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updateLinks="always" codeName="ThisWorkbook" defaultThemeVersion="124226"/>
  <mc:AlternateContent xmlns:mc="http://schemas.openxmlformats.org/markup-compatibility/2006">
    <mc:Choice Requires="x15">
      <x15ac:absPath xmlns:x15ac="http://schemas.microsoft.com/office/spreadsheetml/2010/11/ac" url="D:\OD_JDGA\Descargas\"/>
    </mc:Choice>
  </mc:AlternateContent>
  <xr:revisionPtr revIDLastSave="0" documentId="8_{4724A0F9-2D62-4FF6-958B-BAE3BEDFAC1D}" xr6:coauthVersionLast="47" xr6:coauthVersionMax="47" xr10:uidLastSave="{00000000-0000-0000-0000-000000000000}"/>
  <bookViews>
    <workbookView xWindow="0" yWindow="0" windowWidth="28800" windowHeight="12435" firstSheet="7" activeTab="7" xr2:uid="{00000000-000D-0000-FFFF-FFFF00000000}"/>
  </bookViews>
  <sheets>
    <sheet name="2013" sheetId="1" state="hidden" r:id="rId1"/>
    <sheet name="2014" sheetId="13" state="hidden" r:id="rId2"/>
    <sheet name="2015" sheetId="15" state="hidden" r:id="rId3"/>
    <sheet name="2016" sheetId="16" state="hidden" r:id="rId4"/>
    <sheet name="Hoja5" sheetId="7" r:id="rId5"/>
    <sheet name="Din2026" sheetId="42" r:id="rId6"/>
    <sheet name="Hoja1" sheetId="43" r:id="rId7"/>
    <sheet name="2026" sheetId="40" r:id="rId8"/>
  </sheets>
  <definedNames>
    <definedName name="_xlnm._FilterDatabase" localSheetId="0" hidden="1">'2013'!$A$3:$BI$1156</definedName>
    <definedName name="_xlnm._FilterDatabase" localSheetId="1" hidden="1">'2014'!$A$1:$CI$1568</definedName>
    <definedName name="_xlnm._FilterDatabase" localSheetId="2" hidden="1">'2015'!$B$3:$AV$701</definedName>
    <definedName name="_xlnm._FilterDatabase" localSheetId="3" hidden="1">'2016'!$A$1:$CH$1144</definedName>
    <definedName name="_xlnm._FilterDatabase" localSheetId="7" hidden="1">'2026'!$A$1:$BB$946</definedName>
    <definedName name="ARTICULO_2353" localSheetId="1">'2014'!$AU$25</definedName>
    <definedName name="ARTICULO_2354" localSheetId="1">'2014'!$AU$38</definedName>
    <definedName name="Tipo_de_via_principal">'2013'!$X$8:$X$1048576</definedName>
  </definedNames>
  <calcPr calcId="191028" iterate="1" calcCompleted="0"/>
  <pivotCaches>
    <pivotCache cacheId="6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M542" i="40" l="1"/>
  <c r="AN520" i="40"/>
  <c r="AN521" i="40"/>
  <c r="AN522" i="40"/>
  <c r="AN523" i="40"/>
  <c r="AN524" i="40"/>
  <c r="AN525" i="40"/>
  <c r="AN526" i="40"/>
  <c r="AN527" i="40"/>
  <c r="AN528" i="40"/>
  <c r="AN529" i="40"/>
  <c r="AN530" i="40"/>
  <c r="AN531" i="40"/>
  <c r="AN532" i="40"/>
  <c r="AN533" i="40"/>
  <c r="AN534" i="40"/>
  <c r="AN535" i="40"/>
  <c r="AN536" i="40"/>
  <c r="AN537" i="40"/>
  <c r="AN456" i="40"/>
  <c r="AN457" i="40"/>
  <c r="AN458" i="40"/>
  <c r="AN459" i="40"/>
  <c r="AN460" i="40"/>
  <c r="AN461" i="40"/>
  <c r="AN462" i="40"/>
  <c r="AN463" i="40"/>
  <c r="AN464" i="40"/>
  <c r="AN465" i="40"/>
  <c r="AN466" i="40"/>
  <c r="AN467" i="40"/>
  <c r="AN468" i="40"/>
  <c r="AN469" i="40"/>
  <c r="AN470" i="40"/>
  <c r="AN471" i="40"/>
  <c r="AN472" i="40"/>
  <c r="AN473" i="40"/>
  <c r="AN474" i="40"/>
  <c r="AN475" i="40"/>
  <c r="AN476" i="40"/>
  <c r="AN477" i="40"/>
  <c r="AN478" i="40"/>
  <c r="AN479" i="40"/>
  <c r="AN480" i="40"/>
  <c r="AN481" i="40"/>
  <c r="AN482" i="40"/>
  <c r="AN483" i="40"/>
  <c r="AN484" i="40"/>
  <c r="AN485" i="40"/>
  <c r="AN486" i="40"/>
  <c r="AN487" i="40"/>
  <c r="AN488" i="40"/>
  <c r="AN489" i="40"/>
  <c r="AN490" i="40"/>
  <c r="AN491" i="40"/>
  <c r="AN492" i="40"/>
  <c r="AN493" i="40"/>
  <c r="AN494" i="40"/>
  <c r="AN495" i="40"/>
  <c r="AN496" i="40"/>
  <c r="AN497" i="40"/>
  <c r="AN498" i="40"/>
  <c r="AN499" i="40"/>
  <c r="AN500" i="40"/>
  <c r="AN501" i="40"/>
  <c r="AN502" i="40"/>
  <c r="AN503" i="40"/>
  <c r="AN504" i="40"/>
  <c r="AN505" i="40"/>
  <c r="AN506" i="40"/>
  <c r="AN507" i="40"/>
  <c r="AN508" i="40"/>
  <c r="AN509" i="40"/>
  <c r="AN510" i="40"/>
  <c r="AN511" i="40"/>
  <c r="AN512" i="40"/>
  <c r="AN513" i="40"/>
  <c r="AN514" i="40"/>
  <c r="AN515" i="40"/>
  <c r="AN516" i="40"/>
  <c r="AN517" i="40"/>
  <c r="AN518" i="40"/>
  <c r="AN519" i="40"/>
  <c r="AC474" i="40"/>
  <c r="AC507" i="40"/>
  <c r="AC506" i="40"/>
  <c r="AC473" i="40"/>
  <c r="AN157" i="40"/>
  <c r="AN158" i="40"/>
  <c r="AN437" i="40"/>
  <c r="AN438" i="40"/>
  <c r="AN439" i="40"/>
  <c r="AN440" i="40"/>
  <c r="AN441" i="40"/>
  <c r="AN442" i="40"/>
  <c r="AN443" i="40"/>
  <c r="AN444" i="40"/>
  <c r="AN445" i="40"/>
  <c r="AN446" i="40"/>
  <c r="AN447" i="40"/>
  <c r="AN448" i="40"/>
  <c r="AN449" i="40"/>
  <c r="AN450" i="40"/>
  <c r="AN451" i="40"/>
  <c r="AN452" i="40"/>
  <c r="AN453" i="40"/>
  <c r="AN454" i="40"/>
  <c r="AN455" i="40"/>
  <c r="AC456" i="40"/>
  <c r="AC455" i="40"/>
  <c r="AC437" i="40"/>
  <c r="AC438" i="40"/>
  <c r="AC439" i="40"/>
  <c r="AC440" i="40"/>
  <c r="AC441" i="40"/>
  <c r="AC442" i="40"/>
  <c r="AC443" i="40"/>
  <c r="AC444" i="40"/>
  <c r="AC445" i="40"/>
  <c r="AC446" i="40"/>
  <c r="AC447" i="40"/>
  <c r="AC448" i="40"/>
  <c r="AC449" i="40"/>
  <c r="AC450" i="40"/>
  <c r="AC451" i="40"/>
  <c r="AN415" i="40"/>
  <c r="AN412" i="40"/>
  <c r="AC71" i="40"/>
  <c r="AK71" i="40"/>
  <c r="AN71" i="40"/>
  <c r="AW71" i="40"/>
  <c r="AK377" i="40"/>
  <c r="AN312" i="40"/>
  <c r="AK312" i="40"/>
  <c r="AN364" i="40"/>
  <c r="AC380" i="40"/>
  <c r="AC355" i="40"/>
  <c r="AC333" i="40"/>
  <c r="L7" i="43"/>
  <c r="I21" i="43"/>
  <c r="L8" i="43"/>
  <c r="L4" i="43"/>
  <c r="L5" i="43"/>
  <c r="L6" i="43"/>
  <c r="I2" i="43"/>
  <c r="I3" i="43"/>
  <c r="I4" i="43"/>
  <c r="I5" i="43"/>
  <c r="I6" i="43"/>
  <c r="I7" i="43"/>
  <c r="I8" i="43"/>
  <c r="I9" i="43"/>
  <c r="I10" i="43"/>
  <c r="I11" i="43"/>
  <c r="I12" i="43"/>
  <c r="I13" i="43"/>
  <c r="I14" i="43"/>
  <c r="I15" i="43"/>
  <c r="I16" i="43"/>
  <c r="I17" i="43"/>
  <c r="I18" i="43"/>
  <c r="I19" i="43"/>
  <c r="I20" i="43"/>
  <c r="H21" i="43"/>
  <c r="G21" i="43"/>
  <c r="F21" i="43"/>
  <c r="E21" i="43"/>
  <c r="D21" i="43"/>
  <c r="C21" i="43"/>
  <c r="B21" i="43"/>
  <c r="AC179" i="40"/>
  <c r="AC325" i="40"/>
  <c r="AC289" i="40"/>
  <c r="AC279" i="40"/>
  <c r="AC268" i="40"/>
  <c r="AN142" i="40"/>
  <c r="AC242" i="40"/>
  <c r="AC241" i="40"/>
  <c r="AC231" i="40"/>
  <c r="AC230" i="40"/>
  <c r="AW227" i="40"/>
  <c r="AN227" i="40"/>
  <c r="AK227" i="40"/>
  <c r="AC227" i="40"/>
  <c r="N227" i="40"/>
  <c r="AC206" i="40"/>
  <c r="AC199" i="40"/>
  <c r="AK4" i="40"/>
  <c r="N188" i="40"/>
  <c r="N186" i="40"/>
  <c r="N185" i="40"/>
  <c r="AC169" i="40"/>
  <c r="AC168" i="40"/>
  <c r="AC167" i="40"/>
  <c r="AC164" i="40"/>
  <c r="AC157" i="40"/>
  <c r="AC153" i="40"/>
  <c r="AC148" i="40"/>
  <c r="AC147" i="40"/>
  <c r="AC138" i="40"/>
  <c r="AW126" i="40"/>
  <c r="AN126" i="40"/>
  <c r="AW118" i="40"/>
  <c r="AN118" i="40"/>
  <c r="AW127" i="40"/>
  <c r="AW77" i="40"/>
  <c r="AC120" i="40"/>
  <c r="AK115" i="40"/>
  <c r="AC115" i="40"/>
  <c r="AC109" i="40"/>
  <c r="AC107" i="40"/>
  <c r="AC98" i="40"/>
  <c r="AC96" i="40"/>
  <c r="AK49" i="40"/>
  <c r="AC49" i="40"/>
  <c r="N49" i="40"/>
  <c r="AN3" i="40"/>
  <c r="AN4" i="40"/>
  <c r="AN5" i="40"/>
  <c r="AN6" i="40"/>
  <c r="AN7" i="40"/>
  <c r="AN8" i="40"/>
  <c r="AN9" i="40"/>
  <c r="AN10" i="40"/>
  <c r="AN11" i="40"/>
  <c r="AN12" i="40"/>
  <c r="AN13" i="40"/>
  <c r="AN14" i="40"/>
  <c r="AN15" i="40"/>
  <c r="AN16" i="40"/>
  <c r="AN17" i="40"/>
  <c r="AN18" i="40"/>
  <c r="AN19" i="40"/>
  <c r="AN20" i="40"/>
  <c r="AN21" i="40"/>
  <c r="AN22" i="40"/>
  <c r="AN23" i="40"/>
  <c r="AN24" i="40"/>
  <c r="AN25" i="40"/>
  <c r="AN26" i="40"/>
  <c r="AN27" i="40"/>
  <c r="AN28" i="40"/>
  <c r="AN29" i="40"/>
  <c r="AN30" i="40"/>
  <c r="AN31" i="40"/>
  <c r="AN32" i="40"/>
  <c r="AN33" i="40"/>
  <c r="AN34" i="40"/>
  <c r="AN35" i="40"/>
  <c r="AN36" i="40"/>
  <c r="AN37" i="40"/>
  <c r="AN38" i="40"/>
  <c r="AN39" i="40"/>
  <c r="AN40" i="40"/>
  <c r="AN41" i="40"/>
  <c r="AN42" i="40"/>
  <c r="AN43" i="40"/>
  <c r="AN44" i="40"/>
  <c r="AN45" i="40"/>
  <c r="AN46" i="40"/>
  <c r="AN47" i="40"/>
  <c r="AN48" i="40"/>
  <c r="AN49" i="40"/>
  <c r="AN50" i="40"/>
  <c r="AN51" i="40"/>
  <c r="AN52" i="40"/>
  <c r="AN53" i="40"/>
  <c r="AN54" i="40"/>
  <c r="AN55" i="40"/>
  <c r="AN56" i="40"/>
  <c r="AN57" i="40"/>
  <c r="AN58" i="40"/>
  <c r="AN59" i="40"/>
  <c r="AN60" i="40"/>
  <c r="AN61" i="40"/>
  <c r="AN62" i="40"/>
  <c r="AN63" i="40"/>
  <c r="AN64" i="40"/>
  <c r="AN65" i="40"/>
  <c r="AN66" i="40"/>
  <c r="AN67" i="40"/>
  <c r="AN68" i="40"/>
  <c r="AN69" i="40"/>
  <c r="AN70" i="40"/>
  <c r="AN72" i="40"/>
  <c r="AN73" i="40"/>
  <c r="AN74" i="40"/>
  <c r="AN75" i="40"/>
  <c r="AN76" i="40"/>
  <c r="AN77" i="40"/>
  <c r="AN78" i="40"/>
  <c r="AN79" i="40"/>
  <c r="AN80" i="40"/>
  <c r="AN81" i="40"/>
  <c r="AN82" i="40"/>
  <c r="AN83" i="40"/>
  <c r="AN84" i="40"/>
  <c r="AN85" i="40"/>
  <c r="AN86" i="40"/>
  <c r="AN87" i="40"/>
  <c r="AN88" i="40"/>
  <c r="AN89" i="40"/>
  <c r="AN90" i="40"/>
  <c r="AN91" i="40"/>
  <c r="AN92" i="40"/>
  <c r="AN93" i="40"/>
  <c r="AN94" i="40"/>
  <c r="AN95" i="40"/>
  <c r="AN96" i="40"/>
  <c r="AN97" i="40"/>
  <c r="AN98" i="40"/>
  <c r="AN99" i="40"/>
  <c r="AN100" i="40"/>
  <c r="AN101" i="40"/>
  <c r="AN102" i="40"/>
  <c r="AN103" i="40"/>
  <c r="AN104" i="40"/>
  <c r="AN105" i="40"/>
  <c r="AN106" i="40"/>
  <c r="AN107" i="40"/>
  <c r="AN108" i="40"/>
  <c r="AN109" i="40"/>
  <c r="AN110" i="40"/>
  <c r="AN111" i="40"/>
  <c r="AN112" i="40"/>
  <c r="AN113" i="40"/>
  <c r="AN114" i="40"/>
  <c r="AN115" i="40"/>
  <c r="AN116" i="40"/>
  <c r="AN117" i="40"/>
  <c r="AN119" i="40"/>
  <c r="AN120" i="40"/>
  <c r="AN121" i="40"/>
  <c r="AN122" i="40"/>
  <c r="AN123" i="40"/>
  <c r="AN124" i="40"/>
  <c r="AN125" i="40"/>
  <c r="AN127" i="40"/>
  <c r="AN128" i="40"/>
  <c r="AN129" i="40"/>
  <c r="AN130" i="40"/>
  <c r="AN131" i="40"/>
  <c r="AN132" i="40"/>
  <c r="AN133" i="40"/>
  <c r="AN134" i="40"/>
  <c r="AN135" i="40"/>
  <c r="AN136" i="40"/>
  <c r="AN137" i="40"/>
  <c r="AN138" i="40"/>
  <c r="AN139" i="40"/>
  <c r="AN140" i="40"/>
  <c r="AN141" i="40"/>
  <c r="AN143" i="40"/>
  <c r="AN144" i="40"/>
  <c r="AN145" i="40"/>
  <c r="AN146" i="40"/>
  <c r="AN147" i="40"/>
  <c r="AN148" i="40"/>
  <c r="AN149" i="40"/>
  <c r="AN150" i="40"/>
  <c r="AN151" i="40"/>
  <c r="AN152" i="40"/>
  <c r="AN153" i="40"/>
  <c r="AN154" i="40"/>
  <c r="AN155" i="40"/>
  <c r="AN156" i="40"/>
  <c r="AN2" i="40"/>
  <c r="AO16" i="40" l="1"/>
  <c r="AW3" i="40"/>
  <c r="AW4" i="40"/>
  <c r="AW5" i="40"/>
  <c r="AW6" i="40"/>
  <c r="AW7" i="40"/>
  <c r="AW8" i="40"/>
  <c r="AW9" i="40"/>
  <c r="AW10" i="40"/>
  <c r="AW11" i="40"/>
  <c r="AW14" i="40"/>
  <c r="AW15" i="40"/>
  <c r="AW16" i="40"/>
  <c r="AW17" i="40"/>
  <c r="AW18" i="40"/>
  <c r="AW19" i="40"/>
  <c r="AW20" i="40"/>
  <c r="AW21" i="40"/>
  <c r="AW22" i="40"/>
  <c r="AW23" i="40"/>
  <c r="AW24" i="40"/>
  <c r="AW25" i="40"/>
  <c r="AW26" i="40"/>
  <c r="AW27" i="40"/>
  <c r="AW28" i="40"/>
  <c r="AW29" i="40"/>
  <c r="AW30" i="40"/>
  <c r="AW31" i="40"/>
  <c r="AW32" i="40"/>
  <c r="AW33" i="40"/>
  <c r="AW34" i="40"/>
  <c r="AW35" i="40"/>
  <c r="AW36" i="40"/>
  <c r="AW37" i="40"/>
  <c r="AW38" i="40"/>
  <c r="AW39" i="40"/>
  <c r="AW40" i="40"/>
  <c r="AW41" i="40"/>
  <c r="AW42" i="40"/>
  <c r="AW43" i="40"/>
  <c r="AW44" i="40"/>
  <c r="AW45" i="40"/>
  <c r="AW46" i="40"/>
  <c r="AW47" i="40"/>
  <c r="AW48" i="40"/>
  <c r="AW49" i="40"/>
  <c r="AW50" i="40"/>
  <c r="AW51" i="40"/>
  <c r="AW52" i="40"/>
  <c r="AW53" i="40"/>
  <c r="AW54" i="40"/>
  <c r="AW55" i="40"/>
  <c r="AW56" i="40"/>
  <c r="AW57" i="40"/>
  <c r="AW58" i="40"/>
  <c r="AW59" i="40"/>
  <c r="AW60" i="40"/>
  <c r="AW61" i="40"/>
  <c r="AW62" i="40"/>
  <c r="AW63" i="40"/>
  <c r="AW64" i="40"/>
  <c r="AW65" i="40"/>
  <c r="AW66" i="40"/>
  <c r="AW67" i="40"/>
  <c r="AW69" i="40"/>
  <c r="AW70" i="40"/>
  <c r="AW72" i="40"/>
  <c r="AW73" i="40"/>
  <c r="AW74" i="40"/>
  <c r="AW75" i="40"/>
  <c r="AW76" i="40"/>
  <c r="AW78" i="40"/>
  <c r="AW79" i="40"/>
  <c r="AW80" i="40"/>
  <c r="AW81" i="40"/>
  <c r="AW82" i="40"/>
  <c r="AW83" i="40"/>
  <c r="AW84" i="40"/>
  <c r="AW85" i="40"/>
  <c r="AW86" i="40"/>
  <c r="AW87" i="40"/>
  <c r="AW88" i="40"/>
  <c r="AW89" i="40"/>
  <c r="AW90" i="40"/>
  <c r="AW91" i="40"/>
  <c r="AW92" i="40"/>
  <c r="AW93" i="40"/>
  <c r="AW94" i="40"/>
  <c r="AW95" i="40"/>
  <c r="AW96" i="40"/>
  <c r="AW97" i="40"/>
  <c r="AW98" i="40"/>
  <c r="AW99" i="40"/>
  <c r="AW100" i="40"/>
  <c r="AW101" i="40"/>
  <c r="AW102" i="40"/>
  <c r="AW103" i="40"/>
  <c r="AW104" i="40"/>
  <c r="AW105" i="40"/>
  <c r="AW106" i="40"/>
  <c r="AW107" i="40"/>
  <c r="AW108" i="40"/>
  <c r="AW109" i="40"/>
  <c r="AW110" i="40"/>
  <c r="AW111" i="40"/>
  <c r="AW112" i="40"/>
  <c r="AW113" i="40"/>
  <c r="AW114" i="40"/>
  <c r="AW115" i="40"/>
  <c r="AW116" i="40"/>
  <c r="AW117" i="40"/>
  <c r="AW119" i="40"/>
  <c r="AW120" i="40"/>
  <c r="AW121" i="40"/>
  <c r="AW122" i="40"/>
  <c r="AW123" i="40"/>
  <c r="AW124" i="40"/>
  <c r="AW125" i="40"/>
  <c r="AW128" i="40"/>
  <c r="AW129" i="40"/>
  <c r="AW130" i="40"/>
  <c r="AW131" i="40"/>
  <c r="AW132" i="40"/>
  <c r="AW133" i="40"/>
  <c r="AW134" i="40"/>
  <c r="AW135" i="40"/>
  <c r="AW136" i="40"/>
  <c r="AW137" i="40"/>
  <c r="AW138" i="40"/>
  <c r="AW139" i="40"/>
  <c r="AW140" i="40"/>
  <c r="AW141" i="40"/>
  <c r="AW142" i="40"/>
  <c r="AW143" i="40"/>
  <c r="AW144" i="40"/>
  <c r="AW145" i="40"/>
  <c r="AW146" i="40"/>
  <c r="AW147" i="40"/>
  <c r="AW148" i="40"/>
  <c r="AW149" i="40"/>
  <c r="AW150" i="40"/>
  <c r="AW151" i="40"/>
  <c r="AW152" i="40"/>
  <c r="AW153" i="40"/>
  <c r="AW154" i="40"/>
  <c r="AW155" i="40"/>
  <c r="AW156" i="40"/>
  <c r="AW157" i="40"/>
  <c r="AW158" i="40"/>
  <c r="AW159" i="40"/>
  <c r="AW160" i="40"/>
  <c r="AW161" i="40"/>
  <c r="AW162" i="40"/>
  <c r="AW163" i="40"/>
  <c r="AW164" i="40"/>
  <c r="AW165" i="40"/>
  <c r="AW166" i="40"/>
  <c r="AW167" i="40"/>
  <c r="AW168" i="40"/>
  <c r="AW169" i="40"/>
  <c r="AW170" i="40"/>
  <c r="AW171" i="40"/>
  <c r="AW172" i="40"/>
  <c r="AW173" i="40"/>
  <c r="AW174" i="40"/>
  <c r="AW175" i="40"/>
  <c r="AW176" i="40"/>
  <c r="AW177" i="40"/>
  <c r="AW178" i="40"/>
  <c r="AW179" i="40"/>
  <c r="AW180" i="40"/>
  <c r="AW181" i="40"/>
  <c r="AW182" i="40"/>
  <c r="AW183" i="40"/>
  <c r="AW184" i="40"/>
  <c r="AW185" i="40"/>
  <c r="AW186" i="40"/>
  <c r="AW187" i="40"/>
  <c r="AW188" i="40"/>
  <c r="AW189" i="40"/>
  <c r="AW190" i="40"/>
  <c r="AW191" i="40"/>
  <c r="AW192" i="40"/>
  <c r="AW193" i="40"/>
  <c r="AW194" i="40"/>
  <c r="AW195" i="40"/>
  <c r="AW196" i="40"/>
  <c r="AW197" i="40"/>
  <c r="AW198" i="40"/>
  <c r="AW199" i="40"/>
  <c r="AW200" i="40"/>
  <c r="AW201" i="40"/>
  <c r="AW202" i="40"/>
  <c r="AW203" i="40"/>
  <c r="AW204" i="40"/>
  <c r="AW205" i="40"/>
  <c r="AW206" i="40"/>
  <c r="AW207" i="40"/>
  <c r="AW208" i="40"/>
  <c r="AW209" i="40"/>
  <c r="AW210" i="40"/>
  <c r="AW211" i="40"/>
  <c r="AW212" i="40"/>
  <c r="AW213" i="40"/>
  <c r="AW214" i="40"/>
  <c r="AW215" i="40"/>
  <c r="AW216" i="40"/>
  <c r="AW217" i="40"/>
  <c r="AW218" i="40"/>
  <c r="AW219" i="40"/>
  <c r="AW220" i="40"/>
  <c r="AW221" i="40"/>
  <c r="AW222" i="40"/>
  <c r="AW223" i="40"/>
  <c r="AW224" i="40"/>
  <c r="AW225" i="40"/>
  <c r="AW226" i="40"/>
  <c r="AW228" i="40"/>
  <c r="AW229" i="40"/>
  <c r="AW230" i="40"/>
  <c r="AW231" i="40"/>
  <c r="AW232" i="40"/>
  <c r="AW233" i="40"/>
  <c r="AW234" i="40"/>
  <c r="AW235" i="40"/>
  <c r="AW236" i="40"/>
  <c r="AW237" i="40"/>
  <c r="AW238" i="40"/>
  <c r="AW239" i="40"/>
  <c r="AW240" i="40"/>
  <c r="AW241" i="40"/>
  <c r="AW242" i="40"/>
  <c r="AW243" i="40"/>
  <c r="AW244" i="40"/>
  <c r="AW245" i="40"/>
  <c r="AW246" i="40"/>
  <c r="AW247" i="40"/>
  <c r="AW248" i="40"/>
  <c r="AW249" i="40"/>
  <c r="AW250" i="40"/>
  <c r="AW251" i="40"/>
  <c r="AW252" i="40"/>
  <c r="AW253" i="40"/>
  <c r="AW254" i="40"/>
  <c r="AW255" i="40"/>
  <c r="AW256" i="40"/>
  <c r="AW257" i="40"/>
  <c r="AW258" i="40"/>
  <c r="AW259" i="40"/>
  <c r="AW260" i="40"/>
  <c r="AW261" i="40"/>
  <c r="AW262" i="40"/>
  <c r="AW263" i="40"/>
  <c r="AW264" i="40"/>
  <c r="AW265" i="40"/>
  <c r="AW266" i="40"/>
  <c r="AW267" i="40"/>
  <c r="AW268" i="40"/>
  <c r="AW269" i="40"/>
  <c r="AW270" i="40"/>
  <c r="AW271" i="40"/>
  <c r="AW272" i="40"/>
  <c r="AW273" i="40"/>
  <c r="AW274" i="40"/>
  <c r="AW275" i="40"/>
  <c r="AW276" i="40"/>
  <c r="AW277" i="40"/>
  <c r="AW278" i="40"/>
  <c r="AW279" i="40"/>
  <c r="AW280" i="40"/>
  <c r="AW281" i="40"/>
  <c r="AW282" i="40"/>
  <c r="AW283" i="40"/>
  <c r="AW284" i="40"/>
  <c r="AW285" i="40"/>
  <c r="AW286" i="40"/>
  <c r="AW287" i="40"/>
  <c r="AW288" i="40"/>
  <c r="AW289" i="40"/>
  <c r="AW290" i="40"/>
  <c r="AW291" i="40"/>
  <c r="AW292" i="40"/>
  <c r="AW293" i="40"/>
  <c r="AW294" i="40"/>
  <c r="AW295" i="40"/>
  <c r="AW296" i="40"/>
  <c r="AW297" i="40"/>
  <c r="AW298" i="40"/>
  <c r="AW299" i="40"/>
  <c r="AW300" i="40"/>
  <c r="AW301" i="40"/>
  <c r="AW302" i="40"/>
  <c r="AW303" i="40"/>
  <c r="AW304" i="40"/>
  <c r="AW305" i="40"/>
  <c r="AW306" i="40"/>
  <c r="AW307" i="40"/>
  <c r="AW308" i="40"/>
  <c r="AW309" i="40"/>
  <c r="AW310" i="40"/>
  <c r="AW311" i="40"/>
  <c r="AW312" i="40"/>
  <c r="AW313" i="40"/>
  <c r="AW314" i="40"/>
  <c r="AW315" i="40"/>
  <c r="AW316" i="40"/>
  <c r="AW317" i="40"/>
  <c r="AW318" i="40"/>
  <c r="AW319" i="40"/>
  <c r="AW320" i="40"/>
  <c r="AW321" i="40"/>
  <c r="AW322" i="40"/>
  <c r="AW323" i="40"/>
  <c r="AW324" i="40"/>
  <c r="AW325" i="40"/>
  <c r="AW326" i="40"/>
  <c r="AW327" i="40"/>
  <c r="AW328" i="40"/>
  <c r="AW329" i="40"/>
  <c r="AW330" i="40"/>
  <c r="AW331" i="40"/>
  <c r="AW332" i="40"/>
  <c r="AW333" i="40"/>
  <c r="AW334" i="40"/>
  <c r="AW335" i="40"/>
  <c r="AW336" i="40"/>
  <c r="AW337" i="40"/>
  <c r="AW338" i="40"/>
  <c r="AW339" i="40"/>
  <c r="AW340" i="40"/>
  <c r="AW341" i="40"/>
  <c r="AW342" i="40"/>
  <c r="AW343" i="40"/>
  <c r="AW344" i="40"/>
  <c r="AW345" i="40"/>
  <c r="AW346" i="40"/>
  <c r="AW347" i="40"/>
  <c r="AW348" i="40"/>
  <c r="AW349" i="40"/>
  <c r="AW350" i="40"/>
  <c r="AW351" i="40"/>
  <c r="AW352" i="40"/>
  <c r="AW353" i="40"/>
  <c r="AW354" i="40"/>
  <c r="AW355" i="40"/>
  <c r="AW356" i="40"/>
  <c r="AW357" i="40"/>
  <c r="AW358" i="40"/>
  <c r="AW359" i="40"/>
  <c r="AW360" i="40"/>
  <c r="AW361" i="40"/>
  <c r="AW362" i="40"/>
  <c r="AW363" i="40"/>
  <c r="AW364" i="40"/>
  <c r="AW365" i="40"/>
  <c r="AW366" i="40"/>
  <c r="AW367" i="40"/>
  <c r="AW368" i="40"/>
  <c r="AW369" i="40"/>
  <c r="AW370" i="40"/>
  <c r="AW371" i="40"/>
  <c r="AW372" i="40"/>
  <c r="AW373" i="40"/>
  <c r="AW374" i="40"/>
  <c r="AW375" i="40"/>
  <c r="AW376" i="40"/>
  <c r="AW377" i="40"/>
  <c r="AW378" i="40"/>
  <c r="AW379" i="40"/>
  <c r="AW380" i="40"/>
  <c r="AW381" i="40"/>
  <c r="AW382" i="40"/>
  <c r="AW383" i="40"/>
  <c r="AW384" i="40"/>
  <c r="AW385" i="40"/>
  <c r="AW386" i="40"/>
  <c r="AW387" i="40"/>
  <c r="AW388" i="40"/>
  <c r="AW389" i="40"/>
  <c r="AW390" i="40"/>
  <c r="AW391" i="40"/>
  <c r="AW392" i="40"/>
  <c r="AW393" i="40"/>
  <c r="AW394" i="40"/>
  <c r="AW395" i="40"/>
  <c r="AW396" i="40"/>
  <c r="AW397" i="40"/>
  <c r="AW398" i="40"/>
  <c r="AW399" i="40"/>
  <c r="AW400" i="40"/>
  <c r="AW401" i="40"/>
  <c r="AW402" i="40"/>
  <c r="AW403" i="40"/>
  <c r="AW404" i="40"/>
  <c r="AW405" i="40"/>
  <c r="AW406" i="40"/>
  <c r="AW407" i="40"/>
  <c r="AW408" i="40"/>
  <c r="AW409" i="40"/>
  <c r="AW410" i="40"/>
  <c r="AW411" i="40"/>
  <c r="AW412" i="40"/>
  <c r="AW413" i="40"/>
  <c r="AW414" i="40"/>
  <c r="AW415" i="40"/>
  <c r="AW416" i="40"/>
  <c r="AW417" i="40"/>
  <c r="AW418" i="40"/>
  <c r="AW419" i="40"/>
  <c r="AW420" i="40"/>
  <c r="AW421" i="40"/>
  <c r="AW422" i="40"/>
  <c r="AW423" i="40"/>
  <c r="AW424" i="40"/>
  <c r="AW425" i="40"/>
  <c r="AW426" i="40"/>
  <c r="AW427" i="40"/>
  <c r="AW428" i="40"/>
  <c r="AW429" i="40"/>
  <c r="AW430" i="40"/>
  <c r="AW431" i="40"/>
  <c r="AW432" i="40"/>
  <c r="AW433" i="40"/>
  <c r="AW434" i="40"/>
  <c r="AW435" i="40"/>
  <c r="AW436" i="40"/>
  <c r="AW437" i="40"/>
  <c r="AW438" i="40"/>
  <c r="AW439" i="40"/>
  <c r="AW440" i="40"/>
  <c r="AW441" i="40"/>
  <c r="AW442" i="40"/>
  <c r="AW443" i="40"/>
  <c r="AW444" i="40"/>
  <c r="AW445" i="40"/>
  <c r="AW446" i="40"/>
  <c r="AW447" i="40"/>
  <c r="AW448" i="40"/>
  <c r="AW449" i="40"/>
  <c r="AW450" i="40"/>
  <c r="AW451" i="40"/>
  <c r="AW452" i="40"/>
  <c r="AW453" i="40"/>
  <c r="AW454" i="40"/>
  <c r="AW455" i="40"/>
  <c r="AW457" i="40"/>
  <c r="AW458" i="40"/>
  <c r="AW459" i="40"/>
  <c r="AW460" i="40"/>
  <c r="AW461" i="40"/>
  <c r="AW462" i="40"/>
  <c r="AW463" i="40"/>
  <c r="AW464" i="40"/>
  <c r="AW465" i="40"/>
  <c r="AW466" i="40"/>
  <c r="AW467" i="40"/>
  <c r="AW468" i="40"/>
  <c r="AW469" i="40"/>
  <c r="AW470" i="40"/>
  <c r="AW471" i="40"/>
  <c r="AW472" i="40"/>
  <c r="AW473" i="40"/>
  <c r="AW474" i="40"/>
  <c r="AW475" i="40"/>
  <c r="AW476" i="40"/>
  <c r="AW477" i="40"/>
  <c r="AW478" i="40"/>
  <c r="AW479" i="40"/>
  <c r="AW480" i="40"/>
  <c r="AW481" i="40"/>
  <c r="AW482" i="40"/>
  <c r="AW483" i="40"/>
  <c r="AW484" i="40"/>
  <c r="AW485" i="40"/>
  <c r="AW486" i="40"/>
  <c r="AW487" i="40"/>
  <c r="AW488" i="40"/>
  <c r="AW489" i="40"/>
  <c r="AW490" i="40"/>
  <c r="AW491" i="40"/>
  <c r="AW492" i="40"/>
  <c r="AW493" i="40"/>
  <c r="AW494" i="40"/>
  <c r="AW495" i="40"/>
  <c r="AW496" i="40"/>
  <c r="AW497" i="40"/>
  <c r="AW498" i="40"/>
  <c r="AW499" i="40"/>
  <c r="AW500" i="40"/>
  <c r="AW501" i="40"/>
  <c r="AW502" i="40"/>
  <c r="AW503" i="40"/>
  <c r="AW504" i="40"/>
  <c r="AW505" i="40"/>
  <c r="AW506" i="40"/>
  <c r="AW507" i="40"/>
  <c r="AW508" i="40"/>
  <c r="AW509" i="40"/>
  <c r="AW510" i="40"/>
  <c r="AW511" i="40"/>
  <c r="AW512" i="40"/>
  <c r="AW513" i="40"/>
  <c r="AW514" i="40"/>
  <c r="AW515" i="40"/>
  <c r="AW516" i="40"/>
  <c r="AW517" i="40"/>
  <c r="AW518" i="40"/>
  <c r="AW519" i="40"/>
  <c r="AW520" i="40"/>
  <c r="AW521" i="40"/>
  <c r="AW522" i="40"/>
  <c r="AW523" i="40"/>
  <c r="AW524" i="40"/>
  <c r="AW525" i="40"/>
  <c r="AW526" i="40"/>
  <c r="AW527" i="40"/>
  <c r="AW528" i="40"/>
  <c r="AW529" i="40"/>
  <c r="AW530" i="40"/>
  <c r="AW531" i="40"/>
  <c r="AW532" i="40"/>
  <c r="AW533" i="40"/>
  <c r="AW534" i="40"/>
  <c r="AW535" i="40"/>
  <c r="AW536" i="40"/>
  <c r="AW537" i="40"/>
  <c r="AW538" i="40"/>
  <c r="AW539" i="40"/>
  <c r="AW540" i="40"/>
  <c r="AW541" i="40"/>
  <c r="AW542" i="40"/>
  <c r="AW543" i="40"/>
  <c r="AW544" i="40"/>
  <c r="AW545" i="40"/>
  <c r="AW546" i="40"/>
  <c r="AW547" i="40"/>
  <c r="AW548" i="40"/>
  <c r="AW549" i="40"/>
  <c r="AW550" i="40"/>
  <c r="AW551" i="40"/>
  <c r="AW552" i="40"/>
  <c r="AW553" i="40"/>
  <c r="AW554" i="40"/>
  <c r="AW555" i="40"/>
  <c r="AW556" i="40"/>
  <c r="AW557" i="40"/>
  <c r="AW558" i="40"/>
  <c r="AW559" i="40"/>
  <c r="AW560" i="40"/>
  <c r="AW561" i="40"/>
  <c r="AW562" i="40"/>
  <c r="AW563" i="40"/>
  <c r="AW564" i="40"/>
  <c r="AW565" i="40"/>
  <c r="AW566" i="40"/>
  <c r="AW567" i="40"/>
  <c r="AW568" i="40"/>
  <c r="AW569" i="40"/>
  <c r="AW570" i="40"/>
  <c r="AW571" i="40"/>
  <c r="AW572" i="40"/>
  <c r="AW573" i="40"/>
  <c r="AW574" i="40"/>
  <c r="AW575" i="40"/>
  <c r="AW576" i="40"/>
  <c r="AW577" i="40"/>
  <c r="AW578" i="40"/>
  <c r="AW579" i="40"/>
  <c r="AW580" i="40"/>
  <c r="AW581" i="40"/>
  <c r="AW582" i="40"/>
  <c r="AW583" i="40"/>
  <c r="AW584" i="40"/>
  <c r="AW585" i="40"/>
  <c r="AW586" i="40"/>
  <c r="AW587" i="40"/>
  <c r="AW588" i="40"/>
  <c r="AW589" i="40"/>
  <c r="AW590" i="40"/>
  <c r="AW591" i="40"/>
  <c r="AW592" i="40"/>
  <c r="AW593" i="40"/>
  <c r="AW594" i="40"/>
  <c r="AW595" i="40"/>
  <c r="AW596" i="40"/>
  <c r="AW597" i="40"/>
  <c r="AW598" i="40"/>
  <c r="AW599" i="40"/>
  <c r="AW600" i="40"/>
  <c r="AW601" i="40"/>
  <c r="AW602" i="40"/>
  <c r="AW603" i="40"/>
  <c r="AW604" i="40"/>
  <c r="AW605" i="40"/>
  <c r="AW606" i="40"/>
  <c r="AW607" i="40"/>
  <c r="AW608" i="40"/>
  <c r="AW609" i="40"/>
  <c r="AW610" i="40"/>
  <c r="AW611" i="40"/>
  <c r="AW612" i="40"/>
  <c r="AW613" i="40"/>
  <c r="AW614" i="40"/>
  <c r="AW615" i="40"/>
  <c r="AW616" i="40"/>
  <c r="AW617" i="40"/>
  <c r="AW618" i="40"/>
  <c r="AW619" i="40"/>
  <c r="AW620" i="40"/>
  <c r="AW621" i="40"/>
  <c r="AW622" i="40"/>
  <c r="AW623" i="40"/>
  <c r="AW624" i="40"/>
  <c r="AW625" i="40"/>
  <c r="AW626" i="40"/>
  <c r="AW627" i="40"/>
  <c r="AW628" i="40"/>
  <c r="AW629" i="40"/>
  <c r="AW630" i="40"/>
  <c r="AW631" i="40"/>
  <c r="AW632" i="40"/>
  <c r="AW633" i="40"/>
  <c r="AW634" i="40"/>
  <c r="AW635" i="40"/>
  <c r="AW636" i="40"/>
  <c r="AW637" i="40"/>
  <c r="AW638" i="40"/>
  <c r="AW639" i="40"/>
  <c r="AW640" i="40"/>
  <c r="AW641" i="40"/>
  <c r="AW642" i="40"/>
  <c r="AW643" i="40"/>
  <c r="AW644" i="40"/>
  <c r="AW645" i="40"/>
  <c r="AW646" i="40"/>
  <c r="AW647" i="40"/>
  <c r="AW648" i="40"/>
  <c r="AW649" i="40"/>
  <c r="AW650" i="40"/>
  <c r="AW651" i="40"/>
  <c r="AW652" i="40"/>
  <c r="AW653" i="40"/>
  <c r="AW654" i="40"/>
  <c r="AW655" i="40"/>
  <c r="AW656" i="40"/>
  <c r="AW657" i="40"/>
  <c r="AW658" i="40"/>
  <c r="AW659" i="40"/>
  <c r="AW660" i="40"/>
  <c r="AW661" i="40"/>
  <c r="AW662" i="40"/>
  <c r="AW663" i="40"/>
  <c r="AW664" i="40"/>
  <c r="AW665" i="40"/>
  <c r="AW666" i="40"/>
  <c r="AW667" i="40"/>
  <c r="AW668" i="40"/>
  <c r="AW669" i="40"/>
  <c r="AW670" i="40"/>
  <c r="AW671" i="40"/>
  <c r="AW672" i="40"/>
  <c r="AW673" i="40"/>
  <c r="AW674" i="40"/>
  <c r="AW675" i="40"/>
  <c r="AW676" i="40"/>
  <c r="AW677" i="40"/>
  <c r="AW678" i="40"/>
  <c r="AW679" i="40"/>
  <c r="AW680" i="40"/>
  <c r="AW681" i="40"/>
  <c r="AW682" i="40"/>
  <c r="AW683" i="40"/>
  <c r="AW684" i="40"/>
  <c r="AW685" i="40"/>
  <c r="AW686" i="40"/>
  <c r="AW687" i="40"/>
  <c r="AW688" i="40"/>
  <c r="AW689" i="40"/>
  <c r="AW690" i="40"/>
  <c r="AW691" i="40"/>
  <c r="AW692" i="40"/>
  <c r="AW693" i="40"/>
  <c r="AW694" i="40"/>
  <c r="AW695" i="40"/>
  <c r="AW696" i="40"/>
  <c r="AW697" i="40"/>
  <c r="AW698" i="40"/>
  <c r="AW699" i="40"/>
  <c r="AW700" i="40"/>
  <c r="AW701" i="40"/>
  <c r="AW702" i="40"/>
  <c r="AW703" i="40"/>
  <c r="AW704" i="40"/>
  <c r="AW705" i="40"/>
  <c r="AW706" i="40"/>
  <c r="AW707" i="40"/>
  <c r="AW708" i="40"/>
  <c r="AW709" i="40"/>
  <c r="AW710" i="40"/>
  <c r="AW711" i="40"/>
  <c r="AW712" i="40"/>
  <c r="AW713" i="40"/>
  <c r="AW714" i="40"/>
  <c r="AW715" i="40"/>
  <c r="AW716" i="40"/>
  <c r="AW717" i="40"/>
  <c r="AW718" i="40"/>
  <c r="AW719" i="40"/>
  <c r="AW720" i="40"/>
  <c r="AW721" i="40"/>
  <c r="AW722" i="40"/>
  <c r="AW723" i="40"/>
  <c r="AW724" i="40"/>
  <c r="AW725" i="40"/>
  <c r="AW726" i="40"/>
  <c r="AW727" i="40"/>
  <c r="AW728" i="40"/>
  <c r="AW729" i="40"/>
  <c r="AW730" i="40"/>
  <c r="AW731" i="40"/>
  <c r="AW732" i="40"/>
  <c r="AW733" i="40"/>
  <c r="AW734" i="40"/>
  <c r="AW735" i="40"/>
  <c r="AW736" i="40"/>
  <c r="AW737" i="40"/>
  <c r="AW738" i="40"/>
  <c r="AW739" i="40"/>
  <c r="AW740" i="40"/>
  <c r="AW741" i="40"/>
  <c r="AW742" i="40"/>
  <c r="AW743" i="40"/>
  <c r="AW744" i="40"/>
  <c r="AW745" i="40"/>
  <c r="AW746" i="40"/>
  <c r="AW747" i="40"/>
  <c r="AW748" i="40"/>
  <c r="AW749" i="40"/>
  <c r="AW750" i="40"/>
  <c r="AW751" i="40"/>
  <c r="AW752" i="40"/>
  <c r="AW753" i="40"/>
  <c r="AW754" i="40"/>
  <c r="AW755" i="40"/>
  <c r="AW756" i="40"/>
  <c r="AW757" i="40"/>
  <c r="AW758" i="40"/>
  <c r="AW759" i="40"/>
  <c r="AW760" i="40"/>
  <c r="AW761" i="40"/>
  <c r="AW762" i="40"/>
  <c r="AW763" i="40"/>
  <c r="AW764" i="40"/>
  <c r="AW765" i="40"/>
  <c r="AW766" i="40"/>
  <c r="AW767" i="40"/>
  <c r="AW768" i="40"/>
  <c r="AW769" i="40"/>
  <c r="AW770" i="40"/>
  <c r="AW771" i="40"/>
  <c r="AW772" i="40"/>
  <c r="AW773" i="40"/>
  <c r="AW774" i="40"/>
  <c r="AW775" i="40"/>
  <c r="AW776" i="40"/>
  <c r="AW777" i="40"/>
  <c r="AW778" i="40"/>
  <c r="AW779" i="40"/>
  <c r="AW780" i="40"/>
  <c r="AW781" i="40"/>
  <c r="AW782" i="40"/>
  <c r="AW783" i="40"/>
  <c r="AW784" i="40"/>
  <c r="AW785" i="40"/>
  <c r="AW786" i="40"/>
  <c r="AW787" i="40"/>
  <c r="AW788" i="40"/>
  <c r="AW789" i="40"/>
  <c r="AW790" i="40"/>
  <c r="AW791" i="40"/>
  <c r="AW792" i="40"/>
  <c r="AW793" i="40"/>
  <c r="AW794" i="40"/>
  <c r="AW795" i="40"/>
  <c r="AW796" i="40"/>
  <c r="AW797" i="40"/>
  <c r="AW798" i="40"/>
  <c r="AW799" i="40"/>
  <c r="AW800" i="40"/>
  <c r="AW801" i="40"/>
  <c r="AW802" i="40"/>
  <c r="AW803" i="40"/>
  <c r="AW804" i="40"/>
  <c r="AW805" i="40"/>
  <c r="AW806" i="40"/>
  <c r="AW807" i="40"/>
  <c r="AW808" i="40"/>
  <c r="AW809" i="40"/>
  <c r="AW810" i="40"/>
  <c r="AW811" i="40"/>
  <c r="AW812" i="40"/>
  <c r="AW813" i="40"/>
  <c r="AW814" i="40"/>
  <c r="AW815" i="40"/>
  <c r="AW816" i="40"/>
  <c r="AW817" i="40"/>
  <c r="AW818" i="40"/>
  <c r="AW819" i="40"/>
  <c r="AW820" i="40"/>
  <c r="AW821" i="40"/>
  <c r="AW822" i="40"/>
  <c r="AW823" i="40"/>
  <c r="AW824" i="40"/>
  <c r="AW825" i="40"/>
  <c r="AW826" i="40"/>
  <c r="AW827" i="40"/>
  <c r="AW828" i="40"/>
  <c r="AW829" i="40"/>
  <c r="AW830" i="40"/>
  <c r="AW831" i="40"/>
  <c r="AW832" i="40"/>
  <c r="AW833" i="40"/>
  <c r="AW834" i="40"/>
  <c r="AW835" i="40"/>
  <c r="AW836" i="40"/>
  <c r="AW837" i="40"/>
  <c r="AW838" i="40"/>
  <c r="AW839" i="40"/>
  <c r="AW840" i="40"/>
  <c r="AW841" i="40"/>
  <c r="AW842" i="40"/>
  <c r="AW843" i="40"/>
  <c r="AW844" i="40"/>
  <c r="AW845" i="40"/>
  <c r="AW846" i="40"/>
  <c r="AW847" i="40"/>
  <c r="AW848" i="40"/>
  <c r="AW849" i="40"/>
  <c r="AW850" i="40"/>
  <c r="AW851" i="40"/>
  <c r="AW852" i="40"/>
  <c r="AW853" i="40"/>
  <c r="AW854" i="40"/>
  <c r="AW855" i="40"/>
  <c r="AW856" i="40"/>
  <c r="AW857" i="40"/>
  <c r="AW858" i="40"/>
  <c r="AW859" i="40"/>
  <c r="AW860" i="40"/>
  <c r="AW861" i="40"/>
  <c r="AW862" i="40"/>
  <c r="AW863" i="40"/>
  <c r="AW864" i="40"/>
  <c r="AW865" i="40"/>
  <c r="AW866" i="40"/>
  <c r="AW867" i="40"/>
  <c r="AW868" i="40"/>
  <c r="AW869" i="40"/>
  <c r="AW870" i="40"/>
  <c r="AW871" i="40"/>
  <c r="AW872" i="40"/>
  <c r="AW873" i="40"/>
  <c r="AW874" i="40"/>
  <c r="AW875" i="40"/>
  <c r="AW876" i="40"/>
  <c r="AW877" i="40"/>
  <c r="AW878" i="40"/>
  <c r="AW879" i="40"/>
  <c r="AW880" i="40"/>
  <c r="AW881" i="40"/>
  <c r="AW882" i="40"/>
  <c r="AW883" i="40"/>
  <c r="AW884" i="40"/>
  <c r="AW885" i="40"/>
  <c r="AW886" i="40"/>
  <c r="AW887" i="40"/>
  <c r="AW888" i="40"/>
  <c r="AW889" i="40"/>
  <c r="AW890" i="40"/>
  <c r="AW891" i="40"/>
  <c r="AW892" i="40"/>
  <c r="AW893" i="40"/>
  <c r="AW894" i="40"/>
  <c r="AW895" i="40"/>
  <c r="AW896" i="40"/>
  <c r="AW897" i="40"/>
  <c r="AW898" i="40"/>
  <c r="AW899" i="40"/>
  <c r="AW900" i="40"/>
  <c r="AW901" i="40"/>
  <c r="AW902" i="40"/>
  <c r="AW903" i="40"/>
  <c r="AW904" i="40"/>
  <c r="AW905" i="40"/>
  <c r="AW906" i="40"/>
  <c r="AW907" i="40"/>
  <c r="AW908" i="40"/>
  <c r="AW909" i="40"/>
  <c r="AW910" i="40"/>
  <c r="AW911" i="40"/>
  <c r="AW912" i="40"/>
  <c r="AW913" i="40"/>
  <c r="AW914" i="40"/>
  <c r="AW915" i="40"/>
  <c r="AW916" i="40"/>
  <c r="AW917" i="40"/>
  <c r="AW918" i="40"/>
  <c r="AW919" i="40"/>
  <c r="AW920" i="40"/>
  <c r="AW921" i="40"/>
  <c r="AW922" i="40"/>
  <c r="AW923" i="40"/>
  <c r="AW924" i="40"/>
  <c r="AW925" i="40"/>
  <c r="AW926" i="40"/>
  <c r="AW927" i="40"/>
  <c r="AW928" i="40"/>
  <c r="AW929" i="40"/>
  <c r="AW930" i="40"/>
  <c r="AW931" i="40"/>
  <c r="AW932" i="40"/>
  <c r="AW933" i="40"/>
  <c r="AW934" i="40"/>
  <c r="AW935" i="40"/>
  <c r="AW936" i="40"/>
  <c r="AW937" i="40"/>
  <c r="AW938" i="40"/>
  <c r="AW939" i="40"/>
  <c r="AW940" i="40"/>
  <c r="AW941" i="40"/>
  <c r="AW942" i="40"/>
  <c r="AW943" i="40"/>
  <c r="AW944" i="40"/>
  <c r="AW945" i="40"/>
  <c r="AW946" i="40"/>
  <c r="AW2" i="40"/>
  <c r="N12" i="40" l="1"/>
  <c r="N3" i="40"/>
  <c r="N4" i="40"/>
  <c r="N5" i="40"/>
  <c r="N6" i="40"/>
  <c r="N7" i="40"/>
  <c r="N8" i="40"/>
  <c r="N9" i="40"/>
  <c r="N10" i="40"/>
  <c r="N11" i="40"/>
  <c r="N2" i="40"/>
  <c r="AC3" i="40"/>
  <c r="AC5" i="40"/>
  <c r="AC6" i="40"/>
  <c r="AC7" i="40"/>
  <c r="AC8" i="40"/>
  <c r="AC9" i="40"/>
  <c r="AC10" i="40"/>
  <c r="AC11" i="40"/>
  <c r="AC12" i="40"/>
  <c r="AC13" i="40"/>
  <c r="AC14" i="40"/>
  <c r="AC15" i="40"/>
  <c r="AC16" i="40"/>
  <c r="AC17" i="40"/>
  <c r="AC18" i="40"/>
  <c r="AC19" i="40"/>
  <c r="AC20" i="40"/>
  <c r="AC21" i="40"/>
  <c r="AC22" i="40"/>
  <c r="AC23" i="40"/>
  <c r="AC26" i="40"/>
  <c r="AC27" i="40"/>
  <c r="AC28" i="40"/>
  <c r="AC29" i="40"/>
  <c r="AC31" i="40"/>
  <c r="AC32" i="40"/>
  <c r="AC33" i="40"/>
  <c r="AC34" i="40"/>
  <c r="AC35" i="40"/>
  <c r="AC36" i="40"/>
  <c r="AC37" i="40"/>
  <c r="AC39" i="40"/>
  <c r="AC40" i="40"/>
  <c r="AC41" i="40"/>
  <c r="AC42" i="40"/>
  <c r="AC43" i="40"/>
  <c r="AC44" i="40"/>
  <c r="AC45" i="40"/>
  <c r="AC46" i="40"/>
  <c r="AC47" i="40"/>
  <c r="AC48" i="40"/>
  <c r="AC50" i="40"/>
  <c r="AC51" i="40"/>
  <c r="AC52" i="40"/>
  <c r="AC53" i="40"/>
  <c r="AC54" i="40"/>
  <c r="AC55" i="40"/>
  <c r="AC56" i="40"/>
  <c r="AC57" i="40"/>
  <c r="AC58" i="40"/>
  <c r="AC59" i="40"/>
  <c r="AC60" i="40"/>
  <c r="AC61" i="40"/>
  <c r="AC62" i="40"/>
  <c r="AC63" i="40"/>
  <c r="AC64" i="40"/>
  <c r="AC65" i="40"/>
  <c r="AC66" i="40"/>
  <c r="AC67" i="40"/>
  <c r="AC68" i="40"/>
  <c r="AC69" i="40"/>
  <c r="AC70" i="40"/>
  <c r="AC72" i="40"/>
  <c r="AC73" i="40"/>
  <c r="AC74" i="40"/>
  <c r="AC75" i="40"/>
  <c r="AC76" i="40"/>
  <c r="AC78" i="40"/>
  <c r="AC79" i="40"/>
  <c r="AC80" i="40"/>
  <c r="AC81" i="40"/>
  <c r="AC82" i="40"/>
  <c r="AC83" i="40"/>
  <c r="AC84" i="40"/>
  <c r="AC85" i="40"/>
  <c r="AC86" i="40"/>
  <c r="AC87" i="40"/>
  <c r="AC88" i="40"/>
  <c r="AC89" i="40"/>
  <c r="AC90" i="40"/>
  <c r="AC91" i="40"/>
  <c r="AC92" i="40"/>
  <c r="AC93" i="40"/>
  <c r="AC94" i="40"/>
  <c r="AC95" i="40"/>
  <c r="AC97" i="40"/>
  <c r="AC99" i="40"/>
  <c r="AC100" i="40"/>
  <c r="AC101" i="40"/>
  <c r="AC102" i="40"/>
  <c r="AC103" i="40"/>
  <c r="AC104" i="40"/>
  <c r="AC105" i="40"/>
  <c r="AC106" i="40"/>
  <c r="AC108" i="40"/>
  <c r="AC110" i="40"/>
  <c r="AC111" i="40"/>
  <c r="AC112" i="40"/>
  <c r="AC113" i="40"/>
  <c r="AC114" i="40"/>
  <c r="AC116" i="40"/>
  <c r="AC117" i="40"/>
  <c r="AC118" i="40"/>
  <c r="AC119" i="40"/>
  <c r="AC121" i="40"/>
  <c r="AC122" i="40"/>
  <c r="AC123" i="40"/>
  <c r="AC124" i="40"/>
  <c r="AC125" i="40"/>
  <c r="AC126" i="40"/>
  <c r="AC127" i="40"/>
  <c r="AC128" i="40"/>
  <c r="AC129" i="40"/>
  <c r="AC130" i="40"/>
  <c r="AC131" i="40"/>
  <c r="AC132" i="40"/>
  <c r="AC133" i="40"/>
  <c r="AC134" i="40"/>
  <c r="AC135" i="40"/>
  <c r="AC136" i="40"/>
  <c r="AC137" i="40"/>
  <c r="AC139" i="40"/>
  <c r="AC140" i="40"/>
  <c r="AC141" i="40"/>
  <c r="AC142" i="40"/>
  <c r="AC143" i="40"/>
  <c r="AC144" i="40"/>
  <c r="AC145" i="40"/>
  <c r="AC146" i="40"/>
  <c r="AC149" i="40"/>
  <c r="AC150" i="40"/>
  <c r="AC151" i="40"/>
  <c r="AC152" i="40"/>
  <c r="AC154" i="40"/>
  <c r="AC155" i="40"/>
  <c r="AC156" i="40"/>
  <c r="AC158" i="40"/>
  <c r="AC159" i="40"/>
  <c r="AC160" i="40"/>
  <c r="AC161" i="40"/>
  <c r="AC162" i="40"/>
  <c r="AC163" i="40"/>
  <c r="AC165" i="40"/>
  <c r="AC166" i="40"/>
  <c r="AC170" i="40"/>
  <c r="AC171" i="40"/>
  <c r="AC172" i="40"/>
  <c r="AC173" i="40"/>
  <c r="AC174" i="40"/>
  <c r="AC175" i="40"/>
  <c r="AC176" i="40"/>
  <c r="AC177" i="40"/>
  <c r="AC178" i="40"/>
  <c r="AC180" i="40"/>
  <c r="AC181" i="40"/>
  <c r="AC182" i="40"/>
  <c r="AC183" i="40"/>
  <c r="AC184" i="40"/>
  <c r="AC185" i="40"/>
  <c r="AC186" i="40"/>
  <c r="AC187" i="40"/>
  <c r="AC188" i="40"/>
  <c r="AC189" i="40"/>
  <c r="AC190" i="40"/>
  <c r="AC191" i="40"/>
  <c r="AC192" i="40"/>
  <c r="AC193" i="40"/>
  <c r="AC194" i="40"/>
  <c r="AC196" i="40"/>
  <c r="AC197" i="40"/>
  <c r="AC198" i="40"/>
  <c r="AC200" i="40"/>
  <c r="AC201" i="40"/>
  <c r="AC202" i="40"/>
  <c r="AC203" i="40"/>
  <c r="AC204" i="40"/>
  <c r="AC205" i="40"/>
  <c r="AC207" i="40"/>
  <c r="AC208" i="40"/>
  <c r="AC209" i="40"/>
  <c r="AC210" i="40"/>
  <c r="AC211" i="40"/>
  <c r="AC212" i="40"/>
  <c r="AC213" i="40"/>
  <c r="AC214" i="40"/>
  <c r="AC215" i="40"/>
  <c r="AC216" i="40"/>
  <c r="AC217" i="40"/>
  <c r="AC218" i="40"/>
  <c r="AC219" i="40"/>
  <c r="AC220" i="40"/>
  <c r="AC221" i="40"/>
  <c r="AC222" i="40"/>
  <c r="AC223" i="40"/>
  <c r="AC224" i="40"/>
  <c r="AC225" i="40"/>
  <c r="AC226" i="40"/>
  <c r="AC228" i="40"/>
  <c r="AC229" i="40"/>
  <c r="AC232" i="40"/>
  <c r="AC233" i="40"/>
  <c r="AC234" i="40"/>
  <c r="AC235" i="40"/>
  <c r="AC236" i="40"/>
  <c r="AC237" i="40"/>
  <c r="AC238" i="40"/>
  <c r="AC239" i="40"/>
  <c r="AC240" i="40"/>
  <c r="AC243" i="40"/>
  <c r="AC244" i="40"/>
  <c r="AC245" i="40"/>
  <c r="AC246" i="40"/>
  <c r="AC247" i="40"/>
  <c r="AC248" i="40"/>
  <c r="AC249" i="40"/>
  <c r="AC250" i="40"/>
  <c r="AC251" i="40"/>
  <c r="AC252" i="40"/>
  <c r="AC253" i="40"/>
  <c r="AC254" i="40"/>
  <c r="AC255" i="40"/>
  <c r="AC256" i="40"/>
  <c r="AC257" i="40"/>
  <c r="AC258" i="40"/>
  <c r="AC259" i="40"/>
  <c r="AC260" i="40"/>
  <c r="AC261" i="40"/>
  <c r="AC262" i="40"/>
  <c r="AC263" i="40"/>
  <c r="AC264" i="40"/>
  <c r="AC265" i="40"/>
  <c r="AC266" i="40"/>
  <c r="AC267" i="40"/>
  <c r="AC269" i="40"/>
  <c r="AC270" i="40"/>
  <c r="AC271" i="40"/>
  <c r="AC272" i="40"/>
  <c r="AC273" i="40"/>
  <c r="AC274" i="40"/>
  <c r="AC275" i="40"/>
  <c r="AC276" i="40"/>
  <c r="AC277" i="40"/>
  <c r="AC278" i="40"/>
  <c r="AC280" i="40"/>
  <c r="AC281" i="40"/>
  <c r="AC282" i="40"/>
  <c r="AC283" i="40"/>
  <c r="AC284" i="40"/>
  <c r="AC285" i="40"/>
  <c r="AC286" i="40"/>
  <c r="AC287" i="40"/>
  <c r="AC288" i="40"/>
  <c r="AC290" i="40"/>
  <c r="AC291" i="40"/>
  <c r="AC292" i="40"/>
  <c r="AC293" i="40"/>
  <c r="AC295" i="40"/>
  <c r="AC296" i="40"/>
  <c r="AC297" i="40"/>
  <c r="AC298" i="40"/>
  <c r="AC299" i="40"/>
  <c r="AC300" i="40"/>
  <c r="AC301" i="40"/>
  <c r="AC302" i="40"/>
  <c r="AC303" i="40"/>
  <c r="AC304" i="40"/>
  <c r="AC305" i="40"/>
  <c r="AC306" i="40"/>
  <c r="AC307" i="40"/>
  <c r="AC308" i="40"/>
  <c r="AC309" i="40"/>
  <c r="AC310" i="40"/>
  <c r="AC311" i="40"/>
  <c r="AC312" i="40"/>
  <c r="AC313" i="40"/>
  <c r="AC314" i="40"/>
  <c r="AC315" i="40"/>
  <c r="AC316" i="40"/>
  <c r="AC317" i="40"/>
  <c r="AC318" i="40"/>
  <c r="AC319" i="40"/>
  <c r="AC320" i="40"/>
  <c r="AC321" i="40"/>
  <c r="AC322" i="40"/>
  <c r="AC323" i="40"/>
  <c r="AC324" i="40"/>
  <c r="AC326" i="40"/>
  <c r="AC327" i="40"/>
  <c r="AC328" i="40"/>
  <c r="AC329" i="40"/>
  <c r="AC330" i="40"/>
  <c r="AC331" i="40"/>
  <c r="AC332" i="40"/>
  <c r="AC334" i="40"/>
  <c r="AC335" i="40"/>
  <c r="AC336" i="40"/>
  <c r="AC337" i="40"/>
  <c r="AC338" i="40"/>
  <c r="AC339" i="40"/>
  <c r="AC340" i="40"/>
  <c r="AC341" i="40"/>
  <c r="AC342" i="40"/>
  <c r="AC343" i="40"/>
  <c r="AC344" i="40"/>
  <c r="AC345" i="40"/>
  <c r="AC346" i="40"/>
  <c r="AC347" i="40"/>
  <c r="AC348" i="40"/>
  <c r="AC349" i="40"/>
  <c r="AC350" i="40"/>
  <c r="AC351" i="40"/>
  <c r="AC352" i="40"/>
  <c r="AC353" i="40"/>
  <c r="AC354" i="40"/>
  <c r="AC356" i="40"/>
  <c r="AC357" i="40"/>
  <c r="AC358" i="40"/>
  <c r="AC359" i="40"/>
  <c r="AC360" i="40"/>
  <c r="AC361" i="40"/>
  <c r="AC362" i="40"/>
  <c r="AC363" i="40"/>
  <c r="AC364" i="40"/>
  <c r="AC365" i="40"/>
  <c r="AC366" i="40"/>
  <c r="AC367" i="40"/>
  <c r="AC368" i="40"/>
  <c r="AC369" i="40"/>
  <c r="AC370" i="40"/>
  <c r="AC371" i="40"/>
  <c r="AC372" i="40"/>
  <c r="AC373" i="40"/>
  <c r="AC374" i="40"/>
  <c r="AC375" i="40"/>
  <c r="AC376" i="40"/>
  <c r="AC377" i="40"/>
  <c r="AC378" i="40"/>
  <c r="AC379" i="40"/>
  <c r="AC381" i="40"/>
  <c r="AC382" i="40"/>
  <c r="AC383" i="40"/>
  <c r="AC384" i="40"/>
  <c r="AC385" i="40"/>
  <c r="AC386" i="40"/>
  <c r="AC387" i="40"/>
  <c r="AC388" i="40"/>
  <c r="AC389" i="40"/>
  <c r="AC390" i="40"/>
  <c r="AC391" i="40"/>
  <c r="AC392" i="40"/>
  <c r="AC393" i="40"/>
  <c r="AC394" i="40"/>
  <c r="AC395" i="40"/>
  <c r="AC396" i="40"/>
  <c r="AC397" i="40"/>
  <c r="AC398" i="40"/>
  <c r="AC399" i="40"/>
  <c r="AC400" i="40"/>
  <c r="AC401" i="40"/>
  <c r="AC402" i="40"/>
  <c r="AC403" i="40"/>
  <c r="AC404" i="40"/>
  <c r="AC405" i="40"/>
  <c r="AC406" i="40"/>
  <c r="AC407" i="40"/>
  <c r="AC408" i="40"/>
  <c r="AC409" i="40"/>
  <c r="AC410" i="40"/>
  <c r="AC411" i="40"/>
  <c r="AC412" i="40"/>
  <c r="AC413" i="40"/>
  <c r="AC414" i="40"/>
  <c r="AC415" i="40"/>
  <c r="AC416" i="40"/>
  <c r="AC417" i="40"/>
  <c r="AC418" i="40"/>
  <c r="AC419" i="40"/>
  <c r="AC420" i="40"/>
  <c r="AC421" i="40"/>
  <c r="AC422" i="40"/>
  <c r="AC423" i="40"/>
  <c r="AC424" i="40"/>
  <c r="AC425" i="40"/>
  <c r="AC426" i="40"/>
  <c r="AC427" i="40"/>
  <c r="AC428" i="40"/>
  <c r="AC429" i="40"/>
  <c r="AC430" i="40"/>
  <c r="AC431" i="40"/>
  <c r="AC432" i="40"/>
  <c r="AC433" i="40"/>
  <c r="AC434" i="40"/>
  <c r="AC435" i="40"/>
  <c r="AC436" i="40"/>
  <c r="AC2" i="40"/>
  <c r="N450" i="40" l="1"/>
  <c r="N456" i="40"/>
  <c r="AN355" i="40"/>
  <c r="N430" i="40"/>
  <c r="N246" i="40"/>
  <c r="N235" i="40"/>
  <c r="N198" i="40"/>
  <c r="N157" i="40"/>
  <c r="N150" i="40"/>
  <c r="N102" i="40"/>
  <c r="AK30" i="40"/>
  <c r="N13" i="40"/>
  <c r="N14" i="40"/>
  <c r="N15" i="40"/>
  <c r="N16" i="40"/>
  <c r="N17" i="40"/>
  <c r="N18" i="40"/>
  <c r="N19" i="40"/>
  <c r="N20" i="40"/>
  <c r="N21" i="40"/>
  <c r="N22" i="40"/>
  <c r="N23" i="40"/>
  <c r="N24" i="40"/>
  <c r="N25" i="40"/>
  <c r="N26" i="40"/>
  <c r="N27" i="40"/>
  <c r="N28" i="40"/>
  <c r="N29" i="40"/>
  <c r="N30" i="40"/>
  <c r="N32" i="40"/>
  <c r="N33" i="40"/>
  <c r="N34" i="40"/>
  <c r="N35" i="40"/>
  <c r="N36" i="40"/>
  <c r="N38" i="40"/>
  <c r="N39" i="40"/>
  <c r="N42" i="40"/>
  <c r="N43" i="40"/>
  <c r="N44" i="40"/>
  <c r="N45" i="40"/>
  <c r="N46" i="40"/>
  <c r="N47" i="40"/>
  <c r="N48" i="40"/>
  <c r="N50" i="40"/>
  <c r="N51" i="40"/>
  <c r="N52" i="40"/>
  <c r="N53" i="40"/>
  <c r="N54" i="40"/>
  <c r="N55" i="40"/>
  <c r="N56" i="40"/>
  <c r="N57" i="40"/>
  <c r="N58" i="40"/>
  <c r="N59" i="40"/>
  <c r="N60" i="40"/>
  <c r="N61" i="40"/>
  <c r="N62" i="40"/>
  <c r="N63" i="40"/>
  <c r="N64" i="40"/>
  <c r="N66" i="40"/>
  <c r="N68" i="40"/>
  <c r="N69" i="40"/>
  <c r="N70" i="40"/>
  <c r="N72" i="40"/>
  <c r="N73" i="40"/>
  <c r="N74" i="40"/>
  <c r="N75" i="40"/>
  <c r="N77" i="40"/>
  <c r="N79" i="40"/>
  <c r="N80" i="40"/>
  <c r="N82" i="40"/>
  <c r="N83" i="40"/>
  <c r="N84" i="40"/>
  <c r="N85" i="40"/>
  <c r="N86" i="40"/>
  <c r="N87" i="40"/>
  <c r="N88" i="40"/>
  <c r="N89" i="40"/>
  <c r="N90" i="40"/>
  <c r="N91" i="40"/>
  <c r="N92" i="40"/>
  <c r="N93" i="40"/>
  <c r="N94" i="40"/>
  <c r="N96" i="40"/>
  <c r="N97" i="40"/>
  <c r="N98" i="40"/>
  <c r="N101" i="40"/>
  <c r="N103" i="40"/>
  <c r="N104" i="40"/>
  <c r="N105" i="40"/>
  <c r="N106" i="40"/>
  <c r="N107" i="40"/>
  <c r="N108" i="40"/>
  <c r="N109" i="40"/>
  <c r="N110" i="40"/>
  <c r="N111" i="40"/>
  <c r="N112" i="40"/>
  <c r="N116" i="40"/>
  <c r="N117" i="40"/>
  <c r="N118" i="40"/>
  <c r="N119" i="40"/>
  <c r="N120" i="40"/>
  <c r="N121" i="40"/>
  <c r="N122" i="40"/>
  <c r="N123" i="40"/>
  <c r="N124" i="40"/>
  <c r="N125" i="40"/>
  <c r="N126" i="40"/>
  <c r="N127" i="40"/>
  <c r="N128" i="40"/>
  <c r="N129" i="40"/>
  <c r="N130" i="40"/>
  <c r="N131" i="40"/>
  <c r="N132" i="40"/>
  <c r="N133" i="40"/>
  <c r="N134" i="40"/>
  <c r="N135" i="40"/>
  <c r="N136" i="40"/>
  <c r="N137" i="40"/>
  <c r="N138" i="40"/>
  <c r="N139" i="40"/>
  <c r="N140" i="40"/>
  <c r="N141" i="40"/>
  <c r="N142" i="40"/>
  <c r="N143" i="40"/>
  <c r="N144" i="40"/>
  <c r="N145" i="40"/>
  <c r="N146" i="40"/>
  <c r="N147" i="40"/>
  <c r="N148" i="40"/>
  <c r="N149" i="40"/>
  <c r="N151" i="40"/>
  <c r="N152" i="40"/>
  <c r="N153" i="40"/>
  <c r="N154" i="40"/>
  <c r="N155" i="40"/>
  <c r="N156" i="40"/>
  <c r="N159" i="40"/>
  <c r="N160" i="40"/>
  <c r="N161" i="40"/>
  <c r="N162" i="40"/>
  <c r="N163" i="40"/>
  <c r="N164" i="40"/>
  <c r="N165" i="40"/>
  <c r="N166" i="40"/>
  <c r="N167" i="40"/>
  <c r="N168" i="40"/>
  <c r="N169" i="40"/>
  <c r="N170" i="40"/>
  <c r="N171" i="40"/>
  <c r="N172" i="40"/>
  <c r="N173" i="40"/>
  <c r="N174" i="40"/>
  <c r="N175" i="40"/>
  <c r="N176" i="40"/>
  <c r="N177" i="40"/>
  <c r="N178" i="40"/>
  <c r="N179" i="40"/>
  <c r="N180" i="40"/>
  <c r="N181" i="40"/>
  <c r="N182" i="40"/>
  <c r="N183" i="40"/>
  <c r="N184" i="40"/>
  <c r="N187" i="40"/>
  <c r="N189" i="40"/>
  <c r="N190" i="40"/>
  <c r="N191" i="40"/>
  <c r="N192" i="40"/>
  <c r="N193" i="40"/>
  <c r="N194" i="40"/>
  <c r="N195" i="40"/>
  <c r="N196" i="40"/>
  <c r="N197" i="40"/>
  <c r="N199" i="40"/>
  <c r="N200" i="40"/>
  <c r="N201" i="40"/>
  <c r="N202" i="40"/>
  <c r="N203" i="40"/>
  <c r="N204" i="40"/>
  <c r="N205" i="40"/>
  <c r="N206" i="40"/>
  <c r="N207" i="40"/>
  <c r="N208" i="40"/>
  <c r="N209" i="40"/>
  <c r="N210" i="40"/>
  <c r="N211" i="40"/>
  <c r="N212" i="40"/>
  <c r="N213" i="40"/>
  <c r="N214" i="40"/>
  <c r="N215" i="40"/>
  <c r="N216" i="40"/>
  <c r="N217" i="40"/>
  <c r="N218" i="40"/>
  <c r="N219" i="40"/>
  <c r="N220" i="40"/>
  <c r="N221" i="40"/>
  <c r="N222" i="40"/>
  <c r="N223" i="40"/>
  <c r="N224" i="40"/>
  <c r="N225" i="40"/>
  <c r="N226" i="40"/>
  <c r="N228" i="40"/>
  <c r="N229" i="40"/>
  <c r="N230" i="40"/>
  <c r="N231" i="40"/>
  <c r="N232" i="40"/>
  <c r="N233" i="40"/>
  <c r="N234" i="40"/>
  <c r="N236" i="40"/>
  <c r="N237" i="40"/>
  <c r="N238" i="40"/>
  <c r="N239" i="40"/>
  <c r="N240" i="40"/>
  <c r="N241" i="40"/>
  <c r="N242" i="40"/>
  <c r="N243" i="40"/>
  <c r="N244" i="40"/>
  <c r="N245" i="40"/>
  <c r="N247" i="40"/>
  <c r="N248" i="40"/>
  <c r="N249" i="40"/>
  <c r="N250" i="40"/>
  <c r="N251" i="40"/>
  <c r="N252" i="40"/>
  <c r="N253" i="40"/>
  <c r="N255" i="40"/>
  <c r="N256" i="40"/>
  <c r="N257" i="40"/>
  <c r="N258" i="40"/>
  <c r="N259" i="40"/>
  <c r="N260" i="40"/>
  <c r="N261" i="40"/>
  <c r="N262" i="40"/>
  <c r="N263" i="40"/>
  <c r="N264" i="40"/>
  <c r="N265" i="40"/>
  <c r="N266" i="40"/>
  <c r="N267" i="40"/>
  <c r="N268" i="40"/>
  <c r="N269" i="40"/>
  <c r="N270" i="40"/>
  <c r="N271" i="40"/>
  <c r="N272" i="40"/>
  <c r="N273" i="40"/>
  <c r="N274" i="40"/>
  <c r="N275" i="40"/>
  <c r="N276" i="40"/>
  <c r="N277" i="40"/>
  <c r="N278" i="40"/>
  <c r="N279" i="40"/>
  <c r="N280" i="40"/>
  <c r="N281" i="40"/>
  <c r="N282" i="40"/>
  <c r="N283" i="40"/>
  <c r="N284" i="40"/>
  <c r="N285" i="40"/>
  <c r="N286" i="40"/>
  <c r="N287" i="40"/>
  <c r="N288" i="40"/>
  <c r="N289" i="40"/>
  <c r="N290" i="40"/>
  <c r="N291" i="40"/>
  <c r="N292" i="40"/>
  <c r="N293" i="40"/>
  <c r="N294" i="40"/>
  <c r="N295" i="40"/>
  <c r="N296" i="40"/>
  <c r="N297" i="40"/>
  <c r="N298" i="40"/>
  <c r="N299" i="40"/>
  <c r="N300" i="40"/>
  <c r="N301" i="40"/>
  <c r="N302" i="40"/>
  <c r="N303" i="40"/>
  <c r="N304" i="40"/>
  <c r="N305" i="40"/>
  <c r="N306" i="40"/>
  <c r="N307" i="40"/>
  <c r="N308" i="40"/>
  <c r="N309" i="40"/>
  <c r="N310" i="40"/>
  <c r="N311" i="40"/>
  <c r="N313" i="40"/>
  <c r="N314" i="40"/>
  <c r="N315" i="40"/>
  <c r="N316" i="40"/>
  <c r="N317" i="40"/>
  <c r="N318" i="40"/>
  <c r="N319" i="40"/>
  <c r="N320" i="40"/>
  <c r="N321" i="40"/>
  <c r="N322" i="40"/>
  <c r="N323" i="40"/>
  <c r="N324" i="40"/>
  <c r="N325" i="40"/>
  <c r="N326" i="40"/>
  <c r="N327" i="40"/>
  <c r="N328" i="40"/>
  <c r="N330" i="40"/>
  <c r="N331" i="40"/>
  <c r="N332" i="40"/>
  <c r="N333" i="40"/>
  <c r="N334" i="40"/>
  <c r="N335" i="40"/>
  <c r="N336" i="40"/>
  <c r="N337" i="40"/>
  <c r="N338" i="40"/>
  <c r="N339" i="40"/>
  <c r="N340" i="40"/>
  <c r="N341" i="40"/>
  <c r="N342" i="40"/>
  <c r="N343" i="40"/>
  <c r="N344" i="40"/>
  <c r="N345" i="40"/>
  <c r="N346" i="40"/>
  <c r="N347" i="40"/>
  <c r="N348" i="40"/>
  <c r="N349" i="40"/>
  <c r="N350" i="40"/>
  <c r="N351" i="40"/>
  <c r="N352" i="40"/>
  <c r="N353" i="40"/>
  <c r="N354" i="40"/>
  <c r="N355" i="40"/>
  <c r="N356" i="40"/>
  <c r="N357" i="40"/>
  <c r="N358" i="40"/>
  <c r="N359" i="40"/>
  <c r="N360" i="40"/>
  <c r="N362" i="40"/>
  <c r="N364" i="40"/>
  <c r="N365" i="40"/>
  <c r="N366" i="40"/>
  <c r="N367" i="40"/>
  <c r="N368" i="40"/>
  <c r="N369" i="40"/>
  <c r="N370" i="40"/>
  <c r="N371" i="40"/>
  <c r="N372" i="40"/>
  <c r="N373" i="40"/>
  <c r="N374" i="40"/>
  <c r="N375" i="40"/>
  <c r="N376" i="40"/>
  <c r="N378" i="40"/>
  <c r="N379" i="40"/>
  <c r="N380" i="40"/>
  <c r="N381" i="40"/>
  <c r="N382" i="40"/>
  <c r="N383" i="40"/>
  <c r="N384" i="40"/>
  <c r="N385" i="40"/>
  <c r="N386" i="40"/>
  <c r="N387" i="40"/>
  <c r="N388" i="40"/>
  <c r="N389" i="40"/>
  <c r="N390" i="40"/>
  <c r="N391" i="40"/>
  <c r="N392" i="40"/>
  <c r="N393" i="40"/>
  <c r="N394" i="40"/>
  <c r="N395" i="40"/>
  <c r="N396" i="40"/>
  <c r="N397" i="40"/>
  <c r="N398" i="40"/>
  <c r="N399" i="40"/>
  <c r="N401" i="40"/>
  <c r="N402" i="40"/>
  <c r="N403" i="40"/>
  <c r="N404" i="40"/>
  <c r="N405" i="40"/>
  <c r="N406" i="40"/>
  <c r="N407" i="40"/>
  <c r="N408" i="40"/>
  <c r="N409" i="40"/>
  <c r="N410" i="40"/>
  <c r="N411" i="40"/>
  <c r="N412" i="40"/>
  <c r="N413" i="40"/>
  <c r="N414" i="40"/>
  <c r="N416" i="40"/>
  <c r="N417" i="40"/>
  <c r="N418" i="40"/>
  <c r="N419" i="40"/>
  <c r="N420" i="40"/>
  <c r="N422" i="40"/>
  <c r="N423" i="40"/>
  <c r="N424" i="40"/>
  <c r="N425" i="40"/>
  <c r="N426" i="40"/>
  <c r="N427" i="40"/>
  <c r="N428" i="40"/>
  <c r="N429" i="40"/>
  <c r="N431" i="40"/>
  <c r="N432" i="40"/>
  <c r="N433" i="40"/>
  <c r="N434" i="40"/>
  <c r="N435" i="40"/>
  <c r="N436" i="40"/>
  <c r="N437" i="40"/>
  <c r="N438" i="40"/>
  <c r="N439" i="40"/>
  <c r="N440" i="40"/>
  <c r="N441" i="40"/>
  <c r="N442" i="40"/>
  <c r="N443" i="40"/>
  <c r="N444" i="40"/>
  <c r="N445" i="40"/>
  <c r="N446" i="40"/>
  <c r="N447" i="40"/>
  <c r="N448" i="40"/>
  <c r="N449" i="40"/>
  <c r="N451" i="40"/>
  <c r="N455" i="40"/>
  <c r="N457" i="40"/>
  <c r="N459" i="40"/>
  <c r="N460" i="40"/>
  <c r="N461" i="40"/>
  <c r="N462" i="40"/>
  <c r="N463" i="40"/>
  <c r="N464" i="40"/>
  <c r="N465" i="40"/>
  <c r="N466" i="40"/>
  <c r="N467" i="40"/>
  <c r="N468" i="40"/>
  <c r="N469" i="40"/>
  <c r="N470" i="40"/>
  <c r="N471" i="40"/>
  <c r="N472" i="40"/>
  <c r="N473" i="40"/>
  <c r="N474" i="40"/>
  <c r="N475" i="40"/>
  <c r="N494" i="40"/>
  <c r="N495" i="40"/>
  <c r="N496" i="40"/>
  <c r="N497" i="40"/>
  <c r="N498" i="40"/>
  <c r="N499" i="40"/>
  <c r="N500" i="40"/>
  <c r="N501" i="40"/>
  <c r="N502" i="40"/>
  <c r="N503" i="40"/>
  <c r="N504" i="40"/>
  <c r="N505" i="40"/>
  <c r="N506" i="40"/>
  <c r="N507" i="40"/>
  <c r="N508" i="40"/>
  <c r="N509" i="40"/>
  <c r="N511" i="40"/>
  <c r="N512" i="40"/>
  <c r="N513" i="40"/>
  <c r="N514" i="40"/>
  <c r="N515" i="40"/>
  <c r="N516" i="40"/>
  <c r="N517" i="40"/>
  <c r="N518" i="40"/>
  <c r="N519" i="40"/>
  <c r="N520" i="40"/>
  <c r="N521" i="40"/>
  <c r="N522" i="40"/>
  <c r="N523" i="40"/>
  <c r="N524" i="40"/>
  <c r="N525" i="40"/>
  <c r="N526" i="40"/>
  <c r="N528" i="40"/>
  <c r="N529" i="40"/>
  <c r="N530" i="40"/>
  <c r="N531" i="40"/>
  <c r="N532" i="40"/>
  <c r="N533" i="40"/>
  <c r="N534" i="40"/>
  <c r="N535" i="40"/>
  <c r="N536" i="40"/>
  <c r="N537" i="40"/>
  <c r="N538" i="40"/>
  <c r="N539" i="40"/>
  <c r="N540" i="40"/>
  <c r="N541" i="40"/>
  <c r="N543" i="40"/>
  <c r="N544" i="40"/>
  <c r="N545" i="40"/>
  <c r="N546" i="40"/>
  <c r="N547" i="40"/>
  <c r="N548" i="40"/>
  <c r="N549" i="40"/>
  <c r="N550" i="40"/>
  <c r="N551" i="40"/>
  <c r="N552" i="40"/>
  <c r="N553" i="40"/>
  <c r="N554" i="40"/>
  <c r="N555" i="40"/>
  <c r="N556" i="40"/>
  <c r="N557" i="40"/>
  <c r="N558" i="40"/>
  <c r="N559" i="40"/>
  <c r="N560" i="40"/>
  <c r="N561" i="40"/>
  <c r="N562" i="40"/>
  <c r="N563" i="40"/>
  <c r="N564" i="40"/>
  <c r="N565" i="40"/>
  <c r="N566" i="40"/>
  <c r="N567" i="40"/>
  <c r="N568" i="40"/>
  <c r="N569" i="40"/>
  <c r="N570" i="40"/>
  <c r="N571" i="40"/>
  <c r="N572" i="40"/>
  <c r="N573" i="40"/>
  <c r="N574" i="40"/>
  <c r="N575" i="40"/>
  <c r="N576" i="40"/>
  <c r="N577" i="40"/>
  <c r="N578" i="40"/>
  <c r="N579" i="40"/>
  <c r="N580" i="40"/>
  <c r="N581" i="40"/>
  <c r="N582" i="40"/>
  <c r="N583" i="40"/>
  <c r="N584" i="40"/>
  <c r="N585" i="40"/>
  <c r="N586" i="40"/>
  <c r="N587" i="40"/>
  <c r="N588" i="40"/>
  <c r="N589" i="40"/>
  <c r="N590" i="40"/>
  <c r="N591" i="40"/>
  <c r="N592" i="40"/>
  <c r="N593" i="40"/>
  <c r="N594" i="40"/>
  <c r="N595" i="40"/>
  <c r="N596" i="40"/>
  <c r="N597" i="40"/>
  <c r="N598" i="40"/>
  <c r="N599" i="40"/>
  <c r="N600" i="40"/>
  <c r="N601" i="40"/>
  <c r="N602" i="40"/>
  <c r="N603" i="40"/>
  <c r="N604" i="40"/>
  <c r="N605" i="40"/>
  <c r="N606" i="40"/>
  <c r="N607" i="40"/>
  <c r="N608" i="40"/>
  <c r="N609" i="40"/>
  <c r="N610" i="40"/>
  <c r="N611" i="40"/>
  <c r="N612" i="40"/>
  <c r="N613" i="40"/>
  <c r="N614" i="40"/>
  <c r="N615" i="40"/>
  <c r="N616" i="40"/>
  <c r="N617" i="40"/>
  <c r="N618" i="40"/>
  <c r="N619" i="40"/>
  <c r="N620" i="40"/>
  <c r="N621" i="40"/>
  <c r="N622" i="40"/>
  <c r="N623" i="40"/>
  <c r="N624" i="40"/>
  <c r="N625" i="40"/>
  <c r="N626" i="40"/>
  <c r="N627" i="40"/>
  <c r="N628" i="40"/>
  <c r="N629" i="40"/>
  <c r="N630" i="40"/>
  <c r="N631" i="40"/>
  <c r="N632" i="40"/>
  <c r="N633" i="40"/>
  <c r="N634" i="40"/>
  <c r="N635" i="40"/>
  <c r="N636" i="40"/>
  <c r="AN159" i="40"/>
  <c r="AN160" i="40"/>
  <c r="AN161" i="40"/>
  <c r="AN162" i="40"/>
  <c r="AN163" i="40"/>
  <c r="AN164" i="40"/>
  <c r="AN165" i="40"/>
  <c r="AN166" i="40"/>
  <c r="AN167" i="40"/>
  <c r="AN168" i="40"/>
  <c r="AN169" i="40"/>
  <c r="AN170" i="40"/>
  <c r="AN171" i="40"/>
  <c r="AN172" i="40"/>
  <c r="AN173" i="40"/>
  <c r="AN174" i="40"/>
  <c r="AN175" i="40"/>
  <c r="AN176" i="40"/>
  <c r="AN177" i="40"/>
  <c r="AN178" i="40"/>
  <c r="AN179" i="40"/>
  <c r="AN180" i="40"/>
  <c r="AN181" i="40"/>
  <c r="AN182" i="40"/>
  <c r="AN183" i="40"/>
  <c r="AN184" i="40"/>
  <c r="AN185" i="40"/>
  <c r="AN186" i="40"/>
  <c r="AN187" i="40"/>
  <c r="AN188" i="40"/>
  <c r="AN189" i="40"/>
  <c r="AN190" i="40"/>
  <c r="AN191" i="40"/>
  <c r="AN192" i="40"/>
  <c r="AN193" i="40"/>
  <c r="AN194" i="40"/>
  <c r="AN195" i="40"/>
  <c r="AN196" i="40"/>
  <c r="AN197" i="40"/>
  <c r="AN198" i="40"/>
  <c r="AN199" i="40"/>
  <c r="AN200" i="40"/>
  <c r="AN201" i="40"/>
  <c r="AN202" i="40"/>
  <c r="AN203" i="40"/>
  <c r="AN204" i="40"/>
  <c r="AN205" i="40"/>
  <c r="AN206" i="40"/>
  <c r="AN207" i="40"/>
  <c r="AN208" i="40"/>
  <c r="AN209" i="40"/>
  <c r="AN210" i="40"/>
  <c r="AN211" i="40"/>
  <c r="AN212" i="40"/>
  <c r="AN213" i="40"/>
  <c r="AN214" i="40"/>
  <c r="AN215" i="40"/>
  <c r="AN216" i="40"/>
  <c r="AN217" i="40"/>
  <c r="AN218" i="40"/>
  <c r="AN219" i="40"/>
  <c r="AN220" i="40"/>
  <c r="AN221" i="40"/>
  <c r="AN222" i="40"/>
  <c r="AN223" i="40"/>
  <c r="AN224" i="40"/>
  <c r="AN225" i="40"/>
  <c r="AN226" i="40"/>
  <c r="AN228" i="40"/>
  <c r="AN229" i="40"/>
  <c r="AN230" i="40"/>
  <c r="AN231" i="40"/>
  <c r="AN232" i="40"/>
  <c r="AN233" i="40"/>
  <c r="AN234" i="40"/>
  <c r="AN235" i="40"/>
  <c r="AN236" i="40"/>
  <c r="AN237" i="40"/>
  <c r="AN238" i="40"/>
  <c r="AN239" i="40"/>
  <c r="AN240" i="40"/>
  <c r="AN241" i="40"/>
  <c r="AN242" i="40"/>
  <c r="AN243" i="40"/>
  <c r="AN244" i="40"/>
  <c r="AN245" i="40"/>
  <c r="AN246" i="40"/>
  <c r="AN247" i="40"/>
  <c r="AN248" i="40"/>
  <c r="AN249" i="40"/>
  <c r="AN250" i="40"/>
  <c r="AN251" i="40"/>
  <c r="AN252" i="40"/>
  <c r="AN253" i="40"/>
  <c r="AN254" i="40"/>
  <c r="AN255" i="40"/>
  <c r="AN256" i="40"/>
  <c r="AN257" i="40"/>
  <c r="AN258" i="40"/>
  <c r="AN259" i="40"/>
  <c r="AN260" i="40"/>
  <c r="AN261" i="40"/>
  <c r="AN262" i="40"/>
  <c r="AN263" i="40"/>
  <c r="AN264" i="40"/>
  <c r="AN265" i="40"/>
  <c r="AN266" i="40"/>
  <c r="AN267" i="40"/>
  <c r="AN268" i="40"/>
  <c r="AN269" i="40"/>
  <c r="AN270" i="40"/>
  <c r="AN271" i="40"/>
  <c r="AN272" i="40"/>
  <c r="AN273" i="40"/>
  <c r="AN274" i="40"/>
  <c r="AN275" i="40"/>
  <c r="AN276" i="40"/>
  <c r="AN277" i="40"/>
  <c r="AN278" i="40"/>
  <c r="AN279" i="40"/>
  <c r="AN280" i="40"/>
  <c r="AN281" i="40"/>
  <c r="AN282" i="40"/>
  <c r="AN283" i="40"/>
  <c r="AN284" i="40"/>
  <c r="AN285" i="40"/>
  <c r="AN286" i="40"/>
  <c r="AN287" i="40"/>
  <c r="AN288" i="40"/>
  <c r="AN289" i="40"/>
  <c r="AN290" i="40"/>
  <c r="AN291" i="40"/>
  <c r="AN292" i="40"/>
  <c r="AN293" i="40"/>
  <c r="AN294" i="40"/>
  <c r="AN295" i="40"/>
  <c r="AN296" i="40"/>
  <c r="AN297" i="40"/>
  <c r="AN298" i="40"/>
  <c r="AN299" i="40"/>
  <c r="AN300" i="40"/>
  <c r="AN301" i="40"/>
  <c r="AN302" i="40"/>
  <c r="AN303" i="40"/>
  <c r="AN304" i="40"/>
  <c r="AN305" i="40"/>
  <c r="AN306" i="40"/>
  <c r="AN307" i="40"/>
  <c r="AN308" i="40"/>
  <c r="AN309" i="40"/>
  <c r="AN310" i="40"/>
  <c r="AN311" i="40"/>
  <c r="AN313" i="40"/>
  <c r="AN314" i="40"/>
  <c r="AN315" i="40"/>
  <c r="AN316" i="40"/>
  <c r="AN317" i="40"/>
  <c r="AN318" i="40"/>
  <c r="AN319" i="40"/>
  <c r="AN320" i="40"/>
  <c r="AN321" i="40"/>
  <c r="AN322" i="40"/>
  <c r="AN323" i="40"/>
  <c r="AN324" i="40"/>
  <c r="AN325" i="40"/>
  <c r="AN326" i="40"/>
  <c r="AN327" i="40"/>
  <c r="AN328" i="40"/>
  <c r="AN329" i="40"/>
  <c r="AN330" i="40"/>
  <c r="AN331" i="40"/>
  <c r="AN332" i="40"/>
  <c r="AN333" i="40"/>
  <c r="AN334" i="40"/>
  <c r="AN335" i="40"/>
  <c r="AN336" i="40"/>
  <c r="AN337" i="40"/>
  <c r="AN338" i="40"/>
  <c r="AN339" i="40"/>
  <c r="AN340" i="40"/>
  <c r="AN341" i="40"/>
  <c r="AN342" i="40"/>
  <c r="AN343" i="40"/>
  <c r="AN344" i="40"/>
  <c r="AN345" i="40"/>
  <c r="AN346" i="40"/>
  <c r="AN347" i="40"/>
  <c r="AN348" i="40"/>
  <c r="AN349" i="40"/>
  <c r="AN350" i="40"/>
  <c r="AN351" i="40"/>
  <c r="AN352" i="40"/>
  <c r="AN353" i="40"/>
  <c r="AN354" i="40"/>
  <c r="AN356" i="40"/>
  <c r="AN357" i="40"/>
  <c r="AN358" i="40"/>
  <c r="AN359" i="40"/>
  <c r="AN360" i="40"/>
  <c r="AN361" i="40"/>
  <c r="AN362" i="40"/>
  <c r="AN363" i="40"/>
  <c r="AN365" i="40"/>
  <c r="AN366" i="40"/>
  <c r="AN367" i="40"/>
  <c r="AN368" i="40"/>
  <c r="AN369" i="40"/>
  <c r="AN370" i="40"/>
  <c r="AN371" i="40"/>
  <c r="AN372" i="40"/>
  <c r="AN373" i="40"/>
  <c r="AN374" i="40"/>
  <c r="AN375" i="40"/>
  <c r="AN376" i="40"/>
  <c r="AN377" i="40"/>
  <c r="AN378" i="40"/>
  <c r="AN379" i="40"/>
  <c r="AN380" i="40"/>
  <c r="AN381" i="40"/>
  <c r="AN382" i="40"/>
  <c r="AN383" i="40"/>
  <c r="AN384" i="40"/>
  <c r="AN385" i="40"/>
  <c r="AN386" i="40"/>
  <c r="AN387" i="40"/>
  <c r="AN388" i="40"/>
  <c r="AN389" i="40"/>
  <c r="AN390" i="40"/>
  <c r="AN391" i="40"/>
  <c r="AN392" i="40"/>
  <c r="AN393" i="40"/>
  <c r="AN394" i="40"/>
  <c r="AN395" i="40"/>
  <c r="AN396" i="40"/>
  <c r="AN397" i="40"/>
  <c r="AN398" i="40"/>
  <c r="AN399" i="40"/>
  <c r="AN400" i="40"/>
  <c r="AN401" i="40"/>
  <c r="AN402" i="40"/>
  <c r="AN403" i="40"/>
  <c r="AN404" i="40"/>
  <c r="AN405" i="40"/>
  <c r="AN406" i="40"/>
  <c r="AN407" i="40"/>
  <c r="AN408" i="40"/>
  <c r="AN409" i="40"/>
  <c r="AN410" i="40"/>
  <c r="AN411" i="40"/>
  <c r="AN413" i="40"/>
  <c r="AN414" i="40"/>
  <c r="AN416" i="40"/>
  <c r="AN417" i="40"/>
  <c r="AN418" i="40"/>
  <c r="AN419" i="40"/>
  <c r="AN420" i="40"/>
  <c r="AN421" i="40"/>
  <c r="AN422" i="40"/>
  <c r="AN423" i="40"/>
  <c r="AN424" i="40"/>
  <c r="AN425" i="40"/>
  <c r="AN426" i="40"/>
  <c r="AN427" i="40"/>
  <c r="AN428" i="40"/>
  <c r="AN429" i="40"/>
  <c r="AN430" i="40"/>
  <c r="AN431" i="40"/>
  <c r="AN432" i="40"/>
  <c r="AN433" i="40"/>
  <c r="AN434" i="40"/>
  <c r="AN435" i="40"/>
  <c r="AN436" i="40"/>
  <c r="AK3" i="40"/>
  <c r="AK5" i="40"/>
  <c r="AK6" i="40"/>
  <c r="AK7" i="40"/>
  <c r="AK8" i="40"/>
  <c r="AK9" i="40"/>
  <c r="AK10" i="40"/>
  <c r="AK11" i="40"/>
  <c r="AK12" i="40"/>
  <c r="AK13" i="40"/>
  <c r="AK14" i="40"/>
  <c r="AK15" i="40"/>
  <c r="AK16" i="40"/>
  <c r="AK17" i="40"/>
  <c r="AK18" i="40"/>
  <c r="AK19" i="40"/>
  <c r="AK20" i="40"/>
  <c r="AK21" i="40"/>
  <c r="AK22" i="40"/>
  <c r="AK23" i="40"/>
  <c r="AK24" i="40"/>
  <c r="AK25" i="40"/>
  <c r="AK26" i="40"/>
  <c r="AK27" i="40"/>
  <c r="AK28" i="40"/>
  <c r="AK29" i="40"/>
  <c r="AK31" i="40"/>
  <c r="AK32" i="40"/>
  <c r="AK33" i="40"/>
  <c r="AK34" i="40"/>
  <c r="AK35" i="40"/>
  <c r="AK36" i="40"/>
  <c r="AK37" i="40"/>
  <c r="AK38" i="40"/>
  <c r="AK39" i="40"/>
  <c r="AK40" i="40"/>
  <c r="AK41" i="40"/>
  <c r="AK42" i="40"/>
  <c r="AK43" i="40"/>
  <c r="AK44" i="40"/>
  <c r="AK45" i="40"/>
  <c r="AK46" i="40"/>
  <c r="AK47" i="40"/>
  <c r="AK48" i="40"/>
  <c r="AK50" i="40"/>
  <c r="AK51" i="40"/>
  <c r="AK52" i="40"/>
  <c r="AK53" i="40"/>
  <c r="AK54" i="40"/>
  <c r="AK55" i="40"/>
  <c r="AK56" i="40"/>
  <c r="AK57" i="40"/>
  <c r="AK58" i="40"/>
  <c r="AK59" i="40"/>
  <c r="AK60" i="40"/>
  <c r="AK61" i="40"/>
  <c r="AK62" i="40"/>
  <c r="AK63" i="40"/>
  <c r="AK64" i="40"/>
  <c r="AK65" i="40"/>
  <c r="AK66" i="40"/>
  <c r="AK67" i="40"/>
  <c r="AK68" i="40"/>
  <c r="AK69" i="40"/>
  <c r="AK70" i="40"/>
  <c r="AK72" i="40"/>
  <c r="AK73" i="40"/>
  <c r="AK74" i="40"/>
  <c r="AK75" i="40"/>
  <c r="AK76" i="40"/>
  <c r="AK77" i="40"/>
  <c r="AK78" i="40"/>
  <c r="AK79" i="40"/>
  <c r="AK80" i="40"/>
  <c r="AK81" i="40"/>
  <c r="AK82" i="40"/>
  <c r="AK83" i="40"/>
  <c r="AK84" i="40"/>
  <c r="AK85" i="40"/>
  <c r="AK86" i="40"/>
  <c r="AK87" i="40"/>
  <c r="AK88" i="40"/>
  <c r="AK89" i="40"/>
  <c r="AK90" i="40"/>
  <c r="AK91" i="40"/>
  <c r="AK92" i="40"/>
  <c r="AK93" i="40"/>
  <c r="AK94" i="40"/>
  <c r="AK95" i="40"/>
  <c r="AK96" i="40"/>
  <c r="AK97" i="40"/>
  <c r="AK98" i="40"/>
  <c r="AK99" i="40"/>
  <c r="AK100" i="40"/>
  <c r="AK101" i="40"/>
  <c r="AK102" i="40"/>
  <c r="AK103" i="40"/>
  <c r="AK104" i="40"/>
  <c r="AK105" i="40"/>
  <c r="AK106" i="40"/>
  <c r="AK107" i="40"/>
  <c r="AK108" i="40"/>
  <c r="AK109" i="40"/>
  <c r="AK110" i="40"/>
  <c r="AK111" i="40"/>
  <c r="AK112" i="40"/>
  <c r="AK113" i="40"/>
  <c r="AK114" i="40"/>
  <c r="AK116" i="40"/>
  <c r="AK117" i="40"/>
  <c r="AK118" i="40"/>
  <c r="AK119" i="40"/>
  <c r="AK120" i="40"/>
  <c r="AK121" i="40"/>
  <c r="AK122" i="40"/>
  <c r="AK123" i="40"/>
  <c r="AK124" i="40"/>
  <c r="AK125" i="40"/>
  <c r="AK126" i="40"/>
  <c r="AK127" i="40"/>
  <c r="AK128" i="40"/>
  <c r="AK129" i="40"/>
  <c r="AK130" i="40"/>
  <c r="AK131" i="40"/>
  <c r="AK132" i="40"/>
  <c r="AK133" i="40"/>
  <c r="AK134" i="40"/>
  <c r="AK135" i="40"/>
  <c r="AK136" i="40"/>
  <c r="AK137" i="40"/>
  <c r="AK138" i="40"/>
  <c r="AK139" i="40"/>
  <c r="AK140" i="40"/>
  <c r="AK141" i="40"/>
  <c r="AK142" i="40"/>
  <c r="AK143" i="40"/>
  <c r="AK144" i="40"/>
  <c r="AK145" i="40"/>
  <c r="AK146" i="40"/>
  <c r="AK147" i="40"/>
  <c r="AK148" i="40"/>
  <c r="AK149" i="40"/>
  <c r="AK150" i="40"/>
  <c r="AK151" i="40"/>
  <c r="AK152" i="40"/>
  <c r="AK153" i="40"/>
  <c r="AK154" i="40"/>
  <c r="AK155" i="40"/>
  <c r="AK156" i="40"/>
  <c r="AK157" i="40"/>
  <c r="AK158" i="40"/>
  <c r="AK159" i="40"/>
  <c r="AK160" i="40"/>
  <c r="AK161" i="40"/>
  <c r="AK162" i="40"/>
  <c r="AK163" i="40"/>
  <c r="AK164" i="40"/>
  <c r="AK165" i="40"/>
  <c r="AK166" i="40"/>
  <c r="AK167" i="40"/>
  <c r="AK168" i="40"/>
  <c r="AK169" i="40"/>
  <c r="AK170" i="40"/>
  <c r="AK171" i="40"/>
  <c r="AK172" i="40"/>
  <c r="AK173" i="40"/>
  <c r="AK174" i="40"/>
  <c r="AK175" i="40"/>
  <c r="AK176" i="40"/>
  <c r="AK177" i="40"/>
  <c r="AK178" i="40"/>
  <c r="AK179" i="40"/>
  <c r="AK180" i="40"/>
  <c r="AK181" i="40"/>
  <c r="AK182" i="40"/>
  <c r="AK183" i="40"/>
  <c r="AK184" i="40"/>
  <c r="AK185" i="40"/>
  <c r="AK186" i="40"/>
  <c r="AK187" i="40"/>
  <c r="AK188" i="40"/>
  <c r="AK189" i="40"/>
  <c r="AK190" i="40"/>
  <c r="AK191" i="40"/>
  <c r="AK192" i="40"/>
  <c r="AK193" i="40"/>
  <c r="AK194" i="40"/>
  <c r="AK195" i="40"/>
  <c r="AK196" i="40"/>
  <c r="AK197" i="40"/>
  <c r="AK198" i="40"/>
  <c r="AK199" i="40"/>
  <c r="AK200" i="40"/>
  <c r="AK201" i="40"/>
  <c r="AK202" i="40"/>
  <c r="AK203" i="40"/>
  <c r="AK204" i="40"/>
  <c r="AK205" i="40"/>
  <c r="AK206" i="40"/>
  <c r="AK207" i="40"/>
  <c r="AK208" i="40"/>
  <c r="AK209" i="40"/>
  <c r="AK210" i="40"/>
  <c r="AK211" i="40"/>
  <c r="AK212" i="40"/>
  <c r="AK213" i="40"/>
  <c r="AK214" i="40"/>
  <c r="AK215" i="40"/>
  <c r="AK216" i="40"/>
  <c r="AK217" i="40"/>
  <c r="AK218" i="40"/>
  <c r="AK219" i="40"/>
  <c r="AK220" i="40"/>
  <c r="AK221" i="40"/>
  <c r="AK222" i="40"/>
  <c r="AK223" i="40"/>
  <c r="AK224" i="40"/>
  <c r="AK225" i="40"/>
  <c r="AK226" i="40"/>
  <c r="AK228" i="40"/>
  <c r="AK229" i="40"/>
  <c r="AK230" i="40"/>
  <c r="AK231" i="40"/>
  <c r="AK232" i="40"/>
  <c r="AK233" i="40"/>
  <c r="AK234" i="40"/>
  <c r="AK235" i="40"/>
  <c r="AK236" i="40"/>
  <c r="AK237" i="40"/>
  <c r="AK238" i="40"/>
  <c r="AK239" i="40"/>
  <c r="AK240" i="40"/>
  <c r="AK241" i="40"/>
  <c r="AK242" i="40"/>
  <c r="AK243" i="40"/>
  <c r="AK244" i="40"/>
  <c r="AK245" i="40"/>
  <c r="AK246" i="40"/>
  <c r="AK247" i="40"/>
  <c r="AK248" i="40"/>
  <c r="AK249" i="40"/>
  <c r="AK250" i="40"/>
  <c r="AK251" i="40"/>
  <c r="AK252" i="40"/>
  <c r="AK253" i="40"/>
  <c r="AK254" i="40"/>
  <c r="AK255" i="40"/>
  <c r="AK256" i="40"/>
  <c r="AK257" i="40"/>
  <c r="AK258" i="40"/>
  <c r="AK259" i="40"/>
  <c r="AK260" i="40"/>
  <c r="AK261" i="40"/>
  <c r="AK262" i="40"/>
  <c r="AK263" i="40"/>
  <c r="AK264" i="40"/>
  <c r="AK265" i="40"/>
  <c r="AK266" i="40"/>
  <c r="AK267" i="40"/>
  <c r="AK268" i="40"/>
  <c r="AK269" i="40"/>
  <c r="AK270" i="40"/>
  <c r="AK271" i="40"/>
  <c r="AK272" i="40"/>
  <c r="AK273" i="40"/>
  <c r="AK274" i="40"/>
  <c r="AK275" i="40"/>
  <c r="AK276" i="40"/>
  <c r="AK277" i="40"/>
  <c r="AK278" i="40"/>
  <c r="AK279" i="40"/>
  <c r="AK280" i="40"/>
  <c r="AK281" i="40"/>
  <c r="AK282" i="40"/>
  <c r="AK283" i="40"/>
  <c r="AK284" i="40"/>
  <c r="AK285" i="40"/>
  <c r="AK286" i="40"/>
  <c r="AK287" i="40"/>
  <c r="AK288" i="40"/>
  <c r="AK289" i="40"/>
  <c r="AK290" i="40"/>
  <c r="AK291" i="40"/>
  <c r="AK292" i="40"/>
  <c r="AK293" i="40"/>
  <c r="AK294" i="40"/>
  <c r="AK295" i="40"/>
  <c r="AK296" i="40"/>
  <c r="AK297" i="40"/>
  <c r="AK298" i="40"/>
  <c r="AK299" i="40"/>
  <c r="AK300" i="40"/>
  <c r="AK301" i="40"/>
  <c r="AK302" i="40"/>
  <c r="AK303" i="40"/>
  <c r="AK304" i="40"/>
  <c r="AK305" i="40"/>
  <c r="AK306" i="40"/>
  <c r="AK307" i="40"/>
  <c r="AK308" i="40"/>
  <c r="AK309" i="40"/>
  <c r="AK310" i="40"/>
  <c r="AK311" i="40"/>
  <c r="AK313" i="40"/>
  <c r="AK314" i="40"/>
  <c r="AK315" i="40"/>
  <c r="AK316" i="40"/>
  <c r="AK317" i="40"/>
  <c r="AK318" i="40"/>
  <c r="AK319" i="40"/>
  <c r="AK320" i="40"/>
  <c r="AK321" i="40"/>
  <c r="AK322" i="40"/>
  <c r="AK323" i="40"/>
  <c r="AK324" i="40"/>
  <c r="AK325" i="40"/>
  <c r="AK326" i="40"/>
  <c r="AK327" i="40"/>
  <c r="AK328" i="40"/>
  <c r="AK329" i="40"/>
  <c r="AK330" i="40"/>
  <c r="AK331" i="40"/>
  <c r="AK332" i="40"/>
  <c r="AK333" i="40"/>
  <c r="AK334" i="40"/>
  <c r="AK335" i="40"/>
  <c r="AK336" i="40"/>
  <c r="AK337" i="40"/>
  <c r="AK338" i="40"/>
  <c r="AK339" i="40"/>
  <c r="AK340" i="40"/>
  <c r="AK341" i="40"/>
  <c r="AK342" i="40"/>
  <c r="AK343" i="40"/>
  <c r="AK344" i="40"/>
  <c r="AK345" i="40"/>
  <c r="AK346" i="40"/>
  <c r="AK347" i="40"/>
  <c r="AK348" i="40"/>
  <c r="AK349" i="40"/>
  <c r="AK350" i="40"/>
  <c r="AK351" i="40"/>
  <c r="AK352" i="40"/>
  <c r="AK353" i="40"/>
  <c r="AK354" i="40"/>
  <c r="AK355" i="40"/>
  <c r="AK356" i="40"/>
  <c r="AK357" i="40"/>
  <c r="AK358" i="40"/>
  <c r="AK359" i="40"/>
  <c r="AK360" i="40"/>
  <c r="AK361" i="40"/>
  <c r="AK362" i="40"/>
  <c r="AK363" i="40"/>
  <c r="AK364" i="40"/>
  <c r="AK365" i="40"/>
  <c r="AK366" i="40"/>
  <c r="AK367" i="40"/>
  <c r="AK368" i="40"/>
  <c r="AK369" i="40"/>
  <c r="AK370" i="40"/>
  <c r="AK371" i="40"/>
  <c r="AK372" i="40"/>
  <c r="AK373" i="40"/>
  <c r="AK374" i="40"/>
  <c r="AK375" i="40"/>
  <c r="AK376" i="40"/>
  <c r="AK378" i="40"/>
  <c r="AK379" i="40"/>
  <c r="AK380" i="40"/>
  <c r="AK381" i="40"/>
  <c r="AK382" i="40"/>
  <c r="AK383" i="40"/>
  <c r="AK384" i="40"/>
  <c r="AK385" i="40"/>
  <c r="AK386" i="40"/>
  <c r="AK387" i="40"/>
  <c r="AK388" i="40"/>
  <c r="AK389" i="40"/>
  <c r="AK390" i="40"/>
  <c r="AK391" i="40"/>
  <c r="AK392" i="40"/>
  <c r="AK393" i="40"/>
  <c r="AK394" i="40"/>
  <c r="AK395" i="40"/>
  <c r="AK396" i="40"/>
  <c r="AK397" i="40"/>
  <c r="AK398" i="40"/>
  <c r="AK399" i="40"/>
  <c r="AK400" i="40"/>
  <c r="AK401" i="40"/>
  <c r="AK402" i="40"/>
  <c r="AK403" i="40"/>
  <c r="AK404" i="40"/>
  <c r="AK405" i="40"/>
  <c r="AK406" i="40"/>
  <c r="AK407" i="40"/>
  <c r="AK408" i="40"/>
  <c r="AK409" i="40"/>
  <c r="AK410" i="40"/>
  <c r="AK411" i="40"/>
  <c r="AK412" i="40"/>
  <c r="AK413" i="40"/>
  <c r="AK414" i="40"/>
  <c r="AK415" i="40"/>
  <c r="AK416" i="40"/>
  <c r="AK417" i="40"/>
  <c r="AK418" i="40"/>
  <c r="AK419" i="40"/>
  <c r="AK420" i="40"/>
  <c r="AK421" i="40"/>
  <c r="AK422" i="40"/>
  <c r="AK423" i="40"/>
  <c r="AK424" i="40"/>
  <c r="AK425" i="40"/>
  <c r="AK426" i="40"/>
  <c r="AK427" i="40"/>
  <c r="AK428" i="40"/>
  <c r="AK429" i="40"/>
  <c r="AK430" i="40"/>
  <c r="AK431" i="40"/>
  <c r="AK432" i="40"/>
  <c r="AK433" i="40"/>
  <c r="AK434" i="40"/>
  <c r="AK435" i="40"/>
  <c r="AK436" i="40"/>
  <c r="AK2" i="40"/>
  <c r="N738" i="40" l="1"/>
  <c r="N739" i="40"/>
  <c r="N740" i="40"/>
  <c r="N741" i="40"/>
  <c r="N742" i="40"/>
  <c r="N743" i="40"/>
  <c r="N744" i="40"/>
  <c r="N745" i="40"/>
  <c r="N746" i="40"/>
  <c r="N747" i="40"/>
  <c r="N748" i="40"/>
  <c r="N749" i="40"/>
  <c r="N750" i="40"/>
  <c r="N751" i="40"/>
  <c r="N752" i="40"/>
  <c r="N753" i="40"/>
  <c r="N754" i="40"/>
  <c r="N755" i="40"/>
  <c r="N756" i="40"/>
  <c r="N757" i="40"/>
  <c r="N758" i="40"/>
  <c r="N759" i="40"/>
  <c r="N760" i="40"/>
  <c r="N761" i="40"/>
  <c r="N762" i="40"/>
  <c r="N763" i="40"/>
  <c r="N764" i="40"/>
  <c r="N765" i="40"/>
  <c r="N766" i="40"/>
  <c r="N767" i="40"/>
  <c r="N768" i="40"/>
  <c r="N769" i="40"/>
  <c r="N770" i="40"/>
  <c r="N771" i="40"/>
  <c r="N772" i="40"/>
  <c r="N773" i="40"/>
  <c r="N774" i="40"/>
  <c r="N775" i="40"/>
  <c r="N776" i="40"/>
  <c r="N777" i="40"/>
  <c r="N778" i="40"/>
  <c r="N779" i="40"/>
  <c r="N780" i="40"/>
  <c r="N781" i="40"/>
  <c r="N782" i="40"/>
  <c r="N783" i="40"/>
  <c r="N784" i="40"/>
  <c r="N785" i="40"/>
  <c r="N786" i="40"/>
  <c r="N787" i="40"/>
  <c r="N788" i="40"/>
  <c r="N789" i="40"/>
  <c r="N790" i="40"/>
  <c r="N791" i="40"/>
  <c r="N792" i="40"/>
  <c r="N793" i="40"/>
  <c r="N794" i="40"/>
  <c r="N795" i="40"/>
  <c r="N796" i="40"/>
  <c r="N797" i="40"/>
  <c r="N798" i="40"/>
  <c r="N799" i="40"/>
  <c r="N800" i="40"/>
  <c r="N801" i="40"/>
  <c r="N802" i="40"/>
  <c r="N803" i="40"/>
  <c r="N804" i="40"/>
  <c r="N805" i="40"/>
  <c r="N806" i="40"/>
  <c r="N807" i="40"/>
  <c r="N808" i="40"/>
  <c r="N809" i="40"/>
  <c r="N810" i="40"/>
  <c r="N811" i="40"/>
  <c r="N812" i="40"/>
  <c r="N813" i="40"/>
  <c r="N814" i="40"/>
  <c r="N815" i="40"/>
  <c r="N816" i="40"/>
  <c r="N817" i="40"/>
  <c r="N818" i="40"/>
  <c r="N819" i="40"/>
  <c r="N820" i="40"/>
  <c r="N821" i="40"/>
  <c r="N822" i="40"/>
  <c r="N823" i="40"/>
  <c r="N824" i="40"/>
  <c r="N825" i="40"/>
  <c r="N826" i="40"/>
  <c r="N827" i="40"/>
  <c r="N828" i="40"/>
  <c r="N829" i="40"/>
  <c r="N830" i="40"/>
  <c r="N831" i="40"/>
  <c r="AG811" i="16" l="1"/>
  <c r="AV1129" i="16" l="1"/>
  <c r="AG598" i="16"/>
  <c r="AG804" i="16"/>
  <c r="AG626" i="16"/>
  <c r="AG1117" i="16"/>
  <c r="S1072" i="16"/>
  <c r="AH428" i="1"/>
  <c r="AG1071" i="16"/>
  <c r="AG1066" i="16"/>
  <c r="S1065" i="16"/>
  <c r="S1043" i="16"/>
  <c r="S1032" i="16"/>
  <c r="S1033" i="16"/>
  <c r="S1034" i="16"/>
  <c r="S1035" i="16"/>
  <c r="S1036" i="16"/>
  <c r="S1037" i="16"/>
  <c r="S1038" i="16"/>
  <c r="S1039" i="16"/>
  <c r="S1040" i="16"/>
  <c r="S1041" i="16"/>
  <c r="S1042" i="16"/>
  <c r="S1046" i="16"/>
  <c r="S1047" i="16"/>
  <c r="S1048" i="16"/>
  <c r="S1049" i="16"/>
  <c r="S1050" i="16"/>
  <c r="S1051" i="16"/>
  <c r="S1052" i="16"/>
  <c r="S1053" i="16"/>
  <c r="S1054" i="16"/>
  <c r="S1055" i="16"/>
  <c r="S1056" i="16"/>
  <c r="S1057" i="16"/>
  <c r="S1058" i="16"/>
  <c r="S1059" i="16"/>
  <c r="S1060" i="16"/>
  <c r="S1062" i="16"/>
  <c r="S1063" i="16"/>
  <c r="S1064" i="16"/>
  <c r="S1066" i="16"/>
  <c r="S1067" i="16"/>
  <c r="S1068" i="16"/>
  <c r="S1069" i="16"/>
  <c r="S1071" i="16"/>
  <c r="S1120" i="16"/>
  <c r="S1123" i="16"/>
  <c r="S1130" i="16"/>
  <c r="S1132" i="16"/>
  <c r="S1133" i="16"/>
  <c r="S1134" i="16"/>
  <c r="AG1034" i="16"/>
  <c r="S1031" i="16"/>
  <c r="S1000" i="16"/>
  <c r="S1001" i="16"/>
  <c r="S1002" i="16"/>
  <c r="S1003" i="16"/>
  <c r="S1004" i="16"/>
  <c r="S1006" i="16"/>
  <c r="S1007" i="16"/>
  <c r="S1010" i="16"/>
  <c r="S1013" i="16"/>
  <c r="S1014" i="16"/>
  <c r="S1015" i="16"/>
  <c r="S1016" i="16"/>
  <c r="S1017" i="16"/>
  <c r="S1018" i="16"/>
  <c r="S1019" i="16"/>
  <c r="S1020" i="16"/>
  <c r="S1021" i="16"/>
  <c r="S1022" i="16"/>
  <c r="S1023" i="16"/>
  <c r="S1024" i="16"/>
  <c r="S1025" i="16"/>
  <c r="S1026" i="16"/>
  <c r="S1028" i="16"/>
  <c r="S1029" i="16"/>
  <c r="S1030" i="16"/>
  <c r="S999" i="16"/>
  <c r="T989" i="1"/>
  <c r="T990" i="1"/>
  <c r="T991" i="1"/>
  <c r="T993" i="1"/>
  <c r="AG985" i="16"/>
  <c r="AG986" i="16"/>
  <c r="AG987" i="16"/>
  <c r="AG988" i="16"/>
  <c r="AG989" i="16"/>
  <c r="AG990" i="16"/>
  <c r="AG991" i="16"/>
  <c r="AG992" i="16"/>
  <c r="AG993" i="16"/>
  <c r="AG994" i="16"/>
  <c r="AG995" i="16"/>
  <c r="AG996" i="16"/>
  <c r="AG997" i="16"/>
  <c r="AG998" i="16"/>
  <c r="AG999" i="16"/>
  <c r="AG1000" i="16"/>
  <c r="AG1001" i="16"/>
  <c r="AG1002" i="16"/>
  <c r="AG1003" i="16"/>
  <c r="AG1004" i="16"/>
  <c r="AG1005" i="16"/>
  <c r="AG1006" i="16"/>
  <c r="AG1007" i="16"/>
  <c r="AG1008" i="16"/>
  <c r="AG1009" i="16"/>
  <c r="AG1010" i="16"/>
  <c r="AG1011" i="16"/>
  <c r="AG1013" i="16"/>
  <c r="AG1014" i="16"/>
  <c r="AG1015" i="16"/>
  <c r="AG1016" i="16"/>
  <c r="AG1017" i="16"/>
  <c r="AG1018" i="16"/>
  <c r="AG1019" i="16"/>
  <c r="AG1020" i="16"/>
  <c r="AG1021" i="16"/>
  <c r="AG1022" i="16"/>
  <c r="AG1023" i="16"/>
  <c r="AG1024" i="16"/>
  <c r="AG1025" i="16"/>
  <c r="AG1026" i="16"/>
  <c r="AG1027" i="16"/>
  <c r="AG1028" i="16"/>
  <c r="AG1029" i="16"/>
  <c r="AG1030" i="16"/>
  <c r="AG1031" i="16"/>
  <c r="AG1032" i="16"/>
  <c r="AG1033" i="16"/>
  <c r="AG1035" i="16"/>
  <c r="AG1036" i="16"/>
  <c r="AG1037" i="16"/>
  <c r="AG1038" i="16"/>
  <c r="AG1039" i="16"/>
  <c r="AG1040" i="16"/>
  <c r="AG1041" i="16"/>
  <c r="AG1042" i="16"/>
  <c r="AG1044" i="16"/>
  <c r="AG1045" i="16"/>
  <c r="AG1047" i="16"/>
  <c r="AG1048" i="16"/>
  <c r="AG1052" i="16"/>
  <c r="AG1053" i="16"/>
  <c r="AG1054" i="16"/>
  <c r="AG1055" i="16"/>
  <c r="AG1056" i="16"/>
  <c r="AG1057" i="16"/>
  <c r="AG1058" i="16"/>
  <c r="AG1059" i="16"/>
  <c r="AG1062" i="16"/>
  <c r="AG1063" i="16"/>
  <c r="AG1064" i="16"/>
  <c r="AG1065" i="16"/>
  <c r="AG1067" i="16"/>
  <c r="AG1068" i="16"/>
  <c r="AG1069" i="16"/>
  <c r="AG1070" i="16"/>
  <c r="AG1073" i="16"/>
  <c r="AG1094" i="16"/>
  <c r="AG1118" i="16"/>
  <c r="AG1119" i="16"/>
  <c r="AG1120" i="16"/>
  <c r="AG1122" i="16"/>
  <c r="AG1123" i="16"/>
  <c r="AG1124" i="16"/>
  <c r="AG1125" i="16"/>
  <c r="AG1126" i="16"/>
  <c r="AG1127" i="16"/>
  <c r="AG1128" i="16"/>
  <c r="AG1130" i="16"/>
  <c r="AG1132" i="16"/>
  <c r="AG1133" i="16"/>
  <c r="AG1134" i="16"/>
  <c r="AG1139" i="16"/>
  <c r="AG1140" i="16"/>
  <c r="AG1141" i="16"/>
  <c r="AG1142" i="16"/>
  <c r="AG1143" i="16"/>
  <c r="AG1144" i="16"/>
  <c r="AG984" i="16"/>
  <c r="AG983" i="16"/>
  <c r="S890" i="16"/>
  <c r="S873" i="16"/>
  <c r="S874" i="16"/>
  <c r="S875" i="16"/>
  <c r="S876" i="16"/>
  <c r="S877" i="16"/>
  <c r="S878" i="16"/>
  <c r="S879" i="16"/>
  <c r="S880" i="16"/>
  <c r="S881" i="16"/>
  <c r="S882" i="16"/>
  <c r="S883" i="16"/>
  <c r="S884" i="16"/>
  <c r="S885" i="16"/>
  <c r="S886" i="16"/>
  <c r="S887" i="16"/>
  <c r="S888" i="16"/>
  <c r="S889" i="16"/>
  <c r="S892" i="16"/>
  <c r="S893" i="16"/>
  <c r="S896" i="16"/>
  <c r="S897" i="16"/>
  <c r="S898" i="16"/>
  <c r="AG877" i="16"/>
  <c r="AG878" i="16"/>
  <c r="AG879" i="16"/>
  <c r="AG880" i="16"/>
  <c r="AG881" i="16"/>
  <c r="AG884" i="16"/>
  <c r="AG886" i="16"/>
  <c r="AG887" i="16"/>
  <c r="AG888" i="16"/>
  <c r="AG889" i="16"/>
  <c r="AG890" i="16"/>
  <c r="AG892" i="16"/>
  <c r="AG893" i="16"/>
  <c r="AG894" i="16"/>
  <c r="AG895" i="16"/>
  <c r="AG896" i="16"/>
  <c r="AG897" i="16"/>
  <c r="AG898" i="16"/>
  <c r="AG923" i="16"/>
  <c r="AG924" i="16"/>
  <c r="AG926" i="16"/>
  <c r="AG927" i="16"/>
  <c r="AG928" i="16"/>
  <c r="AG929" i="16"/>
  <c r="AG930" i="16"/>
  <c r="AG931" i="16"/>
  <c r="AG932" i="16"/>
  <c r="AG933" i="16"/>
  <c r="AG934" i="16"/>
  <c r="AG935" i="16"/>
  <c r="AG936" i="16"/>
  <c r="AG937" i="16"/>
  <c r="AG938" i="16"/>
  <c r="AG939" i="16"/>
  <c r="AG940" i="16"/>
  <c r="AG941" i="16"/>
  <c r="AG942" i="16"/>
  <c r="AG943" i="16"/>
  <c r="AG944" i="16"/>
  <c r="AG945" i="16"/>
  <c r="AG946" i="16"/>
  <c r="AG947" i="16"/>
  <c r="AG876" i="16"/>
  <c r="T56" i="1"/>
  <c r="AS56" i="1"/>
  <c r="T67" i="1"/>
  <c r="AH67" i="1"/>
  <c r="AS67" i="1"/>
  <c r="T82" i="1"/>
  <c r="AH82" i="1"/>
  <c r="AS82" i="1"/>
  <c r="T96" i="1"/>
  <c r="AH96" i="1"/>
  <c r="AS96" i="1"/>
  <c r="T100" i="1"/>
  <c r="AH100" i="1"/>
  <c r="AS100" i="1"/>
  <c r="T128" i="1"/>
  <c r="AH128" i="1"/>
  <c r="AS128" i="1"/>
  <c r="T134" i="1"/>
  <c r="AH134" i="1"/>
  <c r="AS134" i="1"/>
  <c r="T153" i="1"/>
  <c r="AH153" i="1"/>
  <c r="AS153" i="1"/>
  <c r="AH171" i="1"/>
  <c r="AS171" i="1"/>
  <c r="T191" i="1"/>
  <c r="AH191" i="1"/>
  <c r="AS191" i="1"/>
  <c r="T215" i="1"/>
  <c r="AH215" i="1"/>
  <c r="AS215" i="1"/>
  <c r="T220" i="1"/>
  <c r="AH220" i="1"/>
  <c r="AS220" i="1"/>
  <c r="T223" i="1"/>
  <c r="AH223" i="1"/>
  <c r="AS223" i="1"/>
  <c r="T224" i="1"/>
  <c r="AH224" i="1"/>
  <c r="AS224" i="1"/>
  <c r="T227" i="1"/>
  <c r="AH227" i="1"/>
  <c r="AS227" i="1"/>
  <c r="T264" i="1"/>
  <c r="AH264" i="1"/>
  <c r="AS264" i="1"/>
  <c r="T305" i="1"/>
  <c r="AH305" i="1"/>
  <c r="AS305" i="1"/>
  <c r="T319" i="1"/>
  <c r="AH319" i="1"/>
  <c r="AS319" i="1"/>
  <c r="T345" i="1"/>
  <c r="AH345" i="1"/>
  <c r="AS345" i="1"/>
  <c r="T350" i="1"/>
  <c r="AH350" i="1"/>
  <c r="AS350" i="1"/>
  <c r="T382" i="1"/>
  <c r="AH382" i="1"/>
  <c r="AS382" i="1"/>
  <c r="T387" i="1"/>
  <c r="AH387" i="1"/>
  <c r="AS387" i="1"/>
  <c r="T388" i="1"/>
  <c r="AH388" i="1"/>
  <c r="AS388" i="1"/>
  <c r="T395" i="1"/>
  <c r="AH395" i="1"/>
  <c r="AS395" i="1"/>
  <c r="T398" i="1"/>
  <c r="AH398" i="1"/>
  <c r="AS398" i="1"/>
  <c r="T413" i="1"/>
  <c r="AH413" i="1"/>
  <c r="AS413" i="1"/>
  <c r="T423" i="1"/>
  <c r="AH423" i="1"/>
  <c r="AS423" i="1"/>
  <c r="T439" i="1"/>
  <c r="AH439" i="1"/>
  <c r="AS439" i="1"/>
  <c r="T445" i="1"/>
  <c r="AH445" i="1"/>
  <c r="AS445" i="1"/>
  <c r="T446" i="1"/>
  <c r="AH446" i="1"/>
  <c r="AS446" i="1"/>
  <c r="T447" i="1"/>
  <c r="AH447" i="1"/>
  <c r="AS447" i="1"/>
  <c r="T448" i="1"/>
  <c r="AH448" i="1"/>
  <c r="AS448" i="1"/>
  <c r="T453" i="1"/>
  <c r="AH453" i="1"/>
  <c r="AS453" i="1"/>
  <c r="T454" i="1"/>
  <c r="AH454" i="1"/>
  <c r="AS454" i="1"/>
  <c r="T459" i="1"/>
  <c r="AH459" i="1"/>
  <c r="AS459" i="1"/>
  <c r="T467" i="1"/>
  <c r="AH467" i="1"/>
  <c r="AS467" i="1"/>
  <c r="T468" i="1"/>
  <c r="AH468" i="1"/>
  <c r="AS468" i="1"/>
  <c r="T499" i="1"/>
  <c r="AH499" i="1"/>
  <c r="AS499" i="1"/>
  <c r="AS536" i="1"/>
  <c r="T595" i="1"/>
  <c r="AH595" i="1"/>
  <c r="AS595" i="1"/>
  <c r="T599" i="1"/>
  <c r="AH599" i="1"/>
  <c r="AS599" i="1"/>
  <c r="T613" i="1"/>
  <c r="AH613" i="1"/>
  <c r="AS613" i="1"/>
  <c r="T614" i="1"/>
  <c r="AH614" i="1"/>
  <c r="AS614" i="1"/>
  <c r="T615" i="1"/>
  <c r="AH615" i="1"/>
  <c r="AS615" i="1"/>
  <c r="T631" i="1"/>
  <c r="AH631" i="1"/>
  <c r="AS631" i="1"/>
  <c r="T632" i="1"/>
  <c r="AH632" i="1"/>
  <c r="AS632" i="1"/>
  <c r="T633" i="1"/>
  <c r="AH633" i="1"/>
  <c r="AS633" i="1"/>
  <c r="T672" i="1"/>
  <c r="AH672" i="1"/>
  <c r="AS672" i="1"/>
  <c r="T686" i="1"/>
  <c r="AH686" i="1"/>
  <c r="AS686" i="1"/>
  <c r="T687" i="1"/>
  <c r="AH687" i="1"/>
  <c r="AS687" i="1"/>
  <c r="T703" i="1"/>
  <c r="AH703" i="1"/>
  <c r="AS703" i="1"/>
  <c r="T707" i="1"/>
  <c r="AH707" i="1"/>
  <c r="AS707" i="1"/>
  <c r="T720" i="1"/>
  <c r="AH720" i="1"/>
  <c r="AS720" i="1"/>
  <c r="T731" i="1"/>
  <c r="AH731" i="1"/>
  <c r="AS731" i="1"/>
  <c r="T732" i="1"/>
  <c r="AH732" i="1"/>
  <c r="AS732" i="1"/>
  <c r="T741" i="1"/>
  <c r="AH741" i="1"/>
  <c r="AS741" i="1"/>
  <c r="T759" i="1"/>
  <c r="AH759" i="1"/>
  <c r="AS759" i="1"/>
  <c r="T763" i="1"/>
  <c r="AH763" i="1"/>
  <c r="AS763" i="1"/>
  <c r="T774" i="1"/>
  <c r="AH774" i="1"/>
  <c r="AS774" i="1"/>
  <c r="T788" i="1"/>
  <c r="AH788" i="1"/>
  <c r="AS788" i="1"/>
  <c r="T790" i="1"/>
  <c r="AH790" i="1"/>
  <c r="AS790" i="1"/>
  <c r="T791" i="1"/>
  <c r="AH791" i="1"/>
  <c r="AS791" i="1"/>
  <c r="T793" i="1"/>
  <c r="AH793" i="1"/>
  <c r="AS793" i="1"/>
  <c r="T798" i="1"/>
  <c r="AS798" i="1"/>
  <c r="T811" i="1"/>
  <c r="AH811" i="1"/>
  <c r="AS811" i="1"/>
  <c r="T812" i="1"/>
  <c r="AH812" i="1"/>
  <c r="AS812" i="1"/>
  <c r="T816" i="1"/>
  <c r="AH816" i="1"/>
  <c r="AS816" i="1"/>
  <c r="T856" i="1"/>
  <c r="AH856" i="1"/>
  <c r="AS856" i="1"/>
  <c r="T866" i="1"/>
  <c r="AS866" i="1"/>
  <c r="T875" i="1"/>
  <c r="AH875" i="1"/>
  <c r="AS875" i="1"/>
  <c r="T879" i="1"/>
  <c r="AH879" i="1"/>
  <c r="AS879" i="1"/>
  <c r="T880" i="1"/>
  <c r="AH880" i="1"/>
  <c r="AS880" i="1"/>
  <c r="T881" i="1"/>
  <c r="AH881" i="1"/>
  <c r="AS881" i="1"/>
  <c r="T902" i="1"/>
  <c r="AH902" i="1"/>
  <c r="AS902" i="1"/>
  <c r="AH911" i="1"/>
  <c r="AS911" i="1"/>
  <c r="T925" i="1"/>
  <c r="AH925" i="1"/>
  <c r="AS925" i="1"/>
  <c r="T941" i="1"/>
  <c r="AH941" i="1"/>
  <c r="AS941" i="1"/>
  <c r="AH942" i="1"/>
  <c r="AS942" i="1"/>
  <c r="AS969" i="1"/>
  <c r="AH991" i="1"/>
  <c r="AS991" i="1"/>
  <c r="AG864" i="16"/>
  <c r="AG865" i="16"/>
  <c r="AG866" i="16"/>
  <c r="AG867" i="16"/>
  <c r="AG868" i="16"/>
  <c r="AG869" i="16"/>
  <c r="AG870" i="16"/>
  <c r="AG871" i="16"/>
  <c r="AG872" i="16"/>
  <c r="AG873" i="16"/>
  <c r="AG874" i="16"/>
  <c r="AG875" i="16"/>
  <c r="S862" i="16"/>
  <c r="S861" i="16"/>
  <c r="S863" i="16"/>
  <c r="S864" i="16"/>
  <c r="S865" i="16"/>
  <c r="S866" i="16"/>
  <c r="S867" i="16"/>
  <c r="S868" i="16"/>
  <c r="S869" i="16"/>
  <c r="S870" i="16"/>
  <c r="S871" i="16"/>
  <c r="S872" i="16"/>
  <c r="S860" i="16"/>
  <c r="AG860" i="16"/>
  <c r="AG861" i="16"/>
  <c r="AG862" i="16"/>
  <c r="AG863" i="16"/>
  <c r="AG856" i="16"/>
  <c r="AG858" i="16"/>
  <c r="AG859" i="16"/>
  <c r="AG855" i="16"/>
  <c r="AG837" i="16"/>
  <c r="AG836" i="16"/>
  <c r="AG835" i="16"/>
  <c r="AG831" i="16"/>
  <c r="S802" i="16"/>
  <c r="AG802" i="16"/>
  <c r="AG636" i="16"/>
  <c r="S637" i="16"/>
  <c r="S638" i="16"/>
  <c r="S639" i="16"/>
  <c r="S640" i="16"/>
  <c r="S641" i="16"/>
  <c r="S642" i="16"/>
  <c r="S643" i="16"/>
  <c r="S644" i="16"/>
  <c r="S645" i="16"/>
  <c r="S647" i="16"/>
  <c r="S648" i="16"/>
  <c r="S649" i="16"/>
  <c r="S650" i="16"/>
  <c r="S651" i="16"/>
  <c r="S654" i="16"/>
  <c r="S655" i="16"/>
  <c r="S656" i="16"/>
  <c r="S657" i="16"/>
  <c r="S658" i="16"/>
  <c r="S659" i="16"/>
  <c r="S660" i="16"/>
  <c r="S661" i="16"/>
  <c r="S662" i="16"/>
  <c r="S663" i="16"/>
  <c r="S664" i="16"/>
  <c r="S665" i="16"/>
  <c r="S666" i="16"/>
  <c r="S667" i="16"/>
  <c r="S668" i="16"/>
  <c r="S669" i="16"/>
  <c r="S670" i="16"/>
  <c r="S671" i="16"/>
  <c r="S672" i="16"/>
  <c r="S636" i="16"/>
  <c r="AG634" i="16"/>
  <c r="AG635" i="16"/>
  <c r="AG638" i="16"/>
  <c r="AG639" i="16"/>
  <c r="AG641" i="16"/>
  <c r="AG642" i="16"/>
  <c r="AG643" i="16"/>
  <c r="AG644" i="16"/>
  <c r="AG645" i="16"/>
  <c r="AG647" i="16"/>
  <c r="AG648" i="16"/>
  <c r="AG649" i="16"/>
  <c r="AG650" i="16"/>
  <c r="AG651" i="16"/>
  <c r="AG653" i="16"/>
  <c r="AG654" i="16"/>
  <c r="AG655" i="16"/>
  <c r="AG656" i="16"/>
  <c r="AG657" i="16"/>
  <c r="AG658" i="16"/>
  <c r="AG659" i="16"/>
  <c r="AG660" i="16"/>
  <c r="AG661" i="16"/>
  <c r="AG662" i="16"/>
  <c r="AG663" i="16"/>
  <c r="AG664" i="16"/>
  <c r="AG665" i="16"/>
  <c r="AG666" i="16"/>
  <c r="AG667" i="16"/>
  <c r="AG669" i="16"/>
  <c r="AG670" i="16"/>
  <c r="AG633" i="16"/>
  <c r="AG624" i="16"/>
  <c r="AG568" i="16"/>
  <c r="S7" i="16"/>
  <c r="AG562" i="16"/>
  <c r="AG559" i="16"/>
  <c r="AG560" i="16"/>
  <c r="AG561" i="16"/>
  <c r="AG564" i="16"/>
  <c r="AG565" i="16"/>
  <c r="AG566" i="16"/>
  <c r="AG567" i="16"/>
  <c r="AG556" i="16"/>
  <c r="AG557" i="16"/>
  <c r="AG555" i="16"/>
  <c r="AG558" i="16"/>
  <c r="S554" i="16"/>
  <c r="S555" i="16"/>
  <c r="S556" i="16"/>
  <c r="S557" i="16"/>
  <c r="S558" i="16"/>
  <c r="S559" i="16"/>
  <c r="S560" i="16"/>
  <c r="S561" i="16"/>
  <c r="S562" i="16"/>
  <c r="S553" i="16"/>
  <c r="AG550" i="16"/>
  <c r="AG552" i="16"/>
  <c r="AG553" i="16"/>
  <c r="AG554" i="16"/>
  <c r="AG922" i="16"/>
  <c r="AG921" i="16"/>
  <c r="AG546" i="16"/>
  <c r="AG919" i="16"/>
  <c r="AG541" i="16"/>
  <c r="AG543" i="16"/>
  <c r="AG920" i="16"/>
  <c r="AG538" i="16"/>
  <c r="AG422" i="16"/>
  <c r="AG389" i="16"/>
  <c r="AG390" i="16"/>
  <c r="AG391" i="16"/>
  <c r="AG392" i="16"/>
  <c r="AG393" i="16"/>
  <c r="AG388" i="16"/>
  <c r="AG387" i="16"/>
  <c r="AG386" i="16"/>
  <c r="AG385" i="16"/>
  <c r="S376" i="16"/>
  <c r="S377" i="16"/>
  <c r="S378" i="16"/>
  <c r="S379" i="16"/>
  <c r="S380" i="16"/>
  <c r="S381" i="16"/>
  <c r="S382" i="16"/>
  <c r="S383" i="16"/>
  <c r="S384" i="16"/>
  <c r="S385" i="16"/>
  <c r="S386" i="16"/>
  <c r="S387" i="16"/>
  <c r="S388" i="16"/>
  <c r="S389" i="16"/>
  <c r="S390" i="16"/>
  <c r="S391" i="16"/>
  <c r="AG381" i="16"/>
  <c r="AG382" i="16"/>
  <c r="AG383" i="16"/>
  <c r="AG384" i="16"/>
  <c r="AG378" i="16"/>
  <c r="AG376" i="16"/>
  <c r="AG377" i="16"/>
  <c r="AG379" i="16"/>
  <c r="AG380" i="16"/>
  <c r="AG375" i="16"/>
  <c r="S365" i="16"/>
  <c r="S366" i="16"/>
  <c r="S367" i="16"/>
  <c r="S368" i="16"/>
  <c r="S369" i="16"/>
  <c r="S370" i="16"/>
  <c r="S371" i="16"/>
  <c r="S372" i="16"/>
  <c r="S373" i="16"/>
  <c r="S374" i="16"/>
  <c r="S375" i="16"/>
  <c r="AG374" i="16"/>
  <c r="AG373" i="16"/>
  <c r="AG372" i="16"/>
  <c r="AG371" i="16"/>
  <c r="AG370" i="16"/>
  <c r="AG369" i="16"/>
  <c r="AG368" i="16"/>
  <c r="AG367" i="16"/>
  <c r="AG366" i="16"/>
  <c r="AG365" i="16"/>
  <c r="AG364" i="16"/>
  <c r="AG363" i="16"/>
  <c r="AG362" i="16"/>
  <c r="AG361" i="16"/>
  <c r="S356" i="16"/>
  <c r="S357" i="16"/>
  <c r="S358" i="16"/>
  <c r="S360" i="16"/>
  <c r="S361" i="16"/>
  <c r="S362" i="16"/>
  <c r="S363" i="16"/>
  <c r="S364" i="16"/>
  <c r="AG360" i="16"/>
  <c r="AG358" i="16"/>
  <c r="AG353" i="16"/>
  <c r="S353" i="16"/>
  <c r="AG352" i="16"/>
  <c r="S352" i="16"/>
  <c r="AG350" i="16"/>
  <c r="AG351" i="16"/>
  <c r="AG354" i="16"/>
  <c r="AG355" i="16"/>
  <c r="AG356" i="16"/>
  <c r="AG357" i="16"/>
  <c r="AG349" i="16"/>
  <c r="AG348" i="16"/>
  <c r="AG347" i="16"/>
  <c r="S349" i="16"/>
  <c r="S334" i="16"/>
  <c r="S335" i="16"/>
  <c r="S336" i="16"/>
  <c r="S337" i="16"/>
  <c r="S338" i="16"/>
  <c r="S340" i="16"/>
  <c r="S341" i="16"/>
  <c r="S342" i="16"/>
  <c r="S343" i="16"/>
  <c r="S344" i="16"/>
  <c r="S345" i="16"/>
  <c r="S346" i="16"/>
  <c r="S347" i="16"/>
  <c r="S348" i="16"/>
  <c r="S350" i="16"/>
  <c r="S351" i="16"/>
  <c r="S354" i="16"/>
  <c r="S355" i="16"/>
  <c r="AG343" i="16"/>
  <c r="AG342" i="16"/>
  <c r="AG341" i="16"/>
  <c r="AG344" i="16"/>
  <c r="AG345" i="16"/>
  <c r="AG346" i="16"/>
  <c r="AH168" i="1"/>
  <c r="AG333" i="16"/>
  <c r="AG334" i="16"/>
  <c r="AG335" i="16"/>
  <c r="AG336" i="16"/>
  <c r="AG337" i="16"/>
  <c r="AG338" i="16"/>
  <c r="AG340" i="16"/>
  <c r="S329" i="16"/>
  <c r="S330" i="16"/>
  <c r="S331" i="16"/>
  <c r="S332" i="16"/>
  <c r="S333" i="16"/>
  <c r="AG332" i="16"/>
  <c r="AG325" i="16"/>
  <c r="AG326" i="16"/>
  <c r="AG327" i="16"/>
  <c r="AG328" i="16"/>
  <c r="AG329" i="16"/>
  <c r="AG330" i="16"/>
  <c r="AG331" i="16"/>
  <c r="S321" i="16"/>
  <c r="S322" i="16"/>
  <c r="S323" i="16"/>
  <c r="S324" i="16"/>
  <c r="S325" i="16"/>
  <c r="S326" i="16"/>
  <c r="S327" i="16"/>
  <c r="S328" i="16"/>
  <c r="S319" i="16"/>
  <c r="S320" i="16"/>
  <c r="AG320" i="16"/>
  <c r="AG318" i="16"/>
  <c r="AG319" i="16"/>
  <c r="AG321" i="16"/>
  <c r="AG322" i="16"/>
  <c r="AG323" i="16"/>
  <c r="AG324" i="16"/>
  <c r="S286" i="16"/>
  <c r="S287" i="16"/>
  <c r="S288" i="16"/>
  <c r="S289" i="16"/>
  <c r="S290" i="16"/>
  <c r="S291" i="16"/>
  <c r="S292" i="16"/>
  <c r="S293" i="16"/>
  <c r="S294" i="16"/>
  <c r="S295" i="16"/>
  <c r="S296" i="16"/>
  <c r="S297" i="16"/>
  <c r="S298" i="16"/>
  <c r="S299" i="16"/>
  <c r="S300" i="16"/>
  <c r="S301" i="16"/>
  <c r="S302" i="16"/>
  <c r="S303" i="16"/>
  <c r="S304" i="16"/>
  <c r="S305" i="16"/>
  <c r="S306" i="16"/>
  <c r="S307" i="16"/>
  <c r="S308" i="16"/>
  <c r="S309" i="16"/>
  <c r="S310" i="16"/>
  <c r="S311" i="16"/>
  <c r="S312" i="16"/>
  <c r="S313" i="16"/>
  <c r="S314" i="16"/>
  <c r="S315" i="16"/>
  <c r="S316" i="16"/>
  <c r="S317" i="16"/>
  <c r="S318" i="16"/>
  <c r="AG317" i="16"/>
  <c r="AG316" i="16"/>
  <c r="AG315" i="16"/>
  <c r="AG314" i="16"/>
  <c r="AG313" i="16"/>
  <c r="AG312" i="16"/>
  <c r="AG311" i="16"/>
  <c r="AG310" i="16"/>
  <c r="AG309" i="16"/>
  <c r="AG308" i="16"/>
  <c r="AG307" i="16"/>
  <c r="AG306" i="16"/>
  <c r="AG305" i="16"/>
  <c r="AG304" i="16"/>
  <c r="AG303" i="16"/>
  <c r="AG302" i="16"/>
  <c r="AG301" i="16"/>
  <c r="AG300" i="16"/>
  <c r="AG299" i="16"/>
  <c r="AG298" i="16"/>
  <c r="AG296" i="16"/>
  <c r="AG295" i="16"/>
  <c r="AG294" i="16"/>
  <c r="AG293" i="16"/>
  <c r="AG292" i="16"/>
  <c r="AG291" i="16"/>
  <c r="AG290" i="16"/>
  <c r="AG289" i="16"/>
  <c r="AG288" i="16"/>
  <c r="AG287" i="16"/>
  <c r="AG286" i="16"/>
  <c r="S225" i="16"/>
  <c r="S226" i="16"/>
  <c r="S227" i="16"/>
  <c r="S228" i="16"/>
  <c r="S229" i="16"/>
  <c r="S230" i="16"/>
  <c r="S231" i="16"/>
  <c r="S232" i="16"/>
  <c r="S233" i="16"/>
  <c r="S234" i="16"/>
  <c r="S235" i="16"/>
  <c r="S236" i="16"/>
  <c r="S237" i="16"/>
  <c r="S238" i="16"/>
  <c r="S239" i="16"/>
  <c r="S240" i="16"/>
  <c r="S241" i="16"/>
  <c r="S242" i="16"/>
  <c r="S243" i="16"/>
  <c r="S244" i="16"/>
  <c r="S245" i="16"/>
  <c r="S246" i="16"/>
  <c r="S247" i="16"/>
  <c r="S248" i="16"/>
  <c r="S249" i="16"/>
  <c r="S250" i="16"/>
  <c r="S251" i="16"/>
  <c r="S252" i="16"/>
  <c r="S253" i="16"/>
  <c r="S254" i="16"/>
  <c r="S255" i="16"/>
  <c r="S256" i="16"/>
  <c r="S257" i="16"/>
  <c r="S258" i="16"/>
  <c r="S259" i="16"/>
  <c r="S260" i="16"/>
  <c r="S261" i="16"/>
  <c r="S262" i="16"/>
  <c r="S263" i="16"/>
  <c r="S264" i="16"/>
  <c r="S265" i="16"/>
  <c r="S266" i="16"/>
  <c r="S267" i="16"/>
  <c r="S268" i="16"/>
  <c r="S269" i="16"/>
  <c r="S270" i="16"/>
  <c r="S271" i="16"/>
  <c r="S272" i="16"/>
  <c r="S273" i="16"/>
  <c r="S274" i="16"/>
  <c r="S275" i="16"/>
  <c r="S276" i="16"/>
  <c r="S277" i="16"/>
  <c r="S278" i="16"/>
  <c r="S279" i="16"/>
  <c r="S280" i="16"/>
  <c r="S281" i="16"/>
  <c r="S282" i="16"/>
  <c r="S283" i="16"/>
  <c r="S284" i="16"/>
  <c r="S285" i="16"/>
  <c r="AG284" i="16"/>
  <c r="AG285" i="16"/>
  <c r="AG297" i="16"/>
  <c r="AG225" i="16"/>
  <c r="AG226" i="16"/>
  <c r="AG227" i="16"/>
  <c r="AG228" i="16"/>
  <c r="AG229" i="16"/>
  <c r="AG230" i="16"/>
  <c r="AG231" i="16"/>
  <c r="AG232" i="16"/>
  <c r="AG233" i="16"/>
  <c r="AG234" i="16"/>
  <c r="AG235" i="16"/>
  <c r="AG236" i="16"/>
  <c r="AG237" i="16"/>
  <c r="AG238" i="16"/>
  <c r="AG239" i="16"/>
  <c r="AG240" i="16"/>
  <c r="AG241" i="16"/>
  <c r="AG242" i="16"/>
  <c r="AG243" i="16"/>
  <c r="AG244" i="16"/>
  <c r="AG245" i="16"/>
  <c r="AG246" i="16"/>
  <c r="AG247" i="16"/>
  <c r="AG248" i="16"/>
  <c r="AG249" i="16"/>
  <c r="AG250" i="16"/>
  <c r="AG251" i="16"/>
  <c r="AG252" i="16"/>
  <c r="AG253" i="16"/>
  <c r="AG254" i="16"/>
  <c r="AG255" i="16"/>
  <c r="AG256" i="16"/>
  <c r="AG257" i="16"/>
  <c r="AG258" i="16"/>
  <c r="AG259" i="16"/>
  <c r="AG260" i="16"/>
  <c r="AG261" i="16"/>
  <c r="AG262" i="16"/>
  <c r="AG263" i="16"/>
  <c r="AG264" i="16"/>
  <c r="AG265" i="16"/>
  <c r="AG266" i="16"/>
  <c r="AG267" i="16"/>
  <c r="AG268" i="16"/>
  <c r="AG269" i="16"/>
  <c r="AG270" i="16"/>
  <c r="AG271" i="16"/>
  <c r="AG272" i="16"/>
  <c r="AG273" i="16"/>
  <c r="AG274" i="16"/>
  <c r="AG275" i="16"/>
  <c r="AG276" i="16"/>
  <c r="AG277" i="16"/>
  <c r="AG278" i="16"/>
  <c r="AG279" i="16"/>
  <c r="AG280" i="16"/>
  <c r="AG281" i="16"/>
  <c r="AG282" i="16"/>
  <c r="AG283" i="16"/>
  <c r="AH697" i="15"/>
  <c r="AG224" i="16"/>
  <c r="S224" i="16"/>
  <c r="AG223" i="16"/>
  <c r="S220" i="16"/>
  <c r="S221" i="16"/>
  <c r="S222" i="16"/>
  <c r="S223" i="16"/>
  <c r="AG222" i="16"/>
  <c r="AG221" i="16"/>
  <c r="AG220" i="16"/>
  <c r="AG219" i="16"/>
  <c r="S218" i="16"/>
  <c r="S219" i="16"/>
  <c r="AG213" i="16"/>
  <c r="AG214" i="16"/>
  <c r="AG215" i="16"/>
  <c r="AG216" i="16"/>
  <c r="AG217" i="16"/>
  <c r="AG218" i="16"/>
  <c r="S217" i="16"/>
  <c r="S216" i="16"/>
  <c r="S212" i="16"/>
  <c r="S213" i="16"/>
  <c r="S214" i="16"/>
  <c r="S215" i="16"/>
  <c r="AG212" i="16"/>
  <c r="S204" i="16"/>
  <c r="S205" i="16"/>
  <c r="S206" i="16"/>
  <c r="S207" i="16"/>
  <c r="S208" i="16"/>
  <c r="S209" i="16"/>
  <c r="S210" i="16"/>
  <c r="S211" i="16"/>
  <c r="AG208" i="16"/>
  <c r="S196" i="16"/>
  <c r="S197" i="16"/>
  <c r="S198" i="16"/>
  <c r="S199" i="16"/>
  <c r="S200" i="16"/>
  <c r="S201" i="16"/>
  <c r="S202" i="16"/>
  <c r="S203" i="16"/>
  <c r="AG203" i="16"/>
  <c r="AG201" i="16"/>
  <c r="AG202" i="16"/>
  <c r="AG204" i="16"/>
  <c r="AG205" i="16"/>
  <c r="AG206" i="16"/>
  <c r="AG207" i="16"/>
  <c r="AG209" i="16"/>
  <c r="AG210" i="16"/>
  <c r="AG211" i="16"/>
  <c r="AG200" i="16"/>
  <c r="AG196" i="16"/>
  <c r="AG197" i="16"/>
  <c r="AG198" i="16"/>
  <c r="AG199" i="16"/>
  <c r="AG195" i="16"/>
  <c r="S195" i="16"/>
  <c r="AG194" i="16"/>
  <c r="S177" i="16"/>
  <c r="S178" i="16"/>
  <c r="S179" i="16"/>
  <c r="S180" i="16"/>
  <c r="S181" i="16"/>
  <c r="S182" i="16"/>
  <c r="S183" i="16"/>
  <c r="S184" i="16"/>
  <c r="S185" i="16"/>
  <c r="S186" i="16"/>
  <c r="S187" i="16"/>
  <c r="S188" i="16"/>
  <c r="S189" i="16"/>
  <c r="S190" i="16"/>
  <c r="S191" i="16"/>
  <c r="S192" i="16"/>
  <c r="S193" i="16"/>
  <c r="S194" i="16"/>
  <c r="AG193" i="16"/>
  <c r="AG192" i="16"/>
  <c r="AG191" i="16"/>
  <c r="AG190" i="16"/>
  <c r="AG189" i="16"/>
  <c r="AG188" i="16"/>
  <c r="AG187" i="16"/>
  <c r="AG186" i="16"/>
  <c r="AG185" i="16"/>
  <c r="AG184" i="16"/>
  <c r="AG183" i="16"/>
  <c r="AG182" i="16"/>
  <c r="AG181" i="16"/>
  <c r="AG180" i="16"/>
  <c r="AG179" i="16"/>
  <c r="AG178" i="16"/>
  <c r="S173" i="16"/>
  <c r="S174" i="16"/>
  <c r="S175" i="16"/>
  <c r="S176" i="16"/>
  <c r="S166" i="16"/>
  <c r="S167" i="16"/>
  <c r="S168" i="16"/>
  <c r="S169" i="16"/>
  <c r="S170" i="16"/>
  <c r="S171" i="16"/>
  <c r="S172" i="16"/>
  <c r="AG169" i="16"/>
  <c r="AG170" i="16"/>
  <c r="AG171" i="16"/>
  <c r="AG172" i="16"/>
  <c r="AG173" i="16"/>
  <c r="AG174" i="16"/>
  <c r="AG175" i="16"/>
  <c r="AG176" i="16"/>
  <c r="AG177" i="16"/>
  <c r="AG164" i="16"/>
  <c r="AG165" i="16"/>
  <c r="AG166" i="16"/>
  <c r="AG167" i="16"/>
  <c r="AG168" i="16"/>
  <c r="S163" i="16"/>
  <c r="S164" i="16"/>
  <c r="S165" i="16"/>
  <c r="AG163" i="16"/>
  <c r="S160" i="16"/>
  <c r="S161" i="16"/>
  <c r="S162" i="16"/>
  <c r="S159" i="16"/>
  <c r="AG159" i="16"/>
  <c r="AG157" i="16"/>
  <c r="AG158" i="16"/>
  <c r="AG155" i="16"/>
  <c r="AG156" i="16"/>
  <c r="AG160" i="16"/>
  <c r="AG161" i="16"/>
  <c r="AG162" i="16"/>
  <c r="S156" i="16"/>
  <c r="S157" i="16"/>
  <c r="S135" i="16"/>
  <c r="S136" i="16"/>
  <c r="S137" i="16"/>
  <c r="S138" i="16"/>
  <c r="S139" i="16"/>
  <c r="S140" i="16"/>
  <c r="S141" i="16"/>
  <c r="S142" i="16"/>
  <c r="S143" i="16"/>
  <c r="S144" i="16"/>
  <c r="S145" i="16"/>
  <c r="S146" i="16"/>
  <c r="S147" i="16"/>
  <c r="S148" i="16"/>
  <c r="S149" i="16"/>
  <c r="S150" i="16"/>
  <c r="S151" i="16"/>
  <c r="S152" i="16"/>
  <c r="S153" i="16"/>
  <c r="S154" i="16"/>
  <c r="S155" i="16"/>
  <c r="S158" i="16"/>
  <c r="AG139" i="16"/>
  <c r="AG140" i="16"/>
  <c r="AG141" i="16"/>
  <c r="AG142" i="16"/>
  <c r="AG143" i="16"/>
  <c r="AG144" i="16"/>
  <c r="AG145" i="16"/>
  <c r="AG146" i="16"/>
  <c r="AG147" i="16"/>
  <c r="AG148" i="16"/>
  <c r="AG149" i="16"/>
  <c r="AG150" i="16"/>
  <c r="AG151" i="16"/>
  <c r="AG152" i="16"/>
  <c r="AG153" i="16"/>
  <c r="AG154" i="16"/>
  <c r="AG138" i="16"/>
  <c r="AG134" i="16"/>
  <c r="AG133" i="16"/>
  <c r="AG135" i="16"/>
  <c r="AG136" i="16"/>
  <c r="AG137" i="16"/>
  <c r="AG132" i="16"/>
  <c r="AG131" i="16"/>
  <c r="AG130" i="16"/>
  <c r="S121" i="16"/>
  <c r="S122" i="16"/>
  <c r="S123" i="16"/>
  <c r="S124" i="16"/>
  <c r="S125" i="16"/>
  <c r="S126" i="16"/>
  <c r="S127" i="16"/>
  <c r="S128" i="16"/>
  <c r="S129" i="16"/>
  <c r="S130" i="16"/>
  <c r="S131" i="16"/>
  <c r="S132" i="16"/>
  <c r="S133" i="16"/>
  <c r="S134" i="16"/>
  <c r="AG129" i="16"/>
  <c r="AG128" i="16"/>
  <c r="AG127" i="16"/>
  <c r="AG126" i="16"/>
  <c r="AG125" i="16"/>
  <c r="AG122" i="16"/>
  <c r="AG123" i="16"/>
  <c r="AG124" i="16"/>
  <c r="AG120" i="16"/>
  <c r="AG121" i="16"/>
  <c r="S119" i="16"/>
  <c r="S120" i="16"/>
  <c r="AG119" i="16"/>
  <c r="AG118" i="16"/>
  <c r="AG117" i="16"/>
  <c r="AG116" i="16"/>
  <c r="AG115" i="16"/>
  <c r="AG114" i="16"/>
  <c r="S113" i="16"/>
  <c r="S114" i="16"/>
  <c r="S115" i="16"/>
  <c r="S116" i="16"/>
  <c r="S117" i="16"/>
  <c r="S118" i="16"/>
  <c r="AG113" i="16"/>
  <c r="S112" i="16"/>
  <c r="S107" i="16"/>
  <c r="S108" i="16"/>
  <c r="S109" i="16"/>
  <c r="S110" i="16"/>
  <c r="S111" i="16"/>
  <c r="AG110" i="16"/>
  <c r="AG111" i="16"/>
  <c r="AG112" i="16"/>
  <c r="AG109" i="16"/>
  <c r="AG108" i="16"/>
  <c r="AG107" i="16"/>
  <c r="AG106" i="16"/>
  <c r="S106" i="16"/>
  <c r="AG105" i="16"/>
  <c r="S105" i="16"/>
  <c r="AG104" i="16"/>
  <c r="S104" i="16"/>
  <c r="AG103" i="16"/>
  <c r="S103" i="16"/>
  <c r="AG102" i="16"/>
  <c r="S102" i="16"/>
  <c r="AG101" i="16"/>
  <c r="S101" i="16"/>
  <c r="AG100" i="16"/>
  <c r="S100" i="16"/>
  <c r="AG96" i="16"/>
  <c r="AG97" i="16"/>
  <c r="AG98" i="16"/>
  <c r="AG99" i="16"/>
  <c r="AG95" i="16"/>
  <c r="AG94" i="16"/>
  <c r="AG93" i="16"/>
  <c r="AG90" i="16"/>
  <c r="AG91" i="16"/>
  <c r="AG92" i="16"/>
  <c r="AG89" i="16"/>
  <c r="AG88" i="16"/>
  <c r="AG87" i="16"/>
  <c r="AG86" i="16"/>
  <c r="AG85" i="16"/>
  <c r="AG82" i="16"/>
  <c r="AG83" i="16"/>
  <c r="AG84"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AG81" i="16"/>
  <c r="AG77" i="16"/>
  <c r="AG78" i="16"/>
  <c r="AG79" i="16"/>
  <c r="AG80" i="16"/>
  <c r="AG75" i="16"/>
  <c r="AG76" i="16"/>
  <c r="AG74" i="16"/>
  <c r="AG72" i="16"/>
  <c r="AG71" i="16"/>
  <c r="AG70" i="16"/>
  <c r="AG69" i="16"/>
  <c r="AG68" i="16"/>
  <c r="AG67" i="16"/>
  <c r="AR66" i="16"/>
  <c r="AG64" i="16"/>
  <c r="S56" i="16"/>
  <c r="S57" i="16"/>
  <c r="S58" i="16"/>
  <c r="S59" i="16"/>
  <c r="S60" i="16"/>
  <c r="S61" i="16"/>
  <c r="AG58" i="16"/>
  <c r="AG59" i="16"/>
  <c r="AG60" i="16"/>
  <c r="AG61" i="16"/>
  <c r="AG62" i="16"/>
  <c r="AG63" i="16"/>
  <c r="AG65" i="16"/>
  <c r="AG66" i="16"/>
  <c r="AG57" i="16"/>
  <c r="AG56" i="16"/>
  <c r="AG54" i="16"/>
  <c r="S52" i="16"/>
  <c r="S53" i="16"/>
  <c r="S54" i="16"/>
  <c r="S55" i="16"/>
  <c r="AG50" i="16"/>
  <c r="AG51" i="16"/>
  <c r="AG52" i="16"/>
  <c r="AG53" i="16"/>
  <c r="AG55" i="16"/>
  <c r="AG49" i="16"/>
  <c r="S49" i="16"/>
  <c r="AG46" i="16"/>
  <c r="AG47" i="16"/>
  <c r="AG43" i="16"/>
  <c r="AG38" i="16"/>
  <c r="AG39" i="16"/>
  <c r="AG41" i="16"/>
  <c r="AG37" i="16"/>
  <c r="AG32" i="16"/>
  <c r="AF40" i="16"/>
  <c r="AG40" i="16" s="1"/>
  <c r="AF42" i="16"/>
  <c r="AG42" i="16" s="1"/>
  <c r="AF44" i="16"/>
  <c r="AG44" i="16" s="1"/>
  <c r="AF45" i="16"/>
  <c r="AG45" i="16" s="1"/>
  <c r="AG36" i="16"/>
  <c r="S36" i="16"/>
  <c r="S25" i="16"/>
  <c r="S24" i="16"/>
  <c r="AG22" i="16"/>
  <c r="AG23" i="16"/>
  <c r="AG24" i="16"/>
  <c r="AG25" i="16"/>
  <c r="AG26" i="16"/>
  <c r="AG27" i="16"/>
  <c r="AG28" i="16"/>
  <c r="AG29" i="16"/>
  <c r="AG30" i="16"/>
  <c r="AG31" i="16"/>
  <c r="AG33" i="16"/>
  <c r="AG34" i="16"/>
  <c r="AG35" i="16"/>
  <c r="S20" i="16"/>
  <c r="S21" i="16"/>
  <c r="S22" i="16"/>
  <c r="S23" i="16"/>
  <c r="S26" i="16"/>
  <c r="S27" i="16"/>
  <c r="S28" i="16"/>
  <c r="S29" i="16"/>
  <c r="S30" i="16"/>
  <c r="S31" i="16"/>
  <c r="S32" i="16"/>
  <c r="S33" i="16"/>
  <c r="S34" i="16"/>
  <c r="S35" i="16"/>
  <c r="S37" i="16"/>
  <c r="S38" i="16"/>
  <c r="S40" i="16"/>
  <c r="S41" i="16"/>
  <c r="S42" i="16"/>
  <c r="S43" i="16"/>
  <c r="S44" i="16"/>
  <c r="S45" i="16"/>
  <c r="S46" i="16"/>
  <c r="S47" i="16"/>
  <c r="S48" i="16"/>
  <c r="S50" i="16"/>
  <c r="S51" i="16"/>
  <c r="S18" i="16"/>
  <c r="S19" i="16"/>
  <c r="AG16" i="16"/>
  <c r="AG14" i="16"/>
  <c r="AG13" i="16"/>
  <c r="AG15" i="16"/>
  <c r="AG17" i="16"/>
  <c r="AG18" i="16"/>
  <c r="AG19" i="16"/>
  <c r="AG20" i="16"/>
  <c r="AG21" i="16"/>
  <c r="AG11" i="16"/>
  <c r="AG12" i="16"/>
  <c r="S8" i="16"/>
  <c r="S9" i="16"/>
  <c r="S10" i="16"/>
  <c r="S11" i="16"/>
  <c r="S12" i="16"/>
  <c r="S13" i="16"/>
  <c r="S14" i="16"/>
  <c r="S15" i="16"/>
  <c r="S16" i="16"/>
  <c r="S17" i="16"/>
  <c r="AG10" i="16"/>
  <c r="AG9" i="16"/>
  <c r="AG8" i="16"/>
  <c r="AG7" i="16"/>
  <c r="AG6" i="16"/>
  <c r="S5" i="16"/>
  <c r="S6" i="16"/>
  <c r="AH695" i="15"/>
  <c r="T695" i="15"/>
  <c r="AG5" i="16"/>
  <c r="S4" i="16"/>
  <c r="AG4" i="16"/>
  <c r="AG674" i="16"/>
  <c r="AG673" i="16"/>
  <c r="AG672" i="16"/>
  <c r="AG671" i="16"/>
  <c r="T694" i="15"/>
  <c r="T693" i="15"/>
  <c r="AH693" i="15"/>
  <c r="AH694" i="15"/>
  <c r="AH696" i="15"/>
  <c r="AH699" i="15"/>
  <c r="AH700" i="15"/>
  <c r="AH701" i="15"/>
  <c r="AH692" i="15"/>
  <c r="T692" i="15"/>
  <c r="AH690" i="15"/>
  <c r="AH691" i="15"/>
  <c r="T691" i="15"/>
  <c r="T690" i="15"/>
  <c r="T689" i="15"/>
  <c r="AH688" i="15"/>
  <c r="AH689" i="15"/>
  <c r="T686" i="15"/>
  <c r="T687" i="15"/>
  <c r="T688" i="15"/>
  <c r="AH687" i="15"/>
  <c r="AH686" i="15"/>
  <c r="AH685" i="15"/>
  <c r="T685" i="15"/>
  <c r="AH684" i="15"/>
  <c r="T684" i="15"/>
  <c r="AH683" i="15"/>
  <c r="T683" i="15"/>
  <c r="AH682" i="15"/>
  <c r="T682" i="15"/>
  <c r="AH681" i="15"/>
  <c r="T681" i="15"/>
  <c r="AH680" i="15"/>
  <c r="T679" i="15"/>
  <c r="T680" i="15"/>
  <c r="AH679" i="15"/>
  <c r="AH678" i="15"/>
  <c r="T663" i="15"/>
  <c r="T664" i="15"/>
  <c r="T665" i="15"/>
  <c r="T666" i="15"/>
  <c r="T667" i="15"/>
  <c r="T668" i="15"/>
  <c r="T669" i="15"/>
  <c r="T670" i="15"/>
  <c r="T671" i="15"/>
  <c r="T672" i="15"/>
  <c r="T673" i="15"/>
  <c r="T674" i="15"/>
  <c r="T675" i="15"/>
  <c r="T676" i="15"/>
  <c r="T677" i="15"/>
  <c r="T678" i="15"/>
  <c r="AH674" i="15"/>
  <c r="AH675" i="15"/>
  <c r="AH676" i="15"/>
  <c r="AH677" i="15"/>
  <c r="AH672" i="15"/>
  <c r="AH673" i="15"/>
  <c r="AH669" i="15"/>
  <c r="AH670" i="15"/>
  <c r="AH671" i="15"/>
  <c r="AH667" i="15"/>
  <c r="AH668" i="15"/>
  <c r="AH666" i="15"/>
  <c r="AH665" i="15"/>
  <c r="AH664" i="15"/>
  <c r="AH663" i="15"/>
  <c r="AH662" i="15"/>
  <c r="T662" i="15"/>
  <c r="T659" i="15"/>
  <c r="T660" i="15"/>
  <c r="T661" i="15"/>
  <c r="AH661" i="15"/>
  <c r="AH658" i="15"/>
  <c r="AH659" i="15"/>
  <c r="AH660" i="15"/>
  <c r="T657" i="15"/>
  <c r="T658" i="15"/>
  <c r="AH657" i="15"/>
  <c r="AH656" i="15"/>
  <c r="T656" i="15"/>
  <c r="AH655" i="15"/>
  <c r="T655" i="15"/>
  <c r="AH654" i="15"/>
  <c r="T654" i="15"/>
  <c r="AH653" i="15"/>
  <c r="T653" i="15"/>
  <c r="AH651" i="15"/>
  <c r="AH652" i="15"/>
  <c r="T650" i="15"/>
  <c r="T651" i="15"/>
  <c r="T652" i="15"/>
  <c r="T649" i="15"/>
  <c r="AH650" i="15"/>
  <c r="AH649" i="15"/>
  <c r="AH648" i="15"/>
  <c r="T646" i="15"/>
  <c r="T647" i="15"/>
  <c r="T648" i="15"/>
  <c r="AH647" i="15"/>
  <c r="AH646" i="15"/>
  <c r="AH645" i="15"/>
  <c r="T645" i="15"/>
  <c r="AH643" i="15"/>
  <c r="AH644" i="15"/>
  <c r="T644" i="15"/>
  <c r="T643" i="15"/>
  <c r="AH642" i="15"/>
  <c r="T642" i="15"/>
  <c r="AH641" i="15"/>
  <c r="T641" i="15"/>
  <c r="AH637" i="15"/>
  <c r="AH638" i="15"/>
  <c r="AH639" i="15"/>
  <c r="AH640" i="15"/>
  <c r="T634" i="15"/>
  <c r="T635" i="15"/>
  <c r="T636" i="15"/>
  <c r="T637" i="15"/>
  <c r="T638" i="15"/>
  <c r="T639" i="15"/>
  <c r="T640" i="15"/>
  <c r="AH634" i="15"/>
  <c r="AH635" i="15"/>
  <c r="AH636" i="15"/>
  <c r="AS637" i="15"/>
  <c r="AS625" i="15"/>
  <c r="AS626" i="15"/>
  <c r="AS627" i="15"/>
  <c r="AS628" i="15"/>
  <c r="AS629" i="15"/>
  <c r="AS630" i="15"/>
  <c r="AS631" i="15"/>
  <c r="AS632" i="15"/>
  <c r="AS633" i="15"/>
  <c r="AS634" i="15"/>
  <c r="AS635" i="15"/>
  <c r="AS636" i="15"/>
  <c r="AH631" i="15"/>
  <c r="AH632" i="15"/>
  <c r="AH633" i="15"/>
  <c r="T630" i="15"/>
  <c r="T631" i="15"/>
  <c r="T632" i="15"/>
  <c r="T633" i="15"/>
  <c r="AH630" i="15"/>
  <c r="AH629" i="15"/>
  <c r="T626" i="15"/>
  <c r="T627" i="15"/>
  <c r="T628" i="15"/>
  <c r="T629" i="15"/>
  <c r="AH628" i="15"/>
  <c r="AH627" i="15"/>
  <c r="AH626" i="15"/>
  <c r="T624" i="15"/>
  <c r="T625" i="15"/>
  <c r="AS114" i="15"/>
  <c r="AS115" i="15"/>
  <c r="AS116" i="15"/>
  <c r="AS117" i="15"/>
  <c r="AS118" i="15"/>
  <c r="AS119" i="15"/>
  <c r="AS120" i="15"/>
  <c r="AS121" i="15"/>
  <c r="AS122" i="15"/>
  <c r="AS123" i="15"/>
  <c r="AS124" i="15"/>
  <c r="AS125" i="15"/>
  <c r="AS126" i="15"/>
  <c r="AS127" i="15"/>
  <c r="AS128" i="15"/>
  <c r="AS129" i="15"/>
  <c r="AS130" i="15"/>
  <c r="AS131" i="15"/>
  <c r="AS132" i="15"/>
  <c r="AS133" i="15"/>
  <c r="AS134" i="15"/>
  <c r="AS135" i="15"/>
  <c r="AS136" i="15"/>
  <c r="AS137" i="15"/>
  <c r="AS138" i="15"/>
  <c r="AS139" i="15"/>
  <c r="AS140" i="15"/>
  <c r="AS141" i="15"/>
  <c r="AS142" i="15"/>
  <c r="AS143" i="15"/>
  <c r="AS144" i="15"/>
  <c r="AS145" i="15"/>
  <c r="AS146" i="15"/>
  <c r="AS147" i="15"/>
  <c r="AS148" i="15"/>
  <c r="AS149" i="15"/>
  <c r="AS150" i="15"/>
  <c r="AS151" i="15"/>
  <c r="AS152" i="15"/>
  <c r="AS153" i="15"/>
  <c r="AS154" i="15"/>
  <c r="AS155" i="15"/>
  <c r="AS156" i="15"/>
  <c r="AS157" i="15"/>
  <c r="AS158" i="15"/>
  <c r="AS159" i="15"/>
  <c r="AS160" i="15"/>
  <c r="AS161" i="15"/>
  <c r="AS162" i="15"/>
  <c r="AS163" i="15"/>
  <c r="AS164" i="15"/>
  <c r="AS165" i="15"/>
  <c r="AS166" i="15"/>
  <c r="AS167" i="15"/>
  <c r="AS168" i="15"/>
  <c r="AS169" i="15"/>
  <c r="AS170" i="15"/>
  <c r="AS171" i="15"/>
  <c r="AS172" i="15"/>
  <c r="AS173" i="15"/>
  <c r="AS174" i="15"/>
  <c r="AS175" i="15"/>
  <c r="AS176" i="15"/>
  <c r="AS177" i="15"/>
  <c r="AS178" i="15"/>
  <c r="AS179" i="15"/>
  <c r="AS180" i="15"/>
  <c r="AS181" i="15"/>
  <c r="AS182" i="15"/>
  <c r="AS183" i="15"/>
  <c r="AS184" i="15"/>
  <c r="AS185" i="15"/>
  <c r="AS186" i="15"/>
  <c r="AS187" i="15"/>
  <c r="AS188" i="15"/>
  <c r="AS189" i="15"/>
  <c r="AS190" i="15"/>
  <c r="AS191" i="15"/>
  <c r="AS192" i="15"/>
  <c r="AS193" i="15"/>
  <c r="AS194" i="15"/>
  <c r="AS195" i="15"/>
  <c r="AS196" i="15"/>
  <c r="AS197" i="15"/>
  <c r="AS198" i="15"/>
  <c r="AS199" i="15"/>
  <c r="AS200" i="15"/>
  <c r="AS201" i="15"/>
  <c r="AS202" i="15"/>
  <c r="AS203" i="15"/>
  <c r="AS204" i="15"/>
  <c r="AS205" i="15"/>
  <c r="AS206" i="15"/>
  <c r="AS207" i="15"/>
  <c r="AS208" i="15"/>
  <c r="AS209" i="15"/>
  <c r="AS210" i="15"/>
  <c r="AS211" i="15"/>
  <c r="AS212" i="15"/>
  <c r="AS213" i="15"/>
  <c r="AS214" i="15"/>
  <c r="AS215" i="15"/>
  <c r="AS216" i="15"/>
  <c r="AS217" i="15"/>
  <c r="AS218" i="15"/>
  <c r="AS219" i="15"/>
  <c r="AS220" i="15"/>
  <c r="AS221" i="15"/>
  <c r="AS222" i="15"/>
  <c r="AS223" i="15"/>
  <c r="AS224" i="15"/>
  <c r="AS225" i="15"/>
  <c r="AS226" i="15"/>
  <c r="AS227" i="15"/>
  <c r="AS228" i="15"/>
  <c r="AS229" i="15"/>
  <c r="AS230" i="15"/>
  <c r="AS231" i="15"/>
  <c r="AS232" i="15"/>
  <c r="AS233" i="15"/>
  <c r="AS234" i="15"/>
  <c r="AS235" i="15"/>
  <c r="AS236" i="15"/>
  <c r="AS237" i="15"/>
  <c r="AS238" i="15"/>
  <c r="AS239" i="15"/>
  <c r="AS240" i="15"/>
  <c r="AS241" i="15"/>
  <c r="AS242" i="15"/>
  <c r="AS243" i="15"/>
  <c r="AS244" i="15"/>
  <c r="AS245" i="15"/>
  <c r="AS246" i="15"/>
  <c r="AS247" i="15"/>
  <c r="AS248" i="15"/>
  <c r="AS249" i="15"/>
  <c r="AS250" i="15"/>
  <c r="AS251" i="15"/>
  <c r="AS252" i="15"/>
  <c r="AS253" i="15"/>
  <c r="AS254" i="15"/>
  <c r="AS255" i="15"/>
  <c r="AS256" i="15"/>
  <c r="AS257" i="15"/>
  <c r="AS258" i="15"/>
  <c r="AS259" i="15"/>
  <c r="AS260" i="15"/>
  <c r="AS261" i="15"/>
  <c r="AS262" i="15"/>
  <c r="AS263" i="15"/>
  <c r="AS264" i="15"/>
  <c r="AS265" i="15"/>
  <c r="AS266" i="15"/>
  <c r="AS267" i="15"/>
  <c r="AS268" i="15"/>
  <c r="AS269" i="15"/>
  <c r="AS270" i="15"/>
  <c r="AS271" i="15"/>
  <c r="AS272" i="15"/>
  <c r="AS273" i="15"/>
  <c r="AS274" i="15"/>
  <c r="AS275" i="15"/>
  <c r="AS276" i="15"/>
  <c r="AS277" i="15"/>
  <c r="AS278" i="15"/>
  <c r="AS279" i="15"/>
  <c r="AS280" i="15"/>
  <c r="AS281" i="15"/>
  <c r="AS282" i="15"/>
  <c r="AS283" i="15"/>
  <c r="AS284" i="15"/>
  <c r="AS285" i="15"/>
  <c r="AS286" i="15"/>
  <c r="AS287" i="15"/>
  <c r="AS288" i="15"/>
  <c r="AS289" i="15"/>
  <c r="AS290" i="15"/>
  <c r="AS291" i="15"/>
  <c r="AS292" i="15"/>
  <c r="AS293" i="15"/>
  <c r="AS294" i="15"/>
  <c r="AS295" i="15"/>
  <c r="AS296" i="15"/>
  <c r="AS297" i="15"/>
  <c r="AS298" i="15"/>
  <c r="AS299" i="15"/>
  <c r="AS300" i="15"/>
  <c r="AS301" i="15"/>
  <c r="AS302" i="15"/>
  <c r="AS303" i="15"/>
  <c r="AS304" i="15"/>
  <c r="AS305" i="15"/>
  <c r="AS306" i="15"/>
  <c r="AS307" i="15"/>
  <c r="AS308" i="15"/>
  <c r="AS309" i="15"/>
  <c r="AS310" i="15"/>
  <c r="AS311" i="15"/>
  <c r="AS312" i="15"/>
  <c r="AS313" i="15"/>
  <c r="AS314" i="15"/>
  <c r="AS315" i="15"/>
  <c r="AS316" i="15"/>
  <c r="AS317" i="15"/>
  <c r="AS318" i="15"/>
  <c r="AS319" i="15"/>
  <c r="AS320" i="15"/>
  <c r="AS321" i="15"/>
  <c r="AS322" i="15"/>
  <c r="AS323" i="15"/>
  <c r="AS324" i="15"/>
  <c r="AS325" i="15"/>
  <c r="AS326" i="15"/>
  <c r="AS327" i="15"/>
  <c r="AS328" i="15"/>
  <c r="AS329" i="15"/>
  <c r="AS330" i="15"/>
  <c r="AS331" i="15"/>
  <c r="AS332" i="15"/>
  <c r="AS333" i="15"/>
  <c r="AS334" i="15"/>
  <c r="AS335" i="15"/>
  <c r="AS336" i="15"/>
  <c r="AS337" i="15"/>
  <c r="AS338" i="15"/>
  <c r="AS339" i="15"/>
  <c r="AS340" i="15"/>
  <c r="AS341" i="15"/>
  <c r="AS342" i="15"/>
  <c r="AS343" i="15"/>
  <c r="AS344" i="15"/>
  <c r="AS345" i="15"/>
  <c r="AS346" i="15"/>
  <c r="AS347" i="15"/>
  <c r="AS348" i="15"/>
  <c r="AS349" i="15"/>
  <c r="AS350" i="15"/>
  <c r="AS351" i="15"/>
  <c r="AS352" i="15"/>
  <c r="AS353" i="15"/>
  <c r="AS354" i="15"/>
  <c r="AS355" i="15"/>
  <c r="AS356" i="15"/>
  <c r="AS357" i="15"/>
  <c r="AS358" i="15"/>
  <c r="AS359" i="15"/>
  <c r="AS360" i="15"/>
  <c r="AS361" i="15"/>
  <c r="AS362" i="15"/>
  <c r="AS363" i="15"/>
  <c r="AS364" i="15"/>
  <c r="AS365" i="15"/>
  <c r="AS366" i="15"/>
  <c r="AS367" i="15"/>
  <c r="AS368" i="15"/>
  <c r="AS369" i="15"/>
  <c r="AS370" i="15"/>
  <c r="AS371" i="15"/>
  <c r="AS372" i="15"/>
  <c r="AS373" i="15"/>
  <c r="AS374" i="15"/>
  <c r="AS375" i="15"/>
  <c r="AS376" i="15"/>
  <c r="AS377" i="15"/>
  <c r="AS378" i="15"/>
  <c r="AS379" i="15"/>
  <c r="AS380" i="15"/>
  <c r="AS381" i="15"/>
  <c r="AS382" i="15"/>
  <c r="AS383" i="15"/>
  <c r="AS384" i="15"/>
  <c r="AS385" i="15"/>
  <c r="AS386" i="15"/>
  <c r="AS387" i="15"/>
  <c r="AS388" i="15"/>
  <c r="AS389" i="15"/>
  <c r="AS390" i="15"/>
  <c r="AS391" i="15"/>
  <c r="AS392" i="15"/>
  <c r="AS393" i="15"/>
  <c r="AS394" i="15"/>
  <c r="AS395" i="15"/>
  <c r="AS396" i="15"/>
  <c r="AS397" i="15"/>
  <c r="AS398" i="15"/>
  <c r="AS399" i="15"/>
  <c r="AS400" i="15"/>
  <c r="AS401" i="15"/>
  <c r="AS402" i="15"/>
  <c r="AS403" i="15"/>
  <c r="AS404" i="15"/>
  <c r="AS405" i="15"/>
  <c r="AS406" i="15"/>
  <c r="AS407" i="15"/>
  <c r="AS408" i="15"/>
  <c r="AS409" i="15"/>
  <c r="AS410" i="15"/>
  <c r="AS411" i="15"/>
  <c r="AS412" i="15"/>
  <c r="AS413" i="15"/>
  <c r="AS414" i="15"/>
  <c r="AS415" i="15"/>
  <c r="AS416" i="15"/>
  <c r="AS417" i="15"/>
  <c r="AS418" i="15"/>
  <c r="AS419" i="15"/>
  <c r="AS420" i="15"/>
  <c r="AS421" i="15"/>
  <c r="AS422" i="15"/>
  <c r="AS423" i="15"/>
  <c r="AS424" i="15"/>
  <c r="AS425" i="15"/>
  <c r="AS426" i="15"/>
  <c r="AS427" i="15"/>
  <c r="AS428" i="15"/>
  <c r="AS429" i="15"/>
  <c r="AS430" i="15"/>
  <c r="AS431" i="15"/>
  <c r="AS432" i="15"/>
  <c r="AS433" i="15"/>
  <c r="AS434" i="15"/>
  <c r="AS435" i="15"/>
  <c r="AS436" i="15"/>
  <c r="AS437" i="15"/>
  <c r="AS438" i="15"/>
  <c r="AS439" i="15"/>
  <c r="AS440" i="15"/>
  <c r="AS441" i="15"/>
  <c r="AS442" i="15"/>
  <c r="AS443" i="15"/>
  <c r="AS444" i="15"/>
  <c r="AS445" i="15"/>
  <c r="AS446" i="15"/>
  <c r="AS447" i="15"/>
  <c r="AS448" i="15"/>
  <c r="AS449" i="15"/>
  <c r="AS450" i="15"/>
  <c r="AS451" i="15"/>
  <c r="AS452" i="15"/>
  <c r="AS453" i="15"/>
  <c r="AS454" i="15"/>
  <c r="AS455" i="15"/>
  <c r="AS456" i="15"/>
  <c r="AS457" i="15"/>
  <c r="AS458" i="15"/>
  <c r="AS459" i="15"/>
  <c r="AS460" i="15"/>
  <c r="AS461" i="15"/>
  <c r="AS462" i="15"/>
  <c r="AS463" i="15"/>
  <c r="AS464" i="15"/>
  <c r="AS465" i="15"/>
  <c r="AS466" i="15"/>
  <c r="AS467" i="15"/>
  <c r="AS468" i="15"/>
  <c r="AS469" i="15"/>
  <c r="AS470" i="15"/>
  <c r="AS471" i="15"/>
  <c r="AS472" i="15"/>
  <c r="AS473" i="15"/>
  <c r="AS474" i="15"/>
  <c r="AS475" i="15"/>
  <c r="AS476" i="15"/>
  <c r="AS477" i="15"/>
  <c r="AS478" i="15"/>
  <c r="AS479" i="15"/>
  <c r="AS480" i="15"/>
  <c r="AS481" i="15"/>
  <c r="AS482" i="15"/>
  <c r="AS483" i="15"/>
  <c r="AS484" i="15"/>
  <c r="AS485" i="15"/>
  <c r="AS486" i="15"/>
  <c r="AS487" i="15"/>
  <c r="AS488" i="15"/>
  <c r="AS489" i="15"/>
  <c r="AS490" i="15"/>
  <c r="AS491" i="15"/>
  <c r="AS492" i="15"/>
  <c r="AS493" i="15"/>
  <c r="AS494" i="15"/>
  <c r="AS495" i="15"/>
  <c r="AS496" i="15"/>
  <c r="AS497" i="15"/>
  <c r="AS498" i="15"/>
  <c r="AS499" i="15"/>
  <c r="AS500" i="15"/>
  <c r="AS501" i="15"/>
  <c r="AS502" i="15"/>
  <c r="AS503" i="15"/>
  <c r="AS504" i="15"/>
  <c r="AS505" i="15"/>
  <c r="AS506" i="15"/>
  <c r="AS507" i="15"/>
  <c r="AS508" i="15"/>
  <c r="AS509" i="15"/>
  <c r="AS510" i="15"/>
  <c r="AS511" i="15"/>
  <c r="AS512" i="15"/>
  <c r="AS513" i="15"/>
  <c r="AS514" i="15"/>
  <c r="AS515" i="15"/>
  <c r="AS516" i="15"/>
  <c r="AS517" i="15"/>
  <c r="AS518" i="15"/>
  <c r="AS519" i="15"/>
  <c r="AS520" i="15"/>
  <c r="AS521" i="15"/>
  <c r="AS522" i="15"/>
  <c r="AS523" i="15"/>
  <c r="AS524" i="15"/>
  <c r="AS525" i="15"/>
  <c r="AS526" i="15"/>
  <c r="AS527" i="15"/>
  <c r="AS528" i="15"/>
  <c r="AS529" i="15"/>
  <c r="AS530" i="15"/>
  <c r="AS531" i="15"/>
  <c r="AS532" i="15"/>
  <c r="AS533" i="15"/>
  <c r="AS534" i="15"/>
  <c r="AS535" i="15"/>
  <c r="AS536" i="15"/>
  <c r="AS537" i="15"/>
  <c r="AS538" i="15"/>
  <c r="AS539" i="15"/>
  <c r="AS540" i="15"/>
  <c r="AS541" i="15"/>
  <c r="AS542" i="15"/>
  <c r="AS543" i="15"/>
  <c r="AS544" i="15"/>
  <c r="AS545" i="15"/>
  <c r="AS546" i="15"/>
  <c r="AS547" i="15"/>
  <c r="AS548" i="15"/>
  <c r="AS549" i="15"/>
  <c r="AS550" i="15"/>
  <c r="AS551" i="15"/>
  <c r="AS552" i="15"/>
  <c r="AS553" i="15"/>
  <c r="AS554" i="15"/>
  <c r="AS555" i="15"/>
  <c r="AS556" i="15"/>
  <c r="AS557" i="15"/>
  <c r="AS558" i="15"/>
  <c r="AS559" i="15"/>
  <c r="AS560" i="15"/>
  <c r="AS561" i="15"/>
  <c r="AS562" i="15"/>
  <c r="AS563" i="15"/>
  <c r="AS564" i="15"/>
  <c r="AS565" i="15"/>
  <c r="AS566" i="15"/>
  <c r="AS567" i="15"/>
  <c r="AS568" i="15"/>
  <c r="AS569" i="15"/>
  <c r="AS570" i="15"/>
  <c r="AS571" i="15"/>
  <c r="AS572" i="15"/>
  <c r="AS573" i="15"/>
  <c r="AS574" i="15"/>
  <c r="AS575" i="15"/>
  <c r="AS576" i="15"/>
  <c r="AS577" i="15"/>
  <c r="AS578" i="15"/>
  <c r="AS579" i="15"/>
  <c r="AS580" i="15"/>
  <c r="AS581" i="15"/>
  <c r="AS582" i="15"/>
  <c r="AS583" i="15"/>
  <c r="AS584" i="15"/>
  <c r="AS585" i="15"/>
  <c r="AS586" i="15"/>
  <c r="AS587" i="15"/>
  <c r="AS588" i="15"/>
  <c r="AS589" i="15"/>
  <c r="AS590" i="15"/>
  <c r="AS591" i="15"/>
  <c r="AS592" i="15"/>
  <c r="AS593" i="15"/>
  <c r="AS594" i="15"/>
  <c r="AS595" i="15"/>
  <c r="AS596" i="15"/>
  <c r="AS597" i="15"/>
  <c r="AS598" i="15"/>
  <c r="AS599" i="15"/>
  <c r="AS600" i="15"/>
  <c r="AS601" i="15"/>
  <c r="AS602" i="15"/>
  <c r="AS603" i="15"/>
  <c r="AS604" i="15"/>
  <c r="AS605" i="15"/>
  <c r="AS606" i="15"/>
  <c r="AS607" i="15"/>
  <c r="AS608" i="15"/>
  <c r="AS609" i="15"/>
  <c r="AS610" i="15"/>
  <c r="AS611" i="15"/>
  <c r="AS612" i="15"/>
  <c r="AS613" i="15"/>
  <c r="AS614" i="15"/>
  <c r="AS615" i="15"/>
  <c r="AS616" i="15"/>
  <c r="AS617" i="15"/>
  <c r="AS618" i="15"/>
  <c r="AS619" i="15"/>
  <c r="AS620" i="15"/>
  <c r="AS621" i="15"/>
  <c r="AS622" i="15"/>
  <c r="AS623" i="15"/>
  <c r="AS624" i="15"/>
  <c r="AH624" i="15"/>
  <c r="AH625" i="15"/>
  <c r="AH623" i="15"/>
  <c r="T622" i="15"/>
  <c r="T623" i="15"/>
  <c r="AH622" i="15"/>
  <c r="AH621" i="15"/>
  <c r="T621" i="15"/>
  <c r="AH620" i="15"/>
  <c r="T618" i="15"/>
  <c r="T619" i="15"/>
  <c r="T620" i="15"/>
  <c r="AH619" i="15"/>
  <c r="T373" i="15"/>
  <c r="T374" i="15"/>
  <c r="T375" i="15"/>
  <c r="AH618" i="15"/>
  <c r="AH617" i="15"/>
  <c r="T610" i="15"/>
  <c r="T611" i="15"/>
  <c r="T612" i="15"/>
  <c r="T613" i="15"/>
  <c r="T614" i="15"/>
  <c r="T615" i="15"/>
  <c r="T616" i="15"/>
  <c r="T617" i="15"/>
  <c r="AH616" i="15"/>
  <c r="AH615" i="15"/>
  <c r="AH614" i="15"/>
  <c r="AH613" i="15"/>
  <c r="AH612" i="15"/>
  <c r="AH611" i="15"/>
  <c r="AH610" i="15"/>
  <c r="AH608" i="15"/>
  <c r="AH609" i="15"/>
  <c r="T603" i="15"/>
  <c r="T604" i="15"/>
  <c r="T605" i="15"/>
  <c r="T606" i="15"/>
  <c r="T607" i="15"/>
  <c r="T608" i="15"/>
  <c r="T609" i="15"/>
  <c r="AH606" i="15"/>
  <c r="AH607" i="15"/>
  <c r="AH605" i="15"/>
  <c r="AH604" i="15"/>
  <c r="AH603" i="15"/>
  <c r="AH602" i="15"/>
  <c r="T601" i="15"/>
  <c r="T602" i="15"/>
  <c r="T600" i="15"/>
  <c r="AH601" i="15"/>
  <c r="AH600" i="15"/>
  <c r="AH599" i="15"/>
  <c r="T599" i="15"/>
  <c r="AH598" i="15"/>
  <c r="T587" i="15"/>
  <c r="T588" i="15"/>
  <c r="T589" i="15"/>
  <c r="T590" i="15"/>
  <c r="T591" i="15"/>
  <c r="T592" i="15"/>
  <c r="T593" i="15"/>
  <c r="T594" i="15"/>
  <c r="T595" i="15"/>
  <c r="T596" i="15"/>
  <c r="T597" i="15"/>
  <c r="T598" i="15"/>
  <c r="AH597" i="15"/>
  <c r="AH596" i="15"/>
  <c r="AH595" i="15"/>
  <c r="AH594" i="15"/>
  <c r="AH593" i="15"/>
  <c r="AH592" i="15"/>
  <c r="AH590" i="15"/>
  <c r="AH591" i="15"/>
  <c r="AH589" i="15"/>
  <c r="AH588" i="15"/>
  <c r="AH587" i="15"/>
  <c r="AH586" i="15"/>
  <c r="T586" i="15"/>
  <c r="AH585" i="15"/>
  <c r="T584" i="15"/>
  <c r="T585" i="15"/>
  <c r="AH584" i="15"/>
  <c r="AH583" i="15"/>
  <c r="AH582" i="15"/>
  <c r="T582" i="15"/>
  <c r="T583" i="15"/>
  <c r="T580" i="15"/>
  <c r="T581" i="15"/>
  <c r="AH581" i="15"/>
  <c r="AH580" i="15"/>
  <c r="AH579" i="15"/>
  <c r="T577" i="15"/>
  <c r="T578" i="15"/>
  <c r="T579" i="15"/>
  <c r="AH578" i="15"/>
  <c r="AH577" i="15"/>
  <c r="AH576" i="15"/>
  <c r="T576" i="15"/>
  <c r="AH575" i="15"/>
  <c r="T575" i="15"/>
  <c r="AH574" i="15"/>
  <c r="T574" i="15"/>
  <c r="AH572" i="15"/>
  <c r="AH571" i="15"/>
  <c r="AH570" i="15"/>
  <c r="AH569" i="15"/>
  <c r="AH568" i="15"/>
  <c r="AH567" i="15"/>
  <c r="AH566" i="15"/>
  <c r="AH565" i="15"/>
  <c r="AH564" i="15"/>
  <c r="AH563" i="15"/>
  <c r="AH562" i="15"/>
  <c r="AH561" i="15"/>
  <c r="AH560" i="15"/>
  <c r="AH558" i="15"/>
  <c r="AH559" i="15"/>
  <c r="AH557" i="15"/>
  <c r="AH556" i="15"/>
  <c r="AH555" i="15"/>
  <c r="AH553" i="15"/>
  <c r="AH554" i="15"/>
  <c r="T551" i="15"/>
  <c r="T552" i="15"/>
  <c r="T553" i="15"/>
  <c r="T554" i="15"/>
  <c r="T555" i="15"/>
  <c r="T556" i="15"/>
  <c r="AH552" i="15"/>
  <c r="AH551" i="15"/>
  <c r="AH550" i="15"/>
  <c r="T529" i="15"/>
  <c r="T531" i="15"/>
  <c r="T532" i="15"/>
  <c r="T533" i="15"/>
  <c r="T534" i="15"/>
  <c r="T535" i="15"/>
  <c r="T538" i="15"/>
  <c r="T539" i="15"/>
  <c r="T540" i="15"/>
  <c r="T541" i="15"/>
  <c r="T542" i="15"/>
  <c r="T543" i="15"/>
  <c r="T545" i="15"/>
  <c r="T546" i="15"/>
  <c r="T547" i="15"/>
  <c r="T548" i="15"/>
  <c r="T550" i="15"/>
  <c r="AH545" i="15"/>
  <c r="AH546" i="15"/>
  <c r="AH547" i="15"/>
  <c r="AH548" i="15"/>
  <c r="AH549" i="15"/>
  <c r="AH544" i="15"/>
  <c r="AH543" i="15"/>
  <c r="T526" i="15"/>
  <c r="T527" i="15"/>
  <c r="AH526" i="15"/>
  <c r="T524" i="15"/>
  <c r="T525" i="15"/>
  <c r="T521" i="15"/>
  <c r="T522" i="15"/>
  <c r="T523" i="15"/>
  <c r="T518" i="15"/>
  <c r="T519" i="15"/>
  <c r="T520" i="15"/>
  <c r="T514" i="15"/>
  <c r="T515" i="15"/>
  <c r="T516" i="15"/>
  <c r="T517" i="15"/>
  <c r="T511" i="15"/>
  <c r="T489" i="15"/>
  <c r="T490" i="15"/>
  <c r="T491" i="15"/>
  <c r="T492" i="15"/>
  <c r="T493" i="15"/>
  <c r="T494" i="15"/>
  <c r="T495" i="15"/>
  <c r="T496" i="15"/>
  <c r="T497" i="15"/>
  <c r="T498" i="15"/>
  <c r="T499" i="15"/>
  <c r="T500" i="15"/>
  <c r="T501" i="15"/>
  <c r="T502" i="15"/>
  <c r="T503" i="15"/>
  <c r="T504" i="15"/>
  <c r="T505" i="15"/>
  <c r="T506" i="15"/>
  <c r="T507" i="15"/>
  <c r="T508" i="15"/>
  <c r="T509" i="15"/>
  <c r="T510" i="15"/>
  <c r="T512" i="15"/>
  <c r="T513" i="15"/>
  <c r="AH501" i="15"/>
  <c r="AH502" i="15"/>
  <c r="AH503" i="15"/>
  <c r="AH504" i="15"/>
  <c r="AH505" i="15"/>
  <c r="AH506" i="15"/>
  <c r="T487" i="15"/>
  <c r="T476" i="15"/>
  <c r="T477" i="15"/>
  <c r="T478" i="15"/>
  <c r="T479" i="15"/>
  <c r="T480" i="15"/>
  <c r="T481" i="15"/>
  <c r="T482" i="15"/>
  <c r="T483" i="15"/>
  <c r="T484" i="15"/>
  <c r="T485" i="15"/>
  <c r="T486" i="15"/>
  <c r="T488" i="15"/>
  <c r="T475" i="15"/>
  <c r="T470" i="15"/>
  <c r="T467" i="15"/>
  <c r="T468" i="15"/>
  <c r="T469" i="15"/>
  <c r="T471" i="15"/>
  <c r="T472" i="15"/>
  <c r="T473" i="15"/>
  <c r="T474" i="15"/>
  <c r="T464" i="15"/>
  <c r="T465" i="15"/>
  <c r="T466" i="15"/>
  <c r="AH468" i="15"/>
  <c r="T462" i="15"/>
  <c r="T461" i="15"/>
  <c r="T463" i="15"/>
  <c r="T460" i="15"/>
  <c r="T457" i="15"/>
  <c r="T458" i="15"/>
  <c r="T459" i="15"/>
  <c r="T456" i="15"/>
  <c r="T455" i="15"/>
  <c r="T452" i="15"/>
  <c r="T453" i="15"/>
  <c r="T454" i="15"/>
  <c r="AH453" i="15"/>
  <c r="T449" i="15"/>
  <c r="T450" i="15"/>
  <c r="T451" i="15"/>
  <c r="T446" i="15"/>
  <c r="T447" i="15"/>
  <c r="T448" i="15"/>
  <c r="T445" i="15"/>
  <c r="T444" i="15"/>
  <c r="T443" i="15"/>
  <c r="T442" i="15"/>
  <c r="T441" i="15"/>
  <c r="T438" i="15"/>
  <c r="T439" i="15"/>
  <c r="T440" i="15"/>
  <c r="T433" i="15"/>
  <c r="T434" i="15"/>
  <c r="T435" i="15"/>
  <c r="T436" i="15"/>
  <c r="T437" i="15"/>
  <c r="T432" i="15"/>
  <c r="T431" i="15"/>
  <c r="T429" i="15"/>
  <c r="T426" i="15"/>
  <c r="T427" i="15"/>
  <c r="T428" i="15"/>
  <c r="T430" i="15"/>
  <c r="T425" i="15"/>
  <c r="T424" i="15"/>
  <c r="T422" i="15"/>
  <c r="T423" i="15"/>
  <c r="AH423" i="15"/>
  <c r="AH422" i="15"/>
  <c r="T411" i="15"/>
  <c r="T412" i="15"/>
  <c r="T413" i="15"/>
  <c r="T414" i="15"/>
  <c r="T415" i="15"/>
  <c r="T416" i="15"/>
  <c r="T417" i="15"/>
  <c r="T418" i="15"/>
  <c r="T419" i="15"/>
  <c r="T420" i="15"/>
  <c r="T421" i="15"/>
  <c r="AH410" i="15"/>
  <c r="AH411" i="15"/>
  <c r="T410" i="15"/>
  <c r="T409" i="15"/>
  <c r="T406" i="15"/>
  <c r="T407" i="15"/>
  <c r="T408" i="15"/>
  <c r="T404" i="15"/>
  <c r="T405" i="15"/>
  <c r="T394" i="15"/>
  <c r="T395" i="15"/>
  <c r="T396" i="15"/>
  <c r="T397" i="15"/>
  <c r="T398" i="15"/>
  <c r="T399" i="15"/>
  <c r="T400" i="15"/>
  <c r="T401" i="15"/>
  <c r="T402" i="15"/>
  <c r="T403" i="15"/>
  <c r="AH399" i="15"/>
  <c r="AH394" i="15"/>
  <c r="AH393" i="15"/>
  <c r="T391" i="15"/>
  <c r="T392" i="15"/>
  <c r="T393" i="15"/>
  <c r="T389" i="15"/>
  <c r="T387" i="15"/>
  <c r="T388" i="15"/>
  <c r="T390" i="15"/>
  <c r="T385" i="15"/>
  <c r="T376" i="15"/>
  <c r="T377" i="15"/>
  <c r="T378" i="15"/>
  <c r="T379" i="15"/>
  <c r="T380" i="15"/>
  <c r="T381" i="15"/>
  <c r="T382" i="15"/>
  <c r="T383" i="15"/>
  <c r="T384" i="15"/>
  <c r="T386" i="15"/>
  <c r="AH380" i="15"/>
  <c r="AH375" i="15"/>
  <c r="T368" i="15"/>
  <c r="T369" i="15"/>
  <c r="T370" i="15"/>
  <c r="T371" i="15"/>
  <c r="T372" i="15"/>
  <c r="T367" i="15"/>
  <c r="T366" i="15"/>
  <c r="T365" i="15"/>
  <c r="T354" i="15"/>
  <c r="T355" i="15"/>
  <c r="T356" i="15"/>
  <c r="T357" i="15"/>
  <c r="T358" i="15"/>
  <c r="T359" i="15"/>
  <c r="T360" i="15"/>
  <c r="T361" i="15"/>
  <c r="T362" i="15"/>
  <c r="T363" i="15"/>
  <c r="T364" i="15"/>
  <c r="T353" i="15"/>
  <c r="T351" i="15"/>
  <c r="T352" i="15"/>
  <c r="T350" i="15"/>
  <c r="T347" i="15"/>
  <c r="T348" i="15"/>
  <c r="T349" i="15"/>
  <c r="T346" i="15"/>
  <c r="T341" i="15"/>
  <c r="T342" i="15"/>
  <c r="T343" i="15"/>
  <c r="T344" i="15"/>
  <c r="T345" i="15"/>
  <c r="T329" i="15"/>
  <c r="T330" i="15"/>
  <c r="T331" i="15"/>
  <c r="T332" i="15"/>
  <c r="T333" i="15"/>
  <c r="T334" i="15"/>
  <c r="T335" i="15"/>
  <c r="T336" i="15"/>
  <c r="T337" i="15"/>
  <c r="T338" i="15"/>
  <c r="T339" i="15"/>
  <c r="T340" i="15"/>
  <c r="AH336" i="15"/>
  <c r="AH335" i="15"/>
  <c r="AH334" i="15"/>
  <c r="AH333" i="15"/>
  <c r="AH314" i="15"/>
  <c r="AH308" i="15"/>
  <c r="T308" i="15"/>
  <c r="AH303" i="15"/>
  <c r="AH302" i="15"/>
  <c r="AS84" i="15"/>
  <c r="AS75" i="15"/>
  <c r="AH280" i="15"/>
  <c r="T280" i="15"/>
  <c r="T268" i="15"/>
  <c r="T269" i="15"/>
  <c r="T270" i="15"/>
  <c r="T271" i="15"/>
  <c r="T272" i="15"/>
  <c r="T273" i="15"/>
  <c r="T274" i="15"/>
  <c r="T275" i="15"/>
  <c r="T276" i="15"/>
  <c r="T277" i="15"/>
  <c r="T278" i="15"/>
  <c r="T279" i="15"/>
  <c r="T281" i="15"/>
  <c r="T282" i="15"/>
  <c r="T283" i="15"/>
  <c r="T284" i="15"/>
  <c r="T285" i="15"/>
  <c r="T286" i="15"/>
  <c r="T287" i="15"/>
  <c r="T288" i="15"/>
  <c r="T289" i="15"/>
  <c r="T290" i="15"/>
  <c r="T291" i="15"/>
  <c r="T292" i="15"/>
  <c r="T293" i="15"/>
  <c r="T294" i="15"/>
  <c r="T295" i="15"/>
  <c r="T296" i="15"/>
  <c r="T297" i="15"/>
  <c r="T298" i="15"/>
  <c r="T299" i="15"/>
  <c r="T300" i="15"/>
  <c r="T301" i="15"/>
  <c r="T303" i="15"/>
  <c r="T304" i="15"/>
  <c r="T305" i="15"/>
  <c r="T306" i="15"/>
  <c r="T307" i="15"/>
  <c r="T309" i="15"/>
  <c r="T310" i="15"/>
  <c r="T311" i="15"/>
  <c r="T312" i="15"/>
  <c r="T314" i="15"/>
  <c r="T315" i="15"/>
  <c r="T316" i="15"/>
  <c r="T317" i="15"/>
  <c r="T318" i="15"/>
  <c r="T319" i="15"/>
  <c r="T320" i="15"/>
  <c r="T321" i="15"/>
  <c r="T322" i="15"/>
  <c r="T323" i="15"/>
  <c r="T324" i="15"/>
  <c r="T325" i="15"/>
  <c r="T326" i="15"/>
  <c r="T327" i="15"/>
  <c r="T328" i="15"/>
  <c r="T260" i="15"/>
  <c r="T261" i="15"/>
  <c r="T262" i="15"/>
  <c r="T263" i="15"/>
  <c r="T264" i="15"/>
  <c r="T265" i="15"/>
  <c r="T266" i="15"/>
  <c r="T267" i="15"/>
  <c r="AH266" i="15"/>
  <c r="T259" i="15"/>
  <c r="T258" i="15"/>
  <c r="T257" i="15"/>
  <c r="T256" i="15"/>
  <c r="T254" i="15"/>
  <c r="T253" i="15"/>
  <c r="T252" i="15"/>
  <c r="T247" i="15"/>
  <c r="T246" i="15"/>
  <c r="T223" i="15"/>
  <c r="T206" i="15"/>
  <c r="T207" i="15"/>
  <c r="T208" i="15"/>
  <c r="T209" i="15"/>
  <c r="T210" i="15"/>
  <c r="T211" i="15"/>
  <c r="T212" i="15"/>
  <c r="T213" i="15"/>
  <c r="T214" i="15"/>
  <c r="T215" i="15"/>
  <c r="T216" i="15"/>
  <c r="T217" i="15"/>
  <c r="T218" i="15"/>
  <c r="T219" i="15"/>
  <c r="T220" i="15"/>
  <c r="T221" i="15"/>
  <c r="T222" i="15"/>
  <c r="T203" i="15"/>
  <c r="T204" i="15"/>
  <c r="T205" i="15"/>
  <c r="T201" i="15"/>
  <c r="T202" i="15"/>
  <c r="T199" i="15"/>
  <c r="T200" i="15"/>
  <c r="AH199" i="15"/>
  <c r="T198" i="15"/>
  <c r="T196" i="15"/>
  <c r="T197" i="15"/>
  <c r="T195" i="15"/>
  <c r="T188" i="15"/>
  <c r="T189" i="15"/>
  <c r="T190" i="15"/>
  <c r="T191" i="15"/>
  <c r="T192" i="15"/>
  <c r="T193" i="15"/>
  <c r="T194" i="15"/>
  <c r="T187" i="15"/>
  <c r="T186" i="15"/>
  <c r="T185" i="15"/>
  <c r="T184" i="15"/>
  <c r="T183" i="15"/>
  <c r="T182" i="15"/>
  <c r="T180" i="15"/>
  <c r="T179" i="15"/>
  <c r="T178" i="15"/>
  <c r="T177" i="15"/>
  <c r="AH171" i="15"/>
  <c r="T171" i="15"/>
  <c r="T169" i="15"/>
  <c r="AF168" i="15"/>
  <c r="T168" i="15" s="1"/>
  <c r="T167" i="15"/>
  <c r="T165" i="15"/>
  <c r="T166" i="15"/>
  <c r="T154" i="15"/>
  <c r="T155" i="15"/>
  <c r="T156" i="15"/>
  <c r="T157" i="15"/>
  <c r="T158" i="15"/>
  <c r="T159" i="15"/>
  <c r="T160" i="15"/>
  <c r="T161" i="15"/>
  <c r="T162" i="15"/>
  <c r="T163" i="15"/>
  <c r="T164" i="15"/>
  <c r="T153" i="15"/>
  <c r="T150" i="15"/>
  <c r="T149" i="15"/>
  <c r="T146" i="15"/>
  <c r="T144" i="15"/>
  <c r="T143" i="15"/>
  <c r="T142" i="15"/>
  <c r="T141" i="15"/>
  <c r="T136" i="15"/>
  <c r="T137" i="15"/>
  <c r="T138" i="15"/>
  <c r="T139" i="15"/>
  <c r="T140" i="15"/>
  <c r="T135" i="15"/>
  <c r="T134" i="15"/>
  <c r="T133" i="15"/>
  <c r="T131" i="15"/>
  <c r="T132" i="15"/>
  <c r="AH131" i="15"/>
  <c r="AH129" i="15"/>
  <c r="AH130" i="15"/>
  <c r="T130" i="15"/>
  <c r="T127" i="15"/>
  <c r="T125" i="15"/>
  <c r="T126" i="15"/>
  <c r="T129" i="15"/>
  <c r="T124" i="15"/>
  <c r="T123" i="15"/>
  <c r="T120" i="15"/>
  <c r="T116" i="15"/>
  <c r="T115" i="15"/>
  <c r="T114" i="15"/>
  <c r="AS109" i="15"/>
  <c r="AH109" i="15"/>
  <c r="T109" i="15"/>
  <c r="AS113" i="15"/>
  <c r="T112" i="15"/>
  <c r="AS105" i="15"/>
  <c r="AS106" i="15"/>
  <c r="AS107" i="15"/>
  <c r="AS108" i="15"/>
  <c r="AS110" i="15"/>
  <c r="AS111" i="15"/>
  <c r="AS112" i="15"/>
  <c r="T107" i="15"/>
  <c r="T108" i="15"/>
  <c r="T106" i="15"/>
  <c r="AH104" i="15"/>
  <c r="AS104" i="15"/>
  <c r="AS103" i="15"/>
  <c r="AS101" i="15"/>
  <c r="AS102" i="15"/>
  <c r="AS97" i="15"/>
  <c r="AS98" i="15"/>
  <c r="AS99" i="15"/>
  <c r="AS100" i="15"/>
  <c r="AS96" i="15"/>
  <c r="AS95" i="15"/>
  <c r="T95" i="15"/>
  <c r="T94" i="15"/>
  <c r="AS92" i="15"/>
  <c r="AS93" i="15"/>
  <c r="AS94" i="15"/>
  <c r="T90" i="15"/>
  <c r="T91" i="15"/>
  <c r="T89" i="15"/>
  <c r="AS88" i="15"/>
  <c r="AS89" i="15"/>
  <c r="AS90" i="15"/>
  <c r="AS91" i="15"/>
  <c r="AS87" i="15"/>
  <c r="T85" i="15"/>
  <c r="AS83" i="15"/>
  <c r="AS85" i="15"/>
  <c r="AS86" i="15"/>
  <c r="T84" i="15"/>
  <c r="T81" i="15"/>
  <c r="AS81" i="15"/>
  <c r="AS82" i="15"/>
  <c r="AS78" i="15"/>
  <c r="AS79" i="15"/>
  <c r="AS80" i="15"/>
  <c r="AS74" i="15"/>
  <c r="AS76" i="15"/>
  <c r="AS77" i="15"/>
  <c r="AS72" i="15"/>
  <c r="AS73" i="15"/>
  <c r="T72" i="15"/>
  <c r="T73" i="15"/>
  <c r="T78" i="15"/>
  <c r="T71" i="15"/>
  <c r="AS68" i="15"/>
  <c r="AS69" i="15"/>
  <c r="AS70" i="15"/>
  <c r="AS71" i="15"/>
  <c r="AS59" i="15"/>
  <c r="AS60" i="15"/>
  <c r="AS61" i="15"/>
  <c r="AS62" i="15"/>
  <c r="AS63" i="15"/>
  <c r="AS64" i="15"/>
  <c r="AS65" i="15"/>
  <c r="AS66" i="15"/>
  <c r="AS67" i="15"/>
  <c r="AS58" i="15"/>
  <c r="T58" i="15"/>
  <c r="T59" i="15"/>
  <c r="T61" i="15"/>
  <c r="T63" i="15"/>
  <c r="T64" i="15"/>
  <c r="T65" i="15"/>
  <c r="T68" i="15"/>
  <c r="AS57" i="15"/>
  <c r="T57" i="15"/>
  <c r="AS56" i="15"/>
  <c r="AS55" i="15"/>
  <c r="AS54" i="15"/>
  <c r="AS53" i="15"/>
  <c r="AS52" i="15"/>
  <c r="AS51" i="15"/>
  <c r="AS49" i="15"/>
  <c r="AS50" i="15"/>
  <c r="AS47" i="15"/>
  <c r="AS48" i="15"/>
  <c r="AS44" i="15"/>
  <c r="AS45" i="15"/>
  <c r="AS46" i="15"/>
  <c r="AS27" i="15"/>
  <c r="AS28" i="15"/>
  <c r="AS29" i="15"/>
  <c r="AS30" i="15"/>
  <c r="AS31" i="15"/>
  <c r="AS32" i="15"/>
  <c r="AS33" i="15"/>
  <c r="AS34" i="15"/>
  <c r="AS35" i="15"/>
  <c r="AS36" i="15"/>
  <c r="AS37" i="15"/>
  <c r="AS38" i="15"/>
  <c r="AS39" i="15"/>
  <c r="AS40" i="15"/>
  <c r="AS41" i="15"/>
  <c r="AS42" i="15"/>
  <c r="AS43" i="15"/>
  <c r="T44" i="15"/>
  <c r="T48" i="15"/>
  <c r="T49" i="15"/>
  <c r="T50" i="15"/>
  <c r="AH34" i="15"/>
  <c r="T34" i="15"/>
  <c r="AS19" i="15"/>
  <c r="AS20" i="15"/>
  <c r="AS21" i="15"/>
  <c r="AS22" i="15"/>
  <c r="AS23" i="15"/>
  <c r="AS24" i="15"/>
  <c r="AS25" i="15"/>
  <c r="AS26" i="15"/>
  <c r="AS6" i="15"/>
  <c r="AS7" i="15"/>
  <c r="AS8" i="15"/>
  <c r="AS9" i="15"/>
  <c r="AS10" i="15"/>
  <c r="AS11" i="15"/>
  <c r="AS12" i="15"/>
  <c r="AS13" i="15"/>
  <c r="AS14" i="15"/>
  <c r="AS15" i="15"/>
  <c r="AS16" i="15"/>
  <c r="AS17" i="15"/>
  <c r="AS18" i="15"/>
  <c r="AS5" i="15"/>
  <c r="T9" i="15"/>
  <c r="T10" i="15"/>
  <c r="T11" i="15"/>
  <c r="T12" i="15"/>
  <c r="T13" i="15"/>
  <c r="AH10" i="15"/>
  <c r="AH542" i="15"/>
  <c r="AH541" i="15"/>
  <c r="AH540" i="15"/>
  <c r="AH539" i="15"/>
  <c r="AH538" i="15"/>
  <c r="AH537" i="15"/>
  <c r="AH536" i="15"/>
  <c r="AH535" i="15"/>
  <c r="AH534" i="15"/>
  <c r="AH533" i="15"/>
  <c r="AH532" i="15"/>
  <c r="AH531" i="15"/>
  <c r="AH530" i="15"/>
  <c r="AH529" i="15"/>
  <c r="AH528" i="15"/>
  <c r="AH527" i="15"/>
  <c r="AH525" i="15"/>
  <c r="AH524" i="15"/>
  <c r="AH523" i="15"/>
  <c r="AH522" i="15"/>
  <c r="AH521" i="15"/>
  <c r="AH520" i="15"/>
  <c r="AH519" i="15"/>
  <c r="AH518" i="15"/>
  <c r="AH517" i="15"/>
  <c r="AH516" i="15"/>
  <c r="AH515" i="15"/>
  <c r="AH514" i="15"/>
  <c r="AH513" i="15"/>
  <c r="AH512" i="15"/>
  <c r="AH511" i="15"/>
  <c r="AH510" i="15"/>
  <c r="AH509" i="15"/>
  <c r="AH508" i="15"/>
  <c r="AH507" i="15"/>
  <c r="AH500" i="15"/>
  <c r="AH499" i="15"/>
  <c r="AH498" i="15"/>
  <c r="AH497" i="15"/>
  <c r="AH496" i="15"/>
  <c r="AH495" i="15"/>
  <c r="AH494" i="15"/>
  <c r="AH493" i="15"/>
  <c r="AH492" i="15"/>
  <c r="AH491" i="15"/>
  <c r="AH490" i="15"/>
  <c r="AH489" i="15"/>
  <c r="AH488" i="15"/>
  <c r="AH487" i="15"/>
  <c r="AH486" i="15"/>
  <c r="AH485" i="15"/>
  <c r="AH484" i="15"/>
  <c r="AH483" i="15"/>
  <c r="AH482" i="15"/>
  <c r="AH481" i="15"/>
  <c r="AH480" i="15"/>
  <c r="AH479" i="15"/>
  <c r="AH478" i="15"/>
  <c r="AH477" i="15"/>
  <c r="AH476" i="15"/>
  <c r="AH475" i="15"/>
  <c r="AH474" i="15"/>
  <c r="AH473" i="15"/>
  <c r="AH472" i="15"/>
  <c r="AH471" i="15"/>
  <c r="AH470" i="15"/>
  <c r="AH469" i="15"/>
  <c r="AH467" i="15"/>
  <c r="AH466" i="15"/>
  <c r="AH465" i="15"/>
  <c r="AH464" i="15"/>
  <c r="AH463" i="15"/>
  <c r="AH462" i="15"/>
  <c r="AH461" i="15"/>
  <c r="AH460" i="15"/>
  <c r="AH459" i="15"/>
  <c r="AH458" i="15"/>
  <c r="AH457" i="15"/>
  <c r="AH456" i="15"/>
  <c r="AH455" i="15"/>
  <c r="AH454" i="15"/>
  <c r="AH452" i="15"/>
  <c r="AH451" i="15"/>
  <c r="AH450" i="15"/>
  <c r="AH449" i="15"/>
  <c r="AH448" i="15"/>
  <c r="AH447" i="15"/>
  <c r="AH446" i="15"/>
  <c r="AH445" i="15"/>
  <c r="AH444" i="15"/>
  <c r="AH443" i="15"/>
  <c r="AH442" i="15"/>
  <c r="AH441" i="15"/>
  <c r="AH440" i="15"/>
  <c r="AH439" i="15"/>
  <c r="AH438" i="15"/>
  <c r="AH437" i="15"/>
  <c r="AH436" i="15"/>
  <c r="AH435" i="15"/>
  <c r="AH434" i="15"/>
  <c r="AH433" i="15"/>
  <c r="AH432" i="15"/>
  <c r="AH431" i="15"/>
  <c r="AH430" i="15"/>
  <c r="AH429" i="15"/>
  <c r="AH428" i="15"/>
  <c r="AH427" i="15"/>
  <c r="AH426" i="15"/>
  <c r="AH425" i="15"/>
  <c r="AH424" i="15"/>
  <c r="AH421" i="15"/>
  <c r="AH420" i="15"/>
  <c r="AH419" i="15"/>
  <c r="AH418" i="15"/>
  <c r="AH417" i="15"/>
  <c r="AH416" i="15"/>
  <c r="AH415" i="15"/>
  <c r="AH414" i="15"/>
  <c r="AH413" i="15"/>
  <c r="AH412" i="15"/>
  <c r="AH409" i="15"/>
  <c r="AH408" i="15"/>
  <c r="AH407" i="15"/>
  <c r="AH406" i="15"/>
  <c r="AH405" i="15"/>
  <c r="AH404" i="15"/>
  <c r="AH403" i="15"/>
  <c r="AH402" i="15"/>
  <c r="AH401" i="15"/>
  <c r="AH400" i="15"/>
  <c r="AH398" i="15"/>
  <c r="AH397" i="15"/>
  <c r="AH396" i="15"/>
  <c r="AH395" i="15"/>
  <c r="AH392" i="15"/>
  <c r="AH391" i="15"/>
  <c r="AH390" i="15"/>
  <c r="AH389" i="15"/>
  <c r="AH388" i="15"/>
  <c r="AH387" i="15"/>
  <c r="AH386" i="15"/>
  <c r="AH385" i="15"/>
  <c r="AH384" i="15"/>
  <c r="AH383" i="15"/>
  <c r="AH382" i="15"/>
  <c r="AH381" i="15"/>
  <c r="AH379" i="15"/>
  <c r="AH378" i="15"/>
  <c r="AH377" i="15"/>
  <c r="AH376" i="15"/>
  <c r="AH374" i="15"/>
  <c r="AH373" i="15"/>
  <c r="AH372" i="15"/>
  <c r="AH371" i="15"/>
  <c r="AH370" i="15"/>
  <c r="AH369" i="15"/>
  <c r="AH368" i="15"/>
  <c r="AH367" i="15"/>
  <c r="AH366" i="15"/>
  <c r="AH365" i="15"/>
  <c r="AH364" i="15"/>
  <c r="AH363" i="15"/>
  <c r="AH362" i="15"/>
  <c r="AH361" i="15"/>
  <c r="AH360" i="15"/>
  <c r="AH359" i="15"/>
  <c r="AH358" i="15"/>
  <c r="AH357" i="15"/>
  <c r="AH356" i="15"/>
  <c r="AH355" i="15"/>
  <c r="AH354" i="15"/>
  <c r="AH353" i="15"/>
  <c r="AH352" i="15"/>
  <c r="AH351" i="15"/>
  <c r="AH350" i="15"/>
  <c r="AH349" i="15"/>
  <c r="AH348" i="15"/>
  <c r="AH347" i="15"/>
  <c r="AH346" i="15"/>
  <c r="AH345" i="15"/>
  <c r="AH344" i="15"/>
  <c r="AH343" i="15"/>
  <c r="AH342" i="15"/>
  <c r="AH341" i="15"/>
  <c r="AH340" i="15"/>
  <c r="AH339" i="15"/>
  <c r="AH338" i="15"/>
  <c r="AH337" i="15"/>
  <c r="AH332" i="15"/>
  <c r="AH331" i="15"/>
  <c r="AH330" i="15"/>
  <c r="AH329" i="15"/>
  <c r="AH328" i="15"/>
  <c r="AH327" i="15"/>
  <c r="AH326" i="15"/>
  <c r="AH325" i="15"/>
  <c r="AH324" i="15"/>
  <c r="AH323" i="15"/>
  <c r="AH322" i="15"/>
  <c r="AH321" i="15"/>
  <c r="AH320" i="15"/>
  <c r="AH319" i="15"/>
  <c r="AH318" i="15"/>
  <c r="AH317" i="15"/>
  <c r="AH316" i="15"/>
  <c r="AH315" i="15"/>
  <c r="AH313" i="15"/>
  <c r="AH312" i="15"/>
  <c r="AH311" i="15"/>
  <c r="AH310" i="15"/>
  <c r="AH309" i="15"/>
  <c r="AH307" i="15"/>
  <c r="AH306" i="15"/>
  <c r="AH305" i="15"/>
  <c r="AH304" i="15"/>
  <c r="AH301" i="15"/>
  <c r="AH300" i="15"/>
  <c r="AH299" i="15"/>
  <c r="AH298" i="15"/>
  <c r="AH297" i="15"/>
  <c r="AH296" i="15"/>
  <c r="AH295" i="15"/>
  <c r="AH294" i="15"/>
  <c r="AH293" i="15"/>
  <c r="AH292" i="15"/>
  <c r="AH291" i="15"/>
  <c r="AH290" i="15"/>
  <c r="AH289" i="15"/>
  <c r="AH288" i="15"/>
  <c r="AH287" i="15"/>
  <c r="AH286" i="15"/>
  <c r="AH285" i="15"/>
  <c r="AH284" i="15"/>
  <c r="AH283" i="15"/>
  <c r="AH282" i="15"/>
  <c r="AH281" i="15"/>
  <c r="AH279" i="15"/>
  <c r="AH278" i="15"/>
  <c r="AH277" i="15"/>
  <c r="AH276" i="15"/>
  <c r="AH275" i="15"/>
  <c r="AH274" i="15"/>
  <c r="AH273" i="15"/>
  <c r="AH272" i="15"/>
  <c r="AH271" i="15"/>
  <c r="AH270" i="15"/>
  <c r="AH269" i="15"/>
  <c r="AH268" i="15"/>
  <c r="AH267" i="15"/>
  <c r="AH265" i="15"/>
  <c r="AH264" i="15"/>
  <c r="AH263" i="15"/>
  <c r="AH262" i="15"/>
  <c r="AH261" i="15"/>
  <c r="AH260" i="15"/>
  <c r="AH259" i="15"/>
  <c r="AH258" i="15"/>
  <c r="AH257" i="15"/>
  <c r="AH256" i="15"/>
  <c r="AH255" i="15"/>
  <c r="AH254" i="15"/>
  <c r="AH253" i="15"/>
  <c r="AH252" i="15"/>
  <c r="AH251" i="15"/>
  <c r="AH250" i="15"/>
  <c r="AH249" i="15"/>
  <c r="AH248" i="15"/>
  <c r="AH247" i="15"/>
  <c r="AH246" i="15"/>
  <c r="AH245" i="15"/>
  <c r="AH244" i="15"/>
  <c r="AH243" i="15"/>
  <c r="AH242" i="15"/>
  <c r="AH241" i="15"/>
  <c r="AH240" i="15"/>
  <c r="AH239" i="15"/>
  <c r="AH238" i="15"/>
  <c r="AH237" i="15"/>
  <c r="AH236" i="15"/>
  <c r="AH235" i="15"/>
  <c r="AH234" i="15"/>
  <c r="AH233" i="15"/>
  <c r="AH232" i="15"/>
  <c r="AH231" i="15"/>
  <c r="AH230" i="15"/>
  <c r="AH229" i="15"/>
  <c r="AH228" i="15"/>
  <c r="AH227" i="15"/>
  <c r="AH226" i="15"/>
  <c r="AH225" i="15"/>
  <c r="AH224" i="15"/>
  <c r="AH223" i="15"/>
  <c r="AH222" i="15"/>
  <c r="AH221" i="15"/>
  <c r="AH220" i="15"/>
  <c r="AH219" i="15"/>
  <c r="AH218" i="15"/>
  <c r="AH217" i="15"/>
  <c r="AH216" i="15"/>
  <c r="AH215" i="15"/>
  <c r="AH214" i="15"/>
  <c r="AH213" i="15"/>
  <c r="AH212" i="15"/>
  <c r="AH211" i="15"/>
  <c r="AH210" i="15"/>
  <c r="AH209" i="15"/>
  <c r="AH208" i="15"/>
  <c r="AH207" i="15"/>
  <c r="AH206" i="15"/>
  <c r="AH205" i="15"/>
  <c r="AH204" i="15"/>
  <c r="AH203" i="15"/>
  <c r="AH202" i="15"/>
  <c r="AH201" i="15"/>
  <c r="AH200" i="15"/>
  <c r="AH198" i="15"/>
  <c r="AH197" i="15"/>
  <c r="AH196" i="15"/>
  <c r="AH195" i="15"/>
  <c r="AH194" i="15"/>
  <c r="AH193" i="15"/>
  <c r="AH192" i="15"/>
  <c r="AH191" i="15"/>
  <c r="AH190" i="15"/>
  <c r="AH189" i="15"/>
  <c r="AH188" i="15"/>
  <c r="AH187" i="15"/>
  <c r="AH186" i="15"/>
  <c r="AH185" i="15"/>
  <c r="AH184" i="15"/>
  <c r="AH183" i="15"/>
  <c r="AH182" i="15"/>
  <c r="AH181" i="15"/>
  <c r="AH180" i="15"/>
  <c r="AH179" i="15"/>
  <c r="AH178" i="15"/>
  <c r="AH177" i="15"/>
  <c r="AH176" i="15"/>
  <c r="AH175" i="15"/>
  <c r="AH174" i="15"/>
  <c r="AH173" i="15"/>
  <c r="AH172" i="15"/>
  <c r="AH170" i="15"/>
  <c r="AH169" i="15"/>
  <c r="AH167" i="15"/>
  <c r="AH166" i="15"/>
  <c r="AH165" i="15"/>
  <c r="AH164" i="15"/>
  <c r="AH163" i="15"/>
  <c r="AH162" i="15"/>
  <c r="AH161" i="15"/>
  <c r="AH160" i="15"/>
  <c r="AH159" i="15"/>
  <c r="AH158" i="15"/>
  <c r="AH157" i="15"/>
  <c r="AH156" i="15"/>
  <c r="AH155" i="15"/>
  <c r="AH154" i="15"/>
  <c r="AH153" i="15"/>
  <c r="AH152" i="15"/>
  <c r="AH150" i="15"/>
  <c r="AH149" i="15"/>
  <c r="AH146" i="15"/>
  <c r="AH144" i="15"/>
  <c r="AH143" i="15"/>
  <c r="AH142" i="15"/>
  <c r="AH141" i="15"/>
  <c r="AH140" i="15"/>
  <c r="AH139" i="15"/>
  <c r="AH138" i="15"/>
  <c r="AH137" i="15"/>
  <c r="AH136" i="15"/>
  <c r="AH135" i="15"/>
  <c r="AH134" i="15"/>
  <c r="AH133" i="15"/>
  <c r="AH132" i="15"/>
  <c r="AH128" i="15"/>
  <c r="AH127" i="15"/>
  <c r="AH126" i="15"/>
  <c r="AH125" i="15"/>
  <c r="AH124" i="15"/>
  <c r="AH123" i="15"/>
  <c r="AH122" i="15"/>
  <c r="AH121" i="15"/>
  <c r="AH120" i="15"/>
  <c r="AH119" i="15"/>
  <c r="AH117" i="15"/>
  <c r="AH116" i="15"/>
  <c r="AH115" i="15"/>
  <c r="AH114" i="15"/>
  <c r="AH112" i="15"/>
  <c r="AH111" i="15"/>
  <c r="AH110" i="15"/>
  <c r="AH108" i="15"/>
  <c r="AH107" i="15"/>
  <c r="AH106" i="15"/>
  <c r="AH100" i="15"/>
  <c r="AH99" i="15"/>
  <c r="AH98" i="15"/>
  <c r="AH97" i="15"/>
  <c r="AH96" i="15"/>
  <c r="AH94" i="15"/>
  <c r="AH93" i="15"/>
  <c r="AH92" i="15"/>
  <c r="AH91" i="15"/>
  <c r="AH90" i="15"/>
  <c r="AH89" i="15"/>
  <c r="AH88" i="15"/>
  <c r="AH87" i="15"/>
  <c r="AH86" i="15"/>
  <c r="AH83" i="15"/>
  <c r="AH82" i="15"/>
  <c r="AH80" i="15"/>
  <c r="AH79" i="15"/>
  <c r="AH78" i="15"/>
  <c r="AH77" i="15"/>
  <c r="AH76" i="15"/>
  <c r="AH75" i="15"/>
  <c r="AH74" i="15"/>
  <c r="AH72" i="15"/>
  <c r="AH71" i="15"/>
  <c r="AH69" i="15"/>
  <c r="AH68" i="15"/>
  <c r="AH67" i="15"/>
  <c r="AH65" i="15"/>
  <c r="AH63" i="15"/>
  <c r="AH61" i="15"/>
  <c r="AH60" i="15"/>
  <c r="AH59" i="15"/>
  <c r="AH57" i="15"/>
  <c r="AH56" i="15"/>
  <c r="AH55" i="15"/>
  <c r="AH54" i="15"/>
  <c r="AH53" i="15"/>
  <c r="AH52" i="15"/>
  <c r="AH51" i="15"/>
  <c r="AH50" i="15"/>
  <c r="AH47" i="15"/>
  <c r="AH46" i="15"/>
  <c r="AH45" i="15"/>
  <c r="AH44" i="15"/>
  <c r="AH43" i="15"/>
  <c r="T43" i="15"/>
  <c r="AH42" i="15"/>
  <c r="T42" i="15"/>
  <c r="AH41" i="15"/>
  <c r="T41" i="15"/>
  <c r="AH39" i="15"/>
  <c r="T39" i="15"/>
  <c r="AH38" i="15"/>
  <c r="AH37" i="15"/>
  <c r="T37" i="15"/>
  <c r="AH36" i="15"/>
  <c r="AH33" i="15"/>
  <c r="T33" i="15"/>
  <c r="AH32" i="15"/>
  <c r="AH31" i="15"/>
  <c r="AH30" i="15"/>
  <c r="AH29" i="15"/>
  <c r="AH28" i="15"/>
  <c r="AH25" i="15"/>
  <c r="AH24" i="15"/>
  <c r="T22" i="15"/>
  <c r="AH21" i="15"/>
  <c r="T21" i="15"/>
  <c r="AH20" i="15"/>
  <c r="T20" i="15"/>
  <c r="AH19" i="15"/>
  <c r="T19" i="15"/>
  <c r="AH17" i="15"/>
  <c r="AH16" i="15"/>
  <c r="AH15" i="15"/>
  <c r="AH14" i="15"/>
  <c r="AH11" i="15"/>
  <c r="AH9" i="15"/>
  <c r="AH8" i="15"/>
  <c r="AH7" i="15"/>
  <c r="T7" i="15"/>
  <c r="AH6" i="15"/>
  <c r="T6" i="15"/>
  <c r="AS999" i="13"/>
  <c r="AS1000" i="13"/>
  <c r="AS1001" i="13"/>
  <c r="AS1002" i="13"/>
  <c r="AS1003" i="13"/>
  <c r="AS1004" i="13"/>
  <c r="AS1005" i="13"/>
  <c r="AS1006" i="13"/>
  <c r="AS1007" i="13"/>
  <c r="AS1008" i="13"/>
  <c r="AS1009" i="13"/>
  <c r="AS1010" i="13"/>
  <c r="AS1011" i="13"/>
  <c r="AS1012" i="13"/>
  <c r="AS1013" i="13"/>
  <c r="AS1014" i="13"/>
  <c r="AS1015" i="13"/>
  <c r="AS1016" i="13"/>
  <c r="AS1017" i="13"/>
  <c r="AS1018" i="13"/>
  <c r="AS997" i="13"/>
  <c r="AS998" i="13"/>
  <c r="AS996" i="13"/>
  <c r="AS995" i="13"/>
  <c r="AS994" i="13"/>
  <c r="AS911" i="13"/>
  <c r="AS912" i="13"/>
  <c r="AS913" i="13"/>
  <c r="AS914" i="13"/>
  <c r="AS915" i="13"/>
  <c r="AS916" i="13"/>
  <c r="AS917" i="13"/>
  <c r="AS918" i="13"/>
  <c r="AS919" i="13"/>
  <c r="AS920" i="13"/>
  <c r="AS993" i="13"/>
  <c r="AH1007" i="13"/>
  <c r="AH1008" i="13"/>
  <c r="AH1009" i="13"/>
  <c r="AH1010" i="13"/>
  <c r="AH1011" i="13"/>
  <c r="AH1012" i="13"/>
  <c r="AH1013" i="13"/>
  <c r="AH1014" i="13"/>
  <c r="AH1015" i="13"/>
  <c r="AH993" i="13"/>
  <c r="AH995" i="13"/>
  <c r="AH997" i="13"/>
  <c r="AH998" i="13"/>
  <c r="AH999" i="13"/>
  <c r="AH1000" i="13"/>
  <c r="AH1001" i="13"/>
  <c r="AH1002" i="13"/>
  <c r="AH1003" i="13"/>
  <c r="AH1004" i="13"/>
  <c r="AH1005" i="13"/>
  <c r="AS961" i="13"/>
  <c r="AS962" i="13"/>
  <c r="AS963" i="13"/>
  <c r="AS964" i="13"/>
  <c r="AS965" i="13"/>
  <c r="AS966" i="13"/>
  <c r="AS967" i="13"/>
  <c r="AS968" i="13"/>
  <c r="AS969" i="13"/>
  <c r="AS970" i="13"/>
  <c r="AS971" i="13"/>
  <c r="AS972" i="13"/>
  <c r="AS973" i="13"/>
  <c r="AS974" i="13"/>
  <c r="AS975" i="13"/>
  <c r="AS976" i="13"/>
  <c r="AS977" i="13"/>
  <c r="AS978" i="13"/>
  <c r="AS979" i="13"/>
  <c r="AS980" i="13"/>
  <c r="AS981" i="13"/>
  <c r="AS982" i="13"/>
  <c r="AS983" i="13"/>
  <c r="AS984" i="13"/>
  <c r="AS985" i="13"/>
  <c r="AS986" i="13"/>
  <c r="AS987" i="13"/>
  <c r="AS988" i="13"/>
  <c r="AS989" i="13"/>
  <c r="AS990" i="13"/>
  <c r="AS991" i="13"/>
  <c r="AS992" i="13"/>
  <c r="AH964" i="13"/>
  <c r="AS960" i="13"/>
  <c r="AS959" i="13"/>
  <c r="T962" i="13"/>
  <c r="T963" i="13"/>
  <c r="T965" i="13"/>
  <c r="T971" i="13"/>
  <c r="T973" i="13"/>
  <c r="T985" i="13"/>
  <c r="T989" i="13"/>
  <c r="T990" i="13"/>
  <c r="T992" i="13"/>
  <c r="T996" i="13"/>
  <c r="T1000" i="13"/>
  <c r="T1003" i="13"/>
  <c r="T1006" i="13"/>
  <c r="T1007" i="13"/>
  <c r="T1008" i="13"/>
  <c r="T1009" i="13"/>
  <c r="T1012" i="13"/>
  <c r="T1014" i="13"/>
  <c r="T1016" i="13"/>
  <c r="T1019" i="13"/>
  <c r="T1021" i="13"/>
  <c r="T1022" i="13"/>
  <c r="T1024" i="13"/>
  <c r="T1025" i="13"/>
  <c r="T1026" i="13"/>
  <c r="T1030" i="13"/>
  <c r="T1031" i="13"/>
  <c r="T1032" i="13"/>
  <c r="T1033" i="13"/>
  <c r="T1034" i="13"/>
  <c r="T1035" i="13"/>
  <c r="T1036" i="13"/>
  <c r="T1037" i="13"/>
  <c r="T1038" i="13"/>
  <c r="T1039" i="13"/>
  <c r="T1040" i="13"/>
  <c r="T1041" i="13"/>
  <c r="T1042" i="13"/>
  <c r="T1043" i="13"/>
  <c r="T1044" i="13"/>
  <c r="T1045" i="13"/>
  <c r="T1046" i="13"/>
  <c r="T1047" i="13"/>
  <c r="T1048" i="13"/>
  <c r="T1049" i="13"/>
  <c r="T1050" i="13"/>
  <c r="T1051" i="13"/>
  <c r="T1052" i="13"/>
  <c r="T1053" i="13"/>
  <c r="T1054" i="13"/>
  <c r="T1055" i="13"/>
  <c r="T1056" i="13"/>
  <c r="T1057" i="13"/>
  <c r="T1058" i="13"/>
  <c r="T1059" i="13"/>
  <c r="T1060" i="13"/>
  <c r="T1061" i="13"/>
  <c r="T1062" i="13"/>
  <c r="T1063" i="13"/>
  <c r="T1064" i="13"/>
  <c r="T1065" i="13"/>
  <c r="T1066" i="13"/>
  <c r="AH953" i="13"/>
  <c r="AH954" i="13"/>
  <c r="AH951" i="13"/>
  <c r="AH952" i="13"/>
  <c r="AH956" i="13"/>
  <c r="AH957" i="13"/>
  <c r="AH959" i="13"/>
  <c r="AH960" i="13"/>
  <c r="AH961" i="13"/>
  <c r="AH963" i="13"/>
  <c r="AH965" i="13"/>
  <c r="AH966" i="13"/>
  <c r="AH967" i="13"/>
  <c r="AH968" i="13"/>
  <c r="AH970" i="13"/>
  <c r="AH971" i="13"/>
  <c r="AH972" i="13"/>
  <c r="AH973" i="13"/>
  <c r="AH974" i="13"/>
  <c r="AH975" i="13"/>
  <c r="AH976" i="13"/>
  <c r="AH977" i="13"/>
  <c r="AH978" i="13"/>
  <c r="AH979" i="13"/>
  <c r="AH984" i="13"/>
  <c r="AH985" i="13"/>
  <c r="AH986" i="13"/>
  <c r="AH987" i="13"/>
  <c r="AH988" i="13"/>
  <c r="AH989" i="13"/>
  <c r="AH990" i="13"/>
  <c r="AH991" i="13"/>
  <c r="AH992" i="13"/>
  <c r="AH1020" i="13"/>
  <c r="AH1021" i="13"/>
  <c r="AH1022" i="13"/>
  <c r="AH1023" i="13"/>
  <c r="AH1024" i="13"/>
  <c r="AH1025" i="13"/>
  <c r="AH1026" i="13"/>
  <c r="AH1027" i="13"/>
  <c r="AH1030" i="13"/>
  <c r="AH1031" i="13"/>
  <c r="AH1032" i="13"/>
  <c r="AH1033" i="13"/>
  <c r="AH1034" i="13"/>
  <c r="AH1035" i="13"/>
  <c r="AH1036" i="13"/>
  <c r="AH1037" i="13"/>
  <c r="AH1038" i="13"/>
  <c r="AH1039" i="13"/>
  <c r="AH1040" i="13"/>
  <c r="AH1041" i="13"/>
  <c r="AH1042" i="13"/>
  <c r="AH1043" i="13"/>
  <c r="AH1044" i="13"/>
  <c r="AH1045" i="13"/>
  <c r="AH1046" i="13"/>
  <c r="AH1047" i="13"/>
  <c r="AH1048" i="13"/>
  <c r="AH1049" i="13"/>
  <c r="AH1050" i="13"/>
  <c r="AH1051" i="13"/>
  <c r="AH1052" i="13"/>
  <c r="AH1053" i="13"/>
  <c r="AH1054" i="13"/>
  <c r="AH1055" i="13"/>
  <c r="AH1056" i="13"/>
  <c r="AH1057" i="13"/>
  <c r="AH1058" i="13"/>
  <c r="AH1059" i="13"/>
  <c r="AH1060" i="13"/>
  <c r="AH1061" i="13"/>
  <c r="AH1062" i="13"/>
  <c r="AH1063" i="13"/>
  <c r="AH1064" i="13"/>
  <c r="AH1065" i="13"/>
  <c r="AH1066" i="13"/>
  <c r="AH1067" i="13"/>
  <c r="AH1068" i="13"/>
  <c r="AH1069" i="13"/>
  <c r="AH950" i="13"/>
  <c r="T953" i="13"/>
  <c r="AH946" i="13"/>
  <c r="AH947" i="13"/>
  <c r="AH949" i="13"/>
  <c r="T946" i="13"/>
  <c r="T947" i="13"/>
  <c r="T937" i="13"/>
  <c r="T940" i="13"/>
  <c r="T941" i="13"/>
  <c r="T943" i="13"/>
  <c r="T944" i="13"/>
  <c r="AH888" i="13"/>
  <c r="AH889" i="13"/>
  <c r="AH890" i="13"/>
  <c r="AH891" i="13"/>
  <c r="AH892" i="13"/>
  <c r="AH893" i="13"/>
  <c r="AH894" i="13"/>
  <c r="AH895" i="13"/>
  <c r="AH896" i="13"/>
  <c r="AH897" i="13"/>
  <c r="AH898" i="13"/>
  <c r="AH899" i="13"/>
  <c r="AH900" i="13"/>
  <c r="AH901" i="13"/>
  <c r="AH902" i="13"/>
  <c r="AH903" i="13"/>
  <c r="AH904" i="13"/>
  <c r="AH905" i="13"/>
  <c r="AH906" i="13"/>
  <c r="AH907" i="13"/>
  <c r="AH908" i="13"/>
  <c r="AH909" i="13"/>
  <c r="AH910" i="13"/>
  <c r="AH911" i="13"/>
  <c r="AH912" i="13"/>
  <c r="AH913" i="13"/>
  <c r="AH914" i="13"/>
  <c r="AH915" i="13"/>
  <c r="AH916" i="13"/>
  <c r="AH917" i="13"/>
  <c r="AH918" i="13"/>
  <c r="AH919" i="13"/>
  <c r="AH920" i="13"/>
  <c r="AH921" i="13"/>
  <c r="AH922" i="13"/>
  <c r="AH923" i="13"/>
  <c r="AH924" i="13"/>
  <c r="AH926" i="13"/>
  <c r="AH927" i="13"/>
  <c r="AH928" i="13"/>
  <c r="AH929" i="13"/>
  <c r="AH930" i="13"/>
  <c r="AH931" i="13"/>
  <c r="AH932" i="13"/>
  <c r="AH933" i="13"/>
  <c r="AH934" i="13"/>
  <c r="AH935" i="13"/>
  <c r="AH936" i="13"/>
  <c r="T936" i="13"/>
  <c r="T789" i="13"/>
  <c r="T790" i="13"/>
  <c r="T791" i="13"/>
  <c r="T792" i="13"/>
  <c r="T793" i="13"/>
  <c r="T794" i="13"/>
  <c r="T795" i="13"/>
  <c r="T796" i="13"/>
  <c r="T797" i="13"/>
  <c r="T798" i="13"/>
  <c r="T799" i="13"/>
  <c r="T800" i="13"/>
  <c r="T801" i="13"/>
  <c r="T802" i="13"/>
  <c r="T803" i="13"/>
  <c r="T804" i="13"/>
  <c r="T805" i="13"/>
  <c r="T806" i="13"/>
  <c r="T807" i="13"/>
  <c r="T808" i="13"/>
  <c r="T809" i="13"/>
  <c r="T810" i="13"/>
  <c r="T811" i="13"/>
  <c r="T812" i="13"/>
  <c r="T813" i="13"/>
  <c r="T814" i="13"/>
  <c r="T815" i="13"/>
  <c r="T816" i="13"/>
  <c r="T817" i="13"/>
  <c r="T818" i="13"/>
  <c r="T819" i="13"/>
  <c r="T820" i="13"/>
  <c r="T821" i="13"/>
  <c r="T822" i="13"/>
  <c r="T823" i="13"/>
  <c r="T824" i="13"/>
  <c r="T825" i="13"/>
  <c r="T826" i="13"/>
  <c r="T827" i="13"/>
  <c r="T828" i="13"/>
  <c r="T829" i="13"/>
  <c r="T830" i="13"/>
  <c r="T831" i="13"/>
  <c r="T832" i="13"/>
  <c r="T833" i="13"/>
  <c r="T834" i="13"/>
  <c r="T835" i="13"/>
  <c r="T836" i="13"/>
  <c r="T837" i="13"/>
  <c r="T838" i="13"/>
  <c r="T839" i="13"/>
  <c r="T840" i="13"/>
  <c r="T841" i="13"/>
  <c r="T842" i="13"/>
  <c r="T843" i="13"/>
  <c r="T844" i="13"/>
  <c r="T845" i="13"/>
  <c r="T846" i="13"/>
  <c r="T847" i="13"/>
  <c r="T848" i="13"/>
  <c r="T849" i="13"/>
  <c r="T850" i="13"/>
  <c r="T851" i="13"/>
  <c r="T852" i="13"/>
  <c r="T853" i="13"/>
  <c r="T854" i="13"/>
  <c r="T855" i="13"/>
  <c r="T856" i="13"/>
  <c r="T857" i="13"/>
  <c r="T858" i="13"/>
  <c r="T859" i="13"/>
  <c r="T860" i="13"/>
  <c r="T861" i="13"/>
  <c r="T862" i="13"/>
  <c r="T863" i="13"/>
  <c r="T864" i="13"/>
  <c r="T865" i="13"/>
  <c r="T866" i="13"/>
  <c r="T867" i="13"/>
  <c r="T868" i="13"/>
  <c r="T869" i="13"/>
  <c r="T870" i="13"/>
  <c r="T871" i="13"/>
  <c r="T872" i="13"/>
  <c r="T873" i="13"/>
  <c r="T874" i="13"/>
  <c r="T875" i="13"/>
  <c r="T876" i="13"/>
  <c r="T877" i="13"/>
  <c r="T878" i="13"/>
  <c r="T879" i="13"/>
  <c r="T880" i="13"/>
  <c r="T881" i="13"/>
  <c r="T882" i="13"/>
  <c r="T883" i="13"/>
  <c r="T884" i="13"/>
  <c r="T885" i="13"/>
  <c r="T886" i="13"/>
  <c r="T887" i="13"/>
  <c r="T888" i="13"/>
  <c r="T889" i="13"/>
  <c r="T890" i="13"/>
  <c r="T891" i="13"/>
  <c r="T892" i="13"/>
  <c r="T893" i="13"/>
  <c r="T894" i="13"/>
  <c r="T895" i="13"/>
  <c r="T896" i="13"/>
  <c r="T897" i="13"/>
  <c r="T898" i="13"/>
  <c r="T899" i="13"/>
  <c r="T900" i="13"/>
  <c r="T901" i="13"/>
  <c r="T902" i="13"/>
  <c r="T903" i="13"/>
  <c r="T904" i="13"/>
  <c r="T905" i="13"/>
  <c r="T906" i="13"/>
  <c r="T907" i="13"/>
  <c r="T908" i="13"/>
  <c r="T909" i="13"/>
  <c r="T910" i="13"/>
  <c r="T911" i="13"/>
  <c r="T912" i="13"/>
  <c r="T913" i="13"/>
  <c r="T914" i="13"/>
  <c r="T915" i="13"/>
  <c r="T916" i="13"/>
  <c r="T917" i="13"/>
  <c r="T919" i="13"/>
  <c r="T922" i="13"/>
  <c r="T923" i="13"/>
  <c r="T924" i="13"/>
  <c r="T925" i="13"/>
  <c r="T927" i="13"/>
  <c r="T935" i="13"/>
  <c r="T772" i="13"/>
  <c r="T773" i="13"/>
  <c r="T774" i="13"/>
  <c r="T775" i="13"/>
  <c r="T776" i="13"/>
  <c r="T777" i="13"/>
  <c r="T778" i="13"/>
  <c r="T779" i="13"/>
  <c r="T780" i="13"/>
  <c r="T781" i="13"/>
  <c r="T782" i="13"/>
  <c r="T783" i="13"/>
  <c r="T784" i="13"/>
  <c r="T785" i="13"/>
  <c r="T786" i="13"/>
  <c r="T787" i="13"/>
  <c r="T788" i="13"/>
  <c r="T771" i="13"/>
  <c r="AS702" i="13"/>
  <c r="AH807" i="13"/>
  <c r="AH293" i="13"/>
  <c r="AS710" i="13"/>
  <c r="AS711" i="13"/>
  <c r="AS712" i="13"/>
  <c r="AS713" i="13"/>
  <c r="AS714" i="13"/>
  <c r="AS715" i="13"/>
  <c r="AS716" i="13"/>
  <c r="AS717" i="13"/>
  <c r="AS718" i="13"/>
  <c r="AS719" i="13"/>
  <c r="AS720" i="13"/>
  <c r="AS721" i="13"/>
  <c r="AS722" i="13"/>
  <c r="AS723" i="13"/>
  <c r="AS724" i="13"/>
  <c r="AS725" i="13"/>
  <c r="AH704" i="13"/>
  <c r="AH705" i="13"/>
  <c r="AH706" i="13"/>
  <c r="AH707" i="13"/>
  <c r="AH708" i="13"/>
  <c r="AH709" i="13"/>
  <c r="AH710" i="13"/>
  <c r="AH711" i="13"/>
  <c r="AH712" i="13"/>
  <c r="AH713" i="13"/>
  <c r="AH714" i="13"/>
  <c r="AH715" i="13"/>
  <c r="AH716" i="13"/>
  <c r="AH717" i="13"/>
  <c r="AH718" i="13"/>
  <c r="AH719" i="13"/>
  <c r="AH720" i="13"/>
  <c r="AH721" i="13"/>
  <c r="AH722" i="13"/>
  <c r="AH723" i="13"/>
  <c r="AH724" i="13"/>
  <c r="AH725" i="13"/>
  <c r="AH726" i="13"/>
  <c r="AH727" i="13"/>
  <c r="AH728" i="13"/>
  <c r="AH729" i="13"/>
  <c r="AH730" i="13"/>
  <c r="AH731" i="13"/>
  <c r="AH732" i="13"/>
  <c r="AH733" i="13"/>
  <c r="AH734" i="13"/>
  <c r="AH735" i="13"/>
  <c r="AH736" i="13"/>
  <c r="AH737" i="13"/>
  <c r="AH738" i="13"/>
  <c r="AH739" i="13"/>
  <c r="AH740" i="13"/>
  <c r="AH741" i="13"/>
  <c r="AH742" i="13"/>
  <c r="AH743" i="13"/>
  <c r="AH744" i="13"/>
  <c r="AH745" i="13"/>
  <c r="AH746" i="13"/>
  <c r="AH747" i="13"/>
  <c r="AH748" i="13"/>
  <c r="AH749" i="13"/>
  <c r="AH750" i="13"/>
  <c r="AH751" i="13"/>
  <c r="AH752" i="13"/>
  <c r="AH753" i="13"/>
  <c r="AH754" i="13"/>
  <c r="AH755" i="13"/>
  <c r="AH756" i="13"/>
  <c r="AH757" i="13"/>
  <c r="AH758" i="13"/>
  <c r="AH759" i="13"/>
  <c r="AH760" i="13"/>
  <c r="AH761" i="13"/>
  <c r="AH762" i="13"/>
  <c r="AH763" i="13"/>
  <c r="AH764" i="13"/>
  <c r="AH765" i="13"/>
  <c r="AH766" i="13"/>
  <c r="AH767" i="13"/>
  <c r="AH768" i="13"/>
  <c r="AH769" i="13"/>
  <c r="AH770" i="13"/>
  <c r="AH771" i="13"/>
  <c r="AH772" i="13"/>
  <c r="AH773" i="13"/>
  <c r="AH774" i="13"/>
  <c r="AH775" i="13"/>
  <c r="AH776" i="13"/>
  <c r="AH777" i="13"/>
  <c r="AH778" i="13"/>
  <c r="AH779" i="13"/>
  <c r="AH780" i="13"/>
  <c r="AH781" i="13"/>
  <c r="AH782" i="13"/>
  <c r="AH783" i="13"/>
  <c r="AH784" i="13"/>
  <c r="AH785" i="13"/>
  <c r="AH786" i="13"/>
  <c r="AH787" i="13"/>
  <c r="AH788" i="13"/>
  <c r="AH789" i="13"/>
  <c r="AH790" i="13"/>
  <c r="AH791" i="13"/>
  <c r="AH792" i="13"/>
  <c r="AH793" i="13"/>
  <c r="AH794" i="13"/>
  <c r="AH795" i="13"/>
  <c r="AH796" i="13"/>
  <c r="AH797" i="13"/>
  <c r="AH798" i="13"/>
  <c r="AH799" i="13"/>
  <c r="AH800" i="13"/>
  <c r="AH801" i="13"/>
  <c r="AH802" i="13"/>
  <c r="AH803" i="13"/>
  <c r="AH804" i="13"/>
  <c r="AH805" i="13"/>
  <c r="AH806" i="13"/>
  <c r="AH808" i="13"/>
  <c r="AH809" i="13"/>
  <c r="AH810" i="13"/>
  <c r="AH811" i="13"/>
  <c r="AH812" i="13"/>
  <c r="AH813" i="13"/>
  <c r="AH814" i="13"/>
  <c r="AH815" i="13"/>
  <c r="AH816" i="13"/>
  <c r="AH817" i="13"/>
  <c r="AH818" i="13"/>
  <c r="AH819" i="13"/>
  <c r="AH820" i="13"/>
  <c r="AH821" i="13"/>
  <c r="AH822" i="13"/>
  <c r="AH823" i="13"/>
  <c r="AH824" i="13"/>
  <c r="AH825" i="13"/>
  <c r="AH826" i="13"/>
  <c r="AH827" i="13"/>
  <c r="AH828" i="13"/>
  <c r="AH829" i="13"/>
  <c r="AH830" i="13"/>
  <c r="AH831" i="13"/>
  <c r="AH832" i="13"/>
  <c r="AH833" i="13"/>
  <c r="AH834" i="13"/>
  <c r="AH835" i="13"/>
  <c r="AH836" i="13"/>
  <c r="AH837" i="13"/>
  <c r="AH838" i="13"/>
  <c r="AH839" i="13"/>
  <c r="AH840" i="13"/>
  <c r="AH841" i="13"/>
  <c r="AH842" i="13"/>
  <c r="AH843" i="13"/>
  <c r="AH844" i="13"/>
  <c r="AH845" i="13"/>
  <c r="AH846" i="13"/>
  <c r="AH847" i="13"/>
  <c r="AH848" i="13"/>
  <c r="AH849" i="13"/>
  <c r="AH850" i="13"/>
  <c r="AH851" i="13"/>
  <c r="AH852" i="13"/>
  <c r="AH853" i="13"/>
  <c r="AH854" i="13"/>
  <c r="AH855" i="13"/>
  <c r="AH856" i="13"/>
  <c r="AH857" i="13"/>
  <c r="AH858" i="13"/>
  <c r="AH859" i="13"/>
  <c r="AH860" i="13"/>
  <c r="AH861" i="13"/>
  <c r="AH862" i="13"/>
  <c r="AH863" i="13"/>
  <c r="AH864" i="13"/>
  <c r="AH865" i="13"/>
  <c r="AH866" i="13"/>
  <c r="AH867" i="13"/>
  <c r="AH868" i="13"/>
  <c r="AH869" i="13"/>
  <c r="AH870" i="13"/>
  <c r="AH871" i="13"/>
  <c r="AH872" i="13"/>
  <c r="AH873" i="13"/>
  <c r="AH874" i="13"/>
  <c r="AH875" i="13"/>
  <c r="AH876" i="13"/>
  <c r="AH877" i="13"/>
  <c r="AH878" i="13"/>
  <c r="AH879" i="13"/>
  <c r="AH880" i="13"/>
  <c r="AH881" i="13"/>
  <c r="AH882" i="13"/>
  <c r="AH883" i="13"/>
  <c r="AH884" i="13"/>
  <c r="AH885" i="13"/>
  <c r="AH886" i="13"/>
  <c r="AH887" i="13"/>
  <c r="AH937" i="13"/>
  <c r="AH938" i="13"/>
  <c r="AH941" i="13"/>
  <c r="AH942" i="13"/>
  <c r="AH944" i="13"/>
  <c r="AH1070" i="13"/>
  <c r="AH1071" i="13"/>
  <c r="AH1072" i="13"/>
  <c r="AH1073" i="13"/>
  <c r="AH1074" i="13"/>
  <c r="AH1075" i="13"/>
  <c r="AH1076" i="13"/>
  <c r="AH1077" i="13"/>
  <c r="AH1078" i="13"/>
  <c r="AH1079" i="13"/>
  <c r="AH1080" i="13"/>
  <c r="AH1081" i="13"/>
  <c r="AH1082" i="13"/>
  <c r="AH1083" i="13"/>
  <c r="AH1084" i="13"/>
  <c r="AH1085" i="13"/>
  <c r="AH1086" i="13"/>
  <c r="AH1087" i="13"/>
  <c r="AH1088" i="13"/>
  <c r="AH1089" i="13"/>
  <c r="AH1090" i="13"/>
  <c r="AH1091" i="13"/>
  <c r="AH1092" i="13"/>
  <c r="AH1093" i="13"/>
  <c r="AH1094" i="13"/>
  <c r="AH1095" i="13"/>
  <c r="AH1096" i="13"/>
  <c r="AH1097" i="13"/>
  <c r="AH1098" i="13"/>
  <c r="AH1099" i="13"/>
  <c r="AH1100" i="13"/>
  <c r="AH1101" i="13"/>
  <c r="AH1102" i="13"/>
  <c r="AH1103" i="13"/>
  <c r="AH1104" i="13"/>
  <c r="AH1105" i="13"/>
  <c r="AH1106" i="13"/>
  <c r="AH1107" i="13"/>
  <c r="AH1108" i="13"/>
  <c r="AH1109" i="13"/>
  <c r="AH1110" i="13"/>
  <c r="AH1111" i="13"/>
  <c r="AH1112" i="13"/>
  <c r="AH1113" i="13"/>
  <c r="AH1114" i="13"/>
  <c r="AH1115" i="13"/>
  <c r="AH1116" i="13"/>
  <c r="AH1117" i="13"/>
  <c r="AH1118" i="13"/>
  <c r="AH1119" i="13"/>
  <c r="AH1120" i="13"/>
  <c r="AH1121" i="13"/>
  <c r="AH1122" i="13"/>
  <c r="AH1123" i="13"/>
  <c r="AH1124" i="13"/>
  <c r="AH1125" i="13"/>
  <c r="AH1126" i="13"/>
  <c r="AH1127" i="13"/>
  <c r="AH1128" i="13"/>
  <c r="AH1129" i="13"/>
  <c r="AH1130" i="13"/>
  <c r="AH1131" i="13"/>
  <c r="AH1132" i="13"/>
  <c r="AH1133" i="13"/>
  <c r="AH1134" i="13"/>
  <c r="AH1135" i="13"/>
  <c r="AH1136" i="13"/>
  <c r="AH1137" i="13"/>
  <c r="AH1138" i="13"/>
  <c r="AH1139" i="13"/>
  <c r="AH1140" i="13"/>
  <c r="AH1141" i="13"/>
  <c r="AH1142" i="13"/>
  <c r="AH1143" i="13"/>
  <c r="AH1144" i="13"/>
  <c r="AH1145" i="13"/>
  <c r="AH1146" i="13"/>
  <c r="AH1147" i="13"/>
  <c r="AH1148" i="13"/>
  <c r="AH1149" i="13"/>
  <c r="AH1150" i="13"/>
  <c r="AH1151" i="13"/>
  <c r="AH1152" i="13"/>
  <c r="AH1153" i="13"/>
  <c r="AH1154" i="13"/>
  <c r="AH1155" i="13"/>
  <c r="AH1156" i="13"/>
  <c r="AH1157" i="13"/>
  <c r="AH1158" i="13"/>
  <c r="AH1159" i="13"/>
  <c r="AH1160" i="13"/>
  <c r="AH1161" i="13"/>
  <c r="AH1162" i="13"/>
  <c r="AH1163" i="13"/>
  <c r="AH1164" i="13"/>
  <c r="AH1165" i="13"/>
  <c r="AH1166" i="13"/>
  <c r="AH1167" i="13"/>
  <c r="AH1168" i="13"/>
  <c r="AH1169" i="13"/>
  <c r="AH1170" i="13"/>
  <c r="AH1171" i="13"/>
  <c r="AH1172" i="13"/>
  <c r="AH1173" i="13"/>
  <c r="AH1174" i="13"/>
  <c r="AH1175" i="13"/>
  <c r="AH1176" i="13"/>
  <c r="AH1177" i="13"/>
  <c r="AH1178" i="13"/>
  <c r="AH1179" i="13"/>
  <c r="AH1180" i="13"/>
  <c r="AH1181" i="13"/>
  <c r="AH1182" i="13"/>
  <c r="AH1183" i="13"/>
  <c r="AH1184" i="13"/>
  <c r="AH1185" i="13"/>
  <c r="AH1186" i="13"/>
  <c r="AH1187" i="13"/>
  <c r="AH1188" i="13"/>
  <c r="AH1189" i="13"/>
  <c r="AH1190" i="13"/>
  <c r="AH1191" i="13"/>
  <c r="AH1192" i="13"/>
  <c r="AH1193" i="13"/>
  <c r="AH1194" i="13"/>
  <c r="AH1195" i="13"/>
  <c r="AH1196" i="13"/>
  <c r="AH1197" i="13"/>
  <c r="AH1198" i="13"/>
  <c r="AH1199" i="13"/>
  <c r="AH1200" i="13"/>
  <c r="AH1201" i="13"/>
  <c r="AH1202" i="13"/>
  <c r="AH1203" i="13"/>
  <c r="AH1204" i="13"/>
  <c r="AH1205" i="13"/>
  <c r="AH1206" i="13"/>
  <c r="AH1207" i="13"/>
  <c r="AH1208" i="13"/>
  <c r="AH1209" i="13"/>
  <c r="AH1210" i="13"/>
  <c r="AH1211" i="13"/>
  <c r="AH1212" i="13"/>
  <c r="AH1213" i="13"/>
  <c r="AH1214" i="13"/>
  <c r="AH1215" i="13"/>
  <c r="AH1216" i="13"/>
  <c r="AH1217" i="13"/>
  <c r="AH1218" i="13"/>
  <c r="AH1219" i="13"/>
  <c r="AH1220" i="13"/>
  <c r="AH1221" i="13"/>
  <c r="AH1222" i="13"/>
  <c r="AH1223" i="13"/>
  <c r="AH1224" i="13"/>
  <c r="AH1225" i="13"/>
  <c r="AH1226" i="13"/>
  <c r="AH1227" i="13"/>
  <c r="AH1228" i="13"/>
  <c r="AH1229" i="13"/>
  <c r="AH1230" i="13"/>
  <c r="AH1231" i="13"/>
  <c r="AH1232" i="13"/>
  <c r="AH1233" i="13"/>
  <c r="AH1234" i="13"/>
  <c r="AH1235" i="13"/>
  <c r="AH1236" i="13"/>
  <c r="AH1237" i="13"/>
  <c r="AH1238" i="13"/>
  <c r="AH1239" i="13"/>
  <c r="AH1240" i="13"/>
  <c r="AH1241" i="13"/>
  <c r="AH1242" i="13"/>
  <c r="AH1243" i="13"/>
  <c r="AH1244" i="13"/>
  <c r="AH1245" i="13"/>
  <c r="AH1246" i="13"/>
  <c r="AH1247" i="13"/>
  <c r="AH1248" i="13"/>
  <c r="AH1249" i="13"/>
  <c r="AH1250" i="13"/>
  <c r="AH1251" i="13"/>
  <c r="AH1252" i="13"/>
  <c r="AH1253" i="13"/>
  <c r="AH1254" i="13"/>
  <c r="AH1255" i="13"/>
  <c r="AH1256" i="13"/>
  <c r="AH1257" i="13"/>
  <c r="AH1258" i="13"/>
  <c r="AH1259" i="13"/>
  <c r="AH1260" i="13"/>
  <c r="AH1261" i="13"/>
  <c r="AH1262" i="13"/>
  <c r="AH1263" i="13"/>
  <c r="AH1264" i="13"/>
  <c r="AH1265" i="13"/>
  <c r="AH1266" i="13"/>
  <c r="AH1267" i="13"/>
  <c r="AH1268" i="13"/>
  <c r="AH1269" i="13"/>
  <c r="AH1270" i="13"/>
  <c r="AH1271" i="13"/>
  <c r="AH1272" i="13"/>
  <c r="AH1273" i="13"/>
  <c r="AH1274" i="13"/>
  <c r="AH1275" i="13"/>
  <c r="AH1276" i="13"/>
  <c r="AH1277" i="13"/>
  <c r="AH1278" i="13"/>
  <c r="AH1279" i="13"/>
  <c r="AH1280" i="13"/>
  <c r="AH1281" i="13"/>
  <c r="AH1282" i="13"/>
  <c r="AH1283" i="13"/>
  <c r="AH1284" i="13"/>
  <c r="AH1285" i="13"/>
  <c r="AH1286" i="13"/>
  <c r="AH1287" i="13"/>
  <c r="AH1288" i="13"/>
  <c r="AH1289" i="13"/>
  <c r="AH1290" i="13"/>
  <c r="AH1291" i="13"/>
  <c r="AH1292" i="13"/>
  <c r="AH1293" i="13"/>
  <c r="AH1294" i="13"/>
  <c r="AH1295" i="13"/>
  <c r="AH1296" i="13"/>
  <c r="AH1297" i="13"/>
  <c r="AH1298" i="13"/>
  <c r="AH1299" i="13"/>
  <c r="AH1300" i="13"/>
  <c r="AH1301" i="13"/>
  <c r="AH1302" i="13"/>
  <c r="AH1303" i="13"/>
  <c r="AH1304" i="13"/>
  <c r="AH1305" i="13"/>
  <c r="AH1306" i="13"/>
  <c r="AH1307" i="13"/>
  <c r="AH1308" i="13"/>
  <c r="AH1309" i="13"/>
  <c r="AH1310" i="13"/>
  <c r="AH1311" i="13"/>
  <c r="AH1312" i="13"/>
  <c r="AH1313" i="13"/>
  <c r="AH1314" i="13"/>
  <c r="AH1315" i="13"/>
  <c r="AH1316" i="13"/>
  <c r="AH1317" i="13"/>
  <c r="AH1318" i="13"/>
  <c r="AH1319" i="13"/>
  <c r="AH1320" i="13"/>
  <c r="AH1321" i="13"/>
  <c r="AH1322" i="13"/>
  <c r="AH1323" i="13"/>
  <c r="AH1324" i="13"/>
  <c r="AH1325" i="13"/>
  <c r="AH1326" i="13"/>
  <c r="AH1327" i="13"/>
  <c r="AH1328" i="13"/>
  <c r="AH1329" i="13"/>
  <c r="AH1330" i="13"/>
  <c r="AH1331" i="13"/>
  <c r="AH1332" i="13"/>
  <c r="AH1333" i="13"/>
  <c r="AH1334" i="13"/>
  <c r="AH1335" i="13"/>
  <c r="AH1336" i="13"/>
  <c r="AH1337" i="13"/>
  <c r="AH1338" i="13"/>
  <c r="AH1339" i="13"/>
  <c r="AH1340" i="13"/>
  <c r="AH1341" i="13"/>
  <c r="AH1342" i="13"/>
  <c r="AH1343" i="13"/>
  <c r="AH1344" i="13"/>
  <c r="AH1345" i="13"/>
  <c r="AH1346" i="13"/>
  <c r="AH1347" i="13"/>
  <c r="AH1348" i="13"/>
  <c r="AH1349" i="13"/>
  <c r="AH1350" i="13"/>
  <c r="AH1351" i="13"/>
  <c r="AH1352" i="13"/>
  <c r="AH1353" i="13"/>
  <c r="AH1354" i="13"/>
  <c r="AH1355" i="13"/>
  <c r="AH1356" i="13"/>
  <c r="AH1357" i="13"/>
  <c r="AH1358" i="13"/>
  <c r="AH1359" i="13"/>
  <c r="AH1360" i="13"/>
  <c r="AH1361" i="13"/>
  <c r="AH1362" i="13"/>
  <c r="AH1363" i="13"/>
  <c r="AH1364" i="13"/>
  <c r="AH1365" i="13"/>
  <c r="AH1366" i="13"/>
  <c r="AH1367" i="13"/>
  <c r="AH1368" i="13"/>
  <c r="AH1369" i="13"/>
  <c r="AH1370" i="13"/>
  <c r="AH1371" i="13"/>
  <c r="AH1372" i="13"/>
  <c r="AH1373" i="13"/>
  <c r="AH1374" i="13"/>
  <c r="AH1375" i="13"/>
  <c r="AH1376" i="13"/>
  <c r="AH1377" i="13"/>
  <c r="AH1378" i="13"/>
  <c r="AH1379" i="13"/>
  <c r="AH1380" i="13"/>
  <c r="AH1381" i="13"/>
  <c r="AH1382" i="13"/>
  <c r="AH1383" i="13"/>
  <c r="AH1384" i="13"/>
  <c r="AH1385" i="13"/>
  <c r="AH1386" i="13"/>
  <c r="AH1387" i="13"/>
  <c r="AH1388" i="13"/>
  <c r="AH1389" i="13"/>
  <c r="AH1390" i="13"/>
  <c r="AH1391" i="13"/>
  <c r="AH1392" i="13"/>
  <c r="AH1393" i="13"/>
  <c r="AH1394" i="13"/>
  <c r="AH1395" i="13"/>
  <c r="AH1396" i="13"/>
  <c r="AH1397" i="13"/>
  <c r="AH1398" i="13"/>
  <c r="AH1399" i="13"/>
  <c r="AH1400" i="13"/>
  <c r="AH1401" i="13"/>
  <c r="AH1402" i="13"/>
  <c r="AH1403" i="13"/>
  <c r="AH1404" i="13"/>
  <c r="AH1405" i="13"/>
  <c r="AH1406" i="13"/>
  <c r="AH1407" i="13"/>
  <c r="AH1408" i="13"/>
  <c r="AH1409" i="13"/>
  <c r="AH1410" i="13"/>
  <c r="AH1411" i="13"/>
  <c r="AH1412" i="13"/>
  <c r="AH1413" i="13"/>
  <c r="AH1414" i="13"/>
  <c r="AH1415" i="13"/>
  <c r="AH1416" i="13"/>
  <c r="AH1417" i="13"/>
  <c r="AH1418" i="13"/>
  <c r="AH1419" i="13"/>
  <c r="AH1420" i="13"/>
  <c r="AH1421" i="13"/>
  <c r="AH1422" i="13"/>
  <c r="AH1423" i="13"/>
  <c r="AH1424" i="13"/>
  <c r="AH1425" i="13"/>
  <c r="AH1426" i="13"/>
  <c r="AH1427" i="13"/>
  <c r="AH1428" i="13"/>
  <c r="AH1429" i="13"/>
  <c r="AH1430" i="13"/>
  <c r="AH1431" i="13"/>
  <c r="AH1432" i="13"/>
  <c r="AH1433" i="13"/>
  <c r="AH1434" i="13"/>
  <c r="AH1435" i="13"/>
  <c r="AH1436" i="13"/>
  <c r="AH1437" i="13"/>
  <c r="AH1438" i="13"/>
  <c r="AH1439" i="13"/>
  <c r="AH1440" i="13"/>
  <c r="AH1441" i="13"/>
  <c r="AH1442" i="13"/>
  <c r="AH1443" i="13"/>
  <c r="AH1444" i="13"/>
  <c r="AH1445" i="13"/>
  <c r="AH1446" i="13"/>
  <c r="AH1447" i="13"/>
  <c r="AH1448" i="13"/>
  <c r="AH1449" i="13"/>
  <c r="AH1450" i="13"/>
  <c r="AH1451" i="13"/>
  <c r="AH1452" i="13"/>
  <c r="AH1453" i="13"/>
  <c r="AH1454" i="13"/>
  <c r="AH1455" i="13"/>
  <c r="AH1456" i="13"/>
  <c r="AH1457" i="13"/>
  <c r="AH1458" i="13"/>
  <c r="AH1459" i="13"/>
  <c r="AH1460" i="13"/>
  <c r="AH1461" i="13"/>
  <c r="AH1462" i="13"/>
  <c r="AH1463" i="13"/>
  <c r="AH1464" i="13"/>
  <c r="AH1465" i="13"/>
  <c r="AH1466" i="13"/>
  <c r="AH1467" i="13"/>
  <c r="AH1468" i="13"/>
  <c r="AH1469" i="13"/>
  <c r="AH1470" i="13"/>
  <c r="AH1471" i="13"/>
  <c r="AH1472" i="13"/>
  <c r="AH1473" i="13"/>
  <c r="AH1474" i="13"/>
  <c r="AH1475" i="13"/>
  <c r="AH1476" i="13"/>
  <c r="AH1477" i="13"/>
  <c r="AH1478" i="13"/>
  <c r="AH1479" i="13"/>
  <c r="AH1480" i="13"/>
  <c r="AH1481" i="13"/>
  <c r="AH1482" i="13"/>
  <c r="AH1483" i="13"/>
  <c r="AH1484" i="13"/>
  <c r="AH1485" i="13"/>
  <c r="AH1486" i="13"/>
  <c r="AH1487" i="13"/>
  <c r="AH1488" i="13"/>
  <c r="AH1489" i="13"/>
  <c r="AH1490" i="13"/>
  <c r="AH1491" i="13"/>
  <c r="AH1492" i="13"/>
  <c r="AH1493" i="13"/>
  <c r="AH1494" i="13"/>
  <c r="AH1495" i="13"/>
  <c r="AH1496" i="13"/>
  <c r="AH1497" i="13"/>
  <c r="AH1498" i="13"/>
  <c r="AH1499" i="13"/>
  <c r="AH1500" i="13"/>
  <c r="AH1501" i="13"/>
  <c r="AH1502" i="13"/>
  <c r="AH1503" i="13"/>
  <c r="AH1504" i="13"/>
  <c r="AH1505" i="13"/>
  <c r="AH1506" i="13"/>
  <c r="AH1507" i="13"/>
  <c r="AH1508" i="13"/>
  <c r="AH1509" i="13"/>
  <c r="AH1510" i="13"/>
  <c r="AH1511" i="13"/>
  <c r="AH1512" i="13"/>
  <c r="AH1513" i="13"/>
  <c r="AH1514" i="13"/>
  <c r="AH1515" i="13"/>
  <c r="AH1516" i="13"/>
  <c r="AH1517" i="13"/>
  <c r="AH1518" i="13"/>
  <c r="AH1519" i="13"/>
  <c r="AH1520" i="13"/>
  <c r="AH1521" i="13"/>
  <c r="AH1522" i="13"/>
  <c r="AH1523" i="13"/>
  <c r="AH1524" i="13"/>
  <c r="AH1525" i="13"/>
  <c r="AH1526" i="13"/>
  <c r="AH1527" i="13"/>
  <c r="AH1528" i="13"/>
  <c r="AH1529" i="13"/>
  <c r="AH1530" i="13"/>
  <c r="AH1531" i="13"/>
  <c r="AH1532" i="13"/>
  <c r="AH1533" i="13"/>
  <c r="AH1534" i="13"/>
  <c r="AH1535" i="13"/>
  <c r="AH1536" i="13"/>
  <c r="AH1537" i="13"/>
  <c r="AH1538" i="13"/>
  <c r="AH1539" i="13"/>
  <c r="AH1540" i="13"/>
  <c r="AH1541" i="13"/>
  <c r="AH1542" i="13"/>
  <c r="AH1543" i="13"/>
  <c r="AH1544" i="13"/>
  <c r="AH1545" i="13"/>
  <c r="AH1546" i="13"/>
  <c r="AH1547" i="13"/>
  <c r="AH1548" i="13"/>
  <c r="AH1549" i="13"/>
  <c r="AH1550" i="13"/>
  <c r="AH1551" i="13"/>
  <c r="AH1552" i="13"/>
  <c r="AH1553" i="13"/>
  <c r="AH1554" i="13"/>
  <c r="AH1555" i="13"/>
  <c r="AH1556" i="13"/>
  <c r="AH1557" i="13"/>
  <c r="AH1558" i="13"/>
  <c r="AH1559" i="13"/>
  <c r="AH1560" i="13"/>
  <c r="AH1561" i="13"/>
  <c r="AH1562" i="13"/>
  <c r="AH1563" i="13"/>
  <c r="AH1564" i="13"/>
  <c r="AH1565" i="13"/>
  <c r="AH1566" i="13"/>
  <c r="AH1567" i="13"/>
  <c r="AH1568" i="13"/>
  <c r="AH701" i="13"/>
  <c r="AH702" i="13"/>
  <c r="AH703" i="13"/>
  <c r="AS543" i="13"/>
  <c r="AS542" i="13"/>
  <c r="AH679" i="13"/>
  <c r="AS676" i="13"/>
  <c r="AH676" i="13"/>
  <c r="AS958" i="13"/>
  <c r="AS957" i="13"/>
  <c r="AS956" i="13"/>
  <c r="AS955" i="13"/>
  <c r="AS954" i="13"/>
  <c r="AS953" i="13"/>
  <c r="AS952" i="13"/>
  <c r="AS951" i="13"/>
  <c r="AS950" i="13"/>
  <c r="AS949" i="13"/>
  <c r="AS948" i="13"/>
  <c r="AS947" i="13"/>
  <c r="AS946" i="13"/>
  <c r="AS945" i="13"/>
  <c r="AS944" i="13"/>
  <c r="AS943" i="13"/>
  <c r="AS942" i="13"/>
  <c r="AS941" i="13"/>
  <c r="AS940" i="13"/>
  <c r="AS939" i="13"/>
  <c r="AS938" i="13"/>
  <c r="AS937" i="13"/>
  <c r="AS936" i="13"/>
  <c r="AS935" i="13"/>
  <c r="AS934" i="13"/>
  <c r="AS933" i="13"/>
  <c r="AS932" i="13"/>
  <c r="AS931" i="13"/>
  <c r="AS930" i="13"/>
  <c r="AS929" i="13"/>
  <c r="AS928" i="13"/>
  <c r="AS927" i="13"/>
  <c r="AS926" i="13"/>
  <c r="AS925" i="13"/>
  <c r="AS924" i="13"/>
  <c r="AS923" i="13"/>
  <c r="AS922" i="13"/>
  <c r="AS921" i="13"/>
  <c r="AS910" i="13"/>
  <c r="AS909" i="13"/>
  <c r="AS908" i="13"/>
  <c r="AS907" i="13"/>
  <c r="AS906" i="13"/>
  <c r="AS905" i="13"/>
  <c r="AS904" i="13"/>
  <c r="AS903" i="13"/>
  <c r="AS902" i="13"/>
  <c r="AS901" i="13"/>
  <c r="AS900" i="13"/>
  <c r="AS899" i="13"/>
  <c r="AS898" i="13"/>
  <c r="AS897" i="13"/>
  <c r="AS896" i="13"/>
  <c r="AS895" i="13"/>
  <c r="AS894" i="13"/>
  <c r="AS893" i="13"/>
  <c r="AS892" i="13"/>
  <c r="AS891" i="13"/>
  <c r="AS890" i="13"/>
  <c r="AS889" i="13"/>
  <c r="AS888" i="13"/>
  <c r="AS887" i="13"/>
  <c r="AS886" i="13"/>
  <c r="AS885" i="13"/>
  <c r="AS884" i="13"/>
  <c r="AS883" i="13"/>
  <c r="AS882" i="13"/>
  <c r="AS881" i="13"/>
  <c r="AS880" i="13"/>
  <c r="AS879" i="13"/>
  <c r="AS878" i="13"/>
  <c r="AS877" i="13"/>
  <c r="AS876" i="13"/>
  <c r="AS875" i="13"/>
  <c r="AS874" i="13"/>
  <c r="AS873" i="13"/>
  <c r="AS872" i="13"/>
  <c r="AS871" i="13"/>
  <c r="AS870" i="13"/>
  <c r="AS869" i="13"/>
  <c r="AS868" i="13"/>
  <c r="AS867" i="13"/>
  <c r="AS866" i="13"/>
  <c r="AS865" i="13"/>
  <c r="AS864" i="13"/>
  <c r="AS863" i="13"/>
  <c r="AS862" i="13"/>
  <c r="AS861" i="13"/>
  <c r="AS860" i="13"/>
  <c r="AS859" i="13"/>
  <c r="AS858" i="13"/>
  <c r="AS857" i="13"/>
  <c r="AS856" i="13"/>
  <c r="AS855" i="13"/>
  <c r="AS854" i="13"/>
  <c r="AS853" i="13"/>
  <c r="AS852" i="13"/>
  <c r="AS851" i="13"/>
  <c r="AS850" i="13"/>
  <c r="AS849" i="13"/>
  <c r="AS848" i="13"/>
  <c r="AS847" i="13"/>
  <c r="AS846" i="13"/>
  <c r="AS845" i="13"/>
  <c r="AS844" i="13"/>
  <c r="AS843" i="13"/>
  <c r="AS842" i="13"/>
  <c r="AS841" i="13"/>
  <c r="AS840" i="13"/>
  <c r="AS839" i="13"/>
  <c r="AS838" i="13"/>
  <c r="AS837" i="13"/>
  <c r="AS836" i="13"/>
  <c r="AS835" i="13"/>
  <c r="AS834" i="13"/>
  <c r="AS833" i="13"/>
  <c r="AS832" i="13"/>
  <c r="AS831" i="13"/>
  <c r="AS830" i="13"/>
  <c r="AS829" i="13"/>
  <c r="AS828" i="13"/>
  <c r="AS827" i="13"/>
  <c r="AS826" i="13"/>
  <c r="AS825" i="13"/>
  <c r="AS824" i="13"/>
  <c r="AS823" i="13"/>
  <c r="AS822" i="13"/>
  <c r="AS821" i="13"/>
  <c r="AS820" i="13"/>
  <c r="AS819" i="13"/>
  <c r="AS816" i="13"/>
  <c r="AS815" i="13"/>
  <c r="AS814" i="13"/>
  <c r="AS813" i="13"/>
  <c r="AS812" i="13"/>
  <c r="AS811" i="13"/>
  <c r="AS810" i="13"/>
  <c r="AS809" i="13"/>
  <c r="AS808" i="13"/>
  <c r="AS807" i="13"/>
  <c r="AS806" i="13"/>
  <c r="AS805" i="13"/>
  <c r="AS804" i="13"/>
  <c r="AS803" i="13"/>
  <c r="AS802" i="13"/>
  <c r="AS801" i="13"/>
  <c r="AS800" i="13"/>
  <c r="AS799" i="13"/>
  <c r="AS798" i="13"/>
  <c r="AS797" i="13"/>
  <c r="AS796" i="13"/>
  <c r="AS795" i="13"/>
  <c r="AS794" i="13"/>
  <c r="AS793" i="13"/>
  <c r="AS792" i="13"/>
  <c r="AS791" i="13"/>
  <c r="AS790" i="13"/>
  <c r="AS789" i="13"/>
  <c r="AS788" i="13"/>
  <c r="AS787" i="13"/>
  <c r="AS786" i="13"/>
  <c r="AS785" i="13"/>
  <c r="AS784" i="13"/>
  <c r="AS783" i="13"/>
  <c r="AS782" i="13"/>
  <c r="AS781" i="13"/>
  <c r="AS780" i="13"/>
  <c r="AS779" i="13"/>
  <c r="AS778" i="13"/>
  <c r="AS777" i="13"/>
  <c r="AS776" i="13"/>
  <c r="AS775" i="13"/>
  <c r="AS774" i="13"/>
  <c r="AS773" i="13"/>
  <c r="AS772" i="13"/>
  <c r="AS771" i="13"/>
  <c r="AS770" i="13"/>
  <c r="T770" i="13"/>
  <c r="AS769" i="13"/>
  <c r="T769" i="13"/>
  <c r="AS768" i="13"/>
  <c r="T768" i="13"/>
  <c r="AS767" i="13"/>
  <c r="T767" i="13"/>
  <c r="AS766" i="13"/>
  <c r="T766" i="13"/>
  <c r="AS765" i="13"/>
  <c r="T765" i="13"/>
  <c r="AS764" i="13"/>
  <c r="T764" i="13"/>
  <c r="AS763" i="13"/>
  <c r="AS762" i="13"/>
  <c r="T762" i="13"/>
  <c r="AS761" i="13"/>
  <c r="T761" i="13"/>
  <c r="AS760" i="13"/>
  <c r="T760" i="13"/>
  <c r="AS759" i="13"/>
  <c r="T759" i="13"/>
  <c r="AS758" i="13"/>
  <c r="T758" i="13"/>
  <c r="AS757" i="13"/>
  <c r="T757" i="13"/>
  <c r="AS756" i="13"/>
  <c r="T756" i="13"/>
  <c r="AS755" i="13"/>
  <c r="T755" i="13"/>
  <c r="AS754" i="13"/>
  <c r="T754" i="13"/>
  <c r="AS753" i="13"/>
  <c r="T753" i="13"/>
  <c r="AS752" i="13"/>
  <c r="T752" i="13"/>
  <c r="AS751" i="13"/>
  <c r="T751" i="13"/>
  <c r="AS750" i="13"/>
  <c r="T750" i="13"/>
  <c r="AS749" i="13"/>
  <c r="T749" i="13"/>
  <c r="AS748" i="13"/>
  <c r="T748" i="13"/>
  <c r="AS747" i="13"/>
  <c r="T747" i="13"/>
  <c r="AS746" i="13"/>
  <c r="T746" i="13"/>
  <c r="AS745" i="13"/>
  <c r="T745" i="13"/>
  <c r="AS744" i="13"/>
  <c r="T744" i="13"/>
  <c r="AS743" i="13"/>
  <c r="T743" i="13"/>
  <c r="AS742" i="13"/>
  <c r="T742" i="13"/>
  <c r="AS741" i="13"/>
  <c r="T741" i="13"/>
  <c r="AS740" i="13"/>
  <c r="T740" i="13"/>
  <c r="AS739" i="13"/>
  <c r="T739" i="13"/>
  <c r="AS738" i="13"/>
  <c r="T738" i="13"/>
  <c r="AS737" i="13"/>
  <c r="T737" i="13"/>
  <c r="AS736" i="13"/>
  <c r="T736" i="13"/>
  <c r="AS735" i="13"/>
  <c r="T735" i="13"/>
  <c r="AS734" i="13"/>
  <c r="T734" i="13"/>
  <c r="AS733" i="13"/>
  <c r="T733" i="13"/>
  <c r="AS732" i="13"/>
  <c r="T732" i="13"/>
  <c r="AS731" i="13"/>
  <c r="T731" i="13"/>
  <c r="AS730" i="13"/>
  <c r="T730" i="13"/>
  <c r="AS729" i="13"/>
  <c r="T729" i="13"/>
  <c r="AS728" i="13"/>
  <c r="T728" i="13"/>
  <c r="AS727" i="13"/>
  <c r="T727" i="13"/>
  <c r="AS726" i="13"/>
  <c r="T726" i="13"/>
  <c r="T725" i="13"/>
  <c r="T723" i="13"/>
  <c r="T722" i="13"/>
  <c r="T721" i="13"/>
  <c r="T720" i="13"/>
  <c r="T719" i="13"/>
  <c r="T718" i="13"/>
  <c r="T717" i="13"/>
  <c r="T716" i="13"/>
  <c r="T715" i="13"/>
  <c r="T714" i="13"/>
  <c r="T713" i="13"/>
  <c r="T712" i="13"/>
  <c r="T711" i="13"/>
  <c r="T710" i="13"/>
  <c r="AS709" i="13"/>
  <c r="T709" i="13"/>
  <c r="AS708" i="13"/>
  <c r="T708" i="13"/>
  <c r="AS707" i="13"/>
  <c r="T707" i="13"/>
  <c r="AS706" i="13"/>
  <c r="T706" i="13"/>
  <c r="AS705" i="13"/>
  <c r="T705" i="13"/>
  <c r="AS704" i="13"/>
  <c r="T704" i="13"/>
  <c r="AS703" i="13"/>
  <c r="T703" i="13"/>
  <c r="AS701" i="13"/>
  <c r="T701" i="13"/>
  <c r="AS700" i="13"/>
  <c r="AH700" i="13"/>
  <c r="T700" i="13"/>
  <c r="AS699" i="13"/>
  <c r="AH699" i="13"/>
  <c r="T699" i="13"/>
  <c r="AS698" i="13"/>
  <c r="AH698" i="13"/>
  <c r="T698" i="13"/>
  <c r="AS697" i="13"/>
  <c r="AH697" i="13"/>
  <c r="T697" i="13"/>
  <c r="AS696" i="13"/>
  <c r="AH696" i="13"/>
  <c r="T696" i="13"/>
  <c r="AS695" i="13"/>
  <c r="AH695" i="13"/>
  <c r="T695" i="13"/>
  <c r="AS694" i="13"/>
  <c r="AH694" i="13"/>
  <c r="T694" i="13"/>
  <c r="AS693" i="13"/>
  <c r="AH693" i="13"/>
  <c r="T693" i="13"/>
  <c r="AS692" i="13"/>
  <c r="AH692" i="13"/>
  <c r="T692" i="13"/>
  <c r="AS691" i="13"/>
  <c r="AH691" i="13"/>
  <c r="T691" i="13"/>
  <c r="AS690" i="13"/>
  <c r="AH690" i="13"/>
  <c r="T690" i="13"/>
  <c r="AS689" i="13"/>
  <c r="AH689" i="13"/>
  <c r="T689" i="13"/>
  <c r="AS688" i="13"/>
  <c r="AH688" i="13"/>
  <c r="T688" i="13"/>
  <c r="AS687" i="13"/>
  <c r="AH687" i="13"/>
  <c r="T687" i="13"/>
  <c r="AS686" i="13"/>
  <c r="AH686" i="13"/>
  <c r="T686" i="13"/>
  <c r="AS685" i="13"/>
  <c r="AH685" i="13"/>
  <c r="T685" i="13"/>
  <c r="AS684" i="13"/>
  <c r="AH684" i="13"/>
  <c r="T684" i="13"/>
  <c r="AS683" i="13"/>
  <c r="AH683" i="13"/>
  <c r="T683" i="13"/>
  <c r="AS682" i="13"/>
  <c r="AH682" i="13"/>
  <c r="T682" i="13"/>
  <c r="AS681" i="13"/>
  <c r="AH681" i="13"/>
  <c r="T681" i="13"/>
  <c r="AS680" i="13"/>
  <c r="AH680" i="13"/>
  <c r="T680" i="13"/>
  <c r="AS679" i="13"/>
  <c r="T679" i="13"/>
  <c r="AS678" i="13"/>
  <c r="AH678" i="13"/>
  <c r="T678" i="13"/>
  <c r="AS677" i="13"/>
  <c r="AH677" i="13"/>
  <c r="T677" i="13"/>
  <c r="AS675" i="13"/>
  <c r="AH675" i="13"/>
  <c r="T675" i="13"/>
  <c r="AS674" i="13"/>
  <c r="AH674" i="13"/>
  <c r="T674" i="13"/>
  <c r="AS673" i="13"/>
  <c r="AH673" i="13"/>
  <c r="T673" i="13"/>
  <c r="AS672" i="13"/>
  <c r="AH672" i="13"/>
  <c r="T672" i="13"/>
  <c r="AS671" i="13"/>
  <c r="AH671" i="13"/>
  <c r="T671" i="13"/>
  <c r="AS670" i="13"/>
  <c r="AH670" i="13"/>
  <c r="T670" i="13"/>
  <c r="AS669" i="13"/>
  <c r="AH669" i="13"/>
  <c r="T669" i="13"/>
  <c r="AS668" i="13"/>
  <c r="AH668" i="13"/>
  <c r="T668" i="13"/>
  <c r="AS667" i="13"/>
  <c r="AH667" i="13"/>
  <c r="T667" i="13"/>
  <c r="AS666" i="13"/>
  <c r="AH666" i="13"/>
  <c r="T666" i="13"/>
  <c r="AS665" i="13"/>
  <c r="AH665" i="13"/>
  <c r="T665" i="13"/>
  <c r="AS664" i="13"/>
  <c r="AH664" i="13"/>
  <c r="T664" i="13"/>
  <c r="AS663" i="13"/>
  <c r="AH663" i="13"/>
  <c r="T663" i="13"/>
  <c r="AS662" i="13"/>
  <c r="AH662" i="13"/>
  <c r="T662" i="13"/>
  <c r="AS661" i="13"/>
  <c r="AH661" i="13"/>
  <c r="T661" i="13"/>
  <c r="AS660" i="13"/>
  <c r="AH660" i="13"/>
  <c r="T660" i="13"/>
  <c r="AS659" i="13"/>
  <c r="AH659" i="13"/>
  <c r="T659" i="13"/>
  <c r="AS658" i="13"/>
  <c r="AH658" i="13"/>
  <c r="T658" i="13"/>
  <c r="AS657" i="13"/>
  <c r="AH657" i="13"/>
  <c r="T657" i="13"/>
  <c r="AS656" i="13"/>
  <c r="AH656" i="13"/>
  <c r="T656" i="13"/>
  <c r="AS655" i="13"/>
  <c r="AH655" i="13"/>
  <c r="T655" i="13"/>
  <c r="AS654" i="13"/>
  <c r="AH654" i="13"/>
  <c r="T654" i="13"/>
  <c r="AS653" i="13"/>
  <c r="AH653" i="13"/>
  <c r="T653" i="13"/>
  <c r="AS652" i="13"/>
  <c r="AH652" i="13"/>
  <c r="T652" i="13"/>
  <c r="AS651" i="13"/>
  <c r="AH651" i="13"/>
  <c r="T651" i="13"/>
  <c r="AS650" i="13"/>
  <c r="AH650" i="13"/>
  <c r="T650" i="13"/>
  <c r="AS649" i="13"/>
  <c r="AH649" i="13"/>
  <c r="T649" i="13"/>
  <c r="AS648" i="13"/>
  <c r="AH648" i="13"/>
  <c r="T648" i="13"/>
  <c r="AS647" i="13"/>
  <c r="AH647" i="13"/>
  <c r="T647" i="13"/>
  <c r="AS646" i="13"/>
  <c r="AH646" i="13"/>
  <c r="T646" i="13"/>
  <c r="AS645" i="13"/>
  <c r="AH645" i="13"/>
  <c r="T645" i="13"/>
  <c r="AS644" i="13"/>
  <c r="AH644" i="13"/>
  <c r="T644" i="13"/>
  <c r="AS643" i="13"/>
  <c r="AH643" i="13"/>
  <c r="T643" i="13"/>
  <c r="AS642" i="13"/>
  <c r="AH642" i="13"/>
  <c r="T642" i="13"/>
  <c r="AS641" i="13"/>
  <c r="AH641" i="13"/>
  <c r="T641" i="13"/>
  <c r="AS640" i="13"/>
  <c r="AH640" i="13"/>
  <c r="T640" i="13"/>
  <c r="AS639" i="13"/>
  <c r="AH639" i="13"/>
  <c r="T639" i="13"/>
  <c r="AS638" i="13"/>
  <c r="AH638" i="13"/>
  <c r="T638" i="13"/>
  <c r="AS637" i="13"/>
  <c r="AH637" i="13"/>
  <c r="T637" i="13"/>
  <c r="AS636" i="13"/>
  <c r="AH636" i="13"/>
  <c r="T636" i="13"/>
  <c r="AS635" i="13"/>
  <c r="AH635" i="13"/>
  <c r="T635" i="13"/>
  <c r="AS634" i="13"/>
  <c r="AH634" i="13"/>
  <c r="T634" i="13"/>
  <c r="AS633" i="13"/>
  <c r="AH633" i="13"/>
  <c r="T633" i="13"/>
  <c r="AS632" i="13"/>
  <c r="AH632" i="13"/>
  <c r="T632" i="13"/>
  <c r="AS631" i="13"/>
  <c r="AH631" i="13"/>
  <c r="T631" i="13"/>
  <c r="AS630" i="13"/>
  <c r="AH630" i="13"/>
  <c r="T630" i="13"/>
  <c r="AS629" i="13"/>
  <c r="AH629" i="13"/>
  <c r="T629" i="13"/>
  <c r="AS628" i="13"/>
  <c r="AH628" i="13"/>
  <c r="T628" i="13"/>
  <c r="AS627" i="13"/>
  <c r="AH627" i="13"/>
  <c r="T627" i="13"/>
  <c r="AS626" i="13"/>
  <c r="AH626" i="13"/>
  <c r="T626" i="13"/>
  <c r="AS625" i="13"/>
  <c r="AH625" i="13"/>
  <c r="T625" i="13"/>
  <c r="AS624" i="13"/>
  <c r="AH624" i="13"/>
  <c r="T624" i="13"/>
  <c r="AS623" i="13"/>
  <c r="AH623" i="13"/>
  <c r="T623" i="13"/>
  <c r="AS622" i="13"/>
  <c r="AH622" i="13"/>
  <c r="T622" i="13"/>
  <c r="AS621" i="13"/>
  <c r="AH621" i="13"/>
  <c r="T621" i="13"/>
  <c r="AS620" i="13"/>
  <c r="AH620" i="13"/>
  <c r="T620" i="13"/>
  <c r="AS619" i="13"/>
  <c r="AH619" i="13"/>
  <c r="T619" i="13"/>
  <c r="AS618" i="13"/>
  <c r="AH618" i="13"/>
  <c r="T618" i="13"/>
  <c r="AS617" i="13"/>
  <c r="AH617" i="13"/>
  <c r="T617" i="13"/>
  <c r="AS616" i="13"/>
  <c r="AH616" i="13"/>
  <c r="T616" i="13"/>
  <c r="AS615" i="13"/>
  <c r="AH615" i="13"/>
  <c r="T615" i="13"/>
  <c r="AS614" i="13"/>
  <c r="AH614" i="13"/>
  <c r="T614" i="13"/>
  <c r="AS613" i="13"/>
  <c r="AH613" i="13"/>
  <c r="T613" i="13"/>
  <c r="AS612" i="13"/>
  <c r="AH612" i="13"/>
  <c r="T612" i="13"/>
  <c r="AS611" i="13"/>
  <c r="AH611" i="13"/>
  <c r="T611" i="13"/>
  <c r="AS610" i="13"/>
  <c r="AH610" i="13"/>
  <c r="T610" i="13"/>
  <c r="AS609" i="13"/>
  <c r="AH609" i="13"/>
  <c r="T609" i="13"/>
  <c r="AS608" i="13"/>
  <c r="AH608" i="13"/>
  <c r="T608" i="13"/>
  <c r="AS607" i="13"/>
  <c r="AH607" i="13"/>
  <c r="T607" i="13"/>
  <c r="AS606" i="13"/>
  <c r="AH606" i="13"/>
  <c r="T606" i="13"/>
  <c r="AS605" i="13"/>
  <c r="AH605" i="13"/>
  <c r="T605" i="13"/>
  <c r="AS604" i="13"/>
  <c r="AH604" i="13"/>
  <c r="T604" i="13"/>
  <c r="AS603" i="13"/>
  <c r="AH603" i="13"/>
  <c r="T603" i="13"/>
  <c r="AS602" i="13"/>
  <c r="AH602" i="13"/>
  <c r="T602" i="13"/>
  <c r="AS601" i="13"/>
  <c r="AH601" i="13"/>
  <c r="T601" i="13"/>
  <c r="AS600" i="13"/>
  <c r="AH600" i="13"/>
  <c r="T600" i="13"/>
  <c r="AS599" i="13"/>
  <c r="AH599" i="13"/>
  <c r="T599" i="13"/>
  <c r="AS598" i="13"/>
  <c r="AH598" i="13"/>
  <c r="T598" i="13"/>
  <c r="AS597" i="13"/>
  <c r="AH597" i="13"/>
  <c r="T597" i="13"/>
  <c r="AS596" i="13"/>
  <c r="AH596" i="13"/>
  <c r="T596" i="13"/>
  <c r="AS595" i="13"/>
  <c r="AH595" i="13"/>
  <c r="T595" i="13"/>
  <c r="AS594" i="13"/>
  <c r="AH594" i="13"/>
  <c r="T594" i="13"/>
  <c r="AS593" i="13"/>
  <c r="AH593" i="13"/>
  <c r="T593" i="13"/>
  <c r="AS592" i="13"/>
  <c r="AH592" i="13"/>
  <c r="T592" i="13"/>
  <c r="AS591" i="13"/>
  <c r="AH591" i="13"/>
  <c r="T591" i="13"/>
  <c r="AS590" i="13"/>
  <c r="AH590" i="13"/>
  <c r="T590" i="13"/>
  <c r="AS589" i="13"/>
  <c r="AH589" i="13"/>
  <c r="T589" i="13"/>
  <c r="AS588" i="13"/>
  <c r="AH588" i="13"/>
  <c r="AS587" i="13"/>
  <c r="AH587" i="13"/>
  <c r="T587" i="13"/>
  <c r="AS586" i="13"/>
  <c r="AH586" i="13"/>
  <c r="T586" i="13"/>
  <c r="AS585" i="13"/>
  <c r="AH585" i="13"/>
  <c r="T585" i="13"/>
  <c r="AS584" i="13"/>
  <c r="AH584" i="13"/>
  <c r="T584" i="13"/>
  <c r="AS583" i="13"/>
  <c r="AH583" i="13"/>
  <c r="T583" i="13"/>
  <c r="AS582" i="13"/>
  <c r="AH582" i="13"/>
  <c r="T582" i="13"/>
  <c r="AS581" i="13"/>
  <c r="AH581" i="13"/>
  <c r="T581" i="13"/>
  <c r="AS580" i="13"/>
  <c r="AH580" i="13"/>
  <c r="T580" i="13"/>
  <c r="AS579" i="13"/>
  <c r="AH579" i="13"/>
  <c r="T579" i="13"/>
  <c r="AS578" i="13"/>
  <c r="AH578" i="13"/>
  <c r="T578" i="13"/>
  <c r="AS577" i="13"/>
  <c r="AH577" i="13"/>
  <c r="T577" i="13"/>
  <c r="AS576" i="13"/>
  <c r="AH576" i="13"/>
  <c r="T576" i="13"/>
  <c r="AS575" i="13"/>
  <c r="AH575" i="13"/>
  <c r="T575" i="13"/>
  <c r="AS574" i="13"/>
  <c r="AH574" i="13"/>
  <c r="T574" i="13"/>
  <c r="AS573" i="13"/>
  <c r="AH573" i="13"/>
  <c r="T573" i="13"/>
  <c r="AS572" i="13"/>
  <c r="AH572" i="13"/>
  <c r="T572" i="13"/>
  <c r="AS571" i="13"/>
  <c r="AH571" i="13"/>
  <c r="T571" i="13"/>
  <c r="AS570" i="13"/>
  <c r="AH570" i="13"/>
  <c r="T570" i="13"/>
  <c r="AS569" i="13"/>
  <c r="AH569" i="13"/>
  <c r="T569" i="13"/>
  <c r="AS568" i="13"/>
  <c r="AH568" i="13"/>
  <c r="T568" i="13"/>
  <c r="AS567" i="13"/>
  <c r="AH567" i="13"/>
  <c r="T567" i="13"/>
  <c r="AS566" i="13"/>
  <c r="AH566" i="13"/>
  <c r="T566" i="13"/>
  <c r="AS565" i="13"/>
  <c r="AH565" i="13"/>
  <c r="T565" i="13"/>
  <c r="AS564" i="13"/>
  <c r="AH564" i="13"/>
  <c r="T564" i="13"/>
  <c r="AS563" i="13"/>
  <c r="AH563" i="13"/>
  <c r="T563" i="13"/>
  <c r="AS562" i="13"/>
  <c r="AH562" i="13"/>
  <c r="T562" i="13"/>
  <c r="AS561" i="13"/>
  <c r="AH561" i="13"/>
  <c r="T561" i="13"/>
  <c r="AS560" i="13"/>
  <c r="AH560" i="13"/>
  <c r="T560" i="13"/>
  <c r="AS559" i="13"/>
  <c r="AH559" i="13"/>
  <c r="T559" i="13"/>
  <c r="AS558" i="13"/>
  <c r="AH558" i="13"/>
  <c r="T558" i="13"/>
  <c r="AS557" i="13"/>
  <c r="AH557" i="13"/>
  <c r="T557" i="13"/>
  <c r="AS556" i="13"/>
  <c r="AH556" i="13"/>
  <c r="T556" i="13"/>
  <c r="AS555" i="13"/>
  <c r="AH555" i="13"/>
  <c r="T555" i="13"/>
  <c r="AS554" i="13"/>
  <c r="AH554" i="13"/>
  <c r="T554" i="13"/>
  <c r="AS553" i="13"/>
  <c r="AH553" i="13"/>
  <c r="T553" i="13"/>
  <c r="AS552" i="13"/>
  <c r="AH552" i="13"/>
  <c r="T552" i="13"/>
  <c r="AS551" i="13"/>
  <c r="AH551" i="13"/>
  <c r="T551" i="13"/>
  <c r="AS550" i="13"/>
  <c r="AH550" i="13"/>
  <c r="T550" i="13"/>
  <c r="AS549" i="13"/>
  <c r="AH549" i="13"/>
  <c r="T549" i="13"/>
  <c r="AS548" i="13"/>
  <c r="AH548" i="13"/>
  <c r="T548" i="13"/>
  <c r="AS547" i="13"/>
  <c r="AH547" i="13"/>
  <c r="T547" i="13"/>
  <c r="AH546" i="13"/>
  <c r="T546" i="13"/>
  <c r="AH545" i="13"/>
  <c r="T545" i="13"/>
  <c r="AH544" i="13"/>
  <c r="T544" i="13"/>
  <c r="AH543" i="13"/>
  <c r="T543" i="13"/>
  <c r="AH542" i="13"/>
  <c r="T542" i="13"/>
  <c r="AS541" i="13"/>
  <c r="AH541" i="13"/>
  <c r="T541" i="13"/>
  <c r="AS540" i="13"/>
  <c r="AH540" i="13"/>
  <c r="T540" i="13"/>
  <c r="AS539" i="13"/>
  <c r="AH539" i="13"/>
  <c r="T539" i="13"/>
  <c r="AS538" i="13"/>
  <c r="AH538" i="13"/>
  <c r="T538" i="13"/>
  <c r="AS537" i="13"/>
  <c r="AH537" i="13"/>
  <c r="T537" i="13"/>
  <c r="AS536" i="13"/>
  <c r="AH536" i="13"/>
  <c r="T536" i="13"/>
  <c r="AS535" i="13"/>
  <c r="AH535" i="13"/>
  <c r="T535" i="13"/>
  <c r="AS534" i="13"/>
  <c r="AH534" i="13"/>
  <c r="T534" i="13"/>
  <c r="AS533" i="13"/>
  <c r="AH533" i="13"/>
  <c r="T533" i="13"/>
  <c r="AS532" i="13"/>
  <c r="AH532" i="13"/>
  <c r="T532" i="13"/>
  <c r="AS531" i="13"/>
  <c r="AH531" i="13"/>
  <c r="T531" i="13"/>
  <c r="AS530" i="13"/>
  <c r="AH530" i="13"/>
  <c r="T530" i="13"/>
  <c r="AS529" i="13"/>
  <c r="AH529" i="13"/>
  <c r="T529" i="13"/>
  <c r="AS528" i="13"/>
  <c r="T528" i="13"/>
  <c r="AS527" i="13"/>
  <c r="AH527" i="13"/>
  <c r="T527" i="13"/>
  <c r="AS526" i="13"/>
  <c r="AH526" i="13"/>
  <c r="T526" i="13"/>
  <c r="AS525" i="13"/>
  <c r="AH525" i="13"/>
  <c r="T525" i="13"/>
  <c r="AS524" i="13"/>
  <c r="AH524" i="13"/>
  <c r="T524" i="13"/>
  <c r="AS523" i="13"/>
  <c r="AH523" i="13"/>
  <c r="T523" i="13"/>
  <c r="AS522" i="13"/>
  <c r="AH522" i="13"/>
  <c r="T522" i="13"/>
  <c r="AS521" i="13"/>
  <c r="AH521" i="13"/>
  <c r="T521" i="13"/>
  <c r="AS520" i="13"/>
  <c r="AH520" i="13"/>
  <c r="T520" i="13"/>
  <c r="AS519" i="13"/>
  <c r="AH519" i="13"/>
  <c r="T519" i="13"/>
  <c r="AS518" i="13"/>
  <c r="AH518" i="13"/>
  <c r="T518" i="13"/>
  <c r="AS517" i="13"/>
  <c r="AH517" i="13"/>
  <c r="T517" i="13"/>
  <c r="AS516" i="13"/>
  <c r="AH516" i="13"/>
  <c r="T516" i="13"/>
  <c r="AS515" i="13"/>
  <c r="AH515" i="13"/>
  <c r="T515" i="13"/>
  <c r="AS514" i="13"/>
  <c r="AH514" i="13"/>
  <c r="T514" i="13"/>
  <c r="AS513" i="13"/>
  <c r="AH513" i="13"/>
  <c r="T513" i="13"/>
  <c r="AS512" i="13"/>
  <c r="AH512" i="13"/>
  <c r="T512" i="13"/>
  <c r="AS511" i="13"/>
  <c r="AH511" i="13"/>
  <c r="T511" i="13"/>
  <c r="AS510" i="13"/>
  <c r="AH510" i="13"/>
  <c r="T510" i="13"/>
  <c r="AS509" i="13"/>
  <c r="AH509" i="13"/>
  <c r="T509" i="13"/>
  <c r="AS508" i="13"/>
  <c r="AH508" i="13"/>
  <c r="T508" i="13"/>
  <c r="AS507" i="13"/>
  <c r="AH507" i="13"/>
  <c r="T507" i="13"/>
  <c r="AS506" i="13"/>
  <c r="AH506" i="13"/>
  <c r="T506" i="13"/>
  <c r="AS505" i="13"/>
  <c r="AH505" i="13"/>
  <c r="T505" i="13"/>
  <c r="AS504" i="13"/>
  <c r="AH504" i="13"/>
  <c r="T504" i="13"/>
  <c r="AS503" i="13"/>
  <c r="AH503" i="13"/>
  <c r="T503" i="13"/>
  <c r="AS502" i="13"/>
  <c r="AH502" i="13"/>
  <c r="T502" i="13"/>
  <c r="AS501" i="13"/>
  <c r="AH501" i="13"/>
  <c r="T501" i="13"/>
  <c r="AS500" i="13"/>
  <c r="AH500" i="13"/>
  <c r="T500" i="13"/>
  <c r="AS499" i="13"/>
  <c r="AH499" i="13"/>
  <c r="T499" i="13"/>
  <c r="AS498" i="13"/>
  <c r="AH498" i="13"/>
  <c r="T498" i="13"/>
  <c r="AS497" i="13"/>
  <c r="AH497" i="13"/>
  <c r="T497" i="13"/>
  <c r="AS496" i="13"/>
  <c r="AH496" i="13"/>
  <c r="T496" i="13"/>
  <c r="AS495" i="13"/>
  <c r="AH495" i="13"/>
  <c r="T495" i="13"/>
  <c r="AS494" i="13"/>
  <c r="AH494" i="13"/>
  <c r="T494" i="13"/>
  <c r="AS493" i="13"/>
  <c r="AH493" i="13"/>
  <c r="T493" i="13"/>
  <c r="AS492" i="13"/>
  <c r="AH492" i="13"/>
  <c r="T492" i="13"/>
  <c r="AS491" i="13"/>
  <c r="AH491" i="13"/>
  <c r="T491" i="13"/>
  <c r="AS490" i="13"/>
  <c r="AH490" i="13"/>
  <c r="T490" i="13"/>
  <c r="AS489" i="13"/>
  <c r="AH489" i="13"/>
  <c r="T489" i="13"/>
  <c r="AS488" i="13"/>
  <c r="AH488" i="13"/>
  <c r="T488" i="13"/>
  <c r="AS487" i="13"/>
  <c r="AH487" i="13"/>
  <c r="T487" i="13"/>
  <c r="AS486" i="13"/>
  <c r="AH486" i="13"/>
  <c r="T486" i="13"/>
  <c r="AS485" i="13"/>
  <c r="AH485" i="13"/>
  <c r="T485" i="13"/>
  <c r="AS484" i="13"/>
  <c r="AH484" i="13"/>
  <c r="T484" i="13"/>
  <c r="AS483" i="13"/>
  <c r="AH483" i="13"/>
  <c r="T483" i="13"/>
  <c r="AS482" i="13"/>
  <c r="AH482" i="13"/>
  <c r="T482" i="13"/>
  <c r="AS481" i="13"/>
  <c r="AH481" i="13"/>
  <c r="T481" i="13"/>
  <c r="AS480" i="13"/>
  <c r="AH480" i="13"/>
  <c r="T480" i="13"/>
  <c r="AS479" i="13"/>
  <c r="AH479" i="13"/>
  <c r="T479" i="13"/>
  <c r="AS478" i="13"/>
  <c r="AH478" i="13"/>
  <c r="T478" i="13"/>
  <c r="AS477" i="13"/>
  <c r="AH477" i="13"/>
  <c r="T477" i="13"/>
  <c r="AS476" i="13"/>
  <c r="AH476" i="13"/>
  <c r="T476" i="13"/>
  <c r="AS475" i="13"/>
  <c r="AH475" i="13"/>
  <c r="T475" i="13"/>
  <c r="AS474" i="13"/>
  <c r="AH474" i="13"/>
  <c r="T474" i="13"/>
  <c r="AS473" i="13"/>
  <c r="AH473" i="13"/>
  <c r="T473" i="13"/>
  <c r="AS472" i="13"/>
  <c r="AH472" i="13"/>
  <c r="T472" i="13"/>
  <c r="AS471" i="13"/>
  <c r="AH471" i="13"/>
  <c r="T471" i="13"/>
  <c r="AS470" i="13"/>
  <c r="AH470" i="13"/>
  <c r="T470" i="13"/>
  <c r="AS469" i="13"/>
  <c r="AH469" i="13"/>
  <c r="T469" i="13"/>
  <c r="AS468" i="13"/>
  <c r="AH468" i="13"/>
  <c r="T468" i="13"/>
  <c r="AS467" i="13"/>
  <c r="AH467" i="13"/>
  <c r="T467" i="13"/>
  <c r="AS466" i="13"/>
  <c r="AH466" i="13"/>
  <c r="T466" i="13"/>
  <c r="AS465" i="13"/>
  <c r="AH465" i="13"/>
  <c r="T465" i="13"/>
  <c r="AS464" i="13"/>
  <c r="AH464" i="13"/>
  <c r="T464" i="13"/>
  <c r="AS463" i="13"/>
  <c r="T463" i="13"/>
  <c r="AS462" i="13"/>
  <c r="AH462" i="13"/>
  <c r="T462" i="13"/>
  <c r="AS461" i="13"/>
  <c r="AH461" i="13"/>
  <c r="T461" i="13"/>
  <c r="AS460" i="13"/>
  <c r="AH460" i="13"/>
  <c r="T460" i="13"/>
  <c r="AS459" i="13"/>
  <c r="AH459" i="13"/>
  <c r="T459" i="13"/>
  <c r="AS458" i="13"/>
  <c r="AH458" i="13"/>
  <c r="T458" i="13"/>
  <c r="AS457" i="13"/>
  <c r="AH457" i="13"/>
  <c r="T457" i="13"/>
  <c r="AS456" i="13"/>
  <c r="AH456" i="13"/>
  <c r="T456" i="13"/>
  <c r="AS455" i="13"/>
  <c r="AH455" i="13"/>
  <c r="T455" i="13"/>
  <c r="AS454" i="13"/>
  <c r="AH454" i="13"/>
  <c r="T454" i="13"/>
  <c r="AS453" i="13"/>
  <c r="AH453" i="13"/>
  <c r="T453" i="13"/>
  <c r="AS452" i="13"/>
  <c r="AH452" i="13"/>
  <c r="T452" i="13"/>
  <c r="AS451" i="13"/>
  <c r="AH451" i="13"/>
  <c r="T451" i="13"/>
  <c r="AS450" i="13"/>
  <c r="AH450" i="13"/>
  <c r="T450" i="13"/>
  <c r="AS449" i="13"/>
  <c r="AH449" i="13"/>
  <c r="T449" i="13"/>
  <c r="AS448" i="13"/>
  <c r="AH448" i="13"/>
  <c r="T448" i="13"/>
  <c r="AS447" i="13"/>
  <c r="AH447" i="13"/>
  <c r="T447" i="13"/>
  <c r="AS446" i="13"/>
  <c r="AH446" i="13"/>
  <c r="T446" i="13"/>
  <c r="AS445" i="13"/>
  <c r="AH445" i="13"/>
  <c r="T445" i="13"/>
  <c r="AS444" i="13"/>
  <c r="T444" i="13"/>
  <c r="AS443" i="13"/>
  <c r="AH443" i="13"/>
  <c r="T443" i="13"/>
  <c r="AS442" i="13"/>
  <c r="AH442" i="13"/>
  <c r="T442" i="13"/>
  <c r="AS441" i="13"/>
  <c r="AH441" i="13"/>
  <c r="T441" i="13"/>
  <c r="AS440" i="13"/>
  <c r="AH440" i="13"/>
  <c r="T440" i="13"/>
  <c r="AS439" i="13"/>
  <c r="AH439" i="13"/>
  <c r="T439" i="13"/>
  <c r="AS438" i="13"/>
  <c r="AH438" i="13"/>
  <c r="T438" i="13"/>
  <c r="AS437" i="13"/>
  <c r="AH437" i="13"/>
  <c r="T437" i="13"/>
  <c r="AS436" i="13"/>
  <c r="AH436" i="13"/>
  <c r="T436" i="13"/>
  <c r="AS435" i="13"/>
  <c r="T435" i="13"/>
  <c r="AS434" i="13"/>
  <c r="AH434" i="13"/>
  <c r="T434" i="13"/>
  <c r="AS433" i="13"/>
  <c r="AH433" i="13"/>
  <c r="T433" i="13"/>
  <c r="AS432" i="13"/>
  <c r="AH432" i="13"/>
  <c r="T432" i="13"/>
  <c r="AS431" i="13"/>
  <c r="AH431" i="13"/>
  <c r="T431" i="13"/>
  <c r="AS430" i="13"/>
  <c r="AH430" i="13"/>
  <c r="T430" i="13"/>
  <c r="AS429" i="13"/>
  <c r="AH429" i="13"/>
  <c r="T429" i="13"/>
  <c r="AS428" i="13"/>
  <c r="AH428" i="13"/>
  <c r="T428" i="13"/>
  <c r="AS427" i="13"/>
  <c r="AH427" i="13"/>
  <c r="T427" i="13"/>
  <c r="AS426" i="13"/>
  <c r="AH426" i="13"/>
  <c r="T426" i="13"/>
  <c r="AS425" i="13"/>
  <c r="AH425" i="13"/>
  <c r="T425" i="13"/>
  <c r="AS424" i="13"/>
  <c r="AH424" i="13"/>
  <c r="T424" i="13"/>
  <c r="AS423" i="13"/>
  <c r="AH423" i="13"/>
  <c r="T423" i="13"/>
  <c r="AS422" i="13"/>
  <c r="AH422" i="13"/>
  <c r="T422" i="13"/>
  <c r="AS421" i="13"/>
  <c r="AH421" i="13"/>
  <c r="T421" i="13"/>
  <c r="AS420" i="13"/>
  <c r="AH420" i="13"/>
  <c r="T420" i="13"/>
  <c r="AS419" i="13"/>
  <c r="AH419" i="13"/>
  <c r="T419" i="13"/>
  <c r="AS418" i="13"/>
  <c r="AH418" i="13"/>
  <c r="T418" i="13"/>
  <c r="AS417" i="13"/>
  <c r="AH417" i="13"/>
  <c r="T417" i="13"/>
  <c r="AS416" i="13"/>
  <c r="AH416" i="13"/>
  <c r="T416" i="13"/>
  <c r="AS415" i="13"/>
  <c r="AH415" i="13"/>
  <c r="T415" i="13"/>
  <c r="AS414" i="13"/>
  <c r="AH414" i="13"/>
  <c r="T414" i="13"/>
  <c r="AS413" i="13"/>
  <c r="AH413" i="13"/>
  <c r="T413" i="13"/>
  <c r="AS412" i="13"/>
  <c r="AH412" i="13"/>
  <c r="T412" i="13"/>
  <c r="AS411" i="13"/>
  <c r="AH411" i="13"/>
  <c r="T411" i="13"/>
  <c r="AS410" i="13"/>
  <c r="AH410" i="13"/>
  <c r="T410" i="13"/>
  <c r="AS409" i="13"/>
  <c r="AH409" i="13"/>
  <c r="T409" i="13"/>
  <c r="AS408" i="13"/>
  <c r="AH408" i="13"/>
  <c r="T408" i="13"/>
  <c r="AS407" i="13"/>
  <c r="AH407" i="13"/>
  <c r="T407" i="13"/>
  <c r="AS406" i="13"/>
  <c r="AH406" i="13"/>
  <c r="T406" i="13"/>
  <c r="AS405" i="13"/>
  <c r="AH405" i="13"/>
  <c r="T405" i="13"/>
  <c r="AS404" i="13"/>
  <c r="AH404" i="13"/>
  <c r="T404" i="13"/>
  <c r="AS403" i="13"/>
  <c r="AH403" i="13"/>
  <c r="T403" i="13"/>
  <c r="AS402" i="13"/>
  <c r="AH402" i="13"/>
  <c r="T402" i="13"/>
  <c r="AS401" i="13"/>
  <c r="AH401" i="13"/>
  <c r="T401" i="13"/>
  <c r="AS400" i="13"/>
  <c r="AH400" i="13"/>
  <c r="T400" i="13"/>
  <c r="AS399" i="13"/>
  <c r="AH399" i="13"/>
  <c r="T399" i="13"/>
  <c r="AS398" i="13"/>
  <c r="AH398" i="13"/>
  <c r="T398" i="13"/>
  <c r="AS397" i="13"/>
  <c r="AH397" i="13"/>
  <c r="T397" i="13"/>
  <c r="AS396" i="13"/>
  <c r="AH396" i="13"/>
  <c r="T396" i="13"/>
  <c r="AS395" i="13"/>
  <c r="AH395" i="13"/>
  <c r="T395" i="13"/>
  <c r="AS394" i="13"/>
  <c r="AH394" i="13"/>
  <c r="T394" i="13"/>
  <c r="AS393" i="13"/>
  <c r="AH393" i="13"/>
  <c r="T393" i="13"/>
  <c r="AS392" i="13"/>
  <c r="AH392" i="13"/>
  <c r="T392" i="13"/>
  <c r="AS391" i="13"/>
  <c r="AH391" i="13"/>
  <c r="T391" i="13"/>
  <c r="AS390" i="13"/>
  <c r="AH390" i="13"/>
  <c r="T390" i="13"/>
  <c r="AS389" i="13"/>
  <c r="AH389" i="13"/>
  <c r="T389" i="13"/>
  <c r="AS388" i="13"/>
  <c r="AH388" i="13"/>
  <c r="T388" i="13"/>
  <c r="AS387" i="13"/>
  <c r="AH387" i="13"/>
  <c r="T387" i="13"/>
  <c r="AS386" i="13"/>
  <c r="AH386" i="13"/>
  <c r="T386" i="13"/>
  <c r="AS385" i="13"/>
  <c r="AH385" i="13"/>
  <c r="T385" i="13"/>
  <c r="AS384" i="13"/>
  <c r="AH384" i="13"/>
  <c r="T384" i="13"/>
  <c r="AS383" i="13"/>
  <c r="AH383" i="13"/>
  <c r="T383" i="13"/>
  <c r="AS382" i="13"/>
  <c r="AH382" i="13"/>
  <c r="T382" i="13"/>
  <c r="AS381" i="13"/>
  <c r="AH381" i="13"/>
  <c r="T381" i="13"/>
  <c r="AS380" i="13"/>
  <c r="AH380" i="13"/>
  <c r="T380" i="13"/>
  <c r="AS379" i="13"/>
  <c r="AH379" i="13"/>
  <c r="T379" i="13"/>
  <c r="AS378" i="13"/>
  <c r="AH378" i="13"/>
  <c r="T378" i="13"/>
  <c r="AS377" i="13"/>
  <c r="AH377" i="13"/>
  <c r="T377" i="13"/>
  <c r="AS376" i="13"/>
  <c r="AH376" i="13"/>
  <c r="T376" i="13"/>
  <c r="AS375" i="13"/>
  <c r="AH375" i="13"/>
  <c r="T375" i="13"/>
  <c r="AS374" i="13"/>
  <c r="AH374" i="13"/>
  <c r="T374" i="13"/>
  <c r="AS373" i="13"/>
  <c r="AH373" i="13"/>
  <c r="T373" i="13"/>
  <c r="AS372" i="13"/>
  <c r="AH372" i="13"/>
  <c r="T372" i="13"/>
  <c r="AS371" i="13"/>
  <c r="AH371" i="13"/>
  <c r="T371" i="13"/>
  <c r="AS370" i="13"/>
  <c r="AH370" i="13"/>
  <c r="T370" i="13"/>
  <c r="AS369" i="13"/>
  <c r="AH369" i="13"/>
  <c r="T369" i="13"/>
  <c r="AS368" i="13"/>
  <c r="AH368" i="13"/>
  <c r="T368" i="13"/>
  <c r="AS367" i="13"/>
  <c r="AH367" i="13"/>
  <c r="AS366" i="13"/>
  <c r="AH366" i="13"/>
  <c r="T366" i="13"/>
  <c r="AS365" i="13"/>
  <c r="AH365" i="13"/>
  <c r="T365" i="13"/>
  <c r="AS364" i="13"/>
  <c r="AH364" i="13"/>
  <c r="T364" i="13"/>
  <c r="AS363" i="13"/>
  <c r="AH363" i="13"/>
  <c r="T363" i="13"/>
  <c r="AS362" i="13"/>
  <c r="AH362" i="13"/>
  <c r="T362" i="13"/>
  <c r="AS361" i="13"/>
  <c r="AH361" i="13"/>
  <c r="T361" i="13"/>
  <c r="AS360" i="13"/>
  <c r="AH360" i="13"/>
  <c r="T360" i="13"/>
  <c r="AS359" i="13"/>
  <c r="AH359" i="13"/>
  <c r="T359" i="13"/>
  <c r="AS358" i="13"/>
  <c r="AH358" i="13"/>
  <c r="T358" i="13"/>
  <c r="AS357" i="13"/>
  <c r="AH357" i="13"/>
  <c r="T357" i="13"/>
  <c r="AS356" i="13"/>
  <c r="AH356" i="13"/>
  <c r="T356" i="13"/>
  <c r="AS355" i="13"/>
  <c r="AH355" i="13"/>
  <c r="T355" i="13"/>
  <c r="AS354" i="13"/>
  <c r="AH354" i="13"/>
  <c r="T354" i="13"/>
  <c r="AS353" i="13"/>
  <c r="AH353" i="13"/>
  <c r="T353" i="13"/>
  <c r="AS352" i="13"/>
  <c r="AH352" i="13"/>
  <c r="T352" i="13"/>
  <c r="AS351" i="13"/>
  <c r="AH351" i="13"/>
  <c r="T351" i="13"/>
  <c r="AS350" i="13"/>
  <c r="AH350" i="13"/>
  <c r="T350" i="13"/>
  <c r="AS349" i="13"/>
  <c r="AH349" i="13"/>
  <c r="T349" i="13"/>
  <c r="AS348" i="13"/>
  <c r="AH348" i="13"/>
  <c r="T348" i="13"/>
  <c r="AS347" i="13"/>
  <c r="AH347" i="13"/>
  <c r="T347" i="13"/>
  <c r="AS346" i="13"/>
  <c r="AH346" i="13"/>
  <c r="T346" i="13"/>
  <c r="AS345" i="13"/>
  <c r="AH345" i="13"/>
  <c r="T345" i="13"/>
  <c r="AS344" i="13"/>
  <c r="AH344" i="13"/>
  <c r="T344" i="13"/>
  <c r="AS343" i="13"/>
  <c r="AH343" i="13"/>
  <c r="AS342" i="13"/>
  <c r="AH342" i="13"/>
  <c r="T342" i="13"/>
  <c r="AS341" i="13"/>
  <c r="AH341" i="13"/>
  <c r="T341" i="13"/>
  <c r="AS340" i="13"/>
  <c r="AH340" i="13"/>
  <c r="T340" i="13"/>
  <c r="AS339" i="13"/>
  <c r="AH339" i="13"/>
  <c r="T339" i="13"/>
  <c r="AS338" i="13"/>
  <c r="AH338" i="13"/>
  <c r="T338" i="13"/>
  <c r="AS337" i="13"/>
  <c r="AH337" i="13"/>
  <c r="T337" i="13"/>
  <c r="AS336" i="13"/>
  <c r="AH336" i="13"/>
  <c r="T336" i="13"/>
  <c r="AS335" i="13"/>
  <c r="AH335" i="13"/>
  <c r="T335" i="13"/>
  <c r="AS334" i="13"/>
  <c r="AH334" i="13"/>
  <c r="T334" i="13"/>
  <c r="AS333" i="13"/>
  <c r="AH333" i="13"/>
  <c r="T333" i="13"/>
  <c r="AS332" i="13"/>
  <c r="AH332" i="13"/>
  <c r="T332" i="13"/>
  <c r="AS331" i="13"/>
  <c r="AH331" i="13"/>
  <c r="T331" i="13"/>
  <c r="AS330" i="13"/>
  <c r="AH330" i="13"/>
  <c r="T330" i="13"/>
  <c r="AS329" i="13"/>
  <c r="AH329" i="13"/>
  <c r="T329" i="13"/>
  <c r="AS328" i="13"/>
  <c r="AH328" i="13"/>
  <c r="T328" i="13"/>
  <c r="AS327" i="13"/>
  <c r="AH327" i="13"/>
  <c r="T327" i="13"/>
  <c r="AS326" i="13"/>
  <c r="AH326" i="13"/>
  <c r="T326" i="13"/>
  <c r="AS325" i="13"/>
  <c r="AH325" i="13"/>
  <c r="T325" i="13"/>
  <c r="AS324" i="13"/>
  <c r="AH324" i="13"/>
  <c r="T324" i="13"/>
  <c r="AS323" i="13"/>
  <c r="AH323" i="13"/>
  <c r="T323" i="13"/>
  <c r="AS322" i="13"/>
  <c r="AH322" i="13"/>
  <c r="T322" i="13"/>
  <c r="AS321" i="13"/>
  <c r="AH321" i="13"/>
  <c r="T321" i="13"/>
  <c r="AS320" i="13"/>
  <c r="AH320" i="13"/>
  <c r="T320" i="13"/>
  <c r="AS319" i="13"/>
  <c r="AH319" i="13"/>
  <c r="T319" i="13"/>
  <c r="AS318" i="13"/>
  <c r="AH318" i="13"/>
  <c r="T318" i="13"/>
  <c r="AS317" i="13"/>
  <c r="AH317" i="13"/>
  <c r="T317" i="13"/>
  <c r="AS316" i="13"/>
  <c r="AH316" i="13"/>
  <c r="AS315" i="13"/>
  <c r="AH315" i="13"/>
  <c r="T315" i="13"/>
  <c r="AS314" i="13"/>
  <c r="AH314" i="13"/>
  <c r="T314" i="13"/>
  <c r="AS313" i="13"/>
  <c r="AH313" i="13"/>
  <c r="T313" i="13"/>
  <c r="AS312" i="13"/>
  <c r="AH312" i="13"/>
  <c r="T312" i="13"/>
  <c r="AS311" i="13"/>
  <c r="AH311" i="13"/>
  <c r="T311" i="13"/>
  <c r="AS310" i="13"/>
  <c r="AH310" i="13"/>
  <c r="T310" i="13"/>
  <c r="AS309" i="13"/>
  <c r="AH309" i="13"/>
  <c r="T309" i="13"/>
  <c r="AS308" i="13"/>
  <c r="AH308" i="13"/>
  <c r="T308" i="13"/>
  <c r="AS307" i="13"/>
  <c r="AH307" i="13"/>
  <c r="T307" i="13"/>
  <c r="AS306" i="13"/>
  <c r="AH306" i="13"/>
  <c r="T306" i="13"/>
  <c r="AS305" i="13"/>
  <c r="AH305" i="13"/>
  <c r="T305" i="13"/>
  <c r="AS304" i="13"/>
  <c r="AH304" i="13"/>
  <c r="T304" i="13"/>
  <c r="AS303" i="13"/>
  <c r="AS302" i="13"/>
  <c r="AH302" i="13"/>
  <c r="T302" i="13"/>
  <c r="AS301" i="13"/>
  <c r="AH301" i="13"/>
  <c r="T301" i="13"/>
  <c r="AS300" i="13"/>
  <c r="AH300" i="13"/>
  <c r="T300" i="13"/>
  <c r="AS299" i="13"/>
  <c r="AH299" i="13"/>
  <c r="T299" i="13"/>
  <c r="AS298" i="13"/>
  <c r="AH298" i="13"/>
  <c r="T298" i="13"/>
  <c r="AS297" i="13"/>
  <c r="AH297" i="13"/>
  <c r="T297" i="13"/>
  <c r="AS296" i="13"/>
  <c r="AH296" i="13"/>
  <c r="T296" i="13"/>
  <c r="AS295" i="13"/>
  <c r="AH295" i="13"/>
  <c r="T295" i="13"/>
  <c r="AS294" i="13"/>
  <c r="AH294" i="13"/>
  <c r="T294" i="13"/>
  <c r="AS293" i="13"/>
  <c r="T293" i="13"/>
  <c r="AS292" i="13"/>
  <c r="AH292" i="13"/>
  <c r="T292" i="13"/>
  <c r="AS291" i="13"/>
  <c r="AH291" i="13"/>
  <c r="T291" i="13"/>
  <c r="AS290" i="13"/>
  <c r="AH290" i="13"/>
  <c r="T290" i="13"/>
  <c r="AS289" i="13"/>
  <c r="AH289" i="13"/>
  <c r="T289" i="13"/>
  <c r="AS288" i="13"/>
  <c r="AH288" i="13"/>
  <c r="T288" i="13"/>
  <c r="AS287" i="13"/>
  <c r="AH287" i="13"/>
  <c r="T287" i="13"/>
  <c r="AS286" i="13"/>
  <c r="AH286" i="13"/>
  <c r="T286" i="13"/>
  <c r="AS285" i="13"/>
  <c r="AH285" i="13"/>
  <c r="T285" i="13"/>
  <c r="AS284" i="13"/>
  <c r="AH284" i="13"/>
  <c r="T284" i="13"/>
  <c r="AS283" i="13"/>
  <c r="AH283" i="13"/>
  <c r="T283" i="13"/>
  <c r="AS282" i="13"/>
  <c r="AH282" i="13"/>
  <c r="T282" i="13"/>
  <c r="AS281" i="13"/>
  <c r="AH281" i="13"/>
  <c r="T281" i="13"/>
  <c r="AS280" i="13"/>
  <c r="AH280" i="13"/>
  <c r="T280" i="13"/>
  <c r="AS279" i="13"/>
  <c r="AH279" i="13"/>
  <c r="T279" i="13"/>
  <c r="AS278" i="13"/>
  <c r="AH278" i="13"/>
  <c r="T278" i="13"/>
  <c r="AS277" i="13"/>
  <c r="AH277" i="13"/>
  <c r="T277" i="13"/>
  <c r="AS276" i="13"/>
  <c r="AH276" i="13"/>
  <c r="T276" i="13"/>
  <c r="AS275" i="13"/>
  <c r="AH275" i="13"/>
  <c r="T275" i="13"/>
  <c r="AS274" i="13"/>
  <c r="AH274" i="13"/>
  <c r="T274" i="13"/>
  <c r="AS273" i="13"/>
  <c r="AH273" i="13"/>
  <c r="T273" i="13"/>
  <c r="AS272" i="13"/>
  <c r="AH272" i="13"/>
  <c r="T272" i="13"/>
  <c r="AS271" i="13"/>
  <c r="AH271" i="13"/>
  <c r="T271" i="13"/>
  <c r="AS270" i="13"/>
  <c r="AH270" i="13"/>
  <c r="T270" i="13"/>
  <c r="AS269" i="13"/>
  <c r="AH269" i="13"/>
  <c r="T269" i="13"/>
  <c r="AS268" i="13"/>
  <c r="AH268" i="13"/>
  <c r="T268" i="13"/>
  <c r="AS267" i="13"/>
  <c r="AH267" i="13"/>
  <c r="T267" i="13"/>
  <c r="AS266" i="13"/>
  <c r="AH266" i="13"/>
  <c r="T266" i="13"/>
  <c r="AS265" i="13"/>
  <c r="AH265" i="13"/>
  <c r="T265" i="13"/>
  <c r="AS264" i="13"/>
  <c r="AH264" i="13"/>
  <c r="T264" i="13"/>
  <c r="AS263" i="13"/>
  <c r="AH263" i="13"/>
  <c r="T263" i="13"/>
  <c r="AS262" i="13"/>
  <c r="AH262" i="13"/>
  <c r="T262" i="13"/>
  <c r="AS261" i="13"/>
  <c r="AH261" i="13"/>
  <c r="T261" i="13"/>
  <c r="AS260" i="13"/>
  <c r="AH260" i="13"/>
  <c r="T260" i="13"/>
  <c r="AS259" i="13"/>
  <c r="AH259" i="13"/>
  <c r="T259" i="13"/>
  <c r="AS258" i="13"/>
  <c r="AH258" i="13"/>
  <c r="T258" i="13"/>
  <c r="AS257" i="13"/>
  <c r="AH257" i="13"/>
  <c r="T257" i="13"/>
  <c r="AS256" i="13"/>
  <c r="AH256" i="13"/>
  <c r="T256" i="13"/>
  <c r="AS255" i="13"/>
  <c r="AH255" i="13"/>
  <c r="T255" i="13"/>
  <c r="AS254" i="13"/>
  <c r="AH254" i="13"/>
  <c r="T254" i="13"/>
  <c r="AS253" i="13"/>
  <c r="AH253" i="13"/>
  <c r="T253" i="13"/>
  <c r="AS252" i="13"/>
  <c r="AH252" i="13"/>
  <c r="T252" i="13"/>
  <c r="AS251" i="13"/>
  <c r="AH251" i="13"/>
  <c r="T251" i="13"/>
  <c r="AS250" i="13"/>
  <c r="AH250" i="13"/>
  <c r="T250" i="13"/>
  <c r="AS249" i="13"/>
  <c r="AH249" i="13"/>
  <c r="T249" i="13"/>
  <c r="AS248" i="13"/>
  <c r="AH248" i="13"/>
  <c r="T248" i="13"/>
  <c r="AS247" i="13"/>
  <c r="AH247" i="13"/>
  <c r="T247" i="13"/>
  <c r="AS246" i="13"/>
  <c r="AH246" i="13"/>
  <c r="T246" i="13"/>
  <c r="AS245" i="13"/>
  <c r="AH245" i="13"/>
  <c r="T245" i="13"/>
  <c r="AS244" i="13"/>
  <c r="AH244" i="13"/>
  <c r="AS243" i="13"/>
  <c r="AH243" i="13"/>
  <c r="T243" i="13"/>
  <c r="AS242" i="13"/>
  <c r="AH242" i="13"/>
  <c r="T242" i="13"/>
  <c r="AS241" i="13"/>
  <c r="AH241" i="13"/>
  <c r="T241" i="13"/>
  <c r="AS240" i="13"/>
  <c r="AH240" i="13"/>
  <c r="T240" i="13"/>
  <c r="AS239" i="13"/>
  <c r="AH239" i="13"/>
  <c r="T239" i="13"/>
  <c r="AS238" i="13"/>
  <c r="AH238" i="13"/>
  <c r="T238" i="13"/>
  <c r="AS237" i="13"/>
  <c r="AH237" i="13"/>
  <c r="T237" i="13"/>
  <c r="AS236" i="13"/>
  <c r="AH236" i="13"/>
  <c r="T236" i="13"/>
  <c r="AS235" i="13"/>
  <c r="AH235" i="13"/>
  <c r="T235" i="13"/>
  <c r="AS234" i="13"/>
  <c r="AH234" i="13"/>
  <c r="T234" i="13"/>
  <c r="AS233" i="13"/>
  <c r="AH233" i="13"/>
  <c r="T233" i="13"/>
  <c r="AS232" i="13"/>
  <c r="AH232" i="13"/>
  <c r="T232" i="13"/>
  <c r="AS231" i="13"/>
  <c r="AH231" i="13"/>
  <c r="T231" i="13"/>
  <c r="AS230" i="13"/>
  <c r="AH230" i="13"/>
  <c r="T230" i="13"/>
  <c r="AS229" i="13"/>
  <c r="AH229" i="13"/>
  <c r="T229" i="13"/>
  <c r="AS228" i="13"/>
  <c r="AH228" i="13"/>
  <c r="T228" i="13"/>
  <c r="AS227" i="13"/>
  <c r="AH227" i="13"/>
  <c r="AS226" i="13"/>
  <c r="AH226" i="13"/>
  <c r="T226" i="13"/>
  <c r="AS225" i="13"/>
  <c r="AH225" i="13"/>
  <c r="T225" i="13"/>
  <c r="AS224" i="13"/>
  <c r="AH224" i="13"/>
  <c r="T224" i="13"/>
  <c r="AS223" i="13"/>
  <c r="AH223" i="13"/>
  <c r="T223" i="13"/>
  <c r="AS222" i="13"/>
  <c r="AH222" i="13"/>
  <c r="T222" i="13"/>
  <c r="AS221" i="13"/>
  <c r="AH221" i="13"/>
  <c r="T221" i="13"/>
  <c r="AS220" i="13"/>
  <c r="AH220" i="13"/>
  <c r="T220" i="13"/>
  <c r="AS219" i="13"/>
  <c r="AH219" i="13"/>
  <c r="T219" i="13"/>
  <c r="AS218" i="13"/>
  <c r="AH218" i="13"/>
  <c r="T218" i="13"/>
  <c r="AS217" i="13"/>
  <c r="AH217" i="13"/>
  <c r="T217" i="13"/>
  <c r="AS216" i="13"/>
  <c r="AH216" i="13"/>
  <c r="T216" i="13"/>
  <c r="AS215" i="13"/>
  <c r="AH215" i="13"/>
  <c r="T215" i="13"/>
  <c r="AS214" i="13"/>
  <c r="AH214" i="13"/>
  <c r="T214" i="13"/>
  <c r="AS213" i="13"/>
  <c r="AH213" i="13"/>
  <c r="T213" i="13"/>
  <c r="AS212" i="13"/>
  <c r="AH212" i="13"/>
  <c r="T212" i="13"/>
  <c r="AS211" i="13"/>
  <c r="AH211" i="13"/>
  <c r="T211" i="13"/>
  <c r="AS210" i="13"/>
  <c r="AH210" i="13"/>
  <c r="T210" i="13"/>
  <c r="AS209" i="13"/>
  <c r="AH209" i="13"/>
  <c r="T209" i="13"/>
  <c r="AS208" i="13"/>
  <c r="AH208" i="13"/>
  <c r="T208" i="13"/>
  <c r="AS207" i="13"/>
  <c r="AH207" i="13"/>
  <c r="T207" i="13"/>
  <c r="AS206" i="13"/>
  <c r="AH206" i="13"/>
  <c r="T206" i="13"/>
  <c r="AS205" i="13"/>
  <c r="AH205" i="13"/>
  <c r="T205" i="13"/>
  <c r="AS204" i="13"/>
  <c r="AH204" i="13"/>
  <c r="T204" i="13"/>
  <c r="AS203" i="13"/>
  <c r="AH203" i="13"/>
  <c r="T203" i="13"/>
  <c r="AS202" i="13"/>
  <c r="AH202" i="13"/>
  <c r="T202" i="13"/>
  <c r="AS201" i="13"/>
  <c r="AH201" i="13"/>
  <c r="T201" i="13"/>
  <c r="AS200" i="13"/>
  <c r="AH200" i="13"/>
  <c r="T200" i="13"/>
  <c r="AS199" i="13"/>
  <c r="AH199" i="13"/>
  <c r="T199" i="13"/>
  <c r="AS198" i="13"/>
  <c r="AH198" i="13"/>
  <c r="AS197" i="13"/>
  <c r="AS196" i="13"/>
  <c r="AH196" i="13"/>
  <c r="T196" i="13"/>
  <c r="AS195" i="13"/>
  <c r="AH195" i="13"/>
  <c r="T195" i="13"/>
  <c r="AS194" i="13"/>
  <c r="AH194" i="13"/>
  <c r="T194" i="13"/>
  <c r="AS193" i="13"/>
  <c r="AH193" i="13"/>
  <c r="T193" i="13"/>
  <c r="AS192" i="13"/>
  <c r="AH192" i="13"/>
  <c r="T192" i="13"/>
  <c r="AS191" i="13"/>
  <c r="AH191" i="13"/>
  <c r="T191" i="13"/>
  <c r="AS190" i="13"/>
  <c r="AH190" i="13"/>
  <c r="T190" i="13"/>
  <c r="AS189" i="13"/>
  <c r="AH189" i="13"/>
  <c r="T189" i="13"/>
  <c r="AS188" i="13"/>
  <c r="AH188" i="13"/>
  <c r="T188" i="13"/>
  <c r="AS187" i="13"/>
  <c r="AH187" i="13"/>
  <c r="T187" i="13"/>
  <c r="AS186" i="13"/>
  <c r="AH186" i="13"/>
  <c r="T186" i="13"/>
  <c r="AS185" i="13"/>
  <c r="AH185" i="13"/>
  <c r="T185" i="13"/>
  <c r="AS184" i="13"/>
  <c r="AH184" i="13"/>
  <c r="T184" i="13"/>
  <c r="AS183" i="13"/>
  <c r="AH183" i="13"/>
  <c r="T183" i="13"/>
  <c r="AS182" i="13"/>
  <c r="AH182" i="13"/>
  <c r="T182" i="13"/>
  <c r="AS181" i="13"/>
  <c r="AH181" i="13"/>
  <c r="T181" i="13"/>
  <c r="AS180" i="13"/>
  <c r="AH180" i="13"/>
  <c r="T180" i="13"/>
  <c r="AS179" i="13"/>
  <c r="AH179" i="13"/>
  <c r="T179" i="13"/>
  <c r="AS178" i="13"/>
  <c r="AH178" i="13"/>
  <c r="T178" i="13"/>
  <c r="AS177" i="13"/>
  <c r="AH177" i="13"/>
  <c r="T177" i="13"/>
  <c r="AS176" i="13"/>
  <c r="AH176" i="13"/>
  <c r="T176" i="13"/>
  <c r="AS175" i="13"/>
  <c r="AH175" i="13"/>
  <c r="T175" i="13"/>
  <c r="AS174" i="13"/>
  <c r="AH174" i="13"/>
  <c r="T174" i="13"/>
  <c r="AS173" i="13"/>
  <c r="AH173" i="13"/>
  <c r="T173" i="13"/>
  <c r="AS172" i="13"/>
  <c r="AH172" i="13"/>
  <c r="T172" i="13"/>
  <c r="AS171" i="13"/>
  <c r="AH171" i="13"/>
  <c r="T171" i="13"/>
  <c r="AS170" i="13"/>
  <c r="AH170" i="13"/>
  <c r="T170" i="13"/>
  <c r="AS169" i="13"/>
  <c r="AH169" i="13"/>
  <c r="T169" i="13"/>
  <c r="AS168" i="13"/>
  <c r="AH168" i="13"/>
  <c r="T168" i="13"/>
  <c r="AS167" i="13"/>
  <c r="AH167" i="13"/>
  <c r="T167" i="13"/>
  <c r="AS166" i="13"/>
  <c r="AH166" i="13"/>
  <c r="T166" i="13"/>
  <c r="AS165" i="13"/>
  <c r="AH165" i="13"/>
  <c r="T165" i="13"/>
  <c r="AS164" i="13"/>
  <c r="AH164" i="13"/>
  <c r="T164" i="13"/>
  <c r="AS163" i="13"/>
  <c r="AH163" i="13"/>
  <c r="T163" i="13"/>
  <c r="AS162" i="13"/>
  <c r="AH162" i="13"/>
  <c r="T162" i="13"/>
  <c r="AS161" i="13"/>
  <c r="AH161" i="13"/>
  <c r="T161" i="13"/>
  <c r="AS160" i="13"/>
  <c r="AH160" i="13"/>
  <c r="T160" i="13"/>
  <c r="AS159" i="13"/>
  <c r="AH159" i="13"/>
  <c r="T159" i="13"/>
  <c r="AS158" i="13"/>
  <c r="AH158" i="13"/>
  <c r="T158" i="13"/>
  <c r="AS157" i="13"/>
  <c r="AH157" i="13"/>
  <c r="T157" i="13"/>
  <c r="AS156" i="13"/>
  <c r="AH156" i="13"/>
  <c r="T156" i="13"/>
  <c r="AS155" i="13"/>
  <c r="AH155" i="13"/>
  <c r="T155" i="13"/>
  <c r="AS154" i="13"/>
  <c r="AH154" i="13"/>
  <c r="T154" i="13"/>
  <c r="AS153" i="13"/>
  <c r="AH153" i="13"/>
  <c r="T153" i="13"/>
  <c r="AS152" i="13"/>
  <c r="AH152" i="13"/>
  <c r="T152" i="13"/>
  <c r="AS151" i="13"/>
  <c r="AH151" i="13"/>
  <c r="T151" i="13"/>
  <c r="AS150" i="13"/>
  <c r="AH150" i="13"/>
  <c r="T150" i="13"/>
  <c r="AS149" i="13"/>
  <c r="AH149" i="13"/>
  <c r="T149" i="13"/>
  <c r="AS148" i="13"/>
  <c r="AH148" i="13"/>
  <c r="T148" i="13"/>
  <c r="AS147" i="13"/>
  <c r="AH147" i="13"/>
  <c r="T147" i="13"/>
  <c r="AS146" i="13"/>
  <c r="AH146" i="13"/>
  <c r="AS145" i="13"/>
  <c r="AH145" i="13"/>
  <c r="T145" i="13"/>
  <c r="AS144" i="13"/>
  <c r="AH144" i="13"/>
  <c r="T144" i="13"/>
  <c r="AS143" i="13"/>
  <c r="AH143" i="13"/>
  <c r="T143" i="13"/>
  <c r="AS142" i="13"/>
  <c r="AH142" i="13"/>
  <c r="T142" i="13"/>
  <c r="AS141" i="13"/>
  <c r="AH141" i="13"/>
  <c r="T141" i="13"/>
  <c r="AS140" i="13"/>
  <c r="AH140" i="13"/>
  <c r="T140" i="13"/>
  <c r="AS139" i="13"/>
  <c r="AH139" i="13"/>
  <c r="T139" i="13"/>
  <c r="AS138" i="13"/>
  <c r="AH138" i="13"/>
  <c r="T138" i="13"/>
  <c r="AS137" i="13"/>
  <c r="AH137" i="13"/>
  <c r="T137" i="13"/>
  <c r="AS136" i="13"/>
  <c r="AH136" i="13"/>
  <c r="T136" i="13"/>
  <c r="AS135" i="13"/>
  <c r="AH135" i="13"/>
  <c r="T135" i="13"/>
  <c r="AS134" i="13"/>
  <c r="AH134" i="13"/>
  <c r="T134" i="13"/>
  <c r="AS133" i="13"/>
  <c r="AH133" i="13"/>
  <c r="T133" i="13"/>
  <c r="AS132" i="13"/>
  <c r="AH132" i="13"/>
  <c r="T132" i="13"/>
  <c r="AS131" i="13"/>
  <c r="AS130" i="13"/>
  <c r="AH130" i="13"/>
  <c r="T130" i="13"/>
  <c r="AS129" i="13"/>
  <c r="AH129" i="13"/>
  <c r="T129" i="13"/>
  <c r="AS128" i="13"/>
  <c r="AH128" i="13"/>
  <c r="T128" i="13"/>
  <c r="AS127" i="13"/>
  <c r="AH127" i="13"/>
  <c r="T127" i="13"/>
  <c r="AS126" i="13"/>
  <c r="AH126" i="13"/>
  <c r="T126" i="13"/>
  <c r="AS125" i="13"/>
  <c r="AH125" i="13"/>
  <c r="T125" i="13"/>
  <c r="AS124" i="13"/>
  <c r="AH124" i="13"/>
  <c r="T124" i="13"/>
  <c r="AS123" i="13"/>
  <c r="AH123" i="13"/>
  <c r="T123" i="13"/>
  <c r="AS122" i="13"/>
  <c r="AH122" i="13"/>
  <c r="T122" i="13"/>
  <c r="AS121" i="13"/>
  <c r="AH121" i="13"/>
  <c r="T121" i="13"/>
  <c r="AS120" i="13"/>
  <c r="AH120" i="13"/>
  <c r="T120" i="13"/>
  <c r="AS119" i="13"/>
  <c r="AH119" i="13"/>
  <c r="T119" i="13"/>
  <c r="AS118" i="13"/>
  <c r="AH118" i="13"/>
  <c r="T118" i="13"/>
  <c r="AS117" i="13"/>
  <c r="AH117" i="13"/>
  <c r="T117" i="13"/>
  <c r="AS116" i="13"/>
  <c r="AH116" i="13"/>
  <c r="T116" i="13"/>
  <c r="AS115" i="13"/>
  <c r="AH115" i="13"/>
  <c r="T115" i="13"/>
  <c r="AS114" i="13"/>
  <c r="AH114" i="13"/>
  <c r="T114" i="13"/>
  <c r="AS113" i="13"/>
  <c r="AH113" i="13"/>
  <c r="T113" i="13"/>
  <c r="AS112" i="13"/>
  <c r="AH112" i="13"/>
  <c r="T112" i="13"/>
  <c r="AS111" i="13"/>
  <c r="AH111" i="13"/>
  <c r="T111" i="13"/>
  <c r="AS110" i="13"/>
  <c r="AH110" i="13"/>
  <c r="T110" i="13"/>
  <c r="AS109" i="13"/>
  <c r="AH109" i="13"/>
  <c r="T109" i="13"/>
  <c r="AS108" i="13"/>
  <c r="AH108" i="13"/>
  <c r="AS107" i="13"/>
  <c r="AH107" i="13"/>
  <c r="T107" i="13"/>
  <c r="AS106" i="13"/>
  <c r="AH106" i="13"/>
  <c r="T106" i="13"/>
  <c r="AS105" i="13"/>
  <c r="AH105" i="13"/>
  <c r="T105" i="13"/>
  <c r="AS104" i="13"/>
  <c r="AH104" i="13"/>
  <c r="T104" i="13"/>
  <c r="AS103" i="13"/>
  <c r="AH103" i="13"/>
  <c r="T103" i="13"/>
  <c r="AS102" i="13"/>
  <c r="AH102" i="13"/>
  <c r="T102" i="13"/>
  <c r="AS101" i="13"/>
  <c r="AH101" i="13"/>
  <c r="T101" i="13"/>
  <c r="AS100" i="13"/>
  <c r="AH100" i="13"/>
  <c r="T100" i="13"/>
  <c r="AS99" i="13"/>
  <c r="AH99" i="13"/>
  <c r="T99" i="13"/>
  <c r="AS98" i="13"/>
  <c r="AH98" i="13"/>
  <c r="T98" i="13"/>
  <c r="AS97" i="13"/>
  <c r="AH97" i="13"/>
  <c r="T97" i="13"/>
  <c r="AS96" i="13"/>
  <c r="AH96" i="13"/>
  <c r="T96" i="13"/>
  <c r="AS95" i="13"/>
  <c r="AH95" i="13"/>
  <c r="T95" i="13"/>
  <c r="AS94" i="13"/>
  <c r="AH94" i="13"/>
  <c r="T94" i="13"/>
  <c r="AS93" i="13"/>
  <c r="AH93" i="13"/>
  <c r="T93" i="13"/>
  <c r="AS92" i="13"/>
  <c r="AH92" i="13"/>
  <c r="T92" i="13"/>
  <c r="AS91" i="13"/>
  <c r="AH91" i="13"/>
  <c r="T91" i="13"/>
  <c r="AS90" i="13"/>
  <c r="AH90" i="13"/>
  <c r="T90" i="13"/>
  <c r="AS89" i="13"/>
  <c r="AH89" i="13"/>
  <c r="T89" i="13"/>
  <c r="AS88" i="13"/>
  <c r="AH88" i="13"/>
  <c r="T88" i="13"/>
  <c r="AS87" i="13"/>
  <c r="AH87" i="13"/>
  <c r="T87" i="13"/>
  <c r="AS86" i="13"/>
  <c r="AH86" i="13"/>
  <c r="T86" i="13"/>
  <c r="AS85" i="13"/>
  <c r="AH85" i="13"/>
  <c r="T85" i="13"/>
  <c r="AS84" i="13"/>
  <c r="AH84" i="13"/>
  <c r="T84" i="13"/>
  <c r="AS83" i="13"/>
  <c r="AH83" i="13"/>
  <c r="T83" i="13"/>
  <c r="AS82" i="13"/>
  <c r="AH82" i="13"/>
  <c r="T82" i="13"/>
  <c r="AS81" i="13"/>
  <c r="AH81" i="13"/>
  <c r="T81" i="13"/>
  <c r="AS80" i="13"/>
  <c r="AH80" i="13"/>
  <c r="T80" i="13"/>
  <c r="AS79" i="13"/>
  <c r="AH79" i="13"/>
  <c r="AS78" i="13"/>
  <c r="AH78" i="13"/>
  <c r="AS77" i="13"/>
  <c r="T77" i="13"/>
  <c r="AS76" i="13"/>
  <c r="AH76" i="13"/>
  <c r="T76" i="13"/>
  <c r="AS75" i="13"/>
  <c r="AH75" i="13"/>
  <c r="AS74" i="13"/>
  <c r="AH74" i="13"/>
  <c r="AS73" i="13"/>
  <c r="AH73" i="13"/>
  <c r="T73" i="13"/>
  <c r="AS72" i="13"/>
  <c r="AH72" i="13"/>
  <c r="AS71" i="13"/>
  <c r="AH71" i="13"/>
  <c r="T71" i="13"/>
  <c r="AS70" i="13"/>
  <c r="AH70" i="13"/>
  <c r="AS69" i="13"/>
  <c r="AH69" i="13"/>
  <c r="AS68" i="13"/>
  <c r="AH68" i="13"/>
  <c r="T68" i="13"/>
  <c r="AS67" i="13"/>
  <c r="T67" i="13"/>
  <c r="AS66" i="13"/>
  <c r="AH66" i="13"/>
  <c r="AS65" i="13"/>
  <c r="AH65" i="13"/>
  <c r="AS64" i="13"/>
  <c r="AH64" i="13"/>
  <c r="T64" i="13"/>
  <c r="AS63" i="13"/>
  <c r="AH63" i="13"/>
  <c r="AS62" i="13"/>
  <c r="T62" i="13"/>
  <c r="AS61" i="13"/>
  <c r="AS60" i="13"/>
  <c r="AH60" i="13"/>
  <c r="AS59" i="13"/>
  <c r="AS58" i="13"/>
  <c r="T58" i="13"/>
  <c r="AS57" i="13"/>
  <c r="AH57" i="13"/>
  <c r="AS56" i="13"/>
  <c r="AH56" i="13"/>
  <c r="AS55" i="13"/>
  <c r="AH55" i="13"/>
  <c r="AS54" i="13"/>
  <c r="AS53" i="13"/>
  <c r="AH53" i="13"/>
  <c r="T53" i="13"/>
  <c r="AS52" i="13"/>
  <c r="AS51" i="13"/>
  <c r="AH51" i="13"/>
  <c r="AS50" i="13"/>
  <c r="AH50" i="13"/>
  <c r="AS49" i="13"/>
  <c r="AH49" i="13"/>
  <c r="AS48" i="13"/>
  <c r="AS47" i="13"/>
  <c r="T47" i="13"/>
  <c r="AS46" i="13"/>
  <c r="AH46" i="13"/>
  <c r="T46" i="13"/>
  <c r="AS45" i="13"/>
  <c r="AH45" i="13"/>
  <c r="AS44" i="13"/>
  <c r="AH44" i="13"/>
  <c r="T44" i="13"/>
  <c r="AS43" i="13"/>
  <c r="AH43" i="13"/>
  <c r="AS42" i="13"/>
  <c r="AH42" i="13"/>
  <c r="AS41" i="13"/>
  <c r="AH41" i="13"/>
  <c r="T41" i="13"/>
  <c r="AS40" i="13"/>
  <c r="AS39" i="13"/>
  <c r="AS38" i="13"/>
  <c r="AH38" i="13"/>
  <c r="AS37" i="13"/>
  <c r="T37" i="13"/>
  <c r="AS36" i="13"/>
  <c r="AH36" i="13"/>
  <c r="AS35" i="13"/>
  <c r="AH35" i="13"/>
  <c r="AS34" i="13"/>
  <c r="T34" i="13"/>
  <c r="AS33" i="13"/>
  <c r="AH33" i="13"/>
  <c r="AS32" i="13"/>
  <c r="AH32" i="13"/>
  <c r="AS31" i="13"/>
  <c r="AH31" i="13"/>
  <c r="AS30" i="13"/>
  <c r="AH30" i="13"/>
  <c r="AS29" i="13"/>
  <c r="AH29" i="13"/>
  <c r="AS28" i="13"/>
  <c r="AH28" i="13"/>
  <c r="T28" i="13"/>
  <c r="AS27" i="13"/>
  <c r="AH27" i="13"/>
  <c r="AS26" i="13"/>
  <c r="AH26" i="13"/>
  <c r="T26" i="13"/>
  <c r="AS25" i="13"/>
  <c r="AH25" i="13"/>
  <c r="T25" i="13"/>
  <c r="AS24" i="13"/>
  <c r="AH24" i="13"/>
  <c r="T24" i="13"/>
  <c r="AS23" i="13"/>
  <c r="AH23" i="13"/>
  <c r="T23" i="13"/>
  <c r="AS22" i="13"/>
  <c r="AH22" i="13"/>
  <c r="AS21" i="13"/>
  <c r="T21" i="13"/>
  <c r="AS20" i="13"/>
  <c r="AH20" i="13"/>
  <c r="AS19" i="13"/>
  <c r="AH19" i="13"/>
  <c r="AS18" i="13"/>
  <c r="AH18" i="13"/>
  <c r="AS17" i="13"/>
  <c r="AH17" i="13"/>
  <c r="T17" i="13"/>
  <c r="AS16" i="13"/>
  <c r="AH16" i="13"/>
  <c r="AS15" i="13"/>
  <c r="AH15" i="13"/>
  <c r="AS14" i="13"/>
  <c r="AH14" i="13"/>
  <c r="AS13" i="13"/>
  <c r="AH13" i="13"/>
  <c r="AS12" i="13"/>
  <c r="AH12" i="13"/>
  <c r="AS11" i="13"/>
  <c r="T11" i="13"/>
  <c r="AS10" i="13"/>
  <c r="AH10" i="13"/>
  <c r="AS9" i="13"/>
  <c r="AS8" i="13"/>
  <c r="AH8" i="13"/>
  <c r="T8" i="13"/>
  <c r="AS7" i="13"/>
  <c r="AH7" i="13"/>
  <c r="AS6" i="13"/>
  <c r="AH6" i="13"/>
  <c r="T6" i="13"/>
  <c r="AS5" i="13"/>
  <c r="AH5" i="13"/>
  <c r="T5" i="13"/>
  <c r="AH1926" i="1"/>
  <c r="AH1925" i="1"/>
  <c r="AH1924" i="1"/>
  <c r="AH1923" i="1"/>
  <c r="AH1922" i="1"/>
  <c r="AH1921" i="1"/>
  <c r="AH1920" i="1"/>
  <c r="AH1919" i="1"/>
  <c r="AH1918" i="1"/>
  <c r="AH1917" i="1"/>
  <c r="AH1916" i="1"/>
  <c r="AH1915" i="1"/>
  <c r="AH1914" i="1"/>
  <c r="AH1913" i="1"/>
  <c r="AH1912" i="1"/>
  <c r="AH1911" i="1"/>
  <c r="AH1910" i="1"/>
  <c r="AH1909" i="1"/>
  <c r="AH1908" i="1"/>
  <c r="AH1907" i="1"/>
  <c r="AH1906" i="1"/>
  <c r="AH1905" i="1"/>
  <c r="AH1904" i="1"/>
  <c r="AH1903" i="1"/>
  <c r="AH1902" i="1"/>
  <c r="AH1901" i="1"/>
  <c r="AH1900" i="1"/>
  <c r="AH1899" i="1"/>
  <c r="AH1898" i="1"/>
  <c r="AH1897" i="1"/>
  <c r="AH1896" i="1"/>
  <c r="AH1895" i="1"/>
  <c r="AH1894" i="1"/>
  <c r="AH1893" i="1"/>
  <c r="AH1892" i="1"/>
  <c r="AH1891" i="1"/>
  <c r="AH1890" i="1"/>
  <c r="AH1889" i="1"/>
  <c r="AH1888" i="1"/>
  <c r="AH1887" i="1"/>
  <c r="AH1886" i="1"/>
  <c r="AH1885" i="1"/>
  <c r="AH1884" i="1"/>
  <c r="AH1883" i="1"/>
  <c r="AH1882" i="1"/>
  <c r="AH1881" i="1"/>
  <c r="AH1880" i="1"/>
  <c r="AH1879" i="1"/>
  <c r="AH1878" i="1"/>
  <c r="AH1877" i="1"/>
  <c r="AH1876" i="1"/>
  <c r="AH1875" i="1"/>
  <c r="AH1874" i="1"/>
  <c r="AH1873" i="1"/>
  <c r="AH1872" i="1"/>
  <c r="AH1871" i="1"/>
  <c r="AH1870" i="1"/>
  <c r="AH1869" i="1"/>
  <c r="AH1868" i="1"/>
  <c r="AH1867" i="1"/>
  <c r="AH1866" i="1"/>
  <c r="AH1865" i="1"/>
  <c r="AH1864" i="1"/>
  <c r="AH1863" i="1"/>
  <c r="AH1862" i="1"/>
  <c r="AH1861" i="1"/>
  <c r="AH1860" i="1"/>
  <c r="AH1859" i="1"/>
  <c r="AH1858" i="1"/>
  <c r="AH1857" i="1"/>
  <c r="AH1856" i="1"/>
  <c r="AH1855" i="1"/>
  <c r="AH1854" i="1"/>
  <c r="AH1853" i="1"/>
  <c r="AH1852" i="1"/>
  <c r="AH1851" i="1"/>
  <c r="AH1850" i="1"/>
  <c r="AH1849" i="1"/>
  <c r="AH1848" i="1"/>
  <c r="AH1847" i="1"/>
  <c r="AH1846" i="1"/>
  <c r="AH1845" i="1"/>
  <c r="AH1844" i="1"/>
  <c r="AH1843" i="1"/>
  <c r="AH1842" i="1"/>
  <c r="AH1841" i="1"/>
  <c r="AH1840" i="1"/>
  <c r="AH1839" i="1"/>
  <c r="AH1838" i="1"/>
  <c r="AH1837" i="1"/>
  <c r="AH1836" i="1"/>
  <c r="AH1835" i="1"/>
  <c r="AH1834" i="1"/>
  <c r="AH1833" i="1"/>
  <c r="AH1832" i="1"/>
  <c r="AH1831" i="1"/>
  <c r="AH1830" i="1"/>
  <c r="AH1829" i="1"/>
  <c r="AH1828" i="1"/>
  <c r="AH1827" i="1"/>
  <c r="AH1826" i="1"/>
  <c r="AH1825" i="1"/>
  <c r="AH1824" i="1"/>
  <c r="AH1823" i="1"/>
  <c r="AH1822" i="1"/>
  <c r="AH1821" i="1"/>
  <c r="AH1820" i="1"/>
  <c r="AH1819" i="1"/>
  <c r="AH1818" i="1"/>
  <c r="AH1817" i="1"/>
  <c r="AH1816" i="1"/>
  <c r="AH1815" i="1"/>
  <c r="AH1814" i="1"/>
  <c r="AH1813" i="1"/>
  <c r="AH1812" i="1"/>
  <c r="AH1811" i="1"/>
  <c r="AH1810" i="1"/>
  <c r="AH1809" i="1"/>
  <c r="AH1808" i="1"/>
  <c r="AH1807" i="1"/>
  <c r="AH1806" i="1"/>
  <c r="AH1805" i="1"/>
  <c r="AH1804" i="1"/>
  <c r="AH1803" i="1"/>
  <c r="AH1802" i="1"/>
  <c r="AH1801" i="1"/>
  <c r="AH1800" i="1"/>
  <c r="AH1799" i="1"/>
  <c r="AH1798" i="1"/>
  <c r="AH1797" i="1"/>
  <c r="AH1796" i="1"/>
  <c r="AH1795" i="1"/>
  <c r="AH1794" i="1"/>
  <c r="AH1793" i="1"/>
  <c r="AH1792" i="1"/>
  <c r="AH1791" i="1"/>
  <c r="AH1790" i="1"/>
  <c r="AH1789" i="1"/>
  <c r="AH1788" i="1"/>
  <c r="AH1787" i="1"/>
  <c r="AH1786" i="1"/>
  <c r="AH1785" i="1"/>
  <c r="AH1784" i="1"/>
  <c r="AH1783" i="1"/>
  <c r="AH1782" i="1"/>
  <c r="AH1781" i="1"/>
  <c r="AH1780" i="1"/>
  <c r="AH1779" i="1"/>
  <c r="AH1778" i="1"/>
  <c r="AH1777" i="1"/>
  <c r="AH1776" i="1"/>
  <c r="AH1775" i="1"/>
  <c r="AH1774" i="1"/>
  <c r="AH1773" i="1"/>
  <c r="AH1772" i="1"/>
  <c r="AH1771" i="1"/>
  <c r="AH1770" i="1"/>
  <c r="AH1769" i="1"/>
  <c r="AH1768" i="1"/>
  <c r="AH1767" i="1"/>
  <c r="AH1766" i="1"/>
  <c r="AH1765" i="1"/>
  <c r="AH1764" i="1"/>
  <c r="AH1763" i="1"/>
  <c r="AH1762" i="1"/>
  <c r="AH1761" i="1"/>
  <c r="AH1760" i="1"/>
  <c r="AH1759" i="1"/>
  <c r="AH1758" i="1"/>
  <c r="AH1757" i="1"/>
  <c r="AH1756" i="1"/>
  <c r="AH1755" i="1"/>
  <c r="AH1754" i="1"/>
  <c r="AH1753" i="1"/>
  <c r="AH1752" i="1"/>
  <c r="AH1751" i="1"/>
  <c r="AH1750" i="1"/>
  <c r="AH1749" i="1"/>
  <c r="AH1748" i="1"/>
  <c r="AH1747" i="1"/>
  <c r="AH1746" i="1"/>
  <c r="AH1745" i="1"/>
  <c r="AH1744" i="1"/>
  <c r="AH1743" i="1"/>
  <c r="AH1742" i="1"/>
  <c r="AH1741" i="1"/>
  <c r="AH1740" i="1"/>
  <c r="AH1739" i="1"/>
  <c r="AH1738" i="1"/>
  <c r="AH1737" i="1"/>
  <c r="AH1736" i="1"/>
  <c r="AH1735" i="1"/>
  <c r="AH1734" i="1"/>
  <c r="AH1733" i="1"/>
  <c r="AH1732" i="1"/>
  <c r="AH1731" i="1"/>
  <c r="AH1730" i="1"/>
  <c r="AH1729" i="1"/>
  <c r="AH1728" i="1"/>
  <c r="AH1727" i="1"/>
  <c r="AH1726" i="1"/>
  <c r="AH1725" i="1"/>
  <c r="AH1724" i="1"/>
  <c r="AH1723" i="1"/>
  <c r="AH1722" i="1"/>
  <c r="AH1721" i="1"/>
  <c r="AH1720" i="1"/>
  <c r="AH1719" i="1"/>
  <c r="AH1718" i="1"/>
  <c r="AH1717" i="1"/>
  <c r="AH1716" i="1"/>
  <c r="AH1715" i="1"/>
  <c r="AH1714" i="1"/>
  <c r="AH1713" i="1"/>
  <c r="AH1712" i="1"/>
  <c r="AH1711" i="1"/>
  <c r="AH1710" i="1"/>
  <c r="AH1709" i="1"/>
  <c r="AH1708" i="1"/>
  <c r="AH1707" i="1"/>
  <c r="AH1706" i="1"/>
  <c r="AH1705" i="1"/>
  <c r="AH1704" i="1"/>
  <c r="AH1703" i="1"/>
  <c r="AH1702" i="1"/>
  <c r="AH1701" i="1"/>
  <c r="AH1700" i="1"/>
  <c r="AH1699" i="1"/>
  <c r="AH1698" i="1"/>
  <c r="AH1697" i="1"/>
  <c r="AH1696" i="1"/>
  <c r="AH1695" i="1"/>
  <c r="AH1694" i="1"/>
  <c r="AH1693" i="1"/>
  <c r="AH1692" i="1"/>
  <c r="AH1691" i="1"/>
  <c r="AH1690" i="1"/>
  <c r="AH1689" i="1"/>
  <c r="AH1688" i="1"/>
  <c r="AH1687" i="1"/>
  <c r="AH1686" i="1"/>
  <c r="AH1685" i="1"/>
  <c r="AH1684" i="1"/>
  <c r="AH1683" i="1"/>
  <c r="AH1682" i="1"/>
  <c r="AH1681" i="1"/>
  <c r="AH1680" i="1"/>
  <c r="AH1679" i="1"/>
  <c r="AH1678" i="1"/>
  <c r="AH1677" i="1"/>
  <c r="AH1676" i="1"/>
  <c r="AH1675" i="1"/>
  <c r="AH1674" i="1"/>
  <c r="AH1673" i="1"/>
  <c r="AH1672" i="1"/>
  <c r="AH1671" i="1"/>
  <c r="AH1670" i="1"/>
  <c r="AH1669" i="1"/>
  <c r="AH1668" i="1"/>
  <c r="AH1667" i="1"/>
  <c r="AH1666" i="1"/>
  <c r="AH1665" i="1"/>
  <c r="AH1664" i="1"/>
  <c r="AH1663" i="1"/>
  <c r="AH1662" i="1"/>
  <c r="AH1661" i="1"/>
  <c r="AH1660" i="1"/>
  <c r="AH1659" i="1"/>
  <c r="AH1658" i="1"/>
  <c r="AH1657" i="1"/>
  <c r="AH1656" i="1"/>
  <c r="AH1655" i="1"/>
  <c r="AH1654" i="1"/>
  <c r="AH1653" i="1"/>
  <c r="AH1652" i="1"/>
  <c r="AH1651" i="1"/>
  <c r="AH1650" i="1"/>
  <c r="AH1649" i="1"/>
  <c r="AH1648" i="1"/>
  <c r="AH1647" i="1"/>
  <c r="AH1646" i="1"/>
  <c r="AH1645" i="1"/>
  <c r="AH1644" i="1"/>
  <c r="AH1643" i="1"/>
  <c r="AH1642" i="1"/>
  <c r="AH1641" i="1"/>
  <c r="AH1640" i="1"/>
  <c r="AH1639" i="1"/>
  <c r="AH1638" i="1"/>
  <c r="AH1637" i="1"/>
  <c r="AH1636" i="1"/>
  <c r="AH1635" i="1"/>
  <c r="AH1634" i="1"/>
  <c r="AH1633" i="1"/>
  <c r="AH1632" i="1"/>
  <c r="AH1631" i="1"/>
  <c r="AH1630" i="1"/>
  <c r="AH1629" i="1"/>
  <c r="AH1628" i="1"/>
  <c r="AH1627" i="1"/>
  <c r="AH1626" i="1"/>
  <c r="AH1625" i="1"/>
  <c r="AH1624" i="1"/>
  <c r="AH1623" i="1"/>
  <c r="AH1622" i="1"/>
  <c r="AH1621" i="1"/>
  <c r="AH1620" i="1"/>
  <c r="AH1619" i="1"/>
  <c r="AH1618" i="1"/>
  <c r="AH1617" i="1"/>
  <c r="AH1616" i="1"/>
  <c r="AH1615" i="1"/>
  <c r="AH1614" i="1"/>
  <c r="AH1613" i="1"/>
  <c r="AH1612" i="1"/>
  <c r="AH1611" i="1"/>
  <c r="AH1610" i="1"/>
  <c r="AH1609" i="1"/>
  <c r="AH1608" i="1"/>
  <c r="AH1607" i="1"/>
  <c r="AH1606" i="1"/>
  <c r="AH1605" i="1"/>
  <c r="AH1604" i="1"/>
  <c r="AH1603" i="1"/>
  <c r="AH1602" i="1"/>
  <c r="AH1601" i="1"/>
  <c r="AH1600" i="1"/>
  <c r="AH1599" i="1"/>
  <c r="AH1598" i="1"/>
  <c r="AH1597" i="1"/>
  <c r="AH1596" i="1"/>
  <c r="AH1595" i="1"/>
  <c r="AH1594" i="1"/>
  <c r="AH1593" i="1"/>
  <c r="AH1592" i="1"/>
  <c r="AH1591" i="1"/>
  <c r="AH1590" i="1"/>
  <c r="AH1589" i="1"/>
  <c r="AH1588" i="1"/>
  <c r="AH1587" i="1"/>
  <c r="AH1586" i="1"/>
  <c r="AH1585" i="1"/>
  <c r="AH1584" i="1"/>
  <c r="AH1583" i="1"/>
  <c r="AH1582" i="1"/>
  <c r="AH1581" i="1"/>
  <c r="AH1580" i="1"/>
  <c r="AH1579" i="1"/>
  <c r="AH1578" i="1"/>
  <c r="AH1577" i="1"/>
  <c r="AH1576" i="1"/>
  <c r="AH1575" i="1"/>
  <c r="AH1574" i="1"/>
  <c r="AH1573" i="1"/>
  <c r="AH1572" i="1"/>
  <c r="AH1571" i="1"/>
  <c r="AH1570" i="1"/>
  <c r="AH1569" i="1"/>
  <c r="AH1568" i="1"/>
  <c r="AH1567" i="1"/>
  <c r="AH1566" i="1"/>
  <c r="AH1565" i="1"/>
  <c r="AH1564" i="1"/>
  <c r="AH1563" i="1"/>
  <c r="AH1562" i="1"/>
  <c r="AH1561" i="1"/>
  <c r="AH1560" i="1"/>
  <c r="AH1559" i="1"/>
  <c r="AH1558" i="1"/>
  <c r="AH1557" i="1"/>
  <c r="AH1556" i="1"/>
  <c r="AH1555" i="1"/>
  <c r="AH1554" i="1"/>
  <c r="AH1553" i="1"/>
  <c r="AH1552" i="1"/>
  <c r="AH1551" i="1"/>
  <c r="AH1550" i="1"/>
  <c r="AH1549" i="1"/>
  <c r="AH1548" i="1"/>
  <c r="AH1547" i="1"/>
  <c r="AH1546" i="1"/>
  <c r="AH1545" i="1"/>
  <c r="AH1544" i="1"/>
  <c r="AH1543" i="1"/>
  <c r="AH1542" i="1"/>
  <c r="AH1541" i="1"/>
  <c r="AH1540" i="1"/>
  <c r="AH1539" i="1"/>
  <c r="AH1538" i="1"/>
  <c r="AH1537" i="1"/>
  <c r="AH1536" i="1"/>
  <c r="AH1535" i="1"/>
  <c r="AH1534" i="1"/>
  <c r="AH1533" i="1"/>
  <c r="AH1532" i="1"/>
  <c r="AH1531" i="1"/>
  <c r="AH1530" i="1"/>
  <c r="AH1529" i="1"/>
  <c r="AH1528" i="1"/>
  <c r="AH1527" i="1"/>
  <c r="AH1526" i="1"/>
  <c r="AH1525" i="1"/>
  <c r="AH1524" i="1"/>
  <c r="AH1523" i="1"/>
  <c r="AH1522" i="1"/>
  <c r="AH1521" i="1"/>
  <c r="AH1520" i="1"/>
  <c r="AH1519" i="1"/>
  <c r="AH1518" i="1"/>
  <c r="AH1517" i="1"/>
  <c r="AH1516" i="1"/>
  <c r="AH1515" i="1"/>
  <c r="AH1514" i="1"/>
  <c r="AH1513" i="1"/>
  <c r="AH1512" i="1"/>
  <c r="AH1511" i="1"/>
  <c r="AH1510" i="1"/>
  <c r="AH1509" i="1"/>
  <c r="AH1508" i="1"/>
  <c r="AH1507" i="1"/>
  <c r="AH1506" i="1"/>
  <c r="AH1505" i="1"/>
  <c r="AH1504" i="1"/>
  <c r="AH1503" i="1"/>
  <c r="AH1502" i="1"/>
  <c r="AH1501" i="1"/>
  <c r="AH1500" i="1"/>
  <c r="AH1499" i="1"/>
  <c r="AH1498" i="1"/>
  <c r="AH1497" i="1"/>
  <c r="AH1496" i="1"/>
  <c r="AH1495" i="1"/>
  <c r="AH1494" i="1"/>
  <c r="AH1493" i="1"/>
  <c r="AH1492" i="1"/>
  <c r="AH1491" i="1"/>
  <c r="AH1490" i="1"/>
  <c r="AH1489" i="1"/>
  <c r="AH1488" i="1"/>
  <c r="AH1487" i="1"/>
  <c r="AH1486" i="1"/>
  <c r="AH1485" i="1"/>
  <c r="AH1484" i="1"/>
  <c r="AH1483" i="1"/>
  <c r="AH1482" i="1"/>
  <c r="AH1481" i="1"/>
  <c r="AH1480" i="1"/>
  <c r="AH1479" i="1"/>
  <c r="AH1478" i="1"/>
  <c r="AH1477" i="1"/>
  <c r="AH1476" i="1"/>
  <c r="AH1475" i="1"/>
  <c r="AH1474" i="1"/>
  <c r="AH1473" i="1"/>
  <c r="AH1472" i="1"/>
  <c r="AH1471" i="1"/>
  <c r="AH1470" i="1"/>
  <c r="AH1469" i="1"/>
  <c r="AH1468" i="1"/>
  <c r="AH1467" i="1"/>
  <c r="AH1466" i="1"/>
  <c r="AH1465" i="1"/>
  <c r="AH1464" i="1"/>
  <c r="AH1463" i="1"/>
  <c r="AH1462" i="1"/>
  <c r="AH1461" i="1"/>
  <c r="AH1460" i="1"/>
  <c r="AH1459" i="1"/>
  <c r="AH1458" i="1"/>
  <c r="AH1457" i="1"/>
  <c r="AH1456" i="1"/>
  <c r="AH1455" i="1"/>
  <c r="AH1454" i="1"/>
  <c r="AH1453" i="1"/>
  <c r="AH1452" i="1"/>
  <c r="AH1451" i="1"/>
  <c r="AH1450" i="1"/>
  <c r="AH1449" i="1"/>
  <c r="AH1448" i="1"/>
  <c r="AH1447" i="1"/>
  <c r="AH1446" i="1"/>
  <c r="AH1445" i="1"/>
  <c r="AH1444" i="1"/>
  <c r="AH1443" i="1"/>
  <c r="AH1442" i="1"/>
  <c r="AH1441" i="1"/>
  <c r="AH1440" i="1"/>
  <c r="AH1439" i="1"/>
  <c r="AH1438" i="1"/>
  <c r="AH1437" i="1"/>
  <c r="AH1436" i="1"/>
  <c r="AH1435" i="1"/>
  <c r="AH1434" i="1"/>
  <c r="AH1433" i="1"/>
  <c r="AH1432" i="1"/>
  <c r="AH1431" i="1"/>
  <c r="AH1430" i="1"/>
  <c r="AH1429" i="1"/>
  <c r="AH1428" i="1"/>
  <c r="AH1427" i="1"/>
  <c r="AH1426" i="1"/>
  <c r="AH1425" i="1"/>
  <c r="AH1424" i="1"/>
  <c r="AH1423" i="1"/>
  <c r="AH1422" i="1"/>
  <c r="AH1421" i="1"/>
  <c r="AH1420" i="1"/>
  <c r="AH1419" i="1"/>
  <c r="AH1418" i="1"/>
  <c r="AH1417" i="1"/>
  <c r="AH1416" i="1"/>
  <c r="AH1415" i="1"/>
  <c r="AH1414" i="1"/>
  <c r="AH1413" i="1"/>
  <c r="AH1412" i="1"/>
  <c r="AH1411" i="1"/>
  <c r="AH1410" i="1"/>
  <c r="AH1409" i="1"/>
  <c r="AH1408" i="1"/>
  <c r="AH1407" i="1"/>
  <c r="AH1406" i="1"/>
  <c r="AH1405" i="1"/>
  <c r="AH1404" i="1"/>
  <c r="AH1403" i="1"/>
  <c r="AH1402" i="1"/>
  <c r="AH1401" i="1"/>
  <c r="AH1400" i="1"/>
  <c r="AH1399" i="1"/>
  <c r="AH1398" i="1"/>
  <c r="AH1397" i="1"/>
  <c r="AH1396" i="1"/>
  <c r="AH1395" i="1"/>
  <c r="AH1394" i="1"/>
  <c r="AH1393" i="1"/>
  <c r="AH1392" i="1"/>
  <c r="AH1391" i="1"/>
  <c r="AH1390" i="1"/>
  <c r="AH1389" i="1"/>
  <c r="AH1388" i="1"/>
  <c r="AH1387" i="1"/>
  <c r="AH1386" i="1"/>
  <c r="AH1385" i="1"/>
  <c r="AH1384" i="1"/>
  <c r="AH1383" i="1"/>
  <c r="AH1382" i="1"/>
  <c r="AH1381" i="1"/>
  <c r="AH1380" i="1"/>
  <c r="AH1379" i="1"/>
  <c r="AH1378" i="1"/>
  <c r="AH1377" i="1"/>
  <c r="AH1376" i="1"/>
  <c r="AH1375" i="1"/>
  <c r="AH1374" i="1"/>
  <c r="AH1373" i="1"/>
  <c r="AH1372" i="1"/>
  <c r="AH1371" i="1"/>
  <c r="AH1370" i="1"/>
  <c r="AH1369" i="1"/>
  <c r="AH1368" i="1"/>
  <c r="AH1367" i="1"/>
  <c r="AH1366" i="1"/>
  <c r="AH1365" i="1"/>
  <c r="AH1364" i="1"/>
  <c r="AH1363" i="1"/>
  <c r="AH1362" i="1"/>
  <c r="AH1361" i="1"/>
  <c r="AH1360" i="1"/>
  <c r="AH1359" i="1"/>
  <c r="AH1358" i="1"/>
  <c r="AH1357" i="1"/>
  <c r="AH1356" i="1"/>
  <c r="AH1355" i="1"/>
  <c r="AH1354" i="1"/>
  <c r="AH1353" i="1"/>
  <c r="AH1352" i="1"/>
  <c r="AH1351" i="1"/>
  <c r="AH1350" i="1"/>
  <c r="AH1349" i="1"/>
  <c r="AH1348" i="1"/>
  <c r="AH1347" i="1"/>
  <c r="AH1346" i="1"/>
  <c r="AH1345" i="1"/>
  <c r="AH1344" i="1"/>
  <c r="AH1343" i="1"/>
  <c r="AH1342" i="1"/>
  <c r="AH1341" i="1"/>
  <c r="AH1340" i="1"/>
  <c r="AH1339" i="1"/>
  <c r="AH1338" i="1"/>
  <c r="AH1337" i="1"/>
  <c r="AH1336" i="1"/>
  <c r="AH1335" i="1"/>
  <c r="AH1334" i="1"/>
  <c r="AH1333" i="1"/>
  <c r="AH1332" i="1"/>
  <c r="AH1331" i="1"/>
  <c r="AH1330" i="1"/>
  <c r="AH1329" i="1"/>
  <c r="AH1328" i="1"/>
  <c r="AH1327" i="1"/>
  <c r="AH1326" i="1"/>
  <c r="AH1325" i="1"/>
  <c r="AH1324" i="1"/>
  <c r="AH1323" i="1"/>
  <c r="AH1322" i="1"/>
  <c r="AH1321" i="1"/>
  <c r="AH1320" i="1"/>
  <c r="AH1319" i="1"/>
  <c r="AH1318" i="1"/>
  <c r="AH1317" i="1"/>
  <c r="AH1316" i="1"/>
  <c r="AH1315" i="1"/>
  <c r="AH1314" i="1"/>
  <c r="AH1313" i="1"/>
  <c r="AH1312" i="1"/>
  <c r="AH1311" i="1"/>
  <c r="AH1310" i="1"/>
  <c r="AH1309" i="1"/>
  <c r="AH1308" i="1"/>
  <c r="AH1307" i="1"/>
  <c r="AH1306" i="1"/>
  <c r="AH1305" i="1"/>
  <c r="AH1304" i="1"/>
  <c r="AH1303" i="1"/>
  <c r="AH1302" i="1"/>
  <c r="AH1301" i="1"/>
  <c r="AH1300" i="1"/>
  <c r="AH1299" i="1"/>
  <c r="AH1298" i="1"/>
  <c r="AH1297" i="1"/>
  <c r="AH1296" i="1"/>
  <c r="AH1295" i="1"/>
  <c r="AH1294" i="1"/>
  <c r="AH1293" i="1"/>
  <c r="AH1292" i="1"/>
  <c r="AH1291" i="1"/>
  <c r="AH1290" i="1"/>
  <c r="AH1289" i="1"/>
  <c r="AH1288" i="1"/>
  <c r="AH1287" i="1"/>
  <c r="AH1286" i="1"/>
  <c r="AH1285" i="1"/>
  <c r="AH1284" i="1"/>
  <c r="AH1283" i="1"/>
  <c r="AH1282" i="1"/>
  <c r="AH1281" i="1"/>
  <c r="AH1280" i="1"/>
  <c r="AH1279" i="1"/>
  <c r="AH1278" i="1"/>
  <c r="AH1277" i="1"/>
  <c r="AH1276" i="1"/>
  <c r="AH1275" i="1"/>
  <c r="AH1274" i="1"/>
  <c r="AH1273" i="1"/>
  <c r="AH1272" i="1"/>
  <c r="AH1271" i="1"/>
  <c r="AH1270" i="1"/>
  <c r="AH1269" i="1"/>
  <c r="AH1268" i="1"/>
  <c r="AH1267" i="1"/>
  <c r="AH1266" i="1"/>
  <c r="AH1265" i="1"/>
  <c r="AH1264" i="1"/>
  <c r="AH1263" i="1"/>
  <c r="AH1262" i="1"/>
  <c r="AH1261" i="1"/>
  <c r="AH1260" i="1"/>
  <c r="AH1259" i="1"/>
  <c r="AH1258" i="1"/>
  <c r="AH1257" i="1"/>
  <c r="AH1256" i="1"/>
  <c r="AH1255" i="1"/>
  <c r="AH1254" i="1"/>
  <c r="AH1253" i="1"/>
  <c r="AH1252" i="1"/>
  <c r="AH1251" i="1"/>
  <c r="AH1250" i="1"/>
  <c r="AH1249" i="1"/>
  <c r="AH1248" i="1"/>
  <c r="AH1247" i="1"/>
  <c r="AH1246" i="1"/>
  <c r="AH1245" i="1"/>
  <c r="AH1244" i="1"/>
  <c r="AH1243" i="1"/>
  <c r="AH1242" i="1"/>
  <c r="AH1241" i="1"/>
  <c r="AH1240" i="1"/>
  <c r="AH1239" i="1"/>
  <c r="AH1238" i="1"/>
  <c r="AH1237" i="1"/>
  <c r="AH1236" i="1"/>
  <c r="AH1235" i="1"/>
  <c r="AH1234" i="1"/>
  <c r="AH1233" i="1"/>
  <c r="AH1232" i="1"/>
  <c r="AH1231" i="1"/>
  <c r="AH1230" i="1"/>
  <c r="AH1229" i="1"/>
  <c r="AH1228" i="1"/>
  <c r="AH1227" i="1"/>
  <c r="AH1226" i="1"/>
  <c r="AH1225" i="1"/>
  <c r="AH1224" i="1"/>
  <c r="AH1223" i="1"/>
  <c r="AH1222" i="1"/>
  <c r="AH1221" i="1"/>
  <c r="AH1220" i="1"/>
  <c r="AH1219" i="1"/>
  <c r="AH1218" i="1"/>
  <c r="AH1217" i="1"/>
  <c r="AH1216" i="1"/>
  <c r="AH1215" i="1"/>
  <c r="AH1214" i="1"/>
  <c r="AH1213" i="1"/>
  <c r="AH1212" i="1"/>
  <c r="AH1211" i="1"/>
  <c r="AH1210" i="1"/>
  <c r="AH1209" i="1"/>
  <c r="AH1208" i="1"/>
  <c r="AH1207" i="1"/>
  <c r="AH1206" i="1"/>
  <c r="AH1205" i="1"/>
  <c r="AH1204" i="1"/>
  <c r="AH1203" i="1"/>
  <c r="AH1202" i="1"/>
  <c r="AH1201" i="1"/>
  <c r="AH1200" i="1"/>
  <c r="AH1199" i="1"/>
  <c r="AH1198" i="1"/>
  <c r="AH1197" i="1"/>
  <c r="AH1196" i="1"/>
  <c r="AH1195" i="1"/>
  <c r="AH1194" i="1"/>
  <c r="AH1193" i="1"/>
  <c r="AH1192" i="1"/>
  <c r="AH1191" i="1"/>
  <c r="AH1190" i="1"/>
  <c r="AH1189" i="1"/>
  <c r="AH1188" i="1"/>
  <c r="AH1187" i="1"/>
  <c r="AH1186" i="1"/>
  <c r="AH1185" i="1"/>
  <c r="AH1184" i="1"/>
  <c r="AH1183" i="1"/>
  <c r="AH1182" i="1"/>
  <c r="AH1181" i="1"/>
  <c r="AH1180" i="1"/>
  <c r="AH1179" i="1"/>
  <c r="AH1178" i="1"/>
  <c r="AH1177" i="1"/>
  <c r="AH1176" i="1"/>
  <c r="AH1175" i="1"/>
  <c r="AH1174" i="1"/>
  <c r="AH1173" i="1"/>
  <c r="AH1172" i="1"/>
  <c r="AH1171" i="1"/>
  <c r="AH1170" i="1"/>
  <c r="AH1169" i="1"/>
  <c r="AH1168" i="1"/>
  <c r="AH1167" i="1"/>
  <c r="AH1166" i="1"/>
  <c r="AH1165" i="1"/>
  <c r="AH1164" i="1"/>
  <c r="AH1163" i="1"/>
  <c r="AH1162" i="1"/>
  <c r="AH1161" i="1"/>
  <c r="AH1160" i="1"/>
  <c r="AH1159" i="1"/>
  <c r="AH1158" i="1"/>
  <c r="AH1157" i="1"/>
  <c r="AS1156" i="1"/>
  <c r="AH1156" i="1"/>
  <c r="AS1155" i="1"/>
  <c r="AH1155" i="1"/>
  <c r="AS1154" i="1"/>
  <c r="AH1154" i="1"/>
  <c r="AS1153" i="1"/>
  <c r="AH1153" i="1"/>
  <c r="AS1152" i="1"/>
  <c r="AH1152" i="1"/>
  <c r="AS1151" i="1"/>
  <c r="AH1151" i="1"/>
  <c r="AS1150" i="1"/>
  <c r="AH1150" i="1"/>
  <c r="AS1149" i="1"/>
  <c r="AH1149" i="1"/>
  <c r="AS1148" i="1"/>
  <c r="AH1148" i="1"/>
  <c r="AS1147" i="1"/>
  <c r="AH1147" i="1"/>
  <c r="AS1146" i="1"/>
  <c r="AH1146" i="1"/>
  <c r="AS1145" i="1"/>
  <c r="AH1145" i="1"/>
  <c r="AS1144" i="1"/>
  <c r="AH1144" i="1"/>
  <c r="AS1143" i="1"/>
  <c r="AH1143" i="1"/>
  <c r="AS1142" i="1"/>
  <c r="AH1142" i="1"/>
  <c r="AS1141" i="1"/>
  <c r="AH1141" i="1"/>
  <c r="AS1140" i="1"/>
  <c r="AH1140" i="1"/>
  <c r="AS1139" i="1"/>
  <c r="AH1139" i="1"/>
  <c r="AS1138" i="1"/>
  <c r="AH1138" i="1"/>
  <c r="AS1137" i="1"/>
  <c r="AH1137" i="1"/>
  <c r="AS1136" i="1"/>
  <c r="AH1136" i="1"/>
  <c r="AS1135" i="1"/>
  <c r="AH1135" i="1"/>
  <c r="AS1134" i="1"/>
  <c r="AH1134" i="1"/>
  <c r="AS1133" i="1"/>
  <c r="AH1133" i="1"/>
  <c r="AS1132" i="1"/>
  <c r="AH1132" i="1"/>
  <c r="AS1131" i="1"/>
  <c r="AH1131" i="1"/>
  <c r="AS1130" i="1"/>
  <c r="AH1130" i="1"/>
  <c r="AS1129" i="1"/>
  <c r="AH1129" i="1"/>
  <c r="AS1128" i="1"/>
  <c r="AH1128" i="1"/>
  <c r="AS1127" i="1"/>
  <c r="AH1127" i="1"/>
  <c r="AS1126" i="1"/>
  <c r="AH1126" i="1"/>
  <c r="AS1125" i="1"/>
  <c r="AH1125" i="1"/>
  <c r="AS1124" i="1"/>
  <c r="AH1124" i="1"/>
  <c r="AS1123" i="1"/>
  <c r="AH1123" i="1"/>
  <c r="AS1122" i="1"/>
  <c r="AH1122" i="1"/>
  <c r="AS1121" i="1"/>
  <c r="AH1121" i="1"/>
  <c r="AS1120" i="1"/>
  <c r="AH1120" i="1"/>
  <c r="AS1119" i="1"/>
  <c r="AH1119" i="1"/>
  <c r="AS1118" i="1"/>
  <c r="AH1118" i="1"/>
  <c r="AS1117" i="1"/>
  <c r="AH1117" i="1"/>
  <c r="AS1116" i="1"/>
  <c r="AH1116" i="1"/>
  <c r="AS1115" i="1"/>
  <c r="AH1115" i="1"/>
  <c r="AS1114" i="1"/>
  <c r="AH1114" i="1"/>
  <c r="AS1113" i="1"/>
  <c r="AH1113" i="1"/>
  <c r="AS1112" i="1"/>
  <c r="AH1112" i="1"/>
  <c r="AS1111" i="1"/>
  <c r="AH1111" i="1"/>
  <c r="AS1110" i="1"/>
  <c r="AH1110" i="1"/>
  <c r="AS1109" i="1"/>
  <c r="AH1109" i="1"/>
  <c r="AS1108" i="1"/>
  <c r="AH1108" i="1"/>
  <c r="AS1107" i="1"/>
  <c r="AH1107" i="1"/>
  <c r="AS1106" i="1"/>
  <c r="AH1106" i="1"/>
  <c r="AS1105" i="1"/>
  <c r="AH1105" i="1"/>
  <c r="AS1104" i="1"/>
  <c r="AH1104" i="1"/>
  <c r="AS1103" i="1"/>
  <c r="AH1103" i="1"/>
  <c r="AS1102" i="1"/>
  <c r="AH1102" i="1"/>
  <c r="AS1101" i="1"/>
  <c r="AH1101" i="1"/>
  <c r="AS1100" i="1"/>
  <c r="AH1100" i="1"/>
  <c r="AS1099" i="1"/>
  <c r="AH1099" i="1"/>
  <c r="AS1098" i="1"/>
  <c r="AH1098" i="1"/>
  <c r="AS1097" i="1"/>
  <c r="AH1097" i="1"/>
  <c r="AS1096" i="1"/>
  <c r="AH1096" i="1"/>
  <c r="AS1095" i="1"/>
  <c r="AH1095" i="1"/>
  <c r="AS1094" i="1"/>
  <c r="AH1094" i="1"/>
  <c r="AS1093" i="1"/>
  <c r="AH1093" i="1"/>
  <c r="AS1092" i="1"/>
  <c r="AH1092" i="1"/>
  <c r="AS1091" i="1"/>
  <c r="AH1091" i="1"/>
  <c r="AS1090" i="1"/>
  <c r="AH1090" i="1"/>
  <c r="AS1089" i="1"/>
  <c r="AH1089" i="1"/>
  <c r="AS1088" i="1"/>
  <c r="AH1088" i="1"/>
  <c r="AS1087" i="1"/>
  <c r="AH1087" i="1"/>
  <c r="AS1086" i="1"/>
  <c r="AH1086" i="1"/>
  <c r="AS1085" i="1"/>
  <c r="AH1085" i="1"/>
  <c r="AS1084" i="1"/>
  <c r="AH1084" i="1"/>
  <c r="AS1083" i="1"/>
  <c r="AH1083" i="1"/>
  <c r="AS1082" i="1"/>
  <c r="AH1082" i="1"/>
  <c r="AS1081" i="1"/>
  <c r="AH1081" i="1"/>
  <c r="AS1080" i="1"/>
  <c r="AH1080" i="1"/>
  <c r="AS1079" i="1"/>
  <c r="AH1079" i="1"/>
  <c r="AS1078" i="1"/>
  <c r="AH1078" i="1"/>
  <c r="AS1077" i="1"/>
  <c r="AH1077" i="1"/>
  <c r="AS1076" i="1"/>
  <c r="AH1076" i="1"/>
  <c r="AS1075" i="1"/>
  <c r="AH1075" i="1"/>
  <c r="AS1074" i="1"/>
  <c r="AH1074" i="1"/>
  <c r="AS1073" i="1"/>
  <c r="AH1073" i="1"/>
  <c r="AS1072" i="1"/>
  <c r="AH1072" i="1"/>
  <c r="AS1071" i="1"/>
  <c r="AH1071" i="1"/>
  <c r="AS1070" i="1"/>
  <c r="AH1070" i="1"/>
  <c r="AS1069" i="1"/>
  <c r="AH1069" i="1"/>
  <c r="AS1068" i="1"/>
  <c r="AH1068" i="1"/>
  <c r="AS1067" i="1"/>
  <c r="AH1067" i="1"/>
  <c r="AS1066" i="1"/>
  <c r="AH1066" i="1"/>
  <c r="AS1065" i="1"/>
  <c r="AH1065" i="1"/>
  <c r="AS1064" i="1"/>
  <c r="AH1064" i="1"/>
  <c r="AS1063" i="1"/>
  <c r="AH1063" i="1"/>
  <c r="AS1062" i="1"/>
  <c r="AH1062" i="1"/>
  <c r="AS1061" i="1"/>
  <c r="AH1061" i="1"/>
  <c r="AS1060" i="1"/>
  <c r="AH1060" i="1"/>
  <c r="AS1059" i="1"/>
  <c r="AH1059" i="1"/>
  <c r="AS1058" i="1"/>
  <c r="AH1058" i="1"/>
  <c r="AS1057" i="1"/>
  <c r="AH1057" i="1"/>
  <c r="AS1056" i="1"/>
  <c r="AH1056" i="1"/>
  <c r="AS1055" i="1"/>
  <c r="AH1055" i="1"/>
  <c r="AS1054" i="1"/>
  <c r="AH1054" i="1"/>
  <c r="AS1053" i="1"/>
  <c r="AH1053" i="1"/>
  <c r="AS1052" i="1"/>
  <c r="AH1052" i="1"/>
  <c r="AS1051" i="1"/>
  <c r="AH1051" i="1"/>
  <c r="AS1050" i="1"/>
  <c r="AH1050" i="1"/>
  <c r="AS1049" i="1"/>
  <c r="AH1049" i="1"/>
  <c r="AS1048" i="1"/>
  <c r="AH1048" i="1"/>
  <c r="AS1047" i="1"/>
  <c r="AH1047" i="1"/>
  <c r="AS1046" i="1"/>
  <c r="AH1046" i="1"/>
  <c r="AS1045" i="1"/>
  <c r="AH1045" i="1"/>
  <c r="AS1044" i="1"/>
  <c r="AH1044" i="1"/>
  <c r="AS1043" i="1"/>
  <c r="AH1043" i="1"/>
  <c r="AS1042" i="1"/>
  <c r="AH1042" i="1"/>
  <c r="AS1041" i="1"/>
  <c r="AH1041" i="1"/>
  <c r="AS1040" i="1"/>
  <c r="AH1040" i="1"/>
  <c r="AS1039" i="1"/>
  <c r="AH1039" i="1"/>
  <c r="AS1038" i="1"/>
  <c r="AH1038" i="1"/>
  <c r="AS1037" i="1"/>
  <c r="AH1037" i="1"/>
  <c r="AS1036" i="1"/>
  <c r="AH1036" i="1"/>
  <c r="AS1035" i="1"/>
  <c r="AH1035" i="1"/>
  <c r="AS1034" i="1"/>
  <c r="AH1034" i="1"/>
  <c r="AS1033" i="1"/>
  <c r="AH1033" i="1"/>
  <c r="AS1032" i="1"/>
  <c r="AH1032" i="1"/>
  <c r="AS1031" i="1"/>
  <c r="AH1031" i="1"/>
  <c r="AS1030" i="1"/>
  <c r="AH1030" i="1"/>
  <c r="AS1029" i="1"/>
  <c r="AH1029" i="1"/>
  <c r="AS1028" i="1"/>
  <c r="AH1028" i="1"/>
  <c r="AS1027" i="1"/>
  <c r="AH1027" i="1"/>
  <c r="AS1026" i="1"/>
  <c r="AH1026" i="1"/>
  <c r="AS1025" i="1"/>
  <c r="AH1025" i="1"/>
  <c r="AS1024" i="1"/>
  <c r="AH1024" i="1"/>
  <c r="AS1023" i="1"/>
  <c r="AH1023" i="1"/>
  <c r="AS1022" i="1"/>
  <c r="AH1022" i="1"/>
  <c r="AS1021" i="1"/>
  <c r="AH1021" i="1"/>
  <c r="AS1020" i="1"/>
  <c r="AH1020" i="1"/>
  <c r="AS1019" i="1"/>
  <c r="AH1019" i="1"/>
  <c r="AS1018" i="1"/>
  <c r="AH1018" i="1"/>
  <c r="AS1017" i="1"/>
  <c r="AH1017" i="1"/>
  <c r="AS1016" i="1"/>
  <c r="AH1016" i="1"/>
  <c r="AS1015" i="1"/>
  <c r="AH1015" i="1"/>
  <c r="AS1014" i="1"/>
  <c r="AH1014" i="1"/>
  <c r="AS1013" i="1"/>
  <c r="AH1013" i="1"/>
  <c r="AS1012" i="1"/>
  <c r="AH1012" i="1"/>
  <c r="AS1011" i="1"/>
  <c r="AH1011" i="1"/>
  <c r="AS1010" i="1"/>
  <c r="AH1010" i="1"/>
  <c r="AS1009" i="1"/>
  <c r="AH1009" i="1"/>
  <c r="AS1008" i="1"/>
  <c r="AH1008" i="1"/>
  <c r="AS1007" i="1"/>
  <c r="AH1007" i="1"/>
  <c r="AS1006" i="1"/>
  <c r="AH1006" i="1"/>
  <c r="AS1005" i="1"/>
  <c r="AH1005" i="1"/>
  <c r="AS1004" i="1"/>
  <c r="AH1004" i="1"/>
  <c r="AS1003" i="1"/>
  <c r="AH1003" i="1"/>
  <c r="AS1002" i="1"/>
  <c r="AH1002" i="1"/>
  <c r="AS1001" i="1"/>
  <c r="AH1001" i="1"/>
  <c r="AS1000" i="1"/>
  <c r="AH1000" i="1"/>
  <c r="AS999" i="1"/>
  <c r="AH999" i="1"/>
  <c r="AS998" i="1"/>
  <c r="AH998" i="1"/>
  <c r="AS997" i="1"/>
  <c r="AH997" i="1"/>
  <c r="AS996" i="1"/>
  <c r="AH996" i="1"/>
  <c r="AS995" i="1"/>
  <c r="AH995" i="1"/>
  <c r="AS994" i="1"/>
  <c r="AH994" i="1"/>
  <c r="AS993" i="1"/>
  <c r="AH993" i="1"/>
  <c r="AS992" i="1"/>
  <c r="AH992" i="1"/>
  <c r="AS990" i="1"/>
  <c r="AH990" i="1"/>
  <c r="AS989" i="1"/>
  <c r="AH989" i="1"/>
  <c r="AS988" i="1"/>
  <c r="T988" i="1"/>
  <c r="AS987" i="1"/>
  <c r="T987" i="1"/>
  <c r="AS986" i="1"/>
  <c r="AS985" i="1"/>
  <c r="AH985" i="1"/>
  <c r="AS984" i="1"/>
  <c r="AH984" i="1"/>
  <c r="AS983" i="1"/>
  <c r="AH983" i="1"/>
  <c r="AS982" i="1"/>
  <c r="AH982" i="1"/>
  <c r="AS981" i="1"/>
  <c r="T981" i="1"/>
  <c r="AS980" i="1"/>
  <c r="T980" i="1"/>
  <c r="AS979" i="1"/>
  <c r="AH979" i="1"/>
  <c r="AS978" i="1"/>
  <c r="AH978" i="1"/>
  <c r="AS977" i="1"/>
  <c r="AH977" i="1"/>
  <c r="T977" i="1"/>
  <c r="AS976" i="1"/>
  <c r="AH976" i="1"/>
  <c r="T976" i="1"/>
  <c r="AS975" i="1"/>
  <c r="AH975" i="1"/>
  <c r="T975" i="1"/>
  <c r="AS974" i="1"/>
  <c r="T974" i="1"/>
  <c r="AS973" i="1"/>
  <c r="T973" i="1"/>
  <c r="AS972" i="1"/>
  <c r="AH972" i="1"/>
  <c r="T972" i="1"/>
  <c r="AS971" i="1"/>
  <c r="AH971" i="1"/>
  <c r="T971" i="1"/>
  <c r="AS970" i="1"/>
  <c r="T970" i="1"/>
  <c r="AS968" i="1"/>
  <c r="AH968" i="1"/>
  <c r="AS967" i="1"/>
  <c r="AH967" i="1"/>
  <c r="AS966" i="1"/>
  <c r="AH966" i="1"/>
  <c r="AS965" i="1"/>
  <c r="AH965" i="1"/>
  <c r="AS964" i="1"/>
  <c r="AH964" i="1"/>
  <c r="T964" i="1"/>
  <c r="AS963" i="1"/>
  <c r="AH963" i="1"/>
  <c r="T963" i="1"/>
  <c r="AS962" i="1"/>
  <c r="AH962" i="1"/>
  <c r="T962" i="1"/>
  <c r="AS961" i="1"/>
  <c r="AH961" i="1"/>
  <c r="T961" i="1"/>
  <c r="AS960" i="1"/>
  <c r="AH960" i="1"/>
  <c r="T960" i="1"/>
  <c r="AS959" i="1"/>
  <c r="AH959" i="1"/>
  <c r="AS958" i="1"/>
  <c r="AH958" i="1"/>
  <c r="AS957" i="1"/>
  <c r="AH957" i="1"/>
  <c r="T957" i="1"/>
  <c r="AS956" i="1"/>
  <c r="AH956" i="1"/>
  <c r="T956" i="1"/>
  <c r="AS955" i="1"/>
  <c r="AH955" i="1"/>
  <c r="T955" i="1"/>
  <c r="AS954" i="1"/>
  <c r="AH954" i="1"/>
  <c r="T954" i="1"/>
  <c r="AS953" i="1"/>
  <c r="AH953" i="1"/>
  <c r="T953" i="1"/>
  <c r="AS952" i="1"/>
  <c r="AH952" i="1"/>
  <c r="T952" i="1"/>
  <c r="AS951" i="1"/>
  <c r="AH951" i="1"/>
  <c r="AS950" i="1"/>
  <c r="T950" i="1"/>
  <c r="AS949" i="1"/>
  <c r="AH949" i="1"/>
  <c r="T949" i="1"/>
  <c r="AS948" i="1"/>
  <c r="AH948" i="1"/>
  <c r="T948" i="1"/>
  <c r="AS947" i="1"/>
  <c r="AH947" i="1"/>
  <c r="T947" i="1"/>
  <c r="AS946" i="1"/>
  <c r="AH946" i="1"/>
  <c r="T946" i="1"/>
  <c r="AS945" i="1"/>
  <c r="AH945" i="1"/>
  <c r="T945" i="1"/>
  <c r="AS944" i="1"/>
  <c r="AH944" i="1"/>
  <c r="T944" i="1"/>
  <c r="AS943" i="1"/>
  <c r="AH943" i="1"/>
  <c r="T943" i="1"/>
  <c r="AS940" i="1"/>
  <c r="AH940" i="1"/>
  <c r="T940" i="1"/>
  <c r="AS939" i="1"/>
  <c r="AH939" i="1"/>
  <c r="T939" i="1"/>
  <c r="AS938" i="1"/>
  <c r="AH938" i="1"/>
  <c r="T938" i="1"/>
  <c r="AS937" i="1"/>
  <c r="AH937" i="1"/>
  <c r="T937" i="1"/>
  <c r="AS936" i="1"/>
  <c r="AH936" i="1"/>
  <c r="T936" i="1"/>
  <c r="AS935" i="1"/>
  <c r="AH935" i="1"/>
  <c r="T935" i="1"/>
  <c r="AS934" i="1"/>
  <c r="AS933" i="1"/>
  <c r="AH933" i="1"/>
  <c r="T933" i="1"/>
  <c r="AS932" i="1"/>
  <c r="AH932" i="1"/>
  <c r="T932" i="1"/>
  <c r="AS931" i="1"/>
  <c r="AH931" i="1"/>
  <c r="T931" i="1"/>
  <c r="AS930" i="1"/>
  <c r="AH930" i="1"/>
  <c r="AS929" i="1"/>
  <c r="AH929" i="1"/>
  <c r="T929" i="1"/>
  <c r="AS928" i="1"/>
  <c r="AH928" i="1"/>
  <c r="T928" i="1"/>
  <c r="AS927" i="1"/>
  <c r="AH927" i="1"/>
  <c r="T927" i="1"/>
  <c r="AS926" i="1"/>
  <c r="AH926" i="1"/>
  <c r="T926" i="1"/>
  <c r="AS924" i="1"/>
  <c r="AH924" i="1"/>
  <c r="T924" i="1"/>
  <c r="AS923" i="1"/>
  <c r="AH923" i="1"/>
  <c r="T923" i="1"/>
  <c r="AS922" i="1"/>
  <c r="AH922" i="1"/>
  <c r="T922" i="1"/>
  <c r="AS921" i="1"/>
  <c r="AH921" i="1"/>
  <c r="T921" i="1"/>
  <c r="AS920" i="1"/>
  <c r="AH920" i="1"/>
  <c r="T920" i="1"/>
  <c r="AS919" i="1"/>
  <c r="AH919" i="1"/>
  <c r="T919" i="1"/>
  <c r="AS918" i="1"/>
  <c r="AH918" i="1"/>
  <c r="T918" i="1"/>
  <c r="AS917" i="1"/>
  <c r="AH917" i="1"/>
  <c r="T917" i="1"/>
  <c r="AS916" i="1"/>
  <c r="AH916" i="1"/>
  <c r="T916" i="1"/>
  <c r="AS915" i="1"/>
  <c r="AH915" i="1"/>
  <c r="T915" i="1"/>
  <c r="AS914" i="1"/>
  <c r="AH914" i="1"/>
  <c r="T914" i="1"/>
  <c r="AS913" i="1"/>
  <c r="AH913" i="1"/>
  <c r="T913" i="1"/>
  <c r="AS912" i="1"/>
  <c r="AH912" i="1"/>
  <c r="T912" i="1"/>
  <c r="AS910" i="1"/>
  <c r="AH910" i="1"/>
  <c r="T910" i="1"/>
  <c r="AS909" i="1"/>
  <c r="AH909" i="1"/>
  <c r="T909" i="1"/>
  <c r="AS908" i="1"/>
  <c r="AH908" i="1"/>
  <c r="T908" i="1"/>
  <c r="AS907" i="1"/>
  <c r="AH907" i="1"/>
  <c r="T907" i="1"/>
  <c r="AS906" i="1"/>
  <c r="AH906" i="1"/>
  <c r="T906" i="1"/>
  <c r="AS905" i="1"/>
  <c r="AH905" i="1"/>
  <c r="T905" i="1"/>
  <c r="AS904" i="1"/>
  <c r="AH904" i="1"/>
  <c r="T904" i="1"/>
  <c r="AS903" i="1"/>
  <c r="AH903" i="1"/>
  <c r="T903" i="1"/>
  <c r="AS901" i="1"/>
  <c r="AH901" i="1"/>
  <c r="T901" i="1"/>
  <c r="AS900" i="1"/>
  <c r="AH900" i="1"/>
  <c r="T900" i="1"/>
  <c r="AS899" i="1"/>
  <c r="AH899" i="1"/>
  <c r="T899" i="1"/>
  <c r="AS898" i="1"/>
  <c r="AH898" i="1"/>
  <c r="T898" i="1"/>
  <c r="AS897" i="1"/>
  <c r="AH897" i="1"/>
  <c r="T897" i="1"/>
  <c r="AS896" i="1"/>
  <c r="AH896" i="1"/>
  <c r="T896" i="1"/>
  <c r="AS895" i="1"/>
  <c r="AH895" i="1"/>
  <c r="T895" i="1"/>
  <c r="AS894" i="1"/>
  <c r="AH894" i="1"/>
  <c r="T894" i="1"/>
  <c r="AS893" i="1"/>
  <c r="AH893" i="1"/>
  <c r="T893" i="1"/>
  <c r="AS892" i="1"/>
  <c r="AH892" i="1"/>
  <c r="AS891" i="1"/>
  <c r="AH891" i="1"/>
  <c r="T891" i="1"/>
  <c r="AS890" i="1"/>
  <c r="AH890" i="1"/>
  <c r="T890" i="1"/>
  <c r="AS889" i="1"/>
  <c r="AH889" i="1"/>
  <c r="T889" i="1"/>
  <c r="AS888" i="1"/>
  <c r="AH888" i="1"/>
  <c r="T888" i="1"/>
  <c r="AS887" i="1"/>
  <c r="AH887" i="1"/>
  <c r="T887" i="1"/>
  <c r="AS886" i="1"/>
  <c r="AH886" i="1"/>
  <c r="T886" i="1"/>
  <c r="AS885" i="1"/>
  <c r="AH885" i="1"/>
  <c r="T885" i="1"/>
  <c r="AS884" i="1"/>
  <c r="AH884" i="1"/>
  <c r="T884" i="1"/>
  <c r="AS883" i="1"/>
  <c r="AH883" i="1"/>
  <c r="T883" i="1"/>
  <c r="AS882" i="1"/>
  <c r="AH882" i="1"/>
  <c r="T882" i="1"/>
  <c r="AS878" i="1"/>
  <c r="AH878" i="1"/>
  <c r="T878" i="1"/>
  <c r="AS877" i="1"/>
  <c r="AH877" i="1"/>
  <c r="T877" i="1"/>
  <c r="AS876" i="1"/>
  <c r="AH876" i="1"/>
  <c r="T876" i="1"/>
  <c r="AS874" i="1"/>
  <c r="AH874" i="1"/>
  <c r="T874" i="1"/>
  <c r="AS873" i="1"/>
  <c r="AH873" i="1"/>
  <c r="T873" i="1"/>
  <c r="AS872" i="1"/>
  <c r="AH872" i="1"/>
  <c r="T872" i="1"/>
  <c r="AS871" i="1"/>
  <c r="AH871" i="1"/>
  <c r="T871" i="1"/>
  <c r="AS870" i="1"/>
  <c r="AH870" i="1"/>
  <c r="T870" i="1"/>
  <c r="AS869" i="1"/>
  <c r="AH869" i="1"/>
  <c r="T869" i="1"/>
  <c r="AS868" i="1"/>
  <c r="AH868" i="1"/>
  <c r="T868" i="1"/>
  <c r="AS867" i="1"/>
  <c r="AH867" i="1"/>
  <c r="T867" i="1"/>
  <c r="AS865" i="1"/>
  <c r="AH865" i="1"/>
  <c r="T865" i="1"/>
  <c r="AS864" i="1"/>
  <c r="AH864" i="1"/>
  <c r="T864" i="1"/>
  <c r="AS863" i="1"/>
  <c r="AH863" i="1"/>
  <c r="T863" i="1"/>
  <c r="AS862" i="1"/>
  <c r="AH862" i="1"/>
  <c r="T862" i="1"/>
  <c r="AS861" i="1"/>
  <c r="AH861" i="1"/>
  <c r="T861" i="1"/>
  <c r="AS860" i="1"/>
  <c r="AH860" i="1"/>
  <c r="T860" i="1"/>
  <c r="AS859" i="1"/>
  <c r="AH859" i="1"/>
  <c r="T859" i="1"/>
  <c r="AS858" i="1"/>
  <c r="AH858" i="1"/>
  <c r="T858" i="1"/>
  <c r="AS857" i="1"/>
  <c r="AH857" i="1"/>
  <c r="T857" i="1"/>
  <c r="AS855" i="1"/>
  <c r="AH855" i="1"/>
  <c r="T855" i="1"/>
  <c r="AS854" i="1"/>
  <c r="AH854" i="1"/>
  <c r="T854" i="1"/>
  <c r="AS853" i="1"/>
  <c r="AH853" i="1"/>
  <c r="T853" i="1"/>
  <c r="AS852" i="1"/>
  <c r="AH852" i="1"/>
  <c r="T852" i="1"/>
  <c r="AS851" i="1"/>
  <c r="AH851" i="1"/>
  <c r="T851" i="1"/>
  <c r="AS850" i="1"/>
  <c r="AH850" i="1"/>
  <c r="T850" i="1"/>
  <c r="AS849" i="1"/>
  <c r="AH849" i="1"/>
  <c r="T849" i="1"/>
  <c r="AS848" i="1"/>
  <c r="AH848" i="1"/>
  <c r="T848" i="1"/>
  <c r="AS847" i="1"/>
  <c r="AH847" i="1"/>
  <c r="T847" i="1"/>
  <c r="AS846" i="1"/>
  <c r="AH846" i="1"/>
  <c r="T846" i="1"/>
  <c r="AS845" i="1"/>
  <c r="AH845" i="1"/>
  <c r="T845" i="1"/>
  <c r="AS844" i="1"/>
  <c r="AH844" i="1"/>
  <c r="T844" i="1"/>
  <c r="AS843" i="1"/>
  <c r="AH843" i="1"/>
  <c r="T843" i="1"/>
  <c r="AS842" i="1"/>
  <c r="AH842" i="1"/>
  <c r="T842" i="1"/>
  <c r="AS841" i="1"/>
  <c r="AH841" i="1"/>
  <c r="T841" i="1"/>
  <c r="AS840" i="1"/>
  <c r="AH840" i="1"/>
  <c r="T840" i="1"/>
  <c r="AS839" i="1"/>
  <c r="AH839" i="1"/>
  <c r="T839" i="1"/>
  <c r="AS838" i="1"/>
  <c r="AH838" i="1"/>
  <c r="T838" i="1"/>
  <c r="AS837" i="1"/>
  <c r="AH837" i="1"/>
  <c r="T837" i="1"/>
  <c r="AS836" i="1"/>
  <c r="AH836" i="1"/>
  <c r="T836" i="1"/>
  <c r="AS835" i="1"/>
  <c r="AH835" i="1"/>
  <c r="T835" i="1"/>
  <c r="AS834" i="1"/>
  <c r="AH834" i="1"/>
  <c r="T834" i="1"/>
  <c r="AS833" i="1"/>
  <c r="AH833" i="1"/>
  <c r="T833" i="1"/>
  <c r="AS832" i="1"/>
  <c r="AH832" i="1"/>
  <c r="AS831" i="1"/>
  <c r="AH831" i="1"/>
  <c r="T831" i="1"/>
  <c r="AS830" i="1"/>
  <c r="AH830" i="1"/>
  <c r="T830" i="1"/>
  <c r="AS829" i="1"/>
  <c r="AH829" i="1"/>
  <c r="T829" i="1"/>
  <c r="AS828" i="1"/>
  <c r="AH828" i="1"/>
  <c r="T828" i="1"/>
  <c r="AS827" i="1"/>
  <c r="AH827" i="1"/>
  <c r="T827" i="1"/>
  <c r="AS826" i="1"/>
  <c r="AH826" i="1"/>
  <c r="T826" i="1"/>
  <c r="AS825" i="1"/>
  <c r="AH825" i="1"/>
  <c r="T825" i="1"/>
  <c r="AS824" i="1"/>
  <c r="AH824" i="1"/>
  <c r="T824" i="1"/>
  <c r="AS823" i="1"/>
  <c r="AH823" i="1"/>
  <c r="T823" i="1"/>
  <c r="AS822" i="1"/>
  <c r="AH822" i="1"/>
  <c r="T822" i="1"/>
  <c r="AS821" i="1"/>
  <c r="AH821" i="1"/>
  <c r="T821" i="1"/>
  <c r="AS820" i="1"/>
  <c r="AH820" i="1"/>
  <c r="T820" i="1"/>
  <c r="AS819" i="1"/>
  <c r="AH819" i="1"/>
  <c r="T819" i="1"/>
  <c r="AS818" i="1"/>
  <c r="AH818" i="1"/>
  <c r="T818" i="1"/>
  <c r="AS817" i="1"/>
  <c r="AH817" i="1"/>
  <c r="T817" i="1"/>
  <c r="AS815" i="1"/>
  <c r="AH815" i="1"/>
  <c r="T815" i="1"/>
  <c r="AS814" i="1"/>
  <c r="AH814" i="1"/>
  <c r="T814" i="1"/>
  <c r="AS813" i="1"/>
  <c r="AH813" i="1"/>
  <c r="T813" i="1"/>
  <c r="AS810" i="1"/>
  <c r="AH810" i="1"/>
  <c r="T810" i="1"/>
  <c r="AS809" i="1"/>
  <c r="AH809" i="1"/>
  <c r="T809" i="1"/>
  <c r="AS808" i="1"/>
  <c r="AH808" i="1"/>
  <c r="T808" i="1"/>
  <c r="AS807" i="1"/>
  <c r="AH807" i="1"/>
  <c r="T807" i="1"/>
  <c r="AS806" i="1"/>
  <c r="AH806" i="1"/>
  <c r="T806" i="1"/>
  <c r="AS805" i="1"/>
  <c r="AH805" i="1"/>
  <c r="T805" i="1"/>
  <c r="AS804" i="1"/>
  <c r="AH804" i="1"/>
  <c r="T804" i="1"/>
  <c r="AS803" i="1"/>
  <c r="AH803" i="1"/>
  <c r="T803" i="1"/>
  <c r="AS802" i="1"/>
  <c r="AH802" i="1"/>
  <c r="T802" i="1"/>
  <c r="AS801" i="1"/>
  <c r="AH801" i="1"/>
  <c r="T801" i="1"/>
  <c r="AS800" i="1"/>
  <c r="AH800" i="1"/>
  <c r="T800" i="1"/>
  <c r="AS799" i="1"/>
  <c r="AH799" i="1"/>
  <c r="T799" i="1"/>
  <c r="AS797" i="1"/>
  <c r="AH797" i="1"/>
  <c r="T797" i="1"/>
  <c r="AS796" i="1"/>
  <c r="AH796" i="1"/>
  <c r="T796" i="1"/>
  <c r="AS795" i="1"/>
  <c r="AH795" i="1"/>
  <c r="T795" i="1"/>
  <c r="AS794" i="1"/>
  <c r="AH794" i="1"/>
  <c r="AS792" i="1"/>
  <c r="AH792" i="1"/>
  <c r="T792" i="1"/>
  <c r="AS789" i="1"/>
  <c r="AH789" i="1"/>
  <c r="T789" i="1"/>
  <c r="AS787" i="1"/>
  <c r="AH787" i="1"/>
  <c r="T787" i="1"/>
  <c r="AS786" i="1"/>
  <c r="AH786" i="1"/>
  <c r="T786" i="1"/>
  <c r="AS785" i="1"/>
  <c r="AH785" i="1"/>
  <c r="T785" i="1"/>
  <c r="AS784" i="1"/>
  <c r="AH784" i="1"/>
  <c r="T784" i="1"/>
  <c r="AS783" i="1"/>
  <c r="AH783" i="1"/>
  <c r="T783" i="1"/>
  <c r="AS782" i="1"/>
  <c r="AH782" i="1"/>
  <c r="T782" i="1"/>
  <c r="AS781" i="1"/>
  <c r="AH781" i="1"/>
  <c r="T781" i="1"/>
  <c r="AS780" i="1"/>
  <c r="AH780" i="1"/>
  <c r="T780" i="1"/>
  <c r="AS779" i="1"/>
  <c r="AH779" i="1"/>
  <c r="T779" i="1"/>
  <c r="AS778" i="1"/>
  <c r="AH778" i="1"/>
  <c r="T778" i="1"/>
  <c r="AS777" i="1"/>
  <c r="AH777" i="1"/>
  <c r="T777" i="1"/>
  <c r="AS776" i="1"/>
  <c r="AH776" i="1"/>
  <c r="T776" i="1"/>
  <c r="AS775" i="1"/>
  <c r="AH775" i="1"/>
  <c r="T775" i="1"/>
  <c r="AS773" i="1"/>
  <c r="AH773" i="1"/>
  <c r="T773" i="1"/>
  <c r="AS772" i="1"/>
  <c r="AH772" i="1"/>
  <c r="T772" i="1"/>
  <c r="AS771" i="1"/>
  <c r="AH771" i="1"/>
  <c r="AS770" i="1"/>
  <c r="AH770" i="1"/>
  <c r="T770" i="1"/>
  <c r="AS769" i="1"/>
  <c r="AH769" i="1"/>
  <c r="T769" i="1"/>
  <c r="AS768" i="1"/>
  <c r="AH768" i="1"/>
  <c r="T768" i="1"/>
  <c r="AS767" i="1"/>
  <c r="AH767" i="1"/>
  <c r="T767" i="1"/>
  <c r="AS766" i="1"/>
  <c r="AH766" i="1"/>
  <c r="T766" i="1"/>
  <c r="AS765" i="1"/>
  <c r="AH765" i="1"/>
  <c r="T765" i="1"/>
  <c r="AS764" i="1"/>
  <c r="AH764" i="1"/>
  <c r="T764" i="1"/>
  <c r="AS762" i="1"/>
  <c r="AH762" i="1"/>
  <c r="T762" i="1"/>
  <c r="AS761" i="1"/>
  <c r="AH761" i="1"/>
  <c r="T761" i="1"/>
  <c r="AS760" i="1"/>
  <c r="AH760" i="1"/>
  <c r="T760" i="1"/>
  <c r="AS758" i="1"/>
  <c r="AH758" i="1"/>
  <c r="T758" i="1"/>
  <c r="AS757" i="1"/>
  <c r="AH757" i="1"/>
  <c r="T757" i="1"/>
  <c r="AS756" i="1"/>
  <c r="AH756" i="1"/>
  <c r="T756" i="1"/>
  <c r="AS755" i="1"/>
  <c r="AH755" i="1"/>
  <c r="T755" i="1"/>
  <c r="AS754" i="1"/>
  <c r="AH754" i="1"/>
  <c r="T754" i="1"/>
  <c r="AS753" i="1"/>
  <c r="AH753" i="1"/>
  <c r="T753" i="1"/>
  <c r="AS752" i="1"/>
  <c r="AH752" i="1"/>
  <c r="T752" i="1"/>
  <c r="AS751" i="1"/>
  <c r="AH751" i="1"/>
  <c r="T751" i="1"/>
  <c r="AS750" i="1"/>
  <c r="AH750" i="1"/>
  <c r="T750" i="1"/>
  <c r="AS749" i="1"/>
  <c r="AH749" i="1"/>
  <c r="T749" i="1"/>
  <c r="AS748" i="1"/>
  <c r="AH748" i="1"/>
  <c r="T748" i="1"/>
  <c r="AS747" i="1"/>
  <c r="AH747" i="1"/>
  <c r="T747" i="1"/>
  <c r="AS746" i="1"/>
  <c r="AH746" i="1"/>
  <c r="T746" i="1"/>
  <c r="AS745" i="1"/>
  <c r="AH745" i="1"/>
  <c r="T745" i="1"/>
  <c r="AS744" i="1"/>
  <c r="AH744" i="1"/>
  <c r="T744" i="1"/>
  <c r="AS743" i="1"/>
  <c r="AH743" i="1"/>
  <c r="T743" i="1"/>
  <c r="AS742" i="1"/>
  <c r="AH742" i="1"/>
  <c r="T742" i="1"/>
  <c r="AS740" i="1"/>
  <c r="AH740" i="1"/>
  <c r="T740" i="1"/>
  <c r="AS739" i="1"/>
  <c r="AH739" i="1"/>
  <c r="T739" i="1"/>
  <c r="AS738" i="1"/>
  <c r="AH738" i="1"/>
  <c r="T738" i="1"/>
  <c r="AS737" i="1"/>
  <c r="AH737" i="1"/>
  <c r="T737" i="1"/>
  <c r="AS736" i="1"/>
  <c r="AH736" i="1"/>
  <c r="T736" i="1"/>
  <c r="AS735" i="1"/>
  <c r="AH735" i="1"/>
  <c r="T735" i="1"/>
  <c r="AS734" i="1"/>
  <c r="AH734" i="1"/>
  <c r="T734" i="1"/>
  <c r="AS733" i="1"/>
  <c r="AH733" i="1"/>
  <c r="T733" i="1"/>
  <c r="AS730" i="1"/>
  <c r="AH730" i="1"/>
  <c r="T730" i="1"/>
  <c r="AS729" i="1"/>
  <c r="AH729" i="1"/>
  <c r="T729" i="1"/>
  <c r="AS728" i="1"/>
  <c r="AH728" i="1"/>
  <c r="T728" i="1"/>
  <c r="AS727" i="1"/>
  <c r="AH727" i="1"/>
  <c r="T727" i="1"/>
  <c r="AS726" i="1"/>
  <c r="AH726" i="1"/>
  <c r="T726" i="1"/>
  <c r="AS725" i="1"/>
  <c r="AH725" i="1"/>
  <c r="T725" i="1"/>
  <c r="AS724" i="1"/>
  <c r="AH724" i="1"/>
  <c r="T724" i="1"/>
  <c r="AS723" i="1"/>
  <c r="AH723" i="1"/>
  <c r="T723" i="1"/>
  <c r="AS722" i="1"/>
  <c r="AH722" i="1"/>
  <c r="T722" i="1"/>
  <c r="AS721" i="1"/>
  <c r="AH721" i="1"/>
  <c r="T721" i="1"/>
  <c r="AS719" i="1"/>
  <c r="AH719" i="1"/>
  <c r="T719" i="1"/>
  <c r="AS718" i="1"/>
  <c r="AH718" i="1"/>
  <c r="T718" i="1"/>
  <c r="AS717" i="1"/>
  <c r="AH717" i="1"/>
  <c r="T717" i="1"/>
  <c r="AS716" i="1"/>
  <c r="AH716" i="1"/>
  <c r="T716" i="1"/>
  <c r="AS715" i="1"/>
  <c r="AH715" i="1"/>
  <c r="T715" i="1"/>
  <c r="AS714" i="1"/>
  <c r="AH714" i="1"/>
  <c r="T714" i="1"/>
  <c r="AS713" i="1"/>
  <c r="AH713" i="1"/>
  <c r="T713" i="1"/>
  <c r="AS712" i="1"/>
  <c r="AH712" i="1"/>
  <c r="T712" i="1"/>
  <c r="AS711" i="1"/>
  <c r="AH711" i="1"/>
  <c r="T711" i="1"/>
  <c r="AS710" i="1"/>
  <c r="AH710" i="1"/>
  <c r="T710" i="1"/>
  <c r="AS709" i="1"/>
  <c r="AH709" i="1"/>
  <c r="T709" i="1"/>
  <c r="AS708" i="1"/>
  <c r="AH708" i="1"/>
  <c r="T708" i="1"/>
  <c r="AS706" i="1"/>
  <c r="AH706" i="1"/>
  <c r="T706" i="1"/>
  <c r="AS705" i="1"/>
  <c r="AH705" i="1"/>
  <c r="T705" i="1"/>
  <c r="AS704" i="1"/>
  <c r="AH704" i="1"/>
  <c r="T704" i="1"/>
  <c r="AS702" i="1"/>
  <c r="AH702" i="1"/>
  <c r="T702" i="1"/>
  <c r="AS701" i="1"/>
  <c r="AH701" i="1"/>
  <c r="T701" i="1"/>
  <c r="AS700" i="1"/>
  <c r="AH700" i="1"/>
  <c r="T700" i="1"/>
  <c r="AS699" i="1"/>
  <c r="AH699" i="1"/>
  <c r="T699" i="1"/>
  <c r="AS698" i="1"/>
  <c r="AH698" i="1"/>
  <c r="T698" i="1"/>
  <c r="AS697" i="1"/>
  <c r="AH697" i="1"/>
  <c r="T697" i="1"/>
  <c r="AS696" i="1"/>
  <c r="AH696" i="1"/>
  <c r="T696" i="1"/>
  <c r="AS695" i="1"/>
  <c r="AH695" i="1"/>
  <c r="T695" i="1"/>
  <c r="AS694" i="1"/>
  <c r="AH694" i="1"/>
  <c r="T694" i="1"/>
  <c r="AS693" i="1"/>
  <c r="AH693" i="1"/>
  <c r="T693" i="1"/>
  <c r="AS692" i="1"/>
  <c r="AH692" i="1"/>
  <c r="T692" i="1"/>
  <c r="AS691" i="1"/>
  <c r="AH691" i="1"/>
  <c r="T691" i="1"/>
  <c r="AS690" i="1"/>
  <c r="AH690" i="1"/>
  <c r="T690" i="1"/>
  <c r="AS689" i="1"/>
  <c r="AH689" i="1"/>
  <c r="T689" i="1"/>
  <c r="AH688" i="1"/>
  <c r="T688" i="1"/>
  <c r="AS685" i="1"/>
  <c r="AH685" i="1"/>
  <c r="T685" i="1"/>
  <c r="AS684" i="1"/>
  <c r="AH684" i="1"/>
  <c r="T684" i="1"/>
  <c r="AS683" i="1"/>
  <c r="AH683" i="1"/>
  <c r="T683" i="1"/>
  <c r="AS682" i="1"/>
  <c r="AH682" i="1"/>
  <c r="T682" i="1"/>
  <c r="AS681" i="1"/>
  <c r="AH681" i="1"/>
  <c r="T681" i="1"/>
  <c r="AS680" i="1"/>
  <c r="AH680" i="1"/>
  <c r="T680" i="1"/>
  <c r="AS679" i="1"/>
  <c r="AH679" i="1"/>
  <c r="T679" i="1"/>
  <c r="AS678" i="1"/>
  <c r="AH678" i="1"/>
  <c r="T678" i="1"/>
  <c r="AS677" i="1"/>
  <c r="AH677" i="1"/>
  <c r="T677" i="1"/>
  <c r="AS676" i="1"/>
  <c r="AH676" i="1"/>
  <c r="T676" i="1"/>
  <c r="AS675" i="1"/>
  <c r="AH675" i="1"/>
  <c r="T675" i="1"/>
  <c r="AS674" i="1"/>
  <c r="AH674" i="1"/>
  <c r="T674" i="1"/>
  <c r="AS673" i="1"/>
  <c r="AH673" i="1"/>
  <c r="T673" i="1"/>
  <c r="AS671" i="1"/>
  <c r="AH671" i="1"/>
  <c r="T671" i="1"/>
  <c r="AS670" i="1"/>
  <c r="AH670" i="1"/>
  <c r="T670" i="1"/>
  <c r="AS669" i="1"/>
  <c r="AH669" i="1"/>
  <c r="T669" i="1"/>
  <c r="AS668" i="1"/>
  <c r="AH668" i="1"/>
  <c r="T668" i="1"/>
  <c r="AS667" i="1"/>
  <c r="AH667" i="1"/>
  <c r="T667" i="1"/>
  <c r="AS666" i="1"/>
  <c r="AH666" i="1"/>
  <c r="T666" i="1"/>
  <c r="AS665" i="1"/>
  <c r="AH665" i="1"/>
  <c r="T665" i="1"/>
  <c r="AS664" i="1"/>
  <c r="AH664" i="1"/>
  <c r="T664" i="1"/>
  <c r="AS663" i="1"/>
  <c r="AH663" i="1"/>
  <c r="T663" i="1"/>
  <c r="AS662" i="1"/>
  <c r="AH662" i="1"/>
  <c r="T662" i="1"/>
  <c r="AS661" i="1"/>
  <c r="AH661" i="1"/>
  <c r="T661" i="1"/>
  <c r="AS660" i="1"/>
  <c r="AH660" i="1"/>
  <c r="T660" i="1"/>
  <c r="AS659" i="1"/>
  <c r="AH659" i="1"/>
  <c r="T659" i="1"/>
  <c r="AS658" i="1"/>
  <c r="AH658" i="1"/>
  <c r="T658" i="1"/>
  <c r="AS657" i="1"/>
  <c r="AH657" i="1"/>
  <c r="T657" i="1"/>
  <c r="AS656" i="1"/>
  <c r="AH656" i="1"/>
  <c r="T656" i="1"/>
  <c r="AS655" i="1"/>
  <c r="AH655" i="1"/>
  <c r="T655" i="1"/>
  <c r="AS654" i="1"/>
  <c r="AH654" i="1"/>
  <c r="T654" i="1"/>
  <c r="AS653" i="1"/>
  <c r="AH653" i="1"/>
  <c r="T653" i="1"/>
  <c r="AS652" i="1"/>
  <c r="AH652" i="1"/>
  <c r="T652" i="1"/>
  <c r="AS651" i="1"/>
  <c r="AH651" i="1"/>
  <c r="T651" i="1"/>
  <c r="AS650" i="1"/>
  <c r="AH650" i="1"/>
  <c r="T650" i="1"/>
  <c r="AS649" i="1"/>
  <c r="AH649" i="1"/>
  <c r="T649" i="1"/>
  <c r="AS648" i="1"/>
  <c r="AH648" i="1"/>
  <c r="T648" i="1"/>
  <c r="AS647" i="1"/>
  <c r="AH647" i="1"/>
  <c r="T647" i="1"/>
  <c r="AS646" i="1"/>
  <c r="AH646" i="1"/>
  <c r="T646" i="1"/>
  <c r="AS645" i="1"/>
  <c r="AH645" i="1"/>
  <c r="T645" i="1"/>
  <c r="AS644" i="1"/>
  <c r="AH644" i="1"/>
  <c r="T644" i="1"/>
  <c r="AS643" i="1"/>
  <c r="AH643" i="1"/>
  <c r="T643" i="1"/>
  <c r="AS642" i="1"/>
  <c r="AH642" i="1"/>
  <c r="T642" i="1"/>
  <c r="AS641" i="1"/>
  <c r="AH641" i="1"/>
  <c r="T641" i="1"/>
  <c r="AS640" i="1"/>
  <c r="AH640" i="1"/>
  <c r="T640" i="1"/>
  <c r="AS639" i="1"/>
  <c r="AH639" i="1"/>
  <c r="T639" i="1"/>
  <c r="AS638" i="1"/>
  <c r="AH638" i="1"/>
  <c r="T638" i="1"/>
  <c r="AS637" i="1"/>
  <c r="AH637" i="1"/>
  <c r="T637" i="1"/>
  <c r="AS636" i="1"/>
  <c r="AH636" i="1"/>
  <c r="T636" i="1"/>
  <c r="AS635" i="1"/>
  <c r="AH635" i="1"/>
  <c r="T635" i="1"/>
  <c r="AS634" i="1"/>
  <c r="AH634" i="1"/>
  <c r="T634" i="1"/>
  <c r="AS630" i="1"/>
  <c r="AH630" i="1"/>
  <c r="T630" i="1"/>
  <c r="AS629" i="1"/>
  <c r="AH629" i="1"/>
  <c r="T629" i="1"/>
  <c r="AS628" i="1"/>
  <c r="AH628" i="1"/>
  <c r="T628" i="1"/>
  <c r="AS627" i="1"/>
  <c r="AH627" i="1"/>
  <c r="T627" i="1"/>
  <c r="AS626" i="1"/>
  <c r="AH626" i="1"/>
  <c r="T626" i="1"/>
  <c r="AS625" i="1"/>
  <c r="AH625" i="1"/>
  <c r="T625" i="1"/>
  <c r="AS624" i="1"/>
  <c r="AH624" i="1"/>
  <c r="T624" i="1"/>
  <c r="AS623" i="1"/>
  <c r="AH623" i="1"/>
  <c r="T623" i="1"/>
  <c r="AS622" i="1"/>
  <c r="AH622" i="1"/>
  <c r="T622" i="1"/>
  <c r="AS621" i="1"/>
  <c r="AH621" i="1"/>
  <c r="T621" i="1"/>
  <c r="AS620" i="1"/>
  <c r="AH620" i="1"/>
  <c r="T620" i="1"/>
  <c r="AS619" i="1"/>
  <c r="AH619" i="1"/>
  <c r="T619" i="1"/>
  <c r="AS618" i="1"/>
  <c r="AH618" i="1"/>
  <c r="T618" i="1"/>
  <c r="AS617" i="1"/>
  <c r="AH617" i="1"/>
  <c r="T617" i="1"/>
  <c r="AS616" i="1"/>
  <c r="AH616" i="1"/>
  <c r="T616" i="1"/>
  <c r="AS612" i="1"/>
  <c r="AH612" i="1"/>
  <c r="T612" i="1"/>
  <c r="AS611" i="1"/>
  <c r="AH611" i="1"/>
  <c r="T611" i="1"/>
  <c r="AS610" i="1"/>
  <c r="AH610" i="1"/>
  <c r="T610" i="1"/>
  <c r="AS609" i="1"/>
  <c r="AH609" i="1"/>
  <c r="T609" i="1"/>
  <c r="AS608" i="1"/>
  <c r="AH608" i="1"/>
  <c r="T608" i="1"/>
  <c r="AS607" i="1"/>
  <c r="AH607" i="1"/>
  <c r="T607" i="1"/>
  <c r="AS606" i="1"/>
  <c r="AH606" i="1"/>
  <c r="T606" i="1"/>
  <c r="AS605" i="1"/>
  <c r="AH605" i="1"/>
  <c r="T605" i="1"/>
  <c r="AS604" i="1"/>
  <c r="AH604" i="1"/>
  <c r="T604" i="1"/>
  <c r="AS603" i="1"/>
  <c r="T603" i="1"/>
  <c r="AS602" i="1"/>
  <c r="AH602" i="1"/>
  <c r="T602" i="1"/>
  <c r="AS601" i="1"/>
  <c r="AH601" i="1"/>
  <c r="T601" i="1"/>
  <c r="AS600" i="1"/>
  <c r="AH600" i="1"/>
  <c r="T600" i="1"/>
  <c r="AS598" i="1"/>
  <c r="AH598" i="1"/>
  <c r="T598" i="1"/>
  <c r="AS597" i="1"/>
  <c r="AH597" i="1"/>
  <c r="T597" i="1"/>
  <c r="AS596" i="1"/>
  <c r="AH596" i="1"/>
  <c r="T596" i="1"/>
  <c r="AS594" i="1"/>
  <c r="AH594" i="1"/>
  <c r="T594" i="1"/>
  <c r="AS593" i="1"/>
  <c r="AH593" i="1"/>
  <c r="T593" i="1"/>
  <c r="AS592" i="1"/>
  <c r="AH592" i="1"/>
  <c r="T592" i="1"/>
  <c r="AS591" i="1"/>
  <c r="AH591" i="1"/>
  <c r="T591" i="1"/>
  <c r="AS590" i="1"/>
  <c r="AH590" i="1"/>
  <c r="T590" i="1"/>
  <c r="AS589" i="1"/>
  <c r="AH589" i="1"/>
  <c r="T589" i="1"/>
  <c r="AS588" i="1"/>
  <c r="AH588" i="1"/>
  <c r="T588" i="1"/>
  <c r="AS587" i="1"/>
  <c r="AH587" i="1"/>
  <c r="T587" i="1"/>
  <c r="AS586" i="1"/>
  <c r="AH586" i="1"/>
  <c r="T586" i="1"/>
  <c r="AS585" i="1"/>
  <c r="AH585" i="1"/>
  <c r="T585" i="1"/>
  <c r="AS584" i="1"/>
  <c r="AH584" i="1"/>
  <c r="T584" i="1"/>
  <c r="AS583" i="1"/>
  <c r="AH583" i="1"/>
  <c r="T583" i="1"/>
  <c r="AS582" i="1"/>
  <c r="AH582" i="1"/>
  <c r="T582" i="1"/>
  <c r="AS581" i="1"/>
  <c r="AH581" i="1"/>
  <c r="T581" i="1"/>
  <c r="AS580" i="1"/>
  <c r="AH580" i="1"/>
  <c r="T580" i="1"/>
  <c r="AS579" i="1"/>
  <c r="AH579" i="1"/>
  <c r="T579" i="1"/>
  <c r="AS578" i="1"/>
  <c r="AH578" i="1"/>
  <c r="T578" i="1"/>
  <c r="AS577" i="1"/>
  <c r="AH577" i="1"/>
  <c r="T577" i="1"/>
  <c r="AS576" i="1"/>
  <c r="AH576" i="1"/>
  <c r="T576" i="1"/>
  <c r="AS575" i="1"/>
  <c r="AH575" i="1"/>
  <c r="T575" i="1"/>
  <c r="AS574" i="1"/>
  <c r="AH574" i="1"/>
  <c r="T574" i="1"/>
  <c r="AS573" i="1"/>
  <c r="AH573" i="1"/>
  <c r="T573" i="1"/>
  <c r="AS572" i="1"/>
  <c r="AH572" i="1"/>
  <c r="T572" i="1"/>
  <c r="AS571" i="1"/>
  <c r="AH571" i="1"/>
  <c r="T571" i="1"/>
  <c r="AS570" i="1"/>
  <c r="AH570" i="1"/>
  <c r="T570" i="1"/>
  <c r="AS569" i="1"/>
  <c r="AH569" i="1"/>
  <c r="T569" i="1"/>
  <c r="AS568" i="1"/>
  <c r="AH568" i="1"/>
  <c r="T568" i="1"/>
  <c r="AS567" i="1"/>
  <c r="AH567" i="1"/>
  <c r="AS566" i="1"/>
  <c r="AH566" i="1"/>
  <c r="T566" i="1"/>
  <c r="AS565" i="1"/>
  <c r="AH565" i="1"/>
  <c r="T565" i="1"/>
  <c r="AS564" i="1"/>
  <c r="AH564" i="1"/>
  <c r="T564" i="1"/>
  <c r="AS563" i="1"/>
  <c r="AH563" i="1"/>
  <c r="T563" i="1"/>
  <c r="AS562" i="1"/>
  <c r="AH562" i="1"/>
  <c r="T562" i="1"/>
  <c r="AS561" i="1"/>
  <c r="AH561" i="1"/>
  <c r="T561" i="1"/>
  <c r="AS560" i="1"/>
  <c r="AH560" i="1"/>
  <c r="T560" i="1"/>
  <c r="AS559" i="1"/>
  <c r="AH559" i="1"/>
  <c r="T559" i="1"/>
  <c r="AS558" i="1"/>
  <c r="AH558" i="1"/>
  <c r="T558" i="1"/>
  <c r="AS557" i="1"/>
  <c r="AH557" i="1"/>
  <c r="T557" i="1"/>
  <c r="AS556" i="1"/>
  <c r="AH556" i="1"/>
  <c r="T556" i="1"/>
  <c r="AS555" i="1"/>
  <c r="AH555" i="1"/>
  <c r="T555" i="1"/>
  <c r="AS554" i="1"/>
  <c r="AH554" i="1"/>
  <c r="T554" i="1"/>
  <c r="AS553" i="1"/>
  <c r="AH553" i="1"/>
  <c r="T553" i="1"/>
  <c r="AS552" i="1"/>
  <c r="AH552" i="1"/>
  <c r="T552" i="1"/>
  <c r="AS551" i="1"/>
  <c r="AH551" i="1"/>
  <c r="T551" i="1"/>
  <c r="AS550" i="1"/>
  <c r="AH550" i="1"/>
  <c r="AS549" i="1"/>
  <c r="AH549" i="1"/>
  <c r="T549" i="1"/>
  <c r="AS548" i="1"/>
  <c r="AH548" i="1"/>
  <c r="T548" i="1"/>
  <c r="AS547" i="1"/>
  <c r="AH547" i="1"/>
  <c r="T547" i="1"/>
  <c r="AS546" i="1"/>
  <c r="AH546" i="1"/>
  <c r="T546" i="1"/>
  <c r="AS545" i="1"/>
  <c r="AH545" i="1"/>
  <c r="T545" i="1"/>
  <c r="AS544" i="1"/>
  <c r="AH544" i="1"/>
  <c r="T544" i="1"/>
  <c r="AS543" i="1"/>
  <c r="AH543" i="1"/>
  <c r="T543" i="1"/>
  <c r="AS542" i="1"/>
  <c r="AH542" i="1"/>
  <c r="T542" i="1"/>
  <c r="AS541" i="1"/>
  <c r="AH541" i="1"/>
  <c r="T541" i="1"/>
  <c r="AS540" i="1"/>
  <c r="AH540" i="1"/>
  <c r="T540" i="1"/>
  <c r="AS539" i="1"/>
  <c r="AH539" i="1"/>
  <c r="T539" i="1"/>
  <c r="AS538" i="1"/>
  <c r="AH538" i="1"/>
  <c r="T538" i="1"/>
  <c r="AS537" i="1"/>
  <c r="AH537" i="1"/>
  <c r="T537" i="1"/>
  <c r="AS535" i="1"/>
  <c r="AH535" i="1"/>
  <c r="AS534" i="1"/>
  <c r="AH534" i="1"/>
  <c r="T534" i="1"/>
  <c r="AS533" i="1"/>
  <c r="AH533" i="1"/>
  <c r="T533" i="1"/>
  <c r="AS532" i="1"/>
  <c r="AH532" i="1"/>
  <c r="AS531" i="1"/>
  <c r="AH531" i="1"/>
  <c r="T531" i="1"/>
  <c r="AS530" i="1"/>
  <c r="AH530" i="1"/>
  <c r="T530" i="1"/>
  <c r="AS529" i="1"/>
  <c r="AH529" i="1"/>
  <c r="T529" i="1"/>
  <c r="AS528" i="1"/>
  <c r="AH528" i="1"/>
  <c r="T528" i="1"/>
  <c r="AS527" i="1"/>
  <c r="AH527" i="1"/>
  <c r="T527" i="1"/>
  <c r="AS526" i="1"/>
  <c r="AH526" i="1"/>
  <c r="T526" i="1"/>
  <c r="AS525" i="1"/>
  <c r="AH525" i="1"/>
  <c r="T525" i="1"/>
  <c r="AS524" i="1"/>
  <c r="AH524" i="1"/>
  <c r="T524" i="1"/>
  <c r="AS523" i="1"/>
  <c r="AH523" i="1"/>
  <c r="T523" i="1"/>
  <c r="AS522" i="1"/>
  <c r="AH522" i="1"/>
  <c r="T522" i="1"/>
  <c r="AS521" i="1"/>
  <c r="AH521" i="1"/>
  <c r="T521" i="1"/>
  <c r="AS520" i="1"/>
  <c r="AH520" i="1"/>
  <c r="T520" i="1"/>
  <c r="AS519" i="1"/>
  <c r="AH519" i="1"/>
  <c r="T519" i="1"/>
  <c r="AS518" i="1"/>
  <c r="AH518" i="1"/>
  <c r="T518" i="1"/>
  <c r="AS517" i="1"/>
  <c r="AH517" i="1"/>
  <c r="T517" i="1"/>
  <c r="AS516" i="1"/>
  <c r="AH516" i="1"/>
  <c r="T516" i="1"/>
  <c r="AS515" i="1"/>
  <c r="AH515" i="1"/>
  <c r="T515" i="1"/>
  <c r="AS514" i="1"/>
  <c r="AH514" i="1"/>
  <c r="T514" i="1"/>
  <c r="AS513" i="1"/>
  <c r="AH513" i="1"/>
  <c r="T513" i="1"/>
  <c r="AS512" i="1"/>
  <c r="AH512" i="1"/>
  <c r="T512" i="1"/>
  <c r="AS511" i="1"/>
  <c r="AH511" i="1"/>
  <c r="T511" i="1"/>
  <c r="AS510" i="1"/>
  <c r="AH510" i="1"/>
  <c r="T510" i="1"/>
  <c r="AS509" i="1"/>
  <c r="AH509" i="1"/>
  <c r="T509" i="1"/>
  <c r="AS508" i="1"/>
  <c r="AH508" i="1"/>
  <c r="T508" i="1"/>
  <c r="AS507" i="1"/>
  <c r="AH507" i="1"/>
  <c r="T507" i="1"/>
  <c r="AS506" i="1"/>
  <c r="AH506" i="1"/>
  <c r="T506" i="1"/>
  <c r="AS505" i="1"/>
  <c r="AH505" i="1"/>
  <c r="T505" i="1"/>
  <c r="AS504" i="1"/>
  <c r="AS503" i="1"/>
  <c r="AH503" i="1"/>
  <c r="T503" i="1"/>
  <c r="AS502" i="1"/>
  <c r="AH502" i="1"/>
  <c r="T502" i="1"/>
  <c r="AS501" i="1"/>
  <c r="AH501" i="1"/>
  <c r="T501" i="1"/>
  <c r="AS500" i="1"/>
  <c r="AH500" i="1"/>
  <c r="T500" i="1"/>
  <c r="AS498" i="1"/>
  <c r="AH498" i="1"/>
  <c r="T498" i="1"/>
  <c r="AS497" i="1"/>
  <c r="AH497" i="1"/>
  <c r="T497" i="1"/>
  <c r="AS496" i="1"/>
  <c r="AH496" i="1"/>
  <c r="T496" i="1"/>
  <c r="AS495" i="1"/>
  <c r="AH495" i="1"/>
  <c r="T495" i="1"/>
  <c r="AS494" i="1"/>
  <c r="AH494" i="1"/>
  <c r="T494" i="1"/>
  <c r="AS493" i="1"/>
  <c r="AH493" i="1"/>
  <c r="T493" i="1"/>
  <c r="AS492" i="1"/>
  <c r="AH492" i="1"/>
  <c r="T492" i="1"/>
  <c r="AS491" i="1"/>
  <c r="AH491" i="1"/>
  <c r="T491" i="1"/>
  <c r="AS490" i="1"/>
  <c r="AH490" i="1"/>
  <c r="T490" i="1"/>
  <c r="AS489" i="1"/>
  <c r="AH489" i="1"/>
  <c r="T489" i="1"/>
  <c r="AS488" i="1"/>
  <c r="AH488" i="1"/>
  <c r="T488" i="1"/>
  <c r="AS487" i="1"/>
  <c r="AH487" i="1"/>
  <c r="T487" i="1"/>
  <c r="AS486" i="1"/>
  <c r="AH486" i="1"/>
  <c r="T486" i="1"/>
  <c r="AS485" i="1"/>
  <c r="AH485" i="1"/>
  <c r="T485" i="1"/>
  <c r="AS484" i="1"/>
  <c r="AH484" i="1"/>
  <c r="T484" i="1"/>
  <c r="AS483" i="1"/>
  <c r="AH483" i="1"/>
  <c r="T483" i="1"/>
  <c r="AS482" i="1"/>
  <c r="AH482" i="1"/>
  <c r="T482" i="1"/>
  <c r="AS481" i="1"/>
  <c r="AH481" i="1"/>
  <c r="T481" i="1"/>
  <c r="AS480" i="1"/>
  <c r="AH480" i="1"/>
  <c r="T480" i="1"/>
  <c r="AS479" i="1"/>
  <c r="AH479" i="1"/>
  <c r="T479" i="1"/>
  <c r="AS478" i="1"/>
  <c r="AH478" i="1"/>
  <c r="T478" i="1"/>
  <c r="AS477" i="1"/>
  <c r="AH477" i="1"/>
  <c r="T477" i="1"/>
  <c r="AS476" i="1"/>
  <c r="AH476" i="1"/>
  <c r="T476" i="1"/>
  <c r="AS475" i="1"/>
  <c r="AH475" i="1"/>
  <c r="T475" i="1"/>
  <c r="AS474" i="1"/>
  <c r="AH474" i="1"/>
  <c r="T474" i="1"/>
  <c r="AS473" i="1"/>
  <c r="AH473" i="1"/>
  <c r="T473" i="1"/>
  <c r="AS472" i="1"/>
  <c r="AH472" i="1"/>
  <c r="T472" i="1"/>
  <c r="AS471" i="1"/>
  <c r="AH471" i="1"/>
  <c r="T471" i="1"/>
  <c r="AS470" i="1"/>
  <c r="AH470" i="1"/>
  <c r="T470" i="1"/>
  <c r="AS469" i="1"/>
  <c r="AH469" i="1"/>
  <c r="T469" i="1"/>
  <c r="AS466" i="1"/>
  <c r="AH466" i="1"/>
  <c r="T466" i="1"/>
  <c r="AS465" i="1"/>
  <c r="AH465" i="1"/>
  <c r="T465" i="1"/>
  <c r="AS464" i="1"/>
  <c r="AH464" i="1"/>
  <c r="T464" i="1"/>
  <c r="AS463" i="1"/>
  <c r="AH463" i="1"/>
  <c r="T463" i="1"/>
  <c r="AS462" i="1"/>
  <c r="AH462" i="1"/>
  <c r="T462" i="1"/>
  <c r="AS461" i="1"/>
  <c r="AH461" i="1"/>
  <c r="T461" i="1"/>
  <c r="AS460" i="1"/>
  <c r="AH460" i="1"/>
  <c r="T460" i="1"/>
  <c r="AS458" i="1"/>
  <c r="AH458" i="1"/>
  <c r="T458" i="1"/>
  <c r="AS457" i="1"/>
  <c r="AH457" i="1"/>
  <c r="T457" i="1"/>
  <c r="AS456" i="1"/>
  <c r="AH456" i="1"/>
  <c r="T456" i="1"/>
  <c r="AS455" i="1"/>
  <c r="AH455" i="1"/>
  <c r="T455" i="1"/>
  <c r="AS452" i="1"/>
  <c r="AH452" i="1"/>
  <c r="T452" i="1"/>
  <c r="AS451" i="1"/>
  <c r="AH451" i="1"/>
  <c r="T451" i="1"/>
  <c r="AS450" i="1"/>
  <c r="AH450" i="1"/>
  <c r="T450" i="1"/>
  <c r="AS449" i="1"/>
  <c r="AH449" i="1"/>
  <c r="T449" i="1"/>
  <c r="AS444" i="1"/>
  <c r="AH444" i="1"/>
  <c r="T444" i="1"/>
  <c r="AS443" i="1"/>
  <c r="AH443" i="1"/>
  <c r="T443" i="1"/>
  <c r="AS442" i="1"/>
  <c r="AH442" i="1"/>
  <c r="T442" i="1"/>
  <c r="AS441" i="1"/>
  <c r="AH441" i="1"/>
  <c r="T441" i="1"/>
  <c r="AS440" i="1"/>
  <c r="AH440" i="1"/>
  <c r="T440" i="1"/>
  <c r="AS438" i="1"/>
  <c r="AH438" i="1"/>
  <c r="T438" i="1"/>
  <c r="AS437" i="1"/>
  <c r="AH437" i="1"/>
  <c r="T437" i="1"/>
  <c r="AS436" i="1"/>
  <c r="AH436" i="1"/>
  <c r="T436" i="1"/>
  <c r="AS435" i="1"/>
  <c r="AH435" i="1"/>
  <c r="T435" i="1"/>
  <c r="AS434" i="1"/>
  <c r="AH434" i="1"/>
  <c r="T434" i="1"/>
  <c r="AS433" i="1"/>
  <c r="AH433" i="1"/>
  <c r="T433" i="1"/>
  <c r="AS432" i="1"/>
  <c r="AH432" i="1"/>
  <c r="T432" i="1"/>
  <c r="AS431" i="1"/>
  <c r="AH431" i="1"/>
  <c r="T431" i="1"/>
  <c r="AS430" i="1"/>
  <c r="AH430" i="1"/>
  <c r="T430" i="1"/>
  <c r="AS429" i="1"/>
  <c r="AH429" i="1"/>
  <c r="T429" i="1"/>
  <c r="AS428" i="1"/>
  <c r="T428" i="1"/>
  <c r="AS427" i="1"/>
  <c r="AH427" i="1"/>
  <c r="T427" i="1"/>
  <c r="AS426" i="1"/>
  <c r="AH426" i="1"/>
  <c r="T426" i="1"/>
  <c r="AS425" i="1"/>
  <c r="AH425" i="1"/>
  <c r="T425" i="1"/>
  <c r="AS424" i="1"/>
  <c r="AH424" i="1"/>
  <c r="T424" i="1"/>
  <c r="AS422" i="1"/>
  <c r="AH422" i="1"/>
  <c r="T422" i="1"/>
  <c r="AS421" i="1"/>
  <c r="AH421" i="1"/>
  <c r="T421" i="1"/>
  <c r="AS420" i="1"/>
  <c r="AH420" i="1"/>
  <c r="T420" i="1"/>
  <c r="AS419" i="1"/>
  <c r="AH419" i="1"/>
  <c r="T419" i="1"/>
  <c r="AS418" i="1"/>
  <c r="AH418" i="1"/>
  <c r="T418" i="1"/>
  <c r="AS417" i="1"/>
  <c r="AH417" i="1"/>
  <c r="T417" i="1"/>
  <c r="AS416" i="1"/>
  <c r="AH416" i="1"/>
  <c r="T416" i="1"/>
  <c r="AS415" i="1"/>
  <c r="AH415" i="1"/>
  <c r="T415" i="1"/>
  <c r="AS414" i="1"/>
  <c r="AH414" i="1"/>
  <c r="T414" i="1"/>
  <c r="AS412" i="1"/>
  <c r="AH412" i="1"/>
  <c r="T412" i="1"/>
  <c r="AS411" i="1"/>
  <c r="AH411" i="1"/>
  <c r="T411" i="1"/>
  <c r="AS410" i="1"/>
  <c r="AH410" i="1"/>
  <c r="T410" i="1"/>
  <c r="AS409" i="1"/>
  <c r="AH409" i="1"/>
  <c r="T409" i="1"/>
  <c r="AS408" i="1"/>
  <c r="AH408" i="1"/>
  <c r="T408" i="1"/>
  <c r="AS407" i="1"/>
  <c r="AH407" i="1"/>
  <c r="T407" i="1"/>
  <c r="AS406" i="1"/>
  <c r="AH406" i="1"/>
  <c r="T406" i="1"/>
  <c r="AS405" i="1"/>
  <c r="AH405" i="1"/>
  <c r="T405" i="1"/>
  <c r="AS404" i="1"/>
  <c r="AH404" i="1"/>
  <c r="T404" i="1"/>
  <c r="AS403" i="1"/>
  <c r="AH403" i="1"/>
  <c r="T403" i="1"/>
  <c r="AS402" i="1"/>
  <c r="AH402" i="1"/>
  <c r="T402" i="1"/>
  <c r="AS401" i="1"/>
  <c r="AH401" i="1"/>
  <c r="T401" i="1"/>
  <c r="AS400" i="1"/>
  <c r="AH400" i="1"/>
  <c r="T400" i="1"/>
  <c r="AS399" i="1"/>
  <c r="AH399" i="1"/>
  <c r="T399" i="1"/>
  <c r="AS397" i="1"/>
  <c r="AH397" i="1"/>
  <c r="T397" i="1"/>
  <c r="AS396" i="1"/>
  <c r="AH396" i="1"/>
  <c r="T396" i="1"/>
  <c r="AS394" i="1"/>
  <c r="AH394" i="1"/>
  <c r="T394" i="1"/>
  <c r="AS393" i="1"/>
  <c r="AH393" i="1"/>
  <c r="T393" i="1"/>
  <c r="AS392" i="1"/>
  <c r="AH392" i="1"/>
  <c r="T392" i="1"/>
  <c r="AS391" i="1"/>
  <c r="AH391" i="1"/>
  <c r="T391" i="1"/>
  <c r="AS390" i="1"/>
  <c r="AH390" i="1"/>
  <c r="T390" i="1"/>
  <c r="AS389" i="1"/>
  <c r="AH389" i="1"/>
  <c r="T389" i="1"/>
  <c r="AS386" i="1"/>
  <c r="AH386" i="1"/>
  <c r="T386" i="1"/>
  <c r="AS385" i="1"/>
  <c r="AH385" i="1"/>
  <c r="T385" i="1"/>
  <c r="AS384" i="1"/>
  <c r="AH384" i="1"/>
  <c r="T384" i="1"/>
  <c r="AS383" i="1"/>
  <c r="AH383" i="1"/>
  <c r="T383" i="1"/>
  <c r="AS381" i="1"/>
  <c r="AH381" i="1"/>
  <c r="T381" i="1"/>
  <c r="AS380" i="1"/>
  <c r="AH380" i="1"/>
  <c r="T380" i="1"/>
  <c r="AS379" i="1"/>
  <c r="AH379" i="1"/>
  <c r="T379" i="1"/>
  <c r="AS378" i="1"/>
  <c r="AH378" i="1"/>
  <c r="T378" i="1"/>
  <c r="AS377" i="1"/>
  <c r="AH377" i="1"/>
  <c r="T377" i="1"/>
  <c r="AS376" i="1"/>
  <c r="AH376" i="1"/>
  <c r="T376" i="1"/>
  <c r="AS375" i="1"/>
  <c r="AH375" i="1"/>
  <c r="T375" i="1"/>
  <c r="AS374" i="1"/>
  <c r="AH374" i="1"/>
  <c r="T374" i="1"/>
  <c r="AS373" i="1"/>
  <c r="AH373" i="1"/>
  <c r="T373" i="1"/>
  <c r="AS372" i="1"/>
  <c r="AH372" i="1"/>
  <c r="T372" i="1"/>
  <c r="AS371" i="1"/>
  <c r="AH371" i="1"/>
  <c r="T371" i="1"/>
  <c r="AS370" i="1"/>
  <c r="AH370" i="1"/>
  <c r="T370" i="1"/>
  <c r="AS369" i="1"/>
  <c r="AH369" i="1"/>
  <c r="T369" i="1"/>
  <c r="AS368" i="1"/>
  <c r="AH368" i="1"/>
  <c r="T368" i="1"/>
  <c r="AS367" i="1"/>
  <c r="AH367" i="1"/>
  <c r="T367" i="1"/>
  <c r="AS366" i="1"/>
  <c r="AH366" i="1"/>
  <c r="T366" i="1"/>
  <c r="AS365" i="1"/>
  <c r="AH365" i="1"/>
  <c r="T365" i="1"/>
  <c r="AS364" i="1"/>
  <c r="AH364" i="1"/>
  <c r="T364" i="1"/>
  <c r="AS363" i="1"/>
  <c r="AH363" i="1"/>
  <c r="T363" i="1"/>
  <c r="AS362" i="1"/>
  <c r="AH362" i="1"/>
  <c r="T362" i="1"/>
  <c r="AS361" i="1"/>
  <c r="AH361" i="1"/>
  <c r="T361" i="1"/>
  <c r="AS360" i="1"/>
  <c r="AH360" i="1"/>
  <c r="T360" i="1"/>
  <c r="AS359" i="1"/>
  <c r="AH359" i="1"/>
  <c r="T359" i="1"/>
  <c r="AS358" i="1"/>
  <c r="AH358" i="1"/>
  <c r="T358" i="1"/>
  <c r="AS357" i="1"/>
  <c r="AH357" i="1"/>
  <c r="T357" i="1"/>
  <c r="AS356" i="1"/>
  <c r="AH356" i="1"/>
  <c r="T356" i="1"/>
  <c r="AS355" i="1"/>
  <c r="AH355" i="1"/>
  <c r="T355" i="1"/>
  <c r="AS354" i="1"/>
  <c r="T354" i="1"/>
  <c r="AS353" i="1"/>
  <c r="AH353" i="1"/>
  <c r="T353" i="1"/>
  <c r="AS352" i="1"/>
  <c r="AH352" i="1"/>
  <c r="T352" i="1"/>
  <c r="AS351" i="1"/>
  <c r="AH351" i="1"/>
  <c r="T351" i="1"/>
  <c r="AS349" i="1"/>
  <c r="AH349" i="1"/>
  <c r="T349" i="1"/>
  <c r="AS348" i="1"/>
  <c r="AH348" i="1"/>
  <c r="T348" i="1"/>
  <c r="AS347" i="1"/>
  <c r="AH347" i="1"/>
  <c r="T347" i="1"/>
  <c r="AS346" i="1"/>
  <c r="AH346" i="1"/>
  <c r="T346" i="1"/>
  <c r="AS344" i="1"/>
  <c r="AH344" i="1"/>
  <c r="T344" i="1"/>
  <c r="AS343" i="1"/>
  <c r="AH343" i="1"/>
  <c r="T343" i="1"/>
  <c r="AS342" i="1"/>
  <c r="AH342" i="1"/>
  <c r="T342" i="1"/>
  <c r="AS341" i="1"/>
  <c r="AH341" i="1"/>
  <c r="T341" i="1"/>
  <c r="AS340" i="1"/>
  <c r="AH340" i="1"/>
  <c r="T340" i="1"/>
  <c r="AS339" i="1"/>
  <c r="AH339" i="1"/>
  <c r="T339" i="1"/>
  <c r="AS338" i="1"/>
  <c r="AH338" i="1"/>
  <c r="T338" i="1"/>
  <c r="AS337" i="1"/>
  <c r="AH337" i="1"/>
  <c r="T337" i="1"/>
  <c r="AS336" i="1"/>
  <c r="AH336" i="1"/>
  <c r="T336" i="1"/>
  <c r="AS335" i="1"/>
  <c r="AH335" i="1"/>
  <c r="T335" i="1"/>
  <c r="AS334" i="1"/>
  <c r="AH334" i="1"/>
  <c r="T334" i="1"/>
  <c r="AS333" i="1"/>
  <c r="AH333" i="1"/>
  <c r="T333" i="1"/>
  <c r="AS332" i="1"/>
  <c r="AH332" i="1"/>
  <c r="T332" i="1"/>
  <c r="AS331" i="1"/>
  <c r="AH331" i="1"/>
  <c r="T331" i="1"/>
  <c r="AS330" i="1"/>
  <c r="AH330" i="1"/>
  <c r="T330" i="1"/>
  <c r="AS329" i="1"/>
  <c r="AH329" i="1"/>
  <c r="T329" i="1"/>
  <c r="AS328" i="1"/>
  <c r="AH328" i="1"/>
  <c r="T328" i="1"/>
  <c r="AS327" i="1"/>
  <c r="AH327" i="1"/>
  <c r="T327" i="1"/>
  <c r="AS326" i="1"/>
  <c r="AH326" i="1"/>
  <c r="T326" i="1"/>
  <c r="AS325" i="1"/>
  <c r="AH325" i="1"/>
  <c r="T325" i="1"/>
  <c r="AS324" i="1"/>
  <c r="AH324" i="1"/>
  <c r="T324" i="1"/>
  <c r="AS323" i="1"/>
  <c r="AH323" i="1"/>
  <c r="T323" i="1"/>
  <c r="AS322" i="1"/>
  <c r="AH322" i="1"/>
  <c r="T322" i="1"/>
  <c r="AS321" i="1"/>
  <c r="AH321" i="1"/>
  <c r="T321" i="1"/>
  <c r="AS320" i="1"/>
  <c r="AH320" i="1"/>
  <c r="T320" i="1"/>
  <c r="AS318" i="1"/>
  <c r="AH318" i="1"/>
  <c r="T318" i="1"/>
  <c r="AS317" i="1"/>
  <c r="AH317" i="1"/>
  <c r="T317" i="1"/>
  <c r="AS316" i="1"/>
  <c r="AH316" i="1"/>
  <c r="T316" i="1"/>
  <c r="AS315" i="1"/>
  <c r="AH315" i="1"/>
  <c r="T315" i="1"/>
  <c r="AS314" i="1"/>
  <c r="AH314" i="1"/>
  <c r="T314" i="1"/>
  <c r="AS313" i="1"/>
  <c r="AH313" i="1"/>
  <c r="T313" i="1"/>
  <c r="AS312" i="1"/>
  <c r="AH312" i="1"/>
  <c r="T312" i="1"/>
  <c r="AS311" i="1"/>
  <c r="AH311" i="1"/>
  <c r="T311" i="1"/>
  <c r="AS310" i="1"/>
  <c r="AH310" i="1"/>
  <c r="T310" i="1"/>
  <c r="AS309" i="1"/>
  <c r="AH309" i="1"/>
  <c r="T309" i="1"/>
  <c r="AS308" i="1"/>
  <c r="AH308" i="1"/>
  <c r="T308" i="1"/>
  <c r="AS307" i="1"/>
  <c r="AH307" i="1"/>
  <c r="T307" i="1"/>
  <c r="AS306" i="1"/>
  <c r="AH306" i="1"/>
  <c r="T306" i="1"/>
  <c r="AS304" i="1"/>
  <c r="AH304" i="1"/>
  <c r="T304" i="1"/>
  <c r="AS303" i="1"/>
  <c r="AH303" i="1"/>
  <c r="T303" i="1"/>
  <c r="AS302" i="1"/>
  <c r="AH302" i="1"/>
  <c r="T302" i="1"/>
  <c r="AS301" i="1"/>
  <c r="AH301" i="1"/>
  <c r="T301" i="1"/>
  <c r="AS300" i="1"/>
  <c r="AH300" i="1"/>
  <c r="T300" i="1"/>
  <c r="AS299" i="1"/>
  <c r="AH299" i="1"/>
  <c r="T299" i="1"/>
  <c r="AS298" i="1"/>
  <c r="AH298" i="1"/>
  <c r="T298" i="1"/>
  <c r="AS297" i="1"/>
  <c r="AH297" i="1"/>
  <c r="T297" i="1"/>
  <c r="AS296" i="1"/>
  <c r="AH296" i="1"/>
  <c r="T296" i="1"/>
  <c r="AS295" i="1"/>
  <c r="AH295" i="1"/>
  <c r="T295" i="1"/>
  <c r="AS294" i="1"/>
  <c r="AH294" i="1"/>
  <c r="T294" i="1"/>
  <c r="AS293" i="1"/>
  <c r="AH293" i="1"/>
  <c r="T293" i="1"/>
  <c r="AS292" i="1"/>
  <c r="AH292" i="1"/>
  <c r="T292" i="1"/>
  <c r="AS291" i="1"/>
  <c r="AH291" i="1"/>
  <c r="T291" i="1"/>
  <c r="AS290" i="1"/>
  <c r="AH290" i="1"/>
  <c r="T290" i="1"/>
  <c r="AS289" i="1"/>
  <c r="AH289" i="1"/>
  <c r="T289" i="1"/>
  <c r="AS288" i="1"/>
  <c r="AH288" i="1"/>
  <c r="T288" i="1"/>
  <c r="AS287" i="1"/>
  <c r="AH287" i="1"/>
  <c r="T287" i="1"/>
  <c r="AS286" i="1"/>
  <c r="AH286" i="1"/>
  <c r="T286" i="1"/>
  <c r="AS285" i="1"/>
  <c r="AH285" i="1"/>
  <c r="T285" i="1"/>
  <c r="AS284" i="1"/>
  <c r="AH284" i="1"/>
  <c r="T284" i="1"/>
  <c r="AS283" i="1"/>
  <c r="AH283" i="1"/>
  <c r="T283" i="1"/>
  <c r="AS282" i="1"/>
  <c r="AH282" i="1"/>
  <c r="T282" i="1"/>
  <c r="AS281" i="1"/>
  <c r="AH281" i="1"/>
  <c r="T281" i="1"/>
  <c r="AS280" i="1"/>
  <c r="AH280" i="1"/>
  <c r="T280" i="1"/>
  <c r="AS279" i="1"/>
  <c r="AH279" i="1"/>
  <c r="T279" i="1"/>
  <c r="AS278" i="1"/>
  <c r="AH278" i="1"/>
  <c r="T278" i="1"/>
  <c r="AS277" i="1"/>
  <c r="AH277" i="1"/>
  <c r="T277" i="1"/>
  <c r="AS276" i="1"/>
  <c r="AH276" i="1"/>
  <c r="T276" i="1"/>
  <c r="AS275" i="1"/>
  <c r="AH275" i="1"/>
  <c r="T275" i="1"/>
  <c r="AS274" i="1"/>
  <c r="AH274" i="1"/>
  <c r="T274" i="1"/>
  <c r="AS273" i="1"/>
  <c r="AH273" i="1"/>
  <c r="T273" i="1"/>
  <c r="AS272" i="1"/>
  <c r="AH272" i="1"/>
  <c r="T272" i="1"/>
  <c r="AS271" i="1"/>
  <c r="AH271" i="1"/>
  <c r="T271" i="1"/>
  <c r="AS270" i="1"/>
  <c r="AH270" i="1"/>
  <c r="T270" i="1"/>
  <c r="AS269" i="1"/>
  <c r="AH269" i="1"/>
  <c r="T269" i="1"/>
  <c r="AS268" i="1"/>
  <c r="AH268" i="1"/>
  <c r="T268" i="1"/>
  <c r="AS267" i="1"/>
  <c r="AH267" i="1"/>
  <c r="T267" i="1"/>
  <c r="AS266" i="1"/>
  <c r="AH266" i="1"/>
  <c r="T266" i="1"/>
  <c r="AS265" i="1"/>
  <c r="AH265" i="1"/>
  <c r="T265" i="1"/>
  <c r="AS263" i="1"/>
  <c r="AH263" i="1"/>
  <c r="T263" i="1"/>
  <c r="AS262" i="1"/>
  <c r="AH262" i="1"/>
  <c r="T262" i="1"/>
  <c r="AS261" i="1"/>
  <c r="AH261" i="1"/>
  <c r="T261" i="1"/>
  <c r="AS260" i="1"/>
  <c r="AH260" i="1"/>
  <c r="T260" i="1"/>
  <c r="AS259" i="1"/>
  <c r="AH259" i="1"/>
  <c r="T259" i="1"/>
  <c r="AS258" i="1"/>
  <c r="AH258" i="1"/>
  <c r="T258" i="1"/>
  <c r="AS257" i="1"/>
  <c r="AH257" i="1"/>
  <c r="T257" i="1"/>
  <c r="AS256" i="1"/>
  <c r="AH256" i="1"/>
  <c r="T256" i="1"/>
  <c r="AS255" i="1"/>
  <c r="AH255" i="1"/>
  <c r="T255" i="1"/>
  <c r="AS254" i="1"/>
  <c r="AH254" i="1"/>
  <c r="T254" i="1"/>
  <c r="AS253" i="1"/>
  <c r="AH253" i="1"/>
  <c r="T253" i="1"/>
  <c r="AS252" i="1"/>
  <c r="AH252" i="1"/>
  <c r="T252" i="1"/>
  <c r="AS251" i="1"/>
  <c r="AH251" i="1"/>
  <c r="T251" i="1"/>
  <c r="AS250" i="1"/>
  <c r="AH250" i="1"/>
  <c r="T250" i="1"/>
  <c r="AS249" i="1"/>
  <c r="AH249" i="1"/>
  <c r="T249" i="1"/>
  <c r="AS248" i="1"/>
  <c r="AH248" i="1"/>
  <c r="T248" i="1"/>
  <c r="AS247" i="1"/>
  <c r="AH247" i="1"/>
  <c r="T247" i="1"/>
  <c r="AS246" i="1"/>
  <c r="AH246" i="1"/>
  <c r="T246" i="1"/>
  <c r="AS245" i="1"/>
  <c r="AH245" i="1"/>
  <c r="T245" i="1"/>
  <c r="AS244" i="1"/>
  <c r="AH244" i="1"/>
  <c r="T244" i="1"/>
  <c r="AS243" i="1"/>
  <c r="AH243" i="1"/>
  <c r="T243" i="1"/>
  <c r="AS242" i="1"/>
  <c r="AH242" i="1"/>
  <c r="T242" i="1"/>
  <c r="AS241" i="1"/>
  <c r="AH241" i="1"/>
  <c r="T241" i="1"/>
  <c r="AS240" i="1"/>
  <c r="AH240" i="1"/>
  <c r="T240" i="1"/>
  <c r="AS239" i="1"/>
  <c r="AH239" i="1"/>
  <c r="T239" i="1"/>
  <c r="AS238" i="1"/>
  <c r="AH238" i="1"/>
  <c r="T238" i="1"/>
  <c r="AS237" i="1"/>
  <c r="AH237" i="1"/>
  <c r="T237" i="1"/>
  <c r="AS236" i="1"/>
  <c r="AH236" i="1"/>
  <c r="T236" i="1"/>
  <c r="AS235" i="1"/>
  <c r="AH235" i="1"/>
  <c r="T235" i="1"/>
  <c r="AS234" i="1"/>
  <c r="AH234" i="1"/>
  <c r="T234" i="1"/>
  <c r="AS233" i="1"/>
  <c r="AH233" i="1"/>
  <c r="T233" i="1"/>
  <c r="AS232" i="1"/>
  <c r="AH232" i="1"/>
  <c r="T232" i="1"/>
  <c r="AS231" i="1"/>
  <c r="AH231" i="1"/>
  <c r="T231" i="1"/>
  <c r="AS230" i="1"/>
  <c r="AH230" i="1"/>
  <c r="T230" i="1"/>
  <c r="AS229" i="1"/>
  <c r="AH229" i="1"/>
  <c r="T229" i="1"/>
  <c r="AS228" i="1"/>
  <c r="AH228" i="1"/>
  <c r="T228" i="1"/>
  <c r="AS226" i="1"/>
  <c r="AH226" i="1"/>
  <c r="T226" i="1"/>
  <c r="AS225" i="1"/>
  <c r="AH225" i="1"/>
  <c r="T225" i="1"/>
  <c r="AS222" i="1"/>
  <c r="AH222" i="1"/>
  <c r="T222" i="1"/>
  <c r="AS221" i="1"/>
  <c r="AH221" i="1"/>
  <c r="T221" i="1"/>
  <c r="AS219" i="1"/>
  <c r="AH219" i="1"/>
  <c r="T219" i="1"/>
  <c r="AS218" i="1"/>
  <c r="AH218" i="1"/>
  <c r="T218" i="1"/>
  <c r="AS217" i="1"/>
  <c r="AH217" i="1"/>
  <c r="T217" i="1"/>
  <c r="AS216" i="1"/>
  <c r="AH216" i="1"/>
  <c r="T216" i="1"/>
  <c r="AS214" i="1"/>
  <c r="AH214" i="1"/>
  <c r="T214" i="1"/>
  <c r="AS213" i="1"/>
  <c r="AH213" i="1"/>
  <c r="T213" i="1"/>
  <c r="AS212" i="1"/>
  <c r="AH212" i="1"/>
  <c r="T212" i="1"/>
  <c r="AS211" i="1"/>
  <c r="AH211" i="1"/>
  <c r="T211" i="1"/>
  <c r="AS210" i="1"/>
  <c r="AH210" i="1"/>
  <c r="T210" i="1"/>
  <c r="AS209" i="1"/>
  <c r="AH209" i="1"/>
  <c r="T209" i="1"/>
  <c r="AS208" i="1"/>
  <c r="AH208" i="1"/>
  <c r="T208" i="1"/>
  <c r="AS207" i="1"/>
  <c r="AH207" i="1"/>
  <c r="T207" i="1"/>
  <c r="AS206" i="1"/>
  <c r="AH206" i="1"/>
  <c r="T206" i="1"/>
  <c r="AS205" i="1"/>
  <c r="AH205" i="1"/>
  <c r="T205" i="1"/>
  <c r="AS204" i="1"/>
  <c r="AH204" i="1"/>
  <c r="T204" i="1"/>
  <c r="AS203" i="1"/>
  <c r="AH203" i="1"/>
  <c r="T203" i="1"/>
  <c r="AS202" i="1"/>
  <c r="AH202" i="1"/>
  <c r="T202" i="1"/>
  <c r="AS201" i="1"/>
  <c r="AH201" i="1"/>
  <c r="T201" i="1"/>
  <c r="AS200" i="1"/>
  <c r="AH200" i="1"/>
  <c r="T200" i="1"/>
  <c r="AS199" i="1"/>
  <c r="AH199" i="1"/>
  <c r="T199" i="1"/>
  <c r="AS198" i="1"/>
  <c r="AH198" i="1"/>
  <c r="T198" i="1"/>
  <c r="AS197" i="1"/>
  <c r="AH197" i="1"/>
  <c r="T197" i="1"/>
  <c r="AS196" i="1"/>
  <c r="AH196" i="1"/>
  <c r="T196" i="1"/>
  <c r="AS195" i="1"/>
  <c r="AH195" i="1"/>
  <c r="T195" i="1"/>
  <c r="AS194" i="1"/>
  <c r="AH194" i="1"/>
  <c r="T194" i="1"/>
  <c r="AS193" i="1"/>
  <c r="AH193" i="1"/>
  <c r="T193" i="1"/>
  <c r="AS192" i="1"/>
  <c r="AH192" i="1"/>
  <c r="T192" i="1"/>
  <c r="AS190" i="1"/>
  <c r="AH190" i="1"/>
  <c r="T190" i="1"/>
  <c r="AS189" i="1"/>
  <c r="AH189" i="1"/>
  <c r="T189" i="1"/>
  <c r="AS188" i="1"/>
  <c r="AH188" i="1"/>
  <c r="T188" i="1"/>
  <c r="AS187" i="1"/>
  <c r="AH187" i="1"/>
  <c r="T187" i="1"/>
  <c r="AS186" i="1"/>
  <c r="AH186" i="1"/>
  <c r="T186" i="1"/>
  <c r="AS185" i="1"/>
  <c r="AH185" i="1"/>
  <c r="T185" i="1"/>
  <c r="AS184" i="1"/>
  <c r="AH184" i="1"/>
  <c r="T184" i="1"/>
  <c r="AS183" i="1"/>
  <c r="AH183" i="1"/>
  <c r="T183" i="1"/>
  <c r="AS182" i="1"/>
  <c r="AH182" i="1"/>
  <c r="T182" i="1"/>
  <c r="AS181" i="1"/>
  <c r="AH181" i="1"/>
  <c r="T181" i="1"/>
  <c r="AS180" i="1"/>
  <c r="AH180" i="1"/>
  <c r="T180" i="1"/>
  <c r="AS179" i="1"/>
  <c r="AH179" i="1"/>
  <c r="T179" i="1"/>
  <c r="AS178" i="1"/>
  <c r="AH178" i="1"/>
  <c r="T178" i="1"/>
  <c r="AS177" i="1"/>
  <c r="AH177" i="1"/>
  <c r="T177" i="1"/>
  <c r="AS176" i="1"/>
  <c r="AH176" i="1"/>
  <c r="T176" i="1"/>
  <c r="AS175" i="1"/>
  <c r="AH175" i="1"/>
  <c r="T175" i="1"/>
  <c r="AS174" i="1"/>
  <c r="AH174" i="1"/>
  <c r="T174" i="1"/>
  <c r="AS173" i="1"/>
  <c r="AH173" i="1"/>
  <c r="T173" i="1"/>
  <c r="AS172" i="1"/>
  <c r="AH172" i="1"/>
  <c r="T172" i="1"/>
  <c r="AS170" i="1"/>
  <c r="AH170" i="1"/>
  <c r="T170" i="1"/>
  <c r="AS169" i="1"/>
  <c r="AH169" i="1"/>
  <c r="T169" i="1"/>
  <c r="AS168" i="1"/>
  <c r="T168" i="1"/>
  <c r="AS167" i="1"/>
  <c r="AH167" i="1"/>
  <c r="T167" i="1"/>
  <c r="AS166" i="1"/>
  <c r="AH166" i="1"/>
  <c r="T166" i="1"/>
  <c r="AS165" i="1"/>
  <c r="AH165" i="1"/>
  <c r="T165" i="1"/>
  <c r="AS164" i="1"/>
  <c r="AH164" i="1"/>
  <c r="T164" i="1"/>
  <c r="AS163" i="1"/>
  <c r="AH163" i="1"/>
  <c r="T163" i="1"/>
  <c r="AS162" i="1"/>
  <c r="AH162" i="1"/>
  <c r="T162" i="1"/>
  <c r="AS161" i="1"/>
  <c r="AH161" i="1"/>
  <c r="T161" i="1"/>
  <c r="AS160" i="1"/>
  <c r="AH160" i="1"/>
  <c r="T160" i="1"/>
  <c r="AS159" i="1"/>
  <c r="AH159" i="1"/>
  <c r="T159" i="1"/>
  <c r="AS158" i="1"/>
  <c r="AH158" i="1"/>
  <c r="T158" i="1"/>
  <c r="AS157" i="1"/>
  <c r="AH157" i="1"/>
  <c r="T157" i="1"/>
  <c r="AS156" i="1"/>
  <c r="AH156" i="1"/>
  <c r="T156" i="1"/>
  <c r="AS155" i="1"/>
  <c r="AH155" i="1"/>
  <c r="T155" i="1"/>
  <c r="AS154" i="1"/>
  <c r="AH154" i="1"/>
  <c r="T154" i="1"/>
  <c r="AS152" i="1"/>
  <c r="AH152" i="1"/>
  <c r="T152" i="1"/>
  <c r="AS151" i="1"/>
  <c r="AH151" i="1"/>
  <c r="T151" i="1"/>
  <c r="AS150" i="1"/>
  <c r="AH150" i="1"/>
  <c r="T150" i="1"/>
  <c r="AS149" i="1"/>
  <c r="AH149" i="1"/>
  <c r="T149" i="1"/>
  <c r="AS148" i="1"/>
  <c r="AH148" i="1"/>
  <c r="T148" i="1"/>
  <c r="AS147" i="1"/>
  <c r="AH147" i="1"/>
  <c r="T147" i="1"/>
  <c r="AS146" i="1"/>
  <c r="AH146" i="1"/>
  <c r="T146" i="1"/>
  <c r="AS145" i="1"/>
  <c r="AH145" i="1"/>
  <c r="T145" i="1"/>
  <c r="AS144" i="1"/>
  <c r="AH144" i="1"/>
  <c r="T144" i="1"/>
  <c r="AS143" i="1"/>
  <c r="AH143" i="1"/>
  <c r="T143" i="1"/>
  <c r="AS142" i="1"/>
  <c r="AH142" i="1"/>
  <c r="T142" i="1"/>
  <c r="AS141" i="1"/>
  <c r="AH141" i="1"/>
  <c r="T141" i="1"/>
  <c r="AS140" i="1"/>
  <c r="AH140" i="1"/>
  <c r="T140" i="1"/>
  <c r="AS139" i="1"/>
  <c r="AH139" i="1"/>
  <c r="T139" i="1"/>
  <c r="AS138" i="1"/>
  <c r="AH138" i="1"/>
  <c r="T138" i="1"/>
  <c r="AS137" i="1"/>
  <c r="AH137" i="1"/>
  <c r="T137" i="1"/>
  <c r="AS136" i="1"/>
  <c r="AH136" i="1"/>
  <c r="T136" i="1"/>
  <c r="AS135" i="1"/>
  <c r="AH135" i="1"/>
  <c r="T135" i="1"/>
  <c r="AS133" i="1"/>
  <c r="AH133" i="1"/>
  <c r="T133" i="1"/>
  <c r="AS132" i="1"/>
  <c r="AH132" i="1"/>
  <c r="T132" i="1"/>
  <c r="AS131" i="1"/>
  <c r="AH131" i="1"/>
  <c r="T131" i="1"/>
  <c r="AS130" i="1"/>
  <c r="AH130" i="1"/>
  <c r="T130" i="1"/>
  <c r="AS129" i="1"/>
  <c r="AH129" i="1"/>
  <c r="T129" i="1"/>
  <c r="AS127" i="1"/>
  <c r="AH127" i="1"/>
  <c r="T127" i="1"/>
  <c r="AS126" i="1"/>
  <c r="AH126" i="1"/>
  <c r="T126" i="1"/>
  <c r="AS125" i="1"/>
  <c r="AH125" i="1"/>
  <c r="T125" i="1"/>
  <c r="AS124" i="1"/>
  <c r="AH124" i="1"/>
  <c r="T124" i="1"/>
  <c r="AS123" i="1"/>
  <c r="AH123" i="1"/>
  <c r="T123" i="1"/>
  <c r="AS122" i="1"/>
  <c r="AH122" i="1"/>
  <c r="T122" i="1"/>
  <c r="AS121" i="1"/>
  <c r="AH121" i="1"/>
  <c r="T121" i="1"/>
  <c r="AS120" i="1"/>
  <c r="AH120" i="1"/>
  <c r="T120" i="1"/>
  <c r="AS119" i="1"/>
  <c r="AH119" i="1"/>
  <c r="T119" i="1"/>
  <c r="AS118" i="1"/>
  <c r="AH118" i="1"/>
  <c r="T118" i="1"/>
  <c r="AS117" i="1"/>
  <c r="AH117" i="1"/>
  <c r="T117" i="1"/>
  <c r="AS116" i="1"/>
  <c r="AH116" i="1"/>
  <c r="T116" i="1"/>
  <c r="AS115" i="1"/>
  <c r="AH115" i="1"/>
  <c r="T115" i="1"/>
  <c r="AS114" i="1"/>
  <c r="AH114" i="1"/>
  <c r="T114" i="1"/>
  <c r="AS113" i="1"/>
  <c r="AH113" i="1"/>
  <c r="T113" i="1"/>
  <c r="AS112" i="1"/>
  <c r="AH112" i="1"/>
  <c r="T112" i="1"/>
  <c r="AS111" i="1"/>
  <c r="AH111" i="1"/>
  <c r="T111" i="1"/>
  <c r="AS110" i="1"/>
  <c r="AH110" i="1"/>
  <c r="T110" i="1"/>
  <c r="AS109" i="1"/>
  <c r="AH109" i="1"/>
  <c r="T109" i="1"/>
  <c r="AS108" i="1"/>
  <c r="AH108" i="1"/>
  <c r="T108" i="1"/>
  <c r="AS107" i="1"/>
  <c r="AH107" i="1"/>
  <c r="T107" i="1"/>
  <c r="AS106" i="1"/>
  <c r="AH106" i="1"/>
  <c r="T106" i="1"/>
  <c r="AS105" i="1"/>
  <c r="AH105" i="1"/>
  <c r="T105" i="1"/>
  <c r="AS104" i="1"/>
  <c r="AH104" i="1"/>
  <c r="T104" i="1"/>
  <c r="AS103" i="1"/>
  <c r="AH103" i="1"/>
  <c r="T103" i="1"/>
  <c r="AS102" i="1"/>
  <c r="AH102" i="1"/>
  <c r="T102" i="1"/>
  <c r="AS101" i="1"/>
  <c r="AH101" i="1"/>
  <c r="T101" i="1"/>
  <c r="AS99" i="1"/>
  <c r="AH99" i="1"/>
  <c r="T99" i="1"/>
  <c r="AS98" i="1"/>
  <c r="AH98" i="1"/>
  <c r="T98" i="1"/>
  <c r="AS97" i="1"/>
  <c r="AH97" i="1"/>
  <c r="T97" i="1"/>
  <c r="AS95" i="1"/>
  <c r="AH95" i="1"/>
  <c r="T95" i="1"/>
  <c r="AS94" i="1"/>
  <c r="AH94" i="1"/>
  <c r="T94" i="1"/>
  <c r="AS93" i="1"/>
  <c r="AH93" i="1"/>
  <c r="T93" i="1"/>
  <c r="AS92" i="1"/>
  <c r="AH92" i="1"/>
  <c r="T92" i="1"/>
  <c r="AS91" i="1"/>
  <c r="AH91" i="1"/>
  <c r="T91" i="1"/>
  <c r="AS90" i="1"/>
  <c r="AH90" i="1"/>
  <c r="T90" i="1"/>
  <c r="AS89" i="1"/>
  <c r="AH89" i="1"/>
  <c r="T89" i="1"/>
  <c r="AS88" i="1"/>
  <c r="AH88" i="1"/>
  <c r="T88" i="1"/>
  <c r="AS87" i="1"/>
  <c r="AH87" i="1"/>
  <c r="T87" i="1"/>
  <c r="AS86" i="1"/>
  <c r="AH86" i="1"/>
  <c r="T86" i="1"/>
  <c r="AS85" i="1"/>
  <c r="AH85" i="1"/>
  <c r="T85" i="1"/>
  <c r="AS84" i="1"/>
  <c r="AH84" i="1"/>
  <c r="T84" i="1"/>
  <c r="AS83" i="1"/>
  <c r="AH83" i="1"/>
  <c r="T83" i="1"/>
  <c r="AS81" i="1"/>
  <c r="AH81" i="1"/>
  <c r="T81" i="1"/>
  <c r="AS80" i="1"/>
  <c r="AH80" i="1"/>
  <c r="T80" i="1"/>
  <c r="AS79" i="1"/>
  <c r="AH79" i="1"/>
  <c r="T79" i="1"/>
  <c r="AS78" i="1"/>
  <c r="AH78" i="1"/>
  <c r="T78" i="1"/>
  <c r="AS77" i="1"/>
  <c r="AH77" i="1"/>
  <c r="T77" i="1"/>
  <c r="AS76" i="1"/>
  <c r="AH76" i="1"/>
  <c r="T76" i="1"/>
  <c r="AS75" i="1"/>
  <c r="AH75" i="1"/>
  <c r="T75" i="1"/>
  <c r="AS74" i="1"/>
  <c r="AH74" i="1"/>
  <c r="T74" i="1"/>
  <c r="AS73" i="1"/>
  <c r="AH73" i="1"/>
  <c r="T73" i="1"/>
  <c r="AS72" i="1"/>
  <c r="AH72" i="1"/>
  <c r="AS71" i="1"/>
  <c r="AH71" i="1"/>
  <c r="T71" i="1"/>
  <c r="AS70" i="1"/>
  <c r="AH70" i="1"/>
  <c r="T70" i="1"/>
  <c r="AS69" i="1"/>
  <c r="AH69" i="1"/>
  <c r="T69" i="1"/>
  <c r="AS68" i="1"/>
  <c r="AH68" i="1"/>
  <c r="T68" i="1"/>
  <c r="AS66" i="1"/>
  <c r="AH66" i="1"/>
  <c r="T66" i="1"/>
  <c r="AS65" i="1"/>
  <c r="AH65" i="1"/>
  <c r="T65" i="1"/>
  <c r="AS64" i="1"/>
  <c r="AH64" i="1"/>
  <c r="T64" i="1"/>
  <c r="AS63" i="1"/>
  <c r="AH63" i="1"/>
  <c r="T63" i="1"/>
  <c r="AS62" i="1"/>
  <c r="AH62" i="1"/>
  <c r="T62" i="1"/>
  <c r="AS61" i="1"/>
  <c r="AH61" i="1"/>
  <c r="T61" i="1"/>
  <c r="AS60" i="1"/>
  <c r="AH60" i="1"/>
  <c r="T60" i="1"/>
  <c r="AS59" i="1"/>
  <c r="AH59" i="1"/>
  <c r="T59" i="1"/>
  <c r="AS58" i="1"/>
  <c r="AH58" i="1"/>
  <c r="T58" i="1"/>
  <c r="AS57" i="1"/>
  <c r="AH57" i="1"/>
  <c r="T57" i="1"/>
  <c r="AS55" i="1"/>
  <c r="AH55" i="1"/>
  <c r="T55" i="1"/>
  <c r="AS54" i="1"/>
  <c r="AH54" i="1"/>
  <c r="T54" i="1"/>
  <c r="AS53" i="1"/>
  <c r="AH53" i="1"/>
  <c r="T53" i="1"/>
  <c r="AS52" i="1"/>
  <c r="AH52" i="1"/>
  <c r="T52" i="1"/>
  <c r="AS51" i="1"/>
  <c r="AH51" i="1"/>
  <c r="T51" i="1"/>
  <c r="AS50" i="1"/>
  <c r="AH50" i="1"/>
  <c r="T50" i="1"/>
  <c r="AS49" i="1"/>
  <c r="AH49" i="1"/>
  <c r="T49" i="1"/>
  <c r="AS48" i="1"/>
  <c r="AH48" i="1"/>
  <c r="T48" i="1"/>
  <c r="AS47" i="1"/>
  <c r="AH47" i="1"/>
  <c r="T47" i="1"/>
  <c r="AS46" i="1"/>
  <c r="AH46" i="1"/>
  <c r="T46" i="1"/>
  <c r="AS45" i="1"/>
  <c r="AH45" i="1"/>
  <c r="T45" i="1"/>
  <c r="AS44" i="1"/>
  <c r="AH44" i="1"/>
  <c r="T44" i="1"/>
  <c r="AS43" i="1"/>
  <c r="AH43" i="1"/>
  <c r="T43" i="1"/>
  <c r="AS42" i="1"/>
  <c r="AH42" i="1"/>
  <c r="T42" i="1"/>
  <c r="AS41" i="1"/>
  <c r="AH41" i="1"/>
  <c r="T41" i="1"/>
  <c r="AS40" i="1"/>
  <c r="AH40" i="1"/>
  <c r="T40" i="1"/>
  <c r="AS39" i="1"/>
  <c r="AH39" i="1"/>
  <c r="T39" i="1"/>
  <c r="AS38" i="1"/>
  <c r="AH38" i="1"/>
  <c r="T38" i="1"/>
  <c r="AS37" i="1"/>
  <c r="AH37" i="1"/>
  <c r="T37" i="1"/>
  <c r="AS36" i="1"/>
  <c r="AH36" i="1"/>
  <c r="T36" i="1"/>
  <c r="AS35" i="1"/>
  <c r="AH35" i="1"/>
  <c r="T35" i="1"/>
  <c r="AS34" i="1"/>
  <c r="AH34" i="1"/>
  <c r="T34" i="1"/>
  <c r="AS33" i="1"/>
  <c r="AH33" i="1"/>
  <c r="T33" i="1"/>
  <c r="AS32" i="1"/>
  <c r="AH32" i="1"/>
  <c r="T32" i="1"/>
  <c r="AS31" i="1"/>
  <c r="AH31" i="1"/>
  <c r="T31" i="1"/>
  <c r="AS30" i="1"/>
  <c r="AH30" i="1"/>
  <c r="T30" i="1"/>
  <c r="AS29" i="1"/>
  <c r="AH29" i="1"/>
  <c r="T29" i="1"/>
  <c r="AS28" i="1"/>
  <c r="AH28" i="1"/>
  <c r="T28" i="1"/>
  <c r="AS27" i="1"/>
  <c r="AH27" i="1"/>
  <c r="T27" i="1"/>
  <c r="AS26" i="1"/>
  <c r="AH26" i="1"/>
  <c r="T26" i="1"/>
  <c r="AS25" i="1"/>
  <c r="AH25" i="1"/>
  <c r="T25" i="1"/>
  <c r="AS24" i="1"/>
  <c r="AH24" i="1"/>
  <c r="T24" i="1"/>
  <c r="AS23" i="1"/>
  <c r="AH23" i="1"/>
  <c r="T23" i="1"/>
  <c r="AS22" i="1"/>
  <c r="AH22" i="1"/>
  <c r="T22" i="1"/>
  <c r="AS21" i="1"/>
  <c r="AH21" i="1"/>
  <c r="T21" i="1"/>
  <c r="AS20" i="1"/>
  <c r="AH20" i="1"/>
  <c r="T20" i="1"/>
  <c r="AS19" i="1"/>
  <c r="AH19" i="1"/>
  <c r="T19" i="1"/>
  <c r="AS18" i="1"/>
  <c r="AH18" i="1"/>
  <c r="T18" i="1"/>
  <c r="AS17" i="1"/>
  <c r="AH17" i="1"/>
  <c r="T17" i="1"/>
  <c r="AS16" i="1"/>
  <c r="AH16" i="1"/>
  <c r="T16" i="1"/>
  <c r="AS15" i="1"/>
  <c r="AH15" i="1"/>
  <c r="T15" i="1"/>
  <c r="AS14" i="1"/>
  <c r="AH14" i="1"/>
  <c r="T14" i="1"/>
  <c r="AS13" i="1"/>
  <c r="AH13" i="1"/>
  <c r="T13" i="1"/>
  <c r="AS12" i="1"/>
  <c r="AH12" i="1"/>
  <c r="T12" i="1"/>
  <c r="AS11" i="1"/>
  <c r="AH11" i="1"/>
  <c r="T11" i="1"/>
  <c r="AS10" i="1"/>
  <c r="AH10" i="1"/>
  <c r="T10" i="1"/>
  <c r="AS9" i="1"/>
  <c r="AH9" i="1"/>
  <c r="T9" i="1"/>
  <c r="AS8" i="1"/>
  <c r="AH8" i="1"/>
  <c r="T8" i="1"/>
  <c r="AS7" i="1"/>
  <c r="AH7" i="1"/>
  <c r="T7" i="1"/>
  <c r="AS6" i="1"/>
  <c r="AH6" i="1"/>
  <c r="T6" i="1"/>
  <c r="AS5" i="1"/>
  <c r="AH5" i="1"/>
  <c r="T5" i="1"/>
  <c r="AH4" i="1"/>
  <c r="T4" i="1"/>
  <c r="AY2" i="40"/>
  <c r="AZ2" i="40"/>
  <c r="BA2" i="40"/>
  <c r="BB2" i="40"/>
  <c r="BC2" i="40"/>
  <c r="BD2" i="40"/>
  <c r="AY3" i="40"/>
  <c r="AZ3" i="40"/>
  <c r="BA3" i="40"/>
  <c r="BB3" i="40"/>
  <c r="BC3" i="40"/>
  <c r="BD3" i="40"/>
  <c r="AY4" i="40"/>
  <c r="AZ4" i="40"/>
  <c r="BA4" i="40"/>
  <c r="BB4" i="40"/>
  <c r="BC4" i="40"/>
  <c r="BD4" i="40"/>
  <c r="AY5" i="40"/>
  <c r="AZ5" i="40"/>
  <c r="BA5" i="40"/>
  <c r="BB5" i="40"/>
  <c r="BC5" i="40"/>
  <c r="BD5" i="40"/>
  <c r="AY6" i="40"/>
  <c r="AZ6" i="40"/>
  <c r="BA6" i="40"/>
  <c r="BB6" i="40"/>
  <c r="BC6" i="40"/>
  <c r="BD6" i="40"/>
  <c r="AY7" i="40"/>
  <c r="AZ7" i="40"/>
  <c r="BA7" i="40"/>
  <c r="BB7" i="40"/>
  <c r="BC7" i="40"/>
  <c r="BD7" i="40"/>
  <c r="AY8" i="40"/>
  <c r="AZ8" i="40"/>
  <c r="BA8" i="40"/>
  <c r="BB8" i="40"/>
  <c r="BC8" i="40"/>
  <c r="BD8" i="40"/>
  <c r="AY9" i="40"/>
  <c r="AZ9" i="40"/>
  <c r="BA9" i="40"/>
  <c r="BB9" i="40"/>
  <c r="BC9" i="40"/>
  <c r="BD9" i="40"/>
  <c r="AY10" i="40"/>
  <c r="AZ10" i="40"/>
  <c r="BA10" i="40"/>
  <c r="BB10" i="40"/>
  <c r="BC10" i="40"/>
  <c r="BD10" i="40"/>
  <c r="AY11" i="40"/>
  <c r="AZ11" i="40"/>
  <c r="BA11" i="40"/>
  <c r="BB11" i="40"/>
  <c r="BC11" i="40"/>
  <c r="BD11" i="40"/>
  <c r="AY12" i="40"/>
  <c r="AZ12" i="40"/>
  <c r="BA12" i="40"/>
  <c r="BB12" i="40"/>
  <c r="BC12" i="40"/>
  <c r="BD12" i="40"/>
  <c r="AY13" i="40"/>
  <c r="AZ13" i="40"/>
  <c r="BA13" i="40"/>
  <c r="BB13" i="40"/>
  <c r="BC13" i="40"/>
  <c r="BD13" i="40"/>
  <c r="AY14" i="40"/>
  <c r="AZ14" i="40"/>
  <c r="BA14" i="40"/>
  <c r="BB14" i="40"/>
  <c r="BC14" i="40"/>
  <c r="BD14" i="40"/>
  <c r="AY15" i="40"/>
  <c r="AZ15" i="40"/>
  <c r="BA15" i="40"/>
  <c r="BB15" i="40"/>
  <c r="BC15" i="40"/>
  <c r="BD15" i="40"/>
  <c r="AY16" i="40"/>
  <c r="AZ16" i="40"/>
  <c r="BA16" i="40"/>
  <c r="BB16" i="40"/>
  <c r="BC16" i="40"/>
  <c r="BD16" i="40"/>
  <c r="AY17" i="40"/>
  <c r="AZ17" i="40"/>
  <c r="BA17" i="40"/>
  <c r="BB17" i="40"/>
  <c r="BC17" i="40"/>
  <c r="BD17" i="40"/>
  <c r="AY18" i="40"/>
  <c r="AZ18" i="40"/>
  <c r="BA18" i="40"/>
  <c r="BB18" i="40"/>
  <c r="BC18" i="40"/>
  <c r="BD18" i="40"/>
  <c r="AY19" i="40"/>
  <c r="AZ19" i="40"/>
  <c r="BA19" i="40"/>
  <c r="BB19" i="40"/>
  <c r="BC19" i="40"/>
  <c r="BD19" i="40"/>
  <c r="AY20" i="40"/>
  <c r="AZ20" i="40"/>
  <c r="BA20" i="40"/>
  <c r="BB20" i="40"/>
  <c r="BC20" i="40"/>
  <c r="BD20" i="40"/>
  <c r="AY21" i="40"/>
  <c r="AZ21" i="40"/>
  <c r="BA21" i="40"/>
  <c r="BB21" i="40"/>
  <c r="BC21" i="40"/>
  <c r="BD21" i="40"/>
  <c r="AY22" i="40"/>
  <c r="AZ22" i="40"/>
  <c r="BA22" i="40"/>
  <c r="BB22" i="40"/>
  <c r="BC22" i="40"/>
  <c r="BD22" i="40"/>
  <c r="AY23" i="40"/>
  <c r="AZ23" i="40"/>
  <c r="BA23" i="40"/>
  <c r="BB23" i="40"/>
  <c r="BC23" i="40"/>
  <c r="BD23" i="40"/>
  <c r="AY24" i="40"/>
  <c r="AZ24" i="40"/>
  <c r="BA24" i="40"/>
  <c r="BB24" i="40"/>
  <c r="BC24" i="40"/>
  <c r="BD24" i="40"/>
  <c r="AY25" i="40"/>
  <c r="AZ25" i="40"/>
  <c r="BA25" i="40"/>
  <c r="BB25" i="40"/>
  <c r="BC25" i="40"/>
  <c r="BD25" i="40"/>
  <c r="AY26" i="40"/>
  <c r="AZ26" i="40"/>
  <c r="BA26" i="40"/>
  <c r="BB26" i="40"/>
  <c r="BC26" i="40"/>
  <c r="BD26" i="40"/>
  <c r="AY27" i="40"/>
  <c r="AZ27" i="40"/>
  <c r="BA27" i="40"/>
  <c r="BB27" i="40"/>
  <c r="BC27" i="40"/>
  <c r="BD27" i="40"/>
  <c r="AY28" i="40"/>
  <c r="AZ28" i="40"/>
  <c r="BA28" i="40"/>
  <c r="BB28" i="40"/>
  <c r="BC28" i="40"/>
  <c r="BD28" i="40"/>
  <c r="AY29" i="40"/>
  <c r="AZ29" i="40"/>
  <c r="BA29" i="40"/>
  <c r="BB29" i="40"/>
  <c r="BC29" i="40"/>
  <c r="BD29" i="40"/>
  <c r="AY30" i="40"/>
  <c r="AZ30" i="40"/>
  <c r="BA30" i="40"/>
  <c r="BB30" i="40"/>
  <c r="BC30" i="40"/>
  <c r="BD30" i="40"/>
  <c r="AY31" i="40"/>
  <c r="AZ31" i="40"/>
  <c r="BA31" i="40"/>
  <c r="BB31" i="40"/>
  <c r="BC31" i="40"/>
  <c r="BD31" i="40"/>
  <c r="AY32" i="40"/>
  <c r="AZ32" i="40"/>
  <c r="BA32" i="40"/>
  <c r="BB32" i="40"/>
  <c r="BC32" i="40"/>
  <c r="BD32" i="40"/>
  <c r="AY33" i="40"/>
  <c r="AZ33" i="40"/>
  <c r="BA33" i="40"/>
  <c r="BB33" i="40"/>
  <c r="BC33" i="40"/>
  <c r="BD33" i="40"/>
  <c r="AY34" i="40"/>
  <c r="AZ34" i="40"/>
  <c r="BA34" i="40"/>
  <c r="BB34" i="40"/>
  <c r="BC34" i="40"/>
  <c r="BD34" i="40"/>
  <c r="AY35" i="40"/>
  <c r="AZ35" i="40"/>
  <c r="BA35" i="40"/>
  <c r="BB35" i="40"/>
  <c r="BC35" i="40"/>
  <c r="BD35" i="40"/>
  <c r="AY36" i="40"/>
  <c r="AZ36" i="40"/>
  <c r="BA36" i="40"/>
  <c r="BB36" i="40"/>
  <c r="BC36" i="40"/>
  <c r="BD36" i="40"/>
  <c r="AY37" i="40"/>
  <c r="AZ37" i="40"/>
  <c r="BA37" i="40"/>
  <c r="BB37" i="40"/>
  <c r="BC37" i="40"/>
  <c r="BD37" i="40"/>
  <c r="AY38" i="40"/>
  <c r="AZ38" i="40"/>
  <c r="BA38" i="40"/>
  <c r="BB38" i="40"/>
  <c r="BC38" i="40"/>
  <c r="BD38" i="40"/>
  <c r="AY39" i="40"/>
  <c r="AZ39" i="40"/>
  <c r="BA39" i="40"/>
  <c r="BB39" i="40"/>
  <c r="BC39" i="40"/>
  <c r="BD39" i="40"/>
  <c r="AY40" i="40"/>
  <c r="AZ40" i="40"/>
  <c r="BA40" i="40"/>
  <c r="BB40" i="40"/>
  <c r="BC40" i="40"/>
  <c r="BD40" i="40"/>
  <c r="AY41" i="40"/>
  <c r="AZ41" i="40"/>
  <c r="BA41" i="40"/>
  <c r="BB41" i="40"/>
  <c r="BC41" i="40"/>
  <c r="BD41" i="40"/>
  <c r="AY42" i="40"/>
  <c r="AZ42" i="40"/>
  <c r="BA42" i="40"/>
  <c r="BB42" i="40"/>
  <c r="BC42" i="40"/>
  <c r="BD42" i="40"/>
  <c r="AY43" i="40"/>
  <c r="AZ43" i="40"/>
  <c r="BA43" i="40"/>
  <c r="BB43" i="40"/>
  <c r="BC43" i="40"/>
  <c r="BD43" i="40"/>
  <c r="AY44" i="40"/>
  <c r="AZ44" i="40"/>
  <c r="BA44" i="40"/>
  <c r="BB44" i="40"/>
  <c r="BC44" i="40"/>
  <c r="BD44" i="40"/>
  <c r="AY45" i="40"/>
  <c r="AZ45" i="40"/>
  <c r="BA45" i="40"/>
  <c r="BB45" i="40"/>
  <c r="BC45" i="40"/>
  <c r="BD45" i="40"/>
  <c r="AY46" i="40"/>
  <c r="AZ46" i="40"/>
  <c r="BA46" i="40"/>
  <c r="BB46" i="40"/>
  <c r="BC46" i="40"/>
  <c r="BD46" i="40"/>
  <c r="AY47" i="40"/>
  <c r="AZ47" i="40"/>
  <c r="BA47" i="40"/>
  <c r="BB47" i="40"/>
  <c r="BC47" i="40"/>
  <c r="BD47" i="40"/>
  <c r="AY48" i="40"/>
  <c r="AZ48" i="40"/>
  <c r="BA48" i="40"/>
  <c r="BB48" i="40"/>
  <c r="BC48" i="40"/>
  <c r="BD48" i="40"/>
  <c r="AY49" i="40"/>
  <c r="AZ49" i="40"/>
  <c r="BA49" i="40"/>
  <c r="BB49" i="40"/>
  <c r="BC49" i="40"/>
  <c r="BD49" i="40"/>
  <c r="AY50" i="40"/>
  <c r="AZ50" i="40"/>
  <c r="BA50" i="40"/>
  <c r="BB50" i="40"/>
  <c r="BC50" i="40"/>
  <c r="BD50" i="40"/>
  <c r="AY51" i="40"/>
  <c r="AZ51" i="40"/>
  <c r="BA51" i="40"/>
  <c r="BB51" i="40"/>
  <c r="BC51" i="40"/>
  <c r="BD51" i="40"/>
  <c r="AY52" i="40"/>
  <c r="AZ52" i="40"/>
  <c r="BA52" i="40"/>
  <c r="BB52" i="40"/>
  <c r="BC52" i="40"/>
  <c r="BD52" i="40"/>
  <c r="AY53" i="40"/>
  <c r="AZ53" i="40"/>
  <c r="BA53" i="40"/>
  <c r="BB53" i="40"/>
  <c r="BC53" i="40"/>
  <c r="BD53" i="40"/>
  <c r="AY54" i="40"/>
  <c r="AZ54" i="40"/>
  <c r="BA54" i="40"/>
  <c r="BB54" i="40"/>
  <c r="BC54" i="40"/>
  <c r="BD54" i="40"/>
  <c r="AY55" i="40"/>
  <c r="AZ55" i="40"/>
  <c r="BA55" i="40"/>
  <c r="BB55" i="40"/>
  <c r="BC55" i="40"/>
  <c r="BD55" i="40"/>
  <c r="AY56" i="40"/>
  <c r="AZ56" i="40"/>
  <c r="BA56" i="40"/>
  <c r="BB56" i="40"/>
  <c r="BC56" i="40"/>
  <c r="BD56" i="40"/>
  <c r="AY57" i="40"/>
  <c r="AZ57" i="40"/>
  <c r="BA57" i="40"/>
  <c r="BB57" i="40"/>
  <c r="BC57" i="40"/>
  <c r="BD57" i="40"/>
  <c r="AY58" i="40"/>
  <c r="AZ58" i="40"/>
  <c r="BA58" i="40"/>
  <c r="BB58" i="40"/>
  <c r="BC58" i="40"/>
  <c r="BD58" i="40"/>
  <c r="AY59" i="40"/>
  <c r="AZ59" i="40"/>
  <c r="BA59" i="40"/>
  <c r="BB59" i="40"/>
  <c r="BC59" i="40"/>
  <c r="BD59" i="40"/>
  <c r="AY60" i="40"/>
  <c r="AZ60" i="40"/>
  <c r="BA60" i="40"/>
  <c r="BB60" i="40"/>
  <c r="BC60" i="40"/>
  <c r="BD60" i="40"/>
  <c r="AY61" i="40"/>
  <c r="AZ61" i="40"/>
  <c r="BA61" i="40"/>
  <c r="BB61" i="40"/>
  <c r="BC61" i="40"/>
  <c r="BD61" i="40"/>
  <c r="AY62" i="40"/>
  <c r="AZ62" i="40"/>
  <c r="BA62" i="40"/>
  <c r="BB62" i="40"/>
  <c r="BC62" i="40"/>
  <c r="BD62" i="40"/>
  <c r="AY63" i="40"/>
  <c r="AZ63" i="40"/>
  <c r="BA63" i="40"/>
  <c r="BB63" i="40"/>
  <c r="BC63" i="40"/>
  <c r="BD63" i="40"/>
  <c r="AY64" i="40"/>
  <c r="AZ64" i="40"/>
  <c r="BA64" i="40"/>
  <c r="BB64" i="40"/>
  <c r="BC64" i="40"/>
  <c r="BD64" i="40"/>
  <c r="AY65" i="40"/>
  <c r="AZ65" i="40"/>
  <c r="BA65" i="40"/>
  <c r="BB65" i="40"/>
  <c r="BC65" i="40"/>
  <c r="BD65" i="40"/>
  <c r="AY66" i="40"/>
  <c r="AZ66" i="40"/>
  <c r="BA66" i="40"/>
  <c r="BB66" i="40"/>
  <c r="BC66" i="40"/>
  <c r="BD66" i="40"/>
  <c r="AY67" i="40"/>
  <c r="AZ67" i="40"/>
  <c r="BA67" i="40"/>
  <c r="BB67" i="40"/>
  <c r="BC67" i="40"/>
  <c r="BD67" i="40"/>
  <c r="AY68" i="40"/>
  <c r="AZ68" i="40"/>
  <c r="BA68" i="40"/>
  <c r="BB68" i="40"/>
  <c r="BC68" i="40"/>
  <c r="BD68" i="40"/>
  <c r="AY69" i="40"/>
  <c r="AZ69" i="40"/>
  <c r="BA69" i="40"/>
  <c r="BB69" i="40"/>
  <c r="BC69" i="40"/>
  <c r="BD69" i="40"/>
  <c r="AY70" i="40"/>
  <c r="AZ70" i="40"/>
  <c r="BA70" i="40"/>
  <c r="BB70" i="40"/>
  <c r="BC70" i="40"/>
  <c r="BD70" i="40"/>
  <c r="AY71" i="40"/>
  <c r="AZ71" i="40"/>
  <c r="BA71" i="40"/>
  <c r="BB71" i="40"/>
  <c r="BC71" i="40"/>
  <c r="BD71" i="40"/>
  <c r="AY72" i="40"/>
  <c r="AZ72" i="40"/>
  <c r="BA72" i="40"/>
  <c r="BB72" i="40"/>
  <c r="BC72" i="40"/>
  <c r="BD72" i="40"/>
  <c r="AY73" i="40"/>
  <c r="AZ73" i="40"/>
  <c r="BA73" i="40"/>
  <c r="BB73" i="40"/>
  <c r="BC73" i="40"/>
  <c r="BD73" i="40"/>
  <c r="AY74" i="40"/>
  <c r="AZ74" i="40"/>
  <c r="BA74" i="40"/>
  <c r="BB74" i="40"/>
  <c r="BC74" i="40"/>
  <c r="BD74" i="40"/>
  <c r="AY75" i="40"/>
  <c r="AZ75" i="40"/>
  <c r="BA75" i="40"/>
  <c r="BB75" i="40"/>
  <c r="BC75" i="40"/>
  <c r="BD75" i="40"/>
  <c r="AY76" i="40"/>
  <c r="AZ76" i="40"/>
  <c r="BA76" i="40"/>
  <c r="BB76" i="40"/>
  <c r="BC76" i="40"/>
  <c r="BD76" i="40"/>
  <c r="AY77" i="40"/>
  <c r="AZ77" i="40"/>
  <c r="BA77" i="40"/>
  <c r="BB77" i="40"/>
  <c r="BC77" i="40"/>
  <c r="BD77" i="40"/>
  <c r="AY78" i="40"/>
  <c r="AZ78" i="40"/>
  <c r="BA78" i="40"/>
  <c r="BB78" i="40"/>
  <c r="BC78" i="40"/>
  <c r="BD78" i="40"/>
  <c r="AY79" i="40"/>
  <c r="AZ79" i="40"/>
  <c r="BA79" i="40"/>
  <c r="BB79" i="40"/>
  <c r="BC79" i="40"/>
  <c r="BD79" i="40"/>
  <c r="AY80" i="40"/>
  <c r="AZ80" i="40"/>
  <c r="BA80" i="40"/>
  <c r="BB80" i="40"/>
  <c r="BC80" i="40"/>
  <c r="BD80" i="40"/>
  <c r="AY81" i="40"/>
  <c r="AZ81" i="40"/>
  <c r="BA81" i="40"/>
  <c r="BB81" i="40"/>
  <c r="BC81" i="40"/>
  <c r="BD81" i="40"/>
  <c r="AY82" i="40"/>
  <c r="AZ82" i="40"/>
  <c r="BA82" i="40"/>
  <c r="BB82" i="40"/>
  <c r="BC82" i="40"/>
  <c r="BD82" i="40"/>
  <c r="AY83" i="40"/>
  <c r="AZ83" i="40"/>
  <c r="BA83" i="40"/>
  <c r="BB83" i="40"/>
  <c r="BC83" i="40"/>
  <c r="BD83" i="40"/>
  <c r="AY84" i="40"/>
  <c r="AZ84" i="40"/>
  <c r="BA84" i="40"/>
  <c r="BB84" i="40"/>
  <c r="BC84" i="40"/>
  <c r="BD84" i="40"/>
  <c r="AY85" i="40"/>
  <c r="AZ85" i="40"/>
  <c r="BA85" i="40"/>
  <c r="BB85" i="40"/>
  <c r="BC85" i="40"/>
  <c r="BD85" i="40"/>
  <c r="AY86" i="40"/>
  <c r="AZ86" i="40"/>
  <c r="BA86" i="40"/>
  <c r="BB86" i="40"/>
  <c r="BC86" i="40"/>
  <c r="BD86" i="40"/>
  <c r="AY87" i="40"/>
  <c r="AZ87" i="40"/>
  <c r="BA87" i="40"/>
  <c r="BB87" i="40"/>
  <c r="BC87" i="40"/>
  <c r="BD87" i="40"/>
  <c r="AY88" i="40"/>
  <c r="AZ88" i="40"/>
  <c r="BA88" i="40"/>
  <c r="BB88" i="40"/>
  <c r="BC88" i="40"/>
  <c r="BD88" i="40"/>
  <c r="AY89" i="40"/>
  <c r="AZ89" i="40"/>
  <c r="BA89" i="40"/>
  <c r="BB89" i="40"/>
  <c r="BC89" i="40"/>
  <c r="BD89" i="40"/>
  <c r="AY90" i="40"/>
  <c r="AZ90" i="40"/>
  <c r="BA90" i="40"/>
  <c r="BB90" i="40"/>
  <c r="BC90" i="40"/>
  <c r="BD90" i="40"/>
  <c r="AY91" i="40"/>
  <c r="AZ91" i="40"/>
  <c r="BA91" i="40"/>
  <c r="BB91" i="40"/>
  <c r="BC91" i="40"/>
  <c r="BD91" i="40"/>
  <c r="AY92" i="40"/>
  <c r="AZ92" i="40"/>
  <c r="BA92" i="40"/>
  <c r="BB92" i="40"/>
  <c r="BC92" i="40"/>
  <c r="BD92" i="40"/>
  <c r="AY93" i="40"/>
  <c r="AZ93" i="40"/>
  <c r="BA93" i="40"/>
  <c r="BB93" i="40"/>
  <c r="BC93" i="40"/>
  <c r="BD93" i="40"/>
  <c r="AY94" i="40"/>
  <c r="AZ94" i="40"/>
  <c r="BA94" i="40"/>
  <c r="BB94" i="40"/>
  <c r="BC94" i="40"/>
  <c r="BD94" i="40"/>
  <c r="AY95" i="40"/>
  <c r="AZ95" i="40"/>
  <c r="BA95" i="40"/>
  <c r="BB95" i="40"/>
  <c r="BC95" i="40"/>
  <c r="BD95" i="40"/>
  <c r="AY96" i="40"/>
  <c r="AZ96" i="40"/>
  <c r="BA96" i="40"/>
  <c r="BB96" i="40"/>
  <c r="BC96" i="40"/>
  <c r="BD96" i="40"/>
  <c r="AY97" i="40"/>
  <c r="AZ97" i="40"/>
  <c r="BA97" i="40"/>
  <c r="BB97" i="40"/>
  <c r="BC97" i="40"/>
  <c r="BD97" i="40"/>
  <c r="AY98" i="40"/>
  <c r="AZ98" i="40"/>
  <c r="BA98" i="40"/>
  <c r="BB98" i="40"/>
  <c r="BC98" i="40"/>
  <c r="BD98" i="40"/>
  <c r="AY99" i="40"/>
  <c r="AZ99" i="40"/>
  <c r="BA99" i="40"/>
  <c r="BB99" i="40"/>
  <c r="BC99" i="40"/>
  <c r="BD99" i="40"/>
  <c r="AY100" i="40"/>
  <c r="AZ100" i="40"/>
  <c r="BA100" i="40"/>
  <c r="BB100" i="40"/>
  <c r="BC100" i="40"/>
  <c r="BD100" i="40"/>
  <c r="AY101" i="40"/>
  <c r="AZ101" i="40"/>
  <c r="BA101" i="40"/>
  <c r="BB101" i="40"/>
  <c r="BC101" i="40"/>
  <c r="BD101" i="40"/>
  <c r="AY102" i="40"/>
  <c r="AZ102" i="40"/>
  <c r="BA102" i="40"/>
  <c r="BB102" i="40"/>
  <c r="BC102" i="40"/>
  <c r="BD102" i="40"/>
  <c r="AY103" i="40"/>
  <c r="AZ103" i="40"/>
  <c r="BA103" i="40"/>
  <c r="BB103" i="40"/>
  <c r="BC103" i="40"/>
  <c r="BD103" i="40"/>
  <c r="AY104" i="40"/>
  <c r="AZ104" i="40"/>
  <c r="BA104" i="40"/>
  <c r="BB104" i="40"/>
  <c r="BC104" i="40"/>
  <c r="BD104" i="40"/>
  <c r="AY105" i="40"/>
  <c r="AZ105" i="40"/>
  <c r="BA105" i="40"/>
  <c r="BB105" i="40"/>
  <c r="BC105" i="40"/>
  <c r="BD105" i="40"/>
  <c r="AY106" i="40"/>
  <c r="AZ106" i="40"/>
  <c r="BA106" i="40"/>
  <c r="BB106" i="40"/>
  <c r="BC106" i="40"/>
  <c r="BD106" i="40"/>
  <c r="AY107" i="40"/>
  <c r="AZ107" i="40"/>
  <c r="BA107" i="40"/>
  <c r="BB107" i="40"/>
  <c r="BC107" i="40"/>
  <c r="BD107" i="40"/>
  <c r="AY108" i="40"/>
  <c r="AZ108" i="40"/>
  <c r="BA108" i="40"/>
  <c r="BB108" i="40"/>
  <c r="BC108" i="40"/>
  <c r="BD108" i="40"/>
  <c r="AY109" i="40"/>
  <c r="AZ109" i="40"/>
  <c r="BA109" i="40"/>
  <c r="BB109" i="40"/>
  <c r="BC109" i="40"/>
  <c r="BD109" i="40"/>
  <c r="AY110" i="40"/>
  <c r="AZ110" i="40"/>
  <c r="BA110" i="40"/>
  <c r="BB110" i="40"/>
  <c r="BC110" i="40"/>
  <c r="BD110" i="40"/>
  <c r="AY111" i="40"/>
  <c r="AZ111" i="40"/>
  <c r="BA111" i="40"/>
  <c r="BB111" i="40"/>
  <c r="BC111" i="40"/>
  <c r="BD111" i="40"/>
  <c r="AY112" i="40"/>
  <c r="AZ112" i="40"/>
  <c r="BA112" i="40"/>
  <c r="BB112" i="40"/>
  <c r="BC112" i="40"/>
  <c r="BD112" i="40"/>
  <c r="AY113" i="40"/>
  <c r="AZ113" i="40"/>
  <c r="BA113" i="40"/>
  <c r="BB113" i="40"/>
  <c r="BC113" i="40"/>
  <c r="BD113" i="40"/>
  <c r="AY114" i="40"/>
  <c r="AZ114" i="40"/>
  <c r="BA114" i="40"/>
  <c r="BB114" i="40"/>
  <c r="BC114" i="40"/>
  <c r="BD114" i="40"/>
  <c r="AY115" i="40"/>
  <c r="AZ115" i="40"/>
  <c r="BA115" i="40"/>
  <c r="BB115" i="40"/>
  <c r="BC115" i="40"/>
  <c r="BD115" i="40"/>
  <c r="AY116" i="40"/>
  <c r="AZ116" i="40"/>
  <c r="BA116" i="40"/>
  <c r="BB116" i="40"/>
  <c r="BC116" i="40"/>
  <c r="BD116" i="40"/>
  <c r="AY117" i="40"/>
  <c r="AZ117" i="40"/>
  <c r="BA117" i="40"/>
  <c r="BB117" i="40"/>
  <c r="BC117" i="40"/>
  <c r="BD117" i="40"/>
  <c r="AY118" i="40"/>
  <c r="AZ118" i="40"/>
  <c r="BA118" i="40"/>
  <c r="BB118" i="40"/>
  <c r="BC118" i="40"/>
  <c r="BD118" i="40"/>
  <c r="AY119" i="40"/>
  <c r="AZ119" i="40"/>
  <c r="BA119" i="40"/>
  <c r="BB119" i="40"/>
  <c r="BC119" i="40"/>
  <c r="BD119" i="40"/>
  <c r="AY120" i="40"/>
  <c r="AZ120" i="40"/>
  <c r="BA120" i="40"/>
  <c r="BB120" i="40"/>
  <c r="BC120" i="40"/>
  <c r="BD120" i="40"/>
  <c r="AY121" i="40"/>
  <c r="AZ121" i="40"/>
  <c r="BA121" i="40"/>
  <c r="BB121" i="40"/>
  <c r="BC121" i="40"/>
  <c r="BD121" i="40"/>
  <c r="AY122" i="40"/>
  <c r="AZ122" i="40"/>
  <c r="BA122" i="40"/>
  <c r="BB122" i="40"/>
  <c r="BC122" i="40"/>
  <c r="BD122" i="40"/>
  <c r="AY123" i="40"/>
  <c r="AZ123" i="40"/>
  <c r="BA123" i="40"/>
  <c r="BB123" i="40"/>
  <c r="BC123" i="40"/>
  <c r="BD123" i="40"/>
  <c r="AY124" i="40"/>
  <c r="AZ124" i="40"/>
  <c r="BA124" i="40"/>
  <c r="BB124" i="40"/>
  <c r="BC124" i="40"/>
  <c r="BD124" i="40"/>
  <c r="AY125" i="40"/>
  <c r="AZ125" i="40"/>
  <c r="BA125" i="40"/>
  <c r="BB125" i="40"/>
  <c r="BC125" i="40"/>
  <c r="BD125" i="40"/>
  <c r="AY126" i="40"/>
  <c r="AZ126" i="40"/>
  <c r="BA126" i="40"/>
  <c r="BB126" i="40"/>
  <c r="BC126" i="40"/>
  <c r="BD126" i="40"/>
  <c r="AY127" i="40"/>
  <c r="AZ127" i="40"/>
  <c r="BA127" i="40"/>
  <c r="BB127" i="40"/>
  <c r="BC127" i="40"/>
  <c r="BD127" i="40"/>
  <c r="AY128" i="40"/>
  <c r="AZ128" i="40"/>
  <c r="BA128" i="40"/>
  <c r="BB128" i="40"/>
  <c r="BC128" i="40"/>
  <c r="BD128" i="40"/>
  <c r="AY129" i="40"/>
  <c r="AZ129" i="40"/>
  <c r="BA129" i="40"/>
  <c r="BB129" i="40"/>
  <c r="BC129" i="40"/>
  <c r="BD129" i="40"/>
  <c r="AY130" i="40"/>
  <c r="AZ130" i="40"/>
  <c r="BA130" i="40"/>
  <c r="BB130" i="40"/>
  <c r="BC130" i="40"/>
  <c r="BD130" i="40"/>
  <c r="AY131" i="40"/>
  <c r="AZ131" i="40"/>
  <c r="BA131" i="40"/>
  <c r="BB131" i="40"/>
  <c r="BC131" i="40"/>
  <c r="BD131" i="40"/>
  <c r="AY132" i="40"/>
  <c r="AZ132" i="40"/>
  <c r="BA132" i="40"/>
  <c r="BB132" i="40"/>
  <c r="BC132" i="40"/>
  <c r="BD132" i="40"/>
  <c r="AY133" i="40"/>
  <c r="AZ133" i="40"/>
  <c r="BA133" i="40"/>
  <c r="BB133" i="40"/>
  <c r="BC133" i="40"/>
  <c r="BD133" i="40"/>
  <c r="AY134" i="40"/>
  <c r="AZ134" i="40"/>
  <c r="BA134" i="40"/>
  <c r="BB134" i="40"/>
  <c r="BC134" i="40"/>
  <c r="BD134" i="40"/>
  <c r="AY135" i="40"/>
  <c r="AZ135" i="40"/>
  <c r="BA135" i="40"/>
  <c r="BB135" i="40"/>
  <c r="BC135" i="40"/>
  <c r="BD135" i="40"/>
  <c r="AY136" i="40"/>
  <c r="AZ136" i="40"/>
  <c r="BA136" i="40"/>
  <c r="BB136" i="40"/>
  <c r="BC136" i="40"/>
  <c r="BD136" i="40"/>
  <c r="AY137" i="40"/>
  <c r="AZ137" i="40"/>
  <c r="BA137" i="40"/>
  <c r="BB137" i="40"/>
  <c r="BC137" i="40"/>
  <c r="BD137" i="40"/>
  <c r="AY138" i="40"/>
  <c r="AZ138" i="40"/>
  <c r="BA138" i="40"/>
  <c r="BB138" i="40"/>
  <c r="BC138" i="40"/>
  <c r="BD138" i="40"/>
  <c r="AY139" i="40"/>
  <c r="AZ139" i="40"/>
  <c r="BA139" i="40"/>
  <c r="BB139" i="40"/>
  <c r="BC139" i="40"/>
  <c r="BD139" i="40"/>
  <c r="AY140" i="40"/>
  <c r="AZ140" i="40"/>
  <c r="BA140" i="40"/>
  <c r="BB140" i="40"/>
  <c r="BC140" i="40"/>
  <c r="BD140" i="40"/>
  <c r="AY141" i="40"/>
  <c r="AZ141" i="40"/>
  <c r="BA141" i="40"/>
  <c r="BB141" i="40"/>
  <c r="BC141" i="40"/>
  <c r="BD141" i="40"/>
  <c r="AY142" i="40"/>
  <c r="AZ142" i="40"/>
  <c r="BA142" i="40"/>
  <c r="BB142" i="40"/>
  <c r="BC142" i="40"/>
  <c r="BD142" i="40"/>
  <c r="AY143" i="40"/>
  <c r="AZ143" i="40"/>
  <c r="BA143" i="40"/>
  <c r="BB143" i="40"/>
  <c r="BC143" i="40"/>
  <c r="BD143" i="40"/>
  <c r="AY144" i="40"/>
  <c r="AZ144" i="40"/>
  <c r="BA144" i="40"/>
  <c r="BB144" i="40"/>
  <c r="BC144" i="40"/>
  <c r="BD144" i="40"/>
  <c r="AY145" i="40"/>
  <c r="AZ145" i="40"/>
  <c r="BA145" i="40"/>
  <c r="BB145" i="40"/>
  <c r="BC145" i="40"/>
  <c r="BD145" i="40"/>
  <c r="AY146" i="40"/>
  <c r="AZ146" i="40"/>
  <c r="BA146" i="40"/>
  <c r="BB146" i="40"/>
  <c r="BC146" i="40"/>
  <c r="BD146" i="40"/>
  <c r="AY147" i="40"/>
  <c r="AZ147" i="40"/>
  <c r="BA147" i="40"/>
  <c r="BB147" i="40"/>
  <c r="BC147" i="40"/>
  <c r="BD147" i="40"/>
  <c r="AY148" i="40"/>
  <c r="AZ148" i="40"/>
  <c r="BA148" i="40"/>
  <c r="BB148" i="40"/>
  <c r="BC148" i="40"/>
  <c r="BD148" i="40"/>
  <c r="AY149" i="40"/>
  <c r="AZ149" i="40"/>
  <c r="BA149" i="40"/>
  <c r="BB149" i="40"/>
  <c r="BC149" i="40"/>
  <c r="BD149" i="40"/>
  <c r="AY150" i="40"/>
  <c r="AZ150" i="40"/>
  <c r="BA150" i="40"/>
  <c r="BB150" i="40"/>
  <c r="BC150" i="40"/>
  <c r="BD150" i="40"/>
  <c r="AY151" i="40"/>
  <c r="AZ151" i="40"/>
  <c r="BA151" i="40"/>
  <c r="BB151" i="40"/>
  <c r="BC151" i="40"/>
  <c r="BD151" i="40"/>
  <c r="AY152" i="40"/>
  <c r="AZ152" i="40"/>
  <c r="BA152" i="40"/>
  <c r="BB152" i="40"/>
  <c r="BC152" i="40"/>
  <c r="BD152" i="40"/>
  <c r="AY153" i="40"/>
  <c r="AZ153" i="40"/>
  <c r="BA153" i="40"/>
  <c r="BB153" i="40"/>
  <c r="BC153" i="40"/>
  <c r="BD153" i="40"/>
  <c r="AY154" i="40"/>
  <c r="AZ154" i="40"/>
  <c r="BA154" i="40"/>
  <c r="BB154" i="40"/>
  <c r="BC154" i="40"/>
  <c r="BD154" i="40"/>
  <c r="AY155" i="40"/>
  <c r="AZ155" i="40"/>
  <c r="BA155" i="40"/>
  <c r="BB155" i="40"/>
  <c r="BC155" i="40"/>
  <c r="BD155" i="40"/>
  <c r="AY156" i="40"/>
  <c r="AZ156" i="40"/>
  <c r="BA156" i="40"/>
  <c r="BB156" i="40"/>
  <c r="BC156" i="40"/>
  <c r="BD156" i="40"/>
  <c r="AY157" i="40"/>
  <c r="AZ157" i="40"/>
  <c r="BA157" i="40"/>
  <c r="BB157" i="40"/>
  <c r="BC157" i="40"/>
  <c r="BD157" i="40"/>
  <c r="AY158" i="40"/>
  <c r="AZ158" i="40"/>
  <c r="BA158" i="40"/>
  <c r="BB158" i="40"/>
  <c r="BC158" i="40"/>
  <c r="BD158" i="40"/>
  <c r="AY159" i="40"/>
  <c r="AZ159" i="40"/>
  <c r="BA159" i="40"/>
  <c r="BB159" i="40"/>
  <c r="BC159" i="40"/>
  <c r="BD159" i="40"/>
  <c r="AY160" i="40"/>
  <c r="AZ160" i="40"/>
  <c r="BA160" i="40"/>
  <c r="BB160" i="40"/>
  <c r="BC160" i="40"/>
  <c r="BD160" i="40"/>
  <c r="AY161" i="40"/>
  <c r="AZ161" i="40"/>
  <c r="BA161" i="40"/>
  <c r="BB161" i="40"/>
  <c r="BC161" i="40"/>
  <c r="BD161" i="40"/>
  <c r="AY162" i="40"/>
  <c r="AZ162" i="40"/>
  <c r="BA162" i="40"/>
  <c r="BB162" i="40"/>
  <c r="BC162" i="40"/>
  <c r="BD162" i="40"/>
  <c r="AY163" i="40"/>
  <c r="AZ163" i="40"/>
  <c r="BA163" i="40"/>
  <c r="BB163" i="40"/>
  <c r="BC163" i="40"/>
  <c r="BD163" i="40"/>
  <c r="AY164" i="40"/>
  <c r="AZ164" i="40"/>
  <c r="BA164" i="40"/>
  <c r="BB164" i="40"/>
  <c r="BC164" i="40"/>
  <c r="BD164" i="40"/>
  <c r="AY165" i="40"/>
  <c r="AZ165" i="40"/>
  <c r="BA165" i="40"/>
  <c r="BB165" i="40"/>
  <c r="BC165" i="40"/>
  <c r="BD165" i="40"/>
  <c r="AY166" i="40"/>
  <c r="AZ166" i="40"/>
  <c r="BA166" i="40"/>
  <c r="BB166" i="40"/>
  <c r="BC166" i="40"/>
  <c r="BD166" i="40"/>
  <c r="AY167" i="40"/>
  <c r="AZ167" i="40"/>
  <c r="BA167" i="40"/>
  <c r="BB167" i="40"/>
  <c r="BC167" i="40"/>
  <c r="BD167" i="40"/>
  <c r="AY168" i="40"/>
  <c r="AZ168" i="40"/>
  <c r="BA168" i="40"/>
  <c r="BB168" i="40"/>
  <c r="BC168" i="40"/>
  <c r="BD168" i="40"/>
  <c r="AY169" i="40"/>
  <c r="AZ169" i="40"/>
  <c r="BA169" i="40"/>
  <c r="BB169" i="40"/>
  <c r="BC169" i="40"/>
  <c r="BD169" i="40"/>
  <c r="AY170" i="40"/>
  <c r="AZ170" i="40"/>
  <c r="BA170" i="40"/>
  <c r="BB170" i="40"/>
  <c r="BC170" i="40"/>
  <c r="BD170" i="40"/>
  <c r="AY171" i="40"/>
  <c r="AZ171" i="40"/>
  <c r="BA171" i="40"/>
  <c r="BB171" i="40"/>
  <c r="BC171" i="40"/>
  <c r="BD171" i="40"/>
  <c r="AY172" i="40"/>
  <c r="AZ172" i="40"/>
  <c r="BA172" i="40"/>
  <c r="BB172" i="40"/>
  <c r="BC172" i="40"/>
  <c r="BD172" i="40"/>
  <c r="AY173" i="40"/>
  <c r="AZ173" i="40"/>
  <c r="BA173" i="40"/>
  <c r="BB173" i="40"/>
  <c r="BC173" i="40"/>
  <c r="BD173" i="40"/>
  <c r="AY174" i="40"/>
  <c r="AZ174" i="40"/>
  <c r="BA174" i="40"/>
  <c r="BB174" i="40"/>
  <c r="BC174" i="40"/>
  <c r="BD174" i="40"/>
  <c r="AY175" i="40"/>
  <c r="AZ175" i="40"/>
  <c r="BA175" i="40"/>
  <c r="BB175" i="40"/>
  <c r="BC175" i="40"/>
  <c r="BD175" i="40"/>
  <c r="AY176" i="40"/>
  <c r="AZ176" i="40"/>
  <c r="BA176" i="40"/>
  <c r="BB176" i="40"/>
  <c r="BC176" i="40"/>
  <c r="BD176" i="40"/>
  <c r="AY177" i="40"/>
  <c r="AZ177" i="40"/>
  <c r="BA177" i="40"/>
  <c r="BB177" i="40"/>
  <c r="BC177" i="40"/>
  <c r="BD177" i="40"/>
  <c r="AY178" i="40"/>
  <c r="AZ178" i="40"/>
  <c r="BA178" i="40"/>
  <c r="BB178" i="40"/>
  <c r="BC178" i="40"/>
  <c r="BD178" i="40"/>
  <c r="AY179" i="40"/>
  <c r="AZ179" i="40"/>
  <c r="BA179" i="40"/>
  <c r="BB179" i="40"/>
  <c r="BC179" i="40"/>
  <c r="BD179" i="40"/>
  <c r="AY180" i="40"/>
  <c r="AZ180" i="40"/>
  <c r="BA180" i="40"/>
  <c r="BB180" i="40"/>
  <c r="BC180" i="40"/>
  <c r="BD180" i="40"/>
  <c r="AY181" i="40"/>
  <c r="AZ181" i="40"/>
  <c r="BA181" i="40"/>
  <c r="BB181" i="40"/>
  <c r="BC181" i="40"/>
  <c r="BD181" i="40"/>
  <c r="AY182" i="40"/>
  <c r="AZ182" i="40"/>
  <c r="BA182" i="40"/>
  <c r="BB182" i="40"/>
  <c r="BC182" i="40"/>
  <c r="BD182" i="40"/>
  <c r="AY183" i="40"/>
  <c r="AZ183" i="40"/>
  <c r="BA183" i="40"/>
  <c r="BB183" i="40"/>
  <c r="BC183" i="40"/>
  <c r="BD183" i="40"/>
  <c r="AY184" i="40"/>
  <c r="AZ184" i="40"/>
  <c r="BA184" i="40"/>
  <c r="BB184" i="40"/>
  <c r="BC184" i="40"/>
  <c r="BD184" i="40"/>
  <c r="AY185" i="40"/>
  <c r="AZ185" i="40"/>
  <c r="BA185" i="40"/>
  <c r="BB185" i="40"/>
  <c r="BC185" i="40"/>
  <c r="BD185" i="40"/>
  <c r="AY186" i="40"/>
  <c r="AZ186" i="40"/>
  <c r="BA186" i="40"/>
  <c r="BB186" i="40"/>
  <c r="BC186" i="40"/>
  <c r="BD186" i="40"/>
  <c r="AY187" i="40"/>
  <c r="AZ187" i="40"/>
  <c r="BA187" i="40"/>
  <c r="BB187" i="40"/>
  <c r="BC187" i="40"/>
  <c r="BD187" i="40"/>
  <c r="AY188" i="40"/>
  <c r="AZ188" i="40"/>
  <c r="BA188" i="40"/>
  <c r="BB188" i="40"/>
  <c r="BC188" i="40"/>
  <c r="BD188" i="40"/>
  <c r="AY189" i="40"/>
  <c r="AZ189" i="40"/>
  <c r="BA189" i="40"/>
  <c r="BB189" i="40"/>
  <c r="BC189" i="40"/>
  <c r="BD189" i="40"/>
  <c r="AY190" i="40"/>
  <c r="AZ190" i="40"/>
  <c r="BA190" i="40"/>
  <c r="BB190" i="40"/>
  <c r="BC190" i="40"/>
  <c r="BD190" i="40"/>
  <c r="AY191" i="40"/>
  <c r="AZ191" i="40"/>
  <c r="BA191" i="40"/>
  <c r="BB191" i="40"/>
  <c r="BC191" i="40"/>
  <c r="BD191" i="40"/>
  <c r="AY192" i="40"/>
  <c r="AZ192" i="40"/>
  <c r="BA192" i="40"/>
  <c r="BB192" i="40"/>
  <c r="BC192" i="40"/>
  <c r="BD192" i="40"/>
  <c r="AY193" i="40"/>
  <c r="AZ193" i="40"/>
  <c r="BA193" i="40"/>
  <c r="BB193" i="40"/>
  <c r="BC193" i="40"/>
  <c r="BD193" i="40"/>
  <c r="AY194" i="40"/>
  <c r="AZ194" i="40"/>
  <c r="BA194" i="40"/>
  <c r="BB194" i="40"/>
  <c r="BC194" i="40"/>
  <c r="BD194" i="40"/>
  <c r="AY195" i="40"/>
  <c r="AZ195" i="40"/>
  <c r="BA195" i="40"/>
  <c r="BB195" i="40"/>
  <c r="BC195" i="40"/>
  <c r="BD195" i="40"/>
  <c r="AY196" i="40"/>
  <c r="AZ196" i="40"/>
  <c r="BA196" i="40"/>
  <c r="BB196" i="40"/>
  <c r="BC196" i="40"/>
  <c r="BD196" i="40"/>
  <c r="AY197" i="40"/>
  <c r="AZ197" i="40"/>
  <c r="BA197" i="40"/>
  <c r="BB197" i="40"/>
  <c r="BC197" i="40"/>
  <c r="BD197" i="40"/>
  <c r="AY198" i="40"/>
  <c r="AZ198" i="40"/>
  <c r="BA198" i="40"/>
  <c r="BB198" i="40"/>
  <c r="BC198" i="40"/>
  <c r="BD198" i="40"/>
  <c r="AY199" i="40"/>
  <c r="AZ199" i="40"/>
  <c r="BA199" i="40"/>
  <c r="BB199" i="40"/>
  <c r="BC199" i="40"/>
  <c r="BD199" i="40"/>
  <c r="AY200" i="40"/>
  <c r="AZ200" i="40"/>
  <c r="BA200" i="40"/>
  <c r="BB200" i="40"/>
  <c r="BC200" i="40"/>
  <c r="BD200" i="40"/>
  <c r="AY201" i="40"/>
  <c r="AZ201" i="40"/>
  <c r="BA201" i="40"/>
  <c r="BB201" i="40"/>
  <c r="BC201" i="40"/>
  <c r="BD201" i="40"/>
  <c r="AY202" i="40"/>
  <c r="AZ202" i="40"/>
  <c r="BA202" i="40"/>
  <c r="BB202" i="40"/>
  <c r="BC202" i="40"/>
  <c r="BD202" i="40"/>
  <c r="AY203" i="40"/>
  <c r="AZ203" i="40"/>
  <c r="BA203" i="40"/>
  <c r="BB203" i="40"/>
  <c r="BC203" i="40"/>
  <c r="BD203" i="40"/>
  <c r="AY204" i="40"/>
  <c r="AZ204" i="40"/>
  <c r="BA204" i="40"/>
  <c r="BB204" i="40"/>
  <c r="BC204" i="40"/>
  <c r="BD204" i="40"/>
  <c r="AY205" i="40"/>
  <c r="AZ205" i="40"/>
  <c r="BA205" i="40"/>
  <c r="BB205" i="40"/>
  <c r="BC205" i="40"/>
  <c r="BD205" i="40"/>
  <c r="AY206" i="40"/>
  <c r="AZ206" i="40"/>
  <c r="BA206" i="40"/>
  <c r="BB206" i="40"/>
  <c r="BC206" i="40"/>
  <c r="BD206" i="40"/>
  <c r="AY207" i="40"/>
  <c r="AZ207" i="40"/>
  <c r="BA207" i="40"/>
  <c r="BB207" i="40"/>
  <c r="BC207" i="40"/>
  <c r="BD207" i="40"/>
  <c r="AY208" i="40"/>
  <c r="AZ208" i="40"/>
  <c r="BA208" i="40"/>
  <c r="BB208" i="40"/>
  <c r="BC208" i="40"/>
  <c r="BD208" i="40"/>
  <c r="AY209" i="40"/>
  <c r="AZ209" i="40"/>
  <c r="BA209" i="40"/>
  <c r="BB209" i="40"/>
  <c r="BC209" i="40"/>
  <c r="BD209" i="40"/>
  <c r="AY210" i="40"/>
  <c r="AZ210" i="40"/>
  <c r="BA210" i="40"/>
  <c r="BB210" i="40"/>
  <c r="BC210" i="40"/>
  <c r="BD210" i="40"/>
  <c r="AY211" i="40"/>
  <c r="AZ211" i="40"/>
  <c r="BA211" i="40"/>
  <c r="BB211" i="40"/>
  <c r="BC211" i="40"/>
  <c r="BD211" i="40"/>
  <c r="AY212" i="40"/>
  <c r="AZ212" i="40"/>
  <c r="BA212" i="40"/>
  <c r="BB212" i="40"/>
  <c r="BC212" i="40"/>
  <c r="BD212" i="40"/>
  <c r="AY213" i="40"/>
  <c r="AZ213" i="40"/>
  <c r="BA213" i="40"/>
  <c r="BB213" i="40"/>
  <c r="BC213" i="40"/>
  <c r="BD213" i="40"/>
  <c r="AY214" i="40"/>
  <c r="AZ214" i="40"/>
  <c r="BA214" i="40"/>
  <c r="BB214" i="40"/>
  <c r="BC214" i="40"/>
  <c r="BD214" i="40"/>
  <c r="AY215" i="40"/>
  <c r="AZ215" i="40"/>
  <c r="BA215" i="40"/>
  <c r="BB215" i="40"/>
  <c r="BC215" i="40"/>
  <c r="BD215" i="40"/>
  <c r="AY216" i="40"/>
  <c r="AZ216" i="40"/>
  <c r="BA216" i="40"/>
  <c r="BB216" i="40"/>
  <c r="BC216" i="40"/>
  <c r="BD216" i="40"/>
  <c r="AY217" i="40"/>
  <c r="AZ217" i="40"/>
  <c r="BA217" i="40"/>
  <c r="BB217" i="40"/>
  <c r="BC217" i="40"/>
  <c r="BD217" i="40"/>
  <c r="AY218" i="40"/>
  <c r="AZ218" i="40"/>
  <c r="BA218" i="40"/>
  <c r="BB218" i="40"/>
  <c r="BC218" i="40"/>
  <c r="BD218" i="40"/>
  <c r="AY219" i="40"/>
  <c r="AZ219" i="40"/>
  <c r="BA219" i="40"/>
  <c r="BB219" i="40"/>
  <c r="BC219" i="40"/>
  <c r="BD219" i="40"/>
  <c r="AY220" i="40"/>
  <c r="AZ220" i="40"/>
  <c r="BA220" i="40"/>
  <c r="BB220" i="40"/>
  <c r="BC220" i="40"/>
  <c r="BD220" i="40"/>
  <c r="AY221" i="40"/>
  <c r="AZ221" i="40"/>
  <c r="BA221" i="40"/>
  <c r="BB221" i="40"/>
  <c r="BC221" i="40"/>
  <c r="BD221" i="40"/>
  <c r="AY222" i="40"/>
  <c r="AZ222" i="40"/>
  <c r="BA222" i="40"/>
  <c r="BB222" i="40"/>
  <c r="BC222" i="40"/>
  <c r="BD222" i="40"/>
  <c r="AY223" i="40"/>
  <c r="AZ223" i="40"/>
  <c r="BA223" i="40"/>
  <c r="BB223" i="40"/>
  <c r="BC223" i="40"/>
  <c r="BD223" i="40"/>
  <c r="AY224" i="40"/>
  <c r="AZ224" i="40"/>
  <c r="BA224" i="40"/>
  <c r="BB224" i="40"/>
  <c r="BC224" i="40"/>
  <c r="BD224" i="40"/>
  <c r="AY225" i="40"/>
  <c r="AZ225" i="40"/>
  <c r="BA225" i="40"/>
  <c r="BB225" i="40"/>
  <c r="BC225" i="40"/>
  <c r="BD225" i="40"/>
  <c r="AY226" i="40"/>
  <c r="AZ226" i="40"/>
  <c r="BA226" i="40"/>
  <c r="BB226" i="40"/>
  <c r="BC226" i="40"/>
  <c r="BD226" i="40"/>
  <c r="AY227" i="40"/>
  <c r="AZ227" i="40"/>
  <c r="BA227" i="40"/>
  <c r="BB227" i="40"/>
  <c r="BC227" i="40"/>
  <c r="BD227" i="40"/>
  <c r="AY228" i="40"/>
  <c r="AZ228" i="40"/>
  <c r="BA228" i="40"/>
  <c r="BB228" i="40"/>
  <c r="BC228" i="40"/>
  <c r="BD228" i="40"/>
  <c r="AY229" i="40"/>
  <c r="AZ229" i="40"/>
  <c r="BA229" i="40"/>
  <c r="BB229" i="40"/>
  <c r="BC229" i="40"/>
  <c r="BD229" i="40"/>
  <c r="AY230" i="40"/>
  <c r="AZ230" i="40"/>
  <c r="BA230" i="40"/>
  <c r="BB230" i="40"/>
  <c r="BC230" i="40"/>
  <c r="BD230" i="40"/>
  <c r="AY231" i="40"/>
  <c r="AZ231" i="40"/>
  <c r="BA231" i="40"/>
  <c r="BB231" i="40"/>
  <c r="BC231" i="40"/>
  <c r="BD231" i="40"/>
  <c r="AY232" i="40"/>
  <c r="AZ232" i="40"/>
  <c r="BA232" i="40"/>
  <c r="BB232" i="40"/>
  <c r="BC232" i="40"/>
  <c r="BD232" i="40"/>
  <c r="AY233" i="40"/>
  <c r="AZ233" i="40"/>
  <c r="BA233" i="40"/>
  <c r="BB233" i="40"/>
  <c r="BC233" i="40"/>
  <c r="BD233" i="40"/>
  <c r="AY234" i="40"/>
  <c r="AZ234" i="40"/>
  <c r="BA234" i="40"/>
  <c r="BB234" i="40"/>
  <c r="BC234" i="40"/>
  <c r="BD234" i="40"/>
  <c r="AY235" i="40"/>
  <c r="AZ235" i="40"/>
  <c r="BA235" i="40"/>
  <c r="BB235" i="40"/>
  <c r="BC235" i="40"/>
  <c r="BD235" i="40"/>
  <c r="AY236" i="40"/>
  <c r="AZ236" i="40"/>
  <c r="BA236" i="40"/>
  <c r="BB236" i="40"/>
  <c r="BC236" i="40"/>
  <c r="BD236" i="40"/>
  <c r="AY237" i="40"/>
  <c r="AZ237" i="40"/>
  <c r="BA237" i="40"/>
  <c r="BB237" i="40"/>
  <c r="BC237" i="40"/>
  <c r="BD237" i="40"/>
  <c r="AY238" i="40"/>
  <c r="AZ238" i="40"/>
  <c r="BA238" i="40"/>
  <c r="BB238" i="40"/>
  <c r="BC238" i="40"/>
  <c r="BD238" i="40"/>
  <c r="AY239" i="40"/>
  <c r="AZ239" i="40"/>
  <c r="BA239" i="40"/>
  <c r="BB239" i="40"/>
  <c r="BC239" i="40"/>
  <c r="BD239" i="40"/>
  <c r="AY240" i="40"/>
  <c r="AZ240" i="40"/>
  <c r="BA240" i="40"/>
  <c r="BB240" i="40"/>
  <c r="BC240" i="40"/>
  <c r="BD240" i="40"/>
  <c r="AY241" i="40"/>
  <c r="AZ241" i="40"/>
  <c r="BA241" i="40"/>
  <c r="BB241" i="40"/>
  <c r="BC241" i="40"/>
  <c r="BD241" i="40"/>
  <c r="AY242" i="40"/>
  <c r="AZ242" i="40"/>
  <c r="BA242" i="40"/>
  <c r="BB242" i="40"/>
  <c r="BC242" i="40"/>
  <c r="BD242" i="40"/>
  <c r="AY243" i="40"/>
  <c r="AZ243" i="40"/>
  <c r="BA243" i="40"/>
  <c r="BB243" i="40"/>
  <c r="BC243" i="40"/>
  <c r="BD243" i="40"/>
  <c r="AY244" i="40"/>
  <c r="AZ244" i="40"/>
  <c r="BA244" i="40"/>
  <c r="BB244" i="40"/>
  <c r="BC244" i="40"/>
  <c r="BD244" i="40"/>
  <c r="AY245" i="40"/>
  <c r="AZ245" i="40"/>
  <c r="BA245" i="40"/>
  <c r="BB245" i="40"/>
  <c r="BC245" i="40"/>
  <c r="BD245" i="40"/>
  <c r="AY246" i="40"/>
  <c r="AZ246" i="40"/>
  <c r="BA246" i="40"/>
  <c r="BB246" i="40"/>
  <c r="BC246" i="40"/>
  <c r="BD246" i="40"/>
  <c r="AY247" i="40"/>
  <c r="AZ247" i="40"/>
  <c r="BA247" i="40"/>
  <c r="BB247" i="40"/>
  <c r="BC247" i="40"/>
  <c r="BD247" i="40"/>
  <c r="AY248" i="40"/>
  <c r="AZ248" i="40"/>
  <c r="BA248" i="40"/>
  <c r="BB248" i="40"/>
  <c r="BC248" i="40"/>
  <c r="BD248" i="40"/>
  <c r="AY249" i="40"/>
  <c r="AZ249" i="40"/>
  <c r="BA249" i="40"/>
  <c r="BB249" i="40"/>
  <c r="BC249" i="40"/>
  <c r="BD249" i="40"/>
  <c r="AY250" i="40"/>
  <c r="AZ250" i="40"/>
  <c r="BA250" i="40"/>
  <c r="BB250" i="40"/>
  <c r="BC250" i="40"/>
  <c r="BD250" i="40"/>
  <c r="AY251" i="40"/>
  <c r="AZ251" i="40"/>
  <c r="BA251" i="40"/>
  <c r="BB251" i="40"/>
  <c r="BC251" i="40"/>
  <c r="BD251" i="40"/>
  <c r="AY252" i="40"/>
  <c r="AZ252" i="40"/>
  <c r="BA252" i="40"/>
  <c r="BB252" i="40"/>
  <c r="BC252" i="40"/>
  <c r="BD252" i="40"/>
  <c r="AY253" i="40"/>
  <c r="AZ253" i="40"/>
  <c r="BA253" i="40"/>
  <c r="BB253" i="40"/>
  <c r="BC253" i="40"/>
  <c r="BD253" i="40"/>
  <c r="AY254" i="40"/>
  <c r="AZ254" i="40"/>
  <c r="BA254" i="40"/>
  <c r="BB254" i="40"/>
  <c r="BC254" i="40"/>
  <c r="BD254" i="40"/>
  <c r="AY255" i="40"/>
  <c r="AZ255" i="40"/>
  <c r="BA255" i="40"/>
  <c r="BB255" i="40"/>
  <c r="BC255" i="40"/>
  <c r="BD255" i="40"/>
  <c r="AY256" i="40"/>
  <c r="AZ256" i="40"/>
  <c r="BA256" i="40"/>
  <c r="BB256" i="40"/>
  <c r="BC256" i="40"/>
  <c r="BD256" i="40"/>
  <c r="AY257" i="40"/>
  <c r="AZ257" i="40"/>
  <c r="BA257" i="40"/>
  <c r="BB257" i="40"/>
  <c r="BC257" i="40"/>
  <c r="BD257" i="40"/>
  <c r="AY258" i="40"/>
  <c r="AZ258" i="40"/>
  <c r="BA258" i="40"/>
  <c r="BB258" i="40"/>
  <c r="BC258" i="40"/>
  <c r="BD258" i="40"/>
  <c r="AY259" i="40"/>
  <c r="AZ259" i="40"/>
  <c r="BA259" i="40"/>
  <c r="BB259" i="40"/>
  <c r="BC259" i="40"/>
  <c r="BD259" i="40"/>
  <c r="AY260" i="40"/>
  <c r="AZ260" i="40"/>
  <c r="BA260" i="40"/>
  <c r="BB260" i="40"/>
  <c r="BC260" i="40"/>
  <c r="BD260" i="40"/>
  <c r="AY261" i="40"/>
  <c r="AZ261" i="40"/>
  <c r="BA261" i="40"/>
  <c r="BB261" i="40"/>
  <c r="BC261" i="40"/>
  <c r="BD261" i="40"/>
  <c r="AY262" i="40"/>
  <c r="AZ262" i="40"/>
  <c r="BA262" i="40"/>
  <c r="BB262" i="40"/>
  <c r="BC262" i="40"/>
  <c r="BD262" i="40"/>
  <c r="AY263" i="40"/>
  <c r="AZ263" i="40"/>
  <c r="BA263" i="40"/>
  <c r="BB263" i="40"/>
  <c r="BC263" i="40"/>
  <c r="BD263" i="40"/>
  <c r="AY264" i="40"/>
  <c r="AZ264" i="40"/>
  <c r="BA264" i="40"/>
  <c r="BB264" i="40"/>
  <c r="BC264" i="40"/>
  <c r="BD264" i="40"/>
  <c r="AY265" i="40"/>
  <c r="AZ265" i="40"/>
  <c r="BA265" i="40"/>
  <c r="BB265" i="40"/>
  <c r="BC265" i="40"/>
  <c r="BD265" i="40"/>
  <c r="AY266" i="40"/>
  <c r="AZ266" i="40"/>
  <c r="BA266" i="40"/>
  <c r="BB266" i="40"/>
  <c r="BC266" i="40"/>
  <c r="BD266" i="40"/>
  <c r="AY267" i="40"/>
  <c r="AZ267" i="40"/>
  <c r="BA267" i="40"/>
  <c r="BB267" i="40"/>
  <c r="BC267" i="40"/>
  <c r="BD267" i="40"/>
  <c r="AY268" i="40"/>
  <c r="AZ268" i="40"/>
  <c r="BA268" i="40"/>
  <c r="BB268" i="40"/>
  <c r="BC268" i="40"/>
  <c r="BD268" i="40"/>
  <c r="AY269" i="40"/>
  <c r="AZ269" i="40"/>
  <c r="BA269" i="40"/>
  <c r="BB269" i="40"/>
  <c r="BC269" i="40"/>
  <c r="BD269" i="40"/>
  <c r="AY270" i="40"/>
  <c r="AZ270" i="40"/>
  <c r="BA270" i="40"/>
  <c r="BB270" i="40"/>
  <c r="BC270" i="40"/>
  <c r="BD270" i="40"/>
  <c r="AY271" i="40"/>
  <c r="AZ271" i="40"/>
  <c r="BA271" i="40"/>
  <c r="BB271" i="40"/>
  <c r="BC271" i="40"/>
  <c r="BD271" i="40"/>
  <c r="AY272" i="40"/>
  <c r="AZ272" i="40"/>
  <c r="BA272" i="40"/>
  <c r="BB272" i="40"/>
  <c r="BC272" i="40"/>
  <c r="BD272" i="40"/>
  <c r="AY273" i="40"/>
  <c r="AZ273" i="40"/>
  <c r="BA273" i="40"/>
  <c r="BB273" i="40"/>
  <c r="BC273" i="40"/>
  <c r="BD273" i="40"/>
  <c r="AY274" i="40"/>
  <c r="AZ274" i="40"/>
  <c r="BA274" i="40"/>
  <c r="BB274" i="40"/>
  <c r="BC274" i="40"/>
  <c r="BD274" i="40"/>
  <c r="AY275" i="40"/>
  <c r="AZ275" i="40"/>
  <c r="BA275" i="40"/>
  <c r="BB275" i="40"/>
  <c r="BC275" i="40"/>
  <c r="BD275" i="40"/>
  <c r="AY276" i="40"/>
  <c r="AZ276" i="40"/>
  <c r="BA276" i="40"/>
  <c r="BB276" i="40"/>
  <c r="BC276" i="40"/>
  <c r="BD276" i="40"/>
  <c r="AY277" i="40"/>
  <c r="AZ277" i="40"/>
  <c r="BA277" i="40"/>
  <c r="BB277" i="40"/>
  <c r="BC277" i="40"/>
  <c r="BD277" i="40"/>
  <c r="AY278" i="40"/>
  <c r="AZ278" i="40"/>
  <c r="BA278" i="40"/>
  <c r="BB278" i="40"/>
  <c r="BC278" i="40"/>
  <c r="BD278" i="40"/>
  <c r="AY279" i="40"/>
  <c r="AZ279" i="40"/>
  <c r="BA279" i="40"/>
  <c r="BB279" i="40"/>
  <c r="BC279" i="40"/>
  <c r="BD279" i="40"/>
  <c r="AY280" i="40"/>
  <c r="AZ280" i="40"/>
  <c r="BA280" i="40"/>
  <c r="BB280" i="40"/>
  <c r="BC280" i="40"/>
  <c r="BD280" i="40"/>
  <c r="AY281" i="40"/>
  <c r="AZ281" i="40"/>
  <c r="BA281" i="40"/>
  <c r="BB281" i="40"/>
  <c r="BC281" i="40"/>
  <c r="BD281" i="40"/>
  <c r="AY282" i="40"/>
  <c r="AZ282" i="40"/>
  <c r="BA282" i="40"/>
  <c r="BB282" i="40"/>
  <c r="BC282" i="40"/>
  <c r="BD282" i="40"/>
  <c r="AY283" i="40"/>
  <c r="AZ283" i="40"/>
  <c r="BA283" i="40"/>
  <c r="BB283" i="40"/>
  <c r="BC283" i="40"/>
  <c r="BD283" i="40"/>
  <c r="AY284" i="40"/>
  <c r="AZ284" i="40"/>
  <c r="BA284" i="40"/>
  <c r="BB284" i="40"/>
  <c r="BC284" i="40"/>
  <c r="BD284" i="40"/>
  <c r="AY285" i="40"/>
  <c r="AZ285" i="40"/>
  <c r="BA285" i="40"/>
  <c r="BB285" i="40"/>
  <c r="BC285" i="40"/>
  <c r="BD285" i="40"/>
  <c r="AY286" i="40"/>
  <c r="AZ286" i="40"/>
  <c r="BA286" i="40"/>
  <c r="BB286" i="40"/>
  <c r="BC286" i="40"/>
  <c r="BD286" i="40"/>
  <c r="AY287" i="40"/>
  <c r="AZ287" i="40"/>
  <c r="BA287" i="40"/>
  <c r="BB287" i="40"/>
  <c r="BC287" i="40"/>
  <c r="BD287" i="40"/>
  <c r="AY288" i="40"/>
  <c r="AZ288" i="40"/>
  <c r="BA288" i="40"/>
  <c r="BB288" i="40"/>
  <c r="BC288" i="40"/>
  <c r="BD288" i="40"/>
  <c r="AY289" i="40"/>
  <c r="AZ289" i="40"/>
  <c r="BA289" i="40"/>
  <c r="BB289" i="40"/>
  <c r="BC289" i="40"/>
  <c r="BD289" i="40"/>
  <c r="AY290" i="40"/>
  <c r="AZ290" i="40"/>
  <c r="BA290" i="40"/>
  <c r="BB290" i="40"/>
  <c r="BC290" i="40"/>
  <c r="BD290" i="40"/>
  <c r="AY291" i="40"/>
  <c r="AZ291" i="40"/>
  <c r="BA291" i="40"/>
  <c r="BB291" i="40"/>
  <c r="BC291" i="40"/>
  <c r="BD291" i="40"/>
  <c r="AY292" i="40"/>
  <c r="AZ292" i="40"/>
  <c r="BA292" i="40"/>
  <c r="BB292" i="40"/>
  <c r="BC292" i="40"/>
  <c r="BD292" i="40"/>
  <c r="AY293" i="40"/>
  <c r="AZ293" i="40"/>
  <c r="BA293" i="40"/>
  <c r="BB293" i="40"/>
  <c r="BC293" i="40"/>
  <c r="BD293" i="40"/>
  <c r="AY294" i="40"/>
  <c r="AZ294" i="40"/>
  <c r="BA294" i="40"/>
  <c r="BB294" i="40"/>
  <c r="BC294" i="40"/>
  <c r="BD294" i="40"/>
  <c r="AY295" i="40"/>
  <c r="AZ295" i="40"/>
  <c r="BA295" i="40"/>
  <c r="BB295" i="40"/>
  <c r="BC295" i="40"/>
  <c r="BD295" i="40"/>
  <c r="AY296" i="40"/>
  <c r="AZ296" i="40"/>
  <c r="BA296" i="40"/>
  <c r="BB296" i="40"/>
  <c r="BC296" i="40"/>
  <c r="BD296" i="40"/>
  <c r="AY297" i="40"/>
  <c r="AZ297" i="40"/>
  <c r="BA297" i="40"/>
  <c r="BB297" i="40"/>
  <c r="BC297" i="40"/>
  <c r="BD297" i="40"/>
  <c r="AY298" i="40"/>
  <c r="AZ298" i="40"/>
  <c r="BA298" i="40"/>
  <c r="BB298" i="40"/>
  <c r="BC298" i="40"/>
  <c r="BD298" i="40"/>
  <c r="AY299" i="40"/>
  <c r="AZ299" i="40"/>
  <c r="BA299" i="40"/>
  <c r="BB299" i="40"/>
  <c r="BC299" i="40"/>
  <c r="BD299" i="40"/>
  <c r="AY300" i="40"/>
  <c r="AZ300" i="40"/>
  <c r="BA300" i="40"/>
  <c r="BB300" i="40"/>
  <c r="BC300" i="40"/>
  <c r="BD300" i="40"/>
  <c r="AY301" i="40"/>
  <c r="AZ301" i="40"/>
  <c r="BA301" i="40"/>
  <c r="BB301" i="40"/>
  <c r="BC301" i="40"/>
  <c r="BD301" i="40"/>
  <c r="AY302" i="40"/>
  <c r="AZ302" i="40"/>
  <c r="BA302" i="40"/>
  <c r="BB302" i="40"/>
  <c r="BC302" i="40"/>
  <c r="BD302" i="40"/>
  <c r="AY303" i="40"/>
  <c r="AZ303" i="40"/>
  <c r="BA303" i="40"/>
  <c r="BB303" i="40"/>
  <c r="BC303" i="40"/>
  <c r="BD303" i="40"/>
  <c r="AY304" i="40"/>
  <c r="AZ304" i="40"/>
  <c r="BA304" i="40"/>
  <c r="BB304" i="40"/>
  <c r="BC304" i="40"/>
  <c r="BD304" i="40"/>
  <c r="AY305" i="40"/>
  <c r="AZ305" i="40"/>
  <c r="BA305" i="40"/>
  <c r="BB305" i="40"/>
  <c r="BC305" i="40"/>
  <c r="BD305" i="40"/>
  <c r="AY306" i="40"/>
  <c r="AZ306" i="40"/>
  <c r="BA306" i="40"/>
  <c r="BB306" i="40"/>
  <c r="BC306" i="40"/>
  <c r="BD306" i="40"/>
  <c r="AY307" i="40"/>
  <c r="AZ307" i="40"/>
  <c r="BA307" i="40"/>
  <c r="BB307" i="40"/>
  <c r="BC307" i="40"/>
  <c r="BD307" i="40"/>
  <c r="AY308" i="40"/>
  <c r="AZ308" i="40"/>
  <c r="BA308" i="40"/>
  <c r="BB308" i="40"/>
  <c r="BC308" i="40"/>
  <c r="BD308" i="40"/>
  <c r="AY309" i="40"/>
  <c r="AZ309" i="40"/>
  <c r="BA309" i="40"/>
  <c r="BB309" i="40"/>
  <c r="BC309" i="40"/>
  <c r="BD309" i="40"/>
  <c r="AY310" i="40"/>
  <c r="AZ310" i="40"/>
  <c r="BA310" i="40"/>
  <c r="BB310" i="40"/>
  <c r="BC310" i="40"/>
  <c r="BD310" i="40"/>
  <c r="AY311" i="40"/>
  <c r="AZ311" i="40"/>
  <c r="BA311" i="40"/>
  <c r="BB311" i="40"/>
  <c r="BC311" i="40"/>
  <c r="BD311" i="40"/>
  <c r="AY312" i="40"/>
  <c r="AZ312" i="40"/>
  <c r="BA312" i="40"/>
  <c r="BB312" i="40"/>
  <c r="BC312" i="40"/>
  <c r="BD312" i="40"/>
  <c r="AY313" i="40"/>
  <c r="AZ313" i="40"/>
  <c r="BA313" i="40"/>
  <c r="BB313" i="40"/>
  <c r="BC313" i="40"/>
  <c r="BD313" i="40"/>
  <c r="AY314" i="40"/>
  <c r="AZ314" i="40"/>
  <c r="BA314" i="40"/>
  <c r="BB314" i="40"/>
  <c r="BC314" i="40"/>
  <c r="BD314" i="40"/>
  <c r="AY315" i="40"/>
  <c r="AZ315" i="40"/>
  <c r="BA315" i="40"/>
  <c r="BB315" i="40"/>
  <c r="BC315" i="40"/>
  <c r="BD315" i="40"/>
  <c r="AY316" i="40"/>
  <c r="AZ316" i="40"/>
  <c r="BA316" i="40"/>
  <c r="BB316" i="40"/>
  <c r="BC316" i="40"/>
  <c r="BD316" i="40"/>
  <c r="AY317" i="40"/>
  <c r="AZ317" i="40"/>
  <c r="BA317" i="40"/>
  <c r="BB317" i="40"/>
  <c r="BC317" i="40"/>
  <c r="BD317" i="40"/>
  <c r="AY318" i="40"/>
  <c r="AZ318" i="40"/>
  <c r="BA318" i="40"/>
  <c r="BB318" i="40"/>
  <c r="BC318" i="40"/>
  <c r="BD318" i="40"/>
  <c r="AY319" i="40"/>
  <c r="AZ319" i="40"/>
  <c r="BA319" i="40"/>
  <c r="BB319" i="40"/>
  <c r="BC319" i="40"/>
  <c r="BD319" i="40"/>
  <c r="AY320" i="40"/>
  <c r="AZ320" i="40"/>
  <c r="BA320" i="40"/>
  <c r="BB320" i="40"/>
  <c r="BC320" i="40"/>
  <c r="BD320" i="40"/>
  <c r="AY321" i="40"/>
  <c r="AZ321" i="40"/>
  <c r="BA321" i="40"/>
  <c r="BB321" i="40"/>
  <c r="BC321" i="40"/>
  <c r="BD321" i="40"/>
  <c r="AY322" i="40"/>
  <c r="AZ322" i="40"/>
  <c r="BA322" i="40"/>
  <c r="BB322" i="40"/>
  <c r="BC322" i="40"/>
  <c r="BD322" i="40"/>
  <c r="AY323" i="40"/>
  <c r="AZ323" i="40"/>
  <c r="BA323" i="40"/>
  <c r="BB323" i="40"/>
  <c r="BC323" i="40"/>
  <c r="BD323" i="40"/>
  <c r="AY324" i="40"/>
  <c r="AZ324" i="40"/>
  <c r="BA324" i="40"/>
  <c r="BB324" i="40"/>
  <c r="BC324" i="40"/>
  <c r="BD324" i="40"/>
  <c r="AY325" i="40"/>
  <c r="AZ325" i="40"/>
  <c r="BA325" i="40"/>
  <c r="BB325" i="40"/>
  <c r="BC325" i="40"/>
  <c r="BD325" i="40"/>
  <c r="AY326" i="40"/>
  <c r="AZ326" i="40"/>
  <c r="BA326" i="40"/>
  <c r="BB326" i="40"/>
  <c r="BC326" i="40"/>
  <c r="BD326" i="40"/>
  <c r="AY327" i="40"/>
  <c r="AZ327" i="40"/>
  <c r="BA327" i="40"/>
  <c r="BB327" i="40"/>
  <c r="BC327" i="40"/>
  <c r="BD327" i="40"/>
  <c r="AY328" i="40"/>
  <c r="AZ328" i="40"/>
  <c r="BA328" i="40"/>
  <c r="BB328" i="40"/>
  <c r="BC328" i="40"/>
  <c r="BD328" i="40"/>
  <c r="AY329" i="40"/>
  <c r="AZ329" i="40"/>
  <c r="BA329" i="40"/>
  <c r="BB329" i="40"/>
  <c r="BC329" i="40"/>
  <c r="BD329" i="40"/>
  <c r="AY330" i="40"/>
  <c r="AZ330" i="40"/>
  <c r="BA330" i="40"/>
  <c r="BB330" i="40"/>
  <c r="BC330" i="40"/>
  <c r="BD330" i="40"/>
  <c r="AY331" i="40"/>
  <c r="AZ331" i="40"/>
  <c r="BA331" i="40"/>
  <c r="BB331" i="40"/>
  <c r="BC331" i="40"/>
  <c r="BD331" i="40"/>
  <c r="AY332" i="40"/>
  <c r="AZ332" i="40"/>
  <c r="BA332" i="40"/>
  <c r="BB332" i="40"/>
  <c r="BC332" i="40"/>
  <c r="BD332" i="40"/>
  <c r="AY333" i="40"/>
  <c r="AZ333" i="40"/>
  <c r="BA333" i="40"/>
  <c r="BB333" i="40"/>
  <c r="BC333" i="40"/>
  <c r="BD333" i="40"/>
  <c r="AY334" i="40"/>
  <c r="AZ334" i="40"/>
  <c r="BA334" i="40"/>
  <c r="BB334" i="40"/>
  <c r="BC334" i="40"/>
  <c r="BD334" i="40"/>
  <c r="AY335" i="40"/>
  <c r="AZ335" i="40"/>
  <c r="BA335" i="40"/>
  <c r="BB335" i="40"/>
  <c r="BC335" i="40"/>
  <c r="BD335" i="40"/>
  <c r="AY336" i="40"/>
  <c r="AZ336" i="40"/>
  <c r="BA336" i="40"/>
  <c r="BB336" i="40"/>
  <c r="BC336" i="40"/>
  <c r="BD336" i="40"/>
  <c r="AY337" i="40"/>
  <c r="AZ337" i="40"/>
  <c r="BA337" i="40"/>
  <c r="BB337" i="40"/>
  <c r="BC337" i="40"/>
  <c r="BD337" i="40"/>
  <c r="AY338" i="40"/>
  <c r="AZ338" i="40"/>
  <c r="BA338" i="40"/>
  <c r="BB338" i="40"/>
  <c r="BC338" i="40"/>
  <c r="BD338" i="40"/>
  <c r="AY339" i="40"/>
  <c r="AZ339" i="40"/>
  <c r="BA339" i="40"/>
  <c r="BB339" i="40"/>
  <c r="BC339" i="40"/>
  <c r="BD339" i="40"/>
  <c r="AY340" i="40"/>
  <c r="AZ340" i="40"/>
  <c r="BA340" i="40"/>
  <c r="BB340" i="40"/>
  <c r="BC340" i="40"/>
  <c r="BD340" i="40"/>
  <c r="AY341" i="40"/>
  <c r="AZ341" i="40"/>
  <c r="BA341" i="40"/>
  <c r="BB341" i="40"/>
  <c r="BC341" i="40"/>
  <c r="BD341" i="40"/>
  <c r="AY342" i="40"/>
  <c r="AZ342" i="40"/>
  <c r="BA342" i="40"/>
  <c r="BB342" i="40"/>
  <c r="BC342" i="40"/>
  <c r="BD342" i="40"/>
  <c r="AY343" i="40"/>
  <c r="AZ343" i="40"/>
  <c r="BA343" i="40"/>
  <c r="BB343" i="40"/>
  <c r="BC343" i="40"/>
  <c r="BD343" i="40"/>
  <c r="AY344" i="40"/>
  <c r="AZ344" i="40"/>
  <c r="BA344" i="40"/>
  <c r="BB344" i="40"/>
  <c r="BC344" i="40"/>
  <c r="BD344" i="40"/>
  <c r="AY345" i="40"/>
  <c r="AZ345" i="40"/>
  <c r="BA345" i="40"/>
  <c r="BB345" i="40"/>
  <c r="BC345" i="40"/>
  <c r="BD345" i="40"/>
  <c r="AY346" i="40"/>
  <c r="AZ346" i="40"/>
  <c r="BA346" i="40"/>
  <c r="BB346" i="40"/>
  <c r="BC346" i="40"/>
  <c r="BD346" i="40"/>
  <c r="AY347" i="40"/>
  <c r="AZ347" i="40"/>
  <c r="BA347" i="40"/>
  <c r="BB347" i="40"/>
  <c r="BC347" i="40"/>
  <c r="BD347" i="40"/>
  <c r="AY348" i="40"/>
  <c r="AZ348" i="40"/>
  <c r="BA348" i="40"/>
  <c r="BB348" i="40"/>
  <c r="BC348" i="40"/>
  <c r="BD348" i="40"/>
  <c r="AY349" i="40"/>
  <c r="AZ349" i="40"/>
  <c r="BA349" i="40"/>
  <c r="BB349" i="40"/>
  <c r="BC349" i="40"/>
  <c r="BD349" i="40"/>
  <c r="AY350" i="40"/>
  <c r="AZ350" i="40"/>
  <c r="BA350" i="40"/>
  <c r="BB350" i="40"/>
  <c r="BC350" i="40"/>
  <c r="BD350" i="40"/>
  <c r="AY351" i="40"/>
  <c r="AZ351" i="40"/>
  <c r="BA351" i="40"/>
  <c r="BB351" i="40"/>
  <c r="BC351" i="40"/>
  <c r="BD351" i="40"/>
  <c r="AY352" i="40"/>
  <c r="AZ352" i="40"/>
  <c r="BA352" i="40"/>
  <c r="BB352" i="40"/>
  <c r="BC352" i="40"/>
  <c r="BD352" i="40"/>
  <c r="AY353" i="40"/>
  <c r="AZ353" i="40"/>
  <c r="BA353" i="40"/>
  <c r="BB353" i="40"/>
  <c r="BC353" i="40"/>
  <c r="BD353" i="40"/>
  <c r="AY354" i="40"/>
  <c r="AZ354" i="40"/>
  <c r="BA354" i="40"/>
  <c r="BB354" i="40"/>
  <c r="BC354" i="40"/>
  <c r="BD354" i="40"/>
  <c r="AY355" i="40"/>
  <c r="AZ355" i="40"/>
  <c r="BA355" i="40"/>
  <c r="BB355" i="40"/>
  <c r="BC355" i="40"/>
  <c r="BD355" i="40"/>
  <c r="AY356" i="40"/>
  <c r="AZ356" i="40"/>
  <c r="BA356" i="40"/>
  <c r="BB356" i="40"/>
  <c r="BC356" i="40"/>
  <c r="BD356" i="40"/>
  <c r="AY357" i="40"/>
  <c r="AZ357" i="40"/>
  <c r="BA357" i="40"/>
  <c r="BB357" i="40"/>
  <c r="BC357" i="40"/>
  <c r="BD357" i="40"/>
  <c r="AY358" i="40"/>
  <c r="AZ358" i="40"/>
  <c r="BA358" i="40"/>
  <c r="BB358" i="40"/>
  <c r="BC358" i="40"/>
  <c r="BD358" i="40"/>
  <c r="AY359" i="40"/>
  <c r="AZ359" i="40"/>
  <c r="BA359" i="40"/>
  <c r="BB359" i="40"/>
  <c r="BC359" i="40"/>
  <c r="BD359" i="40"/>
  <c r="AY360" i="40"/>
  <c r="AZ360" i="40"/>
  <c r="BA360" i="40"/>
  <c r="BB360" i="40"/>
  <c r="BC360" i="40"/>
  <c r="BD360" i="40"/>
  <c r="AY361" i="40"/>
  <c r="AZ361" i="40"/>
  <c r="BA361" i="40"/>
  <c r="BB361" i="40"/>
  <c r="BC361" i="40"/>
  <c r="BD361" i="40"/>
  <c r="AY362" i="40"/>
  <c r="AZ362" i="40"/>
  <c r="BA362" i="40"/>
  <c r="BB362" i="40"/>
  <c r="BC362" i="40"/>
  <c r="BD362" i="40"/>
  <c r="AY363" i="40"/>
  <c r="AZ363" i="40"/>
  <c r="BA363" i="40"/>
  <c r="BB363" i="40"/>
  <c r="BC363" i="40"/>
  <c r="BD363" i="40"/>
  <c r="AY364" i="40"/>
  <c r="AZ364" i="40"/>
  <c r="BA364" i="40"/>
  <c r="BB364" i="40"/>
  <c r="BC364" i="40"/>
  <c r="BD364" i="40"/>
  <c r="AY365" i="40"/>
  <c r="AZ365" i="40"/>
  <c r="BA365" i="40"/>
  <c r="BB365" i="40"/>
  <c r="BC365" i="40"/>
  <c r="BD365" i="40"/>
  <c r="AY366" i="40"/>
  <c r="AZ366" i="40"/>
  <c r="BA366" i="40"/>
  <c r="BB366" i="40"/>
  <c r="BC366" i="40"/>
  <c r="BD366" i="40"/>
  <c r="AY367" i="40"/>
  <c r="AZ367" i="40"/>
  <c r="BA367" i="40"/>
  <c r="BB367" i="40"/>
  <c r="BC367" i="40"/>
  <c r="BD367" i="40"/>
  <c r="AY368" i="40"/>
  <c r="AZ368" i="40"/>
  <c r="BA368" i="40"/>
  <c r="BB368" i="40"/>
  <c r="BC368" i="40"/>
  <c r="BD368" i="40"/>
  <c r="AY369" i="40"/>
  <c r="AZ369" i="40"/>
  <c r="BA369" i="40"/>
  <c r="BB369" i="40"/>
  <c r="BC369" i="40"/>
  <c r="BD369" i="40"/>
  <c r="AY370" i="40"/>
  <c r="AZ370" i="40"/>
  <c r="BA370" i="40"/>
  <c r="BB370" i="40"/>
  <c r="BC370" i="40"/>
  <c r="BD370" i="40"/>
  <c r="AY371" i="40"/>
  <c r="AZ371" i="40"/>
  <c r="BA371" i="40"/>
  <c r="BB371" i="40"/>
  <c r="BC371" i="40"/>
  <c r="BD371" i="40"/>
  <c r="AY372" i="40"/>
  <c r="AZ372" i="40"/>
  <c r="BA372" i="40"/>
  <c r="BB372" i="40"/>
  <c r="BC372" i="40"/>
  <c r="BD372" i="40"/>
  <c r="AY373" i="40"/>
  <c r="AZ373" i="40"/>
  <c r="BA373" i="40"/>
  <c r="BB373" i="40"/>
  <c r="BC373" i="40"/>
  <c r="BD373" i="40"/>
  <c r="AY374" i="40"/>
  <c r="AZ374" i="40"/>
  <c r="BA374" i="40"/>
  <c r="BB374" i="40"/>
  <c r="BC374" i="40"/>
  <c r="BD374" i="40"/>
  <c r="AY375" i="40"/>
  <c r="AZ375" i="40"/>
  <c r="BA375" i="40"/>
  <c r="BB375" i="40"/>
  <c r="BC375" i="40"/>
  <c r="BD375" i="40"/>
  <c r="AY376" i="40"/>
  <c r="AZ376" i="40"/>
  <c r="BA376" i="40"/>
  <c r="BB376" i="40"/>
  <c r="BC376" i="40"/>
  <c r="BD376" i="40"/>
  <c r="AY377" i="40"/>
  <c r="AZ377" i="40"/>
  <c r="BA377" i="40"/>
  <c r="BB377" i="40"/>
  <c r="BC377" i="40"/>
  <c r="BD377" i="40"/>
  <c r="AY378" i="40"/>
  <c r="AZ378" i="40"/>
  <c r="BA378" i="40"/>
  <c r="BB378" i="40"/>
  <c r="BC378" i="40"/>
  <c r="BD378" i="40"/>
  <c r="AY379" i="40"/>
  <c r="AZ379" i="40"/>
  <c r="BA379" i="40"/>
  <c r="BB379" i="40"/>
  <c r="BC379" i="40"/>
  <c r="BD379" i="40"/>
  <c r="AY380" i="40"/>
  <c r="AZ380" i="40"/>
  <c r="BA380" i="40"/>
  <c r="BB380" i="40"/>
  <c r="BC380" i="40"/>
  <c r="BD380" i="40"/>
  <c r="AY381" i="40"/>
  <c r="AZ381" i="40"/>
  <c r="BA381" i="40"/>
  <c r="BB381" i="40"/>
  <c r="BC381" i="40"/>
  <c r="BD381" i="40"/>
  <c r="AY382" i="40"/>
  <c r="AZ382" i="40"/>
  <c r="BA382" i="40"/>
  <c r="BB382" i="40"/>
  <c r="BC382" i="40"/>
  <c r="BD382" i="40"/>
  <c r="AY383" i="40"/>
  <c r="AZ383" i="40"/>
  <c r="BA383" i="40"/>
  <c r="BB383" i="40"/>
  <c r="BC383" i="40"/>
  <c r="BD383" i="40"/>
  <c r="AY384" i="40"/>
  <c r="AZ384" i="40"/>
  <c r="BA384" i="40"/>
  <c r="BB384" i="40"/>
  <c r="BC384" i="40"/>
  <c r="BD384" i="40"/>
  <c r="AY385" i="40"/>
  <c r="AZ385" i="40"/>
  <c r="BA385" i="40"/>
  <c r="BB385" i="40"/>
  <c r="BC385" i="40"/>
  <c r="BD385" i="40"/>
  <c r="AY386" i="40"/>
  <c r="AZ386" i="40"/>
  <c r="BA386" i="40"/>
  <c r="BB386" i="40"/>
  <c r="BC386" i="40"/>
  <c r="BD386" i="40"/>
  <c r="AY387" i="40"/>
  <c r="AZ387" i="40"/>
  <c r="BA387" i="40"/>
  <c r="BB387" i="40"/>
  <c r="BC387" i="40"/>
  <c r="BD387" i="40"/>
  <c r="AY388" i="40"/>
  <c r="AZ388" i="40"/>
  <c r="BA388" i="40"/>
  <c r="BB388" i="40"/>
  <c r="BC388" i="40"/>
  <c r="BD388" i="40"/>
  <c r="AY389" i="40"/>
  <c r="AZ389" i="40"/>
  <c r="BA389" i="40"/>
  <c r="BB389" i="40"/>
  <c r="BC389" i="40"/>
  <c r="BD389" i="40"/>
  <c r="AY390" i="40"/>
  <c r="AZ390" i="40"/>
  <c r="BA390" i="40"/>
  <c r="BB390" i="40"/>
  <c r="BC390" i="40"/>
  <c r="BD390" i="40"/>
  <c r="AY391" i="40"/>
  <c r="AZ391" i="40"/>
  <c r="BA391" i="40"/>
  <c r="BB391" i="40"/>
  <c r="BC391" i="40"/>
  <c r="BD391" i="40"/>
  <c r="AY392" i="40"/>
  <c r="AZ392" i="40"/>
  <c r="BA392" i="40"/>
  <c r="BB392" i="40"/>
  <c r="BC392" i="40"/>
  <c r="BD392" i="40"/>
  <c r="AY393" i="40"/>
  <c r="AZ393" i="40"/>
  <c r="BA393" i="40"/>
  <c r="BB393" i="40"/>
  <c r="BC393" i="40"/>
  <c r="BD393" i="40"/>
  <c r="AY394" i="40"/>
  <c r="AZ394" i="40"/>
  <c r="BA394" i="40"/>
  <c r="BB394" i="40"/>
  <c r="BC394" i="40"/>
  <c r="BD394" i="40"/>
  <c r="AY395" i="40"/>
  <c r="AZ395" i="40"/>
  <c r="BA395" i="40"/>
  <c r="BB395" i="40"/>
  <c r="BC395" i="40"/>
  <c r="BD395" i="40"/>
  <c r="AY396" i="40"/>
  <c r="AZ396" i="40"/>
  <c r="BA396" i="40"/>
  <c r="BB396" i="40"/>
  <c r="BC396" i="40"/>
  <c r="BD396" i="40"/>
  <c r="AY397" i="40"/>
  <c r="AZ397" i="40"/>
  <c r="BA397" i="40"/>
  <c r="BB397" i="40"/>
  <c r="BC397" i="40"/>
  <c r="BD397" i="40"/>
  <c r="AY398" i="40"/>
  <c r="AZ398" i="40"/>
  <c r="BA398" i="40"/>
  <c r="BB398" i="40"/>
  <c r="BC398" i="40"/>
  <c r="BD398" i="40"/>
  <c r="AY399" i="40"/>
  <c r="AZ399" i="40"/>
  <c r="BA399" i="40"/>
  <c r="BB399" i="40"/>
  <c r="BC399" i="40"/>
  <c r="BD399" i="40"/>
  <c r="AY400" i="40"/>
  <c r="AZ400" i="40"/>
  <c r="BA400" i="40"/>
  <c r="BB400" i="40"/>
  <c r="BC400" i="40"/>
  <c r="BD400" i="40"/>
  <c r="AY401" i="40"/>
  <c r="AZ401" i="40"/>
  <c r="BA401" i="40"/>
  <c r="BB401" i="40"/>
  <c r="BC401" i="40"/>
  <c r="BD401" i="40"/>
  <c r="AY402" i="40"/>
  <c r="AZ402" i="40"/>
  <c r="BA402" i="40"/>
  <c r="BB402" i="40"/>
  <c r="BC402" i="40"/>
  <c r="BD402" i="40"/>
  <c r="AY403" i="40"/>
  <c r="AZ403" i="40"/>
  <c r="BA403" i="40"/>
  <c r="BB403" i="40"/>
  <c r="BC403" i="40"/>
  <c r="BD403" i="40"/>
  <c r="AY404" i="40"/>
  <c r="AZ404" i="40"/>
  <c r="BA404" i="40"/>
  <c r="BB404" i="40"/>
  <c r="BC404" i="40"/>
  <c r="BD404" i="40"/>
  <c r="AY405" i="40"/>
  <c r="AZ405" i="40"/>
  <c r="BA405" i="40"/>
  <c r="BB405" i="40"/>
  <c r="BC405" i="40"/>
  <c r="BD405" i="40"/>
  <c r="AY406" i="40"/>
  <c r="AZ406" i="40"/>
  <c r="BA406" i="40"/>
  <c r="BB406" i="40"/>
  <c r="BC406" i="40"/>
  <c r="BD406" i="40"/>
  <c r="AY407" i="40"/>
  <c r="AZ407" i="40"/>
  <c r="BA407" i="40"/>
  <c r="BB407" i="40"/>
  <c r="BC407" i="40"/>
  <c r="BD407" i="40"/>
  <c r="AY408" i="40"/>
  <c r="AZ408" i="40"/>
  <c r="BA408" i="40"/>
  <c r="BB408" i="40"/>
  <c r="BC408" i="40"/>
  <c r="BD408" i="40"/>
  <c r="AY409" i="40"/>
  <c r="AZ409" i="40"/>
  <c r="BA409" i="40"/>
  <c r="BB409" i="40"/>
  <c r="BC409" i="40"/>
  <c r="BD409" i="40"/>
  <c r="AY410" i="40"/>
  <c r="AZ410" i="40"/>
  <c r="BA410" i="40"/>
  <c r="BB410" i="40"/>
  <c r="BC410" i="40"/>
  <c r="BD410" i="40"/>
  <c r="AY411" i="40"/>
  <c r="AZ411" i="40"/>
  <c r="BA411" i="40"/>
  <c r="BB411" i="40"/>
  <c r="BC411" i="40"/>
  <c r="BD411" i="40"/>
  <c r="AY412" i="40"/>
  <c r="AZ412" i="40"/>
  <c r="BA412" i="40"/>
  <c r="BB412" i="40"/>
  <c r="BC412" i="40"/>
  <c r="BD412" i="40"/>
  <c r="AY413" i="40"/>
  <c r="AZ413" i="40"/>
  <c r="BA413" i="40"/>
  <c r="BB413" i="40"/>
  <c r="BC413" i="40"/>
  <c r="BD413" i="40"/>
  <c r="AY414" i="40"/>
  <c r="AZ414" i="40"/>
  <c r="BA414" i="40"/>
  <c r="BB414" i="40"/>
  <c r="BC414" i="40"/>
  <c r="BD414" i="40"/>
  <c r="AY415" i="40"/>
  <c r="AZ415" i="40"/>
  <c r="BA415" i="40"/>
  <c r="BB415" i="40"/>
  <c r="BC415" i="40"/>
  <c r="BD415" i="40"/>
  <c r="AY416" i="40"/>
  <c r="AZ416" i="40"/>
  <c r="BA416" i="40"/>
  <c r="BB416" i="40"/>
  <c r="BC416" i="40"/>
  <c r="BD416" i="40"/>
  <c r="AY417" i="40"/>
  <c r="AZ417" i="40"/>
  <c r="BA417" i="40"/>
  <c r="BB417" i="40"/>
  <c r="BC417" i="40"/>
  <c r="BD417" i="40"/>
  <c r="AY418" i="40"/>
  <c r="AZ418" i="40"/>
  <c r="BA418" i="40"/>
  <c r="BB418" i="40"/>
  <c r="BC418" i="40"/>
  <c r="BD418" i="40"/>
  <c r="AY419" i="40"/>
  <c r="AZ419" i="40"/>
  <c r="BA419" i="40"/>
  <c r="BB419" i="40"/>
  <c r="BC419" i="40"/>
  <c r="BD419" i="40"/>
  <c r="AY420" i="40"/>
  <c r="AZ420" i="40"/>
  <c r="BA420" i="40"/>
  <c r="BB420" i="40"/>
  <c r="BC420" i="40"/>
  <c r="BD420" i="40"/>
  <c r="AY421" i="40"/>
  <c r="AZ421" i="40"/>
  <c r="BA421" i="40"/>
  <c r="BB421" i="40"/>
  <c r="BC421" i="40"/>
  <c r="BD421" i="40"/>
  <c r="AY422" i="40"/>
  <c r="AZ422" i="40"/>
  <c r="BA422" i="40"/>
  <c r="BB422" i="40"/>
  <c r="BC422" i="40"/>
  <c r="BD422" i="40"/>
  <c r="AY423" i="40"/>
  <c r="AZ423" i="40"/>
  <c r="BA423" i="40"/>
  <c r="BB423" i="40"/>
  <c r="BC423" i="40"/>
  <c r="BD423" i="40"/>
  <c r="AY424" i="40"/>
  <c r="AZ424" i="40"/>
  <c r="BA424" i="40"/>
  <c r="BB424" i="40"/>
  <c r="BC424" i="40"/>
  <c r="BD424" i="40"/>
  <c r="AY425" i="40"/>
  <c r="AZ425" i="40"/>
  <c r="BA425" i="40"/>
  <c r="BB425" i="40"/>
  <c r="BC425" i="40"/>
  <c r="BD425" i="40"/>
  <c r="AY426" i="40"/>
  <c r="AZ426" i="40"/>
  <c r="BA426" i="40"/>
  <c r="BB426" i="40"/>
  <c r="BC426" i="40"/>
  <c r="BD426" i="40"/>
  <c r="AY427" i="40"/>
  <c r="AZ427" i="40"/>
  <c r="BA427" i="40"/>
  <c r="BB427" i="40"/>
  <c r="BC427" i="40"/>
  <c r="BD427" i="40"/>
  <c r="AY428" i="40"/>
  <c r="AZ428" i="40"/>
  <c r="BA428" i="40"/>
  <c r="BB428" i="40"/>
  <c r="BC428" i="40"/>
  <c r="BD428" i="40"/>
  <c r="AY429" i="40"/>
  <c r="AZ429" i="40"/>
  <c r="BA429" i="40"/>
  <c r="BB429" i="40"/>
  <c r="BC429" i="40"/>
  <c r="BD429" i="40"/>
  <c r="AY430" i="40"/>
  <c r="AZ430" i="40"/>
  <c r="BA430" i="40"/>
  <c r="BB430" i="40"/>
  <c r="BC430" i="40"/>
  <c r="BD430" i="40"/>
  <c r="AY431" i="40"/>
  <c r="AZ431" i="40"/>
  <c r="BA431" i="40"/>
  <c r="BB431" i="40"/>
  <c r="BC431" i="40"/>
  <c r="BD431" i="40"/>
  <c r="AY432" i="40"/>
  <c r="AZ432" i="40"/>
  <c r="BA432" i="40"/>
  <c r="BB432" i="40"/>
  <c r="BC432" i="40"/>
  <c r="BD432" i="40"/>
  <c r="AY433" i="40"/>
  <c r="AZ433" i="40"/>
  <c r="BA433" i="40"/>
  <c r="BB433" i="40"/>
  <c r="BC433" i="40"/>
  <c r="BD433" i="40"/>
  <c r="AY434" i="40"/>
  <c r="AZ434" i="40"/>
  <c r="BA434" i="40"/>
  <c r="BB434" i="40"/>
  <c r="BC434" i="40"/>
  <c r="BD434" i="40"/>
  <c r="AY435" i="40"/>
  <c r="AZ435" i="40"/>
  <c r="BA435" i="40"/>
  <c r="BB435" i="40"/>
  <c r="BC435" i="40"/>
  <c r="BD435" i="40"/>
  <c r="AY436" i="40"/>
  <c r="AZ436" i="40"/>
  <c r="BA436" i="40"/>
  <c r="BB436" i="40"/>
  <c r="BC436" i="40"/>
  <c r="BD436" i="40"/>
  <c r="AY437" i="40"/>
  <c r="AZ437" i="40"/>
  <c r="BA437" i="40"/>
  <c r="BB437" i="40"/>
  <c r="BC437" i="40"/>
  <c r="BD437" i="40"/>
  <c r="AY438" i="40"/>
  <c r="AZ438" i="40"/>
  <c r="BA438" i="40"/>
  <c r="BB438" i="40"/>
  <c r="BC438" i="40"/>
  <c r="BD438" i="40"/>
  <c r="AY439" i="40"/>
  <c r="AZ439" i="40"/>
  <c r="BA439" i="40"/>
  <c r="BB439" i="40"/>
  <c r="BC439" i="40"/>
  <c r="BD439" i="40"/>
  <c r="AY440" i="40"/>
  <c r="AZ440" i="40"/>
  <c r="BA440" i="40"/>
  <c r="BB440" i="40"/>
  <c r="BC440" i="40"/>
  <c r="BD440" i="40"/>
  <c r="AY441" i="40"/>
  <c r="AZ441" i="40"/>
  <c r="BA441" i="40"/>
  <c r="BB441" i="40"/>
  <c r="BC441" i="40"/>
  <c r="BD441" i="40"/>
  <c r="AY442" i="40"/>
  <c r="AZ442" i="40"/>
  <c r="BA442" i="40"/>
  <c r="BB442" i="40"/>
  <c r="BC442" i="40"/>
  <c r="BD442" i="40"/>
  <c r="AY443" i="40"/>
  <c r="AZ443" i="40"/>
  <c r="BA443" i="40"/>
  <c r="BB443" i="40"/>
  <c r="BC443" i="40"/>
  <c r="BD443" i="40"/>
  <c r="AY444" i="40"/>
  <c r="AZ444" i="40"/>
  <c r="BA444" i="40"/>
  <c r="BB444" i="40"/>
  <c r="BC444" i="40"/>
  <c r="BD444" i="40"/>
  <c r="AY445" i="40"/>
  <c r="AZ445" i="40"/>
  <c r="BA445" i="40"/>
  <c r="BB445" i="40"/>
  <c r="BC445" i="40"/>
  <c r="BD445" i="40"/>
  <c r="AY446" i="40"/>
  <c r="AZ446" i="40"/>
  <c r="BA446" i="40"/>
  <c r="BB446" i="40"/>
  <c r="BC446" i="40"/>
  <c r="BD446" i="40"/>
  <c r="AY447" i="40"/>
  <c r="AZ447" i="40"/>
  <c r="BA447" i="40"/>
  <c r="BB447" i="40"/>
  <c r="BC447" i="40"/>
  <c r="BD447" i="40"/>
  <c r="AY448" i="40"/>
  <c r="AZ448" i="40"/>
  <c r="BA448" i="40"/>
  <c r="BB448" i="40"/>
  <c r="BC448" i="40"/>
  <c r="BD448" i="40"/>
  <c r="AY449" i="40"/>
  <c r="AZ449" i="40"/>
  <c r="BA449" i="40"/>
  <c r="BB449" i="40"/>
  <c r="BC449" i="40"/>
  <c r="BD449" i="40"/>
  <c r="AY450" i="40"/>
  <c r="AZ450" i="40"/>
  <c r="BA450" i="40"/>
  <c r="BB450" i="40"/>
  <c r="BC450" i="40"/>
  <c r="BD450" i="40"/>
  <c r="AY451" i="40"/>
  <c r="AZ451" i="40"/>
  <c r="BA451" i="40"/>
  <c r="BB451" i="40"/>
  <c r="BC451" i="40"/>
  <c r="BD451" i="40"/>
  <c r="AY452" i="40"/>
  <c r="AZ452" i="40"/>
  <c r="BA452" i="40"/>
  <c r="BB452" i="40"/>
  <c r="BC452" i="40"/>
  <c r="BD452" i="40"/>
  <c r="AY453" i="40"/>
  <c r="AZ453" i="40"/>
  <c r="BA453" i="40"/>
  <c r="BB453" i="40"/>
  <c r="BC453" i="40"/>
  <c r="BD453" i="40"/>
  <c r="AY454" i="40"/>
  <c r="AZ454" i="40"/>
  <c r="BA454" i="40"/>
  <c r="BB454" i="40"/>
  <c r="BC454" i="40"/>
  <c r="BD454" i="40"/>
  <c r="AY455" i="40"/>
  <c r="AZ455" i="40"/>
  <c r="BA455" i="40"/>
  <c r="BB455" i="40"/>
  <c r="BC455" i="40"/>
  <c r="BD455" i="40"/>
  <c r="AY456" i="40"/>
  <c r="AZ456" i="40"/>
  <c r="BA456" i="40"/>
  <c r="BB456" i="40"/>
  <c r="BC456" i="40"/>
  <c r="BD456" i="40"/>
  <c r="AY457" i="40"/>
  <c r="AZ457" i="40"/>
  <c r="BA457" i="40"/>
  <c r="BB457" i="40"/>
  <c r="BC457" i="40"/>
  <c r="BD457" i="40"/>
  <c r="AY458" i="40"/>
  <c r="AZ458" i="40"/>
  <c r="BA458" i="40"/>
  <c r="BB458" i="40"/>
  <c r="BC458" i="40"/>
  <c r="BD458" i="40"/>
  <c r="AY459" i="40"/>
  <c r="AZ459" i="40"/>
  <c r="BA459" i="40"/>
  <c r="BB459" i="40"/>
  <c r="BC459" i="40"/>
  <c r="BD459" i="40"/>
  <c r="AY460" i="40"/>
  <c r="AZ460" i="40"/>
  <c r="BA460" i="40"/>
  <c r="BB460" i="40"/>
  <c r="BC460" i="40"/>
  <c r="BD460" i="40"/>
  <c r="AY461" i="40"/>
  <c r="AZ461" i="40"/>
  <c r="BA461" i="40"/>
  <c r="BB461" i="40"/>
  <c r="BC461" i="40"/>
  <c r="BD461" i="40"/>
  <c r="AY462" i="40"/>
  <c r="AZ462" i="40"/>
  <c r="BA462" i="40"/>
  <c r="BB462" i="40"/>
  <c r="BC462" i="40"/>
  <c r="BD462" i="40"/>
  <c r="AY463" i="40"/>
  <c r="AZ463" i="40"/>
  <c r="BA463" i="40"/>
  <c r="BB463" i="40"/>
  <c r="BC463" i="40"/>
  <c r="BD463" i="40"/>
  <c r="AY464" i="40"/>
  <c r="AZ464" i="40"/>
  <c r="BA464" i="40"/>
  <c r="BB464" i="40"/>
  <c r="BC464" i="40"/>
  <c r="BD464" i="40"/>
  <c r="AY465" i="40"/>
  <c r="AZ465" i="40"/>
  <c r="BA465" i="40"/>
  <c r="BB465" i="40"/>
  <c r="BC465" i="40"/>
  <c r="BD465" i="40"/>
  <c r="AY466" i="40"/>
  <c r="AZ466" i="40"/>
  <c r="BA466" i="40"/>
  <c r="BB466" i="40"/>
  <c r="BC466" i="40"/>
  <c r="BD466" i="40"/>
  <c r="AY467" i="40"/>
  <c r="AZ467" i="40"/>
  <c r="BA467" i="40"/>
  <c r="BB467" i="40"/>
  <c r="BC467" i="40"/>
  <c r="BD467" i="40"/>
  <c r="AY468" i="40"/>
  <c r="AZ468" i="40"/>
  <c r="BA468" i="40"/>
  <c r="BB468" i="40"/>
  <c r="BC468" i="40"/>
  <c r="BD468" i="40"/>
  <c r="AY469" i="40"/>
  <c r="AZ469" i="40"/>
  <c r="BA469" i="40"/>
  <c r="BB469" i="40"/>
  <c r="BC469" i="40"/>
  <c r="BD469" i="40"/>
  <c r="AY470" i="40"/>
  <c r="AZ470" i="40"/>
  <c r="BA470" i="40"/>
  <c r="BB470" i="40"/>
  <c r="BC470" i="40"/>
  <c r="BD470" i="40"/>
  <c r="AY471" i="40"/>
  <c r="AZ471" i="40"/>
  <c r="BA471" i="40"/>
  <c r="BB471" i="40"/>
  <c r="BC471" i="40"/>
  <c r="BD471" i="40"/>
  <c r="AY472" i="40"/>
  <c r="AZ472" i="40"/>
  <c r="BA472" i="40"/>
  <c r="BB472" i="40"/>
  <c r="BC472" i="40"/>
  <c r="BD472" i="40"/>
  <c r="AY473" i="40"/>
  <c r="AZ473" i="40"/>
  <c r="BA473" i="40"/>
  <c r="BB473" i="40"/>
  <c r="BC473" i="40"/>
  <c r="BD473" i="40"/>
  <c r="AY474" i="40"/>
  <c r="AZ474" i="40"/>
  <c r="BA474" i="40"/>
  <c r="BB474" i="40"/>
  <c r="BC474" i="40"/>
  <c r="BD474" i="40"/>
  <c r="AY475" i="40"/>
  <c r="AZ475" i="40"/>
  <c r="BA475" i="40"/>
  <c r="BB475" i="40"/>
  <c r="BC475" i="40"/>
  <c r="BD475" i="40"/>
  <c r="AY476" i="40"/>
  <c r="AZ476" i="40"/>
  <c r="BA476" i="40"/>
  <c r="BB476" i="40"/>
  <c r="BC476" i="40"/>
  <c r="BD476" i="40"/>
  <c r="AY477" i="40"/>
  <c r="AZ477" i="40"/>
  <c r="BA477" i="40"/>
  <c r="BB477" i="40"/>
  <c r="BC477" i="40"/>
  <c r="BD477" i="40"/>
  <c r="AY478" i="40"/>
  <c r="AZ478" i="40"/>
  <c r="BA478" i="40"/>
  <c r="BB478" i="40"/>
  <c r="BC478" i="40"/>
  <c r="BD478" i="40"/>
  <c r="AY479" i="40"/>
  <c r="AZ479" i="40"/>
  <c r="BA479" i="40"/>
  <c r="BB479" i="40"/>
  <c r="BC479" i="40"/>
  <c r="BD479" i="40"/>
  <c r="AY480" i="40"/>
  <c r="AZ480" i="40"/>
  <c r="BA480" i="40"/>
  <c r="BB480" i="40"/>
  <c r="BC480" i="40"/>
  <c r="BD480" i="40"/>
  <c r="AY481" i="40"/>
  <c r="AZ481" i="40"/>
  <c r="BA481" i="40"/>
  <c r="BB481" i="40"/>
  <c r="BC481" i="40"/>
  <c r="BD481" i="40"/>
  <c r="AY482" i="40"/>
  <c r="AZ482" i="40"/>
  <c r="BA482" i="40"/>
  <c r="BB482" i="40"/>
  <c r="BC482" i="40"/>
  <c r="BD482" i="40"/>
  <c r="AY483" i="40"/>
  <c r="AZ483" i="40"/>
  <c r="BA483" i="40"/>
  <c r="BB483" i="40"/>
  <c r="BC483" i="40"/>
  <c r="BD483" i="40"/>
  <c r="AY484" i="40"/>
  <c r="AZ484" i="40"/>
  <c r="BA484" i="40"/>
  <c r="BB484" i="40"/>
  <c r="BC484" i="40"/>
  <c r="BD484" i="40"/>
  <c r="AY485" i="40"/>
  <c r="AZ485" i="40"/>
  <c r="BA485" i="40"/>
  <c r="BB485" i="40"/>
  <c r="BC485" i="40"/>
  <c r="BD485" i="40"/>
  <c r="AY486" i="40"/>
  <c r="AZ486" i="40"/>
  <c r="BA486" i="40"/>
  <c r="BB486" i="40"/>
  <c r="BC486" i="40"/>
  <c r="BD486" i="40"/>
  <c r="AY487" i="40"/>
  <c r="AZ487" i="40"/>
  <c r="BA487" i="40"/>
  <c r="BB487" i="40"/>
  <c r="BC487" i="40"/>
  <c r="BD487" i="40"/>
  <c r="AY488" i="40"/>
  <c r="AZ488" i="40"/>
  <c r="BA488" i="40"/>
  <c r="BB488" i="40"/>
  <c r="BC488" i="40"/>
  <c r="BD488" i="40"/>
  <c r="AY489" i="40"/>
  <c r="AZ489" i="40"/>
  <c r="BA489" i="40"/>
  <c r="BB489" i="40"/>
  <c r="BC489" i="40"/>
  <c r="BD489" i="40"/>
  <c r="AY490" i="40"/>
  <c r="AZ490" i="40"/>
  <c r="BA490" i="40"/>
  <c r="BB490" i="40"/>
  <c r="BC490" i="40"/>
  <c r="BD490" i="40"/>
  <c r="AY491" i="40"/>
  <c r="AZ491" i="40"/>
  <c r="BA491" i="40"/>
  <c r="BB491" i="40"/>
  <c r="BC491" i="40"/>
  <c r="BD491" i="40"/>
  <c r="AY492" i="40"/>
  <c r="AZ492" i="40"/>
  <c r="BA492" i="40"/>
  <c r="BB492" i="40"/>
  <c r="BC492" i="40"/>
  <c r="BD492" i="40"/>
  <c r="AY493" i="40"/>
  <c r="AZ493" i="40"/>
  <c r="BA493" i="40"/>
  <c r="BB493" i="40"/>
  <c r="BC493" i="40"/>
  <c r="BD493" i="40"/>
  <c r="AY494" i="40"/>
  <c r="AZ494" i="40"/>
  <c r="BA494" i="40"/>
  <c r="BB494" i="40"/>
  <c r="BC494" i="40"/>
  <c r="BD494" i="40"/>
  <c r="AY495" i="40"/>
  <c r="AZ495" i="40"/>
  <c r="BA495" i="40"/>
  <c r="BB495" i="40"/>
  <c r="BC495" i="40"/>
  <c r="BD495" i="40"/>
  <c r="AY496" i="40"/>
  <c r="AZ496" i="40"/>
  <c r="BA496" i="40"/>
  <c r="BB496" i="40"/>
  <c r="BC496" i="40"/>
  <c r="BD496" i="40"/>
  <c r="AY497" i="40"/>
  <c r="AZ497" i="40"/>
  <c r="BA497" i="40"/>
  <c r="BB497" i="40"/>
  <c r="BC497" i="40"/>
  <c r="BD497" i="40"/>
  <c r="AY498" i="40"/>
  <c r="AZ498" i="40"/>
  <c r="BA498" i="40"/>
  <c r="BB498" i="40"/>
  <c r="BC498" i="40"/>
  <c r="BD498" i="40"/>
  <c r="AY499" i="40"/>
  <c r="AZ499" i="40"/>
  <c r="BA499" i="40"/>
  <c r="BB499" i="40"/>
  <c r="BC499" i="40"/>
  <c r="BD499" i="40"/>
  <c r="AY500" i="40"/>
  <c r="AZ500" i="40"/>
  <c r="BA500" i="40"/>
  <c r="BB500" i="40"/>
  <c r="BC500" i="40"/>
  <c r="BD500" i="40"/>
  <c r="AY501" i="40"/>
  <c r="AZ501" i="40"/>
  <c r="BA501" i="40"/>
  <c r="BB501" i="40"/>
  <c r="BC501" i="40"/>
  <c r="BD501" i="40"/>
  <c r="AY502" i="40"/>
  <c r="AZ502" i="40"/>
  <c r="BA502" i="40"/>
  <c r="BB502" i="40"/>
  <c r="BC502" i="40"/>
  <c r="BD502" i="40"/>
  <c r="AY503" i="40"/>
  <c r="AZ503" i="40"/>
  <c r="BA503" i="40"/>
  <c r="BB503" i="40"/>
  <c r="BC503" i="40"/>
  <c r="BD503" i="40"/>
  <c r="AY504" i="40"/>
  <c r="AZ504" i="40"/>
  <c r="BA504" i="40"/>
  <c r="BB504" i="40"/>
  <c r="BC504" i="40"/>
  <c r="BD504" i="40"/>
  <c r="AY505" i="40"/>
  <c r="AZ505" i="40"/>
  <c r="BA505" i="40"/>
  <c r="BB505" i="40"/>
  <c r="BC505" i="40"/>
  <c r="BD505" i="40"/>
  <c r="AY506" i="40"/>
  <c r="AZ506" i="40"/>
  <c r="BA506" i="40"/>
  <c r="BB506" i="40"/>
  <c r="BC506" i="40"/>
  <c r="BD506" i="40"/>
  <c r="AY507" i="40"/>
  <c r="AZ507" i="40"/>
  <c r="BA507" i="40"/>
  <c r="BB507" i="40"/>
  <c r="BC507" i="40"/>
  <c r="BD507" i="40"/>
  <c r="AY508" i="40"/>
  <c r="AZ508" i="40"/>
  <c r="BA508" i="40"/>
  <c r="BB508" i="40"/>
  <c r="BC508" i="40"/>
  <c r="BD508" i="40"/>
  <c r="AY509" i="40"/>
  <c r="AZ509" i="40"/>
  <c r="BA509" i="40"/>
  <c r="BB509" i="40"/>
  <c r="BC509" i="40"/>
  <c r="BD509" i="40"/>
  <c r="AY510" i="40"/>
  <c r="AZ510" i="40"/>
  <c r="BA510" i="40"/>
  <c r="BB510" i="40"/>
  <c r="BC510" i="40"/>
  <c r="BD510" i="40"/>
  <c r="AY511" i="40"/>
  <c r="AZ511" i="40"/>
  <c r="BA511" i="40"/>
  <c r="BB511" i="40"/>
  <c r="BC511" i="40"/>
  <c r="BD511" i="40"/>
  <c r="AY512" i="40"/>
  <c r="AZ512" i="40"/>
  <c r="BA512" i="40"/>
  <c r="BB512" i="40"/>
  <c r="BC512" i="40"/>
  <c r="BD512" i="40"/>
  <c r="AY513" i="40"/>
  <c r="AZ513" i="40"/>
  <c r="BA513" i="40"/>
  <c r="BB513" i="40"/>
  <c r="BC513" i="40"/>
  <c r="BD513" i="40"/>
  <c r="AY514" i="40"/>
  <c r="AZ514" i="40"/>
  <c r="BA514" i="40"/>
  <c r="BB514" i="40"/>
  <c r="BC514" i="40"/>
  <c r="BD514" i="40"/>
  <c r="AY515" i="40"/>
  <c r="AZ515" i="40"/>
  <c r="BA515" i="40"/>
  <c r="BB515" i="40"/>
  <c r="BC515" i="40"/>
  <c r="BD515" i="40"/>
  <c r="AY516" i="40"/>
  <c r="AZ516" i="40"/>
  <c r="BA516" i="40"/>
  <c r="BB516" i="40"/>
  <c r="BC516" i="40"/>
  <c r="BD516" i="40"/>
  <c r="AY517" i="40"/>
  <c r="AZ517" i="40"/>
  <c r="BA517" i="40"/>
  <c r="BB517" i="40"/>
  <c r="BC517" i="40"/>
  <c r="BD517" i="40"/>
  <c r="AY518" i="40"/>
  <c r="AZ518" i="40"/>
  <c r="BA518" i="40"/>
  <c r="BB518" i="40"/>
  <c r="BC518" i="40"/>
  <c r="BD518" i="40"/>
  <c r="AY519" i="40"/>
  <c r="AZ519" i="40"/>
  <c r="BA519" i="40"/>
  <c r="BB519" i="40"/>
  <c r="BC519" i="40"/>
  <c r="BD519" i="40"/>
  <c r="AY520" i="40"/>
  <c r="AZ520" i="40"/>
  <c r="BA520" i="40"/>
  <c r="BB520" i="40"/>
  <c r="BC520" i="40"/>
  <c r="BD520" i="40"/>
  <c r="AY521" i="40"/>
  <c r="AZ521" i="40"/>
  <c r="BA521" i="40"/>
  <c r="BB521" i="40"/>
  <c r="BC521" i="40"/>
  <c r="BD521" i="40"/>
  <c r="AY522" i="40"/>
  <c r="AZ522" i="40"/>
  <c r="BA522" i="40"/>
  <c r="BB522" i="40"/>
  <c r="BC522" i="40"/>
  <c r="BD522" i="40"/>
  <c r="AY523" i="40"/>
  <c r="AZ523" i="40"/>
  <c r="BA523" i="40"/>
  <c r="BB523" i="40"/>
  <c r="BC523" i="40"/>
  <c r="BD523" i="40"/>
  <c r="AY524" i="40"/>
  <c r="AZ524" i="40"/>
  <c r="BA524" i="40"/>
  <c r="BB524" i="40"/>
  <c r="BC524" i="40"/>
  <c r="BD524" i="40"/>
  <c r="AY525" i="40"/>
  <c r="AZ525" i="40"/>
  <c r="BA525" i="40"/>
  <c r="BB525" i="40"/>
  <c r="BC525" i="40"/>
  <c r="BD525" i="40"/>
  <c r="AY526" i="40"/>
  <c r="AZ526" i="40"/>
  <c r="BA526" i="40"/>
  <c r="BB526" i="40"/>
  <c r="BC526" i="40"/>
  <c r="BD526" i="40"/>
  <c r="AY527" i="40"/>
  <c r="AZ527" i="40"/>
  <c r="BA527" i="40"/>
  <c r="BB527" i="40"/>
  <c r="BC527" i="40"/>
  <c r="BD527" i="40"/>
  <c r="AY528" i="40"/>
  <c r="AZ528" i="40"/>
  <c r="BA528" i="40"/>
  <c r="BB528" i="40"/>
  <c r="BC528" i="40"/>
  <c r="BD528" i="40"/>
  <c r="AY529" i="40"/>
  <c r="AZ529" i="40"/>
  <c r="BA529" i="40"/>
  <c r="BB529" i="40"/>
  <c r="BC529" i="40"/>
  <c r="BD529" i="40"/>
  <c r="AY530" i="40"/>
  <c r="AZ530" i="40"/>
  <c r="BA530" i="40"/>
  <c r="BB530" i="40"/>
  <c r="BC530" i="40"/>
  <c r="BD530" i="40"/>
  <c r="AY531" i="40"/>
  <c r="AZ531" i="40"/>
  <c r="BA531" i="40"/>
  <c r="BB531" i="40"/>
  <c r="BC531" i="40"/>
  <c r="BD531" i="40"/>
  <c r="AY532" i="40"/>
  <c r="AZ532" i="40"/>
  <c r="BA532" i="40"/>
  <c r="BB532" i="40"/>
  <c r="BC532" i="40"/>
  <c r="BD532" i="40"/>
  <c r="AY533" i="40"/>
  <c r="AZ533" i="40"/>
  <c r="BA533" i="40"/>
  <c r="BB533" i="40"/>
  <c r="BC533" i="40"/>
  <c r="BD533" i="40"/>
  <c r="AY534" i="40"/>
  <c r="AZ534" i="40"/>
  <c r="BA534" i="40"/>
  <c r="BB534" i="40"/>
  <c r="BC534" i="40"/>
  <c r="BD534" i="40"/>
  <c r="AY535" i="40"/>
  <c r="AZ535" i="40"/>
  <c r="BA535" i="40"/>
  <c r="BB535" i="40"/>
  <c r="BC535" i="40"/>
  <c r="BD535" i="40"/>
  <c r="AY536" i="40"/>
  <c r="AZ536" i="40"/>
  <c r="BA536" i="40"/>
  <c r="BB536" i="40"/>
  <c r="BC536" i="40"/>
  <c r="BD536" i="40"/>
  <c r="AY537" i="40"/>
  <c r="AZ537" i="40"/>
  <c r="BA537" i="40"/>
  <c r="BB537" i="40"/>
  <c r="BC537" i="40"/>
  <c r="BD537" i="40"/>
  <c r="AY538" i="40"/>
  <c r="AZ538" i="40"/>
  <c r="BA538" i="40"/>
  <c r="BB538" i="40"/>
  <c r="BC538" i="40"/>
  <c r="BD538" i="40"/>
  <c r="AY539" i="40"/>
  <c r="AZ539" i="40"/>
  <c r="BA539" i="40"/>
  <c r="BB539" i="40"/>
  <c r="BC539" i="40"/>
  <c r="BD539" i="40"/>
  <c r="AY540" i="40"/>
  <c r="AZ540" i="40"/>
  <c r="BA540" i="40"/>
  <c r="BB540" i="40"/>
  <c r="BC540" i="40"/>
  <c r="BD540" i="40"/>
  <c r="AY541" i="40"/>
  <c r="AZ541" i="40"/>
  <c r="BA541" i="40"/>
  <c r="BB541" i="40"/>
  <c r="BC541" i="40"/>
  <c r="BD541" i="40"/>
  <c r="AY542" i="40"/>
  <c r="AZ542" i="40"/>
  <c r="BA542" i="40"/>
  <c r="BB542" i="40"/>
  <c r="BC542" i="40"/>
  <c r="BD542" i="40"/>
  <c r="AY543" i="40"/>
  <c r="AZ543" i="40"/>
  <c r="BA543" i="40"/>
  <c r="BB543" i="40"/>
  <c r="BC543" i="40"/>
  <c r="BD543" i="40"/>
  <c r="AY544" i="40"/>
  <c r="AZ544" i="40"/>
  <c r="BA544" i="40"/>
  <c r="BB544" i="40"/>
  <c r="BC544" i="40"/>
  <c r="BD544" i="40"/>
  <c r="AY545" i="40"/>
  <c r="AZ545" i="40"/>
  <c r="BA545" i="40"/>
  <c r="BB545" i="40"/>
  <c r="BC545" i="40"/>
  <c r="BD545" i="40"/>
  <c r="AY546" i="40"/>
  <c r="AZ546" i="40"/>
  <c r="BA546" i="40"/>
  <c r="BB546" i="40"/>
  <c r="BC546" i="40"/>
  <c r="BD546" i="40"/>
  <c r="AY547" i="40"/>
  <c r="AZ547" i="40"/>
  <c r="BA547" i="40"/>
  <c r="BB547" i="40"/>
  <c r="BC547" i="40"/>
  <c r="BD547" i="40"/>
  <c r="AY548" i="40"/>
  <c r="AZ548" i="40"/>
  <c r="BA548" i="40"/>
  <c r="BB548" i="40"/>
  <c r="BC548" i="40"/>
  <c r="BD548" i="40"/>
  <c r="AY549" i="40"/>
  <c r="AZ549" i="40"/>
  <c r="BA549" i="40"/>
  <c r="BB549" i="40"/>
  <c r="BC549" i="40"/>
  <c r="BD549" i="40"/>
  <c r="AY550" i="40"/>
  <c r="AZ550" i="40"/>
  <c r="BA550" i="40"/>
  <c r="BB550" i="40"/>
  <c r="BC550" i="40"/>
  <c r="BD550" i="40"/>
  <c r="AY551" i="40"/>
  <c r="AZ551" i="40"/>
  <c r="BA551" i="40"/>
  <c r="BB551" i="40"/>
  <c r="BC551" i="40"/>
  <c r="BD551" i="40"/>
  <c r="AY552" i="40"/>
  <c r="AZ552" i="40"/>
  <c r="BA552" i="40"/>
  <c r="BB552" i="40"/>
  <c r="BC552" i="40"/>
  <c r="BD552" i="40"/>
  <c r="AY553" i="40"/>
  <c r="AZ553" i="40"/>
  <c r="BA553" i="40"/>
  <c r="BB553" i="40"/>
  <c r="BC553" i="40"/>
  <c r="BD553" i="40"/>
  <c r="AY554" i="40"/>
  <c r="AZ554" i="40"/>
  <c r="BA554" i="40"/>
  <c r="BB554" i="40"/>
  <c r="BC554" i="40"/>
  <c r="BD554" i="40"/>
  <c r="AY555" i="40"/>
  <c r="AZ555" i="40"/>
  <c r="BA555" i="40"/>
  <c r="BB555" i="40"/>
  <c r="BC555" i="40"/>
  <c r="BD555" i="40"/>
  <c r="AY556" i="40"/>
  <c r="AZ556" i="40"/>
  <c r="BA556" i="40"/>
  <c r="BB556" i="40"/>
  <c r="BC556" i="40"/>
  <c r="BD556" i="40"/>
  <c r="AY557" i="40"/>
  <c r="AZ557" i="40"/>
  <c r="BA557" i="40"/>
  <c r="BB557" i="40"/>
  <c r="BC557" i="40"/>
  <c r="BD557" i="40"/>
  <c r="AY558" i="40"/>
  <c r="AZ558" i="40"/>
  <c r="BA558" i="40"/>
  <c r="BB558" i="40"/>
  <c r="BC558" i="40"/>
  <c r="BD558" i="40"/>
  <c r="AY559" i="40"/>
  <c r="AZ559" i="40"/>
  <c r="BA559" i="40"/>
  <c r="BB559" i="40"/>
  <c r="BC559" i="40"/>
  <c r="BD559" i="40"/>
  <c r="AY560" i="40"/>
  <c r="AZ560" i="40"/>
  <c r="BA560" i="40"/>
  <c r="BB560" i="40"/>
  <c r="BC560" i="40"/>
  <c r="BD560" i="40"/>
  <c r="AY561" i="40"/>
  <c r="AZ561" i="40"/>
  <c r="BA561" i="40"/>
  <c r="BB561" i="40"/>
  <c r="BC561" i="40"/>
  <c r="BD561" i="40"/>
  <c r="AY562" i="40"/>
  <c r="AZ562" i="40"/>
  <c r="BA562" i="40"/>
  <c r="BB562" i="40"/>
  <c r="BC562" i="40"/>
  <c r="BD562" i="40"/>
  <c r="AY563" i="40"/>
  <c r="AZ563" i="40"/>
  <c r="BA563" i="40"/>
  <c r="BB563" i="40"/>
  <c r="BC563" i="40"/>
  <c r="BD563" i="40"/>
  <c r="AY564" i="40"/>
  <c r="AZ564" i="40"/>
  <c r="BA564" i="40"/>
  <c r="BB564" i="40"/>
  <c r="BC564" i="40"/>
  <c r="BD564" i="40"/>
  <c r="AY565" i="40"/>
  <c r="AZ565" i="40"/>
  <c r="BA565" i="40"/>
  <c r="BB565" i="40"/>
  <c r="BC565" i="40"/>
  <c r="BD565" i="40"/>
  <c r="AY566" i="40"/>
  <c r="AZ566" i="40"/>
  <c r="BA566" i="40"/>
  <c r="BB566" i="40"/>
  <c r="BC566" i="40"/>
  <c r="BD566" i="40"/>
  <c r="AY567" i="40"/>
  <c r="AZ567" i="40"/>
  <c r="BA567" i="40"/>
  <c r="BB567" i="40"/>
  <c r="BC567" i="40"/>
  <c r="BD567" i="40"/>
  <c r="AY568" i="40"/>
  <c r="AZ568" i="40"/>
  <c r="BA568" i="40"/>
  <c r="BB568" i="40"/>
  <c r="BC568" i="40"/>
  <c r="BD568" i="40"/>
  <c r="AY569" i="40"/>
  <c r="AZ569" i="40"/>
  <c r="BA569" i="40"/>
  <c r="BB569" i="40"/>
  <c r="BC569" i="40"/>
  <c r="BD569" i="40"/>
  <c r="AY570" i="40"/>
  <c r="AZ570" i="40"/>
  <c r="BA570" i="40"/>
  <c r="BB570" i="40"/>
  <c r="BC570" i="40"/>
  <c r="BD570" i="40"/>
  <c r="AY571" i="40"/>
  <c r="AZ571" i="40"/>
  <c r="BA571" i="40"/>
  <c r="BB571" i="40"/>
  <c r="BC571" i="40"/>
  <c r="BD571" i="40"/>
  <c r="AY572" i="40"/>
  <c r="AZ572" i="40"/>
  <c r="BA572" i="40"/>
  <c r="BB572" i="40"/>
  <c r="BC572" i="40"/>
  <c r="BD572" i="40"/>
  <c r="AY573" i="40"/>
  <c r="AZ573" i="40"/>
  <c r="BA573" i="40"/>
  <c r="BB573" i="40"/>
  <c r="BC573" i="40"/>
  <c r="BD573" i="40"/>
  <c r="AY574" i="40"/>
  <c r="AZ574" i="40"/>
  <c r="BA574" i="40"/>
  <c r="BB574" i="40"/>
  <c r="BC574" i="40"/>
  <c r="BD574" i="40"/>
  <c r="AY575" i="40"/>
  <c r="AZ575" i="40"/>
  <c r="BA575" i="40"/>
  <c r="BB575" i="40"/>
  <c r="BC575" i="40"/>
  <c r="BD575" i="40"/>
  <c r="AY576" i="40"/>
  <c r="AZ576" i="40"/>
  <c r="BA576" i="40"/>
  <c r="BB576" i="40"/>
  <c r="BC576" i="40"/>
  <c r="BD576" i="40"/>
  <c r="AY577" i="40"/>
  <c r="AZ577" i="40"/>
  <c r="BA577" i="40"/>
  <c r="BB577" i="40"/>
  <c r="BC577" i="40"/>
  <c r="BD577" i="40"/>
  <c r="AY578" i="40"/>
  <c r="AZ578" i="40"/>
  <c r="BA578" i="40"/>
  <c r="BB578" i="40"/>
  <c r="BC578" i="40"/>
  <c r="BD578" i="40"/>
  <c r="AY579" i="40"/>
  <c r="AZ579" i="40"/>
  <c r="BA579" i="40"/>
  <c r="BB579" i="40"/>
  <c r="BC579" i="40"/>
  <c r="BD579" i="40"/>
  <c r="AY580" i="40"/>
  <c r="AZ580" i="40"/>
  <c r="BA580" i="40"/>
  <c r="BB580" i="40"/>
  <c r="BC580" i="40"/>
  <c r="BD580" i="40"/>
  <c r="AY581" i="40"/>
  <c r="AZ581" i="40"/>
  <c r="BA581" i="40"/>
  <c r="BB581" i="40"/>
  <c r="BC581" i="40"/>
  <c r="BD581" i="40"/>
  <c r="AY582" i="40"/>
  <c r="AZ582" i="40"/>
  <c r="BA582" i="40"/>
  <c r="BB582" i="40"/>
  <c r="BC582" i="40"/>
  <c r="BD582" i="40"/>
  <c r="AY583" i="40"/>
  <c r="AZ583" i="40"/>
  <c r="BA583" i="40"/>
  <c r="BB583" i="40"/>
  <c r="BC583" i="40"/>
  <c r="BD583" i="40"/>
  <c r="AY584" i="40"/>
  <c r="AZ584" i="40"/>
  <c r="BA584" i="40"/>
  <c r="BB584" i="40"/>
  <c r="BC584" i="40"/>
  <c r="BD584" i="40"/>
  <c r="AY585" i="40"/>
  <c r="AZ585" i="40"/>
  <c r="BA585" i="40"/>
  <c r="BB585" i="40"/>
  <c r="BC585" i="40"/>
  <c r="BD585" i="40"/>
  <c r="AY586" i="40"/>
  <c r="AZ586" i="40"/>
  <c r="BA586" i="40"/>
  <c r="BB586" i="40"/>
  <c r="BC586" i="40"/>
  <c r="BD586" i="40"/>
  <c r="AY587" i="40"/>
  <c r="AZ587" i="40"/>
  <c r="BA587" i="40"/>
  <c r="BB587" i="40"/>
  <c r="BC587" i="40"/>
  <c r="BD587" i="40"/>
  <c r="AY588" i="40"/>
  <c r="AZ588" i="40"/>
  <c r="BA588" i="40"/>
  <c r="BB588" i="40"/>
  <c r="BC588" i="40"/>
  <c r="BD588" i="40"/>
  <c r="AY589" i="40"/>
  <c r="AZ589" i="40"/>
  <c r="BA589" i="40"/>
  <c r="BB589" i="40"/>
  <c r="BC589" i="40"/>
  <c r="BD589" i="40"/>
  <c r="AY590" i="40"/>
  <c r="AZ590" i="40"/>
  <c r="BA590" i="40"/>
  <c r="BB590" i="40"/>
  <c r="BC590" i="40"/>
  <c r="BD590" i="40"/>
  <c r="AY591" i="40"/>
  <c r="AZ591" i="40"/>
  <c r="BA591" i="40"/>
  <c r="BB591" i="40"/>
  <c r="BC591" i="40"/>
  <c r="BD591" i="40"/>
  <c r="AY592" i="40"/>
  <c r="AZ592" i="40"/>
  <c r="BA592" i="40"/>
  <c r="BB592" i="40"/>
  <c r="BC592" i="40"/>
  <c r="BD592" i="40"/>
  <c r="AY593" i="40"/>
  <c r="AZ593" i="40"/>
  <c r="BA593" i="40"/>
  <c r="BB593" i="40"/>
  <c r="BC593" i="40"/>
  <c r="BD593" i="40"/>
  <c r="AY594" i="40"/>
  <c r="AZ594" i="40"/>
  <c r="BA594" i="40"/>
  <c r="BB594" i="40"/>
  <c r="BC594" i="40"/>
  <c r="BD594" i="40"/>
  <c r="AY595" i="40"/>
  <c r="AZ595" i="40"/>
  <c r="BA595" i="40"/>
  <c r="BB595" i="40"/>
  <c r="BC595" i="40"/>
  <c r="BD595" i="40"/>
  <c r="AY596" i="40"/>
  <c r="AZ596" i="40"/>
  <c r="BA596" i="40"/>
  <c r="BB596" i="40"/>
  <c r="BC596" i="40"/>
  <c r="BD596" i="40"/>
  <c r="AY597" i="40"/>
  <c r="AZ597" i="40"/>
  <c r="BA597" i="40"/>
  <c r="BB597" i="40"/>
  <c r="BC597" i="40"/>
  <c r="BD597" i="40"/>
  <c r="AY598" i="40"/>
  <c r="AZ598" i="40"/>
  <c r="BA598" i="40"/>
  <c r="BB598" i="40"/>
  <c r="BC598" i="40"/>
  <c r="BD598" i="40"/>
  <c r="AY599" i="40"/>
  <c r="AZ599" i="40"/>
  <c r="BA599" i="40"/>
  <c r="BB599" i="40"/>
  <c r="BC599" i="40"/>
  <c r="BD599" i="40"/>
  <c r="AY600" i="40"/>
  <c r="AZ600" i="40"/>
  <c r="BA600" i="40"/>
  <c r="BB600" i="40"/>
  <c r="BC600" i="40"/>
  <c r="BD600" i="40"/>
  <c r="AY601" i="40"/>
  <c r="AZ601" i="40"/>
  <c r="BA601" i="40"/>
  <c r="BB601" i="40"/>
  <c r="BC601" i="40"/>
  <c r="BD601" i="40"/>
  <c r="AY602" i="40"/>
  <c r="AZ602" i="40"/>
  <c r="BA602" i="40"/>
  <c r="BB602" i="40"/>
  <c r="BC602" i="40"/>
  <c r="BD602" i="40"/>
  <c r="AY603" i="40"/>
  <c r="AZ603" i="40"/>
  <c r="BA603" i="40"/>
  <c r="BB603" i="40"/>
  <c r="BC603" i="40"/>
  <c r="BD603" i="40"/>
  <c r="AY604" i="40"/>
  <c r="AZ604" i="40"/>
  <c r="BA604" i="40"/>
  <c r="BB604" i="40"/>
  <c r="BC604" i="40"/>
  <c r="BD604" i="40"/>
  <c r="AY605" i="40"/>
  <c r="AZ605" i="40"/>
  <c r="BA605" i="40"/>
  <c r="BB605" i="40"/>
  <c r="BC605" i="40"/>
  <c r="BD605" i="40"/>
  <c r="AY606" i="40"/>
  <c r="AZ606" i="40"/>
  <c r="BA606" i="40"/>
  <c r="BB606" i="40"/>
  <c r="BC606" i="40"/>
  <c r="BD606" i="40"/>
  <c r="AY607" i="40"/>
  <c r="AZ607" i="40"/>
  <c r="BA607" i="40"/>
  <c r="BB607" i="40"/>
  <c r="BC607" i="40"/>
  <c r="BD607" i="40"/>
  <c r="AY608" i="40"/>
  <c r="AZ608" i="40"/>
  <c r="BA608" i="40"/>
  <c r="BB608" i="40"/>
  <c r="BC608" i="40"/>
  <c r="BD608" i="40"/>
  <c r="AY609" i="40"/>
  <c r="AZ609" i="40"/>
  <c r="BA609" i="40"/>
  <c r="BB609" i="40"/>
  <c r="BC609" i="40"/>
  <c r="BD609" i="40"/>
  <c r="AY610" i="40"/>
  <c r="AZ610" i="40"/>
  <c r="BA610" i="40"/>
  <c r="BB610" i="40"/>
  <c r="BC610" i="40"/>
  <c r="BD610" i="40"/>
  <c r="AY611" i="40"/>
  <c r="AZ611" i="40"/>
  <c r="BA611" i="40"/>
  <c r="BB611" i="40"/>
  <c r="BC611" i="40"/>
  <c r="BD611" i="40"/>
  <c r="AY612" i="40"/>
  <c r="AZ612" i="40"/>
  <c r="BA612" i="40"/>
  <c r="BB612" i="40"/>
  <c r="BC612" i="40"/>
  <c r="BD612" i="40"/>
  <c r="AY613" i="40"/>
  <c r="AZ613" i="40"/>
  <c r="BA613" i="40"/>
  <c r="BB613" i="40"/>
  <c r="BC613" i="40"/>
  <c r="BD613" i="40"/>
  <c r="AY614" i="40"/>
  <c r="AZ614" i="40"/>
  <c r="BA614" i="40"/>
  <c r="BB614" i="40"/>
  <c r="BC614" i="40"/>
  <c r="BD614" i="40"/>
  <c r="AY615" i="40"/>
  <c r="AZ615" i="40"/>
  <c r="BA615" i="40"/>
  <c r="BB615" i="40"/>
  <c r="BC615" i="40"/>
  <c r="BD615" i="40"/>
  <c r="AY616" i="40"/>
  <c r="AZ616" i="40"/>
  <c r="BA616" i="40"/>
  <c r="BB616" i="40"/>
  <c r="BC616" i="40"/>
  <c r="BD616" i="40"/>
  <c r="AY617" i="40"/>
  <c r="AZ617" i="40"/>
  <c r="BA617" i="40"/>
  <c r="BB617" i="40"/>
  <c r="BC617" i="40"/>
  <c r="BD617" i="40"/>
  <c r="AY618" i="40"/>
  <c r="AZ618" i="40"/>
  <c r="BA618" i="40"/>
  <c r="BB618" i="40"/>
  <c r="BC618" i="40"/>
  <c r="BD618" i="40"/>
  <c r="AY619" i="40"/>
  <c r="AZ619" i="40"/>
  <c r="BA619" i="40"/>
  <c r="BB619" i="40"/>
  <c r="BC619" i="40"/>
  <c r="BD619" i="40"/>
  <c r="AY620" i="40"/>
  <c r="AZ620" i="40"/>
  <c r="BA620" i="40"/>
  <c r="BB620" i="40"/>
  <c r="BC620" i="40"/>
  <c r="BD620" i="40"/>
  <c r="AY621" i="40"/>
  <c r="AZ621" i="40"/>
  <c r="BA621" i="40"/>
  <c r="BB621" i="40"/>
  <c r="BC621" i="40"/>
  <c r="BD621" i="40"/>
  <c r="AY622" i="40"/>
  <c r="AZ622" i="40"/>
  <c r="BA622" i="40"/>
  <c r="BB622" i="40"/>
  <c r="BC622" i="40"/>
  <c r="BD622" i="40"/>
  <c r="AY623" i="40"/>
  <c r="AZ623" i="40"/>
  <c r="BA623" i="40"/>
  <c r="BB623" i="40"/>
  <c r="BC623" i="40"/>
  <c r="BD623" i="40"/>
  <c r="AY624" i="40"/>
  <c r="AZ624" i="40"/>
  <c r="BA624" i="40"/>
  <c r="BB624" i="40"/>
  <c r="BC624" i="40"/>
  <c r="BD624" i="40"/>
  <c r="AY625" i="40"/>
  <c r="AZ625" i="40"/>
  <c r="BA625" i="40"/>
  <c r="BB625" i="40"/>
  <c r="BC625" i="40"/>
  <c r="BD625" i="40"/>
  <c r="AY626" i="40"/>
  <c r="AZ626" i="40"/>
  <c r="BA626" i="40"/>
  <c r="BB626" i="40"/>
  <c r="BC626" i="40"/>
  <c r="BD626" i="40"/>
  <c r="AY627" i="40"/>
  <c r="AZ627" i="40"/>
  <c r="BA627" i="40"/>
  <c r="BB627" i="40"/>
  <c r="BC627" i="40"/>
  <c r="BD627" i="40"/>
  <c r="AY628" i="40"/>
  <c r="AZ628" i="40"/>
  <c r="BA628" i="40"/>
  <c r="BB628" i="40"/>
  <c r="BC628" i="40"/>
  <c r="BD628" i="40"/>
  <c r="AY629" i="40"/>
  <c r="AZ629" i="40"/>
  <c r="BA629" i="40"/>
  <c r="BB629" i="40"/>
  <c r="BC629" i="40"/>
  <c r="BD629" i="40"/>
  <c r="AY630" i="40"/>
  <c r="AZ630" i="40"/>
  <c r="BA630" i="40"/>
  <c r="BB630" i="40"/>
  <c r="BC630" i="40"/>
  <c r="BD630" i="40"/>
  <c r="AY631" i="40"/>
  <c r="AZ631" i="40"/>
  <c r="BA631" i="40"/>
  <c r="BB631" i="40"/>
  <c r="BC631" i="40"/>
  <c r="BD631" i="40"/>
  <c r="AY632" i="40"/>
  <c r="AZ632" i="40"/>
  <c r="BA632" i="40"/>
  <c r="BB632" i="40"/>
  <c r="BC632" i="40"/>
  <c r="BD632" i="40"/>
  <c r="AY633" i="40"/>
  <c r="AZ633" i="40"/>
  <c r="BA633" i="40"/>
  <c r="BB633" i="40"/>
  <c r="BC633" i="40"/>
  <c r="BD633" i="40"/>
  <c r="AY634" i="40"/>
  <c r="AZ634" i="40"/>
  <c r="BA634" i="40"/>
  <c r="BB634" i="40"/>
  <c r="BC634" i="40"/>
  <c r="BD634" i="40"/>
  <c r="AY635" i="40"/>
  <c r="AZ635" i="40"/>
  <c r="BA635" i="40"/>
  <c r="BB635" i="40"/>
  <c r="BC635" i="40"/>
  <c r="BD635" i="40"/>
  <c r="AY636" i="40"/>
  <c r="AZ636" i="40"/>
  <c r="BA636" i="40"/>
  <c r="BB636" i="40"/>
  <c r="BC636" i="40"/>
  <c r="BD636" i="40"/>
  <c r="AY637" i="40"/>
  <c r="AZ637" i="40"/>
  <c r="BA637" i="40"/>
  <c r="BB637" i="40"/>
  <c r="BC637" i="40"/>
  <c r="BD637" i="40"/>
  <c r="AY638" i="40"/>
  <c r="AZ638" i="40"/>
  <c r="BA638" i="40"/>
  <c r="BB638" i="40"/>
  <c r="BC638" i="40"/>
  <c r="BD638" i="40"/>
  <c r="AY639" i="40"/>
  <c r="AZ639" i="40"/>
  <c r="BA639" i="40"/>
  <c r="BB639" i="40"/>
  <c r="BC639" i="40"/>
  <c r="BD639" i="40"/>
  <c r="AY640" i="40"/>
  <c r="AZ640" i="40"/>
  <c r="BA640" i="40"/>
  <c r="BB640" i="40"/>
  <c r="BC640" i="40"/>
  <c r="BD640" i="40"/>
  <c r="AY641" i="40"/>
  <c r="AZ641" i="40"/>
  <c r="BA641" i="40"/>
  <c r="BB641" i="40"/>
  <c r="BC641" i="40"/>
  <c r="BD641" i="40"/>
  <c r="AY642" i="40"/>
  <c r="AZ642" i="40"/>
  <c r="BA642" i="40"/>
  <c r="BB642" i="40"/>
  <c r="BC642" i="40"/>
  <c r="BD642" i="40"/>
  <c r="AY643" i="40"/>
  <c r="AZ643" i="40"/>
  <c r="BA643" i="40"/>
  <c r="BB643" i="40"/>
  <c r="BC643" i="40"/>
  <c r="BD643" i="40"/>
  <c r="AY644" i="40"/>
  <c r="AZ644" i="40"/>
  <c r="BA644" i="40"/>
  <c r="BB644" i="40"/>
  <c r="BC644" i="40"/>
  <c r="BD644" i="40"/>
  <c r="AY645" i="40"/>
  <c r="AZ645" i="40"/>
  <c r="BA645" i="40"/>
  <c r="BB645" i="40"/>
  <c r="BC645" i="40"/>
  <c r="BD645" i="40"/>
  <c r="AY646" i="40"/>
  <c r="AZ646" i="40"/>
  <c r="BA646" i="40"/>
  <c r="BB646" i="40"/>
  <c r="BC646" i="40"/>
  <c r="BD646" i="40"/>
  <c r="AY647" i="40"/>
  <c r="AZ647" i="40"/>
  <c r="BA647" i="40"/>
  <c r="BB647" i="40"/>
  <c r="BC647" i="40"/>
  <c r="BD647" i="40"/>
  <c r="AY648" i="40"/>
  <c r="AZ648" i="40"/>
  <c r="BA648" i="40"/>
  <c r="BB648" i="40"/>
  <c r="BC648" i="40"/>
  <c r="BD648" i="40"/>
  <c r="AY649" i="40"/>
  <c r="AZ649" i="40"/>
  <c r="BA649" i="40"/>
  <c r="BB649" i="40"/>
  <c r="BC649" i="40"/>
  <c r="BD649" i="40"/>
  <c r="AY650" i="40"/>
  <c r="AZ650" i="40"/>
  <c r="BA650" i="40"/>
  <c r="BB650" i="40"/>
  <c r="BC650" i="40"/>
  <c r="BD650" i="40"/>
  <c r="AY651" i="40"/>
  <c r="AZ651" i="40"/>
  <c r="BA651" i="40"/>
  <c r="BB651" i="40"/>
  <c r="BC651" i="40"/>
  <c r="BD651" i="40"/>
  <c r="AY652" i="40"/>
  <c r="AZ652" i="40"/>
  <c r="BA652" i="40"/>
  <c r="BB652" i="40"/>
  <c r="BC652" i="40"/>
  <c r="BD652" i="40"/>
  <c r="AY653" i="40"/>
  <c r="AZ653" i="40"/>
  <c r="BA653" i="40"/>
  <c r="BB653" i="40"/>
  <c r="BC653" i="40"/>
  <c r="BD653" i="40"/>
  <c r="AY654" i="40"/>
  <c r="AZ654" i="40"/>
  <c r="BA654" i="40"/>
  <c r="BB654" i="40"/>
  <c r="BC654" i="40"/>
  <c r="BD654" i="40"/>
  <c r="AY655" i="40"/>
  <c r="AZ655" i="40"/>
  <c r="BA655" i="40"/>
  <c r="BB655" i="40"/>
  <c r="BC655" i="40"/>
  <c r="BD655" i="40"/>
  <c r="AY656" i="40"/>
  <c r="AZ656" i="40"/>
  <c r="BA656" i="40"/>
  <c r="BB656" i="40"/>
  <c r="BC656" i="40"/>
  <c r="BD656" i="40"/>
  <c r="AY657" i="40"/>
  <c r="AZ657" i="40"/>
  <c r="BA657" i="40"/>
  <c r="BB657" i="40"/>
  <c r="BC657" i="40"/>
  <c r="BD657" i="40"/>
  <c r="AY658" i="40"/>
  <c r="AZ658" i="40"/>
  <c r="BA658" i="40"/>
  <c r="BB658" i="40"/>
  <c r="BC658" i="40"/>
  <c r="BD658" i="40"/>
  <c r="AY659" i="40"/>
  <c r="AZ659" i="40"/>
  <c r="BA659" i="40"/>
  <c r="BB659" i="40"/>
  <c r="BC659" i="40"/>
  <c r="BD659" i="40"/>
  <c r="AY660" i="40"/>
  <c r="AZ660" i="40"/>
  <c r="BA660" i="40"/>
  <c r="BB660" i="40"/>
  <c r="BC660" i="40"/>
  <c r="BD660" i="40"/>
  <c r="AY661" i="40"/>
  <c r="AZ661" i="40"/>
  <c r="BA661" i="40"/>
  <c r="BB661" i="40"/>
  <c r="BC661" i="40"/>
  <c r="BD661" i="40"/>
  <c r="AY662" i="40"/>
  <c r="AZ662" i="40"/>
  <c r="BA662" i="40"/>
  <c r="BB662" i="40"/>
  <c r="BC662" i="40"/>
  <c r="BD662" i="40"/>
  <c r="AY663" i="40"/>
  <c r="AZ663" i="40"/>
  <c r="BA663" i="40"/>
  <c r="BB663" i="40"/>
  <c r="BC663" i="40"/>
  <c r="BD663" i="40"/>
  <c r="AY664" i="40"/>
  <c r="AZ664" i="40"/>
  <c r="BA664" i="40"/>
  <c r="BB664" i="40"/>
  <c r="BC664" i="40"/>
  <c r="BD664" i="40"/>
  <c r="AY665" i="40"/>
  <c r="AZ665" i="40"/>
  <c r="BA665" i="40"/>
  <c r="BB665" i="40"/>
  <c r="BC665" i="40"/>
  <c r="BD665" i="40"/>
  <c r="AY666" i="40"/>
  <c r="AZ666" i="40"/>
  <c r="BA666" i="40"/>
  <c r="BB666" i="40"/>
  <c r="BC666" i="40"/>
  <c r="BD666" i="40"/>
  <c r="AY667" i="40"/>
  <c r="AZ667" i="40"/>
  <c r="BA667" i="40"/>
  <c r="BB667" i="40"/>
  <c r="BC667" i="40"/>
  <c r="BD667" i="40"/>
  <c r="AY668" i="40"/>
  <c r="AZ668" i="40"/>
  <c r="BA668" i="40"/>
  <c r="BB668" i="40"/>
  <c r="BC668" i="40"/>
  <c r="BD668" i="40"/>
  <c r="AY669" i="40"/>
  <c r="AZ669" i="40"/>
  <c r="BA669" i="40"/>
  <c r="BB669" i="40"/>
  <c r="BC669" i="40"/>
  <c r="BD669" i="40"/>
  <c r="AY670" i="40"/>
  <c r="AZ670" i="40"/>
  <c r="BA670" i="40"/>
  <c r="BB670" i="40"/>
  <c r="BC670" i="40"/>
  <c r="BD670" i="40"/>
  <c r="AY671" i="40"/>
  <c r="AZ671" i="40"/>
  <c r="BA671" i="40"/>
  <c r="BB671" i="40"/>
  <c r="BC671" i="40"/>
  <c r="BD671" i="40"/>
  <c r="AY672" i="40"/>
  <c r="AZ672" i="40"/>
  <c r="BA672" i="40"/>
  <c r="BB672" i="40"/>
  <c r="BC672" i="40"/>
  <c r="BD672" i="40"/>
  <c r="AY673" i="40"/>
  <c r="AZ673" i="40"/>
  <c r="BA673" i="40"/>
  <c r="BB673" i="40"/>
  <c r="BC673" i="40"/>
  <c r="BD673" i="40"/>
  <c r="AY674" i="40"/>
  <c r="AZ674" i="40"/>
  <c r="BA674" i="40"/>
  <c r="BB674" i="40"/>
  <c r="BC674" i="40"/>
  <c r="BD674" i="40"/>
  <c r="AY675" i="40"/>
  <c r="AZ675" i="40"/>
  <c r="BA675" i="40"/>
  <c r="BB675" i="40"/>
  <c r="BC675" i="40"/>
  <c r="BD675" i="40"/>
  <c r="AY676" i="40"/>
  <c r="AZ676" i="40"/>
  <c r="BA676" i="40"/>
  <c r="BB676" i="40"/>
  <c r="BC676" i="40"/>
  <c r="BD676" i="40"/>
  <c r="AY677" i="40"/>
  <c r="AZ677" i="40"/>
  <c r="BA677" i="40"/>
  <c r="BB677" i="40"/>
  <c r="BC677" i="40"/>
  <c r="BD677" i="40"/>
  <c r="AY678" i="40"/>
  <c r="AZ678" i="40"/>
  <c r="BA678" i="40"/>
  <c r="BB678" i="40"/>
  <c r="BC678" i="40"/>
  <c r="BD678" i="40"/>
  <c r="AY679" i="40"/>
  <c r="AZ679" i="40"/>
  <c r="BA679" i="40"/>
  <c r="BB679" i="40"/>
  <c r="BC679" i="40"/>
  <c r="BD679" i="40"/>
  <c r="AY680" i="40"/>
  <c r="AZ680" i="40"/>
  <c r="BA680" i="40"/>
  <c r="BB680" i="40"/>
  <c r="BC680" i="40"/>
  <c r="BD680" i="40"/>
  <c r="AY681" i="40"/>
  <c r="AZ681" i="40"/>
  <c r="BA681" i="40"/>
  <c r="BB681" i="40"/>
  <c r="BC681" i="40"/>
  <c r="BD681" i="40"/>
  <c r="AY682" i="40"/>
  <c r="AZ682" i="40"/>
  <c r="BA682" i="40"/>
  <c r="BB682" i="40"/>
  <c r="BC682" i="40"/>
  <c r="BD682" i="40"/>
  <c r="AY683" i="40"/>
  <c r="AZ683" i="40"/>
  <c r="BA683" i="40"/>
  <c r="BB683" i="40"/>
  <c r="BC683" i="40"/>
  <c r="BD683" i="40"/>
  <c r="AY684" i="40"/>
  <c r="AZ684" i="40"/>
  <c r="BA684" i="40"/>
  <c r="BB684" i="40"/>
  <c r="BC684" i="40"/>
  <c r="BD684" i="40"/>
  <c r="AY685" i="40"/>
  <c r="AZ685" i="40"/>
  <c r="BA685" i="40"/>
  <c r="BB685" i="40"/>
  <c r="BC685" i="40"/>
  <c r="BD685" i="40"/>
  <c r="AY686" i="40"/>
  <c r="AZ686" i="40"/>
  <c r="BA686" i="40"/>
  <c r="BB686" i="40"/>
  <c r="BC686" i="40"/>
  <c r="BD686" i="40"/>
  <c r="AY687" i="40"/>
  <c r="AZ687" i="40"/>
  <c r="BA687" i="40"/>
  <c r="BB687" i="40"/>
  <c r="BC687" i="40"/>
  <c r="BD687" i="40"/>
  <c r="AY688" i="40"/>
  <c r="AZ688" i="40"/>
  <c r="BA688" i="40"/>
  <c r="BB688" i="40"/>
  <c r="BC688" i="40"/>
  <c r="BD688" i="40"/>
  <c r="AY689" i="40"/>
  <c r="AZ689" i="40"/>
  <c r="BA689" i="40"/>
  <c r="BB689" i="40"/>
  <c r="BC689" i="40"/>
  <c r="BD689" i="40"/>
  <c r="AY690" i="40"/>
  <c r="AZ690" i="40"/>
  <c r="BA690" i="40"/>
  <c r="BB690" i="40"/>
  <c r="BC690" i="40"/>
  <c r="BD690" i="40"/>
  <c r="AY691" i="40"/>
  <c r="AZ691" i="40"/>
  <c r="BA691" i="40"/>
  <c r="BB691" i="40"/>
  <c r="BC691" i="40"/>
  <c r="BD691" i="40"/>
  <c r="AY692" i="40"/>
  <c r="AZ692" i="40"/>
  <c r="BA692" i="40"/>
  <c r="BB692" i="40"/>
  <c r="BC692" i="40"/>
  <c r="BD692" i="40"/>
  <c r="AY693" i="40"/>
  <c r="AZ693" i="40"/>
  <c r="BA693" i="40"/>
  <c r="BB693" i="40"/>
  <c r="BC693" i="40"/>
  <c r="BD693" i="40"/>
  <c r="AY694" i="40"/>
  <c r="AZ694" i="40"/>
  <c r="BA694" i="40"/>
  <c r="BB694" i="40"/>
  <c r="BC694" i="40"/>
  <c r="BD694" i="40"/>
  <c r="AY695" i="40"/>
  <c r="AZ695" i="40"/>
  <c r="BA695" i="40"/>
  <c r="BB695" i="40"/>
  <c r="BC695" i="40"/>
  <c r="BD695" i="40"/>
  <c r="AY696" i="40"/>
  <c r="AZ696" i="40"/>
  <c r="BA696" i="40"/>
  <c r="BB696" i="40"/>
  <c r="BC696" i="40"/>
  <c r="BD696" i="40"/>
  <c r="AY697" i="40"/>
  <c r="AZ697" i="40"/>
  <c r="BA697" i="40"/>
  <c r="BB697" i="40"/>
  <c r="BC697" i="40"/>
  <c r="BD697" i="40"/>
  <c r="AY698" i="40"/>
  <c r="AZ698" i="40"/>
  <c r="BA698" i="40"/>
  <c r="BB698" i="40"/>
  <c r="BC698" i="40"/>
  <c r="BD698" i="40"/>
  <c r="AY699" i="40"/>
  <c r="AZ699" i="40"/>
  <c r="BA699" i="40"/>
  <c r="BB699" i="40"/>
  <c r="BC699" i="40"/>
  <c r="BD699" i="40"/>
  <c r="AY700" i="40"/>
  <c r="AZ700" i="40"/>
  <c r="BA700" i="40"/>
  <c r="BB700" i="40"/>
  <c r="BC700" i="40"/>
  <c r="BD700" i="40"/>
  <c r="AY701" i="40"/>
  <c r="AZ701" i="40"/>
  <c r="BA701" i="40"/>
  <c r="BB701" i="40"/>
  <c r="BC701" i="40"/>
  <c r="BD701" i="40"/>
  <c r="AY702" i="40"/>
  <c r="AZ702" i="40"/>
  <c r="BA702" i="40"/>
  <c r="BB702" i="40"/>
  <c r="BC702" i="40"/>
  <c r="BD702" i="40"/>
  <c r="AY703" i="40"/>
  <c r="AZ703" i="40"/>
  <c r="BA703" i="40"/>
  <c r="BB703" i="40"/>
  <c r="BC703" i="40"/>
  <c r="BD703" i="40"/>
  <c r="AY704" i="40"/>
  <c r="AZ704" i="40"/>
  <c r="BA704" i="40"/>
  <c r="BB704" i="40"/>
  <c r="BC704" i="40"/>
  <c r="BD704" i="40"/>
  <c r="AY705" i="40"/>
  <c r="AZ705" i="40"/>
  <c r="BA705" i="40"/>
  <c r="BB705" i="40"/>
  <c r="BC705" i="40"/>
  <c r="BD705" i="40"/>
  <c r="AY706" i="40"/>
  <c r="AZ706" i="40"/>
  <c r="BA706" i="40"/>
  <c r="BB706" i="40"/>
  <c r="BC706" i="40"/>
  <c r="BD706" i="40"/>
  <c r="AY707" i="40"/>
  <c r="AZ707" i="40"/>
  <c r="BA707" i="40"/>
  <c r="BB707" i="40"/>
  <c r="BC707" i="40"/>
  <c r="BD707" i="40"/>
  <c r="AY708" i="40"/>
  <c r="AZ708" i="40"/>
  <c r="BA708" i="40"/>
  <c r="BB708" i="40"/>
  <c r="BC708" i="40"/>
  <c r="BD708" i="40"/>
  <c r="AY709" i="40"/>
  <c r="AZ709" i="40"/>
  <c r="BA709" i="40"/>
  <c r="BB709" i="40"/>
  <c r="BC709" i="40"/>
  <c r="BD709" i="40"/>
  <c r="AY710" i="40"/>
  <c r="AZ710" i="40"/>
  <c r="BA710" i="40"/>
  <c r="BB710" i="40"/>
  <c r="BC710" i="40"/>
  <c r="BD710" i="40"/>
  <c r="AY711" i="40"/>
  <c r="AZ711" i="40"/>
  <c r="BA711" i="40"/>
  <c r="BB711" i="40"/>
  <c r="BC711" i="40"/>
  <c r="BD711" i="40"/>
  <c r="AY712" i="40"/>
  <c r="AZ712" i="40"/>
  <c r="BA712" i="40"/>
  <c r="BB712" i="40"/>
  <c r="BC712" i="40"/>
  <c r="BD712" i="40"/>
  <c r="AY713" i="40"/>
  <c r="AZ713" i="40"/>
  <c r="BA713" i="40"/>
  <c r="BB713" i="40"/>
  <c r="BC713" i="40"/>
  <c r="BD713" i="40"/>
  <c r="AY714" i="40"/>
  <c r="AZ714" i="40"/>
  <c r="BA714" i="40"/>
  <c r="BB714" i="40"/>
  <c r="BC714" i="40"/>
  <c r="BD714" i="40"/>
  <c r="AY715" i="40"/>
  <c r="AZ715" i="40"/>
  <c r="BA715" i="40"/>
  <c r="BB715" i="40"/>
  <c r="BC715" i="40"/>
  <c r="BD715" i="40"/>
  <c r="AY716" i="40"/>
  <c r="AZ716" i="40"/>
  <c r="BA716" i="40"/>
  <c r="BB716" i="40"/>
  <c r="BC716" i="40"/>
  <c r="BD716" i="40"/>
  <c r="AY717" i="40"/>
  <c r="AZ717" i="40"/>
  <c r="BA717" i="40"/>
  <c r="BB717" i="40"/>
  <c r="BC717" i="40"/>
  <c r="BD717" i="40"/>
  <c r="AY718" i="40"/>
  <c r="AZ718" i="40"/>
  <c r="BA718" i="40"/>
  <c r="BB718" i="40"/>
  <c r="BC718" i="40"/>
  <c r="BD718" i="40"/>
  <c r="AY719" i="40"/>
  <c r="AZ719" i="40"/>
  <c r="BA719" i="40"/>
  <c r="BB719" i="40"/>
  <c r="BC719" i="40"/>
  <c r="BD719" i="40"/>
  <c r="AY720" i="40"/>
  <c r="AZ720" i="40"/>
  <c r="BA720" i="40"/>
  <c r="BB720" i="40"/>
  <c r="BC720" i="40"/>
  <c r="BD720" i="40"/>
  <c r="AY721" i="40"/>
  <c r="AZ721" i="40"/>
  <c r="BA721" i="40"/>
  <c r="BB721" i="40"/>
  <c r="BC721" i="40"/>
  <c r="BD721" i="40"/>
  <c r="AY722" i="40"/>
  <c r="AZ722" i="40"/>
  <c r="BA722" i="40"/>
  <c r="BB722" i="40"/>
  <c r="BC722" i="40"/>
  <c r="BD722" i="40"/>
  <c r="AY723" i="40"/>
  <c r="AZ723" i="40"/>
  <c r="BA723" i="40"/>
  <c r="BB723" i="40"/>
  <c r="BC723" i="40"/>
  <c r="BD723" i="40"/>
  <c r="AY724" i="40"/>
  <c r="AZ724" i="40"/>
  <c r="BA724" i="40"/>
  <c r="BB724" i="40"/>
  <c r="BC724" i="40"/>
  <c r="BD724" i="40"/>
  <c r="AY725" i="40"/>
  <c r="AZ725" i="40"/>
  <c r="BA725" i="40"/>
  <c r="BB725" i="40"/>
  <c r="BC725" i="40"/>
  <c r="BD725" i="40"/>
  <c r="AY726" i="40"/>
  <c r="AZ726" i="40"/>
  <c r="BA726" i="40"/>
  <c r="BB726" i="40"/>
  <c r="BC726" i="40"/>
  <c r="BD726" i="40"/>
  <c r="AY727" i="40"/>
  <c r="AZ727" i="40"/>
  <c r="BA727" i="40"/>
  <c r="BB727" i="40"/>
  <c r="BC727" i="40"/>
  <c r="BD727" i="40"/>
  <c r="AY728" i="40"/>
  <c r="AZ728" i="40"/>
  <c r="BA728" i="40"/>
  <c r="BB728" i="40"/>
  <c r="BC728" i="40"/>
  <c r="BD728" i="40"/>
  <c r="AY729" i="40"/>
  <c r="AZ729" i="40"/>
  <c r="BA729" i="40"/>
  <c r="BB729" i="40"/>
  <c r="BC729" i="40"/>
  <c r="BD729" i="40"/>
  <c r="AY730" i="40"/>
  <c r="AZ730" i="40"/>
  <c r="BA730" i="40"/>
  <c r="BB730" i="40"/>
  <c r="BC730" i="40"/>
  <c r="BD730" i="40"/>
  <c r="AY731" i="40"/>
  <c r="AZ731" i="40"/>
  <c r="BA731" i="40"/>
  <c r="BB731" i="40"/>
  <c r="BC731" i="40"/>
  <c r="BD731" i="40"/>
  <c r="AY732" i="40"/>
  <c r="AZ732" i="40"/>
  <c r="BA732" i="40"/>
  <c r="BB732" i="40"/>
  <c r="BC732" i="40"/>
  <c r="BD732" i="40"/>
  <c r="AY733" i="40"/>
  <c r="AZ733" i="40"/>
  <c r="BA733" i="40"/>
  <c r="BB733" i="40"/>
  <c r="BC733" i="40"/>
  <c r="BD733" i="40"/>
  <c r="AY734" i="40"/>
  <c r="AZ734" i="40"/>
  <c r="BA734" i="40"/>
  <c r="BB734" i="40"/>
  <c r="BC734" i="40"/>
  <c r="BD734" i="40"/>
  <c r="AY735" i="40"/>
  <c r="AZ735" i="40"/>
  <c r="BA735" i="40"/>
  <c r="BB735" i="40"/>
  <c r="BC735" i="40"/>
  <c r="BD735" i="40"/>
  <c r="AY736" i="40"/>
  <c r="AZ736" i="40"/>
  <c r="BA736" i="40"/>
  <c r="BB736" i="40"/>
  <c r="BC736" i="40"/>
  <c r="BD736" i="40"/>
  <c r="AY737" i="40"/>
  <c r="AZ737" i="40"/>
  <c r="BA737" i="40"/>
  <c r="BB737" i="40"/>
  <c r="BC737" i="40"/>
  <c r="BD737" i="40"/>
  <c r="AY738" i="40"/>
  <c r="AZ738" i="40"/>
  <c r="BA738" i="40"/>
  <c r="BB738" i="40"/>
  <c r="BC738" i="40"/>
  <c r="BD738" i="40"/>
  <c r="AY739" i="40"/>
  <c r="AZ739" i="40"/>
  <c r="BA739" i="40"/>
  <c r="BB739" i="40"/>
  <c r="BC739" i="40"/>
  <c r="BD739" i="40"/>
  <c r="AY740" i="40"/>
  <c r="AZ740" i="40"/>
  <c r="BA740" i="40"/>
  <c r="BB740" i="40"/>
  <c r="BC740" i="40"/>
  <c r="BD740" i="40"/>
  <c r="AY741" i="40"/>
  <c r="AZ741" i="40"/>
  <c r="BA741" i="40"/>
  <c r="BB741" i="40"/>
  <c r="BC741" i="40"/>
  <c r="BD741" i="40"/>
  <c r="AY742" i="40"/>
  <c r="AZ742" i="40"/>
  <c r="BA742" i="40"/>
  <c r="BB742" i="40"/>
  <c r="BC742" i="40"/>
  <c r="BD742" i="40"/>
  <c r="AY743" i="40"/>
  <c r="AZ743" i="40"/>
  <c r="BA743" i="40"/>
  <c r="BB743" i="40"/>
  <c r="BC743" i="40"/>
  <c r="BD743" i="40"/>
  <c r="AY744" i="40"/>
  <c r="AZ744" i="40"/>
  <c r="BA744" i="40"/>
  <c r="BB744" i="40"/>
  <c r="BC744" i="40"/>
  <c r="BD744" i="40"/>
  <c r="AY745" i="40"/>
  <c r="AZ745" i="40"/>
  <c r="BA745" i="40"/>
  <c r="BB745" i="40"/>
  <c r="BC745" i="40"/>
  <c r="BD745" i="40"/>
  <c r="AY746" i="40"/>
  <c r="AZ746" i="40"/>
  <c r="BA746" i="40"/>
  <c r="BB746" i="40"/>
  <c r="BC746" i="40"/>
  <c r="BD746" i="40"/>
  <c r="AY747" i="40"/>
  <c r="AZ747" i="40"/>
  <c r="BA747" i="40"/>
  <c r="BB747" i="40"/>
  <c r="BC747" i="40"/>
  <c r="BD747" i="40"/>
  <c r="AY748" i="40"/>
  <c r="AZ748" i="40"/>
  <c r="BA748" i="40"/>
  <c r="BB748" i="40"/>
  <c r="BC748" i="40"/>
  <c r="BD748" i="40"/>
  <c r="AY749" i="40"/>
  <c r="AZ749" i="40"/>
  <c r="BA749" i="40"/>
  <c r="BB749" i="40"/>
  <c r="BC749" i="40"/>
  <c r="BD749" i="40"/>
  <c r="AY750" i="40"/>
  <c r="AZ750" i="40"/>
  <c r="BA750" i="40"/>
  <c r="BB750" i="40"/>
  <c r="BC750" i="40"/>
  <c r="BD750" i="40"/>
  <c r="AY751" i="40"/>
  <c r="AZ751" i="40"/>
  <c r="BA751" i="40"/>
  <c r="BB751" i="40"/>
  <c r="BC751" i="40"/>
  <c r="BD751" i="40"/>
  <c r="AY752" i="40"/>
  <c r="AZ752" i="40"/>
  <c r="BA752" i="40"/>
  <c r="BB752" i="40"/>
  <c r="BC752" i="40"/>
  <c r="BD752" i="40"/>
  <c r="AY753" i="40"/>
  <c r="AZ753" i="40"/>
  <c r="BA753" i="40"/>
  <c r="BB753" i="40"/>
  <c r="BC753" i="40"/>
  <c r="BD753" i="40"/>
  <c r="AY754" i="40"/>
  <c r="AZ754" i="40"/>
  <c r="BA754" i="40"/>
  <c r="BB754" i="40"/>
  <c r="BC754" i="40"/>
  <c r="BD754" i="40"/>
  <c r="AY755" i="40"/>
  <c r="AZ755" i="40"/>
  <c r="BA755" i="40"/>
  <c r="BB755" i="40"/>
  <c r="BC755" i="40"/>
  <c r="BD755" i="40"/>
  <c r="AY756" i="40"/>
  <c r="AZ756" i="40"/>
  <c r="BA756" i="40"/>
  <c r="BB756" i="40"/>
  <c r="BC756" i="40"/>
  <c r="BD756" i="40"/>
  <c r="AY757" i="40"/>
  <c r="AZ757" i="40"/>
  <c r="BA757" i="40"/>
  <c r="BB757" i="40"/>
  <c r="BC757" i="40"/>
  <c r="BD757" i="40"/>
  <c r="AY758" i="40"/>
  <c r="AZ758" i="40"/>
  <c r="BA758" i="40"/>
  <c r="BB758" i="40"/>
  <c r="BC758" i="40"/>
  <c r="BD758" i="40"/>
  <c r="AY759" i="40"/>
  <c r="AZ759" i="40"/>
  <c r="BA759" i="40"/>
  <c r="BB759" i="40"/>
  <c r="BC759" i="40"/>
  <c r="BD759" i="40"/>
  <c r="AY760" i="40"/>
  <c r="AZ760" i="40"/>
  <c r="BA760" i="40"/>
  <c r="BB760" i="40"/>
  <c r="BC760" i="40"/>
  <c r="BD760" i="40"/>
  <c r="AY761" i="40"/>
  <c r="AZ761" i="40"/>
  <c r="BA761" i="40"/>
  <c r="BB761" i="40"/>
  <c r="BC761" i="40"/>
  <c r="BD761" i="40"/>
  <c r="AY762" i="40"/>
  <c r="AZ762" i="40"/>
  <c r="BA762" i="40"/>
  <c r="BB762" i="40"/>
  <c r="BC762" i="40"/>
  <c r="BD762" i="40"/>
  <c r="AY763" i="40"/>
  <c r="AZ763" i="40"/>
  <c r="BA763" i="40"/>
  <c r="BB763" i="40"/>
  <c r="BC763" i="40"/>
  <c r="BD763" i="40"/>
  <c r="AY764" i="40"/>
  <c r="AZ764" i="40"/>
  <c r="BA764" i="40"/>
  <c r="BB764" i="40"/>
  <c r="BC764" i="40"/>
  <c r="BD764" i="40"/>
  <c r="AY765" i="40"/>
  <c r="AZ765" i="40"/>
  <c r="BA765" i="40"/>
  <c r="BB765" i="40"/>
  <c r="BC765" i="40"/>
  <c r="BD765" i="40"/>
  <c r="AY766" i="40"/>
  <c r="AZ766" i="40"/>
  <c r="BA766" i="40"/>
  <c r="BB766" i="40"/>
  <c r="BC766" i="40"/>
  <c r="BD766" i="40"/>
  <c r="AY767" i="40"/>
  <c r="AZ767" i="40"/>
  <c r="BA767" i="40"/>
  <c r="BB767" i="40"/>
  <c r="BC767" i="40"/>
  <c r="BD767" i="40"/>
  <c r="AY768" i="40"/>
  <c r="AZ768" i="40"/>
  <c r="BA768" i="40"/>
  <c r="BB768" i="40"/>
  <c r="BC768" i="40"/>
  <c r="BD768" i="40"/>
  <c r="AY769" i="40"/>
  <c r="AZ769" i="40"/>
  <c r="BA769" i="40"/>
  <c r="BB769" i="40"/>
  <c r="BC769" i="40"/>
  <c r="BD769" i="40"/>
  <c r="AY770" i="40"/>
  <c r="AZ770" i="40"/>
  <c r="BA770" i="40"/>
  <c r="BB770" i="40"/>
  <c r="BC770" i="40"/>
  <c r="BD770" i="40"/>
  <c r="AY771" i="40"/>
  <c r="AZ771" i="40"/>
  <c r="BA771" i="40"/>
  <c r="BB771" i="40"/>
  <c r="BC771" i="40"/>
  <c r="BD771" i="40"/>
  <c r="AY772" i="40"/>
  <c r="AZ772" i="40"/>
  <c r="BA772" i="40"/>
  <c r="BB772" i="40"/>
  <c r="BC772" i="40"/>
  <c r="BD772" i="40"/>
  <c r="AY773" i="40"/>
  <c r="AZ773" i="40"/>
  <c r="BA773" i="40"/>
  <c r="BB773" i="40"/>
  <c r="BC773" i="40"/>
  <c r="BD773" i="40"/>
  <c r="AY774" i="40"/>
  <c r="AZ774" i="40"/>
  <c r="BA774" i="40"/>
  <c r="BB774" i="40"/>
  <c r="BC774" i="40"/>
  <c r="BD774" i="40"/>
  <c r="AY775" i="40"/>
  <c r="AZ775" i="40"/>
  <c r="BA775" i="40"/>
  <c r="BB775" i="40"/>
  <c r="BC775" i="40"/>
  <c r="BD775" i="40"/>
  <c r="AY776" i="40"/>
  <c r="AZ776" i="40"/>
  <c r="BA776" i="40"/>
  <c r="BB776" i="40"/>
  <c r="BC776" i="40"/>
  <c r="BD776" i="40"/>
  <c r="AY777" i="40"/>
  <c r="AZ777" i="40"/>
  <c r="BA777" i="40"/>
  <c r="BB777" i="40"/>
  <c r="BC777" i="40"/>
  <c r="BD777" i="40"/>
  <c r="AY778" i="40"/>
  <c r="AZ778" i="40"/>
  <c r="BA778" i="40"/>
  <c r="BB778" i="40"/>
  <c r="BC778" i="40"/>
  <c r="BD778" i="40"/>
  <c r="AY779" i="40"/>
  <c r="AZ779" i="40"/>
  <c r="BA779" i="40"/>
  <c r="BB779" i="40"/>
  <c r="BC779" i="40"/>
  <c r="BD779" i="40"/>
  <c r="AY780" i="40"/>
  <c r="AZ780" i="40"/>
  <c r="BA780" i="40"/>
  <c r="BB780" i="40"/>
  <c r="BC780" i="40"/>
  <c r="BD780" i="40"/>
  <c r="AY781" i="40"/>
  <c r="AZ781" i="40"/>
  <c r="BA781" i="40"/>
  <c r="BB781" i="40"/>
  <c r="BC781" i="40"/>
  <c r="BD781" i="40"/>
  <c r="AY782" i="40"/>
  <c r="AZ782" i="40"/>
  <c r="BA782" i="40"/>
  <c r="BB782" i="40"/>
  <c r="BC782" i="40"/>
  <c r="BD782" i="40"/>
  <c r="AY783" i="40"/>
  <c r="AZ783" i="40"/>
  <c r="BA783" i="40"/>
  <c r="BB783" i="40"/>
  <c r="BC783" i="40"/>
  <c r="BD783" i="40"/>
  <c r="AY784" i="40"/>
  <c r="AZ784" i="40"/>
  <c r="BA784" i="40"/>
  <c r="BB784" i="40"/>
  <c r="BC784" i="40"/>
  <c r="BD784" i="40"/>
  <c r="AY785" i="40"/>
  <c r="AZ785" i="40"/>
  <c r="BA785" i="40"/>
  <c r="BB785" i="40"/>
  <c r="BC785" i="40"/>
  <c r="BD785" i="40"/>
  <c r="AY786" i="40"/>
  <c r="AZ786" i="40"/>
  <c r="BA786" i="40"/>
  <c r="BB786" i="40"/>
  <c r="BC786" i="40"/>
  <c r="BD786" i="40"/>
  <c r="AY787" i="40"/>
  <c r="AZ787" i="40"/>
  <c r="BA787" i="40"/>
  <c r="BB787" i="40"/>
  <c r="BC787" i="40"/>
  <c r="BD787" i="40"/>
  <c r="AY788" i="40"/>
  <c r="AZ788" i="40"/>
  <c r="BA788" i="40"/>
  <c r="BB788" i="40"/>
  <c r="BC788" i="40"/>
  <c r="BD788" i="40"/>
  <c r="AY789" i="40"/>
  <c r="AZ789" i="40"/>
  <c r="BA789" i="40"/>
  <c r="BB789" i="40"/>
  <c r="BC789" i="40"/>
  <c r="BD789" i="40"/>
  <c r="AY790" i="40"/>
  <c r="AZ790" i="40"/>
  <c r="BA790" i="40"/>
  <c r="BB790" i="40"/>
  <c r="BC790" i="40"/>
  <c r="BD790" i="40"/>
  <c r="AY791" i="40"/>
  <c r="AZ791" i="40"/>
  <c r="BA791" i="40"/>
  <c r="BB791" i="40"/>
  <c r="BC791" i="40"/>
  <c r="BD791" i="40"/>
  <c r="AY792" i="40"/>
  <c r="AZ792" i="40"/>
  <c r="BA792" i="40"/>
  <c r="BB792" i="40"/>
  <c r="BC792" i="40"/>
  <c r="BD792" i="40"/>
  <c r="AY793" i="40"/>
  <c r="AZ793" i="40"/>
  <c r="BA793" i="40"/>
  <c r="BB793" i="40"/>
  <c r="BC793" i="40"/>
  <c r="BD793" i="40"/>
  <c r="AY794" i="40"/>
  <c r="AZ794" i="40"/>
  <c r="BA794" i="40"/>
  <c r="BB794" i="40"/>
  <c r="BC794" i="40"/>
  <c r="BD794" i="40"/>
  <c r="AY795" i="40"/>
  <c r="AZ795" i="40"/>
  <c r="BA795" i="40"/>
  <c r="BB795" i="40"/>
  <c r="BC795" i="40"/>
  <c r="BD795" i="40"/>
  <c r="AY796" i="40"/>
  <c r="AZ796" i="40"/>
  <c r="BA796" i="40"/>
  <c r="BB796" i="40"/>
  <c r="BC796" i="40"/>
  <c r="BD796" i="40"/>
  <c r="AY797" i="40"/>
  <c r="AZ797" i="40"/>
  <c r="BA797" i="40"/>
  <c r="BB797" i="40"/>
  <c r="BC797" i="40"/>
  <c r="BD797" i="40"/>
  <c r="AY798" i="40"/>
  <c r="AZ798" i="40"/>
  <c r="BA798" i="40"/>
  <c r="BB798" i="40"/>
  <c r="BC798" i="40"/>
  <c r="BD798" i="40"/>
  <c r="AY799" i="40"/>
  <c r="AZ799" i="40"/>
  <c r="BA799" i="40"/>
  <c r="BB799" i="40"/>
  <c r="BC799" i="40"/>
  <c r="BD799" i="40"/>
  <c r="AY800" i="40"/>
  <c r="AZ800" i="40"/>
  <c r="BA800" i="40"/>
  <c r="BB800" i="40"/>
  <c r="BC800" i="40"/>
  <c r="BD800" i="40"/>
  <c r="AY801" i="40"/>
  <c r="AZ801" i="40"/>
  <c r="BA801" i="40"/>
  <c r="BB801" i="40"/>
  <c r="BC801" i="40"/>
  <c r="BD801" i="40"/>
  <c r="AY802" i="40"/>
  <c r="AZ802" i="40"/>
  <c r="BA802" i="40"/>
  <c r="BB802" i="40"/>
  <c r="BC802" i="40"/>
  <c r="BD802" i="40"/>
  <c r="AY803" i="40"/>
  <c r="AZ803" i="40"/>
  <c r="BA803" i="40"/>
  <c r="BB803" i="40"/>
  <c r="BC803" i="40"/>
  <c r="BD803" i="40"/>
  <c r="AY804" i="40"/>
  <c r="AZ804" i="40"/>
  <c r="BA804" i="40"/>
  <c r="BB804" i="40"/>
  <c r="BC804" i="40"/>
  <c r="BD804" i="40"/>
  <c r="AY805" i="40"/>
  <c r="AZ805" i="40"/>
  <c r="BA805" i="40"/>
  <c r="BB805" i="40"/>
  <c r="BC805" i="40"/>
  <c r="BD805" i="40"/>
  <c r="AY806" i="40"/>
  <c r="AZ806" i="40"/>
  <c r="BA806" i="40"/>
  <c r="BB806" i="40"/>
  <c r="BC806" i="40"/>
  <c r="BD806" i="40"/>
  <c r="AY807" i="40"/>
  <c r="AZ807" i="40"/>
  <c r="BA807" i="40"/>
  <c r="BB807" i="40"/>
  <c r="BC807" i="40"/>
  <c r="BD807" i="40"/>
  <c r="AY808" i="40"/>
  <c r="AZ808" i="40"/>
  <c r="BA808" i="40"/>
  <c r="BB808" i="40"/>
  <c r="BC808" i="40"/>
  <c r="BD808" i="40"/>
  <c r="AY809" i="40"/>
  <c r="AZ809" i="40"/>
  <c r="BA809" i="40"/>
  <c r="BB809" i="40"/>
  <c r="BC809" i="40"/>
  <c r="BD809" i="40"/>
  <c r="AY810" i="40"/>
  <c r="AZ810" i="40"/>
  <c r="BA810" i="40"/>
  <c r="BB810" i="40"/>
  <c r="BC810" i="40"/>
  <c r="BD810" i="40"/>
  <c r="AY811" i="40"/>
  <c r="AZ811" i="40"/>
  <c r="BA811" i="40"/>
  <c r="BB811" i="40"/>
  <c r="BC811" i="40"/>
  <c r="BD811" i="40"/>
  <c r="AY812" i="40"/>
  <c r="AZ812" i="40"/>
  <c r="BA812" i="40"/>
  <c r="BB812" i="40"/>
  <c r="BC812" i="40"/>
  <c r="BD812" i="40"/>
  <c r="AY813" i="40"/>
  <c r="AZ813" i="40"/>
  <c r="BA813" i="40"/>
  <c r="BB813" i="40"/>
  <c r="BC813" i="40"/>
  <c r="BD813" i="40"/>
  <c r="AY814" i="40"/>
  <c r="AZ814" i="40"/>
  <c r="BA814" i="40"/>
  <c r="BB814" i="40"/>
  <c r="BC814" i="40"/>
  <c r="BD814" i="40"/>
  <c r="AY815" i="40"/>
  <c r="AZ815" i="40"/>
  <c r="BA815" i="40"/>
  <c r="BB815" i="40"/>
  <c r="BC815" i="40"/>
  <c r="BD815" i="40"/>
  <c r="AY816" i="40"/>
  <c r="AZ816" i="40"/>
  <c r="BA816" i="40"/>
  <c r="BB816" i="40"/>
  <c r="BC816" i="40"/>
  <c r="BD816" i="40"/>
  <c r="AY817" i="40"/>
  <c r="AZ817" i="40"/>
  <c r="BA817" i="40"/>
  <c r="BB817" i="40"/>
  <c r="BC817" i="40"/>
  <c r="BD817" i="40"/>
  <c r="AY818" i="40"/>
  <c r="AZ818" i="40"/>
  <c r="BA818" i="40"/>
  <c r="BB818" i="40"/>
  <c r="BC818" i="40"/>
  <c r="BD818" i="40"/>
  <c r="AY819" i="40"/>
  <c r="AZ819" i="40"/>
  <c r="BA819" i="40"/>
  <c r="BB819" i="40"/>
  <c r="BC819" i="40"/>
  <c r="BD819" i="40"/>
  <c r="AY820" i="40"/>
  <c r="AZ820" i="40"/>
  <c r="BA820" i="40"/>
  <c r="BB820" i="40"/>
  <c r="BC820" i="40"/>
  <c r="BD820" i="40"/>
  <c r="AY821" i="40"/>
  <c r="AZ821" i="40"/>
  <c r="BA821" i="40"/>
  <c r="BB821" i="40"/>
  <c r="BC821" i="40"/>
  <c r="BD821" i="40"/>
  <c r="AY822" i="40"/>
  <c r="AZ822" i="40"/>
  <c r="BA822" i="40"/>
  <c r="BB822" i="40"/>
  <c r="BC822" i="40"/>
  <c r="BD822" i="40"/>
  <c r="AY823" i="40"/>
  <c r="AZ823" i="40"/>
  <c r="BA823" i="40"/>
  <c r="BB823" i="40"/>
  <c r="BC823" i="40"/>
  <c r="BD823" i="40"/>
  <c r="AY824" i="40"/>
  <c r="AZ824" i="40"/>
  <c r="BA824" i="40"/>
  <c r="BB824" i="40"/>
  <c r="BC824" i="40"/>
  <c r="BD824" i="40"/>
  <c r="AY825" i="40"/>
  <c r="AZ825" i="40"/>
  <c r="BA825" i="40"/>
  <c r="BB825" i="40"/>
  <c r="BC825" i="40"/>
  <c r="BD825" i="40"/>
  <c r="AY826" i="40"/>
  <c r="AZ826" i="40"/>
  <c r="BA826" i="40"/>
  <c r="BB826" i="40"/>
  <c r="BC826" i="40"/>
  <c r="BD826" i="40"/>
  <c r="AY827" i="40"/>
  <c r="AZ827" i="40"/>
  <c r="BA827" i="40"/>
  <c r="BB827" i="40"/>
  <c r="BC827" i="40"/>
  <c r="BD827" i="40"/>
  <c r="AY828" i="40"/>
  <c r="AZ828" i="40"/>
  <c r="BA828" i="40"/>
  <c r="BB828" i="40"/>
  <c r="BC828" i="40"/>
  <c r="BD828" i="40"/>
  <c r="AY829" i="40"/>
  <c r="AZ829" i="40"/>
  <c r="BA829" i="40"/>
  <c r="BB829" i="40"/>
  <c r="BC829" i="40"/>
  <c r="BD829" i="40"/>
  <c r="AY830" i="40"/>
  <c r="AZ830" i="40"/>
  <c r="BA830" i="40"/>
  <c r="BB830" i="40"/>
  <c r="BC830" i="40"/>
  <c r="BD830" i="40"/>
  <c r="AY831" i="40"/>
  <c r="AZ831" i="40"/>
  <c r="BA831" i="40"/>
  <c r="BB831" i="40"/>
  <c r="BC831" i="40"/>
  <c r="BD831" i="40"/>
  <c r="AY832" i="40"/>
  <c r="AZ832" i="40"/>
  <c r="BA832" i="40"/>
  <c r="BB832" i="40"/>
  <c r="BC832" i="40"/>
  <c r="BD832" i="40"/>
  <c r="AY833" i="40"/>
  <c r="AZ833" i="40"/>
  <c r="BA833" i="40"/>
  <c r="BB833" i="40"/>
  <c r="BC833" i="40"/>
  <c r="BD833" i="40"/>
  <c r="AY834" i="40"/>
  <c r="AZ834" i="40"/>
  <c r="BA834" i="40"/>
  <c r="BB834" i="40"/>
  <c r="BC834" i="40"/>
  <c r="BD834" i="40"/>
  <c r="AY835" i="40"/>
  <c r="AZ835" i="40"/>
  <c r="BA835" i="40"/>
  <c r="BB835" i="40"/>
  <c r="BC835" i="40"/>
  <c r="BD835" i="40"/>
  <c r="AY836" i="40"/>
  <c r="AZ836" i="40"/>
  <c r="BA836" i="40"/>
  <c r="BB836" i="40"/>
  <c r="BC836" i="40"/>
  <c r="BD836" i="40"/>
  <c r="AY837" i="40"/>
  <c r="AZ837" i="40"/>
  <c r="BA837" i="40"/>
  <c r="BB837" i="40"/>
  <c r="BC837" i="40"/>
  <c r="BD837" i="40"/>
  <c r="AY838" i="40"/>
  <c r="AZ838" i="40"/>
  <c r="BA838" i="40"/>
  <c r="BB838" i="40"/>
  <c r="BC838" i="40"/>
  <c r="BD838" i="40"/>
  <c r="AY839" i="40"/>
  <c r="AZ839" i="40"/>
  <c r="BA839" i="40"/>
  <c r="BB839" i="40"/>
  <c r="BC839" i="40"/>
  <c r="BD839" i="40"/>
  <c r="AY840" i="40"/>
  <c r="AZ840" i="40"/>
  <c r="BA840" i="40"/>
  <c r="BB840" i="40"/>
  <c r="BC840" i="40"/>
  <c r="BD840" i="40"/>
  <c r="AY841" i="40"/>
  <c r="AZ841" i="40"/>
  <c r="BA841" i="40"/>
  <c r="BB841" i="40"/>
  <c r="BC841" i="40"/>
  <c r="BD841" i="40"/>
  <c r="AY842" i="40"/>
  <c r="AZ842" i="40"/>
  <c r="BA842" i="40"/>
  <c r="BB842" i="40"/>
  <c r="BC842" i="40"/>
  <c r="BD842" i="40"/>
  <c r="AY843" i="40"/>
  <c r="AZ843" i="40"/>
  <c r="BA843" i="40"/>
  <c r="BB843" i="40"/>
  <c r="BC843" i="40"/>
  <c r="BD843" i="40"/>
  <c r="AY844" i="40"/>
  <c r="AZ844" i="40"/>
  <c r="BA844" i="40"/>
  <c r="BB844" i="40"/>
  <c r="BC844" i="40"/>
  <c r="BD844" i="40"/>
  <c r="AY845" i="40"/>
  <c r="AZ845" i="40"/>
  <c r="BA845" i="40"/>
  <c r="BB845" i="40"/>
  <c r="BC845" i="40"/>
  <c r="BD845" i="40"/>
  <c r="AY846" i="40"/>
  <c r="AZ846" i="40"/>
  <c r="BA846" i="40"/>
  <c r="BB846" i="40"/>
  <c r="BC846" i="40"/>
  <c r="BD846" i="40"/>
  <c r="AY847" i="40"/>
  <c r="AZ847" i="40"/>
  <c r="BA847" i="40"/>
  <c r="BB847" i="40"/>
  <c r="BC847" i="40"/>
  <c r="BD847" i="40"/>
  <c r="AY848" i="40"/>
  <c r="AZ848" i="40"/>
  <c r="BA848" i="40"/>
  <c r="BB848" i="40"/>
  <c r="BC848" i="40"/>
  <c r="BD848" i="40"/>
  <c r="AY849" i="40"/>
  <c r="AZ849" i="40"/>
  <c r="BA849" i="40"/>
  <c r="BB849" i="40"/>
  <c r="BC849" i="40"/>
  <c r="BD849" i="40"/>
  <c r="AY850" i="40"/>
  <c r="AZ850" i="40"/>
  <c r="BA850" i="40"/>
  <c r="BB850" i="40"/>
  <c r="BC850" i="40"/>
  <c r="BD850" i="40"/>
  <c r="AY851" i="40"/>
  <c r="AZ851" i="40"/>
  <c r="BA851" i="40"/>
  <c r="BB851" i="40"/>
  <c r="BC851" i="40"/>
  <c r="BD851" i="40"/>
  <c r="AY852" i="40"/>
  <c r="AZ852" i="40"/>
  <c r="BA852" i="40"/>
  <c r="BB852" i="40"/>
  <c r="BC852" i="40"/>
  <c r="BD852" i="40"/>
  <c r="AY853" i="40"/>
  <c r="AZ853" i="40"/>
  <c r="BA853" i="40"/>
  <c r="BB853" i="40"/>
  <c r="BC853" i="40"/>
  <c r="BD853" i="40"/>
  <c r="AY854" i="40"/>
  <c r="AZ854" i="40"/>
  <c r="BA854" i="40"/>
  <c r="BB854" i="40"/>
  <c r="BC854" i="40"/>
  <c r="BD854" i="40"/>
  <c r="AY855" i="40"/>
  <c r="AZ855" i="40"/>
  <c r="BA855" i="40"/>
  <c r="BB855" i="40"/>
  <c r="BC855" i="40"/>
  <c r="BD855" i="40"/>
  <c r="AY856" i="40"/>
  <c r="AZ856" i="40"/>
  <c r="BA856" i="40"/>
  <c r="BB856" i="40"/>
  <c r="BC856" i="40"/>
  <c r="BD856" i="40"/>
  <c r="AY857" i="40"/>
  <c r="AZ857" i="40"/>
  <c r="BA857" i="40"/>
  <c r="BB857" i="40"/>
  <c r="BC857" i="40"/>
  <c r="BD857" i="40"/>
  <c r="AY858" i="40"/>
  <c r="AZ858" i="40"/>
  <c r="BA858" i="40"/>
  <c r="BB858" i="40"/>
  <c r="BC858" i="40"/>
  <c r="BD858" i="40"/>
  <c r="AY859" i="40"/>
  <c r="AZ859" i="40"/>
  <c r="BA859" i="40"/>
  <c r="BB859" i="40"/>
  <c r="BC859" i="40"/>
  <c r="BD859" i="40"/>
  <c r="AY860" i="40"/>
  <c r="AZ860" i="40"/>
  <c r="BA860" i="40"/>
  <c r="BB860" i="40"/>
  <c r="BC860" i="40"/>
  <c r="BD860" i="40"/>
  <c r="AY861" i="40"/>
  <c r="AZ861" i="40"/>
  <c r="BA861" i="40"/>
  <c r="BB861" i="40"/>
  <c r="BC861" i="40"/>
  <c r="BD861" i="40"/>
  <c r="AY862" i="40"/>
  <c r="AZ862" i="40"/>
  <c r="BA862" i="40"/>
  <c r="BB862" i="40"/>
  <c r="BC862" i="40"/>
  <c r="BD862" i="40"/>
  <c r="AY863" i="40"/>
  <c r="AZ863" i="40"/>
  <c r="BA863" i="40"/>
  <c r="BB863" i="40"/>
  <c r="BC863" i="40"/>
  <c r="BD863" i="40"/>
  <c r="AY864" i="40"/>
  <c r="AZ864" i="40"/>
  <c r="BA864" i="40"/>
  <c r="BB864" i="40"/>
  <c r="BC864" i="40"/>
  <c r="BD864" i="40"/>
  <c r="AY865" i="40"/>
  <c r="AZ865" i="40"/>
  <c r="BA865" i="40"/>
  <c r="BB865" i="40"/>
  <c r="BC865" i="40"/>
  <c r="BD865" i="40"/>
  <c r="AY866" i="40"/>
  <c r="AZ866" i="40"/>
  <c r="BA866" i="40"/>
  <c r="BB866" i="40"/>
  <c r="BC866" i="40"/>
  <c r="BD866" i="40"/>
  <c r="AY867" i="40"/>
  <c r="AZ867" i="40"/>
  <c r="BA867" i="40"/>
  <c r="BB867" i="40"/>
  <c r="BC867" i="40"/>
  <c r="BD867" i="40"/>
  <c r="AY868" i="40"/>
  <c r="AZ868" i="40"/>
  <c r="BA868" i="40"/>
  <c r="BB868" i="40"/>
  <c r="BC868" i="40"/>
  <c r="BD868" i="40"/>
  <c r="AY869" i="40"/>
  <c r="AZ869" i="40"/>
  <c r="BA869" i="40"/>
  <c r="BB869" i="40"/>
  <c r="BC869" i="40"/>
  <c r="BD869" i="40"/>
  <c r="AY870" i="40"/>
  <c r="AZ870" i="40"/>
  <c r="BA870" i="40"/>
  <c r="BB870" i="40"/>
  <c r="BC870" i="40"/>
  <c r="BD870" i="40"/>
  <c r="AY871" i="40"/>
  <c r="AZ871" i="40"/>
  <c r="BA871" i="40"/>
  <c r="BB871" i="40"/>
  <c r="BC871" i="40"/>
  <c r="BD871" i="40"/>
  <c r="AY872" i="40"/>
  <c r="AZ872" i="40"/>
  <c r="BA872" i="40"/>
  <c r="BB872" i="40"/>
  <c r="BC872" i="40"/>
  <c r="BD872" i="40"/>
  <c r="AY873" i="40"/>
  <c r="AZ873" i="40"/>
  <c r="BA873" i="40"/>
  <c r="BB873" i="40"/>
  <c r="BC873" i="40"/>
  <c r="BD873" i="40"/>
  <c r="AY874" i="40"/>
  <c r="AZ874" i="40"/>
  <c r="BA874" i="40"/>
  <c r="BB874" i="40"/>
  <c r="BC874" i="40"/>
  <c r="BD874" i="40"/>
  <c r="AY875" i="40"/>
  <c r="AZ875" i="40"/>
  <c r="BA875" i="40"/>
  <c r="BB875" i="40"/>
  <c r="BC875" i="40"/>
  <c r="BD875" i="40"/>
  <c r="AY876" i="40"/>
  <c r="AZ876" i="40"/>
  <c r="BA876" i="40"/>
  <c r="BB876" i="40"/>
  <c r="BC876" i="40"/>
  <c r="BD876" i="40"/>
  <c r="AY877" i="40"/>
  <c r="AZ877" i="40"/>
  <c r="BA877" i="40"/>
  <c r="BB877" i="40"/>
  <c r="BC877" i="40"/>
  <c r="BD877" i="40"/>
  <c r="AY878" i="40"/>
  <c r="AZ878" i="40"/>
  <c r="BA878" i="40"/>
  <c r="BB878" i="40"/>
  <c r="BC878" i="40"/>
  <c r="BD878" i="40"/>
  <c r="AY879" i="40"/>
  <c r="AZ879" i="40"/>
  <c r="BA879" i="40"/>
  <c r="BB879" i="40"/>
  <c r="BC879" i="40"/>
  <c r="BD879" i="40"/>
  <c r="AY880" i="40"/>
  <c r="AZ880" i="40"/>
  <c r="BA880" i="40"/>
  <c r="BB880" i="40"/>
  <c r="BC880" i="40"/>
  <c r="BD880" i="40"/>
  <c r="AY881" i="40"/>
  <c r="AZ881" i="40"/>
  <c r="BA881" i="40"/>
  <c r="BB881" i="40"/>
  <c r="BC881" i="40"/>
  <c r="BD881" i="40"/>
  <c r="AY882" i="40"/>
  <c r="AZ882" i="40"/>
  <c r="BA882" i="40"/>
  <c r="BB882" i="40"/>
  <c r="BC882" i="40"/>
  <c r="BD882" i="40"/>
  <c r="AY883" i="40"/>
  <c r="AZ883" i="40"/>
  <c r="BA883" i="40"/>
  <c r="BB883" i="40"/>
  <c r="BC883" i="40"/>
  <c r="BD883" i="40"/>
  <c r="AY884" i="40"/>
  <c r="AZ884" i="40"/>
  <c r="BA884" i="40"/>
  <c r="BB884" i="40"/>
  <c r="BC884" i="40"/>
  <c r="BD884" i="40"/>
  <c r="AY885" i="40"/>
  <c r="AZ885" i="40"/>
  <c r="BA885" i="40"/>
  <c r="BB885" i="40"/>
  <c r="BC885" i="40"/>
  <c r="BD885" i="40"/>
  <c r="AY886" i="40"/>
  <c r="AZ886" i="40"/>
  <c r="BA886" i="40"/>
  <c r="BB886" i="40"/>
  <c r="BC886" i="40"/>
  <c r="BD886" i="40"/>
  <c r="AY887" i="40"/>
  <c r="AZ887" i="40"/>
  <c r="BA887" i="40"/>
  <c r="BB887" i="40"/>
  <c r="BC887" i="40"/>
  <c r="BD887" i="40"/>
  <c r="AY888" i="40"/>
  <c r="AZ888" i="40"/>
  <c r="BA888" i="40"/>
  <c r="BB888" i="40"/>
  <c r="BC888" i="40"/>
  <c r="BD888" i="40"/>
  <c r="AY889" i="40"/>
  <c r="AZ889" i="40"/>
  <c r="BA889" i="40"/>
  <c r="BB889" i="40"/>
  <c r="BC889" i="40"/>
  <c r="BD889" i="40"/>
  <c r="AY890" i="40"/>
  <c r="AZ890" i="40"/>
  <c r="BA890" i="40"/>
  <c r="BB890" i="40"/>
  <c r="BC890" i="40"/>
  <c r="BD890" i="40"/>
  <c r="AY891" i="40"/>
  <c r="AZ891" i="40"/>
  <c r="BA891" i="40"/>
  <c r="BB891" i="40"/>
  <c r="BC891" i="40"/>
  <c r="BD891" i="40"/>
  <c r="AY892" i="40"/>
  <c r="AZ892" i="40"/>
  <c r="BA892" i="40"/>
  <c r="BB892" i="40"/>
  <c r="BC892" i="40"/>
  <c r="BD892" i="40"/>
  <c r="AY893" i="40"/>
  <c r="AZ893" i="40"/>
  <c r="BA893" i="40"/>
  <c r="BB893" i="40"/>
  <c r="BC893" i="40"/>
  <c r="BD893" i="40"/>
  <c r="AY894" i="40"/>
  <c r="AZ894" i="40"/>
  <c r="BA894" i="40"/>
  <c r="BB894" i="40"/>
  <c r="BC894" i="40"/>
  <c r="BD894" i="40"/>
  <c r="AY895" i="40"/>
  <c r="AZ895" i="40"/>
  <c r="BA895" i="40"/>
  <c r="BB895" i="40"/>
  <c r="BC895" i="40"/>
  <c r="BD895" i="40"/>
  <c r="AY896" i="40"/>
  <c r="AZ896" i="40"/>
  <c r="BA896" i="40"/>
  <c r="BB896" i="40"/>
  <c r="BC896" i="40"/>
  <c r="BD896" i="40"/>
  <c r="AY897" i="40"/>
  <c r="AZ897" i="40"/>
  <c r="BA897" i="40"/>
  <c r="BB897" i="40"/>
  <c r="BC897" i="40"/>
  <c r="BD897" i="40"/>
  <c r="AY898" i="40"/>
  <c r="AZ898" i="40"/>
  <c r="BA898" i="40"/>
  <c r="BB898" i="40"/>
  <c r="BC898" i="40"/>
  <c r="BD898" i="40"/>
  <c r="AY899" i="40"/>
  <c r="AZ899" i="40"/>
  <c r="BA899" i="40"/>
  <c r="BB899" i="40"/>
  <c r="BC899" i="40"/>
  <c r="BD899" i="40"/>
  <c r="AY900" i="40"/>
  <c r="AZ900" i="40"/>
  <c r="BA900" i="40"/>
  <c r="BB900" i="40"/>
  <c r="BC900" i="40"/>
  <c r="BD900" i="40"/>
  <c r="AY901" i="40"/>
  <c r="AZ901" i="40"/>
  <c r="BA901" i="40"/>
  <c r="BB901" i="40"/>
  <c r="BC901" i="40"/>
  <c r="BD901" i="40"/>
  <c r="AY902" i="40"/>
  <c r="AZ902" i="40"/>
  <c r="BA902" i="40"/>
  <c r="BB902" i="40"/>
  <c r="BC902" i="40"/>
  <c r="BD902" i="40"/>
  <c r="AY903" i="40"/>
  <c r="AZ903" i="40"/>
  <c r="BA903" i="40"/>
  <c r="BB903" i="40"/>
  <c r="BC903" i="40"/>
  <c r="BD903" i="40"/>
  <c r="AY904" i="40"/>
  <c r="AZ904" i="40"/>
  <c r="BA904" i="40"/>
  <c r="BB904" i="40"/>
  <c r="BC904" i="40"/>
  <c r="BD904" i="40"/>
  <c r="AY905" i="40"/>
  <c r="AZ905" i="40"/>
  <c r="BA905" i="40"/>
  <c r="BB905" i="40"/>
  <c r="BC905" i="40"/>
  <c r="BD905" i="40"/>
  <c r="AY906" i="40"/>
  <c r="AZ906" i="40"/>
  <c r="BA906" i="40"/>
  <c r="BB906" i="40"/>
  <c r="BC906" i="40"/>
  <c r="BD906" i="40"/>
  <c r="AY907" i="40"/>
  <c r="AZ907" i="40"/>
  <c r="BA907" i="40"/>
  <c r="BB907" i="40"/>
  <c r="BC907" i="40"/>
  <c r="BD907" i="40"/>
  <c r="AY908" i="40"/>
  <c r="AZ908" i="40"/>
  <c r="BA908" i="40"/>
  <c r="BB908" i="40"/>
  <c r="BC908" i="40"/>
  <c r="BD908" i="40"/>
  <c r="AY909" i="40"/>
  <c r="AZ909" i="40"/>
  <c r="BA909" i="40"/>
  <c r="BB909" i="40"/>
  <c r="BC909" i="40"/>
  <c r="BD909" i="40"/>
  <c r="AY910" i="40"/>
  <c r="AZ910" i="40"/>
  <c r="BA910" i="40"/>
  <c r="BB910" i="40"/>
  <c r="BC910" i="40"/>
  <c r="BD910" i="40"/>
  <c r="AY911" i="40"/>
  <c r="AZ911" i="40"/>
  <c r="BA911" i="40"/>
  <c r="BB911" i="40"/>
  <c r="BC911" i="40"/>
  <c r="BD911" i="40"/>
  <c r="AY912" i="40"/>
  <c r="AZ912" i="40"/>
  <c r="BA912" i="40"/>
  <c r="BB912" i="40"/>
  <c r="BC912" i="40"/>
  <c r="BD912" i="40"/>
  <c r="AY913" i="40"/>
  <c r="AZ913" i="40"/>
  <c r="BA913" i="40"/>
  <c r="BB913" i="40"/>
  <c r="BC913" i="40"/>
  <c r="BD913" i="40"/>
  <c r="AY914" i="40"/>
  <c r="AZ914" i="40"/>
  <c r="BA914" i="40"/>
  <c r="BB914" i="40"/>
  <c r="BC914" i="40"/>
  <c r="BD914" i="40"/>
  <c r="AY915" i="40"/>
  <c r="AZ915" i="40"/>
  <c r="BA915" i="40"/>
  <c r="BB915" i="40"/>
  <c r="BC915" i="40"/>
  <c r="BD915" i="40"/>
  <c r="AY916" i="40"/>
  <c r="AZ916" i="40"/>
  <c r="BA916" i="40"/>
  <c r="BB916" i="40"/>
  <c r="BC916" i="40"/>
  <c r="BD916" i="40"/>
  <c r="AY917" i="40"/>
  <c r="AZ917" i="40"/>
  <c r="BA917" i="40"/>
  <c r="BB917" i="40"/>
  <c r="BC917" i="40"/>
  <c r="BD917" i="40"/>
  <c r="AY918" i="40"/>
  <c r="AZ918" i="40"/>
  <c r="BA918" i="40"/>
  <c r="BB918" i="40"/>
  <c r="BC918" i="40"/>
  <c r="BD918" i="40"/>
  <c r="AY919" i="40"/>
  <c r="AZ919" i="40"/>
  <c r="BA919" i="40"/>
  <c r="BB919" i="40"/>
  <c r="BC919" i="40"/>
  <c r="BD919" i="40"/>
  <c r="AY920" i="40"/>
  <c r="AZ920" i="40"/>
  <c r="BA920" i="40"/>
  <c r="BB920" i="40"/>
  <c r="BC920" i="40"/>
  <c r="BD920" i="40"/>
  <c r="AY921" i="40"/>
  <c r="AZ921" i="40"/>
  <c r="BA921" i="40"/>
  <c r="BB921" i="40"/>
  <c r="BC921" i="40"/>
  <c r="BD921" i="40"/>
  <c r="AY922" i="40"/>
  <c r="AZ922" i="40"/>
  <c r="BA922" i="40"/>
  <c r="BB922" i="40"/>
  <c r="BC922" i="40"/>
  <c r="BD922" i="40"/>
  <c r="AY923" i="40"/>
  <c r="AZ923" i="40"/>
  <c r="BA923" i="40"/>
  <c r="BB923" i="40"/>
  <c r="BC923" i="40"/>
  <c r="BD923" i="40"/>
  <c r="AY924" i="40"/>
  <c r="AZ924" i="40"/>
  <c r="BA924" i="40"/>
  <c r="BB924" i="40"/>
  <c r="BC924" i="40"/>
  <c r="BD924" i="40"/>
  <c r="AY925" i="40"/>
  <c r="AZ925" i="40"/>
  <c r="BA925" i="40"/>
  <c r="BB925" i="40"/>
  <c r="BC925" i="40"/>
  <c r="BD925" i="40"/>
  <c r="AY926" i="40"/>
  <c r="AZ926" i="40"/>
  <c r="BA926" i="40"/>
  <c r="BB926" i="40"/>
  <c r="BC926" i="40"/>
  <c r="BD926" i="40"/>
  <c r="AY927" i="40"/>
  <c r="AZ927" i="40"/>
  <c r="BA927" i="40"/>
  <c r="BB927" i="40"/>
  <c r="BC927" i="40"/>
  <c r="BD927" i="40"/>
  <c r="AY928" i="40"/>
  <c r="AZ928" i="40"/>
  <c r="BA928" i="40"/>
  <c r="BB928" i="40"/>
  <c r="BC928" i="40"/>
  <c r="BD928" i="40"/>
  <c r="AY929" i="40"/>
  <c r="AZ929" i="40"/>
  <c r="BA929" i="40"/>
  <c r="BB929" i="40"/>
  <c r="BC929" i="40"/>
  <c r="BD929" i="40"/>
  <c r="AY930" i="40"/>
  <c r="AZ930" i="40"/>
  <c r="BA930" i="40"/>
  <c r="BB930" i="40"/>
  <c r="BC930" i="40"/>
  <c r="BD930" i="40"/>
  <c r="AY931" i="40"/>
  <c r="AZ931" i="40"/>
  <c r="BA931" i="40"/>
  <c r="BB931" i="40"/>
  <c r="BC931" i="40"/>
  <c r="BD931" i="40"/>
  <c r="AY932" i="40"/>
  <c r="AZ932" i="40"/>
  <c r="BA932" i="40"/>
  <c r="BB932" i="40"/>
  <c r="BC932" i="40"/>
  <c r="BD932" i="40"/>
  <c r="AY933" i="40"/>
  <c r="AZ933" i="40"/>
  <c r="BA933" i="40"/>
  <c r="BB933" i="40"/>
  <c r="BC933" i="40"/>
  <c r="BD933" i="40"/>
  <c r="AY934" i="40"/>
  <c r="AZ934" i="40"/>
  <c r="BA934" i="40"/>
  <c r="BB934" i="40"/>
  <c r="BC934" i="40"/>
  <c r="BD934" i="40"/>
  <c r="AY935" i="40"/>
  <c r="AZ935" i="40"/>
  <c r="BA935" i="40"/>
  <c r="BB935" i="40"/>
  <c r="BC935" i="40"/>
  <c r="BD935" i="40"/>
  <c r="AY936" i="40"/>
  <c r="AZ936" i="40"/>
  <c r="BA936" i="40"/>
  <c r="BB936" i="40"/>
  <c r="BC936" i="40"/>
  <c r="BD936" i="40"/>
  <c r="AY937" i="40"/>
  <c r="AZ937" i="40"/>
  <c r="BA937" i="40"/>
  <c r="BB937" i="40"/>
  <c r="BC937" i="40"/>
  <c r="BD937" i="40"/>
  <c r="AY938" i="40"/>
  <c r="AZ938" i="40"/>
  <c r="BA938" i="40"/>
  <c r="BB938" i="40"/>
  <c r="BC938" i="40"/>
  <c r="BD938" i="40"/>
  <c r="AY939" i="40"/>
  <c r="AZ939" i="40"/>
  <c r="BA939" i="40"/>
  <c r="BB939" i="40"/>
  <c r="BC939" i="40"/>
  <c r="BD939" i="40"/>
  <c r="AY940" i="40"/>
  <c r="AZ940" i="40"/>
  <c r="BA940" i="40"/>
  <c r="BB940" i="40"/>
  <c r="BC940" i="40"/>
  <c r="BD940" i="40"/>
  <c r="AY941" i="40"/>
  <c r="AZ941" i="40"/>
  <c r="BA941" i="40"/>
  <c r="BB941" i="40"/>
  <c r="BC941" i="40"/>
  <c r="BD941" i="40"/>
  <c r="AY942" i="40"/>
  <c r="AZ942" i="40"/>
  <c r="BA942" i="40"/>
  <c r="BB942" i="40"/>
  <c r="BC942" i="40"/>
  <c r="BD942" i="40"/>
  <c r="AY943" i="40"/>
  <c r="AZ943" i="40"/>
  <c r="BA943" i="40"/>
  <c r="BB943" i="40"/>
  <c r="BC943" i="40"/>
  <c r="BD943" i="40"/>
  <c r="AY944" i="40"/>
  <c r="AZ944" i="40"/>
  <c r="BA944" i="40"/>
  <c r="BB944" i="40"/>
  <c r="BC944" i="40"/>
  <c r="BD944" i="40"/>
  <c r="AY945" i="40"/>
  <c r="AZ945" i="40"/>
  <c r="BA945" i="40"/>
  <c r="BB945" i="40"/>
  <c r="BC945" i="40"/>
  <c r="BD945" i="40"/>
  <c r="AY946" i="40"/>
  <c r="AZ946" i="40"/>
  <c r="BA946" i="40"/>
  <c r="BB946" i="40"/>
  <c r="BC946" i="40"/>
  <c r="BD946"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227" authorId="0" shapeId="0" xr:uid="{00000000-0006-0000-0000-000001000000}">
      <text>
        <r>
          <rPr>
            <b/>
            <sz val="9"/>
            <color indexed="81"/>
            <rFont val="Tahoma"/>
            <family val="2"/>
          </rPr>
          <t>Admin: valoracion geologo estudios</t>
        </r>
        <r>
          <rPr>
            <sz val="9"/>
            <color indexed="81"/>
            <rFont val="Tahoma"/>
            <family val="2"/>
          </rPr>
          <t xml:space="preserve">
</t>
        </r>
      </text>
    </comment>
    <comment ref="BK439" authorId="0" shapeId="0" xr:uid="{00000000-0006-0000-0000-000002000000}">
      <text>
        <r>
          <rPr>
            <b/>
            <sz val="9"/>
            <color indexed="81"/>
            <rFont val="Tahoma"/>
            <family val="2"/>
          </rPr>
          <t>Admin:</t>
        </r>
        <r>
          <rPr>
            <sz val="9"/>
            <color indexed="81"/>
            <rFont val="Tahoma"/>
            <family val="2"/>
          </rPr>
          <t xml:space="preserve">
solicitud prorroga
</t>
        </r>
      </text>
    </comment>
    <comment ref="AU532" authorId="0" shapeId="0" xr:uid="{00000000-0006-0000-0000-000003000000}">
      <text>
        <r>
          <rPr>
            <b/>
            <sz val="9"/>
            <color indexed="81"/>
            <rFont val="Tahoma"/>
            <family val="2"/>
          </rPr>
          <t>Admin:</t>
        </r>
        <r>
          <rPr>
            <sz val="9"/>
            <color indexed="81"/>
            <rFont val="Tahoma"/>
            <family val="2"/>
          </rPr>
          <t xml:space="preserve">
se remite estudio a luis uribe 12/08/2013</t>
        </r>
      </text>
    </comment>
  </commentList>
</comments>
</file>

<file path=xl/sharedStrings.xml><?xml version="1.0" encoding="utf-8"?>
<sst xmlns="http://schemas.openxmlformats.org/spreadsheetml/2006/main" count="64659" uniqueCount="16079">
  <si>
    <t>ESTADO DEL PROCESO - FECHAS</t>
  </si>
  <si>
    <t>Visita inicial</t>
  </si>
  <si>
    <t>Visita de verificación 1</t>
  </si>
  <si>
    <t>Visita de verificación 2</t>
  </si>
  <si>
    <t>Visita de verificación 3</t>
  </si>
  <si>
    <t>Visita de verificación 4</t>
  </si>
  <si>
    <t>Acta de compromiso - comparecencia</t>
  </si>
  <si>
    <t>Auto de inicio</t>
  </si>
  <si>
    <t>Descargos</t>
  </si>
  <si>
    <t>Pruebas</t>
  </si>
  <si>
    <t>Fallo - Decisión</t>
  </si>
  <si>
    <t>Notificación - Remisión</t>
  </si>
  <si>
    <t>Recurso de reposición</t>
  </si>
  <si>
    <t>Capacitación</t>
  </si>
  <si>
    <t>Remisión Hacienda</t>
  </si>
  <si>
    <t>Auto de archivo</t>
  </si>
  <si>
    <t>Archivo</t>
  </si>
  <si>
    <t>Conexo</t>
  </si>
  <si>
    <t>Consecutivo</t>
  </si>
  <si>
    <t>Radicado</t>
  </si>
  <si>
    <t>Recurso afectado</t>
  </si>
  <si>
    <t>Comparendo</t>
  </si>
  <si>
    <t>Codigo Infracción</t>
  </si>
  <si>
    <t>Predios y Otros documentos</t>
  </si>
  <si>
    <t>Asunto</t>
  </si>
  <si>
    <t>Quejoso</t>
  </si>
  <si>
    <t>Tipo de via principal</t>
  </si>
  <si>
    <t>N° via principal</t>
  </si>
  <si>
    <t>letra</t>
  </si>
  <si>
    <t>Cuadrante</t>
  </si>
  <si>
    <t>Generadora</t>
  </si>
  <si>
    <t>Letra</t>
  </si>
  <si>
    <t>Placa</t>
  </si>
  <si>
    <t>Bloque</t>
  </si>
  <si>
    <t>Interior</t>
  </si>
  <si>
    <t>Dirección</t>
  </si>
  <si>
    <t>Cedula quejoso</t>
  </si>
  <si>
    <t>Telefono quejoso</t>
  </si>
  <si>
    <t>Infractor</t>
  </si>
  <si>
    <t>Direccion</t>
  </si>
  <si>
    <t>Cedula Infractor</t>
  </si>
  <si>
    <t>Telefono Infractor</t>
  </si>
  <si>
    <t>Lugar Infraccón Barrio</t>
  </si>
  <si>
    <t>Vereda</t>
  </si>
  <si>
    <t>Codigo Barrio</t>
  </si>
  <si>
    <t>Manzana - Vereda</t>
  </si>
  <si>
    <t>Predio</t>
  </si>
  <si>
    <t>Zona</t>
  </si>
  <si>
    <t>Fecha de ingreso (dd/mm/aaaa)</t>
  </si>
  <si>
    <t>Fecha de actuación inicial (dd(mm/aaaa)</t>
  </si>
  <si>
    <t>Dias de atención</t>
  </si>
  <si>
    <t xml:space="preserve">Destinación procedimental inical </t>
  </si>
  <si>
    <t>Estado actual</t>
  </si>
  <si>
    <t>Recibido - Asignado</t>
  </si>
  <si>
    <t>Funcionario</t>
  </si>
  <si>
    <t>Entregado</t>
  </si>
  <si>
    <t>001-2013</t>
  </si>
  <si>
    <t>ESPACIOS PUBLICOS VERDES</t>
  </si>
  <si>
    <t>ESCOMBROS</t>
  </si>
  <si>
    <t>Escombros arrojados en espacio público</t>
  </si>
  <si>
    <t>De Oficio</t>
  </si>
  <si>
    <t>no reporta</t>
  </si>
  <si>
    <t>John Camilo</t>
  </si>
  <si>
    <t>KR</t>
  </si>
  <si>
    <t>-</t>
  </si>
  <si>
    <t>G</t>
  </si>
  <si>
    <t>SUR</t>
  </si>
  <si>
    <t>El Dorado</t>
  </si>
  <si>
    <t>013</t>
  </si>
  <si>
    <t>Acuerdo 020 de 2009</t>
  </si>
  <si>
    <t>Operativo de control de fauna doméstica</t>
  </si>
  <si>
    <t>Ana Quintero</t>
  </si>
  <si>
    <t>F</t>
  </si>
  <si>
    <t>Pedro Uribe</t>
  </si>
  <si>
    <t>El Salado</t>
  </si>
  <si>
    <t>Acta de Compromiso</t>
  </si>
  <si>
    <t>003-2013</t>
  </si>
  <si>
    <t>FAUNA DOMESTICA</t>
  </si>
  <si>
    <t>Ataque de mascota a otra</t>
  </si>
  <si>
    <t>Luis Enrique Restrepo</t>
  </si>
  <si>
    <t>CL</t>
  </si>
  <si>
    <t>C</t>
  </si>
  <si>
    <t>Por determinar</t>
  </si>
  <si>
    <t>A</t>
  </si>
  <si>
    <t>Codigo de Policia</t>
  </si>
  <si>
    <t>L. Garcia</t>
  </si>
  <si>
    <t>004-2013</t>
  </si>
  <si>
    <t>SUELO</t>
  </si>
  <si>
    <t>Escombros y residuos de excavación en zona de retiro de la quebrada La Morgan. Comparendo 296.</t>
  </si>
  <si>
    <t>Inspección Palmas</t>
  </si>
  <si>
    <t>Maria Gelsen G</t>
  </si>
  <si>
    <t>Las Palmas</t>
  </si>
  <si>
    <t>F. Villarraga</t>
  </si>
  <si>
    <t>005-2013</t>
  </si>
  <si>
    <t>FLORA</t>
  </si>
  <si>
    <t>Tala de arboles en retiro de la quebrada La Honda</t>
  </si>
  <si>
    <t>Cristina Arango</t>
  </si>
  <si>
    <t>3566947 - 3127949205</t>
  </si>
  <si>
    <t>Urbanización Puebla</t>
  </si>
  <si>
    <t>El Esmeraldal</t>
  </si>
  <si>
    <t>006-2013</t>
  </si>
  <si>
    <t>RESIDUOS SOLIDOS</t>
  </si>
  <si>
    <t>Sensibilización por residuos solidos</t>
  </si>
  <si>
    <t>Ministerio Semilla de Fe</t>
  </si>
  <si>
    <t>B</t>
  </si>
  <si>
    <t>Visitas técnicos</t>
  </si>
  <si>
    <t>007-2013</t>
  </si>
  <si>
    <t>Escombros y material de construcción en espacio público. Compendo N°292</t>
  </si>
  <si>
    <t>Diego A. Zapata Lopez</t>
  </si>
  <si>
    <t>El Trianon</t>
  </si>
  <si>
    <t>753-2011</t>
  </si>
  <si>
    <t>008-2013</t>
  </si>
  <si>
    <t>1300041 - 1302828 - 1304346 - 1307826</t>
  </si>
  <si>
    <t>Afectacion por mascotas que generan ruido y pasan a techos vecinos.</t>
  </si>
  <si>
    <t>Rafael Ochoa Villegas</t>
  </si>
  <si>
    <t>Lizabeth Montoya Santana</t>
  </si>
  <si>
    <t>3131431 - 3312663</t>
  </si>
  <si>
    <t>La Mina</t>
  </si>
  <si>
    <t>J. Guzman</t>
  </si>
  <si>
    <t>009-2013</t>
  </si>
  <si>
    <t>1300042 - 1300606</t>
  </si>
  <si>
    <t>Escombros y materiales en espacio público. Comparendo N° 293.</t>
  </si>
  <si>
    <t>Jose Gildardo Velasquez Restrepo</t>
  </si>
  <si>
    <t>010-2013</t>
  </si>
  <si>
    <t>1300067 - 101594</t>
  </si>
  <si>
    <t>AIRE</t>
  </si>
  <si>
    <t>Lote donde acumularon restos de animales que generan olores desagradables.</t>
  </si>
  <si>
    <t>Natalia Gonzalez</t>
  </si>
  <si>
    <t>Carlos Mariano Pruna Jaramillo</t>
  </si>
  <si>
    <t>lt3a</t>
  </si>
  <si>
    <t>3124423 - 3136524974</t>
  </si>
  <si>
    <t>Primavera</t>
  </si>
  <si>
    <t>011-2013</t>
  </si>
  <si>
    <t>Lote que es usado como botadero de escombros y disposición inadecuada cercana al sitio de otros residuos.</t>
  </si>
  <si>
    <t>Enviaseo</t>
  </si>
  <si>
    <t>Sergio</t>
  </si>
  <si>
    <t>DD</t>
  </si>
  <si>
    <t>002</t>
  </si>
  <si>
    <t>004</t>
  </si>
  <si>
    <t>00020</t>
  </si>
  <si>
    <t>L. Taborda</t>
  </si>
  <si>
    <t>J.Restrepo - S. Bustamante</t>
  </si>
  <si>
    <t>C. Rojas - J. Restrepo</t>
  </si>
  <si>
    <t>012-2013</t>
  </si>
  <si>
    <t>Olores desagradables percibidos por heces fecales en jardines del parque principal.</t>
  </si>
  <si>
    <t>Luis Gonzaga Caro Porras</t>
  </si>
  <si>
    <t>TR</t>
  </si>
  <si>
    <t>Zona Centro</t>
  </si>
  <si>
    <t>Remision u otros</t>
  </si>
  <si>
    <t>013-2013</t>
  </si>
  <si>
    <t>Disposición inadecuada de residuos sólidos</t>
  </si>
  <si>
    <t>Angelica Gonzalez</t>
  </si>
  <si>
    <t>Diego Merca Express</t>
  </si>
  <si>
    <t>Las Orquideas</t>
  </si>
  <si>
    <t>035</t>
  </si>
  <si>
    <t>003</t>
  </si>
  <si>
    <t>00039</t>
  </si>
  <si>
    <t>014-2013</t>
  </si>
  <si>
    <t>Jesus Maria Tangarife</t>
  </si>
  <si>
    <t>Administración Flores de la Colina I</t>
  </si>
  <si>
    <t>001</t>
  </si>
  <si>
    <t>00074</t>
  </si>
  <si>
    <t>015-2013</t>
  </si>
  <si>
    <t>Ataque de mascota a persona</t>
  </si>
  <si>
    <t>Andres Lopez</t>
  </si>
  <si>
    <t>Cesar Segura</t>
  </si>
  <si>
    <t>La Pradera</t>
  </si>
  <si>
    <t>016-2013</t>
  </si>
  <si>
    <t>Quema de residuos solidos que generan perjuicios en el sector.</t>
  </si>
  <si>
    <t>Maria Paulina Ramírez</t>
  </si>
  <si>
    <t>D</t>
  </si>
  <si>
    <t>017-2013</t>
  </si>
  <si>
    <t>FAUNA SILVESTRE</t>
  </si>
  <si>
    <t>Ataque con piedras a pajaros y ardillas</t>
  </si>
  <si>
    <t>Esperanza Londoño</t>
  </si>
  <si>
    <t>Miriam Maya</t>
  </si>
  <si>
    <t>039</t>
  </si>
  <si>
    <t>00032</t>
  </si>
  <si>
    <t>C951-2011</t>
  </si>
  <si>
    <t>018-2013</t>
  </si>
  <si>
    <t>HIDRICO</t>
  </si>
  <si>
    <t>Afectación por pozo septico a vecinos</t>
  </si>
  <si>
    <t>Jose David Suarez Ochoa</t>
  </si>
  <si>
    <t>EE</t>
  </si>
  <si>
    <t>Loma El Atravezado</t>
  </si>
  <si>
    <t>Ley 142 de 1994</t>
  </si>
  <si>
    <t>019-2013</t>
  </si>
  <si>
    <t>Tala de bosque nativo</t>
  </si>
  <si>
    <t>Adriana Escobar</t>
  </si>
  <si>
    <t>lote 39A</t>
  </si>
  <si>
    <t>caldas</t>
  </si>
  <si>
    <t>El Vallano</t>
  </si>
  <si>
    <t>020-2013</t>
  </si>
  <si>
    <t>Miriam Ruiz</t>
  </si>
  <si>
    <t>Uribe Angel</t>
  </si>
  <si>
    <t>Verificación</t>
  </si>
  <si>
    <t>021-2013</t>
  </si>
  <si>
    <t>Resfa Garces</t>
  </si>
  <si>
    <t>BB</t>
  </si>
  <si>
    <t>Recicladores</t>
  </si>
  <si>
    <t>AL LADO</t>
  </si>
  <si>
    <t>Alcala</t>
  </si>
  <si>
    <t>Visitas patrulleros</t>
  </si>
  <si>
    <t>J. Alvarez - L. Garcia</t>
  </si>
  <si>
    <t>022-2013</t>
  </si>
  <si>
    <t>LOTE SIN CERRAMIENTO</t>
  </si>
  <si>
    <t>Lote donde depositan residuos solidos frente a peticionario</t>
  </si>
  <si>
    <t>Julian Monroy</t>
  </si>
  <si>
    <t>00452</t>
  </si>
  <si>
    <t>023-2013</t>
  </si>
  <si>
    <t>Escombros en antejardin en zona pública. Comparendo 294</t>
  </si>
  <si>
    <t>Mesa</t>
  </si>
  <si>
    <t>024-2013</t>
  </si>
  <si>
    <t>Escombros en espacio publico. Comparendo 295</t>
  </si>
  <si>
    <t>Aleida Helena Arango</t>
  </si>
  <si>
    <t>025-2013</t>
  </si>
  <si>
    <t>1300189 - AA 479</t>
  </si>
  <si>
    <t>Requerimientos técnicos Concesión de Agua</t>
  </si>
  <si>
    <t>Autoridad Ambiental</t>
  </si>
  <si>
    <t>Amanda de Jesus Muñoz Martinez</t>
  </si>
  <si>
    <t>143-139</t>
  </si>
  <si>
    <t>026-2013</t>
  </si>
  <si>
    <t>LOTE</t>
  </si>
  <si>
    <t>Lote enmalezado que genera perjuicios al sector</t>
  </si>
  <si>
    <t>Guillermo Abad</t>
  </si>
  <si>
    <t>Loma del Barro</t>
  </si>
  <si>
    <t>007</t>
  </si>
  <si>
    <t>027</t>
  </si>
  <si>
    <t>00082</t>
  </si>
  <si>
    <t>027-2013</t>
  </si>
  <si>
    <t>Vehiculo de placas LLG704 que arroja escombros en zona verde</t>
  </si>
  <si>
    <t>Anonimo</t>
  </si>
  <si>
    <t>Los Naranjos</t>
  </si>
  <si>
    <t>028-2013</t>
  </si>
  <si>
    <t>Acumulación de residuos solidos en lote</t>
  </si>
  <si>
    <t>00044</t>
  </si>
  <si>
    <t>C. Rojas</t>
  </si>
  <si>
    <t>J. Restrepo - S. Bustamante</t>
  </si>
  <si>
    <t>029-2013</t>
  </si>
  <si>
    <t>MATERIAL DE CONTRUCCIÓN</t>
  </si>
  <si>
    <t>Caida de material de construcción en zona comun del edificio vegas del campestre</t>
  </si>
  <si>
    <t>Habitantes del edificio</t>
  </si>
  <si>
    <t>Proyecto Torre Guayacan</t>
  </si>
  <si>
    <t>Bosques de Zuñiga</t>
  </si>
  <si>
    <t>I.T 130336 Oficio 132185 I.T 132186 IT 1190 SAE8-14002 - 1311541-2014 - 1311653-2014 - 1313105-2014</t>
  </si>
  <si>
    <t>030-2013</t>
  </si>
  <si>
    <t>1300161 - 1300596 DP 130013 122161 DP 13041 - 122895 - 1302383 - 1305826-1307516-1307506-1307607-1307667 - 131848 - 131849 - 1308258 - 1308887-2014 - 1309067-2014 - 1309381-2014 - 1310403 - 1310829</t>
  </si>
  <si>
    <t>Control de obra urbanistica</t>
  </si>
  <si>
    <t>William Chitiva</t>
  </si>
  <si>
    <t>Proyecto Amarello Inn</t>
  </si>
  <si>
    <t>031</t>
  </si>
  <si>
    <t>00120</t>
  </si>
  <si>
    <t>Citaciones</t>
  </si>
  <si>
    <t>J.Guzman</t>
  </si>
  <si>
    <t>L.Taborda</t>
  </si>
  <si>
    <t>L. Taborda - JIUD</t>
  </si>
  <si>
    <t>031-2013</t>
  </si>
  <si>
    <t>1300173 - 1300180-1308701</t>
  </si>
  <si>
    <t>Mascota que ataca a persona</t>
  </si>
  <si>
    <t>Carlos Henry Echeverri Acevedo</t>
  </si>
  <si>
    <t>Familia Oquendo</t>
  </si>
  <si>
    <t>PISO 1</t>
  </si>
  <si>
    <t>La Sebastiana</t>
  </si>
  <si>
    <t>santiago</t>
  </si>
  <si>
    <t>032-2013</t>
  </si>
  <si>
    <t>Perro pitbull que ataca y muerde a dos personas en Gualandayes</t>
  </si>
  <si>
    <t>033-2013</t>
  </si>
  <si>
    <t>Arboles en predio privado que taponan desagues</t>
  </si>
  <si>
    <t>Elvia Gonzales</t>
  </si>
  <si>
    <t>Teresita Angel</t>
  </si>
  <si>
    <t>034-2013</t>
  </si>
  <si>
    <t>1300162 - 134124 - 134125 (Mismo 849-2013)</t>
  </si>
  <si>
    <t>Descarga de sedimentos en la quebrada Las Brujas</t>
  </si>
  <si>
    <t>Comunidad</t>
  </si>
  <si>
    <t>Construgen -Atalaya de San Jorge</t>
  </si>
  <si>
    <t>5116199- 3336236</t>
  </si>
  <si>
    <t>Loma de las Brujas</t>
  </si>
  <si>
    <t>035-2013</t>
  </si>
  <si>
    <t>Camilo - Johana</t>
  </si>
  <si>
    <t>Obrero</t>
  </si>
  <si>
    <t>036-2013</t>
  </si>
  <si>
    <t>Maltrato animal, se remite a fauna para valoración</t>
  </si>
  <si>
    <t>Miguel Angel Montoya</t>
  </si>
  <si>
    <t>Maltrato Animal</t>
  </si>
  <si>
    <t>037-2013</t>
  </si>
  <si>
    <t>1300190 - 134994 - 135710</t>
  </si>
  <si>
    <t>RESIDUO ESPECIAL</t>
  </si>
  <si>
    <t>Disposición inadecuada de residuos de pinturas</t>
  </si>
  <si>
    <t>Carlos Mario Ramírez</t>
  </si>
  <si>
    <t>DG</t>
  </si>
  <si>
    <t>038-2013</t>
  </si>
  <si>
    <t>Manejo inadecuado de excrementos de mascotas</t>
  </si>
  <si>
    <t>Angela Moncada</t>
  </si>
  <si>
    <t>1309377-2014 (111899)</t>
  </si>
  <si>
    <t>039-2013</t>
  </si>
  <si>
    <t>1300201 - 1309194 (2014)</t>
  </si>
  <si>
    <t>Disposicion inadecuada de escombros</t>
  </si>
  <si>
    <t>Viviana Arboleda</t>
  </si>
  <si>
    <t>AA</t>
  </si>
  <si>
    <t>040-2013</t>
  </si>
  <si>
    <t>1300199 - 1300398</t>
  </si>
  <si>
    <t>Ester Enid Garcia M</t>
  </si>
  <si>
    <t>041-2013</t>
  </si>
  <si>
    <t>Olores a quimicos por empresa Metro Cubico</t>
  </si>
  <si>
    <t>Romulo Calle</t>
  </si>
  <si>
    <t>Metro Cubico</t>
  </si>
  <si>
    <t>042-2013</t>
  </si>
  <si>
    <t>1300195 - 1300844 - 6265 - 6494 - 1302169</t>
  </si>
  <si>
    <t>Aguas lluvias sin manejo</t>
  </si>
  <si>
    <t>Bernardo Arango</t>
  </si>
  <si>
    <t>Urbanización Molino de Piedra</t>
  </si>
  <si>
    <t>Inmaculada</t>
  </si>
  <si>
    <t>043-2013</t>
  </si>
  <si>
    <t>Manejo inadecuado de residuos solidos</t>
  </si>
  <si>
    <t>Olga Cecilia Ramirez</t>
  </si>
  <si>
    <t>E</t>
  </si>
  <si>
    <t>La Paz</t>
  </si>
  <si>
    <t>044-2013</t>
  </si>
  <si>
    <t>Tala de San Joaquin sin autorización</t>
  </si>
  <si>
    <t>Adolfo Rene Cano Mesa</t>
  </si>
  <si>
    <t>Dorian</t>
  </si>
  <si>
    <t>lote 3</t>
  </si>
  <si>
    <t>San Rafael</t>
  </si>
  <si>
    <t>045-2013</t>
  </si>
  <si>
    <t>lote municipio</t>
  </si>
  <si>
    <t>Escombros arrojado en lote del Municipio</t>
  </si>
  <si>
    <t>046-2013</t>
  </si>
  <si>
    <t>quema de materiales que generan afectacion en el sector.</t>
  </si>
  <si>
    <t>Maria Clara Warren</t>
  </si>
  <si>
    <t>Maria Elena Botero Pineda</t>
  </si>
  <si>
    <t>032</t>
  </si>
  <si>
    <t>008</t>
  </si>
  <si>
    <t>00017</t>
  </si>
  <si>
    <t>047-2013</t>
  </si>
  <si>
    <t>Animales domesticos que dañan sembrados</t>
  </si>
  <si>
    <t>Jorge Enrique Restrepo</t>
  </si>
  <si>
    <t>Maria Angela Restrepo</t>
  </si>
  <si>
    <t>048-2013</t>
  </si>
  <si>
    <t>Daño de ramas de arboles por frutos sector camino verde</t>
  </si>
  <si>
    <t>San Jose</t>
  </si>
  <si>
    <t>049-2013</t>
  </si>
  <si>
    <t>Ataque de una mascota a otra</t>
  </si>
  <si>
    <t>Leidy Paola Bedoya</t>
  </si>
  <si>
    <t>Claudia Patricia Martinez</t>
  </si>
  <si>
    <t>050-2013</t>
  </si>
  <si>
    <t>quema de residuos solidos (material vegetal)</t>
  </si>
  <si>
    <t>Sergio Uribe Arango</t>
  </si>
  <si>
    <t>El Escobero</t>
  </si>
  <si>
    <t>00281</t>
  </si>
  <si>
    <t xml:space="preserve">Fallos - </t>
  </si>
  <si>
    <t>051-2013</t>
  </si>
  <si>
    <t>Movimiento de tierra en lote, intervención de arboles, quema de material vegetal</t>
  </si>
  <si>
    <t>Juan David</t>
  </si>
  <si>
    <t>00302</t>
  </si>
  <si>
    <t>052-2013</t>
  </si>
  <si>
    <t>Alvaro Buritica</t>
  </si>
  <si>
    <t>Carlos Gomez</t>
  </si>
  <si>
    <t>053-2013</t>
  </si>
  <si>
    <t>104506 - 1304665 - 131449 - (Informe 3550)</t>
  </si>
  <si>
    <t>Movimiento de tierra que afecta flora, suelo y corrientes de agua y nacimiento</t>
  </si>
  <si>
    <t>Andrei Amayan</t>
  </si>
  <si>
    <t>Fray Ricardo Gonzalez Vallesteros - Ana Maria Muñoz Tavera - William Grisales Herrera y otros</t>
  </si>
  <si>
    <t>predio 267</t>
  </si>
  <si>
    <t>Pantanillo</t>
  </si>
  <si>
    <t>005</t>
  </si>
  <si>
    <t>00267</t>
  </si>
  <si>
    <t>Ley 1333 de 2009</t>
  </si>
  <si>
    <t>Remisiones Corantioquia</t>
  </si>
  <si>
    <t>J. Guzman - F. Villarraga</t>
  </si>
  <si>
    <t>Oficio 13-2735 IT 13-2736</t>
  </si>
  <si>
    <t>054-2013</t>
  </si>
  <si>
    <t>4257-2012</t>
  </si>
  <si>
    <t>Ocupacion de cauce en quebrada La Zuñiga sin legalizar</t>
  </si>
  <si>
    <t>Mont Juic - Oswaldo Gomez Sierra</t>
  </si>
  <si>
    <t>Zuñiga</t>
  </si>
  <si>
    <t>033</t>
  </si>
  <si>
    <t>00035</t>
  </si>
  <si>
    <t>055-2013</t>
  </si>
  <si>
    <t>19 - (0003770)</t>
  </si>
  <si>
    <t>Infraccion sobre zona de retiro quebrada Las Brujas</t>
  </si>
  <si>
    <t>Clara Monica Garcia Restrepo</t>
  </si>
  <si>
    <t>ramal 6</t>
  </si>
  <si>
    <t>056-2013</t>
  </si>
  <si>
    <t>I.T 050 - AA 040</t>
  </si>
  <si>
    <t>Requerimientos para legalizar Ocupación de Cauce</t>
  </si>
  <si>
    <t>Juan Vicente Izasa Ocampo</t>
  </si>
  <si>
    <t>057-2013</t>
  </si>
  <si>
    <t>Lote sin cerramiento donde acumulan escombros y residuos sólidos.</t>
  </si>
  <si>
    <t>Metroplus</t>
  </si>
  <si>
    <t>piso 3</t>
  </si>
  <si>
    <t>058-2013</t>
  </si>
  <si>
    <t>1300280 - 1301733</t>
  </si>
  <si>
    <t>Material de construcción en espacio público</t>
  </si>
  <si>
    <t>Carlos Albeiro Cadavid Veles y otros</t>
  </si>
  <si>
    <t>H</t>
  </si>
  <si>
    <t>059-2013</t>
  </si>
  <si>
    <t>Descarga de aguas residuales a la quebrada La Sebastiana</t>
  </si>
  <si>
    <t>El Chocho</t>
  </si>
  <si>
    <t>060-2013</t>
  </si>
  <si>
    <t>Manejo inadecuado de residuos de construcción</t>
  </si>
  <si>
    <t>061-2013</t>
  </si>
  <si>
    <t>Daño de arboles en predio privado</t>
  </si>
  <si>
    <t>Magnolia Arango</t>
  </si>
  <si>
    <t>Museo Otra Parte</t>
  </si>
  <si>
    <t>Jardines</t>
  </si>
  <si>
    <t>062-2013</t>
  </si>
  <si>
    <t>Greys Mejia</t>
  </si>
  <si>
    <t>063-2013</t>
  </si>
  <si>
    <t>Carlos Cardona</t>
  </si>
  <si>
    <t>064-2013</t>
  </si>
  <si>
    <t>Daño de arboles en predio del Municipio</t>
  </si>
  <si>
    <t>Joaquin Buitrago</t>
  </si>
  <si>
    <t>Finca La lluvia</t>
  </si>
  <si>
    <t>065-2013</t>
  </si>
  <si>
    <t>Manejo inadecuado de perros peligrosos</t>
  </si>
  <si>
    <t>|</t>
  </si>
  <si>
    <t>066-2013</t>
  </si>
  <si>
    <t>Movimiento de tierra que afecta corriente de agua</t>
  </si>
  <si>
    <t>Parcelación Fuente Clara Londoño Gomez &amp; CIA</t>
  </si>
  <si>
    <t>Santa Catalina</t>
  </si>
  <si>
    <t>J. Guzman - L. Taborda</t>
  </si>
  <si>
    <t>L. Taborda - C. Calle</t>
  </si>
  <si>
    <t>067-2013</t>
  </si>
  <si>
    <t>Angela Ortiz Marin</t>
  </si>
  <si>
    <t>068-2013</t>
  </si>
  <si>
    <t>1300372 - 1304354</t>
  </si>
  <si>
    <t>Comparendo #299</t>
  </si>
  <si>
    <t>Maria del Socorro Tejada Franco</t>
  </si>
  <si>
    <t>069-2013</t>
  </si>
  <si>
    <t>1300390 - 1303045</t>
  </si>
  <si>
    <t>Disposicion de animal en alcantarillado</t>
  </si>
  <si>
    <t>Hamilton Zuleta</t>
  </si>
  <si>
    <t>Las Vegas</t>
  </si>
  <si>
    <t>070-2013 ; 183-2012</t>
  </si>
  <si>
    <t>Disposicion inadecuada de residuos solidos</t>
  </si>
  <si>
    <t>Amparo Gonzalez</t>
  </si>
  <si>
    <t>J. Restrepo - S. Bustamente</t>
  </si>
  <si>
    <t>071-2013</t>
  </si>
  <si>
    <t xml:space="preserve">Disposición inadecuada de tres colchones </t>
  </si>
  <si>
    <t>Fabiola Morales</t>
  </si>
  <si>
    <t>Luis Carlos Bustamante</t>
  </si>
  <si>
    <t>072-2013</t>
  </si>
  <si>
    <t>Manejo inadecuado de pozo septico y gallinas</t>
  </si>
  <si>
    <t>Maria Edilma Munera</t>
  </si>
  <si>
    <t>C. Rojas - J. Restrepo - S. Bustamante</t>
  </si>
  <si>
    <t>073-2013</t>
  </si>
  <si>
    <t>Ataque de mascota</t>
  </si>
  <si>
    <t>Diego Fernando Hernandez Hoyos</t>
  </si>
  <si>
    <t>Monica Laura Hernandez Marin</t>
  </si>
  <si>
    <t>Las Flores</t>
  </si>
  <si>
    <t>074-2013</t>
  </si>
  <si>
    <t>Tenencia inadecuada de mascotas</t>
  </si>
  <si>
    <t>Aida Maria Rendon M.</t>
  </si>
  <si>
    <t>Juan David Colorado</t>
  </si>
  <si>
    <t>El Chingui</t>
  </si>
  <si>
    <t>00037</t>
  </si>
  <si>
    <t>I.T 130060 122186-2014</t>
  </si>
  <si>
    <t>075-2013</t>
  </si>
  <si>
    <t>Contaminación de aguas por marraneras</t>
  </si>
  <si>
    <t>Juliana Alvarez</t>
  </si>
  <si>
    <t>Margarita Correa</t>
  </si>
  <si>
    <t>00197</t>
  </si>
  <si>
    <t>C. Acevedo</t>
  </si>
  <si>
    <t>076-2013</t>
  </si>
  <si>
    <t>Granero Perez</t>
  </si>
  <si>
    <t>077-2013</t>
  </si>
  <si>
    <t>Disposicion inadecuada de tablillas y fieltro en lote</t>
  </si>
  <si>
    <t>Nohelia Ruiz</t>
  </si>
  <si>
    <t>Habitante dirección</t>
  </si>
  <si>
    <t>078-2013</t>
  </si>
  <si>
    <t>Manejo inadecuado de escombros</t>
  </si>
  <si>
    <t>Juan David Fonseca Salazar</t>
  </si>
  <si>
    <t>079-2013</t>
  </si>
  <si>
    <t>AA - 398</t>
  </si>
  <si>
    <t>Requerimiento por construcción de efluente final de STARD</t>
  </si>
  <si>
    <t>Natalia Robles Isaza y Angela Maria Izasa de Robles</t>
  </si>
  <si>
    <t>080-2013</t>
  </si>
  <si>
    <t>AA - 515</t>
  </si>
  <si>
    <t>Requerimiento por construcción de STARD</t>
  </si>
  <si>
    <t>Edgar Alonso Velasquez Toro</t>
  </si>
  <si>
    <t>00005</t>
  </si>
  <si>
    <t>081-2013</t>
  </si>
  <si>
    <t>Disposición inadecuada de escombros</t>
  </si>
  <si>
    <t>Administración Milan 3</t>
  </si>
  <si>
    <t>Milan Vallejuelos</t>
  </si>
  <si>
    <t>082-2013</t>
  </si>
  <si>
    <t>1300435 - DP13011 - IT 130054</t>
  </si>
  <si>
    <t>Posible tala de arboles de mas de 50 años</t>
  </si>
  <si>
    <t>Jairo Hernan Mejia</t>
  </si>
  <si>
    <t>Ingenieria y Concreto</t>
  </si>
  <si>
    <t>083-2013</t>
  </si>
  <si>
    <t>Poda de individuos vegetales sin autorización</t>
  </si>
  <si>
    <t>Doris Cardenas</t>
  </si>
  <si>
    <t>084-2013</t>
  </si>
  <si>
    <t>Alexandra Maria Bustamenta Vanegaz</t>
  </si>
  <si>
    <t>4600800 ext2008</t>
  </si>
  <si>
    <t>La Magnolia</t>
  </si>
  <si>
    <t>085-2013</t>
  </si>
  <si>
    <t>Manejo inadecuado de mascotas</t>
  </si>
  <si>
    <t>Claudia Patricia Pelaez</t>
  </si>
  <si>
    <t>086-2013</t>
  </si>
  <si>
    <t xml:space="preserve">Jorge Ivan Bustamante </t>
  </si>
  <si>
    <t>Minimarket Pronto</t>
  </si>
  <si>
    <t>L. Garcia - J. Alvarez</t>
  </si>
  <si>
    <t>087-2013</t>
  </si>
  <si>
    <t>Celina Patiño de Arias</t>
  </si>
  <si>
    <t>088-2013</t>
  </si>
  <si>
    <t>Claudia Rendon</t>
  </si>
  <si>
    <t>089-2013</t>
  </si>
  <si>
    <t>Daño de jardin y arboles por niños</t>
  </si>
  <si>
    <t>Mateo</t>
  </si>
  <si>
    <t>090-2013</t>
  </si>
  <si>
    <t>Banqueo de terreno en retiro de quebrada y tala de arboles</t>
  </si>
  <si>
    <t>Jaime Gomez Escobar - Ediobras SAS</t>
  </si>
  <si>
    <t>Anibal Lopez Zapata</t>
  </si>
  <si>
    <t>091-2013</t>
  </si>
  <si>
    <t>092-2013</t>
  </si>
  <si>
    <t>Gloria Goméz</t>
  </si>
  <si>
    <t>Edificio Villa Angel</t>
  </si>
  <si>
    <t>Carlos - Jeison - Santiago</t>
  </si>
  <si>
    <t>835-2012 R6610 I.T330</t>
  </si>
  <si>
    <t>093-2013</t>
  </si>
  <si>
    <t>Contaminacion de quebrada Las Palmas por movimiento de tierra</t>
  </si>
  <si>
    <t>Alonso Restrepo</t>
  </si>
  <si>
    <t>3860326 - 3128982916</t>
  </si>
  <si>
    <t>Parcelación Serrania</t>
  </si>
  <si>
    <t>J. Guzman - C. Calle</t>
  </si>
  <si>
    <t>094-2013</t>
  </si>
  <si>
    <t>Lucia Mejia</t>
  </si>
  <si>
    <t>Bucarest</t>
  </si>
  <si>
    <t>095-2013</t>
  </si>
  <si>
    <t>1300544 - 1302825</t>
  </si>
  <si>
    <t>Disposición inadecuada de escombros. Comparendo # 127</t>
  </si>
  <si>
    <t>Juan Damian Ortiz Escobar</t>
  </si>
  <si>
    <t>J. Ospina</t>
  </si>
  <si>
    <t>689-2012 R5375</t>
  </si>
  <si>
    <t>096-2013</t>
  </si>
  <si>
    <t>Solicitud copia expediente roceria de lote</t>
  </si>
  <si>
    <t>Alejandra Rojas</t>
  </si>
  <si>
    <t>Mauricio Toro</t>
  </si>
  <si>
    <t>00001</t>
  </si>
  <si>
    <t>412-2012 I.T686</t>
  </si>
  <si>
    <t>097-2013</t>
  </si>
  <si>
    <t>Requerimento AA por obras de captación</t>
  </si>
  <si>
    <t>Maria Estela Velez Restrepo</t>
  </si>
  <si>
    <t>km 17</t>
  </si>
  <si>
    <t>00249</t>
  </si>
  <si>
    <t>1632-2011 R33957</t>
  </si>
  <si>
    <t>098-2013</t>
  </si>
  <si>
    <t>Albergue de fauna domestica</t>
  </si>
  <si>
    <t>Luis Fernando Ochoa</t>
  </si>
  <si>
    <t>Nubarrones</t>
  </si>
  <si>
    <t>782-2012 R6090 - 116430-2014 - 1310489-2014 139845-2014</t>
  </si>
  <si>
    <t>099-2013</t>
  </si>
  <si>
    <t>101238 - 1302112</t>
  </si>
  <si>
    <t>Proyecto Areka</t>
  </si>
  <si>
    <t xml:space="preserve">Abatimiento de aguas subterraneas </t>
  </si>
  <si>
    <t>Juan Rafael Rojas</t>
  </si>
  <si>
    <t>Instaciviles - Proyecto Areka</t>
  </si>
  <si>
    <t xml:space="preserve"> </t>
  </si>
  <si>
    <t>100-2013</t>
  </si>
  <si>
    <t>1300339 - 115239</t>
  </si>
  <si>
    <t>Descarga de aguas residuales a quebrada La Mina</t>
  </si>
  <si>
    <t>Monica Maria Restrepo - EPM</t>
  </si>
  <si>
    <t>Urb. Flor de Azahar</t>
  </si>
  <si>
    <t>014</t>
  </si>
  <si>
    <t>00006</t>
  </si>
  <si>
    <t>310-2010 R25581</t>
  </si>
  <si>
    <t>101-2013</t>
  </si>
  <si>
    <t>Comparendo # 176</t>
  </si>
  <si>
    <t>Beatriz Elena Mejia Calle</t>
  </si>
  <si>
    <t>C. Mejia</t>
  </si>
  <si>
    <t>1451-2011 R32881</t>
  </si>
  <si>
    <t>102-2013</t>
  </si>
  <si>
    <t>Recurso de reposición Comparendo #109</t>
  </si>
  <si>
    <t>Rafael Hesney Acuña</t>
  </si>
  <si>
    <t>103-2013</t>
  </si>
  <si>
    <t>107359 - 108355 - 109873</t>
  </si>
  <si>
    <t>lote</t>
  </si>
  <si>
    <t>Compra de predio</t>
  </si>
  <si>
    <t>394-2012 R2803</t>
  </si>
  <si>
    <t>104-2013</t>
  </si>
  <si>
    <t>Comparendo # 263</t>
  </si>
  <si>
    <t>Sunset Travel</t>
  </si>
  <si>
    <t>L. Angel</t>
  </si>
  <si>
    <t>105-2013</t>
  </si>
  <si>
    <t>Residuos de poda y jardineria arrojados a quebrada</t>
  </si>
  <si>
    <t>Consuelo Velez</t>
  </si>
  <si>
    <t>Omaira - finca la manuela</t>
  </si>
  <si>
    <t>106-2013</t>
  </si>
  <si>
    <t>Tenencia inadecuada de perros peligrosos</t>
  </si>
  <si>
    <t>Dora Restrepo</t>
  </si>
  <si>
    <t>107-2013</t>
  </si>
  <si>
    <t>Descarga de aguas grises mas la 25A38</t>
  </si>
  <si>
    <t>Paola - Maria</t>
  </si>
  <si>
    <t>108-2013</t>
  </si>
  <si>
    <t>1300545 - 1301831</t>
  </si>
  <si>
    <t>Tala de arboles sin autorización, escombros en zona no permitida</t>
  </si>
  <si>
    <t>Beatriz de Villamizar</t>
  </si>
  <si>
    <t>Ivan Alcidez A</t>
  </si>
  <si>
    <t>109-2013</t>
  </si>
  <si>
    <t>110-2013</t>
  </si>
  <si>
    <t>Disposición inadecuada de escrementos</t>
  </si>
  <si>
    <t>Administrador Palma de Mayorca</t>
  </si>
  <si>
    <t>Gustavo Rendon</t>
  </si>
  <si>
    <t>3A</t>
  </si>
  <si>
    <t>111-2013</t>
  </si>
  <si>
    <t>Nubia Zuluaga</t>
  </si>
  <si>
    <t>4B</t>
  </si>
  <si>
    <t>112-2013</t>
  </si>
  <si>
    <t>56979 - 56534</t>
  </si>
  <si>
    <t>Afectación de la calidad del aire</t>
  </si>
  <si>
    <t>2703368 - 3003701040</t>
  </si>
  <si>
    <t>113-2013</t>
  </si>
  <si>
    <t>Jose Jaramillo</t>
  </si>
  <si>
    <t>San Marcos</t>
  </si>
  <si>
    <t>5433-2012</t>
  </si>
  <si>
    <t>114-2013</t>
  </si>
  <si>
    <t>106195 - 291853</t>
  </si>
  <si>
    <t>Aporte de sedimentos y materiales a quebrada Mina Honda</t>
  </si>
  <si>
    <t>Palmeral de Avignon - Mont juic</t>
  </si>
  <si>
    <t>115-2013</t>
  </si>
  <si>
    <t>1300439 - 1301631 - 1302880</t>
  </si>
  <si>
    <t>Cambio de piso blando a piso duro</t>
  </si>
  <si>
    <t>Parques y Arborización</t>
  </si>
  <si>
    <t>Hilda Melfy Estrada Quiroz</t>
  </si>
  <si>
    <t>116-2013</t>
  </si>
  <si>
    <t>Ruido que producen gallos</t>
  </si>
  <si>
    <t>Gestion Ambiental</t>
  </si>
  <si>
    <t>Jhony Vargas</t>
  </si>
  <si>
    <t>C. Rojas - S. Bustamante</t>
  </si>
  <si>
    <t>117-2013</t>
  </si>
  <si>
    <t>I.T 090</t>
  </si>
  <si>
    <t>Manejo inadecuado de aguas lluvias, sedimentación red alcantarillado.</t>
  </si>
  <si>
    <t>Diego Molina Bermudez</t>
  </si>
  <si>
    <t>Alto de Misael</t>
  </si>
  <si>
    <t>118-2013</t>
  </si>
  <si>
    <t>Quema de llantas y materiales en lote</t>
  </si>
  <si>
    <t>Diego Gil</t>
  </si>
  <si>
    <t>Andres Angel Restrepo</t>
  </si>
  <si>
    <t>119-2013</t>
  </si>
  <si>
    <t>1300575 - 1301453</t>
  </si>
  <si>
    <t xml:space="preserve">Tenencia inadecuada de mascota </t>
  </si>
  <si>
    <t>Maria Patricia Restrepo Arango</t>
  </si>
  <si>
    <t>Carminia Gartner y Jose Agudelo</t>
  </si>
  <si>
    <t>Villagrande</t>
  </si>
  <si>
    <t>120-2013</t>
  </si>
  <si>
    <t>J.Alvarez - L.Garcia</t>
  </si>
  <si>
    <t>121-2013</t>
  </si>
  <si>
    <t>Luz Stella Alvarez</t>
  </si>
  <si>
    <t>122-2013</t>
  </si>
  <si>
    <t>Proyecto Shaddai</t>
  </si>
  <si>
    <t>Tala de guaduas y arboles sin autorización</t>
  </si>
  <si>
    <t>Miriam Cecilia Rivera</t>
  </si>
  <si>
    <t>Proyecto SHADDAI - Santiago Penagos</t>
  </si>
  <si>
    <t>123-2013</t>
  </si>
  <si>
    <t>Disposición inadecuada de excrementos de mascotas</t>
  </si>
  <si>
    <t>124-2013</t>
  </si>
  <si>
    <t>Perro que ladra mucho</t>
  </si>
  <si>
    <t>Camilo Lopez</t>
  </si>
  <si>
    <t>551-2012 R3884</t>
  </si>
  <si>
    <t>125-2013</t>
  </si>
  <si>
    <t>1300275 - 108167</t>
  </si>
  <si>
    <t>Tala y poda de arboles en zona de protección</t>
  </si>
  <si>
    <t>Maria Ríos Gallego</t>
  </si>
  <si>
    <t>Jaime Gallego</t>
  </si>
  <si>
    <t>110 - 199</t>
  </si>
  <si>
    <t>126-2013</t>
  </si>
  <si>
    <t>Acumulación de materiales de construcción</t>
  </si>
  <si>
    <t>Diana Milena Restrepo</t>
  </si>
  <si>
    <t>127-2013</t>
  </si>
  <si>
    <t>Contaminación con lixiviado del vehiculo recolector de Enviaseo</t>
  </si>
  <si>
    <t>Edith Yuliany Higuita</t>
  </si>
  <si>
    <t>128-2013</t>
  </si>
  <si>
    <t>1300618 - 1300650</t>
  </si>
  <si>
    <t>Disposición inadecuada de residuos solidos en dias y horas no autorizados</t>
  </si>
  <si>
    <t>Secretaria de Salud</t>
  </si>
  <si>
    <t>Restaurante de Gloria</t>
  </si>
  <si>
    <t>129-2013</t>
  </si>
  <si>
    <t>Natalia Berrio</t>
  </si>
  <si>
    <t>130-2013</t>
  </si>
  <si>
    <t>1300673 - 1300682</t>
  </si>
  <si>
    <t>Cojines Relajantes Boof</t>
  </si>
  <si>
    <t>131-2013</t>
  </si>
  <si>
    <t>Desvio de quebrada y obras de ocupación de cauce</t>
  </si>
  <si>
    <t>CGTRD - Maria Ester Estrada</t>
  </si>
  <si>
    <t>Luis Oscar Herrera Velasquez</t>
  </si>
  <si>
    <t>260</t>
  </si>
  <si>
    <t>132-2013</t>
  </si>
  <si>
    <t>Giovanny</t>
  </si>
  <si>
    <t>133-2013</t>
  </si>
  <si>
    <t>Disposición inadecuada de llantas</t>
  </si>
  <si>
    <t>Montallantas las vegas</t>
  </si>
  <si>
    <t>134-2013</t>
  </si>
  <si>
    <t>Disposición inadecuada de residuos solidos</t>
  </si>
  <si>
    <t>Edificio Taliha</t>
  </si>
  <si>
    <t>C.Rojas - J. Restrepo</t>
  </si>
  <si>
    <t>135-2013</t>
  </si>
  <si>
    <t>136-2013</t>
  </si>
  <si>
    <t>Disposición inadecuada de residuos y escombros</t>
  </si>
  <si>
    <t>137-2013</t>
  </si>
  <si>
    <t>Disposición inadecuada de residuos y escombros en lote cerca de Gualandayes</t>
  </si>
  <si>
    <t>Evangelina Escobar Cardona</t>
  </si>
  <si>
    <t>4,1 - 4,6</t>
  </si>
  <si>
    <t>Fallos - Orden de Policia</t>
  </si>
  <si>
    <t>J. Restrepo</t>
  </si>
  <si>
    <t>138-2013</t>
  </si>
  <si>
    <t>Raul Rojas Restrepo</t>
  </si>
  <si>
    <t>AREKA</t>
  </si>
  <si>
    <t>139-2013</t>
  </si>
  <si>
    <t>1300820 - 1300813</t>
  </si>
  <si>
    <t>Tala de arboles para tacos</t>
  </si>
  <si>
    <t>Pedro Pablo Giraldo Restrepo</t>
  </si>
  <si>
    <t>140-2013</t>
  </si>
  <si>
    <t>Posible envenenamiento de mascotas</t>
  </si>
  <si>
    <t>Carlos Arturo Vasquez Martinez</t>
  </si>
  <si>
    <t>Juan Manuel Sanchez</t>
  </si>
  <si>
    <t>141-2013</t>
  </si>
  <si>
    <t>Disposición inadecuada de material de construcción</t>
  </si>
  <si>
    <t>Luis Horacio Villa</t>
  </si>
  <si>
    <t>S. Bustamante</t>
  </si>
  <si>
    <t>382-2012 R2675</t>
  </si>
  <si>
    <t>142-2013</t>
  </si>
  <si>
    <t>Recursos de reposición comparendo ambiental 258</t>
  </si>
  <si>
    <t>Jhon Martin Mejia Escobar</t>
  </si>
  <si>
    <t>143-2013</t>
  </si>
  <si>
    <t>1300416 - 113204</t>
  </si>
  <si>
    <t>Tenencia inadecuada de animales</t>
  </si>
  <si>
    <t>Catalina Palacio</t>
  </si>
  <si>
    <t>Carlos Rios</t>
  </si>
  <si>
    <t>754-2012 R6273</t>
  </si>
  <si>
    <t>144-2013</t>
  </si>
  <si>
    <t>Comparendo ambiental 289</t>
  </si>
  <si>
    <t>Jose de Jesus Lopez Bedoya</t>
  </si>
  <si>
    <t>145-2013</t>
  </si>
  <si>
    <t>Hector Hernan Murillo Guarin</t>
  </si>
  <si>
    <t>Alvaro Pinzon</t>
  </si>
  <si>
    <t>146-2013</t>
  </si>
  <si>
    <t>Jose Fernando Escobar</t>
  </si>
  <si>
    <t>135</t>
  </si>
  <si>
    <t>147-2013</t>
  </si>
  <si>
    <t>1300703 - 1300847</t>
  </si>
  <si>
    <t>Descarga de aguas residuales a quebrada</t>
  </si>
  <si>
    <t>Santiago Penagos - Empresa GIC</t>
  </si>
  <si>
    <t>CC</t>
  </si>
  <si>
    <t>3104641390-3333343</t>
  </si>
  <si>
    <t xml:space="preserve">J. Guzman </t>
  </si>
  <si>
    <t>148-2013</t>
  </si>
  <si>
    <t>Incumplimiento por uso del suelo</t>
  </si>
  <si>
    <t>Sección Gestión Ambiental</t>
  </si>
  <si>
    <t>Pendiente de trámite</t>
  </si>
  <si>
    <t>27485-2010 125-2011</t>
  </si>
  <si>
    <t>149-2013</t>
  </si>
  <si>
    <t>IT 130061-108221-132020</t>
  </si>
  <si>
    <t>Requerimiento AA por descarga de aguas lluvias</t>
  </si>
  <si>
    <t>Sección Autoridad Ambiental</t>
  </si>
  <si>
    <t>Ivan Rodrigo Penagos Gómez - Promotora de Proyectos Robledo S.A</t>
  </si>
  <si>
    <t>C. Calle-C. Rojas</t>
  </si>
  <si>
    <t>150-2013</t>
  </si>
  <si>
    <t>1300628 - 131002 - 153290 - 02726 - 1314161 - 04591</t>
  </si>
  <si>
    <t>Respuesta DP 13014 lote 9 parcelación arrayanes</t>
  </si>
  <si>
    <t>Hector Mario Leon Agudelo Urrego</t>
  </si>
  <si>
    <t>151-2013</t>
  </si>
  <si>
    <t>Carlos Alberto Cardona Zapata</t>
  </si>
  <si>
    <t>152-2013</t>
  </si>
  <si>
    <t>Javier Duque</t>
  </si>
  <si>
    <t>153-2013</t>
  </si>
  <si>
    <t>1300367 - 1301306 - 1305467-132181-132206</t>
  </si>
  <si>
    <t>Tenencia inadecuada de mascota</t>
  </si>
  <si>
    <t>Laura Yiseth Herrera Gomez</t>
  </si>
  <si>
    <t>154-2013</t>
  </si>
  <si>
    <t>Esther Judith</t>
  </si>
  <si>
    <t>155-2013</t>
  </si>
  <si>
    <t>Cesar</t>
  </si>
  <si>
    <t>C.Rojas - J. Restrepo - S. Bustamante</t>
  </si>
  <si>
    <t>156-2013</t>
  </si>
  <si>
    <t>157-2013</t>
  </si>
  <si>
    <t>Luz Elena Angel T</t>
  </si>
  <si>
    <t>158-2013</t>
  </si>
  <si>
    <t>Disposición inadecuda de tierra en quebrada</t>
  </si>
  <si>
    <t>159-2013</t>
  </si>
  <si>
    <t>Liliana Ocampo</t>
  </si>
  <si>
    <t>Varios vecinos</t>
  </si>
  <si>
    <t>160-2013</t>
  </si>
  <si>
    <t>Disposición inadecuada de residuos</t>
  </si>
  <si>
    <t>L.Garcia</t>
  </si>
  <si>
    <t>161-2013</t>
  </si>
  <si>
    <t>Tenencia de mascotas</t>
  </si>
  <si>
    <t>Lizabeth Montoya</t>
  </si>
  <si>
    <t>162-2013</t>
  </si>
  <si>
    <t>Tala de individuos vegetales</t>
  </si>
  <si>
    <t>Gladys Villada</t>
  </si>
  <si>
    <t>Acta de compromiso</t>
  </si>
  <si>
    <t>163-2013</t>
  </si>
  <si>
    <t>615-2012 R4571</t>
  </si>
  <si>
    <t>164-2013</t>
  </si>
  <si>
    <t>Copia de solicitud de visita por OOPP</t>
  </si>
  <si>
    <t>Victoria Eugenia de los Rios</t>
  </si>
  <si>
    <t>165-2013</t>
  </si>
  <si>
    <t>Sensibilización residuos sólidos en el sector</t>
  </si>
  <si>
    <t>Residentes del sector (Cll 39 A Sur No 45 B 30, Cll 39 A Sur No 45 A 30)</t>
  </si>
  <si>
    <t>Sensibilización</t>
  </si>
  <si>
    <t>166-2013</t>
  </si>
  <si>
    <t>Manejo inadecuado de aguas lluvias, verificación de red de alcantarillado</t>
  </si>
  <si>
    <t>CGTDR - Obras Públicas</t>
  </si>
  <si>
    <t>Marco Fidel Villegas Jimenez</t>
  </si>
  <si>
    <t>Código de policia</t>
  </si>
  <si>
    <t>167-2013</t>
  </si>
  <si>
    <t>Proyecto Arrecifes de la Abadía</t>
  </si>
  <si>
    <t>Manejo inadecuado de aguas lluvias</t>
  </si>
  <si>
    <t>Vértice Ingeniería</t>
  </si>
  <si>
    <t>168-2013</t>
  </si>
  <si>
    <t>Disposición inadecuada de aguas residuales domesticas - Pozo séptico</t>
  </si>
  <si>
    <t>OOPP</t>
  </si>
  <si>
    <t>El Paraiso - Sector La Esperanza</t>
  </si>
  <si>
    <t>Remisión u otros</t>
  </si>
  <si>
    <t>169-2013</t>
  </si>
  <si>
    <t>170-2013</t>
  </si>
  <si>
    <t>se verifica nuevamente el lote  y esta en construcción</t>
  </si>
  <si>
    <t>Casa abandonada con animal muerto, escombros</t>
  </si>
  <si>
    <t>Katerine Villegas</t>
  </si>
  <si>
    <t>Rocio Caños</t>
  </si>
  <si>
    <t>171-2013</t>
  </si>
  <si>
    <t>Disposición inadecuada de residuos local sin cebolla</t>
  </si>
  <si>
    <t>Juan David Medina</t>
  </si>
  <si>
    <t>Local sin cebolla</t>
  </si>
  <si>
    <t>172-2013</t>
  </si>
  <si>
    <t>173-2013</t>
  </si>
  <si>
    <t>Disposicion inadecuada de escombros, excrementos y residuos</t>
  </si>
  <si>
    <t>S. Bustamante - J. Restrepo</t>
  </si>
  <si>
    <t>174-2013</t>
  </si>
  <si>
    <t>175-2013</t>
  </si>
  <si>
    <t>Angela Londoño Cortes</t>
  </si>
  <si>
    <t>Jose Miguel Velasquez</t>
  </si>
  <si>
    <t>815-2011 R28553</t>
  </si>
  <si>
    <t>176-2013</t>
  </si>
  <si>
    <t>Recurso de reposicion comparendo #180</t>
  </si>
  <si>
    <t>John Edwar Torres Yepes</t>
  </si>
  <si>
    <t>177-2013</t>
  </si>
  <si>
    <t>Aves en cautiverio</t>
  </si>
  <si>
    <t>Alba Vasquez</t>
  </si>
  <si>
    <t>El Portal</t>
  </si>
  <si>
    <t>178-2013</t>
  </si>
  <si>
    <t>112462 - 112463</t>
  </si>
  <si>
    <t>Estancamiento de agua por obstrucción de desague</t>
  </si>
  <si>
    <t>Jhon Jairo Mesa A</t>
  </si>
  <si>
    <t>179-2013</t>
  </si>
  <si>
    <t>Envenenamiento de tres perros en la urbanización Acanto, administradora 3134558</t>
  </si>
  <si>
    <t>Claudia Rodriguez</t>
  </si>
  <si>
    <t>180-2013</t>
  </si>
  <si>
    <t>Tienen dos perros que permanecen en la calle, desnutrido, tenencia inadecuada</t>
  </si>
  <si>
    <t>Maria Elvira Del Castillo - lolacano70@hotmail.com</t>
  </si>
  <si>
    <t>Socorro - Familia Moscoso</t>
  </si>
  <si>
    <t>181-2013</t>
  </si>
  <si>
    <t>Tenencia inadecuada de mascotas, no recoge excrementos</t>
  </si>
  <si>
    <t>Victoria</t>
  </si>
  <si>
    <t>182-2013</t>
  </si>
  <si>
    <t>Propietaria de tres perros que no recoje excrementos</t>
  </si>
  <si>
    <t>Yuli Paulina</t>
  </si>
  <si>
    <t>C. Calle</t>
  </si>
  <si>
    <t>183-2013</t>
  </si>
  <si>
    <t>Pitbull que sale sin trailla</t>
  </si>
  <si>
    <t>184-2013</t>
  </si>
  <si>
    <t>No recogen excrementos de dos perros</t>
  </si>
  <si>
    <t>Angelica Maria Londoño</t>
  </si>
  <si>
    <t>PISO 2</t>
  </si>
  <si>
    <t>185-2013</t>
  </si>
  <si>
    <t>Propietario de dos perros los cuales salen solos en la noche</t>
  </si>
  <si>
    <t>Sandra Milena Vasquez</t>
  </si>
  <si>
    <t>186-2013</t>
  </si>
  <si>
    <t>Tenencia inadecuada de mascota, excrementos</t>
  </si>
  <si>
    <t>Gloria Muñoz Mejia</t>
  </si>
  <si>
    <t>PISO 3</t>
  </si>
  <si>
    <t>187-2013</t>
  </si>
  <si>
    <t>113701 - 117807</t>
  </si>
  <si>
    <t>Manejo inadecuado de aguas</t>
  </si>
  <si>
    <t>CGTDR - Obras Públicas / Nubia Henao Rico</t>
  </si>
  <si>
    <t>Javier Piedrahita</t>
  </si>
  <si>
    <t>188-2013</t>
  </si>
  <si>
    <t>113833 - 113470 - DP13022 - 116449</t>
  </si>
  <si>
    <t>Criadero de caballos con manejo inadecuado de equinaza</t>
  </si>
  <si>
    <t>Cesar Augusto Echeverry Perez - cesar.echeverri@ada.co</t>
  </si>
  <si>
    <t>km 12 - palmas</t>
  </si>
  <si>
    <t>casa 80</t>
  </si>
  <si>
    <t>Orlando Correa Vargas</t>
  </si>
  <si>
    <t>189-2013</t>
  </si>
  <si>
    <t>190-2013</t>
  </si>
  <si>
    <t>Guadua inclinada hacia malla de cerramiento</t>
  </si>
  <si>
    <t>Marta Garces</t>
  </si>
  <si>
    <t>Evangelina Escobar</t>
  </si>
  <si>
    <t>191-2013</t>
  </si>
  <si>
    <t>Agua que brota en talud de casa superior</t>
  </si>
  <si>
    <t>Nubia Bedoya</t>
  </si>
  <si>
    <t>Margeni Ayala</t>
  </si>
  <si>
    <t>192-2013</t>
  </si>
  <si>
    <t>Escombros en espacion publico. Comparendo 309</t>
  </si>
  <si>
    <t>Amparo Daza</t>
  </si>
  <si>
    <t>002/04/2013</t>
  </si>
  <si>
    <t>193-2013</t>
  </si>
  <si>
    <t>Mascota que permanece suelto sin bozal y agrede a ciudadano</t>
  </si>
  <si>
    <t>Lucy Montoya Grisales</t>
  </si>
  <si>
    <t>Julian Arce</t>
  </si>
  <si>
    <t>CASA D7</t>
  </si>
  <si>
    <t>194-2013</t>
  </si>
  <si>
    <t>Escombros en espacio publico.</t>
  </si>
  <si>
    <t xml:space="preserve">Claudia </t>
  </si>
  <si>
    <t>195-2013</t>
  </si>
  <si>
    <t>Fabio Mesa Angel</t>
  </si>
  <si>
    <t>Jhon Fredy Mesa</t>
  </si>
  <si>
    <t>196-2013</t>
  </si>
  <si>
    <t>Vehiculo de placas SYT 729 que atropeya y mata canino</t>
  </si>
  <si>
    <t>Maria Romelia Velez</t>
  </si>
  <si>
    <t>Dario Cano</t>
  </si>
  <si>
    <t>01/04/213</t>
  </si>
  <si>
    <t>Santiasgo Bustamante</t>
  </si>
  <si>
    <t>Santiago B.</t>
  </si>
  <si>
    <t>PENDIENTE</t>
  </si>
  <si>
    <t>197-2013</t>
  </si>
  <si>
    <t>Alicia Velez</t>
  </si>
  <si>
    <t>198-2013</t>
  </si>
  <si>
    <t>Facturas comparendos</t>
  </si>
  <si>
    <t>Envio de facturas comparedndos por parte director financiero</t>
  </si>
  <si>
    <t>Inspección Ambiental</t>
  </si>
  <si>
    <t>no aplica</t>
  </si>
  <si>
    <t>199-2013</t>
  </si>
  <si>
    <t>1301187-132168</t>
  </si>
  <si>
    <t>Escombros y material en espacio publico</t>
  </si>
  <si>
    <t>Fanny</t>
  </si>
  <si>
    <t>C. Calle - C. Rojas</t>
  </si>
  <si>
    <t>200-2013</t>
  </si>
  <si>
    <t>Colchon en espacio publico</t>
  </si>
  <si>
    <t>Oscar (mosco)</t>
  </si>
  <si>
    <t>201-2013</t>
  </si>
  <si>
    <t>Olores a tinner y gasolina</t>
  </si>
  <si>
    <t>William Paz</t>
  </si>
  <si>
    <t>202-2013</t>
  </si>
  <si>
    <t>Entrega voluntaria fauna silvestre en cautiverio formato # 0082433</t>
  </si>
  <si>
    <t>Ana Sofia Londoño</t>
  </si>
  <si>
    <t>203-2013</t>
  </si>
  <si>
    <t>Entrega voluntaria fauna silvestre en cautiverio formato # 0082432</t>
  </si>
  <si>
    <t>Federico Londoño</t>
  </si>
  <si>
    <t>366-383-2010 R25935-25991</t>
  </si>
  <si>
    <t>204-2013</t>
  </si>
  <si>
    <t>Predio ilegal</t>
  </si>
  <si>
    <t>Respuesta planeacion de predio sin servicios publicos, sin licencia urbanistica</t>
  </si>
  <si>
    <t>Oficina Asesora de Planeación</t>
  </si>
  <si>
    <t>Fabio Leon Lotero</t>
  </si>
  <si>
    <t>205-2013</t>
  </si>
  <si>
    <t>Inadecuado manejo de material vegetal</t>
  </si>
  <si>
    <t>Administrador C.R Villagrande</t>
  </si>
  <si>
    <t>206-2013</t>
  </si>
  <si>
    <t>Manejo inadecuado de mascotas, excrementos</t>
  </si>
  <si>
    <t>Olga Lucia Restrepo</t>
  </si>
  <si>
    <t>Ivan Betancur</t>
  </si>
  <si>
    <t>CASA 340</t>
  </si>
  <si>
    <t>207-2013</t>
  </si>
  <si>
    <t>Lina Maria Jaramillo</t>
  </si>
  <si>
    <t>Henry Giraldo Pelaez</t>
  </si>
  <si>
    <t>CASA 90</t>
  </si>
  <si>
    <t>Las Antillas</t>
  </si>
  <si>
    <t>208-2013</t>
  </si>
  <si>
    <t>Oficio superintendencia</t>
  </si>
  <si>
    <t>Implementación y aplicación del comparendo ambiental</t>
  </si>
  <si>
    <t>Erika Nieves Díaz</t>
  </si>
  <si>
    <t>209-2013</t>
  </si>
  <si>
    <t>Deslizamiento por inadecuado manejo de aguas</t>
  </si>
  <si>
    <t>Carmen Cecilia Lopez V.</t>
  </si>
  <si>
    <t>Margarita Escobar</t>
  </si>
  <si>
    <t>Leonardo-John J.Alvarez</t>
  </si>
  <si>
    <t>I.T 130452</t>
  </si>
  <si>
    <t>210-2013</t>
  </si>
  <si>
    <t>CGTDR - Obras Públicas - Hugo Londoño Giraldo</t>
  </si>
  <si>
    <t>Alvaro Castaño</t>
  </si>
  <si>
    <t>211-2013</t>
  </si>
  <si>
    <t>Elizabeth Velez</t>
  </si>
  <si>
    <t>Nancy Giraldo</t>
  </si>
  <si>
    <t>213-2013</t>
  </si>
  <si>
    <t>Proyecto Cristales</t>
  </si>
  <si>
    <t>843</t>
  </si>
  <si>
    <t>214-2013</t>
  </si>
  <si>
    <t>queja 4-06184</t>
  </si>
  <si>
    <t>Presunta contaminacion por olores ofensivos</t>
  </si>
  <si>
    <t>Representante legal Urbanización Vientos de la Colina - Luis Gonzalo Parra</t>
  </si>
  <si>
    <t>Granja avicola San Antonio - Rodrigo Londoño de la Cuesta</t>
  </si>
  <si>
    <t>010</t>
  </si>
  <si>
    <t>Oficio 13-3211 - 273137-0414813</t>
  </si>
  <si>
    <t>215-2013</t>
  </si>
  <si>
    <t xml:space="preserve"> 1301714 - 0341431 - 344277</t>
  </si>
  <si>
    <t>Requerimiento por legalización de ocupación de cauce</t>
  </si>
  <si>
    <t>Ana Matilde Uribe</t>
  </si>
  <si>
    <t>216-2013</t>
  </si>
  <si>
    <t>Definir responsable de tala de arboles</t>
  </si>
  <si>
    <t>217-2013</t>
  </si>
  <si>
    <t>Disposición inadecudad de residuos</t>
  </si>
  <si>
    <t>Karen Serna - Alejos Video</t>
  </si>
  <si>
    <t>218-2013</t>
  </si>
  <si>
    <t>Descope de arboles</t>
  </si>
  <si>
    <t>Tulio Rios - Aicardo Arango</t>
  </si>
  <si>
    <t>Perico</t>
  </si>
  <si>
    <t>219-2013</t>
  </si>
  <si>
    <t>Eugenio Alvarez Gómez - Marina Gómez</t>
  </si>
  <si>
    <t>220-2013</t>
  </si>
  <si>
    <t>Disposición inadecudad de escombros</t>
  </si>
  <si>
    <t>221-2013</t>
  </si>
  <si>
    <t>Tala de arboles en retiro de quebrada</t>
  </si>
  <si>
    <t>Oficio 131 - 229 Inspección Palmas</t>
  </si>
  <si>
    <t>222-2013</t>
  </si>
  <si>
    <t>1301298 - 124157-2014 - 1310413- 143561 - 291119</t>
  </si>
  <si>
    <t>Movimiento de tierra que sedimenta quebrada</t>
  </si>
  <si>
    <t>Rodrigo Restrepo</t>
  </si>
  <si>
    <t>207</t>
  </si>
  <si>
    <t>223-2013</t>
  </si>
  <si>
    <t>Tala de arbol sin autorización</t>
  </si>
  <si>
    <t>Juan David Gomez</t>
  </si>
  <si>
    <t>224-2013</t>
  </si>
  <si>
    <t>Claudia Benedeti</t>
  </si>
  <si>
    <t>I.T 130450 - 1308852-2014 Oficio 132237 Oficio 13-2923 IT 13-2924</t>
  </si>
  <si>
    <t>225-2013</t>
  </si>
  <si>
    <t>1301324 - 1302154 - 1303263 - 1303345 - 135656 - 1305254 - 131840 - 131847 -1307792 - 131893 - 132194</t>
  </si>
  <si>
    <t>Aporte de sedimentos a quebrada La Mocha</t>
  </si>
  <si>
    <t>Proyecto Bella Terra</t>
  </si>
  <si>
    <t>226-2013</t>
  </si>
  <si>
    <t>Alvaro Santafe</t>
  </si>
  <si>
    <t>227-2013</t>
  </si>
  <si>
    <t>228-2013</t>
  </si>
  <si>
    <t>Tala de dos arboles sin autorización</t>
  </si>
  <si>
    <t>Oscar Orozco</t>
  </si>
  <si>
    <t>Carmen Alicia Acevedo Bedoya</t>
  </si>
  <si>
    <t>AB</t>
  </si>
  <si>
    <t>J. Restrepo - S. Bustamante - C. Rojas</t>
  </si>
  <si>
    <t>J. Restrepo - Dayani</t>
  </si>
  <si>
    <t>229-2013</t>
  </si>
  <si>
    <t>1301015 - 135779</t>
  </si>
  <si>
    <t>Cambio de piso blando a piso duro, escombros</t>
  </si>
  <si>
    <t>Amparo Jurado</t>
  </si>
  <si>
    <t>230-2013</t>
  </si>
  <si>
    <t>Leidy Sampayo</t>
  </si>
  <si>
    <t>Luis Trujillo</t>
  </si>
  <si>
    <t>231-2013</t>
  </si>
  <si>
    <t>Manejo de aguas de escorrentia</t>
  </si>
  <si>
    <t>Alto de los Almendros</t>
  </si>
  <si>
    <t>232-2013</t>
  </si>
  <si>
    <t>Silvia Posada de Restrepo</t>
  </si>
  <si>
    <t>Salon de belleza</t>
  </si>
  <si>
    <t>233-2013</t>
  </si>
  <si>
    <t>Gilberto Gomez</t>
  </si>
  <si>
    <t>234-2013</t>
  </si>
  <si>
    <t>Jackeline Castañeda</t>
  </si>
  <si>
    <t>Juan David Arredondo</t>
  </si>
  <si>
    <t>francisco v</t>
  </si>
  <si>
    <t>1526-2011 R33278</t>
  </si>
  <si>
    <t>235-2013</t>
  </si>
  <si>
    <t>Disposició inadecuada de residuos solidos comparendo 201 de 2012. Recurso de apelación</t>
  </si>
  <si>
    <t>Mauricio Alvarez Holguin</t>
  </si>
  <si>
    <t>236-2013</t>
  </si>
  <si>
    <t>1301413 - 1305054</t>
  </si>
  <si>
    <t>Natalia Contreras</t>
  </si>
  <si>
    <t>Mateo Velez</t>
  </si>
  <si>
    <t>237-2013</t>
  </si>
  <si>
    <t>No recogen excrementos de perro</t>
  </si>
  <si>
    <t>Diana Montoya</t>
  </si>
  <si>
    <t>238-2013</t>
  </si>
  <si>
    <t>Eulalia Garro San</t>
  </si>
  <si>
    <t>239-2013</t>
  </si>
  <si>
    <t>German Higuita Z</t>
  </si>
  <si>
    <t>Nancy Ochoa</t>
  </si>
  <si>
    <t>240-2013</t>
  </si>
  <si>
    <t>Escombros en via publica</t>
  </si>
  <si>
    <t>Jorge Mario Rincon</t>
  </si>
  <si>
    <t>J.Restrepo - C. Rojas - S. Bustamante</t>
  </si>
  <si>
    <t>241-2013</t>
  </si>
  <si>
    <t>1301460 - 123913 - 129610</t>
  </si>
  <si>
    <t>Generacion de malos olores por mascotas - criadero</t>
  </si>
  <si>
    <t>Mark Cohen</t>
  </si>
  <si>
    <t>J.Restrepo-S.Bustamante</t>
  </si>
  <si>
    <t>242-2013</t>
  </si>
  <si>
    <t>Poda severa de arboles, se suspende</t>
  </si>
  <si>
    <t>Alberto</t>
  </si>
  <si>
    <t>243-2013</t>
  </si>
  <si>
    <t>Bovino accidentado</t>
  </si>
  <si>
    <t>Jainer Arango Rios</t>
  </si>
  <si>
    <t>244-2013</t>
  </si>
  <si>
    <t>Esperanza Garcia</t>
  </si>
  <si>
    <t>245-2013</t>
  </si>
  <si>
    <t>Solicitan sensibilizacion por disposición inadecuada de residuos sólidos</t>
  </si>
  <si>
    <t xml:space="preserve">JAC </t>
  </si>
  <si>
    <t xml:space="preserve">Comunidad </t>
  </si>
  <si>
    <t>246-2013</t>
  </si>
  <si>
    <t>No recogen excrementos</t>
  </si>
  <si>
    <t>247-2013</t>
  </si>
  <si>
    <t>Disposición inadecuada de residuos y excrementos de caninos</t>
  </si>
  <si>
    <t>Miguel Reyes Leal</t>
  </si>
  <si>
    <t>248-2013</t>
  </si>
  <si>
    <t>Gloria Maria Garcia</t>
  </si>
  <si>
    <t>249-2013</t>
  </si>
  <si>
    <t>Movimiento de tierra</t>
  </si>
  <si>
    <t>Giovanni Restrepo</t>
  </si>
  <si>
    <t>250-2013</t>
  </si>
  <si>
    <t>251-2013</t>
  </si>
  <si>
    <t>Control de epm a vertimientos en red de alcantarillado</t>
  </si>
  <si>
    <t>Joaquin Alberto Montagut Mejia - EPM</t>
  </si>
  <si>
    <t>Maria Adelaida Echeverry - Reposteria El Portal</t>
  </si>
  <si>
    <t>252-2013</t>
  </si>
  <si>
    <t>Presunto envenenamiento de Guayacan</t>
  </si>
  <si>
    <t>Paulo Cesar Quintero Uribe - pacequ@gmail.com</t>
  </si>
  <si>
    <t>253-2013</t>
  </si>
  <si>
    <t>Cambio de zona verde por piso duro</t>
  </si>
  <si>
    <t>Soledad Yepez</t>
  </si>
  <si>
    <t>254-2013</t>
  </si>
  <si>
    <t>255-2013</t>
  </si>
  <si>
    <t>Perro que sale sin control y no recogen excrementos</t>
  </si>
  <si>
    <t>Luz Marleny Mejia</t>
  </si>
  <si>
    <t>256-2013</t>
  </si>
  <si>
    <t>Yaneth Muñoz</t>
  </si>
  <si>
    <t>Julian Stiven Molina</t>
  </si>
  <si>
    <t>257-2013</t>
  </si>
  <si>
    <t>Luz Mila</t>
  </si>
  <si>
    <t>258-2013</t>
  </si>
  <si>
    <t>1301646-1308700</t>
  </si>
  <si>
    <t>259-2013</t>
  </si>
  <si>
    <t>Alexander Hincapie - alexhincapiegarcia@gmail.com</t>
  </si>
  <si>
    <t>Administrador el embrujo</t>
  </si>
  <si>
    <t>260-2013</t>
  </si>
  <si>
    <t>Maltrato a dos caninos</t>
  </si>
  <si>
    <t>Paula Espinoza Gomez</t>
  </si>
  <si>
    <t>261-2013</t>
  </si>
  <si>
    <t>Juliana Gallego</t>
  </si>
  <si>
    <t>Elkin Goez</t>
  </si>
  <si>
    <t>262-2013</t>
  </si>
  <si>
    <t>Oficio PONAL</t>
  </si>
  <si>
    <t>Solicitud de informacion minera</t>
  </si>
  <si>
    <t>Miguel Angel Herrera Villamil</t>
  </si>
  <si>
    <t>Mineria</t>
  </si>
  <si>
    <t>598-2012R4358 - 718-2012R5700</t>
  </si>
  <si>
    <t>263-2013</t>
  </si>
  <si>
    <t>117343 - 120846</t>
  </si>
  <si>
    <t>Gallinas de engorde sin control de higiene</t>
  </si>
  <si>
    <t>Comisaria tercera de envigado</t>
  </si>
  <si>
    <t>Libia Lucia Rico Molina</t>
  </si>
  <si>
    <t>530-2010R27045 DP13034</t>
  </si>
  <si>
    <t>264-2013</t>
  </si>
  <si>
    <t>1301025 - 1301711</t>
  </si>
  <si>
    <t>Comparendo ambiental 002</t>
  </si>
  <si>
    <t>enviaseo</t>
  </si>
  <si>
    <t>Jorge Eleazar Serna Bedoya</t>
  </si>
  <si>
    <t>265-2013</t>
  </si>
  <si>
    <t>1301688 - 1301793</t>
  </si>
  <si>
    <t>Claudia Maria Ocampo Quintero</t>
  </si>
  <si>
    <t>Marta Sanchez</t>
  </si>
  <si>
    <t>266-2013</t>
  </si>
  <si>
    <t>Lote enmalezado que requiere mantenimiento</t>
  </si>
  <si>
    <t>Amparo Velez Galeano y otros - Acción Comunal El Esmeraldal Parte Alta</t>
  </si>
  <si>
    <t>3361837 - 3016540220</t>
  </si>
  <si>
    <t>Guillermo Arias</t>
  </si>
  <si>
    <t>092-2012R299 - R6002-2012 - R11751-2012 - R1202-2012 - I.T 130328 - I.T 130417</t>
  </si>
  <si>
    <t>267-2013</t>
  </si>
  <si>
    <t>1301698 - 1301924 - 125794 - 1303295 - 1303416 - 398961</t>
  </si>
  <si>
    <t>Romanza de la Abadía</t>
  </si>
  <si>
    <t>disposicion inadecuada de escombros hacia la quebrada la honda</t>
  </si>
  <si>
    <t>Diana Milena Hernandez - hernandezdianam@hotmail.com</t>
  </si>
  <si>
    <t>Proyecto Romanza de la Abadia</t>
  </si>
  <si>
    <t>268-2013</t>
  </si>
  <si>
    <t>J.Alvarez - L. Garcia</t>
  </si>
  <si>
    <t>269-2013</t>
  </si>
  <si>
    <t>Tenencia inadecuada de mascota, ataque</t>
  </si>
  <si>
    <t>270-2013</t>
  </si>
  <si>
    <t>Oficio control interno</t>
  </si>
  <si>
    <t>Auditoria cumplimiento acuerdos municipales</t>
  </si>
  <si>
    <t>Carlos Mario Ramirez Velasquez</t>
  </si>
  <si>
    <t>271-2013</t>
  </si>
  <si>
    <t>I.T 132672</t>
  </si>
  <si>
    <t>272-2013</t>
  </si>
  <si>
    <t>1301716 - 1302853 - 1304368-132672</t>
  </si>
  <si>
    <t>Tala de bosque</t>
  </si>
  <si>
    <t>Luis Alfonso Mesa</t>
  </si>
  <si>
    <t>273-2013</t>
  </si>
  <si>
    <t>Quema de carbon, manipulacion red de acueducto</t>
  </si>
  <si>
    <t>ASOMIEL</t>
  </si>
  <si>
    <t>274-2013</t>
  </si>
  <si>
    <t>Comunidad del edificio</t>
  </si>
  <si>
    <t>275-2013</t>
  </si>
  <si>
    <t>276-2013</t>
  </si>
  <si>
    <t>C.Rojas - S. Bustamante</t>
  </si>
  <si>
    <t>277-2013</t>
  </si>
  <si>
    <t>Javier Fernandez</t>
  </si>
  <si>
    <t>Ruben Zapata</t>
  </si>
  <si>
    <t>278-2013</t>
  </si>
  <si>
    <t>Peter Butzer - butzer16@hotmail.com</t>
  </si>
  <si>
    <t>279-2013</t>
  </si>
  <si>
    <t>Aprovechamiento forestal que obstruye quebrada la pava</t>
  </si>
  <si>
    <t>Esau Correa fina el danubio</t>
  </si>
  <si>
    <t xml:space="preserve">                  </t>
  </si>
  <si>
    <t>280-2013</t>
  </si>
  <si>
    <t>envenenamiento de perros</t>
  </si>
  <si>
    <t>Elizabeth Castrillon</t>
  </si>
  <si>
    <t>Nidia</t>
  </si>
  <si>
    <t>281-2013</t>
  </si>
  <si>
    <t>Norelis Medina</t>
  </si>
  <si>
    <t>825-2012 R6833</t>
  </si>
  <si>
    <t>282-2013</t>
  </si>
  <si>
    <t>Ataque de mascota, desistimiento queja</t>
  </si>
  <si>
    <t>Mauricio Alexander Florez Patiño</t>
  </si>
  <si>
    <t>Nora Margarita Herrera Rios</t>
  </si>
  <si>
    <t>283-2013</t>
  </si>
  <si>
    <t>1301791 - 1301830</t>
  </si>
  <si>
    <t>Trasplantaron arbusto para habilitar piso duro y ubicar carro de perros</t>
  </si>
  <si>
    <t>I.T 130152 - I.T 130294 - I.T 130444 IT 13-3067 Oficio 13-3045 - 2262</t>
  </si>
  <si>
    <t>284-2013</t>
  </si>
  <si>
    <t>1301589 - 1301642 - 1302556 - 125084 - 1302716 - 131006 - 131579 - 130658 - 135520 - 1305581 - 146195 - 1304658 - 1307292 - 157661 - 114140 - 1260672014 - 01782014 - 133786 - 165484 - 102158 - 107093</t>
  </si>
  <si>
    <t>Requerimientos por ocupacion de cauce</t>
  </si>
  <si>
    <t>Gladis Montoya - Jose Roberto Hincapie Parra</t>
  </si>
  <si>
    <t>Rocio de la Mañana - Recintos de la Abadia - Arrecifes de la abadía - Corales de la Abadía</t>
  </si>
  <si>
    <t>J Guzman - C. Calle</t>
  </si>
  <si>
    <t>285-2013</t>
  </si>
  <si>
    <t>I.T 130148 Oficios 130418 130417 - 313184</t>
  </si>
  <si>
    <t>286-2013</t>
  </si>
  <si>
    <t>Contaminacion de quebrada la ayura por truchera maraña</t>
  </si>
  <si>
    <t>Parque Ecoturistico El Salado</t>
  </si>
  <si>
    <t>Jorge Ivan Uribe</t>
  </si>
  <si>
    <t>06/06/213</t>
  </si>
  <si>
    <t>287-2013</t>
  </si>
  <si>
    <t>1301823 - 1302310</t>
  </si>
  <si>
    <t>Vehiculo de placas SYB 173, rego desecho industrial de cascarilla de arroz.</t>
  </si>
  <si>
    <t>Carlos Mario Restrepo</t>
  </si>
  <si>
    <t>288-2013</t>
  </si>
  <si>
    <t>1301832 - 1301925 - 1306275</t>
  </si>
  <si>
    <t>Disposicion inadecuada de escombros. Comparendo 313.</t>
  </si>
  <si>
    <t>Cuarto de libra asados y arepa al carbon - Juan Carlos Muñoz Gutierrez</t>
  </si>
  <si>
    <t>289-2013</t>
  </si>
  <si>
    <t>Tala de rastrojo alto con edad promedio de 8 años</t>
  </si>
  <si>
    <t>Maria Elena Garcia</t>
  </si>
  <si>
    <t>Los Cordoba</t>
  </si>
  <si>
    <t>290-2013</t>
  </si>
  <si>
    <t>Escombros en espacio publico</t>
  </si>
  <si>
    <t>Maria E Corrales</t>
  </si>
  <si>
    <t>FF</t>
  </si>
  <si>
    <t>02/</t>
  </si>
  <si>
    <t>291-2013</t>
  </si>
  <si>
    <t>Sensibilizacion mascotas</t>
  </si>
  <si>
    <t>292-2013</t>
  </si>
  <si>
    <t>1301840 - 1301841 - 1301849</t>
  </si>
  <si>
    <t>Miguel Angel Cañas</t>
  </si>
  <si>
    <t>BA</t>
  </si>
  <si>
    <t>Luis Eduardo Olivares</t>
  </si>
  <si>
    <t>293-2013</t>
  </si>
  <si>
    <t>1301855 - 1304110 - 142280</t>
  </si>
  <si>
    <t>Cambio de zona verde por piso duro hace 8 años</t>
  </si>
  <si>
    <t>Jose de Jesus Rodas Betancur</t>
  </si>
  <si>
    <t>Juan Jose Escobar Tobon</t>
  </si>
  <si>
    <t>294-2013</t>
  </si>
  <si>
    <t>1301833 - 1304591</t>
  </si>
  <si>
    <t>Presencia de dos caballos en la via</t>
  </si>
  <si>
    <t>Patricia Cadena</t>
  </si>
  <si>
    <t>Lazaro Giraldo Orozco</t>
  </si>
  <si>
    <t>295-2013</t>
  </si>
  <si>
    <t>1301586 - 1304455</t>
  </si>
  <si>
    <t>Socorro Sanchez</t>
  </si>
  <si>
    <t>296-2013</t>
  </si>
  <si>
    <t>Sacan mascota y no recogen excrementos</t>
  </si>
  <si>
    <t>297-2013</t>
  </si>
  <si>
    <t>Negocios</t>
  </si>
  <si>
    <t>298-2013</t>
  </si>
  <si>
    <t>Gabriela Salazar</t>
  </si>
  <si>
    <t>299-2013</t>
  </si>
  <si>
    <t>Disposicion inadecuada de residuos solidos por restaurantes en dias y horarios no establecidos</t>
  </si>
  <si>
    <t>Restaurantes</t>
  </si>
  <si>
    <t>300-2013</t>
  </si>
  <si>
    <t>301-2013</t>
  </si>
  <si>
    <t>Tienda El Sultan Americano</t>
  </si>
  <si>
    <t>302-2013</t>
  </si>
  <si>
    <t>Jorge Enrique Arias</t>
  </si>
  <si>
    <t>J. Restrpo - S. Bustamante</t>
  </si>
  <si>
    <t>303-2013</t>
  </si>
  <si>
    <t>Oficio contravenciones</t>
  </si>
  <si>
    <t>Solicitan comparenderas para policia palmas</t>
  </si>
  <si>
    <t>Nelson Dario Posada Chavarria</t>
  </si>
  <si>
    <t>No aplica</t>
  </si>
  <si>
    <t>304-2013</t>
  </si>
  <si>
    <t>Disposicion inadecuada de residuos solidos. Pendiente de comparendo.</t>
  </si>
  <si>
    <t>305-2013</t>
  </si>
  <si>
    <t>Posible afectacion de fauna silvestre por construccion en lote</t>
  </si>
  <si>
    <t>Ana Lida Hoyos Lopez</t>
  </si>
  <si>
    <t>306-2013</t>
  </si>
  <si>
    <t>307-2013</t>
  </si>
  <si>
    <t>1301905 - 1302277</t>
  </si>
  <si>
    <t>308-2013</t>
  </si>
  <si>
    <t>309-2013</t>
  </si>
  <si>
    <t>comparendo 321</t>
  </si>
  <si>
    <t>Taller de muebles</t>
  </si>
  <si>
    <t>310-2013</t>
  </si>
  <si>
    <t>1301939 - 122809 - 1303303</t>
  </si>
  <si>
    <t>Perro que hace mucho ruido a los vecinos</t>
  </si>
  <si>
    <t>Urbanización Quintas de la Serrania</t>
  </si>
  <si>
    <t>Jorge Enrique Martinez</t>
  </si>
  <si>
    <t>311-2013</t>
  </si>
  <si>
    <t>Disposicion inadecuada de materiales de construccion. Comparendo 129</t>
  </si>
  <si>
    <t>Ponal</t>
  </si>
  <si>
    <t>Alexander Perdomo</t>
  </si>
  <si>
    <t>W. Cossio</t>
  </si>
  <si>
    <t>312-2013</t>
  </si>
  <si>
    <t>Escombros en via publica. Comparendo 130</t>
  </si>
  <si>
    <t>Luis Ignacio Montoya</t>
  </si>
  <si>
    <t>313-2013</t>
  </si>
  <si>
    <t>Luz Miriam Montoya</t>
  </si>
  <si>
    <t>314-2013</t>
  </si>
  <si>
    <t>130104 - 1302464 - 1303515 - 1305163</t>
  </si>
  <si>
    <t>Emisiones por horno en leña de madera</t>
  </si>
  <si>
    <t>Olivia Pizzeria</t>
  </si>
  <si>
    <t>315-2013</t>
  </si>
  <si>
    <t>Veneno esparcido en espacio público</t>
  </si>
  <si>
    <t>316-2013</t>
  </si>
  <si>
    <t>John</t>
  </si>
  <si>
    <t>317-2013</t>
  </si>
  <si>
    <t>Jose</t>
  </si>
  <si>
    <t>318-2013</t>
  </si>
  <si>
    <t>Descarga de escombros en quebrada cien pesos</t>
  </si>
  <si>
    <t>Diego Cuervo</t>
  </si>
  <si>
    <t>319-2013</t>
  </si>
  <si>
    <t>320-2013</t>
  </si>
  <si>
    <t>Hector Sierra Orrego - Administrador C.R Villa Nueva del Ayura</t>
  </si>
  <si>
    <t>Benjamin Patiño</t>
  </si>
  <si>
    <t>321-2013</t>
  </si>
  <si>
    <t>Carlos Adan Corrales</t>
  </si>
  <si>
    <t>John Jairo Gil</t>
  </si>
  <si>
    <t>322-2013</t>
  </si>
  <si>
    <t>Ligia Elena Taborda Echavarria</t>
  </si>
  <si>
    <t>323-2013</t>
  </si>
  <si>
    <t>Concesion ilegal de agua</t>
  </si>
  <si>
    <t>Luz Mariela Bolivar</t>
  </si>
  <si>
    <t>324-2013</t>
  </si>
  <si>
    <t>Pablo Delgado</t>
  </si>
  <si>
    <t>325-2013</t>
  </si>
  <si>
    <t>Residentes del sector</t>
  </si>
  <si>
    <t>326-2013</t>
  </si>
  <si>
    <t>Poda inadecuada de arbol</t>
  </si>
  <si>
    <t>Modesto Bertel</t>
  </si>
  <si>
    <t>815-2012 AA494 - I.T 786-2013</t>
  </si>
  <si>
    <t>327-2013</t>
  </si>
  <si>
    <t>I.T 256 - 1304359</t>
  </si>
  <si>
    <t>Pedro Ivan Cardenas Gutierrez - Villas de la Candelaria</t>
  </si>
  <si>
    <t>3181169 - 9001350581</t>
  </si>
  <si>
    <t>3314171 - 3321616</t>
  </si>
  <si>
    <t>328-2013</t>
  </si>
  <si>
    <t>Requerimientos concesion de agua</t>
  </si>
  <si>
    <t>Carlos Enrique Quintero Osorio</t>
  </si>
  <si>
    <t>Oficio 131151 I.T 130324 I.T 130338</t>
  </si>
  <si>
    <t>329-2013</t>
  </si>
  <si>
    <t>1301135 - 1304106</t>
  </si>
  <si>
    <t>Requerimientos proyecto urbanistico</t>
  </si>
  <si>
    <t>Proyeco Be House</t>
  </si>
  <si>
    <t>330-2013</t>
  </si>
  <si>
    <t xml:space="preserve">Jorge Ochoa </t>
  </si>
  <si>
    <t>Proyecto Benedictin Garden, Park</t>
  </si>
  <si>
    <t>331-2013</t>
  </si>
  <si>
    <t>Inspeccion Sexta - Gloria Oliva Hernandez</t>
  </si>
  <si>
    <t>Envigado Corazon</t>
  </si>
  <si>
    <t>332-2013</t>
  </si>
  <si>
    <t>Sensibilización residuos solidos</t>
  </si>
  <si>
    <t>333-2013</t>
  </si>
  <si>
    <t>334-2013</t>
  </si>
  <si>
    <t>Construccion nueva que afecto arbol</t>
  </si>
  <si>
    <t>Luz Marina Echeverry</t>
  </si>
  <si>
    <t>335-2013</t>
  </si>
  <si>
    <t>336-2013</t>
  </si>
  <si>
    <t>Amparo Mesa</t>
  </si>
  <si>
    <t>337-2013</t>
  </si>
  <si>
    <t>No recoge excrementos de mascota</t>
  </si>
  <si>
    <t>338-2013</t>
  </si>
  <si>
    <t>Denuncian mala tenencia de caballos y escombros en lote, diagonal a la mayoria</t>
  </si>
  <si>
    <t>Alexandra Navarro - La Maria</t>
  </si>
  <si>
    <t>km</t>
  </si>
  <si>
    <t>339-2013</t>
  </si>
  <si>
    <t>Tala y quema de guadual</t>
  </si>
  <si>
    <t>Susana Perez Luna</t>
  </si>
  <si>
    <t>340-2013</t>
  </si>
  <si>
    <t>Solicitan control por disposición inadecuada de residuos en sector carrizales</t>
  </si>
  <si>
    <t>Lina Maria Gaviria</t>
  </si>
  <si>
    <t>341-2013</t>
  </si>
  <si>
    <t>Tala de tres palma yuca y una cheflera</t>
  </si>
  <si>
    <t>Propietario</t>
  </si>
  <si>
    <t>342-2013</t>
  </si>
  <si>
    <t>122420 - 1301746 - 1301699 - 1093</t>
  </si>
  <si>
    <t>Manejo inadecuado de aguas lluvias que generan desprendimientos del suelo</t>
  </si>
  <si>
    <t>CGTDR - Obras Públicas - Cenobia Muñoz</t>
  </si>
  <si>
    <t>Jorge Correa</t>
  </si>
  <si>
    <t>I.T 130199</t>
  </si>
  <si>
    <t>343-2013</t>
  </si>
  <si>
    <t>1302225 - 123985 - 134110</t>
  </si>
  <si>
    <t>Afectación de cuenca Las Palmas por construcciones urbanisticas</t>
  </si>
  <si>
    <t>EPM - Darlin Tobon Gonzalez</t>
  </si>
  <si>
    <t>Proyectos urbanisticos</t>
  </si>
  <si>
    <t>344-2013</t>
  </si>
  <si>
    <t>401 - 402</t>
  </si>
  <si>
    <t>345-2013</t>
  </si>
  <si>
    <t>denuncia presuntas actividades de tala en la Heliodora, sector el hueco</t>
  </si>
  <si>
    <t>Beti Mora</t>
  </si>
  <si>
    <t>346-2013</t>
  </si>
  <si>
    <t>Tala de palma urgencia manifiesta</t>
  </si>
  <si>
    <t>347-2013</t>
  </si>
  <si>
    <t>Solicitan campaña educativa residuos solidos</t>
  </si>
  <si>
    <t>348-2013</t>
  </si>
  <si>
    <t>1302199 - 1302804 - 1302838</t>
  </si>
  <si>
    <t>Movimiento de tierra en retiro de quebrada Oficio N°98</t>
  </si>
  <si>
    <t>Sandra Herrera</t>
  </si>
  <si>
    <t>12/13/2013</t>
  </si>
  <si>
    <t>349-2013</t>
  </si>
  <si>
    <t>Gloria Beatriz Agudelo</t>
  </si>
  <si>
    <t>Gloria Mejia</t>
  </si>
  <si>
    <t>350-2013</t>
  </si>
  <si>
    <t>Gilberto de Jesus Vanegaz</t>
  </si>
  <si>
    <t>Comunidad del sector</t>
  </si>
  <si>
    <t>351-2013</t>
  </si>
  <si>
    <t>352-2013</t>
  </si>
  <si>
    <t>Andrea Santamaria</t>
  </si>
  <si>
    <t>353-2013</t>
  </si>
  <si>
    <t>comparendo 323</t>
  </si>
  <si>
    <t>Residente del predio</t>
  </si>
  <si>
    <t>354-2013</t>
  </si>
  <si>
    <t>comparendo 325</t>
  </si>
  <si>
    <t>355-2013</t>
  </si>
  <si>
    <t>comparendo 324</t>
  </si>
  <si>
    <t>356-2013</t>
  </si>
  <si>
    <t>comparendo 726</t>
  </si>
  <si>
    <t>357-2013</t>
  </si>
  <si>
    <t>comparendo 322</t>
  </si>
  <si>
    <t>Industrias Fime</t>
  </si>
  <si>
    <t>1312504-2014</t>
  </si>
  <si>
    <t>358-2013</t>
  </si>
  <si>
    <t>123494 - 130252 - 1304982 - 163636</t>
  </si>
  <si>
    <t>inadecuado manejo de aguas de escorrentia</t>
  </si>
  <si>
    <t>Proyecto Nativo</t>
  </si>
  <si>
    <t>359-2013</t>
  </si>
  <si>
    <t>Alberto Montes/Humberto Urrego</t>
  </si>
  <si>
    <t>360-2013</t>
  </si>
  <si>
    <t>1302066 - 1302303 - 124754</t>
  </si>
  <si>
    <t>Afectación de arboles en predio privado</t>
  </si>
  <si>
    <t>Angela Maria Mejia</t>
  </si>
  <si>
    <t>Andres Serna</t>
  </si>
  <si>
    <t>361-2013</t>
  </si>
  <si>
    <t>Poda de arbol sin autorización</t>
  </si>
  <si>
    <t>Bosques de San Carlos</t>
  </si>
  <si>
    <t>362-2013</t>
  </si>
  <si>
    <t>Jeison Alejandro Restrepo</t>
  </si>
  <si>
    <t>363-2013</t>
  </si>
  <si>
    <t>Afectación por material particulado con pulidora</t>
  </si>
  <si>
    <t>Lilian Arcila Moreno</t>
  </si>
  <si>
    <t>Fabiola Parra Hernandez</t>
  </si>
  <si>
    <t>364-2013</t>
  </si>
  <si>
    <t>Disposición inadecuada de escombros y material</t>
  </si>
  <si>
    <t>Andres Calle</t>
  </si>
  <si>
    <t xml:space="preserve">098-2012R370 - R654 - R1967 - </t>
  </si>
  <si>
    <t>365-2013</t>
  </si>
  <si>
    <t>Tala y despeje de bosque</t>
  </si>
  <si>
    <t>Claudia Marcela Agudelo</t>
  </si>
  <si>
    <t>1565-2011R33468</t>
  </si>
  <si>
    <t>366-2013</t>
  </si>
  <si>
    <t xml:space="preserve">comparendo 207, recurso de reposición </t>
  </si>
  <si>
    <t>Jhon Jairo Saldarriaga Jaramillo</t>
  </si>
  <si>
    <t>660-2012R3999 I.T 130368</t>
  </si>
  <si>
    <t>367-2013</t>
  </si>
  <si>
    <t>120636 - 1301882 - 160sae16031662</t>
  </si>
  <si>
    <t>Contaminación quebrada El Atravesado sector mahalo</t>
  </si>
  <si>
    <t>Gabriel Giraldo</t>
  </si>
  <si>
    <t>Mahalo</t>
  </si>
  <si>
    <t>368-2013</t>
  </si>
  <si>
    <t>modificacion de jardineras para parqueo de vehiculos</t>
  </si>
  <si>
    <t>Matha Nora Castaño P.</t>
  </si>
  <si>
    <t>369-2013</t>
  </si>
  <si>
    <t>Solicitan sensibilización por estacionamiento de vehiculo en zona verde</t>
  </si>
  <si>
    <t>Jorge</t>
  </si>
  <si>
    <t>370-2013</t>
  </si>
  <si>
    <t>Liliana Bernal Mesa</t>
  </si>
  <si>
    <t>371-2013</t>
  </si>
  <si>
    <t>Disposición inadecuada de residuos sólidos, solicitan informe de atencion</t>
  </si>
  <si>
    <t>Gladys Passos</t>
  </si>
  <si>
    <t>Juan Ignacio Restrepo</t>
  </si>
  <si>
    <t>372-2013</t>
  </si>
  <si>
    <t>373-2013</t>
  </si>
  <si>
    <t>Teresa Muñoz</t>
  </si>
  <si>
    <t>374-2013</t>
  </si>
  <si>
    <t>Disposición inadecuada de residuos sólidos, solicitan sensibilizar e implementar letreros</t>
  </si>
  <si>
    <t>375-2013</t>
  </si>
  <si>
    <t>376-2013</t>
  </si>
  <si>
    <t>Gregoria - Uriel Betancur</t>
  </si>
  <si>
    <t>377-2013</t>
  </si>
  <si>
    <t>Venta de culebras</t>
  </si>
  <si>
    <t>Gloria Rocha</t>
  </si>
  <si>
    <t>Nicolas Giraldo Acosta</t>
  </si>
  <si>
    <t>I.T 130209</t>
  </si>
  <si>
    <t>378-2013</t>
  </si>
  <si>
    <t>Disposición inadecuada de equinaza</t>
  </si>
  <si>
    <t>Autoridad Ambiental - CLOPAD</t>
  </si>
  <si>
    <t>John Jairo</t>
  </si>
  <si>
    <t>379-2013</t>
  </si>
  <si>
    <t>Oficio catastro</t>
  </si>
  <si>
    <t>respuesta radicado 124011, facturacion</t>
  </si>
  <si>
    <t>Secretaria de Hacienda</t>
  </si>
  <si>
    <t>380-2013</t>
  </si>
  <si>
    <t>Banqueo en rivera de quebrada, desarrollando gavion</t>
  </si>
  <si>
    <t>Jorge Enrique Rojas Martinez</t>
  </si>
  <si>
    <t>381-2013</t>
  </si>
  <si>
    <t>382-2013</t>
  </si>
  <si>
    <t xml:space="preserve">                                                                                                                                  </t>
  </si>
  <si>
    <t>Disposición inadecuada de residuos especiales -  sofa - comparendo 732</t>
  </si>
  <si>
    <t>Peluqueria Yanys</t>
  </si>
  <si>
    <t>3328615 - 3003104430</t>
  </si>
  <si>
    <t>383-2013</t>
  </si>
  <si>
    <t>Intervención zona verde</t>
  </si>
  <si>
    <t>Angelica Vasquez</t>
  </si>
  <si>
    <t>384-2013</t>
  </si>
  <si>
    <t>1302510 - 114357</t>
  </si>
  <si>
    <t>Clinica Especialidades Oftalmologicas</t>
  </si>
  <si>
    <t>385-2013</t>
  </si>
  <si>
    <t>Disposición inadecuada de escombros - comparendo 731</t>
  </si>
  <si>
    <t>Raul Eduardo Atehortua Soto</t>
  </si>
  <si>
    <t>386-2013</t>
  </si>
  <si>
    <t>Disposición inadecuada de material de construcción - comparendo 730</t>
  </si>
  <si>
    <t>Gonzalo de Jesus Rios Sanchez</t>
  </si>
  <si>
    <t>055</t>
  </si>
  <si>
    <t>387-2013</t>
  </si>
  <si>
    <t>388-2013</t>
  </si>
  <si>
    <t>Verificación de obra civil</t>
  </si>
  <si>
    <t>Flor Guzman</t>
  </si>
  <si>
    <t>389-2013</t>
  </si>
  <si>
    <t>Guillermo Gonzalez</t>
  </si>
  <si>
    <t>390-2013</t>
  </si>
  <si>
    <t>Piedad Martinez</t>
  </si>
  <si>
    <t>391-2013</t>
  </si>
  <si>
    <t>Tenenecia inadecuada de mascotas</t>
  </si>
  <si>
    <t>Pablo A. Gallego</t>
  </si>
  <si>
    <t>Luz Adriana Zapata C.</t>
  </si>
  <si>
    <t>392-2013</t>
  </si>
  <si>
    <t>Disposición inadecuada de colchones y escombros</t>
  </si>
  <si>
    <t>Ramon Bedoya</t>
  </si>
  <si>
    <t>393-2013</t>
  </si>
  <si>
    <t>Muerte de bovino sin disposicion final adecuada</t>
  </si>
  <si>
    <t>Luis Carlos Saenz</t>
  </si>
  <si>
    <t>3148215954 - 5382022</t>
  </si>
  <si>
    <t>Alvaro Santamaria</t>
  </si>
  <si>
    <t>394-2013</t>
  </si>
  <si>
    <t>Oficio Hacienda</t>
  </si>
  <si>
    <t>Elaboracion anteproyecto del presupuesto de ingresos y egresos de la vigencia 2014</t>
  </si>
  <si>
    <t>Girlesa Mesa Medina</t>
  </si>
  <si>
    <t>I.T 130218</t>
  </si>
  <si>
    <t>395-2013</t>
  </si>
  <si>
    <t>Informe técnico que autoriza tala de arbol</t>
  </si>
  <si>
    <t>Alberto Mejia</t>
  </si>
  <si>
    <t>Jorge Ivan Palacio</t>
  </si>
  <si>
    <t>396-2013</t>
  </si>
  <si>
    <t>Tala de arboles nativos en retiro de quebrada</t>
  </si>
  <si>
    <t>Francisco Zuluaga - Maria Emma Rios</t>
  </si>
  <si>
    <t>397-2013</t>
  </si>
  <si>
    <t>Estacionamiento de vehiculos en espacio publico</t>
  </si>
  <si>
    <t>Comité Civico Bosques de Zuñiga</t>
  </si>
  <si>
    <t>398-2013</t>
  </si>
  <si>
    <t>Mariluz Trujillo Perez</t>
  </si>
  <si>
    <t>399-2013</t>
  </si>
  <si>
    <t>400-2013</t>
  </si>
  <si>
    <t>Poda de arboles sin autorización</t>
  </si>
  <si>
    <t>Asociación junta directiva villagrande</t>
  </si>
  <si>
    <t>Stella Florez</t>
  </si>
  <si>
    <t>401-2013</t>
  </si>
  <si>
    <t>402-2013</t>
  </si>
  <si>
    <t>403-2013</t>
  </si>
  <si>
    <t>Disposición inadecuada de colchon</t>
  </si>
  <si>
    <t>Nena</t>
  </si>
  <si>
    <t>404-2013</t>
  </si>
  <si>
    <t>Edificio Portoalegre</t>
  </si>
  <si>
    <t>C.Rojas</t>
  </si>
  <si>
    <t>I.T 130300 - I.T 132184 - I.T 130SAE 1503 N°1947</t>
  </si>
  <si>
    <t>405-2013</t>
  </si>
  <si>
    <t>1302682 - 1304852 - 1306348 - 1308842 - 1316713- 134279 - 1317546</t>
  </si>
  <si>
    <t>Intervención de canal de quebrada sin autorización, se presenta descarga de aguas lluvias</t>
  </si>
  <si>
    <t>Proyecto Lyon - Crearcimientos propieadad raiz SAS</t>
  </si>
  <si>
    <t>A. Arbelaez</t>
  </si>
  <si>
    <t>IT 13-2653</t>
  </si>
  <si>
    <t>406-2013</t>
  </si>
  <si>
    <t>1302683 - 1308579</t>
  </si>
  <si>
    <t>Puerto Luna</t>
  </si>
  <si>
    <t>Contaminación de via publica con volquetas en salida de obra. Comparendo 547</t>
  </si>
  <si>
    <t>Proyecto Puerto Luna - Claro Oscuro SAS</t>
  </si>
  <si>
    <t>L. Taborda - F. Villarraga - J. Guzman</t>
  </si>
  <si>
    <t>1309783-2014</t>
  </si>
  <si>
    <t>407-2013</t>
  </si>
  <si>
    <t>Control urbanistico de obra proyectada en zona de influencia de quebrada</t>
  </si>
  <si>
    <t>Proyecto San Simon</t>
  </si>
  <si>
    <t>408-2013</t>
  </si>
  <si>
    <t>Peluqueria - Claudia Montoya</t>
  </si>
  <si>
    <t>409-2013</t>
  </si>
  <si>
    <t>Julian Escobar</t>
  </si>
  <si>
    <t>410-2013</t>
  </si>
  <si>
    <t>1302696 - 1302957</t>
  </si>
  <si>
    <t>Cambio de piso blando por duro</t>
  </si>
  <si>
    <t>Lucia Gaviria - Suzuki</t>
  </si>
  <si>
    <t>411-2013</t>
  </si>
  <si>
    <t>Daño de plantación del Municipio con ganado</t>
  </si>
  <si>
    <t>Johana Ríos - Diego Ríos</t>
  </si>
  <si>
    <t>412-2013</t>
  </si>
  <si>
    <t>William Echavarria - Alberto Agudelo</t>
  </si>
  <si>
    <t>413-2013</t>
  </si>
  <si>
    <t xml:space="preserve">Inestabilidad de taludes en predio privado </t>
  </si>
  <si>
    <t>Acción fiduciaria Parque linda tierra</t>
  </si>
  <si>
    <t>I.T 130220 - Oficio 130876</t>
  </si>
  <si>
    <t>414-2013</t>
  </si>
  <si>
    <t>130220 - 123135 - 1304323 - 137742</t>
  </si>
  <si>
    <t>Desprendimientos de suelo en talud de alta pendiente que genera aportes de sedimentos a la quebrada La Honda</t>
  </si>
  <si>
    <t>Cristina Velasquez</t>
  </si>
  <si>
    <t>Montiel 2 - Jardines de Montiel</t>
  </si>
  <si>
    <t>415-2013</t>
  </si>
  <si>
    <t>Disposición inadecuada de residuos sólidos al lado de arbol ficus</t>
  </si>
  <si>
    <t>416-2013</t>
  </si>
  <si>
    <t>Natalia Murillo Velasquez</t>
  </si>
  <si>
    <t>417-2013</t>
  </si>
  <si>
    <t>Nora Elena Sanchez Toro</t>
  </si>
  <si>
    <t>J. Restrepo - C. Rojas</t>
  </si>
  <si>
    <t>418-2013</t>
  </si>
  <si>
    <t>Presunta tala o poda de un arbol</t>
  </si>
  <si>
    <t>Oscar Cardona - Administrador</t>
  </si>
  <si>
    <t>419-2013</t>
  </si>
  <si>
    <t>Obra civil que esta ocupando cauce y no cuenta con autorización</t>
  </si>
  <si>
    <t>I.T 411 - 2013</t>
  </si>
  <si>
    <t>420-2013</t>
  </si>
  <si>
    <t>Informe técnico que autoriza poda de arboles</t>
  </si>
  <si>
    <t>Nora Zapata</t>
  </si>
  <si>
    <t>Nubia Bedoya - Urb. La Hacienda</t>
  </si>
  <si>
    <t>421-2013</t>
  </si>
  <si>
    <t>Tala de arboles sin autorización</t>
  </si>
  <si>
    <t>Hortencia Helena Zapata Garces</t>
  </si>
  <si>
    <t>1308559-2014 1311939-2014</t>
  </si>
  <si>
    <t>422-2013</t>
  </si>
  <si>
    <t>1302247 - 278475 - (IT 130SAE 1508 N° 2326)</t>
  </si>
  <si>
    <t>Manejo inadecuado de aguas industriales - Comparendo 746</t>
  </si>
  <si>
    <t>William Montoya</t>
  </si>
  <si>
    <t>Inversiones Mundicopor SAS - Luis Guillermo Tapias Uribe</t>
  </si>
  <si>
    <t>8349401 - 9003090264</t>
  </si>
  <si>
    <t>423-2013</t>
  </si>
  <si>
    <t>Solicitan control de punto critico al frente del convento</t>
  </si>
  <si>
    <t>Francisco Javier Diaz Velez</t>
  </si>
  <si>
    <t>424-2013</t>
  </si>
  <si>
    <t>425-2013</t>
  </si>
  <si>
    <t>1302817 - 1304581</t>
  </si>
  <si>
    <t>Ataque de mascota en espacio público</t>
  </si>
  <si>
    <t>Juan Javier Navarro</t>
  </si>
  <si>
    <t>Luz</t>
  </si>
  <si>
    <t>C344-2012 R1960-6691-6866 I.T 130234 I.T 130377 - QRS - 1308582 IT 132307 Oficio 132306 - 113905 - DP 14018 - 118629 - 131171-2014</t>
  </si>
  <si>
    <t>426-2013</t>
  </si>
  <si>
    <t>1302384 - 1308000</t>
  </si>
  <si>
    <t>Desprendimiento de suelo en desarrollo de proyecto La Provincia</t>
  </si>
  <si>
    <t>La Provincia - GU constructora</t>
  </si>
  <si>
    <t>427-2013</t>
  </si>
  <si>
    <t>Luis Eduardo Hincapie</t>
  </si>
  <si>
    <t>428-2013</t>
  </si>
  <si>
    <t>429-2013</t>
  </si>
  <si>
    <t>Juan David Castañeda</t>
  </si>
  <si>
    <t>430-2013</t>
  </si>
  <si>
    <t>Uso ilegal de agua de la quebrada La Ayura</t>
  </si>
  <si>
    <t>Orvilia Restrepo - Finca San Jose - daniel_.or@hotmail.com</t>
  </si>
  <si>
    <t>ACCEQUIP</t>
  </si>
  <si>
    <t>3128963774 - 3016847045</t>
  </si>
  <si>
    <t>I.T 130081</t>
  </si>
  <si>
    <t>431-2013</t>
  </si>
  <si>
    <t>1300615 - 1302695</t>
  </si>
  <si>
    <t>Emisiones atmosfericas provenientes de la preparación de productos, Restaurante Morelia</t>
  </si>
  <si>
    <t>Margarita Velasquez</t>
  </si>
  <si>
    <t>Restaurante Morelia - Blanca Estella Arroyave</t>
  </si>
  <si>
    <t>432-2013</t>
  </si>
  <si>
    <t>1302828 - 1300041</t>
  </si>
  <si>
    <t>433-2013</t>
  </si>
  <si>
    <t>Luis Arango</t>
  </si>
  <si>
    <t>4445281 - 3117468490</t>
  </si>
  <si>
    <t>Nativo - Bosque Adentro</t>
  </si>
  <si>
    <t>434-2013</t>
  </si>
  <si>
    <t>Contaminación de quebrada por descargas</t>
  </si>
  <si>
    <t>Jorge Gutierrez</t>
  </si>
  <si>
    <t>Hacienda de Avigñon - Casas de patio</t>
  </si>
  <si>
    <t>435-2013</t>
  </si>
  <si>
    <t>Comparendo 735</t>
  </si>
  <si>
    <t>Maria Judith Aguirre</t>
  </si>
  <si>
    <t>436-2013</t>
  </si>
  <si>
    <t>Informe de auditoria y cumplimiento de acuerdos municipales</t>
  </si>
  <si>
    <t>I.T 421</t>
  </si>
  <si>
    <t>437-2013</t>
  </si>
  <si>
    <t>Escuela de Ingenieria de Antioquia</t>
  </si>
  <si>
    <t>Permiso de vertimiento vencido en EIA</t>
  </si>
  <si>
    <t>Cecilia Henao Arango</t>
  </si>
  <si>
    <t>EIA - Carlos Felipe Londoño Alvarez</t>
  </si>
  <si>
    <t>I.T 130239</t>
  </si>
  <si>
    <t>438-2013</t>
  </si>
  <si>
    <t>Escurrimiento de aguas residuales</t>
  </si>
  <si>
    <t xml:space="preserve">Juan CarlosAcevedo Garces </t>
  </si>
  <si>
    <t>Liliana Uribe Velez</t>
  </si>
  <si>
    <t>439-2013</t>
  </si>
  <si>
    <t>Gloria Arango</t>
  </si>
  <si>
    <t>Chela</t>
  </si>
  <si>
    <t>440-2013</t>
  </si>
  <si>
    <t>Por determinar - Guarderia</t>
  </si>
  <si>
    <t>Las Casitas</t>
  </si>
  <si>
    <t>441-2013</t>
  </si>
  <si>
    <t>442-2013</t>
  </si>
  <si>
    <t>Generación de olores por posible marranera</t>
  </si>
  <si>
    <t>Luz Helena Ríos - condominio Veranda</t>
  </si>
  <si>
    <t xml:space="preserve">Luz Helena Rios </t>
  </si>
  <si>
    <t>443-2013</t>
  </si>
  <si>
    <t>1302915 - 136830</t>
  </si>
  <si>
    <t>Control de obra urbanistica por movimientos de tierra</t>
  </si>
  <si>
    <t>Parcelación tres corrientes - Rocio Atehortua de Palacio</t>
  </si>
  <si>
    <t>Km 7</t>
  </si>
  <si>
    <t>Predio 083</t>
  </si>
  <si>
    <t>83</t>
  </si>
  <si>
    <t>444-2013</t>
  </si>
  <si>
    <t>1302916 - 137842</t>
  </si>
  <si>
    <t>Movimiento de tierra en zona de influencia de nacimiento</t>
  </si>
  <si>
    <t>Luz Marleny Rios</t>
  </si>
  <si>
    <t>Predio 063</t>
  </si>
  <si>
    <t>63</t>
  </si>
  <si>
    <t>445-2013</t>
  </si>
  <si>
    <t>Quema de material vegetal, tala de arbustos y socola</t>
  </si>
  <si>
    <t>Andres Henao</t>
  </si>
  <si>
    <t>Predio 395</t>
  </si>
  <si>
    <t>395</t>
  </si>
  <si>
    <t>I.T 130262</t>
  </si>
  <si>
    <t>446-2013</t>
  </si>
  <si>
    <t>153269-1302919</t>
  </si>
  <si>
    <t>Tala de arboles sin autorización, cultivos en franjas de protección de quebradas</t>
  </si>
  <si>
    <t>Jaime Echeverri - inversiones casa vieja</t>
  </si>
  <si>
    <t>Predio 007</t>
  </si>
  <si>
    <t>447-2013</t>
  </si>
  <si>
    <t>Afectación por descarga de aguas residuales de pozo septico a otros vecinos</t>
  </si>
  <si>
    <t>Luz Amanda Arango</t>
  </si>
  <si>
    <t>21/06/20136</t>
  </si>
  <si>
    <t>448-2013</t>
  </si>
  <si>
    <t>1302836 - 1302875</t>
  </si>
  <si>
    <t>Comparendo 734 por disposición inadecuada de material vegetal, ademas se desarrollo la poda sin autorización de arboles.</t>
  </si>
  <si>
    <t>Color liquido</t>
  </si>
  <si>
    <t>449-2013</t>
  </si>
  <si>
    <t xml:space="preserve">Auto de inicio </t>
  </si>
  <si>
    <t>450-2013</t>
  </si>
  <si>
    <t>Jhon Edison Torres</t>
  </si>
  <si>
    <t>Romaldo</t>
  </si>
  <si>
    <t>451-2013</t>
  </si>
  <si>
    <t>Disposición inadecuada de residuos sólidos por la I.E Las Palmas sede Martin Eduardo Ríos Llanos</t>
  </si>
  <si>
    <t>Cristina Ríos</t>
  </si>
  <si>
    <t>Dina Ríos</t>
  </si>
  <si>
    <t>5380101 - 3122899019</t>
  </si>
  <si>
    <t>452-2013</t>
  </si>
  <si>
    <t xml:space="preserve">Ingreso de cabras en predio del Municipio que pueden afectar la plantación </t>
  </si>
  <si>
    <t>453-2013</t>
  </si>
  <si>
    <t>Control de obra urbanistica, residuos de volquetas en via</t>
  </si>
  <si>
    <t>Proyecto Baressi</t>
  </si>
  <si>
    <t>454-2013</t>
  </si>
  <si>
    <t>Disposición inadecuada de residuos sólidos. Comparendo 736</t>
  </si>
  <si>
    <t>Chorichuzos</t>
  </si>
  <si>
    <t>455-2013</t>
  </si>
  <si>
    <t>Disposición inadecuada de residuos sólidos. Comparendo 737</t>
  </si>
  <si>
    <t>Administración Edificio centro sur</t>
  </si>
  <si>
    <t>456-2013</t>
  </si>
  <si>
    <t>Miguel Gutierrez</t>
  </si>
  <si>
    <t>I.T 130245 - Oficio 130937</t>
  </si>
  <si>
    <t>457-2013</t>
  </si>
  <si>
    <t>requerimentos a predio donde comercializan material reciclado</t>
  </si>
  <si>
    <t>Neftalia Arango A.</t>
  </si>
  <si>
    <t>458-2013</t>
  </si>
  <si>
    <t>Sara Maria Mesa Diaz</t>
  </si>
  <si>
    <t>3566542 - 3206832931</t>
  </si>
  <si>
    <t>Daniel Gonzales</t>
  </si>
  <si>
    <t>459-2013</t>
  </si>
  <si>
    <t>Paulina</t>
  </si>
  <si>
    <t>L.Garcia - J. Alavarez</t>
  </si>
  <si>
    <t>460-2013</t>
  </si>
  <si>
    <t>Gladys Escobar</t>
  </si>
  <si>
    <t>milan 3</t>
  </si>
  <si>
    <t>461-2013</t>
  </si>
  <si>
    <t>1303080 - 1304872 - 1308265-132574</t>
  </si>
  <si>
    <t>Verificación descarga de aguas lluvias, control de obra</t>
  </si>
  <si>
    <t>Proyecto Austral - Lucas Tamayo Giraldo</t>
  </si>
  <si>
    <t>462-2013</t>
  </si>
  <si>
    <t>Desplome de guadual hacia quebrada La Ayura</t>
  </si>
  <si>
    <t>Bernardo Jaramillo</t>
  </si>
  <si>
    <t>463-2013</t>
  </si>
  <si>
    <t>1303082 - 1313443</t>
  </si>
  <si>
    <t>Astrid Eugenia Perez</t>
  </si>
  <si>
    <t>CASA 39</t>
  </si>
  <si>
    <t>464-2013</t>
  </si>
  <si>
    <t>1303083 - 1303056</t>
  </si>
  <si>
    <t>Quema indebidad de material vegetal</t>
  </si>
  <si>
    <t>Irene Correa</t>
  </si>
  <si>
    <t>Cristina Cardona</t>
  </si>
  <si>
    <t>465-2013</t>
  </si>
  <si>
    <t>Construcción de muro en tierra armada cerca a una quebrada</t>
  </si>
  <si>
    <t>Consuelo Zapata</t>
  </si>
  <si>
    <t>209</t>
  </si>
  <si>
    <t>466-2013</t>
  </si>
  <si>
    <t>Criadero de caballos cerca a corriente de agua</t>
  </si>
  <si>
    <t>467-2013</t>
  </si>
  <si>
    <t>lote sin cerramiento</t>
  </si>
  <si>
    <t>Inversiones Pozo Cardona Ltda</t>
  </si>
  <si>
    <t>468-2013</t>
  </si>
  <si>
    <t>Uso recreacional de la quebrada La Ayura, habilitando charcos</t>
  </si>
  <si>
    <t>469-2013</t>
  </si>
  <si>
    <t>Ricardo Leon Franco</t>
  </si>
  <si>
    <t>470-2013</t>
  </si>
  <si>
    <t>Escombros arrumados desde hace un mes en espacio publico</t>
  </si>
  <si>
    <t>L.Garcia - J.Alvarez</t>
  </si>
  <si>
    <t>471-2013</t>
  </si>
  <si>
    <t>1303005 - 1303030</t>
  </si>
  <si>
    <t>Escombros que afectan paso de servidumbre</t>
  </si>
  <si>
    <t>472-2013</t>
  </si>
  <si>
    <t>Material vegetal en espacio publico</t>
  </si>
  <si>
    <t>Doña Eloaiza</t>
  </si>
  <si>
    <t>piso 1</t>
  </si>
  <si>
    <t>473-2013</t>
  </si>
  <si>
    <t>1303057-1308699</t>
  </si>
  <si>
    <t>Quema de material vegetal</t>
  </si>
  <si>
    <t>Jaime Restrepo</t>
  </si>
  <si>
    <t>474-2013</t>
  </si>
  <si>
    <t xml:space="preserve">Ruido con equipo de sonido </t>
  </si>
  <si>
    <t>Joaquin Sierra</t>
  </si>
  <si>
    <t>475-2013</t>
  </si>
  <si>
    <t>Afectación de zona verde</t>
  </si>
  <si>
    <t>Martha Nora Castaño</t>
  </si>
  <si>
    <t>Carlos Hernan Cuartas</t>
  </si>
  <si>
    <t>476-2013</t>
  </si>
  <si>
    <t>Catalina Berdugo</t>
  </si>
  <si>
    <t>477-2013</t>
  </si>
  <si>
    <t>Material de construccion almacenado en via publica</t>
  </si>
  <si>
    <t>Nelson Arango</t>
  </si>
  <si>
    <t>478-2013</t>
  </si>
  <si>
    <t>Cristina Gonzalez</t>
  </si>
  <si>
    <t>479-2013</t>
  </si>
  <si>
    <t>Walter Gaviria</t>
  </si>
  <si>
    <t>480-2013</t>
  </si>
  <si>
    <t>Colchon, tablas y cama en espacio publico</t>
  </si>
  <si>
    <t xml:space="preserve">Jaime </t>
  </si>
  <si>
    <t>481-2013</t>
  </si>
  <si>
    <t>Lora en malas condiciones</t>
  </si>
  <si>
    <t>482-2013</t>
  </si>
  <si>
    <t>Material organico en descomposicion</t>
  </si>
  <si>
    <t>Nohemy Acosta</t>
  </si>
  <si>
    <t>3312931 - 3103786489</t>
  </si>
  <si>
    <t>Urbanizacion Flor del campo</t>
  </si>
  <si>
    <t>483-2013</t>
  </si>
  <si>
    <t>130040-1303147</t>
  </si>
  <si>
    <t>Perro bulldog agresivo</t>
  </si>
  <si>
    <t>Blanca Ema Valencia</t>
  </si>
  <si>
    <t>Martha Londoño</t>
  </si>
  <si>
    <t>484-2013</t>
  </si>
  <si>
    <t>Escombros en zona verde</t>
  </si>
  <si>
    <t>John Jairo Rave</t>
  </si>
  <si>
    <t>S.Bustamante-J.Restrepo-C.Rojas</t>
  </si>
  <si>
    <t>485-2013</t>
  </si>
  <si>
    <t>Beatriz Palacio</t>
  </si>
  <si>
    <t>486-2013</t>
  </si>
  <si>
    <t>Escombros en sitio privado cerca al retiro de una quebrada</t>
  </si>
  <si>
    <t>Ricardo Antonio Sierra Tapias</t>
  </si>
  <si>
    <t>487-2013</t>
  </si>
  <si>
    <t>Esquina convertida en un basurero, sacan basuras en dias y horarios no establecidos</t>
  </si>
  <si>
    <t>Monica Palacio Muñoz</t>
  </si>
  <si>
    <t>piso 2</t>
  </si>
  <si>
    <t>488-2013</t>
  </si>
  <si>
    <t>Maltrato a varios animales, en Gualandayes</t>
  </si>
  <si>
    <t>489-2013</t>
  </si>
  <si>
    <t>Perros que ladran toda la noche</t>
  </si>
  <si>
    <t>Carmen Echandia</t>
  </si>
  <si>
    <t>490-2013</t>
  </si>
  <si>
    <t>Perros que son matratados por su dueño</t>
  </si>
  <si>
    <t>Nelson Gonzales</t>
  </si>
  <si>
    <t>Johan</t>
  </si>
  <si>
    <t>491-2013</t>
  </si>
  <si>
    <t>Fauna silvestre retenida por el perjudicante</t>
  </si>
  <si>
    <t>Rodrigo Tamayo</t>
  </si>
  <si>
    <t>492-2013</t>
  </si>
  <si>
    <t>130307 - 1304632 - 1304013</t>
  </si>
  <si>
    <t>Talud sin mantenimiento, el cual es foco de generacion de insectos</t>
  </si>
  <si>
    <t>Ovidio Tirado</t>
  </si>
  <si>
    <t>Conjunto Residencial MERLOT</t>
  </si>
  <si>
    <t>493-2013</t>
  </si>
  <si>
    <t>Mala disposicion de residuos solidos</t>
  </si>
  <si>
    <t>Restaurante</t>
  </si>
  <si>
    <t>494-2013</t>
  </si>
  <si>
    <t>Drogueria Drogas la economia</t>
  </si>
  <si>
    <t>495-2013</t>
  </si>
  <si>
    <t>496-2013</t>
  </si>
  <si>
    <t>497-2013</t>
  </si>
  <si>
    <t>Quema de madera para produccion de carbon</t>
  </si>
  <si>
    <t>Cristina Angel</t>
  </si>
  <si>
    <t>3121345 - 3861738</t>
  </si>
  <si>
    <t>Jose Roberto Cuartas</t>
  </si>
  <si>
    <t>498-2013</t>
  </si>
  <si>
    <t>Aguas residuales procedentes de tubo reventado, las cuales descargan directamente a la fuente</t>
  </si>
  <si>
    <t>Dumar Alonso</t>
  </si>
  <si>
    <t>499-2013</t>
  </si>
  <si>
    <t>Solicitud de documentos (expedientes)</t>
  </si>
  <si>
    <t>Adriana Vasco</t>
  </si>
  <si>
    <t>500-2013</t>
  </si>
  <si>
    <t>Floristeria saca basuras en dias y horarios no establecidos, creando un foco de contaminacion</t>
  </si>
  <si>
    <t>Floristeria manojo de flores</t>
  </si>
  <si>
    <t>I.T 130063</t>
  </si>
  <si>
    <t>501-2013</t>
  </si>
  <si>
    <t>Inadecuado manejo de residuos solidos y uso inadecuado de estructura locativa</t>
  </si>
  <si>
    <t>Biomaterial recuperadores industriales - Fabian Restrepo Posada</t>
  </si>
  <si>
    <t>502-2013</t>
  </si>
  <si>
    <t>1303408 - 1304576</t>
  </si>
  <si>
    <t>Material de construccion acumulado en via publica</t>
  </si>
  <si>
    <t>Mary Luz Benjumea</t>
  </si>
  <si>
    <t>KR 38 SUR 32 47</t>
  </si>
  <si>
    <t>503-2013</t>
  </si>
  <si>
    <t>Escombros en el area publica</t>
  </si>
  <si>
    <t>Miriam</t>
  </si>
  <si>
    <t>504-2013</t>
  </si>
  <si>
    <t>Potreros de vacas en los cuales los lotes son del municipio y se han apropiado de ellos</t>
  </si>
  <si>
    <t>Alirio Vanela</t>
  </si>
  <si>
    <t>Parque la Heliodora</t>
  </si>
  <si>
    <t>I.T 130379</t>
  </si>
  <si>
    <t>505-2013</t>
  </si>
  <si>
    <t>Proyecto Behouse, movimiento de tierras en el retiro de la quebrada, sin tener medidas de contencion</t>
  </si>
  <si>
    <t>Obras de Constructores S.A</t>
  </si>
  <si>
    <t>506-2013</t>
  </si>
  <si>
    <t>28551 - 1304594 - 1304595</t>
  </si>
  <si>
    <t>Problemas en MH, ubicado en urbanizacion Puebla que descarga aguas servidas a quebrada Mina Honda</t>
  </si>
  <si>
    <t>507-2013</t>
  </si>
  <si>
    <t>Disposicion inadecuada de residuos solidos identificado por video en central de monitoreo</t>
  </si>
  <si>
    <t>508-2013</t>
  </si>
  <si>
    <t>Eratus Tienda</t>
  </si>
  <si>
    <t>509-2013</t>
  </si>
  <si>
    <t>El punto de la intimidad</t>
  </si>
  <si>
    <t>510-2013</t>
  </si>
  <si>
    <t>Caballos que no cuentan con la alimentacion adecuada al parecer estan abandonados</t>
  </si>
  <si>
    <t>Luz Elena Lopez</t>
  </si>
  <si>
    <t>7.16</t>
  </si>
  <si>
    <t>Oficio 131263 I.T 130366 Oficio 132707</t>
  </si>
  <si>
    <t>511-2013</t>
  </si>
  <si>
    <t>1303435 - 131891 - 131890-132613 1310848 - 131119 - 108868 - 146560</t>
  </si>
  <si>
    <t>Verificación de obra urbanística Proyecto Saint Joseph</t>
  </si>
  <si>
    <t>Proyecto Saint Joseph</t>
  </si>
  <si>
    <t>El Atravesado</t>
  </si>
  <si>
    <t>0063</t>
  </si>
  <si>
    <t>512-2013</t>
  </si>
  <si>
    <t>Mala disposicion de material de construccion</t>
  </si>
  <si>
    <t>Jesus Mosquera</t>
  </si>
  <si>
    <t>513-2013</t>
  </si>
  <si>
    <t xml:space="preserve">Perro agresivo que ataca a otros perros lo dejan salir sin control </t>
  </si>
  <si>
    <t>Yovany Gomez</t>
  </si>
  <si>
    <t>6003081 - 3217214804</t>
  </si>
  <si>
    <t>514-2013</t>
  </si>
  <si>
    <t>La mascota de la peticionaria es agredida por otra mascota</t>
  </si>
  <si>
    <t>Liliana Cruz Vargas</t>
  </si>
  <si>
    <t>Claudia Barrientos</t>
  </si>
  <si>
    <t>515-2013</t>
  </si>
  <si>
    <t>Ganado que ingresa a un predio sembrado en el plan orilla naranja y a su vez es area de proteccion de la quebrada</t>
  </si>
  <si>
    <t>Alexandra Pietralunga</t>
  </si>
  <si>
    <t>Norbey Bedoya</t>
  </si>
  <si>
    <t>516-2013</t>
  </si>
  <si>
    <t>Escombros en zona verde hace mucho tiempo</t>
  </si>
  <si>
    <t>Patricia Ramirez</t>
  </si>
  <si>
    <t>517-2013</t>
  </si>
  <si>
    <t>Escombros en espacio publico, zona verde</t>
  </si>
  <si>
    <t>Carolina Palacios</t>
  </si>
  <si>
    <t>3316366 - 3146242429</t>
  </si>
  <si>
    <t>518-2013</t>
  </si>
  <si>
    <t>Material de construccion en espacio publico desde hace varios dias</t>
  </si>
  <si>
    <t>Alba</t>
  </si>
  <si>
    <t>519-2013</t>
  </si>
  <si>
    <t>La perjudicante posee perros agresivos que los sueltan en el espacio publico</t>
  </si>
  <si>
    <t>Lina Torres</t>
  </si>
  <si>
    <t>Nubia - Jairo</t>
  </si>
  <si>
    <t>520-2013</t>
  </si>
  <si>
    <t>Generación de olores desagradables por inadecuada conexión de red de alcantarillado</t>
  </si>
  <si>
    <t>Secretaria de Salud - Janeth Monsalve Ceballos</t>
  </si>
  <si>
    <t>114, 112, 110</t>
  </si>
  <si>
    <t>521-2013</t>
  </si>
  <si>
    <t>522-2013</t>
  </si>
  <si>
    <t>523-2013</t>
  </si>
  <si>
    <t>524-2013</t>
  </si>
  <si>
    <t>Seguimiento a la operatividad de los grupos primarios</t>
  </si>
  <si>
    <t>525-2013</t>
  </si>
  <si>
    <t>Denuncian basurero que afecta a vecinos</t>
  </si>
  <si>
    <t>Oficio</t>
  </si>
  <si>
    <t>Margarita Atehortua, Alfonso Carvajal</t>
  </si>
  <si>
    <t>526-2013</t>
  </si>
  <si>
    <t>Margarita</t>
  </si>
  <si>
    <t>527-2013</t>
  </si>
  <si>
    <t>Afectación con humo de fogon de leña</t>
  </si>
  <si>
    <t>Diana Lucia Bedoya Munera</t>
  </si>
  <si>
    <t>Cesar, Ligia</t>
  </si>
  <si>
    <t>528-2013</t>
  </si>
  <si>
    <t>Dolly Suarez</t>
  </si>
  <si>
    <t>529-2013</t>
  </si>
  <si>
    <t>Dispsoción inadecuada de residuos sólidos</t>
  </si>
  <si>
    <t>Jorge Ivan Olaya Maya, Ciudadela San Antonio</t>
  </si>
  <si>
    <t>I.T 132089</t>
  </si>
  <si>
    <t>530-2013</t>
  </si>
  <si>
    <t>130225 - 1302249 - 1304365 - (R/DP. 0120031)</t>
  </si>
  <si>
    <t>Inestabilidad de taludes en quebrada mina honda</t>
  </si>
  <si>
    <t>Urbanización Tierra Grata - Alberto Duque</t>
  </si>
  <si>
    <t>531-2013</t>
  </si>
  <si>
    <t>Yolanda Muriel</t>
  </si>
  <si>
    <t>532-2013</t>
  </si>
  <si>
    <t>Secretaria de Salud - Luz Marina Acosta</t>
  </si>
  <si>
    <t>Flor del Campo</t>
  </si>
  <si>
    <t>I.T 130284</t>
  </si>
  <si>
    <t>533-2013</t>
  </si>
  <si>
    <t>Incumplimiento norma aire</t>
  </si>
  <si>
    <t>Establecimiento Sin Cebolla</t>
  </si>
  <si>
    <t>I.T 130299</t>
  </si>
  <si>
    <t>534-2013</t>
  </si>
  <si>
    <t>Proceso de inestabilidad de predio</t>
  </si>
  <si>
    <t>Parcelacion Tres Corrientes</t>
  </si>
  <si>
    <t>Victor Manuel Herrera Muñoz</t>
  </si>
  <si>
    <t>Parcelación Casa Campestre</t>
  </si>
  <si>
    <t>3804331 - 3804700</t>
  </si>
  <si>
    <t>084</t>
  </si>
  <si>
    <t>535-2013</t>
  </si>
  <si>
    <t>Blanca Mejia</t>
  </si>
  <si>
    <t>536-2013</t>
  </si>
  <si>
    <t>537-2013</t>
  </si>
  <si>
    <t>Oscar (el mosco)</t>
  </si>
  <si>
    <t>538-2013</t>
  </si>
  <si>
    <t>Paula Andrea Sanchez T</t>
  </si>
  <si>
    <t>539-2013</t>
  </si>
  <si>
    <t>Vertimientos de aguas residuales a quebrada La Sucia</t>
  </si>
  <si>
    <t>Marta Lucia Correa</t>
  </si>
  <si>
    <t>I.T 130285</t>
  </si>
  <si>
    <t>540-2013</t>
  </si>
  <si>
    <t>1300960 - 1303348 -1305529</t>
  </si>
  <si>
    <t>Restaurante Beef - Gustavo Horacio Acevedo</t>
  </si>
  <si>
    <t>541-2013</t>
  </si>
  <si>
    <t>1303566 - 1304307 - 1304425</t>
  </si>
  <si>
    <t>Tala de arboles en cabecera de cuenca</t>
  </si>
  <si>
    <t>Inversiones Balsora - Inversiones Sierra Roldan</t>
  </si>
  <si>
    <t>3116622 - 5101980</t>
  </si>
  <si>
    <t>542-2013</t>
  </si>
  <si>
    <t>Tala de arboles en obra</t>
  </si>
  <si>
    <t>Jose Castillo</t>
  </si>
  <si>
    <t>543-2013</t>
  </si>
  <si>
    <t>Elkin Henao</t>
  </si>
  <si>
    <t>544-2013</t>
  </si>
  <si>
    <t>1304012 - 1305584</t>
  </si>
  <si>
    <t>Aporte de sedimentos y lodo a corriente de agua</t>
  </si>
  <si>
    <t>Arquitectura y Concreto</t>
  </si>
  <si>
    <t>3123618 - 3361982</t>
  </si>
  <si>
    <t>545-2013</t>
  </si>
  <si>
    <t>1304006 - 1304079 - 1304887</t>
  </si>
  <si>
    <t>Disposición inadecuada de escombros. Comparendo 728</t>
  </si>
  <si>
    <t>Ivan de Jesus Montoya Iarrea</t>
  </si>
  <si>
    <t>546-2013</t>
  </si>
  <si>
    <t>Acopio de reciclaje en vivienda, compra venta RAEE</t>
  </si>
  <si>
    <t>Augusto Arboleda Gallon - Pedro Jose Gonzales</t>
  </si>
  <si>
    <t>547-2013</t>
  </si>
  <si>
    <t>Juan Diego M</t>
  </si>
  <si>
    <t>548-2013</t>
  </si>
  <si>
    <t>Disposición inadecuada de escombros. Comparendo 741</t>
  </si>
  <si>
    <t>Mario Gomez</t>
  </si>
  <si>
    <t>5705032 - 3317202</t>
  </si>
  <si>
    <t>AA 0262</t>
  </si>
  <si>
    <t>549-2013</t>
  </si>
  <si>
    <t>Requerimiento por vertimiento</t>
  </si>
  <si>
    <t>Efren de Jesús Restreo Cardona - Trucheras Arcoiris</t>
  </si>
  <si>
    <t>550-2013</t>
  </si>
  <si>
    <t>1303049 - 1305726 - 1305791 - 1305877</t>
  </si>
  <si>
    <t>Inestabilidad de suelo en talud aledaño a quebrada La Honda</t>
  </si>
  <si>
    <t>Catalina Lopez - C.R Bosque de San Jorge</t>
  </si>
  <si>
    <t>551-2013</t>
  </si>
  <si>
    <t>Jaime Restrepo Villegas</t>
  </si>
  <si>
    <t>DP 13073</t>
  </si>
  <si>
    <t>552-2013</t>
  </si>
  <si>
    <t>Tenencia inadecuada de perro peligroso</t>
  </si>
  <si>
    <t>Catalina Lopez L</t>
  </si>
  <si>
    <t>Mateo Avendaño</t>
  </si>
  <si>
    <t>553-2013</t>
  </si>
  <si>
    <t xml:space="preserve">Descarga de aguas residuales en servidumbre </t>
  </si>
  <si>
    <t>Caminantes del sector</t>
  </si>
  <si>
    <t>Alberto Gonzales</t>
  </si>
  <si>
    <t>554-2013</t>
  </si>
  <si>
    <t>555-2013</t>
  </si>
  <si>
    <t>Quema de residuos solidos</t>
  </si>
  <si>
    <t>Mauricio Ceballos Montoya</t>
  </si>
  <si>
    <t>Urbanización San Silvestre</t>
  </si>
  <si>
    <t>556-2013</t>
  </si>
  <si>
    <t>Molestias por quemas en el sector</t>
  </si>
  <si>
    <t>Jaime de la Pava</t>
  </si>
  <si>
    <t>William Morelos</t>
  </si>
  <si>
    <t>557-2013</t>
  </si>
  <si>
    <t>Luz Adriana Agudelo - Claudia Perez</t>
  </si>
  <si>
    <t>Habitantes Alto de los Raves</t>
  </si>
  <si>
    <t>558-2013</t>
  </si>
  <si>
    <t>Habitante piso 1</t>
  </si>
  <si>
    <t>BC</t>
  </si>
  <si>
    <t>Habitantes bloque pisos superiores</t>
  </si>
  <si>
    <t>559-2013</t>
  </si>
  <si>
    <t>Ocupación de camino de servidumbre con gallinero que genera malos olores</t>
  </si>
  <si>
    <t>Maria Fanny Galeano Montoya</t>
  </si>
  <si>
    <t>2765794 - 3217775205</t>
  </si>
  <si>
    <t>Guillermo Castañeda</t>
  </si>
  <si>
    <t>DP 13081</t>
  </si>
  <si>
    <t>560-2013</t>
  </si>
  <si>
    <t>132656 - 1304392</t>
  </si>
  <si>
    <t>Requerimiento</t>
  </si>
  <si>
    <t>Requerimiento de Fiscalia Seccional 245</t>
  </si>
  <si>
    <t>Elizabeth Guevara Taborda</t>
  </si>
  <si>
    <t>C162-2012 R856 DP13074</t>
  </si>
  <si>
    <t>561-2013</t>
  </si>
  <si>
    <t>Vertimientos de agua a quebrada - Urb. Arboleda de San Lucas</t>
  </si>
  <si>
    <t>Olga Elena Cardona V.</t>
  </si>
  <si>
    <t>562-2013</t>
  </si>
  <si>
    <t>Rodrigo</t>
  </si>
  <si>
    <t>563-2013</t>
  </si>
  <si>
    <t>564-2013</t>
  </si>
  <si>
    <t>565-2013</t>
  </si>
  <si>
    <t>Comparendo 529</t>
  </si>
  <si>
    <t>Restaurante y Comedor Juventud - Francisco Hernando Arboleda Alvarez</t>
  </si>
  <si>
    <t>566-2013</t>
  </si>
  <si>
    <t xml:space="preserve">Disposición inadecuada de residuos sólidos </t>
  </si>
  <si>
    <t>Drogueria Medica</t>
  </si>
  <si>
    <t>567-2013</t>
  </si>
  <si>
    <t>Luis Hernando Sossa Betancur</t>
  </si>
  <si>
    <t>568-2013</t>
  </si>
  <si>
    <t>Quema en predio privado que afecta a vecinos</t>
  </si>
  <si>
    <t>DP 13076</t>
  </si>
  <si>
    <t>569-2013</t>
  </si>
  <si>
    <t>Ataque de mascota a otras</t>
  </si>
  <si>
    <t>Gloria Valencia - urbanización Trentto</t>
  </si>
  <si>
    <t>42996354 - NIT 900482507-4</t>
  </si>
  <si>
    <t>Andres Felipe Bejarano</t>
  </si>
  <si>
    <t>570-2013</t>
  </si>
  <si>
    <t>Oficio Administrativa</t>
  </si>
  <si>
    <t>Capacitación en trastornos mentales y de personalidad</t>
  </si>
  <si>
    <t>Ana Velez</t>
  </si>
  <si>
    <t>Francisco Villarraga</t>
  </si>
  <si>
    <t>571-2013</t>
  </si>
  <si>
    <t>135646 - 1306135 - 1306273</t>
  </si>
  <si>
    <t>Obstrucción afluente y daño ambiental - comparendo</t>
  </si>
  <si>
    <t>Consorcio Ayura</t>
  </si>
  <si>
    <t>572-2013</t>
  </si>
  <si>
    <t>Ataque de mascota a personas</t>
  </si>
  <si>
    <t>Astrid Hincapie</t>
  </si>
  <si>
    <t>Carolina Sanchez</t>
  </si>
  <si>
    <t>573-2013</t>
  </si>
  <si>
    <t xml:space="preserve">Olga Uribe </t>
  </si>
  <si>
    <t>574-2013</t>
  </si>
  <si>
    <t>Gustavo</t>
  </si>
  <si>
    <t>575-2013</t>
  </si>
  <si>
    <t>Por determinar - Ed. La Hortensia</t>
  </si>
  <si>
    <t>(160SAE-1507 N°2270)</t>
  </si>
  <si>
    <t>576-2013</t>
  </si>
  <si>
    <t>Inspección proyecto Madeiro</t>
  </si>
  <si>
    <t>Sociedad Proyecto La Reserva SAS - Madeiro</t>
  </si>
  <si>
    <t>I.T 130311</t>
  </si>
  <si>
    <t>577-2013</t>
  </si>
  <si>
    <t>Autorización de tala de arboles en riesgo</t>
  </si>
  <si>
    <t>Gloria Londoño</t>
  </si>
  <si>
    <t>I.T 130315</t>
  </si>
  <si>
    <t>578-2013</t>
  </si>
  <si>
    <t>Monica Aguirre Sierra</t>
  </si>
  <si>
    <t>579-2013</t>
  </si>
  <si>
    <t xml:space="preserve">Disposicion inadecuada de residuos </t>
  </si>
  <si>
    <t>580-2013</t>
  </si>
  <si>
    <t>Beatriz Yepez</t>
  </si>
  <si>
    <t>Gonzalo Mesa</t>
  </si>
  <si>
    <t>581-2013</t>
  </si>
  <si>
    <t>Alejandro Rendon Garcia - Santiago Rendon</t>
  </si>
  <si>
    <t>582-2013</t>
  </si>
  <si>
    <t>Fogon de leña que perjudica con el humo a los habitantes del sector</t>
  </si>
  <si>
    <t>Maria Isabel Cano A</t>
  </si>
  <si>
    <t>Oficio 156</t>
  </si>
  <si>
    <t>583-2013</t>
  </si>
  <si>
    <t>Maria del Carmen Molina Montoya - Inspección de Espacio público</t>
  </si>
  <si>
    <t>Y. Restrepo - Dayanis</t>
  </si>
  <si>
    <t>584-2013</t>
  </si>
  <si>
    <t>1304357 - 1308215-2014</t>
  </si>
  <si>
    <t>Propiedad horizontal orquidea 5</t>
  </si>
  <si>
    <t>Marta Elena Goméz</t>
  </si>
  <si>
    <t>123054-2014</t>
  </si>
  <si>
    <t>585-2013</t>
  </si>
  <si>
    <t>1304341 - 1304342</t>
  </si>
  <si>
    <t>Hector Sierra Orrego - Administrador C.R Villa Nueva del Ayura - Juan Carlos Mejia</t>
  </si>
  <si>
    <t>Juan Carlos Echeverri</t>
  </si>
  <si>
    <t>586-2013</t>
  </si>
  <si>
    <t>587-2013</t>
  </si>
  <si>
    <t>588-2013</t>
  </si>
  <si>
    <t>589-2013</t>
  </si>
  <si>
    <t>Solicitan sensibilización en el sector</t>
  </si>
  <si>
    <t>Sandra Montoya</t>
  </si>
  <si>
    <t>Varios usuarios</t>
  </si>
  <si>
    <t>Jeison - Santiago - Carlos</t>
  </si>
  <si>
    <t>590-2013</t>
  </si>
  <si>
    <t>591-2013</t>
  </si>
  <si>
    <t>Oficio fiscalia</t>
  </si>
  <si>
    <t>Citación a conciliación</t>
  </si>
  <si>
    <t>592-2013</t>
  </si>
  <si>
    <t>Ruido generado por motor</t>
  </si>
  <si>
    <t>Adriana Rivera</t>
  </si>
  <si>
    <t>593-2013</t>
  </si>
  <si>
    <t>1304423 - 1305176</t>
  </si>
  <si>
    <t>Oficio 173</t>
  </si>
  <si>
    <t>Movimiento de tierra, afectación de suelo y flora</t>
  </si>
  <si>
    <t>Eugenio Gallego - finca buenavista</t>
  </si>
  <si>
    <t>594-2013</t>
  </si>
  <si>
    <t>Tala de palma sin autorización</t>
  </si>
  <si>
    <t>595-2013</t>
  </si>
  <si>
    <t>Oficio Fauna por RUM</t>
  </si>
  <si>
    <t>Listado incumplimiento RUM</t>
  </si>
  <si>
    <t>Sección de Fauna</t>
  </si>
  <si>
    <t>596-2013</t>
  </si>
  <si>
    <t>Disposición de tierra conformando lleno sin autorización</t>
  </si>
  <si>
    <t>Alberto Alvarez</t>
  </si>
  <si>
    <t>597-2013</t>
  </si>
  <si>
    <t>Oficio 182 Inspección palmas</t>
  </si>
  <si>
    <t>Roceria de vegetación en retiro de quebrada</t>
  </si>
  <si>
    <t>Jhon Fredy Rojas Alvarez</t>
  </si>
  <si>
    <t>598-2013</t>
  </si>
  <si>
    <t>Promotora Avigñon SAS - Urb. Venetto</t>
  </si>
  <si>
    <t>3366253 - 3362953</t>
  </si>
  <si>
    <t>524-2012 R3626 R3207-2012 I.T 130317</t>
  </si>
  <si>
    <t>599-2013</t>
  </si>
  <si>
    <t>Aporte de materiales diferentes al agua lluvia al cauce</t>
  </si>
  <si>
    <t>Gustavo Marulanda Restrepo - Benedictine Garden - Park</t>
  </si>
  <si>
    <t>I.T 551</t>
  </si>
  <si>
    <t>600-2013</t>
  </si>
  <si>
    <t>Autoridad ambiental autoriza poda de arboles y se ejecuta tala</t>
  </si>
  <si>
    <t>Urbanizacion Cerezos de la Abadia - Maria Victoria Marquez</t>
  </si>
  <si>
    <t>811005432-3 / 43063703</t>
  </si>
  <si>
    <t>3130141 - 3128957313</t>
  </si>
  <si>
    <t>601-2013</t>
  </si>
  <si>
    <t>136904 - 1309856</t>
  </si>
  <si>
    <t>Deforestación de retiro quebrada La Lenteja</t>
  </si>
  <si>
    <t>Adriana Grisales H - Olivares de Camino Verde</t>
  </si>
  <si>
    <t>900432922-4</t>
  </si>
  <si>
    <t>602-2013</t>
  </si>
  <si>
    <t>137049 - 137244</t>
  </si>
  <si>
    <t>Ruido generado por establecimiento mascot city</t>
  </si>
  <si>
    <t>Anacilia Salazar Muñoz - urbanización venetto muratto ph</t>
  </si>
  <si>
    <t>900606534-8</t>
  </si>
  <si>
    <t>Mascot city</t>
  </si>
  <si>
    <t>603-2013</t>
  </si>
  <si>
    <t>Maria Bolivar</t>
  </si>
  <si>
    <t>604-2013</t>
  </si>
  <si>
    <t>Nolberto Arroyave</t>
  </si>
  <si>
    <t>605-2013</t>
  </si>
  <si>
    <t>Jorge Betancur</t>
  </si>
  <si>
    <t>606-2013</t>
  </si>
  <si>
    <t>Disposición inadecuada de escombros - comparendo 748</t>
  </si>
  <si>
    <t>Porticos S.A</t>
  </si>
  <si>
    <t>890933199-1</t>
  </si>
  <si>
    <t>L. Taborda - F. Villarraga</t>
  </si>
  <si>
    <t>607-2013</t>
  </si>
  <si>
    <t>1304488 - 1304499</t>
  </si>
  <si>
    <t>Comparendo 747. Disposición inadecuada de material vegetal en retiro de quebrada la sebastiana</t>
  </si>
  <si>
    <t>Canto de Luna Country House</t>
  </si>
  <si>
    <t>900054887-2</t>
  </si>
  <si>
    <t>608-2013</t>
  </si>
  <si>
    <t>1304489 - 137772</t>
  </si>
  <si>
    <t>Disposición de tierra y escombros en retiro de quebrada</t>
  </si>
  <si>
    <t>Carmen Lucia Valencia Orozco</t>
  </si>
  <si>
    <t>609-2013</t>
  </si>
  <si>
    <t>I.T 130326 R27498 - 2010</t>
  </si>
  <si>
    <t>610-2013</t>
  </si>
  <si>
    <t>1304493 - 308257</t>
  </si>
  <si>
    <t>Oficio 131155 -  Urbanización Trentto</t>
  </si>
  <si>
    <t>Requerimiento por descarga de agua lluvia</t>
  </si>
  <si>
    <t>Gabriel Meneses - LC Arango Arango</t>
  </si>
  <si>
    <t>236-2012 R1309</t>
  </si>
  <si>
    <t>611-2013</t>
  </si>
  <si>
    <t>Roceria en retiro de la quebrada Espiritu Santo</t>
  </si>
  <si>
    <t>Juan Guillermo Ferrer Zuluaga</t>
  </si>
  <si>
    <t>3122160373 - 3212521</t>
  </si>
  <si>
    <t>136</t>
  </si>
  <si>
    <t>612-2013</t>
  </si>
  <si>
    <t>Socola de bosque nativo</t>
  </si>
  <si>
    <t>Johan Moreno Garcia - truchera charco azul</t>
  </si>
  <si>
    <t>3147720892 - 5381160</t>
  </si>
  <si>
    <t>402 - 404</t>
  </si>
  <si>
    <t>271-2012 R1501</t>
  </si>
  <si>
    <t>613-2013</t>
  </si>
  <si>
    <t>Oficio 119 Inspección Palmas</t>
  </si>
  <si>
    <t>Roceria y socola en zonas de retiro de quebrada La Morgan</t>
  </si>
  <si>
    <t>Alvaro del Corral - Horizons Institute - Proyecto Lemont</t>
  </si>
  <si>
    <t>327</t>
  </si>
  <si>
    <t>614-2013</t>
  </si>
  <si>
    <t>Solicitan verificar decarga de aguas lluvias</t>
  </si>
  <si>
    <t>Diana Lucia Escobar Restrepo</t>
  </si>
  <si>
    <t>4489887 - 3104136779</t>
  </si>
  <si>
    <t>615-2013</t>
  </si>
  <si>
    <t>Daño de abastos de concesión de agua</t>
  </si>
  <si>
    <t>Marta Londoño</t>
  </si>
  <si>
    <t>Oscar Arango</t>
  </si>
  <si>
    <t>616-2013</t>
  </si>
  <si>
    <t>Canino pitbull sin bozal en via publica</t>
  </si>
  <si>
    <t>Jhon Alexander Gil Espinosa - GUPAE</t>
  </si>
  <si>
    <t>Johana Lopez Echeverri</t>
  </si>
  <si>
    <t>617-2013</t>
  </si>
  <si>
    <t>Canino pitbull sin bozal ni trailla</t>
  </si>
  <si>
    <t>Agustin Trujillo Rojo</t>
  </si>
  <si>
    <t>3328246 - 3192473388</t>
  </si>
  <si>
    <t>618-2013</t>
  </si>
  <si>
    <t>Maltrato animal</t>
  </si>
  <si>
    <t>619-2013</t>
  </si>
  <si>
    <t>Urbanización el Embrujo - Isabel Cristina Gamboa</t>
  </si>
  <si>
    <t>800171978-2</t>
  </si>
  <si>
    <t>620-2013</t>
  </si>
  <si>
    <t>Gloria Patricia Valencia Vargas</t>
  </si>
  <si>
    <t>621-2013</t>
  </si>
  <si>
    <t>Alfredo jose Chaverra</t>
  </si>
  <si>
    <t>622-2013</t>
  </si>
  <si>
    <t>Ataque de canico bull terrier a persona</t>
  </si>
  <si>
    <t>Blanca Ruth Rendon Roldan</t>
  </si>
  <si>
    <t>2705216 - 2516324</t>
  </si>
  <si>
    <t>Estadero San Felipe</t>
  </si>
  <si>
    <t>623-2013</t>
  </si>
  <si>
    <t>Ataque de canino a persona</t>
  </si>
  <si>
    <t>Hernan Dario Montoya Hernandez</t>
  </si>
  <si>
    <t>William Hurtado Cardona</t>
  </si>
  <si>
    <t>J. Restrepo - F. Villarraga</t>
  </si>
  <si>
    <t>624-2013</t>
  </si>
  <si>
    <t>Desprendimiento de suelo hacia corriente de agua</t>
  </si>
  <si>
    <t>German Higuita Zapata</t>
  </si>
  <si>
    <t>Carlos Mario Giraldo</t>
  </si>
  <si>
    <t>625-2013</t>
  </si>
  <si>
    <t>Captación ilegal de agua</t>
  </si>
  <si>
    <t>Parcelación El Escobero</t>
  </si>
  <si>
    <t>626-2013</t>
  </si>
  <si>
    <t>Jose Ignacio Gaviria</t>
  </si>
  <si>
    <t>627-2013</t>
  </si>
  <si>
    <t>1304647 - 144700</t>
  </si>
  <si>
    <t xml:space="preserve">Disposición inadecuada de tejas </t>
  </si>
  <si>
    <t>Luis Fernando Agudelo</t>
  </si>
  <si>
    <t>Victor Hugo Jimenez Díaz</t>
  </si>
  <si>
    <t>628-2013</t>
  </si>
  <si>
    <t>Milton Ramirez</t>
  </si>
  <si>
    <t>629-2013</t>
  </si>
  <si>
    <t>Tala de arboles nativos y socola de chuzque</t>
  </si>
  <si>
    <t>Inversiones Duque Rio - William Duque Cartagena</t>
  </si>
  <si>
    <t>3207268172 - 5380126</t>
  </si>
  <si>
    <t>038</t>
  </si>
  <si>
    <t>IT 13-3122</t>
  </si>
  <si>
    <t>630-2013</t>
  </si>
  <si>
    <t>Proyecto urbanistico</t>
  </si>
  <si>
    <t>Inspección y Control proyecto parcelacion Bonnavista</t>
  </si>
  <si>
    <t>Parcelacion Bonnavista - Construgen</t>
  </si>
  <si>
    <t>900085852-8</t>
  </si>
  <si>
    <t>072</t>
  </si>
  <si>
    <t>124716-2014</t>
  </si>
  <si>
    <t>631-2013</t>
  </si>
  <si>
    <t>Inspección y Control proyecto Parque La Reserva</t>
  </si>
  <si>
    <t>Parcelación Parque La Reserva - constructora Cubico SAS</t>
  </si>
  <si>
    <t>312</t>
  </si>
  <si>
    <t>632-2013</t>
  </si>
  <si>
    <t>633-2013</t>
  </si>
  <si>
    <t>Jhon Jaime Lopez Cardona</t>
  </si>
  <si>
    <t>Flor Maria Bedoya</t>
  </si>
  <si>
    <t>inspeccion ambiental</t>
  </si>
  <si>
    <t>I.T 130327 Oficio 131212 I.T 130339 Oficio 13-2872 IT 13-2873</t>
  </si>
  <si>
    <t>634-2013</t>
  </si>
  <si>
    <t>Requerimientos por talud en riesgo</t>
  </si>
  <si>
    <t>Urbanización Arroyo de la Honda - Monica Fernandez</t>
  </si>
  <si>
    <t>4449624 - 3136096592</t>
  </si>
  <si>
    <t>635-2013</t>
  </si>
  <si>
    <t>Gustavo Adolfo Velasquez Moreno</t>
  </si>
  <si>
    <t>636-2013</t>
  </si>
  <si>
    <t>Disposición inadecuada de escombros en predio privado. Lote de la KR 42D contiguo a 46 sur 85</t>
  </si>
  <si>
    <t>Humberto Correa</t>
  </si>
  <si>
    <t>Carlos Mejia</t>
  </si>
  <si>
    <t>637-2013</t>
  </si>
  <si>
    <t>Posible tala y afectación por residuos</t>
  </si>
  <si>
    <t>Carlos Molina</t>
  </si>
  <si>
    <t>638-2013</t>
  </si>
  <si>
    <t>Dora Quintero Duque</t>
  </si>
  <si>
    <t>639-2013</t>
  </si>
  <si>
    <t>Alicia Palacio</t>
  </si>
  <si>
    <t>Carlos Dominguez - Ed. Portal Plaza</t>
  </si>
  <si>
    <t>640-2013</t>
  </si>
  <si>
    <t>Patricia Piedrahita - Ed. San Blas</t>
  </si>
  <si>
    <t>641-2013</t>
  </si>
  <si>
    <t>Peluqueria Paola</t>
  </si>
  <si>
    <t>642-2013</t>
  </si>
  <si>
    <t>Disposición inadecuada de residuos solidos - Control punto critico</t>
  </si>
  <si>
    <t>643-2013</t>
  </si>
  <si>
    <t>Obras públicas</t>
  </si>
  <si>
    <t>I.T 618-2013 - I.T 778-2013</t>
  </si>
  <si>
    <t>644-2013</t>
  </si>
  <si>
    <t>Requerimeintos por reposición de arboles</t>
  </si>
  <si>
    <t>Maria Noelia Cardona Arango</t>
  </si>
  <si>
    <t>I.T 620-2013 - I.T 777-2013</t>
  </si>
  <si>
    <t>645-2013</t>
  </si>
  <si>
    <t>Francisco Javier Arango Ochoa</t>
  </si>
  <si>
    <t>646-2013</t>
  </si>
  <si>
    <t>647-2013</t>
  </si>
  <si>
    <t>Lili Ospina Restrepo - Carlos</t>
  </si>
  <si>
    <t>Oficio 895-2013</t>
  </si>
  <si>
    <t>648-2013</t>
  </si>
  <si>
    <t>1309726 - 143640 - 147066</t>
  </si>
  <si>
    <t>Contaminación de agua por vaciar piscina</t>
  </si>
  <si>
    <t>Personeria - Yaneth Elena Garcia Martinez</t>
  </si>
  <si>
    <t>Familia Escudero</t>
  </si>
  <si>
    <t>649-2013</t>
  </si>
  <si>
    <t>Marta Lucia Arango</t>
  </si>
  <si>
    <t>650-2013</t>
  </si>
  <si>
    <t>Beatriz Elena Jaramillo</t>
  </si>
  <si>
    <t>651-2013</t>
  </si>
  <si>
    <t>Tenencia inadecuada de caninos</t>
  </si>
  <si>
    <t>Por determinar - Corazon Envigado</t>
  </si>
  <si>
    <t>Y. Restrepo - S. Bustamante - C. Rojas</t>
  </si>
  <si>
    <t>652-2013</t>
  </si>
  <si>
    <t>David Toro</t>
  </si>
  <si>
    <t>2819827 - 3016382368</t>
  </si>
  <si>
    <t>653-2013</t>
  </si>
  <si>
    <t>Cristina Rivera</t>
  </si>
  <si>
    <t>654-2013</t>
  </si>
  <si>
    <t>Generación de olores por marranera</t>
  </si>
  <si>
    <t>Alfredo Galeano</t>
  </si>
  <si>
    <t>Luis Bolivar</t>
  </si>
  <si>
    <t>655-2013</t>
  </si>
  <si>
    <t>Disposición inadecuda de material vegetal</t>
  </si>
  <si>
    <t>Alejandro Sanchez</t>
  </si>
  <si>
    <t>Oficios 131177 - 131178 - 131197 - 131195 - 131196 - 141543 - 141544 - 143717</t>
  </si>
  <si>
    <t>656-2013</t>
  </si>
  <si>
    <t>Instrumentos publicos</t>
  </si>
  <si>
    <t>Solicitud de información</t>
  </si>
  <si>
    <t>657-2013</t>
  </si>
  <si>
    <t>Humedades en muros</t>
  </si>
  <si>
    <t>Autoridad Ambiental - Familia Bolivar</t>
  </si>
  <si>
    <t>3328643 - 3328588</t>
  </si>
  <si>
    <t>Acueducto Cristal Peña Azul</t>
  </si>
  <si>
    <t>658-2013</t>
  </si>
  <si>
    <t>Disposició inadecuada de residuos solidos</t>
  </si>
  <si>
    <t>Manuel de Jesus Alvarez Restrepo</t>
  </si>
  <si>
    <t>3321541 - 3323508</t>
  </si>
  <si>
    <t>Julio Velez y otros vecinos</t>
  </si>
  <si>
    <t>659-2013</t>
  </si>
  <si>
    <t>Dispersión de material particulado por acumulación de materiales en lote</t>
  </si>
  <si>
    <t>Amanda Munera</t>
  </si>
  <si>
    <t>660-2013</t>
  </si>
  <si>
    <t>Emilse Tirado</t>
  </si>
  <si>
    <t>661-2013</t>
  </si>
  <si>
    <t>Tenencia ilegal de mico cariblanco y otras especies silvestres</t>
  </si>
  <si>
    <t>Corantioquia</t>
  </si>
  <si>
    <t>Pesebrera La Galicia</t>
  </si>
  <si>
    <t>662-2013</t>
  </si>
  <si>
    <t>1304959 - 1311536</t>
  </si>
  <si>
    <t>Descarga de aguas residuales en la quebrada La Heliodora</t>
  </si>
  <si>
    <t>Hugo Vasquez</t>
  </si>
  <si>
    <t>Bosques de San Carlos - Gualandayes</t>
  </si>
  <si>
    <t>663-2013</t>
  </si>
  <si>
    <t>Enrique</t>
  </si>
  <si>
    <t>664-2013</t>
  </si>
  <si>
    <t>Pizza Napoles</t>
  </si>
  <si>
    <t>665-2013</t>
  </si>
  <si>
    <t>667-2013</t>
  </si>
  <si>
    <t>Fabio Monsalve</t>
  </si>
  <si>
    <t>668-2013</t>
  </si>
  <si>
    <t>1312927-2014    147561-2014</t>
  </si>
  <si>
    <t>669-2013</t>
  </si>
  <si>
    <t>1305056 - 1305276 - 142164 - 147561 - 1313893 - 143528 - 1315081 - 1316818</t>
  </si>
  <si>
    <t>Conexiones erradas de aguas residuales</t>
  </si>
  <si>
    <t>EPM</t>
  </si>
  <si>
    <t>Nora Lopera Giraldo - Urbanización Sauces de la Concha</t>
  </si>
  <si>
    <t>Oficio 131230 - I.T 130354 - I.T 130409 - 140617-2014</t>
  </si>
  <si>
    <t>670-2013</t>
  </si>
  <si>
    <t>25014 - 1305570 - 155760 - 1313825 - 1314991</t>
  </si>
  <si>
    <t>Requerimientos por estructuras de descarga de agua lluvia</t>
  </si>
  <si>
    <t>Autoridad Ambeintal - Jose Pimienta - Urb. Reserva de San Jorge</t>
  </si>
  <si>
    <t>671-2013</t>
  </si>
  <si>
    <t>Comparendo 501</t>
  </si>
  <si>
    <t>PONAL - Palmas</t>
  </si>
  <si>
    <t>Luis Felipe Londoño Villa</t>
  </si>
  <si>
    <t>672-2013</t>
  </si>
  <si>
    <t>Sedimentación de corriente de agua</t>
  </si>
  <si>
    <t>Urbanización Azur</t>
  </si>
  <si>
    <t>673-2013</t>
  </si>
  <si>
    <t>Berpa - John Fredy Gonzales</t>
  </si>
  <si>
    <t>674-2013</t>
  </si>
  <si>
    <t>Poda severa de arbol</t>
  </si>
  <si>
    <t>Elena</t>
  </si>
  <si>
    <t>675-2013</t>
  </si>
  <si>
    <t>Tala de palma</t>
  </si>
  <si>
    <t>Habitante residencia</t>
  </si>
  <si>
    <t>676-2013</t>
  </si>
  <si>
    <t>Ana Maria Mesa</t>
  </si>
  <si>
    <t>677-2013</t>
  </si>
  <si>
    <t>Acopio de baterias de motos usadas</t>
  </si>
  <si>
    <t>Orlando Correa</t>
  </si>
  <si>
    <t>Correa Motos</t>
  </si>
  <si>
    <t>678-2013</t>
  </si>
  <si>
    <t>Enrique Lopez Giraldo</t>
  </si>
  <si>
    <t>Vecino izquierdo</t>
  </si>
  <si>
    <t>679-2013</t>
  </si>
  <si>
    <t>680-2013</t>
  </si>
  <si>
    <t>Gabriel Bolivar</t>
  </si>
  <si>
    <t>681-2013</t>
  </si>
  <si>
    <t>Regina - Panaderia El Buen Gustico</t>
  </si>
  <si>
    <t>682-2013</t>
  </si>
  <si>
    <t xml:space="preserve">Tala de arboles </t>
  </si>
  <si>
    <t>683-2013</t>
  </si>
  <si>
    <t>Johvany Vallejo</t>
  </si>
  <si>
    <t>2713052 - 3137348413</t>
  </si>
  <si>
    <t>684-2013</t>
  </si>
  <si>
    <t>Jhon Gonzales Vargas</t>
  </si>
  <si>
    <t>685-2013</t>
  </si>
  <si>
    <t>Roceria en lote de helecho y chuzque</t>
  </si>
  <si>
    <t>Luis Carlos Rios Salazar</t>
  </si>
  <si>
    <t>175</t>
  </si>
  <si>
    <t>I.T 130374</t>
  </si>
  <si>
    <t>686-2013</t>
  </si>
  <si>
    <t>1305175 - 147137 - 155083</t>
  </si>
  <si>
    <t>Tala de cipres y afectación de nativos en retiro de quebrada</t>
  </si>
  <si>
    <t>Donadio Copello Oreste</t>
  </si>
  <si>
    <t>5380335 - 3116466878</t>
  </si>
  <si>
    <t>059</t>
  </si>
  <si>
    <t>687-2013</t>
  </si>
  <si>
    <t>Marleni Zapata</t>
  </si>
  <si>
    <t>Laura</t>
  </si>
  <si>
    <t>I.T 130376 1313446-2014</t>
  </si>
  <si>
    <t>688-2013</t>
  </si>
  <si>
    <t>1305082 / 1305682 / 13-3442 / 13-4477</t>
  </si>
  <si>
    <t>Alteración de la quebrada por sedimentos.    - Cerramiento de la fuente hidrica subcuenca 2</t>
  </si>
  <si>
    <t>Proyecto La Calleja</t>
  </si>
  <si>
    <t>689-2013</t>
  </si>
  <si>
    <t>690-2013</t>
  </si>
  <si>
    <t>Tenencia inadecuada de felino</t>
  </si>
  <si>
    <t>Carlos Valencia</t>
  </si>
  <si>
    <t>691-2013</t>
  </si>
  <si>
    <t>Tenencia inadecuada de canino</t>
  </si>
  <si>
    <t>692-2013</t>
  </si>
  <si>
    <t>Tenencia inadecuada de felinos</t>
  </si>
  <si>
    <t>Patricia Cañon</t>
  </si>
  <si>
    <t>693-2013</t>
  </si>
  <si>
    <t>1304891 - 1305000</t>
  </si>
  <si>
    <t>Oficio epm respuesta acometidas bien empalmadas</t>
  </si>
  <si>
    <t>694-2013</t>
  </si>
  <si>
    <t>Disposición inadecuada de aceites</t>
  </si>
  <si>
    <t>Angela Medina</t>
  </si>
  <si>
    <t>Restaurante Frisby - Gilberto Henao</t>
  </si>
  <si>
    <t>Y. Restrepo</t>
  </si>
  <si>
    <t>695-2013</t>
  </si>
  <si>
    <t>1305251 - 1308712 - 145030</t>
  </si>
  <si>
    <t>Deterioro de guadual por parqueo de motos y carros</t>
  </si>
  <si>
    <t>Silvia Orrego Sierra</t>
  </si>
  <si>
    <t>Proyecto Fiji</t>
  </si>
  <si>
    <t>696-2013</t>
  </si>
  <si>
    <t>Mabel Blandon</t>
  </si>
  <si>
    <t>Contratista</t>
  </si>
  <si>
    <t>697-2013</t>
  </si>
  <si>
    <t>Ataque de felino a otro, disposición inadecuada de excrementos</t>
  </si>
  <si>
    <t xml:space="preserve">Margarita Atehortua </t>
  </si>
  <si>
    <t>Andrea Vasco</t>
  </si>
  <si>
    <t>698-2013</t>
  </si>
  <si>
    <t>Guillermo Agudelo G</t>
  </si>
  <si>
    <t>3023940 - 3137970647</t>
  </si>
  <si>
    <t>Martin Garcia</t>
  </si>
  <si>
    <t>4676259 - 3162910597</t>
  </si>
  <si>
    <t>699-2013</t>
  </si>
  <si>
    <t>Dispsoción inadecuada de escombros</t>
  </si>
  <si>
    <t>Luz Mila Arango</t>
  </si>
  <si>
    <t>700-2013</t>
  </si>
  <si>
    <t>Jaime Briceño - Salon del reino de los testigos de jehova</t>
  </si>
  <si>
    <t>701-2013</t>
  </si>
  <si>
    <t>Afectación de arboles plantados en predios del Municipio por equinos</t>
  </si>
  <si>
    <t>Joaquin</t>
  </si>
  <si>
    <t>702-2013</t>
  </si>
  <si>
    <t>Tala de arboles y retiro de cobertura vegetal</t>
  </si>
  <si>
    <t>Restaurante La Posada de Posada</t>
  </si>
  <si>
    <t>I.T 676</t>
  </si>
  <si>
    <t>703-2013</t>
  </si>
  <si>
    <t>Aporte de sedimentos a corriente de agua</t>
  </si>
  <si>
    <t>fbz</t>
  </si>
  <si>
    <t>Proyecto Muga</t>
  </si>
  <si>
    <t>704-2013</t>
  </si>
  <si>
    <t>Incumplimiento decreto 030</t>
  </si>
  <si>
    <t xml:space="preserve">Blanca Gonzales </t>
  </si>
  <si>
    <t>Juan Manuel Ochoa</t>
  </si>
  <si>
    <t>qrs</t>
  </si>
  <si>
    <t>705-2013</t>
  </si>
  <si>
    <t>Omaira Correa Gallego</t>
  </si>
  <si>
    <t>706-2013</t>
  </si>
  <si>
    <t>Disposición inadecuada de escombros en retiro de quebrada</t>
  </si>
  <si>
    <t>Maria Cristina Arango</t>
  </si>
  <si>
    <t>Jairo Tabares Mesa</t>
  </si>
  <si>
    <t>058</t>
  </si>
  <si>
    <t>707-2013</t>
  </si>
  <si>
    <t xml:space="preserve">Solicitan control en punto critico </t>
  </si>
  <si>
    <t>Olga Correa Montaño</t>
  </si>
  <si>
    <t>708-2013</t>
  </si>
  <si>
    <t>1305390 - 1305357 - 327897</t>
  </si>
  <si>
    <t>460 08 00</t>
  </si>
  <si>
    <t>Licorera Al Sur</t>
  </si>
  <si>
    <t>DP</t>
  </si>
  <si>
    <t>709-2013</t>
  </si>
  <si>
    <t>Solicitan evaluacion de arboles amenazan ruina</t>
  </si>
  <si>
    <t>Zoraida Maria Alzate Isaza</t>
  </si>
  <si>
    <t>3331542 - 3014292149</t>
  </si>
  <si>
    <t>Luz Stella Muñoz</t>
  </si>
  <si>
    <t>710-2013</t>
  </si>
  <si>
    <t>Peluqueria Roxy</t>
  </si>
  <si>
    <t>J. Restrepo - Dayanis</t>
  </si>
  <si>
    <t>711-2013</t>
  </si>
  <si>
    <t>Descarga de aguas servidas a quebrada la ayura</t>
  </si>
  <si>
    <t>Marta Suarez Henao</t>
  </si>
  <si>
    <t>712-2013</t>
  </si>
  <si>
    <t>Descarga de aguas servidas a quebrada</t>
  </si>
  <si>
    <t>Ana Luz Botero</t>
  </si>
  <si>
    <t>713-2013</t>
  </si>
  <si>
    <t>Mala disposición de escombros</t>
  </si>
  <si>
    <t>Rodrigo Velez</t>
  </si>
  <si>
    <t>714-2013</t>
  </si>
  <si>
    <t>Angela Maria Arango R y Aldemar Gonzales Servillantas El Dorado</t>
  </si>
  <si>
    <t>715-2013</t>
  </si>
  <si>
    <t>716-2013</t>
  </si>
  <si>
    <t>717-2013</t>
  </si>
  <si>
    <t>Juan Carlos Orozco</t>
  </si>
  <si>
    <t>718-2013</t>
  </si>
  <si>
    <t>Ubican canecas de basura en anden y hacen lavado en via publica</t>
  </si>
  <si>
    <t>Urbanización La Abadia</t>
  </si>
  <si>
    <t>719-2013</t>
  </si>
  <si>
    <t>1305482 - 1306123</t>
  </si>
  <si>
    <t>Afectación a nacimiento</t>
  </si>
  <si>
    <t>Raul Hernando Maya Agudelo</t>
  </si>
  <si>
    <t>720-2013</t>
  </si>
  <si>
    <t>Nelson Dario Perez</t>
  </si>
  <si>
    <t>120 - 104</t>
  </si>
  <si>
    <t>I.T 130378 - I.T 132087-2014</t>
  </si>
  <si>
    <t>721-2013</t>
  </si>
  <si>
    <t>1305406 - 1305886 - 1306318</t>
  </si>
  <si>
    <t>Seguimiento proyecto Sao Bento</t>
  </si>
  <si>
    <t>Proyecto Sao Bento</t>
  </si>
  <si>
    <t>DP 13089</t>
  </si>
  <si>
    <t>722-2013</t>
  </si>
  <si>
    <t>Valoración de arboles</t>
  </si>
  <si>
    <t>Diana Lucia Escobar Restrepo - Urbanización Villas de Corcega</t>
  </si>
  <si>
    <t>800253941-3</t>
  </si>
  <si>
    <t>Bernardo Posada - Brianda Cardona</t>
  </si>
  <si>
    <t>116023-2014 - I.T 132641</t>
  </si>
  <si>
    <t>723-2013</t>
  </si>
  <si>
    <t>Quemas dentro de lote</t>
  </si>
  <si>
    <t>Ariel Estrada Montoya</t>
  </si>
  <si>
    <t>Antonio Muñoz</t>
  </si>
  <si>
    <t>20/052014</t>
  </si>
  <si>
    <t>724-2013</t>
  </si>
  <si>
    <t>Arranco jardin y lo arrojo a la quebrada</t>
  </si>
  <si>
    <t>Hector</t>
  </si>
  <si>
    <t>725-2013</t>
  </si>
  <si>
    <t>Hector Manuel Velez</t>
  </si>
  <si>
    <t>726-2013</t>
  </si>
  <si>
    <t>Tala de eucalipto plateado sin autorización</t>
  </si>
  <si>
    <t>Alberto Duque</t>
  </si>
  <si>
    <t>Urbanización Alto Bonito</t>
  </si>
  <si>
    <t>727-2013</t>
  </si>
  <si>
    <t>728-2013</t>
  </si>
  <si>
    <t>Las urbanizaciones lavan las canecas en las vias generando malos olores, y conducuiendo los lixiviados a la red de aguas lluvias</t>
  </si>
  <si>
    <t>Luis Alfonso Carvajal</t>
  </si>
  <si>
    <t>Urbanizaciones del sector</t>
  </si>
  <si>
    <t>729-2013</t>
  </si>
  <si>
    <t>Ataque de canino</t>
  </si>
  <si>
    <t>Amparo Aguirre Arenas</t>
  </si>
  <si>
    <t>Nicolas Eduardo Salazar Lopez</t>
  </si>
  <si>
    <t>730-2013</t>
  </si>
  <si>
    <t>Ricardo Yunis Perez</t>
  </si>
  <si>
    <t>lote 24</t>
  </si>
  <si>
    <t>Javier Restrepo - parcelación palmitas</t>
  </si>
  <si>
    <t>lote 25</t>
  </si>
  <si>
    <t>731-2013</t>
  </si>
  <si>
    <t>Afectacion de nacimiento</t>
  </si>
  <si>
    <t>Jose Joaquin Buitrago Rios</t>
  </si>
  <si>
    <t>5381038 - 3206551197</t>
  </si>
  <si>
    <t>Maria Amparo Sierra</t>
  </si>
  <si>
    <t>732-2013</t>
  </si>
  <si>
    <t>Cenovia Barona</t>
  </si>
  <si>
    <t>733-2013</t>
  </si>
  <si>
    <t>Descope de arboles y disposición inadecuada de material vegetal</t>
  </si>
  <si>
    <t>Herney Trujillo</t>
  </si>
  <si>
    <t>734-2013</t>
  </si>
  <si>
    <t>Disposición inadecuda de escombros</t>
  </si>
  <si>
    <t>735-2013</t>
  </si>
  <si>
    <t>Afectacion por desarrollo de obra</t>
  </si>
  <si>
    <t>Ruth Calderon</t>
  </si>
  <si>
    <t>736-2013</t>
  </si>
  <si>
    <t>Carlos Arturo Naranjo</t>
  </si>
  <si>
    <t>Propietarios de mascotas</t>
  </si>
  <si>
    <t>737-2013</t>
  </si>
  <si>
    <t>Drogueria Servisalud</t>
  </si>
  <si>
    <t>738-2013</t>
  </si>
  <si>
    <t>Disposición inadecudad de residuos solidos</t>
  </si>
  <si>
    <t>Alberto Arboleda - Luz Elena Osorio</t>
  </si>
  <si>
    <t>J.Restrepo - S. Bustamante - C. Rojas</t>
  </si>
  <si>
    <t>739-2013</t>
  </si>
  <si>
    <t>Eugenio Escobar</t>
  </si>
  <si>
    <t>740-2013</t>
  </si>
  <si>
    <t>Eduardo Alexander Rendon Posada</t>
  </si>
  <si>
    <t>741-2013</t>
  </si>
  <si>
    <t>Maribel Velasquez - Jaiber Gonzales</t>
  </si>
  <si>
    <t>742-2013</t>
  </si>
  <si>
    <t>Operativo control de espacio publico verde</t>
  </si>
  <si>
    <t>Olga Tobon Cadavid - Inspectora Espacio Publico</t>
  </si>
  <si>
    <t>Habitantes de calle</t>
  </si>
  <si>
    <t>743-2013</t>
  </si>
  <si>
    <t>Descarga de aguas negras en via</t>
  </si>
  <si>
    <t>Matias Gil</t>
  </si>
  <si>
    <t>744-2013</t>
  </si>
  <si>
    <t>Tenencia inadecuada de animales domesticos</t>
  </si>
  <si>
    <t>Juan Alberto Patiño</t>
  </si>
  <si>
    <t>745-2013</t>
  </si>
  <si>
    <t xml:space="preserve">Gloria Correa Rios </t>
  </si>
  <si>
    <t>746-2013</t>
  </si>
  <si>
    <t>1305617 - 1308212</t>
  </si>
  <si>
    <t>Comparendo 749</t>
  </si>
  <si>
    <t>Claudia Patricia Rodriguez</t>
  </si>
  <si>
    <t>747-2013</t>
  </si>
  <si>
    <t>Oscar Suarez</t>
  </si>
  <si>
    <t>b</t>
  </si>
  <si>
    <t>748-2013</t>
  </si>
  <si>
    <t>Descarga de aguas residuales que generan malos olores</t>
  </si>
  <si>
    <t>Margarita Ruiz</t>
  </si>
  <si>
    <t>749-2013</t>
  </si>
  <si>
    <t>Monica Saldarriaga</t>
  </si>
  <si>
    <t>Antonio Jose Jaramillo</t>
  </si>
  <si>
    <t>750-2013</t>
  </si>
  <si>
    <t>Olores por cisco de ganado</t>
  </si>
  <si>
    <t>Ivan Uribe (ñato)</t>
  </si>
  <si>
    <t>751-2013</t>
  </si>
  <si>
    <t>Diana Patricia Calle</t>
  </si>
  <si>
    <t>No reporta</t>
  </si>
  <si>
    <t>752-2013</t>
  </si>
  <si>
    <t>Fernando Bolivar</t>
  </si>
  <si>
    <t>S. Bustamante - C. Rojas</t>
  </si>
  <si>
    <t>753-2013</t>
  </si>
  <si>
    <t>1305687 - 1303006</t>
  </si>
  <si>
    <t>Tala, socola, roceria zona de protección</t>
  </si>
  <si>
    <t>Juan Carlos Mora Gomez y otros</t>
  </si>
  <si>
    <t>1045</t>
  </si>
  <si>
    <t>754-2013</t>
  </si>
  <si>
    <t>Lavado de canecas en retiro de quebrada</t>
  </si>
  <si>
    <t>Zuñiga Señorial</t>
  </si>
  <si>
    <t>IT 13-3247</t>
  </si>
  <si>
    <t>755-2013</t>
  </si>
  <si>
    <t>1305623 - 145438 - 1307576 - 131785</t>
  </si>
  <si>
    <t>Moviento de tierras que afecta quebrada El Atravesado</t>
  </si>
  <si>
    <t>Carlos Andres Fernandez Velasquez - Angela Rocio Fernandez Bedoya - Fernando Fernandez</t>
  </si>
  <si>
    <t>4c</t>
  </si>
  <si>
    <t>756-2013</t>
  </si>
  <si>
    <t>Disposición inadecuada de residuos por recuperadores</t>
  </si>
  <si>
    <t>Recuperadores</t>
  </si>
  <si>
    <t>757-2013</t>
  </si>
  <si>
    <t>Aporte de sedimentos en quebrada</t>
  </si>
  <si>
    <t>Consorcio</t>
  </si>
  <si>
    <t>758-2013</t>
  </si>
  <si>
    <t>Disposición inadecuada de residuos liquidos</t>
  </si>
  <si>
    <t>Local 120 - mall indiana</t>
  </si>
  <si>
    <t>759-2013</t>
  </si>
  <si>
    <t>Descarga de sedimentos a la quebrada La Sebastiana</t>
  </si>
  <si>
    <t>Gerencia de Potabilización de Aguas EPM</t>
  </si>
  <si>
    <t>760-2013</t>
  </si>
  <si>
    <t>Robert Giraldo</t>
  </si>
  <si>
    <t>I.T 130394 - 13-3598</t>
  </si>
  <si>
    <t>761-2013</t>
  </si>
  <si>
    <t>1305858 - 1312253 - 267002 - 287318 - 0309622 - 117347</t>
  </si>
  <si>
    <t>Proyecto urbanistico iberica</t>
  </si>
  <si>
    <t>Disposición inadecuada de escombros en quebrada y otros. - inestabilidad del terreno</t>
  </si>
  <si>
    <t>Proyecto Iberica - Claudia Garces Cardenas - Conaltura</t>
  </si>
  <si>
    <t>Oficio 221 I.T 130406</t>
  </si>
  <si>
    <t>762-2013</t>
  </si>
  <si>
    <t>221 - 131868</t>
  </si>
  <si>
    <t>Evaluación de ramas de arboles</t>
  </si>
  <si>
    <t>Jose Ignacio Martinez</t>
  </si>
  <si>
    <t>614</t>
  </si>
  <si>
    <t>I.T 130393 Oficio 13-3224 I.T 13-3225</t>
  </si>
  <si>
    <t>763-2013</t>
  </si>
  <si>
    <t>Descarga de aguas residuales a la quebrada La Lenteja</t>
  </si>
  <si>
    <t>Urbanización Olivares de Camino Verde</t>
  </si>
  <si>
    <t>764-2013</t>
  </si>
  <si>
    <t>Tenencia inadecuada de perro peligroso - Pit Bull</t>
  </si>
  <si>
    <t>Esteban Uribe Perez</t>
  </si>
  <si>
    <t>765-2013</t>
  </si>
  <si>
    <t>Edison Duque</t>
  </si>
  <si>
    <t>766-2013</t>
  </si>
  <si>
    <t xml:space="preserve">Jaime Luis Valencia Montoya - Sabaneta </t>
  </si>
  <si>
    <t>767-2013</t>
  </si>
  <si>
    <t>Marvin Gallego</t>
  </si>
  <si>
    <t>768-2013</t>
  </si>
  <si>
    <t>Andres Sanchez Londoño</t>
  </si>
  <si>
    <t>769-2013</t>
  </si>
  <si>
    <t>Tenencia inadecuada de perro peligroso - bull terrier</t>
  </si>
  <si>
    <t>Mauricio Peña Paez</t>
  </si>
  <si>
    <t>770-2013</t>
  </si>
  <si>
    <t>Comparendo 538</t>
  </si>
  <si>
    <t>Yuliana Diaz Gonzales</t>
  </si>
  <si>
    <t>771-2013</t>
  </si>
  <si>
    <t xml:space="preserve">Tala de tres arboles sin autorización </t>
  </si>
  <si>
    <t>German Muñoz</t>
  </si>
  <si>
    <t>772-2013</t>
  </si>
  <si>
    <t>Sandra E. Cordoba Ruiz - Apartamentos Palmanova</t>
  </si>
  <si>
    <t>C. R Palo de Rosa</t>
  </si>
  <si>
    <t>773-2013</t>
  </si>
  <si>
    <t>Construcción de pozo septico sin autorización</t>
  </si>
  <si>
    <t>Nora Alba Rios Castrillon</t>
  </si>
  <si>
    <t>182</t>
  </si>
  <si>
    <t>774-2013</t>
  </si>
  <si>
    <t>775-2013</t>
  </si>
  <si>
    <t>Diego Duque</t>
  </si>
  <si>
    <t>Habitante de calle</t>
  </si>
  <si>
    <t>776-2013</t>
  </si>
  <si>
    <t>Carlos Velez</t>
  </si>
  <si>
    <t>777-2013</t>
  </si>
  <si>
    <t>778-2013</t>
  </si>
  <si>
    <t>Claudia Urico</t>
  </si>
  <si>
    <t>Zahir Eliecer Uribe</t>
  </si>
  <si>
    <t>779-2013</t>
  </si>
  <si>
    <t xml:space="preserve">Denuncian matadero clandestino </t>
  </si>
  <si>
    <t>Jairo Chaverra</t>
  </si>
  <si>
    <t>780-2013</t>
  </si>
  <si>
    <t>Propietario vivienda</t>
  </si>
  <si>
    <t>781-2013</t>
  </si>
  <si>
    <t>1305881 - 1305928</t>
  </si>
  <si>
    <t>Olga Lucia Quintero</t>
  </si>
  <si>
    <t>782-2013</t>
  </si>
  <si>
    <t>Denuncian tala de arboles nativos</t>
  </si>
  <si>
    <t>Camilo Acevedo</t>
  </si>
  <si>
    <t>783-2013</t>
  </si>
  <si>
    <t>Deposito y Ferreteria Constru 30</t>
  </si>
  <si>
    <t>784-2013</t>
  </si>
  <si>
    <t>Tenencia inadecuada de dos caninos peligrosos</t>
  </si>
  <si>
    <t>Marta Marulanda</t>
  </si>
  <si>
    <t>4601233 - 5977056</t>
  </si>
  <si>
    <t>I.T 130410</t>
  </si>
  <si>
    <t>785-2013</t>
  </si>
  <si>
    <t>144086 - 1309230 - 1312983</t>
  </si>
  <si>
    <t>Evaluacion de talud</t>
  </si>
  <si>
    <t>Autoridad Ambiental - Maria Eugenia Monroy de Moreno</t>
  </si>
  <si>
    <t>Inversiones CMM SAS</t>
  </si>
  <si>
    <t>137</t>
  </si>
  <si>
    <t>786-2013</t>
  </si>
  <si>
    <t>Hector Zapata</t>
  </si>
  <si>
    <t>Miguel. A.</t>
  </si>
  <si>
    <t>Oficio 231</t>
  </si>
  <si>
    <t>787-2013</t>
  </si>
  <si>
    <t>Solicitan control de legalidad de actividad por almacenamiento de productos</t>
  </si>
  <si>
    <t>Nancy Vera - Inspección Palmas</t>
  </si>
  <si>
    <t>Inversiones Agricolas Ltda</t>
  </si>
  <si>
    <t>km 16</t>
  </si>
  <si>
    <t>3120039 - 3123572</t>
  </si>
  <si>
    <t>788-2013</t>
  </si>
  <si>
    <t>1305920 - 1305882</t>
  </si>
  <si>
    <t>Luz de Ossa</t>
  </si>
  <si>
    <t>789-2013</t>
  </si>
  <si>
    <t>Socola de rastrojo alto en suelo de protección</t>
  </si>
  <si>
    <t>279</t>
  </si>
  <si>
    <t>790-2013</t>
  </si>
  <si>
    <t>Tala de arboles nativos</t>
  </si>
  <si>
    <t>Monica Paula Florez Estrada</t>
  </si>
  <si>
    <t>km 14 Palmas</t>
  </si>
  <si>
    <t>3805563 - 3015943885</t>
  </si>
  <si>
    <t>Por determinar - en Villas de la Candelaria contiguo a casa 13 y 14 - lote</t>
  </si>
  <si>
    <t>L. Taborda  - F. Villarraga</t>
  </si>
  <si>
    <t>750-2012 R6081</t>
  </si>
  <si>
    <t>791-2013</t>
  </si>
  <si>
    <t>(Mismo 790 del 2012) 1305873</t>
  </si>
  <si>
    <t>Reincidencia de ataque de mascota</t>
  </si>
  <si>
    <t>Angela Maria Diaz Alvarez</t>
  </si>
  <si>
    <t>casa 124</t>
  </si>
  <si>
    <t>792-2013</t>
  </si>
  <si>
    <t>Sacan piedra de la quebrada Espiritu Santo</t>
  </si>
  <si>
    <t>793-2013</t>
  </si>
  <si>
    <t>Disposición inadecuada de madera</t>
  </si>
  <si>
    <t>C.R Torrealta</t>
  </si>
  <si>
    <t>Pontevedra</t>
  </si>
  <si>
    <t>794-2013</t>
  </si>
  <si>
    <t>Disposición inadecuada de residuos por no lavar volqueta - Comparendo 312</t>
  </si>
  <si>
    <t xml:space="preserve">Arquitectura y Concreto - Inmobiliaria La Maria S.A </t>
  </si>
  <si>
    <t>795-2013</t>
  </si>
  <si>
    <t>1305919 - 149677</t>
  </si>
  <si>
    <t>Disposición inadecuada de escombros y residuos solidos</t>
  </si>
  <si>
    <t>Francisco J. Franco</t>
  </si>
  <si>
    <t>Restaurantes del sector</t>
  </si>
  <si>
    <t>796-2013</t>
  </si>
  <si>
    <t>Wilber Gil</t>
  </si>
  <si>
    <t>IT 132337 - Oficio 132338</t>
  </si>
  <si>
    <t>797-2013</t>
  </si>
  <si>
    <t>Manejo inadecuado de campo de infiltración</t>
  </si>
  <si>
    <t>Ligia Lopez</t>
  </si>
  <si>
    <t>lote 48</t>
  </si>
  <si>
    <t>Gustavo Pertuz</t>
  </si>
  <si>
    <t>798-2013</t>
  </si>
  <si>
    <t>John Jairo Angel Arango</t>
  </si>
  <si>
    <t>2761517 - 3207216977</t>
  </si>
  <si>
    <t>799-2013</t>
  </si>
  <si>
    <t>Retiro de capote de predio municipio y arrojan material vegetal en el mismo - sector arenales</t>
  </si>
  <si>
    <t>Jose Aguirre y otro - sector arenales</t>
  </si>
  <si>
    <t>800-2013</t>
  </si>
  <si>
    <t xml:space="preserve">Diposición inadecuada de residuos solidos </t>
  </si>
  <si>
    <t>801-2013</t>
  </si>
  <si>
    <t>Arbol de roble anillado</t>
  </si>
  <si>
    <t>Mary Luz Wills Isaza - Santiago Villegas Restrepo</t>
  </si>
  <si>
    <t>171</t>
  </si>
  <si>
    <t>IT 132270 - IT 3344</t>
  </si>
  <si>
    <t>802-2013</t>
  </si>
  <si>
    <t>1305864-132001 - 112075-132137 - 3344 - 278045 - 3410 - 117942</t>
  </si>
  <si>
    <t>Control al proyecto Missisipi de la Cuenca</t>
  </si>
  <si>
    <t>Missisipi de la Cuenca - Susana Madrigal</t>
  </si>
  <si>
    <t>803-2013</t>
  </si>
  <si>
    <t>Obra abandonada</t>
  </si>
  <si>
    <t>Edilson Alberto Villa</t>
  </si>
  <si>
    <t xml:space="preserve">puerto </t>
  </si>
  <si>
    <t>804-2013</t>
  </si>
  <si>
    <t>Maria Dora Valencia</t>
  </si>
  <si>
    <t>805-2013</t>
  </si>
  <si>
    <t>1305937 - 1307409</t>
  </si>
  <si>
    <t>Accidente de mascota</t>
  </si>
  <si>
    <t>Javier Eduardo Hernandez Gallo</t>
  </si>
  <si>
    <t>Por determinar - Vehiculo FHE 482 de Envigado - Aveo Gris</t>
  </si>
  <si>
    <t>806-2013</t>
  </si>
  <si>
    <t xml:space="preserve">Perro agresivo </t>
  </si>
  <si>
    <t>Tatiana</t>
  </si>
  <si>
    <t>807-2013</t>
  </si>
  <si>
    <t>Manejo inadecuado de aguas en piscina</t>
  </si>
  <si>
    <t>Leon - Gloria - Finca Alemania</t>
  </si>
  <si>
    <t>808-2013</t>
  </si>
  <si>
    <t xml:space="preserve">Tenencia ilegal de Iguana </t>
  </si>
  <si>
    <t>Nubia Arango</t>
  </si>
  <si>
    <t>809-2013</t>
  </si>
  <si>
    <t>Beatriz Arango Herrera</t>
  </si>
  <si>
    <t>810-2013</t>
  </si>
  <si>
    <t>Decomiso de flora silvestre</t>
  </si>
  <si>
    <t>Victor Atehortua</t>
  </si>
  <si>
    <t>811-2013</t>
  </si>
  <si>
    <t>Denuncia de caza de fauna silvestre</t>
  </si>
  <si>
    <t>Ignacio Arango</t>
  </si>
  <si>
    <t>812-2013</t>
  </si>
  <si>
    <t>1306087 - 1306095 - 1306717</t>
  </si>
  <si>
    <t>Beatriz Hernandez - Isaac Bolivar</t>
  </si>
  <si>
    <t>Laurence Canney</t>
  </si>
  <si>
    <t>813-2013</t>
  </si>
  <si>
    <t>Ataque de perro bulldog ingles a niña de tres años</t>
  </si>
  <si>
    <t>Hermes Daza - Maria Isabel Urquijo</t>
  </si>
  <si>
    <t>Carolina Henao y esposo</t>
  </si>
  <si>
    <t>814-2013</t>
  </si>
  <si>
    <t>Juan Carlos Franco C. Administrador Quintas de los Almendros</t>
  </si>
  <si>
    <t xml:space="preserve">Juan David Restrepo </t>
  </si>
  <si>
    <t>815-2013</t>
  </si>
  <si>
    <t>Volquetas que tienen la via sucia con tierra  - Parcelación Ontanares</t>
  </si>
  <si>
    <t xml:space="preserve">Alejandro Henao - Parcelación Veranda </t>
  </si>
  <si>
    <t>lote 30</t>
  </si>
  <si>
    <t>Parcelación Ontanares</t>
  </si>
  <si>
    <t>816-2013</t>
  </si>
  <si>
    <t>Descarga de aguas con mal olor</t>
  </si>
  <si>
    <t>CTGRD - Margenia Ayala</t>
  </si>
  <si>
    <t>Jaime Cardona y otros</t>
  </si>
  <si>
    <t>817-2013</t>
  </si>
  <si>
    <t>Disposición inadecuada de residuos en solar</t>
  </si>
  <si>
    <t>Sandra Chavarria</t>
  </si>
  <si>
    <t>Francisco Hernandez</t>
  </si>
  <si>
    <t>818-2013</t>
  </si>
  <si>
    <t>Material de construcción en via publica</t>
  </si>
  <si>
    <t>Gonzalo Jaramillo</t>
  </si>
  <si>
    <t>1309718-2014</t>
  </si>
  <si>
    <t>819-2013</t>
  </si>
  <si>
    <t>1306051 - 1309947</t>
  </si>
  <si>
    <t>Descarga inadecuada de agua lluvia</t>
  </si>
  <si>
    <t>Carlos Alberto Bedoya</t>
  </si>
  <si>
    <t>820-2013</t>
  </si>
  <si>
    <t>Gloria Patricia Restrepo - Torres de la Paz 1 - 2</t>
  </si>
  <si>
    <t>821-2013</t>
  </si>
  <si>
    <t>disposición inadecuada de residuos solidos</t>
  </si>
  <si>
    <t>comunidad</t>
  </si>
  <si>
    <t>Alberto Castañeda</t>
  </si>
  <si>
    <t>822-2013</t>
  </si>
  <si>
    <t>1306011 - 1306294</t>
  </si>
  <si>
    <t>Marleny Patiño</t>
  </si>
  <si>
    <t>823-2013</t>
  </si>
  <si>
    <t>824-2013</t>
  </si>
  <si>
    <t>Ataque de canico a persona</t>
  </si>
  <si>
    <t>Victor Cortes - victor.cortes@envigado.gov.co</t>
  </si>
  <si>
    <t>Pedro Herrera</t>
  </si>
  <si>
    <t>825-2013</t>
  </si>
  <si>
    <t>Por determinar - de envisalud hacia abajo</t>
  </si>
  <si>
    <t>826-2013</t>
  </si>
  <si>
    <t>Ataque de canino a otro causandole la muerte</t>
  </si>
  <si>
    <t>Andres Felipe Giraldo Ciro - Administrador</t>
  </si>
  <si>
    <t>Juan Pablo Arango</t>
  </si>
  <si>
    <t>1311970-2014</t>
  </si>
  <si>
    <t>827-2013</t>
  </si>
  <si>
    <t>1306214-1306211</t>
  </si>
  <si>
    <t>Lia Ospina</t>
  </si>
  <si>
    <t>1310526-2014</t>
  </si>
  <si>
    <t>828-2013</t>
  </si>
  <si>
    <t>Disposición inadecuada de residuos solidos - comparendo 543</t>
  </si>
  <si>
    <t>Sasonatodo</t>
  </si>
  <si>
    <t>829-2013</t>
  </si>
  <si>
    <t>Disposición inadecuada de residuo especial - tubo de alogeno</t>
  </si>
  <si>
    <t>La Tienda del Peluquero - Ivan Restrepo Mejia</t>
  </si>
  <si>
    <t>I.T 130433 - I.T 130422</t>
  </si>
  <si>
    <t>830-2013</t>
  </si>
  <si>
    <t>Desviación de cauce sin autorización</t>
  </si>
  <si>
    <t>Jose Nicolas Ramirez Duque</t>
  </si>
  <si>
    <t>predio 3</t>
  </si>
  <si>
    <t>manzana c</t>
  </si>
  <si>
    <t>2708963 - 3176673210</t>
  </si>
  <si>
    <t>831-2013</t>
  </si>
  <si>
    <t>Inestabilidad de talud por aguas de escorrentia</t>
  </si>
  <si>
    <t>Maria Elena Villa - C.R Montesole</t>
  </si>
  <si>
    <t>832-2013</t>
  </si>
  <si>
    <t>Ataque de canino a otro</t>
  </si>
  <si>
    <t>Jorge Patiño</t>
  </si>
  <si>
    <t>Juanito Jimenez</t>
  </si>
  <si>
    <t>833-2013</t>
  </si>
  <si>
    <t>Por definir</t>
  </si>
  <si>
    <t>834-2013</t>
  </si>
  <si>
    <t>Disposición inadecuada de escombros comparendo 544</t>
  </si>
  <si>
    <t>Mery Lopez</t>
  </si>
  <si>
    <t>835-2013</t>
  </si>
  <si>
    <t>1305334 - 1305334</t>
  </si>
  <si>
    <t>Oficio 273-2013</t>
  </si>
  <si>
    <t>836-2013</t>
  </si>
  <si>
    <t>Lote que requiere mantenimiento</t>
  </si>
  <si>
    <t>Ramiro de Jesus Rojas Marulanda</t>
  </si>
  <si>
    <t>837-2013</t>
  </si>
  <si>
    <t>Sara Giraldo</t>
  </si>
  <si>
    <t>Pilar Rodriguez</t>
  </si>
  <si>
    <t>838-2013</t>
  </si>
  <si>
    <t>Fauna</t>
  </si>
  <si>
    <t>Sara Mejia</t>
  </si>
  <si>
    <t>839-2013</t>
  </si>
  <si>
    <t>Tala de palma real sin autorización</t>
  </si>
  <si>
    <t xml:space="preserve">Tennis S.A </t>
  </si>
  <si>
    <t>840-2013</t>
  </si>
  <si>
    <t>Disposición inadecuada de residuos solidos de negocios del sector, fue sensibilizado</t>
  </si>
  <si>
    <t>Victor Hugo Correa - C.C Mercurio</t>
  </si>
  <si>
    <t>Negocios del sector AP3</t>
  </si>
  <si>
    <t>841-2013</t>
  </si>
  <si>
    <t>842-2013</t>
  </si>
  <si>
    <t>Descarga inadecuada de aguas en via publica</t>
  </si>
  <si>
    <t>Empresa Tolentino</t>
  </si>
  <si>
    <t>843-2013</t>
  </si>
  <si>
    <t>Disposición inadecudad de excretas de canino</t>
  </si>
  <si>
    <t>I.T 132088 - 132700</t>
  </si>
  <si>
    <t>844-2013</t>
  </si>
  <si>
    <t>145030-1308712</t>
  </si>
  <si>
    <t>Afectación en retiro de quebrada La Honda</t>
  </si>
  <si>
    <t>Autoridad Ambeintal - Eduardo Antonio Jackson Barcenas</t>
  </si>
  <si>
    <t>Proyecto urbanistico fiji</t>
  </si>
  <si>
    <t>845-2013</t>
  </si>
  <si>
    <t>Tenencia inadecuada de perro peligroso en via publica</t>
  </si>
  <si>
    <t>Cristian Alexis Campino Posada - Danilo Lopez Alzate</t>
  </si>
  <si>
    <t>846-2013</t>
  </si>
  <si>
    <t>Disposición inadecuada de escombros y daño de zona verde</t>
  </si>
  <si>
    <t>Edificio Galileo</t>
  </si>
  <si>
    <t>847-2013</t>
  </si>
  <si>
    <t>Transito de caballos en predio privado sin autorización</t>
  </si>
  <si>
    <t>Marta Luz Puerta Mejia</t>
  </si>
  <si>
    <t>848-2013</t>
  </si>
  <si>
    <t>Vertimiento de aguas sedimentadas a la quebrada La Ayura</t>
  </si>
  <si>
    <t>Consorcio Propiedad S.A</t>
  </si>
  <si>
    <t>849-2013</t>
  </si>
  <si>
    <t>1306326 (Mismo 034-2013)</t>
  </si>
  <si>
    <t>De oficio</t>
  </si>
  <si>
    <t>Constructora Constugen</t>
  </si>
  <si>
    <t>850-2013</t>
  </si>
  <si>
    <t>851-2013</t>
  </si>
  <si>
    <t>Tenencia inadecuada de canino que ataco a otro</t>
  </si>
  <si>
    <t>Alfredo Lopera</t>
  </si>
  <si>
    <t>852-2013</t>
  </si>
  <si>
    <t>Juliana Correal</t>
  </si>
  <si>
    <t>853-2013</t>
  </si>
  <si>
    <t>Tulio</t>
  </si>
  <si>
    <t>201 - 202</t>
  </si>
  <si>
    <t>854-2013</t>
  </si>
  <si>
    <t>855-2013</t>
  </si>
  <si>
    <t>1306353 - 131839 - 154589</t>
  </si>
  <si>
    <t>Construcción de gavion en ribera de quebrada La Morgan - mercajuste</t>
  </si>
  <si>
    <t>Maria del Socorro Garcia Rojas - Junior Garcia</t>
  </si>
  <si>
    <t>Predio 317</t>
  </si>
  <si>
    <t>317</t>
  </si>
  <si>
    <t>856-2013</t>
  </si>
  <si>
    <t>1307776 - 1306645</t>
  </si>
  <si>
    <t>Lote sin cerramiento enmalezao y con basuras</t>
  </si>
  <si>
    <t>Sorany Castaño Sanchez - Cesar Castaño</t>
  </si>
  <si>
    <t>857-2013</t>
  </si>
  <si>
    <t>Olores nauseabundos generados por compostera en gascuña</t>
  </si>
  <si>
    <t>Maria Elena Sanchez - Urb. Gascuña</t>
  </si>
  <si>
    <t>3343291 - 2761407</t>
  </si>
  <si>
    <t>858-2013</t>
  </si>
  <si>
    <t>Jessica Valencia Ocampo</t>
  </si>
  <si>
    <t>Socorro de Restrepo</t>
  </si>
  <si>
    <t>859-2013</t>
  </si>
  <si>
    <t>Tenencia inadecuada de canino que ataca a otro</t>
  </si>
  <si>
    <t>Mary Luz Cuervo C.</t>
  </si>
  <si>
    <t>860-2013</t>
  </si>
  <si>
    <t>Quema de material vegetal para hacer carbon - sector la cuadrita</t>
  </si>
  <si>
    <t>Fabio Velasquez</t>
  </si>
  <si>
    <t>861-2013</t>
  </si>
  <si>
    <t>Comparendo 546</t>
  </si>
  <si>
    <t>CH logistica y eventos</t>
  </si>
  <si>
    <t>862-2013</t>
  </si>
  <si>
    <t>Agua con sedimento que discurre por via</t>
  </si>
  <si>
    <t>Finca La California</t>
  </si>
  <si>
    <t>863-2013</t>
  </si>
  <si>
    <t>1307273 - 131736-1308702</t>
  </si>
  <si>
    <t>arrastre de sedimentos en via publica y quebrada - comparendo 548</t>
  </si>
  <si>
    <t>Cuadra constructora S.A - Areka</t>
  </si>
  <si>
    <t>900162310-8</t>
  </si>
  <si>
    <t>santiago-jeison-carlos</t>
  </si>
  <si>
    <t>864-2013</t>
  </si>
  <si>
    <t>399-432</t>
  </si>
  <si>
    <t>Viviana Garcia Restrepo - quebradaclara@hotmail.com</t>
  </si>
  <si>
    <t>Carlos Zuluaga</t>
  </si>
  <si>
    <t>1308370-2014</t>
  </si>
  <si>
    <t>865-2013</t>
  </si>
  <si>
    <t>1302919-153269</t>
  </si>
  <si>
    <t>Generación de olores insoportables por fumigación - contaminación</t>
  </si>
  <si>
    <t>Finca Casa Vieja - Sergio Rodriguez - Diego Arango - Dionisio Arango</t>
  </si>
  <si>
    <t>Finca Casas Viejas</t>
  </si>
  <si>
    <t>3113708195 - 3217857221 - 321 35 40</t>
  </si>
  <si>
    <t>03/13/2013</t>
  </si>
  <si>
    <t>29/02/2014</t>
  </si>
  <si>
    <t>866-2013</t>
  </si>
  <si>
    <t>Daño de jardin en espacio publico</t>
  </si>
  <si>
    <t>Victor Raul Patiño Velez</t>
  </si>
  <si>
    <t>Maria Eugenia</t>
  </si>
  <si>
    <t>867-2013</t>
  </si>
  <si>
    <t>Rosalba Ospina</t>
  </si>
  <si>
    <t xml:space="preserve">Gloria </t>
  </si>
  <si>
    <t>5882939 - 3002741490</t>
  </si>
  <si>
    <t>868-2013</t>
  </si>
  <si>
    <t xml:space="preserve">Disposición inadecuada de residuos solidos </t>
  </si>
  <si>
    <t>Alejandra Lopera S</t>
  </si>
  <si>
    <t>Vecinos del sector</t>
  </si>
  <si>
    <t>Oficio 153110 tto</t>
  </si>
  <si>
    <t>869-2013</t>
  </si>
  <si>
    <t>Disposición inadecuada de excretas y residuos</t>
  </si>
  <si>
    <t>Paula Andrea Carrillo Ochoa</t>
  </si>
  <si>
    <t>870-2013</t>
  </si>
  <si>
    <t>Juan Gonzalo Arango</t>
  </si>
  <si>
    <t>IT 13-3038</t>
  </si>
  <si>
    <t>871-2013</t>
  </si>
  <si>
    <t>Agua de escorrentia que perjudica vivienda</t>
  </si>
  <si>
    <t>Luz Marina Herrera Tapias</t>
  </si>
  <si>
    <t>5770607 - 3103785283</t>
  </si>
  <si>
    <t>Renzo</t>
  </si>
  <si>
    <t>872-2013</t>
  </si>
  <si>
    <t>Tenencia ilegal de fauna silvestre</t>
  </si>
  <si>
    <t>Hernando Hernandez</t>
  </si>
  <si>
    <t>873-2013</t>
  </si>
  <si>
    <t>1307283 - 1308467</t>
  </si>
  <si>
    <t>Beatriz Elena Velez Jaramillo</t>
  </si>
  <si>
    <t>Hector de Jesus Granados</t>
  </si>
  <si>
    <t>MILAN 2</t>
  </si>
  <si>
    <t>874-2013</t>
  </si>
  <si>
    <t>153717 - Inspeccion Palmas oficio 247</t>
  </si>
  <si>
    <t>Ocupación de retiro de quebrada la morgan con construcción de vivienda</t>
  </si>
  <si>
    <t>Juan Carlos Montoya Montoya</t>
  </si>
  <si>
    <t>Junior Garcia</t>
  </si>
  <si>
    <t>875-2013</t>
  </si>
  <si>
    <t>Generacion de olores por mascotas</t>
  </si>
  <si>
    <t>Marta Ruiz</t>
  </si>
  <si>
    <t xml:space="preserve">F </t>
  </si>
  <si>
    <t>Juan David Retrepo</t>
  </si>
  <si>
    <t>876-2013</t>
  </si>
  <si>
    <t>1307276 - 131735</t>
  </si>
  <si>
    <t>Posibles olores ofensivos por veterinaria</t>
  </si>
  <si>
    <t>Margarita Muñoz</t>
  </si>
  <si>
    <t>Sandra Irene Restrepo</t>
  </si>
  <si>
    <t>877-2013</t>
  </si>
  <si>
    <t>Luis Fernando Niño Rodriguez - Comandante Estación de Policia Envigado</t>
  </si>
  <si>
    <t>878-2013</t>
  </si>
  <si>
    <t>Solicitan demolición de gallinero y retiro de cultivos</t>
  </si>
  <si>
    <t>Valbino Jaramillo Builes - Alonso Lopez</t>
  </si>
  <si>
    <t>879-2013</t>
  </si>
  <si>
    <t xml:space="preserve">Ocupación de cauce sin autorización </t>
  </si>
  <si>
    <t>Sra Lopez</t>
  </si>
  <si>
    <t>880-2013</t>
  </si>
  <si>
    <t>Ocupación de cauce sin autorización</t>
  </si>
  <si>
    <t>Reinaldo Villada</t>
  </si>
  <si>
    <t>881-2013</t>
  </si>
  <si>
    <t>882-2013</t>
  </si>
  <si>
    <t>Disposición inadecuada de excretas de mascota - Comparendo 542</t>
  </si>
  <si>
    <t>883-2013</t>
  </si>
  <si>
    <t>Walter Espringuer</t>
  </si>
  <si>
    <t>Torre 2</t>
  </si>
  <si>
    <t>884-2013</t>
  </si>
  <si>
    <t>Comparendo pedagogico 293</t>
  </si>
  <si>
    <t>Ciclo Rima</t>
  </si>
  <si>
    <t>5965558 - 2711651</t>
  </si>
  <si>
    <t>885-2013</t>
  </si>
  <si>
    <t>Edificio Guayacan de la Plaza</t>
  </si>
  <si>
    <t>concesion de agua que no cumplen requerimientos - predios sin manejo de agua lluvia</t>
  </si>
  <si>
    <t>Francisco Javier Zuluaga Gomez y otros</t>
  </si>
  <si>
    <t>Oficio 01552 OOPP 03-03-15</t>
  </si>
  <si>
    <t>886-2013</t>
  </si>
  <si>
    <t>1307397 - 1307445 - 185820</t>
  </si>
  <si>
    <t>Manejo inadecuado de agua lluvia</t>
  </si>
  <si>
    <t>Clara Mejia Botero</t>
  </si>
  <si>
    <t>887-2013</t>
  </si>
  <si>
    <t>1307396 - 0005082 - 0004948</t>
  </si>
  <si>
    <t>Emergencia por agua lluvia</t>
  </si>
  <si>
    <t>Maria Isabel Cadavid - Admon Guayacan de la plaza</t>
  </si>
  <si>
    <t>Maria Isabel Cadavid</t>
  </si>
  <si>
    <t>888-2013</t>
  </si>
  <si>
    <t>Incumplimineto I.T 470 parques y arborización</t>
  </si>
  <si>
    <t xml:space="preserve">Jhon Fredy Naranjo </t>
  </si>
  <si>
    <t>889-2013</t>
  </si>
  <si>
    <t>890-2013</t>
  </si>
  <si>
    <t>Marcela Correa</t>
  </si>
  <si>
    <t>J. Restrepo - S- Bustamante C. Rojas</t>
  </si>
  <si>
    <t>891-2013</t>
  </si>
  <si>
    <t>Residentes del edificio</t>
  </si>
  <si>
    <t>892-2013</t>
  </si>
  <si>
    <t>Disposición inadecuada de excrementos de canino y equino</t>
  </si>
  <si>
    <t>Luz Stella Benjumea</t>
  </si>
  <si>
    <t>112 - 114 - 136</t>
  </si>
  <si>
    <t>893-2013</t>
  </si>
  <si>
    <t>David Arboleda</t>
  </si>
  <si>
    <t>894-2013</t>
  </si>
  <si>
    <t>895-2013</t>
  </si>
  <si>
    <t>Disposición inadecuada de tierra en lote</t>
  </si>
  <si>
    <t>896-2013</t>
  </si>
  <si>
    <t>155243 - 1307307</t>
  </si>
  <si>
    <t>Ana Cecilia Aristizabal F. Admon Hacienda San Jose</t>
  </si>
  <si>
    <t>900305790-5</t>
  </si>
  <si>
    <t>Astrid Mesa</t>
  </si>
  <si>
    <t>casa 114</t>
  </si>
  <si>
    <t>897-2013</t>
  </si>
  <si>
    <t>Cambio piso blando a piso duro</t>
  </si>
  <si>
    <t>Juan Sebastian Briceño</t>
  </si>
  <si>
    <t>898-2013</t>
  </si>
  <si>
    <t>CASA 124</t>
  </si>
  <si>
    <t>899-2013</t>
  </si>
  <si>
    <t>900-2013</t>
  </si>
  <si>
    <t>Oscar Alberto Garcia</t>
  </si>
  <si>
    <t xml:space="preserve">SAE7 12036 1311706-2014 </t>
  </si>
  <si>
    <t>901-2013</t>
  </si>
  <si>
    <t>Descarga de aguas servidas sin tratamiento a la quebrada</t>
  </si>
  <si>
    <t>Urbanización Aldea Palma Verde,   clara cecilia pelaez</t>
  </si>
  <si>
    <t>32,485,641</t>
  </si>
  <si>
    <t>1261-1262</t>
  </si>
  <si>
    <t>902-2013</t>
  </si>
  <si>
    <t>156369 - 156370</t>
  </si>
  <si>
    <t>Manejo inadecuado de escorrentia</t>
  </si>
  <si>
    <t>CLOPAD - Luis Fernando Paez Marin</t>
  </si>
  <si>
    <t>Renzo Arcila Alzate</t>
  </si>
  <si>
    <t>903-2013</t>
  </si>
  <si>
    <t>Disposición inadecuada de aceite producto de fritos</t>
  </si>
  <si>
    <t>Tienda Santa Maria</t>
  </si>
  <si>
    <t>904-2013</t>
  </si>
  <si>
    <t>Almacen Zapatos Uva</t>
  </si>
  <si>
    <t>905-2013</t>
  </si>
  <si>
    <t>Disposición inadecuada de basuras</t>
  </si>
  <si>
    <t>Luz Marina Florez</t>
  </si>
  <si>
    <t>Cefit frente a dirección</t>
  </si>
  <si>
    <t>I.T 130494 - 2013 I.T 131953 - 2014</t>
  </si>
  <si>
    <t>906-2013</t>
  </si>
  <si>
    <t>Obra civil en quebrada</t>
  </si>
  <si>
    <t>Juan Fernando Restrepo Valencia</t>
  </si>
  <si>
    <t>3311467 - 3187157479</t>
  </si>
  <si>
    <t>732</t>
  </si>
  <si>
    <t>907-2013</t>
  </si>
  <si>
    <t xml:space="preserve">Disposicion inadecuada de escombros  </t>
  </si>
  <si>
    <t xml:space="preserve">Nelly Perez Gaviria </t>
  </si>
  <si>
    <t>908-2013</t>
  </si>
  <si>
    <t>Disposicón inadecuada de escombros</t>
  </si>
  <si>
    <t xml:space="preserve">Mariela Lopez </t>
  </si>
  <si>
    <t>Comparendo ambiental</t>
  </si>
  <si>
    <t>909-2013</t>
  </si>
  <si>
    <t xml:space="preserve">Gilberto Patiño </t>
  </si>
  <si>
    <t>910-2013</t>
  </si>
  <si>
    <t>Filtración de agua por un muro de contención</t>
  </si>
  <si>
    <t>Raquel Cecilia Cardona</t>
  </si>
  <si>
    <t>P. Palmas</t>
  </si>
  <si>
    <t>3199042 - 3155100636</t>
  </si>
  <si>
    <t>Mary Cielo</t>
  </si>
  <si>
    <t>911-2013</t>
  </si>
  <si>
    <t>Disposición inadecuada de material de construcción por construcción de andenes de obras públicas</t>
  </si>
  <si>
    <t>Manuel Ospina A. - amospina@sena.edu.co</t>
  </si>
  <si>
    <t>Contratista Obras Públicas</t>
  </si>
  <si>
    <t>912-2013</t>
  </si>
  <si>
    <t>disposición inadecuada de escombros</t>
  </si>
  <si>
    <t>913-2013</t>
  </si>
  <si>
    <t>disposición inadecuada de escombros en obra suspendida</t>
  </si>
  <si>
    <t>914-2013</t>
  </si>
  <si>
    <t>Denuncian posible cambio de piso blando a piso duro</t>
  </si>
  <si>
    <t>915-2013</t>
  </si>
  <si>
    <t>Implementación de polisombra</t>
  </si>
  <si>
    <t>Monte Pietra - Monte Sole - Jorge Enrique Mendieta</t>
  </si>
  <si>
    <t>L. Taborda - J. Guzman</t>
  </si>
  <si>
    <t>916-2013</t>
  </si>
  <si>
    <t>Gustavo Gallo</t>
  </si>
  <si>
    <t>L. Taborda - J. Guzman - F. Villarraga</t>
  </si>
  <si>
    <t>917-2013</t>
  </si>
  <si>
    <t>Control de sedimentos en via publica - Proyecto Baressi</t>
  </si>
  <si>
    <t>918-2013</t>
  </si>
  <si>
    <t>Perro peligroso sin bozal en vía publica</t>
  </si>
  <si>
    <t>Juan Jose Restrepo Correa</t>
  </si>
  <si>
    <t>919-2013</t>
  </si>
  <si>
    <t>Brayan Ramírez</t>
  </si>
  <si>
    <t>920-2013</t>
  </si>
  <si>
    <t>Ataque de caninos a persona en via publica</t>
  </si>
  <si>
    <t>Ancizar Escobar</t>
  </si>
  <si>
    <t>Finca Montepinar</t>
  </si>
  <si>
    <t>921-2013</t>
  </si>
  <si>
    <t xml:space="preserve">Carpinteria que emite olores y material </t>
  </si>
  <si>
    <t>922-2013</t>
  </si>
  <si>
    <t>Canino que permanece solo y no para de ladrar</t>
  </si>
  <si>
    <t>Jorge Echeverri</t>
  </si>
  <si>
    <t>923-2013</t>
  </si>
  <si>
    <t>1307424 - 1307800</t>
  </si>
  <si>
    <t>Hugo Alberto Betancur</t>
  </si>
  <si>
    <t>Manuel Naranjo</t>
  </si>
  <si>
    <t>1312863-2014</t>
  </si>
  <si>
    <t>924-2013</t>
  </si>
  <si>
    <t>1307558 - 1311957</t>
  </si>
  <si>
    <t>Verificación de aprovechamiento forestal en predio privado</t>
  </si>
  <si>
    <t>Wilson Orozco</t>
  </si>
  <si>
    <t>IT 13-2699 110199-2014 Exp 203-2014</t>
  </si>
  <si>
    <t>925-2013</t>
  </si>
  <si>
    <t>1307557 - 110199</t>
  </si>
  <si>
    <t>Control de emisiones por material particulado - polisombra</t>
  </si>
  <si>
    <t>Proyecto Muratto</t>
  </si>
  <si>
    <t>926-2013</t>
  </si>
  <si>
    <t>Material de construcción en espacio publico</t>
  </si>
  <si>
    <t>Gabriel Garzon</t>
  </si>
  <si>
    <t>927-2013</t>
  </si>
  <si>
    <t>Posible afectación de ramas hacia techo</t>
  </si>
  <si>
    <t>Dora Oquendo</t>
  </si>
  <si>
    <t>3314232 - 3113180013</t>
  </si>
  <si>
    <t>Marta Ochoa</t>
  </si>
  <si>
    <t>Oficio 131632</t>
  </si>
  <si>
    <t>928-2013</t>
  </si>
  <si>
    <t>Olores ofensivos por trabajos de carpinteria</t>
  </si>
  <si>
    <t>Carpinteria La Palmera</t>
  </si>
  <si>
    <t>I.T 130484</t>
  </si>
  <si>
    <t>929-2013</t>
  </si>
  <si>
    <t>Autorizan poda de arboles</t>
  </si>
  <si>
    <t>Gustavo Carmona Hincapie</t>
  </si>
  <si>
    <t>930-2013</t>
  </si>
  <si>
    <t>urbanizacion akacia</t>
  </si>
  <si>
    <t xml:space="preserve">Inadecuado manejo de agua </t>
  </si>
  <si>
    <t>Delio Abelardo Yepez Giraldo</t>
  </si>
  <si>
    <t>931-2013</t>
  </si>
  <si>
    <t>Denuncian afectaciones ambientales por obra nueva</t>
  </si>
  <si>
    <t>Mercedez Maria Chaverra</t>
  </si>
  <si>
    <t>DP 13102 - I.T 130445</t>
  </si>
  <si>
    <t>932-2013</t>
  </si>
  <si>
    <t>Construcción de viviendas en zona de retiro de quebrada</t>
  </si>
  <si>
    <t>Maria Olga Sanchez T.</t>
  </si>
  <si>
    <t>Proyecto Azur</t>
  </si>
  <si>
    <t>933-2013</t>
  </si>
  <si>
    <t>Jainer de Jesus Arango Ríos</t>
  </si>
  <si>
    <t>934-2013</t>
  </si>
  <si>
    <t>Tala y poda de palmas y arbol pandurata</t>
  </si>
  <si>
    <t>De oficio - Inspección Ambiental</t>
  </si>
  <si>
    <t xml:space="preserve">Jose Luis Barrera </t>
  </si>
  <si>
    <t>935-2013</t>
  </si>
  <si>
    <t>lo sacan sin bozal si correa, no recogen excrementos</t>
  </si>
  <si>
    <t>Nancy Granada</t>
  </si>
  <si>
    <t>Edificio Aires de la florida</t>
  </si>
  <si>
    <t>S</t>
  </si>
  <si>
    <t>936-2013</t>
  </si>
  <si>
    <t>Malos olores, cochino, le tiran lospelos alos vecinos</t>
  </si>
  <si>
    <t>Julieth Duque</t>
  </si>
  <si>
    <t>a</t>
  </si>
  <si>
    <t>A SUR</t>
  </si>
  <si>
    <t>Barrio las orquideas</t>
  </si>
  <si>
    <t>937-2013</t>
  </si>
  <si>
    <t>Sacan los perros y no recogen los escremento, malos olores</t>
  </si>
  <si>
    <t>Las casitas</t>
  </si>
  <si>
    <t>938-2013</t>
  </si>
  <si>
    <t>cambio de piso blando por duro</t>
  </si>
  <si>
    <t>sur</t>
  </si>
  <si>
    <t>Barrio mesa</t>
  </si>
  <si>
    <t>939-2013</t>
  </si>
  <si>
    <t>Quema de colchon y escombros en area publica</t>
  </si>
  <si>
    <t>de oficio</t>
  </si>
  <si>
    <t>Las brujas</t>
  </si>
  <si>
    <t>940-2013</t>
  </si>
  <si>
    <t>Tala de arboles</t>
  </si>
  <si>
    <t>De oficio - Luis Hernando Trujillo</t>
  </si>
  <si>
    <t>predio 05</t>
  </si>
  <si>
    <t>941-2013</t>
  </si>
  <si>
    <t>No registra direccion</t>
  </si>
  <si>
    <t>Oficio 132236</t>
  </si>
  <si>
    <t>942-2013</t>
  </si>
  <si>
    <t>1307684 - 103496 - 102995 - 102081 - 105819 - 1308973</t>
  </si>
  <si>
    <t>Construccion de caballerizas en zona de retiro a quebrada - la cordillera</t>
  </si>
  <si>
    <t>SUR W</t>
  </si>
  <si>
    <t>INT 105</t>
  </si>
  <si>
    <t>Humberto Aguilar - Josue Chavez</t>
  </si>
  <si>
    <t>943-2013</t>
  </si>
  <si>
    <t>Escombros en espacio publico producto de construccion de andenes varios accidentes</t>
  </si>
  <si>
    <t>Beatriz velasquez</t>
  </si>
  <si>
    <t>Obras Publicas</t>
  </si>
  <si>
    <t>944-2013</t>
  </si>
  <si>
    <t>Queja de la comunidad del 302 tiene asador tapado con plastico en la entrada del edificio</t>
  </si>
  <si>
    <t>Bloque 4,4 apto 302-101-102</t>
  </si>
  <si>
    <t>945-2013</t>
  </si>
  <si>
    <t>Especia de tala de dos arboles por riesgo de caida</t>
  </si>
  <si>
    <t>Francisco j zuluaga Gomez</t>
  </si>
  <si>
    <t>53-57</t>
  </si>
  <si>
    <t>946-2013</t>
  </si>
  <si>
    <t>Deslizamiento de talud</t>
  </si>
  <si>
    <t>De oficio - CTGRD - Diana Lucia Escobar - Urb Villas de Corcega</t>
  </si>
  <si>
    <t>4489887-3360010</t>
  </si>
  <si>
    <t>947-2013</t>
  </si>
  <si>
    <t>Manejo de contenedores y residuos de este edificio</t>
  </si>
  <si>
    <t>Bernardo Paniagua</t>
  </si>
  <si>
    <t>12/17/2013</t>
  </si>
  <si>
    <t>13-1947</t>
  </si>
  <si>
    <t>948-2013</t>
  </si>
  <si>
    <t>1307614 - 131775</t>
  </si>
  <si>
    <t>Deslizamiento que afecta la quebrada la seca</t>
  </si>
  <si>
    <t>Aleida Arango - Horacio Villa</t>
  </si>
  <si>
    <t>949-2013</t>
  </si>
  <si>
    <t>El sr gonzales puso en tubo de aguas negras enterrado sin salida</t>
  </si>
  <si>
    <t>Mildre gil muñoz</t>
  </si>
  <si>
    <t xml:space="preserve">C SUR </t>
  </si>
  <si>
    <t>INT 115</t>
  </si>
  <si>
    <t xml:space="preserve">Marco fidel gonzalez </t>
  </si>
  <si>
    <t>Detrás del peticionario</t>
  </si>
  <si>
    <t>Oficio 132214 - IT 132215 Oficio 13-2835 IT 13-2836 IT 13-3111</t>
  </si>
  <si>
    <t>950-2013</t>
  </si>
  <si>
    <t>1307773 - 131730 - 1309099</t>
  </si>
  <si>
    <t>Deslizamiento hace dos semanas en la parte posterior de la urbanizacion hacia  la q la onda</t>
  </si>
  <si>
    <t>SEC.OBRAS PUBLICAS</t>
  </si>
  <si>
    <t>URB. Tramontana</t>
  </si>
  <si>
    <t>3212201-3566297</t>
  </si>
  <si>
    <t>951-2013</t>
  </si>
  <si>
    <t>Podaron francesino sin autorizacion en predio</t>
  </si>
  <si>
    <t>Estella zapata</t>
  </si>
  <si>
    <t>jolus                         Barberia tatus</t>
  </si>
  <si>
    <t>952-2013</t>
  </si>
  <si>
    <t>Basuras al frente de la vivenda de la usuaria al parecer el cefit dejo escombros en este sitio</t>
  </si>
  <si>
    <t>Luz marina florez</t>
  </si>
  <si>
    <t>c</t>
  </si>
  <si>
    <t>E SUR</t>
  </si>
  <si>
    <t>Luz Marina Flores</t>
  </si>
  <si>
    <t>953-2013</t>
  </si>
  <si>
    <t>Arbol que obstaculiza el muro medianaro del peticionario el cual no puede hacer arreglo</t>
  </si>
  <si>
    <t>Hector alonso marulanda</t>
  </si>
  <si>
    <t>Angelica c</t>
  </si>
  <si>
    <t>IT 13-2342 Oficio 13-2343 128337-2014 01820-2014</t>
  </si>
  <si>
    <t>954-2013</t>
  </si>
  <si>
    <t>1307772 - 159766 (mismo 198-2015)</t>
  </si>
  <si>
    <t>Desplome de un lleno hacia quebrada</t>
  </si>
  <si>
    <t>Sergio Cardenas</t>
  </si>
  <si>
    <t>2513226 - 3108229906</t>
  </si>
  <si>
    <t>00174</t>
  </si>
  <si>
    <t>955-2013</t>
  </si>
  <si>
    <t>La sr virgelina saca basuras en dias y horas no autorizados</t>
  </si>
  <si>
    <t>Virgelina</t>
  </si>
  <si>
    <t>956-2013</t>
  </si>
  <si>
    <t>Perros hacen las necesidades fuera de la casa y los dueños no recogen los excrementos</t>
  </si>
  <si>
    <t>Johany Duque Villa</t>
  </si>
  <si>
    <t>Apt 115</t>
  </si>
  <si>
    <t>957-2013</t>
  </si>
  <si>
    <t>Interviniero sin ningun permiso el cauce del efluente de la quebrada ayura.</t>
  </si>
  <si>
    <t>Kelly Marcela Roldan G</t>
  </si>
  <si>
    <t>3323702-3015551048</t>
  </si>
  <si>
    <t>Luz Amanda Arango     LOTE 031</t>
  </si>
  <si>
    <t>958-2013</t>
  </si>
  <si>
    <t>Riesgo inminente de caida de arbol</t>
  </si>
  <si>
    <t>Carlos  Andres Palacio</t>
  </si>
  <si>
    <t>959-2013</t>
  </si>
  <si>
    <t>1307662 - 101998 - 107393 - 145405</t>
  </si>
  <si>
    <t>Terreno donde se desarrolla el proyecto presenta una alta pendiente, construido apto modelo</t>
  </si>
  <si>
    <t>Proyecto Urbanistico Kobalto</t>
  </si>
  <si>
    <t>3615050-3218019199</t>
  </si>
  <si>
    <t>960-2013</t>
  </si>
  <si>
    <t>Levantamiento de piso blando</t>
  </si>
  <si>
    <t>Carlos Rivillas</t>
  </si>
  <si>
    <t>961-2013</t>
  </si>
  <si>
    <t>Equinos en un lote( parqueadero señorial) aparentemente abandonados, esta en buen estado</t>
  </si>
  <si>
    <t>Marcela Londoño O</t>
  </si>
  <si>
    <t>POR DEFINIR</t>
  </si>
  <si>
    <t>48FF</t>
  </si>
  <si>
    <t>962-2013</t>
  </si>
  <si>
    <t>Las residentes del bloque 4.2 sacan las basuras y las colocan enfrente del bloque 4.1 en gualandayes</t>
  </si>
  <si>
    <t>Gualandayes  bloque 4.2</t>
  </si>
  <si>
    <t>963-2013</t>
  </si>
  <si>
    <t>Varias solicitudes</t>
  </si>
  <si>
    <t>Liliam del socorro Carvajal</t>
  </si>
  <si>
    <t>964-2013</t>
  </si>
  <si>
    <t>1307805-131964</t>
  </si>
  <si>
    <t>Tenencia inadecuada de Caballos</t>
  </si>
  <si>
    <t>Yamile Giraldo C</t>
  </si>
  <si>
    <t>Lavadero de carros-Oscar Hernandez</t>
  </si>
  <si>
    <t>965-2013</t>
  </si>
  <si>
    <t>1307794 - 1307804</t>
  </si>
  <si>
    <t>Escombros y residuos especiales en espacio público</t>
  </si>
  <si>
    <t>Anónimo</t>
  </si>
  <si>
    <t>966-2013</t>
  </si>
  <si>
    <t>Desde el quinto piso de este edificio tiran los residuos al espacio público</t>
  </si>
  <si>
    <t>Edificio Santa Mónica</t>
  </si>
  <si>
    <t>967-2013</t>
  </si>
  <si>
    <t>Varios usuarios colocan las basuras en dias y horas no autorizadas cerca a la Urbanización Villas del Prado</t>
  </si>
  <si>
    <t>Luz Elena Molina</t>
  </si>
  <si>
    <t>968-2013</t>
  </si>
  <si>
    <t>Venta de vegetación nativa en arreglos navideños</t>
  </si>
  <si>
    <t>Via palmas</t>
  </si>
  <si>
    <t>969-2013</t>
  </si>
  <si>
    <t>Manejo de aguas lluvias y de escorrentia</t>
  </si>
  <si>
    <t>Dora Luz Morales Cadavid</t>
  </si>
  <si>
    <t>3328945-3154932236</t>
  </si>
  <si>
    <t>Roberto Restrepo</t>
  </si>
  <si>
    <t>No registra dirección</t>
  </si>
  <si>
    <t>970-2013</t>
  </si>
  <si>
    <t>Urbanización Hacienda San Jorge</t>
  </si>
  <si>
    <t>971-2013</t>
  </si>
  <si>
    <t>1301808-132029</t>
  </si>
  <si>
    <t>Seguimiento al proyecto Iris</t>
  </si>
  <si>
    <t>Proyecto Urbanistico Iris</t>
  </si>
  <si>
    <t>C.Calle-Carlos R</t>
  </si>
  <si>
    <t>972-2013</t>
  </si>
  <si>
    <t>3092 - 1568</t>
  </si>
  <si>
    <t>Manejo de aguas lluvias - reconfiguración del suelo</t>
  </si>
  <si>
    <t>CGTDR - Maria Eugenia Santamaria Calle</t>
  </si>
  <si>
    <t>5974987 - 3003613054</t>
  </si>
  <si>
    <t>1313126-2014 1313421-2014</t>
  </si>
  <si>
    <t>973-2013</t>
  </si>
  <si>
    <t>03067 - 03140 - 03084</t>
  </si>
  <si>
    <t>Colapso de muro y deslizamiento sobre la quebrada Chorrofrio</t>
  </si>
  <si>
    <t>CGTDR - Francisco Bohorquez - William Gonzalez</t>
  </si>
  <si>
    <t>3360179 - 3148889631</t>
  </si>
  <si>
    <t>974-2013</t>
  </si>
  <si>
    <t>1307835 - 1310506</t>
  </si>
  <si>
    <t>Comparendo 561. Disposición de residuos sólidos en sitios no autorizados</t>
  </si>
  <si>
    <t>Juan Carlos Cadavid</t>
  </si>
  <si>
    <t>3117128540 - 3320573</t>
  </si>
  <si>
    <t>Establecimiento La Cajita</t>
  </si>
  <si>
    <t>975-2013</t>
  </si>
  <si>
    <t>Posible maltrato animal en procedimiento veterinario</t>
  </si>
  <si>
    <t>Juan David Serna Hoyos</t>
  </si>
  <si>
    <t>Clinica veterinaria Viva - Gabriel Jaime Vallejo</t>
  </si>
  <si>
    <t>976-2013</t>
  </si>
  <si>
    <t>160092 - 1623</t>
  </si>
  <si>
    <t>Araucarias que afectan jardinera</t>
  </si>
  <si>
    <t>CGTDR - Maria Victoria Ochoa Uribe</t>
  </si>
  <si>
    <t>Alcalá</t>
  </si>
  <si>
    <t>977-2013</t>
  </si>
  <si>
    <t>Residuos de muebles dejados en espacio público</t>
  </si>
  <si>
    <t>Manuel Londoño</t>
  </si>
  <si>
    <t>978-2013</t>
  </si>
  <si>
    <t>Residuos de armario en espacio público</t>
  </si>
  <si>
    <t>Arturo Peña</t>
  </si>
  <si>
    <t>979-2013</t>
  </si>
  <si>
    <t>LOTE-PREDIO</t>
  </si>
  <si>
    <t>Daño en predios particulares por presencia de semovientes</t>
  </si>
  <si>
    <t>Clara Cecilia Mejia de Pelaez - German Pelaez</t>
  </si>
  <si>
    <t>105-107</t>
  </si>
  <si>
    <t>Emilio Cuartas</t>
  </si>
  <si>
    <t>980-2013</t>
  </si>
  <si>
    <t>Residuos permanentes y de mascotas</t>
  </si>
  <si>
    <t>Maria M. Arango</t>
  </si>
  <si>
    <t>recuperado</t>
  </si>
  <si>
    <t>981-2013</t>
  </si>
  <si>
    <t>De oficio - Parques y arborización</t>
  </si>
  <si>
    <t>Orlando de J. Salazar</t>
  </si>
  <si>
    <t>4828621-2700932</t>
  </si>
  <si>
    <t>982-2013</t>
  </si>
  <si>
    <t>Desplome de gavioneshacia la quebrada Chorrofrío</t>
  </si>
  <si>
    <t>983-2013</t>
  </si>
  <si>
    <t>Problemas de socavación en muros de gavión</t>
  </si>
  <si>
    <t>Proyecto constructivo Puebla - Constructora Monte Alto S.A - Luis Carlos Arango Duque</t>
  </si>
  <si>
    <t>811.033.444-0</t>
  </si>
  <si>
    <t>3127385 - 3127386 - 3127387</t>
  </si>
  <si>
    <t>984-2013</t>
  </si>
  <si>
    <t>Descarga de aguas negras</t>
  </si>
  <si>
    <t>Proyecto Constructivo Nativo - Sociedad Bienes y Bienes - Alba Lucia Palacio Arango</t>
  </si>
  <si>
    <t>890.942.513-8</t>
  </si>
  <si>
    <t>3118500 - 3116273</t>
  </si>
  <si>
    <t>985-2013</t>
  </si>
  <si>
    <t>Lleno en zona de retiro de quebrada El Salado</t>
  </si>
  <si>
    <t>Santiago Penagos</t>
  </si>
  <si>
    <t>Finca El Pomal</t>
  </si>
  <si>
    <t>986-2013</t>
  </si>
  <si>
    <t>En la dirección Calle 37 Sur - Cra 37 a 38 estan llevando los perros y se acumulan sus excretas</t>
  </si>
  <si>
    <t>Maria Eugenia Ortiz</t>
  </si>
  <si>
    <t>987-2013</t>
  </si>
  <si>
    <t>Depositan inadecuadamente basuras en la Calle 37 Sur - Cra 38</t>
  </si>
  <si>
    <t>988-2013</t>
  </si>
  <si>
    <t>Posee gallinas, patos y conejos que perjudican a los vecinos</t>
  </si>
  <si>
    <t>Dora Arredondo</t>
  </si>
  <si>
    <t>Jairo</t>
  </si>
  <si>
    <t>7.4.2</t>
  </si>
  <si>
    <t>I.T 132055</t>
  </si>
  <si>
    <t>989-2013</t>
  </si>
  <si>
    <t>Acumulacion inadecuada de material vegetal</t>
  </si>
  <si>
    <t>Virmania Castro</t>
  </si>
  <si>
    <t>Maria Victoria Marquez-Cerezos de La Abadia</t>
  </si>
  <si>
    <t>c. Calle - C. Rojas</t>
  </si>
  <si>
    <t>990-2013</t>
  </si>
  <si>
    <t>Huerta y cerco vivo que esta desestabilizando el terreno</t>
  </si>
  <si>
    <t>Camilo Guerra Franco</t>
  </si>
  <si>
    <t>verificacion</t>
  </si>
  <si>
    <t>Predios, Otros documentos, Proyecto</t>
  </si>
  <si>
    <t>Fecha de actuación inicial (ddmm/aaaa)</t>
  </si>
  <si>
    <t>Remitido a</t>
  </si>
  <si>
    <t>000-2015</t>
  </si>
  <si>
    <t>FAUNA DOMÉSTICA</t>
  </si>
  <si>
    <t>Bus de sotrames placa STY 558 atropello a canino en Gualandayes el 03-10-2014 a las 7:AM</t>
  </si>
  <si>
    <t>Bus de sotrames placa STY558</t>
  </si>
  <si>
    <t>Archivo en Oficios recibidos 2014</t>
  </si>
  <si>
    <t>001-2014</t>
  </si>
  <si>
    <t>1307937 - 1309615</t>
  </si>
  <si>
    <t>Agresión de mascota a una persona</t>
  </si>
  <si>
    <t>Nancy Rojas</t>
  </si>
  <si>
    <t>DB</t>
  </si>
  <si>
    <t>Lina Marcela Rico Montoya</t>
  </si>
  <si>
    <t>DE</t>
  </si>
  <si>
    <t>002-2014</t>
  </si>
  <si>
    <t>Disposición de resisuos por parte de varios vecinos en cercanias a la vivienda del usuario</t>
  </si>
  <si>
    <t>Oscar Hracio Ochoa Ochoa</t>
  </si>
  <si>
    <t>003-2014</t>
  </si>
  <si>
    <t>Disposición  inadecuada de residuos solidos en esquina</t>
  </si>
  <si>
    <t>004-2014</t>
  </si>
  <si>
    <t>Varias familias disponen residuos en el lote de la familia Berrio Castaño</t>
  </si>
  <si>
    <t>Familia Berrio Castaño</t>
  </si>
  <si>
    <t>Varias familias</t>
  </si>
  <si>
    <t>005-2014</t>
  </si>
  <si>
    <t>1307951 - 1308102</t>
  </si>
  <si>
    <t>Posible tala de arboles nativos sin autorización</t>
  </si>
  <si>
    <t>Esteban Lopera y otros</t>
  </si>
  <si>
    <t>Finca El Silencio</t>
  </si>
  <si>
    <t>006-2014</t>
  </si>
  <si>
    <t>1307950 - 1307967</t>
  </si>
  <si>
    <t>Residuos de escombros y tierras que nos han sido recogidos</t>
  </si>
  <si>
    <t>Nelson Bolivar</t>
  </si>
  <si>
    <t>007-2014</t>
  </si>
  <si>
    <t>Punto crítico de residuos solidos</t>
  </si>
  <si>
    <t>Carolina Berrio</t>
  </si>
  <si>
    <t>Zona centro</t>
  </si>
  <si>
    <t>008-2014</t>
  </si>
  <si>
    <t>Solicitan sensibilización en el sector por inadecuada disposición de residuos sólidos</t>
  </si>
  <si>
    <t>El Trianón</t>
  </si>
  <si>
    <t>009-2014</t>
  </si>
  <si>
    <t>Residuos de poda de jardin en el espacio público</t>
  </si>
  <si>
    <t>Rocio</t>
  </si>
  <si>
    <t>010-2014</t>
  </si>
  <si>
    <t>Cambio de zona de verde por piso duro</t>
  </si>
  <si>
    <t>011-2014</t>
  </si>
  <si>
    <t>Abandono de dos perros en parqueadero</t>
  </si>
  <si>
    <t>Luis Cañas</t>
  </si>
  <si>
    <t>Juan Guillermo Serna</t>
  </si>
  <si>
    <t>012-2014</t>
  </si>
  <si>
    <t>Amenaza por inundación en predio</t>
  </si>
  <si>
    <t>CTGRD - OOPP - Edith Boada</t>
  </si>
  <si>
    <t>José Patiño</t>
  </si>
  <si>
    <t>013-2014</t>
  </si>
  <si>
    <t>100665 - 103500</t>
  </si>
  <si>
    <t>Humedades y disposición inadecuada de residuos solidos que afectan vivienda</t>
  </si>
  <si>
    <t>014-2014</t>
  </si>
  <si>
    <t>De oficio - Parques y Arborización</t>
  </si>
  <si>
    <t>015-2014</t>
  </si>
  <si>
    <t>1307939 - 1308266</t>
  </si>
  <si>
    <t>016-2014</t>
  </si>
  <si>
    <t>Mascota a la que no recogen sus excrementos</t>
  </si>
  <si>
    <t>Eunice Muñoz</t>
  </si>
  <si>
    <t>2.6</t>
  </si>
  <si>
    <t>017-2014</t>
  </si>
  <si>
    <t>1307970-132221</t>
  </si>
  <si>
    <t>Mascota de raza peligrosa que ha agredido a personas</t>
  </si>
  <si>
    <t>Jenny Castañeda Bolivar</t>
  </si>
  <si>
    <t>Gladys Castañeda</t>
  </si>
  <si>
    <t>C. Rojas - C. Calle</t>
  </si>
  <si>
    <t>018-2014</t>
  </si>
  <si>
    <t>Presencia de escombros y residuos especiales en este sitio</t>
  </si>
  <si>
    <t>019-2014</t>
  </si>
  <si>
    <t>Poda de 5 arboles sin tecnica</t>
  </si>
  <si>
    <t>Emilse Santamaria Bolivar</t>
  </si>
  <si>
    <t>020-2014</t>
  </si>
  <si>
    <t>El usuario de esta dirección saca la basura a la Transv 33 A Sur esquina</t>
  </si>
  <si>
    <t>021-2014</t>
  </si>
  <si>
    <t>Disposición de escombros en lote</t>
  </si>
  <si>
    <t>Edward Patiño</t>
  </si>
  <si>
    <t>98-15</t>
  </si>
  <si>
    <t>José Santamaria</t>
  </si>
  <si>
    <t>022-2014</t>
  </si>
  <si>
    <t>Ataque de perro a una mascota</t>
  </si>
  <si>
    <t>Jorge Alzate</t>
  </si>
  <si>
    <t>Tatiana Tabares</t>
  </si>
  <si>
    <t>023-2014</t>
  </si>
  <si>
    <t>Disposición de escombros y basuras en lote</t>
  </si>
  <si>
    <t xml:space="preserve">La Mina </t>
  </si>
  <si>
    <t>024-2014</t>
  </si>
  <si>
    <t>Ataque de perro a una persona</t>
  </si>
  <si>
    <t>Luis Fernando Botero Ruiz - Nohemy Ayala</t>
  </si>
  <si>
    <t>3108919244 - 3566198</t>
  </si>
  <si>
    <t>025-2014</t>
  </si>
  <si>
    <t>1308015 - 1302338</t>
  </si>
  <si>
    <t>A.Restrepo - S.Ossa</t>
  </si>
  <si>
    <t>14879 Oficio 13-3152 I.T 13-3153</t>
  </si>
  <si>
    <t>026-2014</t>
  </si>
  <si>
    <t>1308079-132286 - 304489</t>
  </si>
  <si>
    <t>HÍDRICO</t>
  </si>
  <si>
    <t>Saltamonte</t>
  </si>
  <si>
    <t>Revisión de determinantes ambientales de obra Proyecto Saltamonte</t>
  </si>
  <si>
    <t>Proyecto Saltamonte - Coninsa Ramon H</t>
  </si>
  <si>
    <t>Adjuntan informe el dia 24-06-2015</t>
  </si>
  <si>
    <t>027-2014</t>
  </si>
  <si>
    <t>Residuos de corte de pasto que fue arrojadoa la Urb Altos del Trianón</t>
  </si>
  <si>
    <t>028-2014</t>
  </si>
  <si>
    <t>La señora tira residuos de comida al exterior lo cual genera problemas de insalubridad</t>
  </si>
  <si>
    <t>029-2014</t>
  </si>
  <si>
    <t>1308080 - 1309944</t>
  </si>
  <si>
    <t>Panaderia</t>
  </si>
  <si>
    <t>I.T 132004 Oficio 132005 13-2468 13-2469</t>
  </si>
  <si>
    <t>030-2014</t>
  </si>
  <si>
    <t>1308118 - DP1404</t>
  </si>
  <si>
    <t>Contaminación de fuente La Zuñiga por posibles residuos de construcción</t>
  </si>
  <si>
    <t>Oswaldo Gomez Sierra</t>
  </si>
  <si>
    <t>5702506-4362436</t>
  </si>
  <si>
    <t>031-2014</t>
  </si>
  <si>
    <t>032-2014</t>
  </si>
  <si>
    <t>Hermanas que dejan los excrementos de sus mascotas en el espacio público</t>
  </si>
  <si>
    <t>Cristina Acosta - Mónica Acosta</t>
  </si>
  <si>
    <t>3.7</t>
  </si>
  <si>
    <t>033-2014</t>
  </si>
  <si>
    <t>Disposición inadecuada de resiuduos y material reciclable</t>
  </si>
  <si>
    <t>De oficio - Inspección Primera - Nataly Estrada</t>
  </si>
  <si>
    <t>Jesus Eduardo Durango Echavarria</t>
  </si>
  <si>
    <t>034-2014</t>
  </si>
  <si>
    <t>Imposición de comparendo ambiental 555</t>
  </si>
  <si>
    <t>Consorcio Prosperidad 2013</t>
  </si>
  <si>
    <t>AV</t>
  </si>
  <si>
    <t>900606407-0</t>
  </si>
  <si>
    <t>2155651-2156457</t>
  </si>
  <si>
    <t>035-2014</t>
  </si>
  <si>
    <t>036-2014</t>
  </si>
  <si>
    <t>037-2014</t>
  </si>
  <si>
    <t>De oficio - Enviaseo - Luz Stella Molina</t>
  </si>
  <si>
    <t>038-2014</t>
  </si>
  <si>
    <t>La señora coloca los residuo solidos en horas y lugares no autorizados</t>
  </si>
  <si>
    <t>Claudia</t>
  </si>
  <si>
    <t>e</t>
  </si>
  <si>
    <t>039-2014</t>
  </si>
  <si>
    <t>Vertimiento de aguas negras a fuente hídrica</t>
  </si>
  <si>
    <t>Luis Gonzalo Parra</t>
  </si>
  <si>
    <t>040-2014</t>
  </si>
  <si>
    <t>Comparendo 572 - Tala de guaduas en zona verde de esta bodega</t>
  </si>
  <si>
    <t>Any Ocampo</t>
  </si>
  <si>
    <t>4440334 - 3780314</t>
  </si>
  <si>
    <t>Casa sobre la roca - Iglesia Cristiana Integral</t>
  </si>
  <si>
    <t>830010896-6</t>
  </si>
  <si>
    <t>041-2014</t>
  </si>
  <si>
    <t>042-2014</t>
  </si>
  <si>
    <t>Ataque de mascota a una persona</t>
  </si>
  <si>
    <t xml:space="preserve">Carlos Mario Ramirez Gaviria - Admon Unidad Flor del Campo </t>
  </si>
  <si>
    <t>5794001-3122597321</t>
  </si>
  <si>
    <t>043-2014</t>
  </si>
  <si>
    <t>Problemas de inestabilidad del terreno</t>
  </si>
  <si>
    <t>CGTRD - Lina Patricia Mesa</t>
  </si>
  <si>
    <t>044-2014</t>
  </si>
  <si>
    <t>Bloques 7.13, 7.14, 7.4, 7.5, 7.6, 3.5, 3.4, 4.1, 2.2, 3 Señorial</t>
  </si>
  <si>
    <t>QRS 7409</t>
  </si>
  <si>
    <t>045-2014</t>
  </si>
  <si>
    <t>1308172 - 110544</t>
  </si>
  <si>
    <t>Unidad Residencial las Cometas</t>
  </si>
  <si>
    <t>046-2014</t>
  </si>
  <si>
    <t>Requerimiento para obras de protección a fuente la Zuñiga</t>
  </si>
  <si>
    <t>De oficio - Autoridad Ambiental Delegada</t>
  </si>
  <si>
    <t>Conjunto Residencial Allegro P.H</t>
  </si>
  <si>
    <t>047-2014</t>
  </si>
  <si>
    <t>Disponen las basuras en dias y horas no autorizadas</t>
  </si>
  <si>
    <t>Taberna El Barril</t>
  </si>
  <si>
    <t>048-2014</t>
  </si>
  <si>
    <t>Estan haciendo tala de varios arboles por el sector La Esperanza</t>
  </si>
  <si>
    <t>Luz Elena Rios</t>
  </si>
  <si>
    <t>Km 12 via Escobero - Condominio Beranda</t>
  </si>
  <si>
    <t>Predios 697, 181, 182</t>
  </si>
  <si>
    <t>049-2014</t>
  </si>
  <si>
    <t>El señor es de la cooperativa Preambiental y deja la basura en la esquina los Lunes y Jueves</t>
  </si>
  <si>
    <t>Nancy Zapata</t>
  </si>
  <si>
    <t>Germán</t>
  </si>
  <si>
    <t>050-2014</t>
  </si>
  <si>
    <t>Corta de vegetación nativa en predio privado</t>
  </si>
  <si>
    <t xml:space="preserve">Olga Elena Mejia </t>
  </si>
  <si>
    <t>Finca Las Palmitas</t>
  </si>
  <si>
    <t>Familia Gutierrez</t>
  </si>
  <si>
    <t>051-2014</t>
  </si>
  <si>
    <t>1308193 - 1309733</t>
  </si>
  <si>
    <t>Material de construcción y escombros en el área pública</t>
  </si>
  <si>
    <t>Covin S.A - Proyecto Ambar</t>
  </si>
  <si>
    <t>811021433-9</t>
  </si>
  <si>
    <t>052-2014</t>
  </si>
  <si>
    <t>1308178 - 1308223</t>
  </si>
  <si>
    <t>Escombros y tablillas dejadas en el espacio público</t>
  </si>
  <si>
    <t>Henry Carvajal</t>
  </si>
  <si>
    <t>053-2014</t>
  </si>
  <si>
    <t>El mercado La Vaquita hace manejo inadecuado de residuos en dias y horas no autorizadas</t>
  </si>
  <si>
    <t>Mercados La Vaquita</t>
  </si>
  <si>
    <t>054-2014</t>
  </si>
  <si>
    <t>Perjuicios a viviendas por aguas de nacimiento</t>
  </si>
  <si>
    <t>CTGRD - David Sanchez Cárdenas</t>
  </si>
  <si>
    <t>411-2012</t>
  </si>
  <si>
    <t>055-2014</t>
  </si>
  <si>
    <t>Afectación de predio por entrega de aguas lluvias</t>
  </si>
  <si>
    <t>Parcelación Valle Alto</t>
  </si>
  <si>
    <t>056-2014</t>
  </si>
  <si>
    <t>Residuos de poda y zonas verdes</t>
  </si>
  <si>
    <t>Torre Comcel</t>
  </si>
  <si>
    <t>057-2014</t>
  </si>
  <si>
    <t>Afectación al abastecimiento de agua de comunidad cercana y corta de arboles en el sitio</t>
  </si>
  <si>
    <t>Amparo Sierra</t>
  </si>
  <si>
    <t>I.T 132691 - Oficio 132698</t>
  </si>
  <si>
    <t>058-2014</t>
  </si>
  <si>
    <t>Acumulación de residuos en lote del Municipio</t>
  </si>
  <si>
    <t>Nora Grajales - Diana Velasquez</t>
  </si>
  <si>
    <t>3334963 - 3331649</t>
  </si>
  <si>
    <t>Varios usuarios - Municipio</t>
  </si>
  <si>
    <t>059-2014</t>
  </si>
  <si>
    <t>Solicitan control de punto negro de residuos</t>
  </si>
  <si>
    <t>De oficio - Enviaseo</t>
  </si>
  <si>
    <t>060-2014</t>
  </si>
  <si>
    <t>Acumulación de residuos de frutas en especio público</t>
  </si>
  <si>
    <t>Marta Cortes</t>
  </si>
  <si>
    <t>Empresa Pulpa de Frutas</t>
  </si>
  <si>
    <t>061-2014</t>
  </si>
  <si>
    <t>Comparendo No 0557 por Escombros en espacio público</t>
  </si>
  <si>
    <t>Beatriz Montoya</t>
  </si>
  <si>
    <t>2.3</t>
  </si>
  <si>
    <t xml:space="preserve">J. Guzman  </t>
  </si>
  <si>
    <t>062-2014</t>
  </si>
  <si>
    <t>Comparendo No 0558 por Escombros en espacio público</t>
  </si>
  <si>
    <t>Marina Jimenez</t>
  </si>
  <si>
    <t>3.1</t>
  </si>
  <si>
    <t>063-2014</t>
  </si>
  <si>
    <t>De oficio - Enviaseo - Aracely Tamayo</t>
  </si>
  <si>
    <t>064-2014</t>
  </si>
  <si>
    <t>De oficio - Enviaseo - Alba Alicia Benavides</t>
  </si>
  <si>
    <t>065-2014</t>
  </si>
  <si>
    <t>Solicitan verificar tenencia de mascotas peligrosas</t>
  </si>
  <si>
    <t>De oficio - Inspección Espacio Público</t>
  </si>
  <si>
    <t>066-2014</t>
  </si>
  <si>
    <t>1307744 - 110545</t>
  </si>
  <si>
    <t>Paseadores de perros que manejan animales sin trailla y con muchos</t>
  </si>
  <si>
    <t>067-2014</t>
  </si>
  <si>
    <t>Usuarios que han dejado escombros en el espacio público</t>
  </si>
  <si>
    <t>Gloria, Blanca, Jaime Cardona</t>
  </si>
  <si>
    <t>1,2,3</t>
  </si>
  <si>
    <t>068-2014</t>
  </si>
  <si>
    <t>1308249-132056</t>
  </si>
  <si>
    <t>Residuos solidos dejados por recicladores informales</t>
  </si>
  <si>
    <t>Alexis Parra</t>
  </si>
  <si>
    <t>3311847-3695770</t>
  </si>
  <si>
    <t>C. Calle- C.Rojas</t>
  </si>
  <si>
    <t>069-2014</t>
  </si>
  <si>
    <t>Contaminación por emisiones de polvo y ruido</t>
  </si>
  <si>
    <t>Eida Margarita Muñoz</t>
  </si>
  <si>
    <t>070-2014</t>
  </si>
  <si>
    <t>Escombros dejados en el espacio público</t>
  </si>
  <si>
    <t>Danilo</t>
  </si>
  <si>
    <t>071-2014</t>
  </si>
  <si>
    <t>1308257-1314359</t>
  </si>
  <si>
    <t>Perjucios por el manejo de aguas lluvias de Urbanización Trentto</t>
  </si>
  <si>
    <t>Urbanización Trentto</t>
  </si>
  <si>
    <t>072-2014</t>
  </si>
  <si>
    <t>No recogen los excrementos de sus mascotas</t>
  </si>
  <si>
    <t>Raul Diaz</t>
  </si>
  <si>
    <t>073-2014</t>
  </si>
  <si>
    <t>Farmaceutica Herson</t>
  </si>
  <si>
    <t>074-2014</t>
  </si>
  <si>
    <t>Solicitan control de manejo de residuos solidos de esta vivienda</t>
  </si>
  <si>
    <t>Alba Aristizabal</t>
  </si>
  <si>
    <t>1.1</t>
  </si>
  <si>
    <t>075-2014</t>
  </si>
  <si>
    <t>Manejo inadecuado de residuos solidos - Frisby S.A - Comparendo 556</t>
  </si>
  <si>
    <t>Frisby S.A</t>
  </si>
  <si>
    <t>022</t>
  </si>
  <si>
    <t>076-2014</t>
  </si>
  <si>
    <t>Perro que sueltan no le recogen excremetos y ataca a vecinos</t>
  </si>
  <si>
    <t>Marta Palacio</t>
  </si>
  <si>
    <t>Jhoany</t>
  </si>
  <si>
    <t>077-2014</t>
  </si>
  <si>
    <t>Lote enmalezado y sin cerramiento</t>
  </si>
  <si>
    <t>Sonia Rua</t>
  </si>
  <si>
    <t>078-2014</t>
  </si>
  <si>
    <t>Tala de arboles sector los gallegos</t>
  </si>
  <si>
    <t>anonimo</t>
  </si>
  <si>
    <t>13-1888</t>
  </si>
  <si>
    <t>079-2014</t>
  </si>
  <si>
    <t>Descarga de agua que desestabiliz talud</t>
  </si>
  <si>
    <t>Mauricio Puerta Arango</t>
  </si>
  <si>
    <t>La Calleja</t>
  </si>
  <si>
    <t>28/01/204</t>
  </si>
  <si>
    <t>080-2014</t>
  </si>
  <si>
    <t>Edificio Petra</t>
  </si>
  <si>
    <t>401 - 501</t>
  </si>
  <si>
    <t>011</t>
  </si>
  <si>
    <t>081-2014</t>
  </si>
  <si>
    <t>1308287-132282</t>
  </si>
  <si>
    <t>Nora Ruiz</t>
  </si>
  <si>
    <t>correo</t>
  </si>
  <si>
    <t>082-2014</t>
  </si>
  <si>
    <t>1308289-132269</t>
  </si>
  <si>
    <t>Mauricio Villa - jose253@une.net.co</t>
  </si>
  <si>
    <t>Berta Oliva Loaiza</t>
  </si>
  <si>
    <t>021</t>
  </si>
  <si>
    <t>IT 132318</t>
  </si>
  <si>
    <t>083-2014</t>
  </si>
  <si>
    <t>1308290-1308692-132318</t>
  </si>
  <si>
    <t>Lote enmalezado</t>
  </si>
  <si>
    <t>Gabriel Grajales</t>
  </si>
  <si>
    <t>084-2014</t>
  </si>
  <si>
    <t>Tenencia inadecuada de mascota, al parcer hay maltrato</t>
  </si>
  <si>
    <t>Juan Felipe Restrepo Gomez</t>
  </si>
  <si>
    <t>Gustavo Uribe Buitrago</t>
  </si>
  <si>
    <t>085-2014</t>
  </si>
  <si>
    <t>Lina Ramirez</t>
  </si>
  <si>
    <t>Jonatan Henao Grisales</t>
  </si>
  <si>
    <t>086-2014</t>
  </si>
  <si>
    <t>Disposición inadecuada de tablas y cajones</t>
  </si>
  <si>
    <t>Sulma Muñoz</t>
  </si>
  <si>
    <t>030</t>
  </si>
  <si>
    <t>087-2014</t>
  </si>
  <si>
    <t>Disposición inadecuada de residuos de construcción</t>
  </si>
  <si>
    <t>Uribe Herrera Construcciones</t>
  </si>
  <si>
    <t>088-2014</t>
  </si>
  <si>
    <t>Disposición inadecuda de colchones - Comparendo 559</t>
  </si>
  <si>
    <t>Alba Denis Celis</t>
  </si>
  <si>
    <t>089-2014</t>
  </si>
  <si>
    <t>Disposición inadecuada de escombros (tablilla)</t>
  </si>
  <si>
    <t>Luz Marina de Garcia</t>
  </si>
  <si>
    <t>090-2014</t>
  </si>
  <si>
    <t>Tala de arboles en predio al parecer del municipio</t>
  </si>
  <si>
    <t>La paz</t>
  </si>
  <si>
    <t>091-2014</t>
  </si>
  <si>
    <t>1308347 - 1308384</t>
  </si>
  <si>
    <t>Bruja Norte</t>
  </si>
  <si>
    <t>Verificación de intervención de tala y poda de arboles</t>
  </si>
  <si>
    <t>Constructora Capital - Jhon Jairo Gomez</t>
  </si>
  <si>
    <t>016</t>
  </si>
  <si>
    <t>092-2014</t>
  </si>
  <si>
    <t>Sinsonte en espacio comun (servidumbre)</t>
  </si>
  <si>
    <t>Por definir contiguo a</t>
  </si>
  <si>
    <t>093-2014</t>
  </si>
  <si>
    <t>ESPACIO PUBLICOS VERDES</t>
  </si>
  <si>
    <t>Cambio de piso blando y retirar escombros del espacio público</t>
  </si>
  <si>
    <t>094-2014</t>
  </si>
  <si>
    <t>Persona que utiliza tramperas para cazar fauna y las tiene en cautiverio</t>
  </si>
  <si>
    <t>Leonardo Garcia</t>
  </si>
  <si>
    <t>095-2014</t>
  </si>
  <si>
    <t>MATERIALES DE CONSTRUCCIÓN</t>
  </si>
  <si>
    <t>Carlos A. Uribe</t>
  </si>
  <si>
    <t>Albeiro Restrepo Montoya</t>
  </si>
  <si>
    <t>San José</t>
  </si>
  <si>
    <t>096-2014</t>
  </si>
  <si>
    <t>1308361 - 1310741</t>
  </si>
  <si>
    <t>Lote que requiere mantenimiento por maleza</t>
  </si>
  <si>
    <t>Juan Carlos Taborda</t>
  </si>
  <si>
    <t>Alejandro</t>
  </si>
  <si>
    <t>097-2014</t>
  </si>
  <si>
    <t>Martha Magdalena Londoño</t>
  </si>
  <si>
    <t>098-2014</t>
  </si>
  <si>
    <t xml:space="preserve">Disposición inadecuada de escombros </t>
  </si>
  <si>
    <t>Jackeline - Nicolas</t>
  </si>
  <si>
    <t>099-2014</t>
  </si>
  <si>
    <t>Jose Jesus Gutierrez</t>
  </si>
  <si>
    <t>034</t>
  </si>
  <si>
    <t>S. Bustamante - J. Restrepo - C. Rojas</t>
  </si>
  <si>
    <t>100-2014</t>
  </si>
  <si>
    <t>Terracino</t>
  </si>
  <si>
    <t>Afectación por material particulado</t>
  </si>
  <si>
    <t>Ed. Terracino</t>
  </si>
  <si>
    <t>101-2014</t>
  </si>
  <si>
    <t>Perturbación por ruido de perros</t>
  </si>
  <si>
    <t>Olivia Brand</t>
  </si>
  <si>
    <t>Oficio 131980</t>
  </si>
  <si>
    <t>102-2014</t>
  </si>
  <si>
    <t>Policia Metropolitana</t>
  </si>
  <si>
    <t>Solicitud de información por exploración y explotación de mineria ilegal</t>
  </si>
  <si>
    <t>Subintendente Roveiro Loaiza Jaramillo</t>
  </si>
  <si>
    <t>103-2014</t>
  </si>
  <si>
    <t>CTGRD</t>
  </si>
  <si>
    <t>Consuelo Blandon Gomez</t>
  </si>
  <si>
    <t>104-2014</t>
  </si>
  <si>
    <t>1308469-132007</t>
  </si>
  <si>
    <t>Positano</t>
  </si>
  <si>
    <t>Control material particulado proyecto positano</t>
  </si>
  <si>
    <t>Ingeo Plus SAS - P. Positano</t>
  </si>
  <si>
    <t>C.Calle-C.Rojas</t>
  </si>
  <si>
    <t>105-2014</t>
  </si>
  <si>
    <t>Solicitud de acompañamiento en operativo con espacio publico</t>
  </si>
  <si>
    <t>Habitantes de la calle</t>
  </si>
  <si>
    <t>106-2014</t>
  </si>
  <si>
    <t>Disposición inadecuada de residuos solidos por acuamonte y canto de luna</t>
  </si>
  <si>
    <t>Urbanización Claraval</t>
  </si>
  <si>
    <t>Urb. Acuamonte - canto de luna</t>
  </si>
  <si>
    <t>017</t>
  </si>
  <si>
    <t>107-2014</t>
  </si>
  <si>
    <t>Por determinar - Ed. San Cayetano</t>
  </si>
  <si>
    <t>108-2014</t>
  </si>
  <si>
    <t>Comparendo 569 - Material de construcción en via publica</t>
  </si>
  <si>
    <t>Juan Rodrigo Uribe</t>
  </si>
  <si>
    <t>020</t>
  </si>
  <si>
    <t>109-2014</t>
  </si>
  <si>
    <t>Mariela Correa</t>
  </si>
  <si>
    <t>torre E</t>
  </si>
  <si>
    <t>110-2014</t>
  </si>
  <si>
    <t>Sensibilización manejo de residuos solidos barrio alcala</t>
  </si>
  <si>
    <t>023</t>
  </si>
  <si>
    <t>111-2014</t>
  </si>
  <si>
    <t>Sensibilización manejo de residuos solidos barrio el salado</t>
  </si>
  <si>
    <t>112-2014</t>
  </si>
  <si>
    <t>Sensibilización manejo de residuos solidos barrio el trianon</t>
  </si>
  <si>
    <t>422  IT 132725</t>
  </si>
  <si>
    <t>113-2014</t>
  </si>
  <si>
    <t>Manejo inadecuado de aguas de escorrentia en lote</t>
  </si>
  <si>
    <t>CGTRD</t>
  </si>
  <si>
    <t>Afranio Ordoñez Bravo</t>
  </si>
  <si>
    <t>431 IT 132725</t>
  </si>
  <si>
    <t>114-2014</t>
  </si>
  <si>
    <t>Manejo inadecuado de agua lluvia y escorrentia en lote</t>
  </si>
  <si>
    <t>Carlos Antonio Palacio Castrillon y/o Berta Nubia Muñoz Cardona</t>
  </si>
  <si>
    <t>115-2014</t>
  </si>
  <si>
    <t>Punto Critico</t>
  </si>
  <si>
    <t>Manejo inadecuado de residuos sólidos, punto critico</t>
  </si>
  <si>
    <t>116-2014</t>
  </si>
  <si>
    <t>Comparendo 560, disposición inadecuada de material vegetal</t>
  </si>
  <si>
    <t>Urbanización El Embrujo</t>
  </si>
  <si>
    <t>117-2014</t>
  </si>
  <si>
    <t>118-2014</t>
  </si>
  <si>
    <t>119-2014</t>
  </si>
  <si>
    <t>Disposición de tierras a quebrada la sucia</t>
  </si>
  <si>
    <t>Juan Ramiro Mejia</t>
  </si>
  <si>
    <t>120-2014</t>
  </si>
  <si>
    <t>Disposicón inadecuada de residuos, excrementos mascotas</t>
  </si>
  <si>
    <t>Felipe Augusto Rodriguez Duque</t>
  </si>
  <si>
    <t>006</t>
  </si>
  <si>
    <t>I.T 132015</t>
  </si>
  <si>
    <t>121-2014</t>
  </si>
  <si>
    <t>Vertimiento de colorantes al rio medellin</t>
  </si>
  <si>
    <t>009</t>
  </si>
  <si>
    <t>I.T 131994</t>
  </si>
  <si>
    <t>122-2014</t>
  </si>
  <si>
    <t>1308506-191994</t>
  </si>
  <si>
    <t>Material de construcción en area publica</t>
  </si>
  <si>
    <t>Oscar de Jesus Calle</t>
  </si>
  <si>
    <t>123-2014</t>
  </si>
  <si>
    <t>Solicitud de información actualización planes zonales</t>
  </si>
  <si>
    <t>124-2014</t>
  </si>
  <si>
    <t>Rafael Restrepo Bravo</t>
  </si>
  <si>
    <t>125-2014</t>
  </si>
  <si>
    <t>Solicitan sensibilización en residuos sólidos</t>
  </si>
  <si>
    <t>126-2014</t>
  </si>
  <si>
    <t>Fabrica de ceramica que genera olores fuertes a quimicos</t>
  </si>
  <si>
    <t>Bibiana Diaz</t>
  </si>
  <si>
    <t>A. Mejia</t>
  </si>
  <si>
    <t>127-2014</t>
  </si>
  <si>
    <t xml:space="preserve">Disposicion de material que vegetal en predio privado que fue quemado </t>
  </si>
  <si>
    <t>Santiago Londoño Posada</t>
  </si>
  <si>
    <t>31196903 - 3156255476</t>
  </si>
  <si>
    <t>128-2014</t>
  </si>
  <si>
    <t>Afectación por material particulado y ruido</t>
  </si>
  <si>
    <t>Juan Carlos Montoya</t>
  </si>
  <si>
    <t>Fabrica marmoles</t>
  </si>
  <si>
    <t>129-2014</t>
  </si>
  <si>
    <t>Comparendo 566, lavado de contenedores en via publica</t>
  </si>
  <si>
    <t>Colina del Bosque</t>
  </si>
  <si>
    <t>018</t>
  </si>
  <si>
    <t>130-2014</t>
  </si>
  <si>
    <t>Luis Alberto Alzate</t>
  </si>
  <si>
    <t>131-2014</t>
  </si>
  <si>
    <t>Almacenamiento inadecuado de reciclaje - Las Casitas</t>
  </si>
  <si>
    <t>Orlando Gaviria</t>
  </si>
  <si>
    <t>A. Restrepo</t>
  </si>
  <si>
    <t>132-2014</t>
  </si>
  <si>
    <t>1308535 - 103627</t>
  </si>
  <si>
    <t>Perros agresivos</t>
  </si>
  <si>
    <t>Ana Luz Robledo - analuzrobledo@hotmail.com</t>
  </si>
  <si>
    <t>Ana Julia Rios</t>
  </si>
  <si>
    <t>133-2014</t>
  </si>
  <si>
    <t>Comparendo 567. Disposicion inadecuada de escombros</t>
  </si>
  <si>
    <t>026</t>
  </si>
  <si>
    <t>134-2014</t>
  </si>
  <si>
    <t>Perros descuidados</t>
  </si>
  <si>
    <t>135-2014</t>
  </si>
  <si>
    <t>Hector Sierra Orrego</t>
  </si>
  <si>
    <t>Ligia Ines Zuluaga</t>
  </si>
  <si>
    <t>029</t>
  </si>
  <si>
    <t>136-2014</t>
  </si>
  <si>
    <t>Gloria Velasquez</t>
  </si>
  <si>
    <t>Edilma Pineda</t>
  </si>
  <si>
    <t>137-2014</t>
  </si>
  <si>
    <t>Dispisición inadecuada de residuos sólidos</t>
  </si>
  <si>
    <t>Juan Carlos Torres</t>
  </si>
  <si>
    <t>138-2014</t>
  </si>
  <si>
    <t>Sacan basuras en días no establecidos</t>
  </si>
  <si>
    <t>139-2014</t>
  </si>
  <si>
    <t>Javier Tejada</t>
  </si>
  <si>
    <t>2705645 - 3015959295</t>
  </si>
  <si>
    <t>140-2014</t>
  </si>
  <si>
    <t>Pedro Pablo Perez</t>
  </si>
  <si>
    <t>Ciudadela San Gabriel</t>
  </si>
  <si>
    <t>141-2014</t>
  </si>
  <si>
    <t>025</t>
  </si>
  <si>
    <t>A. Restrepo - S. Ossa</t>
  </si>
  <si>
    <t>142-2014</t>
  </si>
  <si>
    <t>3156255476 - 3119603</t>
  </si>
  <si>
    <t>143-2014</t>
  </si>
  <si>
    <t>1308554-132021</t>
  </si>
  <si>
    <t>Anillaron una palma yuca de dos tallos</t>
  </si>
  <si>
    <t>Jorge Garzon</t>
  </si>
  <si>
    <t>144-2014</t>
  </si>
  <si>
    <t>Comparendo 567 - Escombros dejados en el espacio público</t>
  </si>
  <si>
    <t>Olga Mejia Betancur</t>
  </si>
  <si>
    <t>145-2014</t>
  </si>
  <si>
    <t>1308584 - 1311922</t>
  </si>
  <si>
    <t>Tienda Surti Max san jose</t>
  </si>
  <si>
    <t>146-2014</t>
  </si>
  <si>
    <t>Gabriel</t>
  </si>
  <si>
    <t>147-2014</t>
  </si>
  <si>
    <t>Malos olores de porqueriza ubicada en la finca la reina</t>
  </si>
  <si>
    <t>Eugenia Betancur Bolivar - Parcelación Palmitas km 2</t>
  </si>
  <si>
    <t>Finca La Reina</t>
  </si>
  <si>
    <t>148-2014</t>
  </si>
  <si>
    <t>108221-132020</t>
  </si>
  <si>
    <t>Tenencia inadecuada de aves de corral</t>
  </si>
  <si>
    <t>Amparo Uribe Guerra</t>
  </si>
  <si>
    <t>Jose Edubin Esquibel</t>
  </si>
  <si>
    <t>149-2014</t>
  </si>
  <si>
    <t>Incumplimiento en acciones correctivas por ruido</t>
  </si>
  <si>
    <t>Gestion Ambiental - Javier Ortiz Morales</t>
  </si>
  <si>
    <t>Industeco</t>
  </si>
  <si>
    <t>028</t>
  </si>
  <si>
    <t>150-2014</t>
  </si>
  <si>
    <t>Tenencia inadecuada mascotas</t>
  </si>
  <si>
    <t>151-2014</t>
  </si>
  <si>
    <t>Tala de arboles con autorizacion I.T 870</t>
  </si>
  <si>
    <t>Constructora HG</t>
  </si>
  <si>
    <t>152-2014</t>
  </si>
  <si>
    <t>Comparendo 568</t>
  </si>
  <si>
    <t>Edison Javier Diaz Quintero</t>
  </si>
  <si>
    <t>153-2014</t>
  </si>
  <si>
    <t>Edificio La Paz</t>
  </si>
  <si>
    <t>154-2014</t>
  </si>
  <si>
    <t>1308607 - 1308918</t>
  </si>
  <si>
    <t>Escombros en espacio publico e intervención de zona verde</t>
  </si>
  <si>
    <t>Luz Estella Velez Cardona</t>
  </si>
  <si>
    <t>155-2014</t>
  </si>
  <si>
    <t>Gloria Valencia</t>
  </si>
  <si>
    <t>156-2014</t>
  </si>
  <si>
    <t>Descarga de aguas negras que generan olores nauseabundos</t>
  </si>
  <si>
    <t>Evelyn de Souza</t>
  </si>
  <si>
    <t>157-2014</t>
  </si>
  <si>
    <t>Natalia Uribe</t>
  </si>
  <si>
    <t>7,6 - 7,16</t>
  </si>
  <si>
    <t>158-2014</t>
  </si>
  <si>
    <t>Juan José Uribe-Jefe Inspección, Vigilancia y Control</t>
  </si>
  <si>
    <t>Cl</t>
  </si>
  <si>
    <t>159-2014</t>
  </si>
  <si>
    <t>Ana Rocio Toro Arteaga</t>
  </si>
  <si>
    <t>160-2014</t>
  </si>
  <si>
    <t>161-2014</t>
  </si>
  <si>
    <t>Perros que se entran a otro predio</t>
  </si>
  <si>
    <t>José Rafael Arrieta</t>
  </si>
  <si>
    <t>Jorge Colina Zapata</t>
  </si>
  <si>
    <t>162-2014</t>
  </si>
  <si>
    <t>por determinar</t>
  </si>
  <si>
    <t>163-2014</t>
  </si>
  <si>
    <t>4.2</t>
  </si>
  <si>
    <t>164-2014</t>
  </si>
  <si>
    <t>Contrucción que esta generando material particulado</t>
  </si>
  <si>
    <t>Juan Carlos Guevara</t>
  </si>
  <si>
    <t>165-2014</t>
  </si>
  <si>
    <t>Pitbull suelto color café</t>
  </si>
  <si>
    <t>Beatriz Elena Acevedo</t>
  </si>
  <si>
    <t>Sebastian</t>
  </si>
  <si>
    <t>IT 132728</t>
  </si>
  <si>
    <t>166-2014</t>
  </si>
  <si>
    <t>1308642-132167-132209</t>
  </si>
  <si>
    <t>Disposición de escombros en predio privado</t>
  </si>
  <si>
    <t>Edward Alejandro Patiño</t>
  </si>
  <si>
    <t>Paola velasquez</t>
  </si>
  <si>
    <t xml:space="preserve">C. Calle   </t>
  </si>
  <si>
    <t>167-2014</t>
  </si>
  <si>
    <t>Eunice Gamboa</t>
  </si>
  <si>
    <t>4.4</t>
  </si>
  <si>
    <t>IT 132727</t>
  </si>
  <si>
    <t>168-2014</t>
  </si>
  <si>
    <t>Elkin Cano</t>
  </si>
  <si>
    <t>Milan- Vallejuelos</t>
  </si>
  <si>
    <t>169-2014</t>
  </si>
  <si>
    <t>170-2014</t>
  </si>
  <si>
    <t>Pendiente de tramite</t>
  </si>
  <si>
    <t>171-2014</t>
  </si>
  <si>
    <t>Jorge Ivan Velez</t>
  </si>
  <si>
    <t>172-2014</t>
  </si>
  <si>
    <t>William Arroyave</t>
  </si>
  <si>
    <t>173-2014</t>
  </si>
  <si>
    <t>Mauricio Perdomo</t>
  </si>
  <si>
    <t>174-2014</t>
  </si>
  <si>
    <t>Material de obra en espacio publico</t>
  </si>
  <si>
    <t>Carlos Ernesto Tamayo</t>
  </si>
  <si>
    <t>175-2014</t>
  </si>
  <si>
    <t>Silvia Helena Serna</t>
  </si>
  <si>
    <t>I.T 132199</t>
  </si>
  <si>
    <t>176-2014</t>
  </si>
  <si>
    <t>109402-132199</t>
  </si>
  <si>
    <t>Descomposición vegetal sin control</t>
  </si>
  <si>
    <t>Luz Arcila</t>
  </si>
  <si>
    <t>Maria Teresa Melguizo</t>
  </si>
  <si>
    <t>Loma de Las Brujas</t>
  </si>
  <si>
    <t>177-2014</t>
  </si>
  <si>
    <t>178-2014</t>
  </si>
  <si>
    <t>Intervencion de arbol sin ningun tramite</t>
  </si>
  <si>
    <t>Odontoss</t>
  </si>
  <si>
    <t>179-2014</t>
  </si>
  <si>
    <t>Carlos Mejia Echeverri</t>
  </si>
  <si>
    <t>180-2014</t>
  </si>
  <si>
    <t>Comparendo 571 - Disposicion inadecuada de escombros</t>
  </si>
  <si>
    <t>Ciudadadela San Gabriel</t>
  </si>
  <si>
    <t>811040708-9</t>
  </si>
  <si>
    <t>181-2014</t>
  </si>
  <si>
    <t>Jairo Mesa Quiroga</t>
  </si>
  <si>
    <t>182-2014</t>
  </si>
  <si>
    <t>Escombros y material de construcción en espacio público</t>
  </si>
  <si>
    <t>John Preciado</t>
  </si>
  <si>
    <t>IT 132726</t>
  </si>
  <si>
    <t>183-2014</t>
  </si>
  <si>
    <t>Contaminacion de aguas por descargas de pozo septico</t>
  </si>
  <si>
    <t>Villa Serena-Casa 103</t>
  </si>
  <si>
    <t>184-2014</t>
  </si>
  <si>
    <t>Recicladores en zona pública entre las 4:00-4:30 pm</t>
  </si>
  <si>
    <t>Soraida Bayona</t>
  </si>
  <si>
    <t>185-2014</t>
  </si>
  <si>
    <t>186-2014</t>
  </si>
  <si>
    <t>1308757-132291-132304</t>
  </si>
  <si>
    <t>Vecinos que afectan los residentes de la urbanización</t>
  </si>
  <si>
    <t>Marylin Salinas-Santa Maria de Las Lomas</t>
  </si>
  <si>
    <t>187-2014</t>
  </si>
  <si>
    <t>Disposicion inadecuada de escombros comparendo 702</t>
  </si>
  <si>
    <t>Mario de Jesus Rivera Mejia</t>
  </si>
  <si>
    <t>188-2014</t>
  </si>
  <si>
    <t>Mascota agresiva</t>
  </si>
  <si>
    <t>189-2014</t>
  </si>
  <si>
    <t>Lucas Alvarez</t>
  </si>
  <si>
    <t>190-2014</t>
  </si>
  <si>
    <t>Ana Elvira Calle</t>
  </si>
  <si>
    <t>191-2014</t>
  </si>
  <si>
    <t>1308764 - 1315112</t>
  </si>
  <si>
    <t>Mascota en zona común que obstruye paso de la gente</t>
  </si>
  <si>
    <t>Santiago Santamaria</t>
  </si>
  <si>
    <t>192-2014</t>
  </si>
  <si>
    <t>Quema de un lote</t>
  </si>
  <si>
    <t>Claudia Hernandez</t>
  </si>
  <si>
    <t>193-2014</t>
  </si>
  <si>
    <t>Desprendimiento de suelo en lindero de Urb. Molino de Piedra</t>
  </si>
  <si>
    <t>Martha Lucia Fernandez</t>
  </si>
  <si>
    <t>3183422393 - 6003988</t>
  </si>
  <si>
    <t>Oliva Londoño</t>
  </si>
  <si>
    <t>194-2014</t>
  </si>
  <si>
    <t>Comparendo 2179</t>
  </si>
  <si>
    <t>195-2014</t>
  </si>
  <si>
    <t>Utamy Velez Arango - utamy_9@hotmail.com</t>
  </si>
  <si>
    <t>196-2014</t>
  </si>
  <si>
    <t>1308849 - 1314967</t>
  </si>
  <si>
    <t>Amarello In</t>
  </si>
  <si>
    <t>Comparendo 573 - lavan concretadora vertiendo aguas a red de agua lluvia que llega a la quebrada mina honda</t>
  </si>
  <si>
    <t>I.T 132685</t>
  </si>
  <si>
    <t>197-2014</t>
  </si>
  <si>
    <t>1308487 - 1308841</t>
  </si>
  <si>
    <t>Tala de palma mariposa</t>
  </si>
  <si>
    <t>Erick Salvador Castillo H</t>
  </si>
  <si>
    <t>198-2014</t>
  </si>
  <si>
    <t>Odila Palacio</t>
  </si>
  <si>
    <t>Teresa Leonilda</t>
  </si>
  <si>
    <t>IT 132220-132573</t>
  </si>
  <si>
    <t>199-2014</t>
  </si>
  <si>
    <t>1308839-132220 - 1176</t>
  </si>
  <si>
    <t>Denuncian banqueo sin autorización</t>
  </si>
  <si>
    <t>Francisco Javier Escobar</t>
  </si>
  <si>
    <t>200-2014</t>
  </si>
  <si>
    <t>Denuncian proyecto fiji y Amarello In</t>
  </si>
  <si>
    <t>Personeria - Juan Carlos Torres Mariaca</t>
  </si>
  <si>
    <t>Fiji - Amarello In</t>
  </si>
  <si>
    <t>Oficio 112958 - IT 132050</t>
  </si>
  <si>
    <t>201-2014</t>
  </si>
  <si>
    <t>110341-132135 - 1308010 - 112696</t>
  </si>
  <si>
    <t>Descarga de aguas en espacio publico</t>
  </si>
  <si>
    <t>Maria Rocio Cobaleda - Junta de Acción Comunal Las Casitas</t>
  </si>
  <si>
    <t>Urbanización Tierra Blanca</t>
  </si>
  <si>
    <t>202-2014</t>
  </si>
  <si>
    <t>Corazon Envigado</t>
  </si>
  <si>
    <t>William Echavarria Taborda</t>
  </si>
  <si>
    <t>3791787 - 3104532951</t>
  </si>
  <si>
    <t>IT 132243 IT13-2699 IT 13-2699</t>
  </si>
  <si>
    <t>203-2014</t>
  </si>
  <si>
    <t>110199-132243 - 1307557</t>
  </si>
  <si>
    <t>CR Alto de San Jorge</t>
  </si>
  <si>
    <t>Vertimiento de aguas negras sobre talud</t>
  </si>
  <si>
    <t>Jose Edgar Pimienta F. - josepimienta29@hotmail.com</t>
  </si>
  <si>
    <t>Proyecto Sotavento</t>
  </si>
  <si>
    <t>Rad.1124 SAE8-13012 - Rad. 160SAE 1504 N° 1982</t>
  </si>
  <si>
    <t>204-2014</t>
  </si>
  <si>
    <t>Palmeras</t>
  </si>
  <si>
    <t>Afectación de quebrada y bocatoma por sedimentos</t>
  </si>
  <si>
    <t>Acueducto San Jose - OGR</t>
  </si>
  <si>
    <t>Acción Fiduciaria S.A - Francisco Duque Gonzales</t>
  </si>
  <si>
    <t>Jorge Uribe.</t>
  </si>
  <si>
    <t>205-2014</t>
  </si>
  <si>
    <t>206-2014</t>
  </si>
  <si>
    <t>1308860-132260</t>
  </si>
  <si>
    <t>207-2014</t>
  </si>
  <si>
    <t>Vertimiento de aguas con espuma a quebrada La Honda</t>
  </si>
  <si>
    <t>Alberto Bernal Eusse - albernale@une.net.co</t>
  </si>
  <si>
    <t>208-2014</t>
  </si>
  <si>
    <t>1308875 1309141</t>
  </si>
  <si>
    <t>Nelly Gallego</t>
  </si>
  <si>
    <t>209-2014</t>
  </si>
  <si>
    <t>Sin Cebolla</t>
  </si>
  <si>
    <t>210-2014</t>
  </si>
  <si>
    <t>Acumulación de sedimentos en obras transversales por arrastre de agua lluvia</t>
  </si>
  <si>
    <t>Comunidad sector El Roble</t>
  </si>
  <si>
    <t>211-2014</t>
  </si>
  <si>
    <t>Disposición inadecuada de residuos solidos y escombros</t>
  </si>
  <si>
    <t>212-2014</t>
  </si>
  <si>
    <t>Alcoholicos anonimos</t>
  </si>
  <si>
    <t>037</t>
  </si>
  <si>
    <t>213-2014</t>
  </si>
  <si>
    <t>Descarga de aguas grises en espacio publico</t>
  </si>
  <si>
    <t>Gilma Villa</t>
  </si>
  <si>
    <t>Deyanira - Gabriel</t>
  </si>
  <si>
    <t>214-2014</t>
  </si>
  <si>
    <t>1308896-132158</t>
  </si>
  <si>
    <t>Orlando Martinez</t>
  </si>
  <si>
    <t>215-2014</t>
  </si>
  <si>
    <t>Tala y poda de individuos vegetales</t>
  </si>
  <si>
    <t>Urb. El Embrujo</t>
  </si>
  <si>
    <t>216-2014</t>
  </si>
  <si>
    <t>1308898-132157</t>
  </si>
  <si>
    <t>217-2014</t>
  </si>
  <si>
    <t>Nury Vasquez</t>
  </si>
  <si>
    <t>218-2014</t>
  </si>
  <si>
    <t>17/17/02/2014</t>
  </si>
  <si>
    <t>219-2014</t>
  </si>
  <si>
    <t>Estella Hernandez</t>
  </si>
  <si>
    <t>220-2014</t>
  </si>
  <si>
    <t>Disposición inadecuada de residuos solidos y excrementos de caninos</t>
  </si>
  <si>
    <t>221-2014</t>
  </si>
  <si>
    <t>Disposición inadecuada de residuos solidos en sector arenales por caminantes chorro campanas y catedral</t>
  </si>
  <si>
    <t xml:space="preserve">Caminates </t>
  </si>
  <si>
    <t>QRS 7379</t>
  </si>
  <si>
    <t>222-2014</t>
  </si>
  <si>
    <t>1308844 - 110545</t>
  </si>
  <si>
    <t>Disposición inadecuada de excrementos</t>
  </si>
  <si>
    <t>Comunidad del sector Porton de Alcala</t>
  </si>
  <si>
    <t>223-2014</t>
  </si>
  <si>
    <t>224-2014</t>
  </si>
  <si>
    <t>Disposición inadecuada de material vegetal en quebrada y cerramientos que impiden labores de limpieza del cauce</t>
  </si>
  <si>
    <t>OGR</t>
  </si>
  <si>
    <t>Urbanización Siempre Verde</t>
  </si>
  <si>
    <t>Oficio 132234</t>
  </si>
  <si>
    <t>225-2014</t>
  </si>
  <si>
    <t>disposicipon inadecuada de residuos solidos y escombros</t>
  </si>
  <si>
    <t>Yaneth Elena Garcia Martinez - personera delegada</t>
  </si>
  <si>
    <t>226-2014</t>
  </si>
  <si>
    <t>Tala de guaduas en zona de protección</t>
  </si>
  <si>
    <t>German Santamaria</t>
  </si>
  <si>
    <t>227-2014</t>
  </si>
  <si>
    <t>Ariel Estrada</t>
  </si>
  <si>
    <t>Notificación</t>
  </si>
  <si>
    <t>228-2014</t>
  </si>
  <si>
    <t>Fauna - Andres Felipe Rodriguez - Administrador</t>
  </si>
  <si>
    <t>Maria Eugenia Garcia Restrepo</t>
  </si>
  <si>
    <t>229-2014</t>
  </si>
  <si>
    <t>Maria Teresa Flores</t>
  </si>
  <si>
    <t>230-2014</t>
  </si>
  <si>
    <t>Solicitan requerir mantenimiento de lote</t>
  </si>
  <si>
    <t>Margarita Cardona</t>
  </si>
  <si>
    <t>5991272 - 3360257</t>
  </si>
  <si>
    <t>Guillermo Arenas</t>
  </si>
  <si>
    <t>231-2014</t>
  </si>
  <si>
    <t>Cristales de la Paz</t>
  </si>
  <si>
    <t>John Arley Arboleda</t>
  </si>
  <si>
    <t>232-2014</t>
  </si>
  <si>
    <t>233-2014</t>
  </si>
  <si>
    <t>1308984 - 1309019</t>
  </si>
  <si>
    <t>Ataque de canino a niña</t>
  </si>
  <si>
    <t>Isabel Cristina Tirado</t>
  </si>
  <si>
    <t>Clara Roman</t>
  </si>
  <si>
    <t>234-2014</t>
  </si>
  <si>
    <t>1308996 - 1311738</t>
  </si>
  <si>
    <t>Jose Eduardo Torres Alvarez</t>
  </si>
  <si>
    <t>235-2014</t>
  </si>
  <si>
    <t>Jorge Andres Sierra</t>
  </si>
  <si>
    <t>236-2014</t>
  </si>
  <si>
    <t>237-2014</t>
  </si>
  <si>
    <t>1309042-132321</t>
  </si>
  <si>
    <t>Disposición inadecuada de materiales de construcción</t>
  </si>
  <si>
    <t>Maria Restrepo</t>
  </si>
  <si>
    <t>238-2014</t>
  </si>
  <si>
    <t>IT 132319</t>
  </si>
  <si>
    <t>239-2014</t>
  </si>
  <si>
    <t>1309049 - 1309078-132319</t>
  </si>
  <si>
    <t>Maria Correa</t>
  </si>
  <si>
    <t>240-2014</t>
  </si>
  <si>
    <t>1309082 - 1309082</t>
  </si>
  <si>
    <t>Intervención de zona verde del espacio publico</t>
  </si>
  <si>
    <t>Magnolia Garzon Vallejo</t>
  </si>
  <si>
    <t>IT 132451</t>
  </si>
  <si>
    <t>241-2014</t>
  </si>
  <si>
    <t>Sor Teresa Muñoz</t>
  </si>
  <si>
    <t>R1302469-2013</t>
  </si>
  <si>
    <t>242-2014</t>
  </si>
  <si>
    <t>1309092-132266</t>
  </si>
  <si>
    <t>Ramon Montoya</t>
  </si>
  <si>
    <t>243-2014</t>
  </si>
  <si>
    <t>Emision de gases y olores por asados en balcon</t>
  </si>
  <si>
    <t>Magdalena Guzman - Admon C.R Tierra Grata</t>
  </si>
  <si>
    <t>Carlos Montoya - Jenifer Mejia</t>
  </si>
  <si>
    <t>244-2014</t>
  </si>
  <si>
    <t>Daniel Gomez Perez</t>
  </si>
  <si>
    <t>Diego</t>
  </si>
  <si>
    <t>245-2014</t>
  </si>
  <si>
    <t>Henry Nieto Rendon</t>
  </si>
  <si>
    <t>Roque Hernandez</t>
  </si>
  <si>
    <t>246-2014</t>
  </si>
  <si>
    <t>247-2014</t>
  </si>
  <si>
    <t>Quemas en construcción</t>
  </si>
  <si>
    <t>Julieth Santamaria</t>
  </si>
  <si>
    <t>Alejandro Lemus</t>
  </si>
  <si>
    <t>248-2014</t>
  </si>
  <si>
    <t>1307671 - 1309735 - 01980</t>
  </si>
  <si>
    <t>Aguas subterraneas que se almacenan en tanque de edificio</t>
  </si>
  <si>
    <t>Juan Gonzalo Gomez J - Admon Urbanización Camino de la Colina</t>
  </si>
  <si>
    <t xml:space="preserve">I.T 132176 Oficio 132175 </t>
  </si>
  <si>
    <t>249-2014</t>
  </si>
  <si>
    <t>152182 - 117173 - 02020 - 133964 - 004631</t>
  </si>
  <si>
    <t>Inestabilidad de talud</t>
  </si>
  <si>
    <t>Maria del Rosario Osuna Ospina - Urb. Quintas de la Serrania</t>
  </si>
  <si>
    <t>015</t>
  </si>
  <si>
    <t>I.T 1308941 Oficio 132191 I.T 13-3255</t>
  </si>
  <si>
    <t>250-2014</t>
  </si>
  <si>
    <t>Afectacion de quebrada por talud inestable</t>
  </si>
  <si>
    <t>Carlos Julio Duran</t>
  </si>
  <si>
    <t>Mario Meliton Rodriguez Obeso</t>
  </si>
  <si>
    <t>predio 220</t>
  </si>
  <si>
    <t xml:space="preserve">Remitido a Corantioquia </t>
  </si>
  <si>
    <t>251-2014</t>
  </si>
  <si>
    <t>oficio sistemas</t>
  </si>
  <si>
    <t>Solicitud lider de proceso automatizacion</t>
  </si>
  <si>
    <t>Luis Felipe Rosso Ricaute</t>
  </si>
  <si>
    <t>I.T 132569</t>
  </si>
  <si>
    <t>252-2014</t>
  </si>
  <si>
    <t>Manejo inadecuado de agua lluvia, inestabilidad de terreno</t>
  </si>
  <si>
    <t>Lina Patricia Mesa M. - Urb. Envigado Campestre</t>
  </si>
  <si>
    <t>Gonzalo Muñoz</t>
  </si>
  <si>
    <t>IT 13-3095</t>
  </si>
  <si>
    <t>253-2014</t>
  </si>
  <si>
    <t>Altos de Arrayanes</t>
  </si>
  <si>
    <t>Afectación recurso hidrico predio el chuscal</t>
  </si>
  <si>
    <t>Flor Angela Restrepo Pelaez - Corantioquia</t>
  </si>
  <si>
    <t>Mauricio Mesa - Juan Jose Carvajal</t>
  </si>
  <si>
    <t>predio 964</t>
  </si>
  <si>
    <t>3146195666 - 3116171964</t>
  </si>
  <si>
    <t>254-2014</t>
  </si>
  <si>
    <t>255-2014</t>
  </si>
  <si>
    <t>Vehiculo renault 9 gris de placa CHN 743 de Bello arroja residuos en via publica</t>
  </si>
  <si>
    <t>CHN 743</t>
  </si>
  <si>
    <t>256-2014</t>
  </si>
  <si>
    <t xml:space="preserve">Socola de sotobosque </t>
  </si>
  <si>
    <t>Ingelel</t>
  </si>
  <si>
    <t>I.T 132180</t>
  </si>
  <si>
    <t>257-2014</t>
  </si>
  <si>
    <t>258-2014</t>
  </si>
  <si>
    <t>Disposición inadecuada de residuos de caballerizas</t>
  </si>
  <si>
    <t>Marta</t>
  </si>
  <si>
    <t>259-2014</t>
  </si>
  <si>
    <t>Disposición inadecuada de residuos especiales</t>
  </si>
  <si>
    <t>Todo Autos</t>
  </si>
  <si>
    <t>036</t>
  </si>
  <si>
    <t>260-2014</t>
  </si>
  <si>
    <t>1309169 - 1309707</t>
  </si>
  <si>
    <t>Disposición inadecudad de residuos solidos - comparendo 2204</t>
  </si>
  <si>
    <t>Olena Klimenko</t>
  </si>
  <si>
    <t>261-2014</t>
  </si>
  <si>
    <t>Gladys Mena</t>
  </si>
  <si>
    <t>262-2014</t>
  </si>
  <si>
    <t>Alexander Posada</t>
  </si>
  <si>
    <t>263-2014</t>
  </si>
  <si>
    <t xml:space="preserve">Para conocimiento cumplimiento sentencia </t>
  </si>
  <si>
    <t>Blanca Lia Suarez de Restrepo</t>
  </si>
  <si>
    <t>Ana Liliam Loaiza</t>
  </si>
  <si>
    <t>I.T 132256</t>
  </si>
  <si>
    <t>264-2014</t>
  </si>
  <si>
    <t>Informe técnico que autoriza tala de arboles en riesgo</t>
  </si>
  <si>
    <t>Santiago Rojas</t>
  </si>
  <si>
    <t>Jose Orlando Moreno Díaz</t>
  </si>
  <si>
    <t>265-2014</t>
  </si>
  <si>
    <t>Jornada sensibilización en urbanización los almendros</t>
  </si>
  <si>
    <t>012</t>
  </si>
  <si>
    <t>266-2014</t>
  </si>
  <si>
    <t>Luxor</t>
  </si>
  <si>
    <t>Tala de guaduas</t>
  </si>
  <si>
    <t>Victor Builes - Proyecto Luxor</t>
  </si>
  <si>
    <t>267-2014</t>
  </si>
  <si>
    <t>268-2014</t>
  </si>
  <si>
    <t>Angelo Giraldo</t>
  </si>
  <si>
    <t>019</t>
  </si>
  <si>
    <t>269-2014</t>
  </si>
  <si>
    <t>1309257 - 1309549</t>
  </si>
  <si>
    <t>Tala de guadual en predio vecino a antillas 3</t>
  </si>
  <si>
    <t>melazuluaga_89@hotmail.com</t>
  </si>
  <si>
    <t>270-2014</t>
  </si>
  <si>
    <t>Denuncian vertimiento a la quebrada colorantes</t>
  </si>
  <si>
    <t>271-2014</t>
  </si>
  <si>
    <t>Jorge Humberto Colorado</t>
  </si>
  <si>
    <t>272-2014</t>
  </si>
  <si>
    <t>Quema en predio privado</t>
  </si>
  <si>
    <t>Gloria Posada</t>
  </si>
  <si>
    <t>273-2014</t>
  </si>
  <si>
    <t>Ed. Puerta de Alcala</t>
  </si>
  <si>
    <t>274-2014</t>
  </si>
  <si>
    <t>275-2014</t>
  </si>
  <si>
    <t>Helena Klimenco</t>
  </si>
  <si>
    <t>276-2014</t>
  </si>
  <si>
    <t>Perjuicio a comunidad por pintura de motos y taller</t>
  </si>
  <si>
    <t>277-2014</t>
  </si>
  <si>
    <t>Isabel Castellanos</t>
  </si>
  <si>
    <t>Robinson Miranda</t>
  </si>
  <si>
    <t>278-2014</t>
  </si>
  <si>
    <t>Juliana Sanchez</t>
  </si>
  <si>
    <t>Humberto Bolivar</t>
  </si>
  <si>
    <t>279-2014</t>
  </si>
  <si>
    <t>Residentes - Las Cometas</t>
  </si>
  <si>
    <t>D - F</t>
  </si>
  <si>
    <t>302 - 402</t>
  </si>
  <si>
    <t>280-2014</t>
  </si>
  <si>
    <t>Luz Marina Zuluaga M.</t>
  </si>
  <si>
    <t>281-2014</t>
  </si>
  <si>
    <t>Renata Gumiero</t>
  </si>
  <si>
    <t>282-2014</t>
  </si>
  <si>
    <t>1309395 - 1311646</t>
  </si>
  <si>
    <t>Comparendo 574, disposición inadecuada de residuos</t>
  </si>
  <si>
    <t>Jorge Eliecer Ariza</t>
  </si>
  <si>
    <t>283-2014</t>
  </si>
  <si>
    <t>Disposición inadecuada de material vegetal</t>
  </si>
  <si>
    <t>Guillermo Correa</t>
  </si>
  <si>
    <t>3313540 - 3117707949</t>
  </si>
  <si>
    <t>Urbanización Villas del Prado</t>
  </si>
  <si>
    <t>284-2014</t>
  </si>
  <si>
    <t>Olores ofensivos por quimicos resinas</t>
  </si>
  <si>
    <t>Yeni Patricia Delgado</t>
  </si>
  <si>
    <t>285-2014</t>
  </si>
  <si>
    <t>Denuncian tala de arboles</t>
  </si>
  <si>
    <t>Sergio Bernal - calavera910@gmail.com</t>
  </si>
  <si>
    <t>Urb. Altos del Escobero</t>
  </si>
  <si>
    <t>286-2014</t>
  </si>
  <si>
    <t>Disposicion inadecuada de residuos</t>
  </si>
  <si>
    <t>Rodrigo Arango</t>
  </si>
  <si>
    <t>Amparo Franco</t>
  </si>
  <si>
    <t>287-2014</t>
  </si>
  <si>
    <t xml:space="preserve">Lleno en zona de depresion posible corriente de agua </t>
  </si>
  <si>
    <t>Alvaro Quintero Morales</t>
  </si>
  <si>
    <t>PREDIO 160</t>
  </si>
  <si>
    <t>288-2014</t>
  </si>
  <si>
    <t>1309523 - 1309730 - 1312935</t>
  </si>
  <si>
    <t>Disposición inadecuada de escombros - comparendo 2178</t>
  </si>
  <si>
    <t>Maria Belen Castañeda</t>
  </si>
  <si>
    <t>289-2014</t>
  </si>
  <si>
    <t>Patricia Piedrahita</t>
  </si>
  <si>
    <t>apt 502</t>
  </si>
  <si>
    <t>leonardo-jhon j</t>
  </si>
  <si>
    <t>290-2014</t>
  </si>
  <si>
    <t>Disposición inadecuada de residuos ordinarios y bolsas contaminadas con sangre</t>
  </si>
  <si>
    <t>Carniceria La Montaña</t>
  </si>
  <si>
    <t>IT 132708</t>
  </si>
  <si>
    <t>291-2014</t>
  </si>
  <si>
    <t>David Rojas - Secretaria de Salud</t>
  </si>
  <si>
    <t>IT 132409</t>
  </si>
  <si>
    <t>292-2014</t>
  </si>
  <si>
    <t>Ataque de macota a persona (pincher)</t>
  </si>
  <si>
    <t>Diego Alejandro Rendon</t>
  </si>
  <si>
    <t>Miriam Acevedo</t>
  </si>
  <si>
    <t>293-2014</t>
  </si>
  <si>
    <t>Arrancan plantas sembradas por el municipio y poda de arbol</t>
  </si>
  <si>
    <t>Marta Colorado</t>
  </si>
  <si>
    <t>Angela Benjumea</t>
  </si>
  <si>
    <t>294-2014</t>
  </si>
  <si>
    <t>Control de residuos de frutero</t>
  </si>
  <si>
    <t>Eladio Restrepo</t>
  </si>
  <si>
    <t>295-2014</t>
  </si>
  <si>
    <t>296-2014</t>
  </si>
  <si>
    <t>297-2014</t>
  </si>
  <si>
    <t>Yolanda Sandoval</t>
  </si>
  <si>
    <t>298-2014</t>
  </si>
  <si>
    <t>Quema en un lote</t>
  </si>
  <si>
    <t>Hector Correa</t>
  </si>
  <si>
    <t>299-2014</t>
  </si>
  <si>
    <t>300-2014</t>
  </si>
  <si>
    <t>1309573 - 1316762 - 368041</t>
  </si>
  <si>
    <t>Gilberto Leon Duque Torres - Carabineros</t>
  </si>
  <si>
    <t>Franco Angelo Ripol</t>
  </si>
  <si>
    <t>Verificacion y en proceso abierto</t>
  </si>
  <si>
    <t>301-2014</t>
  </si>
  <si>
    <t>Denuncia que estan anillando arboles</t>
  </si>
  <si>
    <t>302-2014</t>
  </si>
  <si>
    <t>Denuncian que corto arboles para extender ropa</t>
  </si>
  <si>
    <t>Lenis Oquendo - Alver Oquendo</t>
  </si>
  <si>
    <t>303-2014</t>
  </si>
  <si>
    <t>304-2014</t>
  </si>
  <si>
    <t>Fami empresa conservas</t>
  </si>
  <si>
    <t>IT 13-2650-132597</t>
  </si>
  <si>
    <t>305-2014</t>
  </si>
  <si>
    <t>Denuncian posible arbol en riesgo</t>
  </si>
  <si>
    <t>Ivan Alcides Arroyave</t>
  </si>
  <si>
    <t>RAMAL 4</t>
  </si>
  <si>
    <t>Admon Altos del Escobero</t>
  </si>
  <si>
    <t>306-2014</t>
  </si>
  <si>
    <t>Afectación de palma por retiro de hojas</t>
  </si>
  <si>
    <t>Jorge Ivan de Ossa</t>
  </si>
  <si>
    <t>307-2014</t>
  </si>
  <si>
    <t>Cambio zona verde por piso duro</t>
  </si>
  <si>
    <t>Monica Mattos</t>
  </si>
  <si>
    <t>308-2014</t>
  </si>
  <si>
    <t>1309627 - 1312985</t>
  </si>
  <si>
    <t>Juan Pablo Perez Perez</t>
  </si>
  <si>
    <t>309-2014</t>
  </si>
  <si>
    <t>Inspección sexta urbana - Paula Andrea Areango Acevedo - Sergio Antonio Osorio Fernandez</t>
  </si>
  <si>
    <t>3394031 - 2760916</t>
  </si>
  <si>
    <t>Octavio Escobar</t>
  </si>
  <si>
    <t>310-2014</t>
  </si>
  <si>
    <t xml:space="preserve">Desviación de quebrada La Meseta </t>
  </si>
  <si>
    <t>IT 132609</t>
  </si>
  <si>
    <t>311-2014</t>
  </si>
  <si>
    <t>116830 - 124498</t>
  </si>
  <si>
    <t>Olga del Socorro Restrepo Ossa</t>
  </si>
  <si>
    <t>312-2014</t>
  </si>
  <si>
    <t>Movimiento de tierra, explanación de terreno aporte de sedimentos en lote del municipio</t>
  </si>
  <si>
    <t>Diego Tamayo</t>
  </si>
  <si>
    <t>313-2014</t>
  </si>
  <si>
    <t>Disposición inadecuada de sanitarios, lavamanos al separador</t>
  </si>
  <si>
    <t>Claudia Moscoso</t>
  </si>
  <si>
    <t>Oficio 13-2660</t>
  </si>
  <si>
    <t>314-2014</t>
  </si>
  <si>
    <t>1309622 - 127263 - 127264</t>
  </si>
  <si>
    <t>Tala de arboles en zona protección, explanación</t>
  </si>
  <si>
    <t>Clara Isabel Mesa Posada - Jose Ignacio Castro Ramos</t>
  </si>
  <si>
    <t>315-2014</t>
  </si>
  <si>
    <t>Afectación por agua lluvia</t>
  </si>
  <si>
    <t>Cesar Londoño Uribe</t>
  </si>
  <si>
    <t>Walter</t>
  </si>
  <si>
    <t>316-2014</t>
  </si>
  <si>
    <t>Urb. Villas de Santa Teresa</t>
  </si>
  <si>
    <t>Olores ofensivos por lavado de canecas en espacio publico - villas de santa teresa</t>
  </si>
  <si>
    <t>Villas de Santa Teresa</t>
  </si>
  <si>
    <t>317-2014</t>
  </si>
  <si>
    <t>Quema de material vegetal para carbon y afectando rastrojos medios</t>
  </si>
  <si>
    <t>Leon Dario Torres</t>
  </si>
  <si>
    <t>km 4,5</t>
  </si>
  <si>
    <t>IT132395</t>
  </si>
  <si>
    <t>318-2014</t>
  </si>
  <si>
    <t>Contaminacion de fuente hidrica</t>
  </si>
  <si>
    <t>Agustin de Jesus Montoya Montoya</t>
  </si>
  <si>
    <t>PREDIO 192</t>
  </si>
  <si>
    <t>Rincon Alto SAS</t>
  </si>
  <si>
    <t>PREDIO 416</t>
  </si>
  <si>
    <t>319-2014</t>
  </si>
  <si>
    <t>Denuncian gato en malas condiciones</t>
  </si>
  <si>
    <t xml:space="preserve">Maria Eugenia Agudelo </t>
  </si>
  <si>
    <t>Maria Cecilia Vasquez</t>
  </si>
  <si>
    <t>320-2014</t>
  </si>
  <si>
    <t>Hernan</t>
  </si>
  <si>
    <t>321-2014</t>
  </si>
  <si>
    <t>322-2014</t>
  </si>
  <si>
    <t>Ed. Maria Jose</t>
  </si>
  <si>
    <t>Intervencion de antejardines</t>
  </si>
  <si>
    <t>Gustavo Ochoa Perez</t>
  </si>
  <si>
    <t>323-2014</t>
  </si>
  <si>
    <t>Maltrato a canino</t>
  </si>
  <si>
    <t>Saira Perez</t>
  </si>
  <si>
    <t>324-2014</t>
  </si>
  <si>
    <t>Daniel Andres Jimenez</t>
  </si>
  <si>
    <t>325-2014</t>
  </si>
  <si>
    <t>Establecimientos</t>
  </si>
  <si>
    <t>326-2014</t>
  </si>
  <si>
    <t>Maltrato animal - canino</t>
  </si>
  <si>
    <t>Anonimo - Luz</t>
  </si>
  <si>
    <t>Jhon</t>
  </si>
  <si>
    <t>327-2014</t>
  </si>
  <si>
    <t>Decomiso de 5 bultos de musgo</t>
  </si>
  <si>
    <t>Pedro Pablo Giraldo</t>
  </si>
  <si>
    <t>328-2014</t>
  </si>
  <si>
    <t>Tala de arboles nativos y quemas</t>
  </si>
  <si>
    <t>David Naranjo Uribe - davidnaranjou@yahoo.com.mx</t>
  </si>
  <si>
    <t>329-2014</t>
  </si>
  <si>
    <t>Ataque de un canino a otro</t>
  </si>
  <si>
    <t>Jelly Liseth Agudelo</t>
  </si>
  <si>
    <t>Bernardo Montoya</t>
  </si>
  <si>
    <t>330-2014</t>
  </si>
  <si>
    <t>Quemas para carbon</t>
  </si>
  <si>
    <t>Carboneros</t>
  </si>
  <si>
    <t>331-2014</t>
  </si>
  <si>
    <t>Dario de Jesus Castañeda</t>
  </si>
  <si>
    <t>Oscar Colorado</t>
  </si>
  <si>
    <t>332-2014</t>
  </si>
  <si>
    <t>Restaurante Gula Gula</t>
  </si>
  <si>
    <t>333-2014</t>
  </si>
  <si>
    <t>Inadecuado manejo de residuos solidos</t>
  </si>
  <si>
    <t>334-2014</t>
  </si>
  <si>
    <t>1309839 - 1310518 - 1310349</t>
  </si>
  <si>
    <t>David Toro Ruiz</t>
  </si>
  <si>
    <t>Carlos Enrique Alvarez</t>
  </si>
  <si>
    <t>335-2014</t>
  </si>
  <si>
    <t>1309838 - 1312962</t>
  </si>
  <si>
    <t>Alejandro Olaya B.</t>
  </si>
  <si>
    <t>Ana Carolina Toro Martinez</t>
  </si>
  <si>
    <t>336-2014</t>
  </si>
  <si>
    <t>Poda de arboles severa sin autorizacion</t>
  </si>
  <si>
    <t>Barberia Tatos - Comidas rapidas Jordy</t>
  </si>
  <si>
    <t>337-2014</t>
  </si>
  <si>
    <t>Afectacion severa de palma</t>
  </si>
  <si>
    <t>Inirida</t>
  </si>
  <si>
    <t>Oficio 13-3037 - 2263</t>
  </si>
  <si>
    <t>338-2014</t>
  </si>
  <si>
    <t>Conexión errada de agua residual</t>
  </si>
  <si>
    <t>Margarita Maria Lopez A - Arrendamientos Envigado</t>
  </si>
  <si>
    <t>julian guzman</t>
  </si>
  <si>
    <t>339-2014</t>
  </si>
  <si>
    <t>1309922 - 1310461 -  (R/DP. 0120031)</t>
  </si>
  <si>
    <t>Tierra grata esmeraldal</t>
  </si>
  <si>
    <t>descarga de agua de pilas a red de alcantarillado</t>
  </si>
  <si>
    <t>Tierra Grata - Esmeraldal</t>
  </si>
  <si>
    <t>3363955 - 3036779207</t>
  </si>
  <si>
    <t>340-2014</t>
  </si>
  <si>
    <t>117953 - 1310495</t>
  </si>
  <si>
    <t>Lote en malas condiciones</t>
  </si>
  <si>
    <t>Personeria- Margarita Arango Giraldo</t>
  </si>
  <si>
    <t>Maria Rubiela Palacio - Pioneros</t>
  </si>
  <si>
    <t>341-2014</t>
  </si>
  <si>
    <t>342-2014</t>
  </si>
  <si>
    <t>No recogen heces de mascota</t>
  </si>
  <si>
    <t>Soledad Valencia</t>
  </si>
  <si>
    <t>343-2014</t>
  </si>
  <si>
    <t>Tenencia inadecuada de gatos</t>
  </si>
  <si>
    <t>Javier Ivan Hernandez</t>
  </si>
  <si>
    <t>344-2014</t>
  </si>
  <si>
    <t>Maltrato canino</t>
  </si>
  <si>
    <t>Administrador Corazon Envigado</t>
  </si>
  <si>
    <t>Santiago Roldan</t>
  </si>
  <si>
    <t>345-2014</t>
  </si>
  <si>
    <t>Jazmin Quintero</t>
  </si>
  <si>
    <t>Carlos</t>
  </si>
  <si>
    <t>346-2014</t>
  </si>
  <si>
    <t>Comunidad - Fauna</t>
  </si>
  <si>
    <t>Raul</t>
  </si>
  <si>
    <t>347-2014</t>
  </si>
  <si>
    <t>Ocupacion de zona verde con piso duro y mesas</t>
  </si>
  <si>
    <t>Sergio - Establecimiento bar</t>
  </si>
  <si>
    <t>348-2014</t>
  </si>
  <si>
    <t>Ocupacion de zona verde con piso duro y silla</t>
  </si>
  <si>
    <t>Sebastian Martinez</t>
  </si>
  <si>
    <t>349-2014</t>
  </si>
  <si>
    <t>Ocupación de zona verde con piso duro, mesas, sillas</t>
  </si>
  <si>
    <t>Diego Alexander Lopez Zapata</t>
  </si>
  <si>
    <t>350-2014</t>
  </si>
  <si>
    <t>Acumulación de triturado en zona verde del espacio publico</t>
  </si>
  <si>
    <t>Gloria Estela Ruiz</t>
  </si>
  <si>
    <t>351-2014</t>
  </si>
  <si>
    <t>Acumulación de escombros en antejardin</t>
  </si>
  <si>
    <t>Ricardo Bernal</t>
  </si>
  <si>
    <t>352-2014</t>
  </si>
  <si>
    <t>Edificio Yarima</t>
  </si>
  <si>
    <t>024</t>
  </si>
  <si>
    <t>353-2014</t>
  </si>
  <si>
    <t>1309980 - 1310512</t>
  </si>
  <si>
    <t>Descarga de aguas residuales domesticas en terreno aportando a saturacion de suelo</t>
  </si>
  <si>
    <t>Jose David Lopez - Rosalba Lopez</t>
  </si>
  <si>
    <t>354-2014</t>
  </si>
  <si>
    <t>Compostaje que genera olores y roedores</t>
  </si>
  <si>
    <t>355-2014</t>
  </si>
  <si>
    <t>Diana Maria Jaramillo - C.R Entremontes</t>
  </si>
  <si>
    <t>42771735 - 8110471003</t>
  </si>
  <si>
    <t>Nelly Henao</t>
  </si>
  <si>
    <t>jhon j - santiago</t>
  </si>
  <si>
    <t>jhon j - valentina</t>
  </si>
  <si>
    <t>DP 14030-122588</t>
  </si>
  <si>
    <t>356-2014</t>
  </si>
  <si>
    <t>122796 - 1310103 - 125093</t>
  </si>
  <si>
    <t xml:space="preserve">Perros peligrosos </t>
  </si>
  <si>
    <t>Jorge Humberto Gomez A</t>
  </si>
  <si>
    <t>357-2014</t>
  </si>
  <si>
    <t>Bus que atropello a un canino</t>
  </si>
  <si>
    <t>Juan Manuel Caro</t>
  </si>
  <si>
    <t>Jorge Mario Marin Betancur</t>
  </si>
  <si>
    <t>358-2014</t>
  </si>
  <si>
    <t>Canino que ataca a persona</t>
  </si>
  <si>
    <t>Angela Maria Bermudez Rueda</t>
  </si>
  <si>
    <t>Leon Javier Rojas Henao</t>
  </si>
  <si>
    <t>359-2014</t>
  </si>
  <si>
    <t>1310086 - 287310</t>
  </si>
  <si>
    <t>Accion Comunal - Liliam Loaiza</t>
  </si>
  <si>
    <t>Urb. Corazon Envigado</t>
  </si>
  <si>
    <t>llega nuevamente queja por el mismo asunto el 19-05-2015</t>
  </si>
  <si>
    <t>360-2014</t>
  </si>
  <si>
    <t>Quema de material vegetal para carbon</t>
  </si>
  <si>
    <t>Jorge Hernan Arango</t>
  </si>
  <si>
    <t>361-2014</t>
  </si>
  <si>
    <t>1310091 - 1310720</t>
  </si>
  <si>
    <t>Ocupación de zona verde con triturado para venta estacionaria</t>
  </si>
  <si>
    <t>Juan Carlos Villegas Ramirez - Carlos Enrique Monsalve</t>
  </si>
  <si>
    <t>362-2014</t>
  </si>
  <si>
    <t>Gladys Sierra</t>
  </si>
  <si>
    <t>363-2014</t>
  </si>
  <si>
    <t>1310146 - 128863 - 128864 - 131572 - 02341</t>
  </si>
  <si>
    <t>Disposición inadecuada de residuos solidos y estancamiento de agua en tanques abandonados predio Muncipio</t>
  </si>
  <si>
    <t>Walter Osvaldo Torres</t>
  </si>
  <si>
    <t>Municipio de Envigado</t>
  </si>
  <si>
    <t>364-2014</t>
  </si>
  <si>
    <t>Silvia Maria Arango</t>
  </si>
  <si>
    <t>Teresa Zapata</t>
  </si>
  <si>
    <t>365-2014</t>
  </si>
  <si>
    <t>Perjuicios por desabastecimiento de agua</t>
  </si>
  <si>
    <t>Fernando Jaramillo</t>
  </si>
  <si>
    <t>366-2014</t>
  </si>
  <si>
    <t>Compostera en retiro de quebrada El Salado</t>
  </si>
  <si>
    <t>Francisco Javier Espinal</t>
  </si>
  <si>
    <t>Remitido a espacio Publico</t>
  </si>
  <si>
    <t>C. Calle - A. Espinosa</t>
  </si>
  <si>
    <t>367-2014</t>
  </si>
  <si>
    <t>Afectación por agua de escorrentia</t>
  </si>
  <si>
    <t>Matilde Hoyos</t>
  </si>
  <si>
    <t>Luis Fernando Molina</t>
  </si>
  <si>
    <t>IT 132466</t>
  </si>
  <si>
    <t>368-2014</t>
  </si>
  <si>
    <t>DA06-006</t>
  </si>
  <si>
    <t>Requerimiento por mantenimiento de obra que descarga agua lluvia</t>
  </si>
  <si>
    <t>Lina Maria Angel Correa - Jardines de Montiel</t>
  </si>
  <si>
    <t>Oficio 132592</t>
  </si>
  <si>
    <t>369-2014</t>
  </si>
  <si>
    <t>Disposición inadecuada de residuos solidos por habitantes de la calle</t>
  </si>
  <si>
    <t>370-2014</t>
  </si>
  <si>
    <t>Raul Antonio Bustamante Mendoza - JAC Los Almendros</t>
  </si>
  <si>
    <t>371-2014</t>
  </si>
  <si>
    <t>Luis Antonio Zuluaga Ramírez</t>
  </si>
  <si>
    <t>Oficio 132516 IT 132517</t>
  </si>
  <si>
    <t>372-2014</t>
  </si>
  <si>
    <t>NA</t>
  </si>
  <si>
    <t>MH ubicado en lecho de la quebrada La Lenteja, parcelación Alamos del Escobero</t>
  </si>
  <si>
    <t>Hemel Adolfo Serna Valencia - EPM</t>
  </si>
  <si>
    <t>373-2014</t>
  </si>
  <si>
    <t>Carlos Mario del Valle</t>
  </si>
  <si>
    <t>A. Espinosa</t>
  </si>
  <si>
    <t>DP 14032 Oficio 132420</t>
  </si>
  <si>
    <t>374-2014</t>
  </si>
  <si>
    <t>123057 - 1310484</t>
  </si>
  <si>
    <t>Falla alcantarillado quebrada La Honda</t>
  </si>
  <si>
    <t>Paloma Gonzales Villafañe</t>
  </si>
  <si>
    <t>EPM - Hemel Adolfo Serna Valencia</t>
  </si>
  <si>
    <t>375-2014</t>
  </si>
  <si>
    <t>Ocupación de cauce</t>
  </si>
  <si>
    <t>Ivan Dario Escobar</t>
  </si>
  <si>
    <t>376-2014</t>
  </si>
  <si>
    <t>1310398 - 1313128</t>
  </si>
  <si>
    <t>Lavado de contenedores en espacio publico - Comparendo 2206</t>
  </si>
  <si>
    <t>Urb. Luna Verde</t>
  </si>
  <si>
    <t>377-2014</t>
  </si>
  <si>
    <t>1310399 - 1312958</t>
  </si>
  <si>
    <t>Lavado de contenedores en espacio publico - Comparendo 2207</t>
  </si>
  <si>
    <t>Ciudadela San Marcos</t>
  </si>
  <si>
    <t>378-2014</t>
  </si>
  <si>
    <t>Lavado de contenedores en espacio publico - Comparendo 2208</t>
  </si>
  <si>
    <t>Urb. Palmanova</t>
  </si>
  <si>
    <t>379-2014</t>
  </si>
  <si>
    <t>Lavado de contenedores en espacio publico - Comparendo 2209</t>
  </si>
  <si>
    <t>Asados Rogelio Arguelles</t>
  </si>
  <si>
    <t>380-2014</t>
  </si>
  <si>
    <t>Disposición inadecuada de escombros en via publica</t>
  </si>
  <si>
    <t>Hector Montoya</t>
  </si>
  <si>
    <t>Oficio 13-2638 IT 13-2639</t>
  </si>
  <si>
    <t>381-2014</t>
  </si>
  <si>
    <t>123514 - 134171 - 134172</t>
  </si>
  <si>
    <t>Urbanización Canta Piedra</t>
  </si>
  <si>
    <t>Requerimiento por ejecución de obras</t>
  </si>
  <si>
    <t>Luis Fernando Ramirez C</t>
  </si>
  <si>
    <t>Se realiza verificacion con el señor Luis Fernando Ramirez, Administrador de canta piedra sus compromisos estan superados, queda pendiente el tema del descole que esta socabado, por informacion del Sr. Luis Fdo Ramirez dice que esta obra transversal le corresponde a la urbanizacion acanto, se programa visita a la urb. acanto para informar sobre este tema y solicitar la reparacion del descole si pertenece a ellos. Auto de archivo, Canta Piedra, problema superado.</t>
  </si>
  <si>
    <t>382-2014</t>
  </si>
  <si>
    <t>Lavado de contenedores en espacio publico - Comparendo 2212</t>
  </si>
  <si>
    <t>Urb. Portal del Valle</t>
  </si>
  <si>
    <t>TORRE 7</t>
  </si>
  <si>
    <t>383-2014</t>
  </si>
  <si>
    <t>1310236 - 1316589 - 1317753</t>
  </si>
  <si>
    <t>Canino que ataco a tres personas</t>
  </si>
  <si>
    <t>Cristian Alejandro Montaño Gutierrez</t>
  </si>
  <si>
    <t>384-2014</t>
  </si>
  <si>
    <t>385-2014</t>
  </si>
  <si>
    <t>Manejo inadecuado de excrementos de caninos</t>
  </si>
  <si>
    <t>Maria Patricia Quintero Aristizabal</t>
  </si>
  <si>
    <t>Stella Aristizabal</t>
  </si>
  <si>
    <t>fjvillarraga</t>
  </si>
  <si>
    <t>386-2014</t>
  </si>
  <si>
    <t>Antonio Jose Orozco Giraldo</t>
  </si>
  <si>
    <t>387-2014</t>
  </si>
  <si>
    <t>Almendros Terra</t>
  </si>
  <si>
    <t>Control ambiental de obra</t>
  </si>
  <si>
    <t>Proyecto Almendros Terra</t>
  </si>
  <si>
    <t>388-2014</t>
  </si>
  <si>
    <t>389-2014</t>
  </si>
  <si>
    <t>Lavado de contenedores en espacio publico - Comparendo 2203</t>
  </si>
  <si>
    <t>Quintas de Milan</t>
  </si>
  <si>
    <t>390-2014</t>
  </si>
  <si>
    <t>Lavado de contenedores en espacio publico - Comparendo 2202</t>
  </si>
  <si>
    <t>Condominio 3 Milan</t>
  </si>
  <si>
    <t>391-2014</t>
  </si>
  <si>
    <t>Lavado de contenedores en espacio publico - Comparendo 2177</t>
  </si>
  <si>
    <t>Condominio 9 Milan</t>
  </si>
  <si>
    <t>392-2014</t>
  </si>
  <si>
    <t>Gloria Lucia Cano</t>
  </si>
  <si>
    <t>393-2014</t>
  </si>
  <si>
    <t>394-2014</t>
  </si>
  <si>
    <t>Botadero de material para lleno</t>
  </si>
  <si>
    <t>395-2014</t>
  </si>
  <si>
    <t>Olor a gasolina que perjudica vecinos</t>
  </si>
  <si>
    <t>Edilia Osorio Henao</t>
  </si>
  <si>
    <t>Maria Yamile Martinez</t>
  </si>
  <si>
    <t>396-2014</t>
  </si>
  <si>
    <t>1310255 - 1312544</t>
  </si>
  <si>
    <t>Afectación de nido de ave</t>
  </si>
  <si>
    <t>Patrullero Jaiber Johani Londoño</t>
  </si>
  <si>
    <t>Subteniente Paolo Castillo</t>
  </si>
  <si>
    <t>397-2014</t>
  </si>
  <si>
    <t>1310265 - (I.T 3469)</t>
  </si>
  <si>
    <t>Bruja Campestre</t>
  </si>
  <si>
    <t>Proyecto Bruja Campestre - Francisco Avendaño</t>
  </si>
  <si>
    <t>IT 1309842</t>
  </si>
  <si>
    <t>398-2014</t>
  </si>
  <si>
    <t>Tala de arbol sin autorización y cambio de zona verde</t>
  </si>
  <si>
    <t>399-2014</t>
  </si>
  <si>
    <t>Enviaseo - Ana Estella Gomez Rendon</t>
  </si>
  <si>
    <t>Vecinos</t>
  </si>
  <si>
    <t>400-2014</t>
  </si>
  <si>
    <t>Parcelación Las Palmas</t>
  </si>
  <si>
    <t>Tala de arboles en predio privado</t>
  </si>
  <si>
    <t>401-2014</t>
  </si>
  <si>
    <t>402-2014</t>
  </si>
  <si>
    <t>Ed. Pescora</t>
  </si>
  <si>
    <t>Edificio Pescora - Gerardo Giraldo Alvarez</t>
  </si>
  <si>
    <t>403-2014</t>
  </si>
  <si>
    <t>Ed. Terrazino Royal</t>
  </si>
  <si>
    <t>Proyecto Terrazino Royal - Julian Arango Bedoya</t>
  </si>
  <si>
    <t>404-2014</t>
  </si>
  <si>
    <t>Posible tala de arboles</t>
  </si>
  <si>
    <t>Proyecto Pontevedra</t>
  </si>
  <si>
    <t>405-2014</t>
  </si>
  <si>
    <t>1310227 - 125319</t>
  </si>
  <si>
    <t>Movimientos de tierra que sedimentan la quebrada Las Palmas</t>
  </si>
  <si>
    <t>JAC Los Valles - Acueducto Las Palmas</t>
  </si>
  <si>
    <t>3862123 - 3114456570</t>
  </si>
  <si>
    <t>406-2014</t>
  </si>
  <si>
    <t>La Comunidad</t>
  </si>
  <si>
    <t>407-2014</t>
  </si>
  <si>
    <t>Manejo inadecuado de residuos de la floristeria</t>
  </si>
  <si>
    <t>Floristeria Manojo de Flores</t>
  </si>
  <si>
    <t>408-2014</t>
  </si>
  <si>
    <t>carlos-yeisson</t>
  </si>
  <si>
    <t>Oficio 13-2571 IT 13-2572</t>
  </si>
  <si>
    <t>409-2014</t>
  </si>
  <si>
    <t>Requiere mejorar entrega de agua lluvia a la quebrada la lenteja</t>
  </si>
  <si>
    <t xml:space="preserve">Urb. Mirador del Escobero - Lina Maria Angel </t>
  </si>
  <si>
    <t>IT 13-2459</t>
  </si>
  <si>
    <t>410-2014</t>
  </si>
  <si>
    <t>Autoriza tala de arboles en riesgo</t>
  </si>
  <si>
    <t>Enrique Londoño Uribe</t>
  </si>
  <si>
    <t>411-2014</t>
  </si>
  <si>
    <t>Nohelia Arango</t>
  </si>
  <si>
    <t>2768237 - 3216653394</t>
  </si>
  <si>
    <t>412-2014</t>
  </si>
  <si>
    <t>Edificación abandonada, botadero de escombros</t>
  </si>
  <si>
    <t>Luis Fernando Posada Marin - E.S.E Santa Gertrudis</t>
  </si>
  <si>
    <t>900125759-3</t>
  </si>
  <si>
    <t>santiago-jhon j</t>
  </si>
  <si>
    <t>413-2014</t>
  </si>
  <si>
    <t>Fredy Cifuentes Maya</t>
  </si>
  <si>
    <t>414-2014</t>
  </si>
  <si>
    <t>Tenencia inadecuada de mascotas, ruido y olores</t>
  </si>
  <si>
    <t>Alba Molina</t>
  </si>
  <si>
    <t>Marta Lucia</t>
  </si>
  <si>
    <t>415-2014</t>
  </si>
  <si>
    <t>Quema de madera</t>
  </si>
  <si>
    <t>Renson Carmona</t>
  </si>
  <si>
    <t>IT 132713</t>
  </si>
  <si>
    <t>416-2014</t>
  </si>
  <si>
    <t>Vitta</t>
  </si>
  <si>
    <t>Control y seguimiento al proyecto Vitta</t>
  </si>
  <si>
    <t>Marcela Aristizabal</t>
  </si>
  <si>
    <t>417-2014</t>
  </si>
  <si>
    <t>Reserva de la Maria 1</t>
  </si>
  <si>
    <t>Denuncian tala de individuos vegetales</t>
  </si>
  <si>
    <t>900201480-1</t>
  </si>
  <si>
    <t>Oficio 13-2674 IT 13-2675 DA 07011</t>
  </si>
  <si>
    <t>418-2014</t>
  </si>
  <si>
    <t>8820-2007</t>
  </si>
  <si>
    <t>Chabliss</t>
  </si>
  <si>
    <t>Requerimiento por descaraga de agua residual a traves de obra de agua lluvia</t>
  </si>
  <si>
    <t>Urb. Chabliss - Maria Olga Sanchez</t>
  </si>
  <si>
    <t>3526057 - 4126154</t>
  </si>
  <si>
    <t>419-2014</t>
  </si>
  <si>
    <t>420-2014</t>
  </si>
  <si>
    <t>1310348 - 1313036</t>
  </si>
  <si>
    <t>Juan Carlos Gonzales Obando</t>
  </si>
  <si>
    <t>Carlos Albeiro Cadavid</t>
  </si>
  <si>
    <t>421-2014</t>
  </si>
  <si>
    <t>1313250 - 294630</t>
  </si>
  <si>
    <t>Construccion de kiosko y acumulacion de material en retiro quebrada cien pesos</t>
  </si>
  <si>
    <t>Dubian Buritica</t>
  </si>
  <si>
    <t xml:space="preserve">Se envía al municipio de Sabaneta por jurisdicción. </t>
  </si>
  <si>
    <t>J. Alvarez</t>
  </si>
  <si>
    <t>422-2014</t>
  </si>
  <si>
    <t>Disposicón de mimbre en quebrada - rattan las palmas</t>
  </si>
  <si>
    <t>Heraldo Espinosa</t>
  </si>
  <si>
    <t>km 19 palmas</t>
  </si>
  <si>
    <t>423-2014</t>
  </si>
  <si>
    <t>Quemas efectuadas en predio</t>
  </si>
  <si>
    <t>Saul Espinosa</t>
  </si>
  <si>
    <t>km 18</t>
  </si>
  <si>
    <t>424-2014</t>
  </si>
  <si>
    <t>Disposición de residuos hacia la quebrada</t>
  </si>
  <si>
    <t>Flor Alba Lopez</t>
  </si>
  <si>
    <t>km 18 el remanso</t>
  </si>
  <si>
    <t>425-2014</t>
  </si>
  <si>
    <t>Gildardo Londoño Ruiz</t>
  </si>
  <si>
    <t>km el remanso</t>
  </si>
  <si>
    <t>IT 132718</t>
  </si>
  <si>
    <t>426-2014</t>
  </si>
  <si>
    <t>427-2014</t>
  </si>
  <si>
    <t>428-2014</t>
  </si>
  <si>
    <t>Daño de zona verde del espacio publico y poda de raices de arbol de mango</t>
  </si>
  <si>
    <t>Jhon Ortega</t>
  </si>
  <si>
    <t>429-2014</t>
  </si>
  <si>
    <t>Contaminación con material particulado por obra nueva</t>
  </si>
  <si>
    <t>Gloria Elena Alvarez</t>
  </si>
  <si>
    <t>Wilson Alberto Gonzales</t>
  </si>
  <si>
    <t>430-2014</t>
  </si>
  <si>
    <t>Comparendo ambiental 2217 - Condisa S.A</t>
  </si>
  <si>
    <t>Condisa S.A</t>
  </si>
  <si>
    <t>800086096-8</t>
  </si>
  <si>
    <t>431-2014</t>
  </si>
  <si>
    <t>1310737 - 1312326</t>
  </si>
  <si>
    <t>Comparendo ambiental 2216 - Clinica Veterinaria CES</t>
  </si>
  <si>
    <t>Universidad CES</t>
  </si>
  <si>
    <t>Km 4 Loma del Escobero</t>
  </si>
  <si>
    <t>890984002-6</t>
  </si>
  <si>
    <t>432-2014</t>
  </si>
  <si>
    <t>Daño en tuberia que afecta predio</t>
  </si>
  <si>
    <t>Marta Silvia Angel</t>
  </si>
  <si>
    <t>Acueducto San Rafael - Alfonso Hernandez</t>
  </si>
  <si>
    <t>433-2014</t>
  </si>
  <si>
    <t>Quema de pastizales</t>
  </si>
  <si>
    <t>Jorge Ivan Londoño</t>
  </si>
  <si>
    <t>434-2014</t>
  </si>
  <si>
    <t>Usuarios</t>
  </si>
  <si>
    <t>435-2014</t>
  </si>
  <si>
    <t>Construyen caballeriza en retiro de quebrada</t>
  </si>
  <si>
    <t>Nancy Vera Gomez - Inspección Palmas</t>
  </si>
  <si>
    <t>Maria Gelsen Garcia</t>
  </si>
  <si>
    <t>436-2014</t>
  </si>
  <si>
    <t>Comparendo 2213</t>
  </si>
  <si>
    <t>La Leña</t>
  </si>
  <si>
    <t>S. Bustamante - J. Alvarez</t>
  </si>
  <si>
    <t>Oficio 13-2918</t>
  </si>
  <si>
    <t>437-2014</t>
  </si>
  <si>
    <t>Ataque de canino a personas</t>
  </si>
  <si>
    <t>Hector Ivan Sierra - CR Villa Nueva de la Ayura</t>
  </si>
  <si>
    <t>811021398-8</t>
  </si>
  <si>
    <t>Consuelo Agudelo</t>
  </si>
  <si>
    <t>438-2014</t>
  </si>
  <si>
    <t>1310708 - 1310794</t>
  </si>
  <si>
    <t xml:space="preserve">Disposición inadecuada de residuos en la zona de la pista de patinaje </t>
  </si>
  <si>
    <t>Enviaseo - Raul Antonio Bustamante Mendoza</t>
  </si>
  <si>
    <t>JAC Los Almendros</t>
  </si>
  <si>
    <t>439-2014</t>
  </si>
  <si>
    <t>Contaminación de la quebrada La Sebastiana por constructoras</t>
  </si>
  <si>
    <t>Gloria Maria Mejia</t>
  </si>
  <si>
    <t>Constructoras</t>
  </si>
  <si>
    <t>440-2014</t>
  </si>
  <si>
    <t>Maria Victoria Castrillon Yepez</t>
  </si>
  <si>
    <t>Maria Soledad Buitrago</t>
  </si>
  <si>
    <t>441-2014</t>
  </si>
  <si>
    <t>1310749 - 134363</t>
  </si>
  <si>
    <t>Balmoral</t>
  </si>
  <si>
    <t>Proyecto Balmoral - Juan Guillermo Martinez</t>
  </si>
  <si>
    <t>442-2014</t>
  </si>
  <si>
    <t>Privatto aptos</t>
  </si>
  <si>
    <t>Proyecto Privatto apartamentos</t>
  </si>
  <si>
    <t>443-2014</t>
  </si>
  <si>
    <t>Disposición inadecuada de escombros por obra en construcción</t>
  </si>
  <si>
    <t>Alba Luz Tavera</t>
  </si>
  <si>
    <t>444-2014</t>
  </si>
  <si>
    <t>Amparo Gomez de V</t>
  </si>
  <si>
    <t xml:space="preserve"> 3/6/2014</t>
  </si>
  <si>
    <t>jhon j-valentina</t>
  </si>
  <si>
    <t>445-2014</t>
  </si>
  <si>
    <t>Elvia Gomez - Casa de eventos Tierra Santa</t>
  </si>
  <si>
    <t>446-2014</t>
  </si>
  <si>
    <t>1315086 - 1310776 (Mismo caso 289-2015)</t>
  </si>
  <si>
    <t>Andalucia</t>
  </si>
  <si>
    <t>Proyecto Andalucia</t>
  </si>
  <si>
    <t>Oficio 13-2701 IT 13-2702</t>
  </si>
  <si>
    <t>447-2014</t>
  </si>
  <si>
    <t>Requerimiento para ejecutar obras de protección de paredes de cauce quebrada La Honda</t>
  </si>
  <si>
    <t>Urb. Cerezal - Mario Alberto Marin</t>
  </si>
  <si>
    <t>448-2014</t>
  </si>
  <si>
    <t>124937 - 147439</t>
  </si>
  <si>
    <t>En la frutera acumulan mas animales y da disposición inadecuda de residuos</t>
  </si>
  <si>
    <t>Maria Cecilia Rozo</t>
  </si>
  <si>
    <t>La Frutera</t>
  </si>
  <si>
    <t>jeison</t>
  </si>
  <si>
    <t>449-2014</t>
  </si>
  <si>
    <t xml:space="preserve">Taller de soldadura genera ruido y emisiones </t>
  </si>
  <si>
    <t>Julian E Gallo</t>
  </si>
  <si>
    <t>450-2014</t>
  </si>
  <si>
    <t>Perro agresivo, sale sin trailla</t>
  </si>
  <si>
    <t>German Guzman</t>
  </si>
  <si>
    <t>Yolanda Montoya Tobon</t>
  </si>
  <si>
    <t>john j-adriana</t>
  </si>
  <si>
    <t>451-2014</t>
  </si>
  <si>
    <t>Descarga de aguas residuales domesticas sin tratamiento</t>
  </si>
  <si>
    <t>Blanca Nelly Galeano</t>
  </si>
  <si>
    <t>452-2014</t>
  </si>
  <si>
    <t>Daño de plantas en zona verde</t>
  </si>
  <si>
    <t>Fabio - Yudi</t>
  </si>
  <si>
    <t>453-2014</t>
  </si>
  <si>
    <t>Recicladores que dejan basuras en la zona sin control</t>
  </si>
  <si>
    <t>IT 132854</t>
  </si>
  <si>
    <t>454-2014</t>
  </si>
  <si>
    <t>Emision de material particulado</t>
  </si>
  <si>
    <t>William Velasquez</t>
  </si>
  <si>
    <t>455-2014</t>
  </si>
  <si>
    <t>Volqueta OLA 017 que descarga escombros en predio privado entre city plaza y quintas de la serrania</t>
  </si>
  <si>
    <t>Diana Patricia Cadavid Cardona OLA 017</t>
  </si>
  <si>
    <t>456-2014</t>
  </si>
  <si>
    <t>Descarga de aguas grises en terreno</t>
  </si>
  <si>
    <t>Bernardo Botero Calle - Amanda Jaramillo</t>
  </si>
  <si>
    <t>66 - 75</t>
  </si>
  <si>
    <t>457-2014</t>
  </si>
  <si>
    <t>Tala de arbol citrico</t>
  </si>
  <si>
    <t>Carlos Ramirez</t>
  </si>
  <si>
    <t>458-2014</t>
  </si>
  <si>
    <t>Constructora que ocupa sardinel con equipos y materiales de construcción</t>
  </si>
  <si>
    <t>Constructora</t>
  </si>
  <si>
    <t>IT 13-2817</t>
  </si>
  <si>
    <t>459-2014</t>
  </si>
  <si>
    <t>1311474 - 151798</t>
  </si>
  <si>
    <t>Tala de arboles nativos en zona de humedales</t>
  </si>
  <si>
    <t>Jose Ignacio Palacio Garcia - Luz Denny Mejia Mejia</t>
  </si>
  <si>
    <t>n</t>
  </si>
  <si>
    <t>460-2014</t>
  </si>
  <si>
    <t>1311586 - 1311880</t>
  </si>
  <si>
    <t>Ataque de canino a persona y a otro canino</t>
  </si>
  <si>
    <t>Maria del Pilar Villegas Rodas</t>
  </si>
  <si>
    <t>Angela Maria Velasquez</t>
  </si>
  <si>
    <t>461-2014</t>
  </si>
  <si>
    <t>Solicitud de material de apoyo para educar</t>
  </si>
  <si>
    <t>Oficio 13-2859 IT 13-2860</t>
  </si>
  <si>
    <t>462-2014</t>
  </si>
  <si>
    <t>Casa de Patio</t>
  </si>
  <si>
    <t>Ocupación de zona de retiro de quebrada con campamentos provisionales</t>
  </si>
  <si>
    <t>Proyecto Casa de Patio - Edgar Arango</t>
  </si>
  <si>
    <t>27903-28161-2011</t>
  </si>
  <si>
    <t>463-2014</t>
  </si>
  <si>
    <t>Incumplimiento en reposición de arboles</t>
  </si>
  <si>
    <t>Juan Francisco Velasquez Vargas</t>
  </si>
  <si>
    <t>3117738 - 3114831 - 3125236601</t>
  </si>
  <si>
    <t>Oficio 13-3250 I.T 13-3251 17585-2009</t>
  </si>
  <si>
    <t>464-2014</t>
  </si>
  <si>
    <t>2068 - 273136</t>
  </si>
  <si>
    <t>Camino de Brujas</t>
  </si>
  <si>
    <t>Problemas estructurales en urbanizacion -  Requerimiento por descarga de aguas grises en obra que descarga agua lluvia</t>
  </si>
  <si>
    <t>Juan Mauricio Jimenez - Arquitectura y Concreto - CR Camino de Brujas</t>
  </si>
  <si>
    <t>IT 13-2891</t>
  </si>
  <si>
    <t>465-2014</t>
  </si>
  <si>
    <t>Descarga de agua residual domestica en quebrada La Ayura de las flores</t>
  </si>
  <si>
    <t>IT 13-2893</t>
  </si>
  <si>
    <t>466-2014</t>
  </si>
  <si>
    <t>Descarga de agua residual domestica en quebrada La Ayura a la altura de las brujas</t>
  </si>
  <si>
    <t>IT 13-2892</t>
  </si>
  <si>
    <t>467-2014</t>
  </si>
  <si>
    <t>Descarga de agua residual domestica en quebrada La Sebastiana a la altura de palos de moguer</t>
  </si>
  <si>
    <t>468-2014</t>
  </si>
  <si>
    <t>Ricardo Arturo Gaviria Gomez</t>
  </si>
  <si>
    <t>3394000ext 4230 - 3148128705</t>
  </si>
  <si>
    <t>469-2014</t>
  </si>
  <si>
    <t>470-2014</t>
  </si>
  <si>
    <t>Coactivo</t>
  </si>
  <si>
    <t>471-2014</t>
  </si>
  <si>
    <t>472-2014</t>
  </si>
  <si>
    <t>Agrupadoz SAS</t>
  </si>
  <si>
    <t>473-2014</t>
  </si>
  <si>
    <t>Proyecto Iberica</t>
  </si>
  <si>
    <t>474-2014</t>
  </si>
  <si>
    <t>Ferreteria Alcala</t>
  </si>
  <si>
    <t>475-2014</t>
  </si>
  <si>
    <t>Lavado de contenedores en espacio publico</t>
  </si>
  <si>
    <t>Cerros de Guadalcanal</t>
  </si>
  <si>
    <t xml:space="preserve">santiago </t>
  </si>
  <si>
    <t>476-2014</t>
  </si>
  <si>
    <t>Citroen</t>
  </si>
  <si>
    <t>477-2014</t>
  </si>
  <si>
    <t>Negocio de comidas</t>
  </si>
  <si>
    <t>478-2014</t>
  </si>
  <si>
    <t>Parque Mediterraneo</t>
  </si>
  <si>
    <t>479-2014</t>
  </si>
  <si>
    <t>Comparendo 2220 disposición inadecuada de residuos solidos</t>
  </si>
  <si>
    <t>GP Bikes SAS</t>
  </si>
  <si>
    <t>900300268-9</t>
  </si>
  <si>
    <t>480-2014</t>
  </si>
  <si>
    <t>Comparendo 2214 - Lavado de contenedores en via publica</t>
  </si>
  <si>
    <t>Urb. Vientos de la Colina</t>
  </si>
  <si>
    <t>481-2014</t>
  </si>
  <si>
    <t>Comparendo 704 - Disposición inadecuada de maderas</t>
  </si>
  <si>
    <t>Catalina Echavarria</t>
  </si>
  <si>
    <t>482-2014</t>
  </si>
  <si>
    <t xml:space="preserve">Residente </t>
  </si>
  <si>
    <t>483-2014</t>
  </si>
  <si>
    <t>Residente</t>
  </si>
  <si>
    <t>484-2014</t>
  </si>
  <si>
    <t>384928-1311739</t>
  </si>
  <si>
    <t>Zarzamora</t>
  </si>
  <si>
    <t>Control de obra proyecto Zarzamora</t>
  </si>
  <si>
    <t>Amparo Colorado</t>
  </si>
  <si>
    <t>Proyecto Zarzamora</t>
  </si>
  <si>
    <t>485-2014</t>
  </si>
  <si>
    <t>Federico Garcia Arbelaez</t>
  </si>
  <si>
    <t>486-2014</t>
  </si>
  <si>
    <t>Victor Lopez</t>
  </si>
  <si>
    <t>487-2014</t>
  </si>
  <si>
    <t>John Fredy</t>
  </si>
  <si>
    <t>488-2014</t>
  </si>
  <si>
    <t>Montiel</t>
  </si>
  <si>
    <t>Dispersión de material particulado</t>
  </si>
  <si>
    <t>Adriana Rendon</t>
  </si>
  <si>
    <t>Condominio Montiel</t>
  </si>
  <si>
    <t>489-2014</t>
  </si>
  <si>
    <t>Cecilia Bedoya</t>
  </si>
  <si>
    <t>490-2014</t>
  </si>
  <si>
    <t>Hugo Alberto Jaramillo</t>
  </si>
  <si>
    <t>Alexandra Isaza Londoño</t>
  </si>
  <si>
    <t>491-2014</t>
  </si>
  <si>
    <t>Deposito de Materiales El Salado</t>
  </si>
  <si>
    <t>43515659-0</t>
  </si>
  <si>
    <t>492-2014</t>
  </si>
  <si>
    <t>Dispersión de material particulado y residuos de obra</t>
  </si>
  <si>
    <t>Promotora Portovello - Proyecto Iris</t>
  </si>
  <si>
    <t>493-2014</t>
  </si>
  <si>
    <t>494-2014</t>
  </si>
  <si>
    <t>Ruido generado por compresores de empresas y inadecuado manejo de residuos solidos</t>
  </si>
  <si>
    <t xml:space="preserve">Empresas </t>
  </si>
  <si>
    <t>495-2014</t>
  </si>
  <si>
    <t>Lote enmalezado y con agua estancada</t>
  </si>
  <si>
    <t>496-2014</t>
  </si>
  <si>
    <t>Adriana Montoya</t>
  </si>
  <si>
    <t>497-2014</t>
  </si>
  <si>
    <t>Carpinteria en zona de retiro emitiendo material particulado</t>
  </si>
  <si>
    <t>Luis Miguel Blanco</t>
  </si>
  <si>
    <t>498-2014</t>
  </si>
  <si>
    <t>Envigado</t>
  </si>
  <si>
    <t>499-2014</t>
  </si>
  <si>
    <t>1311700 - 1311940</t>
  </si>
  <si>
    <t>Problemas por aguas negras</t>
  </si>
  <si>
    <t>500-2014</t>
  </si>
  <si>
    <t>Solicitan conectarse a la red de alcantarillado</t>
  </si>
  <si>
    <t>Rodrigo Londoño Jaramillo</t>
  </si>
  <si>
    <t>jhon j-santiago</t>
  </si>
  <si>
    <t>501-2014</t>
  </si>
  <si>
    <t>1311735 - 1313436</t>
  </si>
  <si>
    <t>Aguas residuales de restaurante picante rebosan en la via</t>
  </si>
  <si>
    <t>Pedro Luis Londoño</t>
  </si>
  <si>
    <t>Gustavo - Restaurante Picante</t>
  </si>
  <si>
    <t>502-2014</t>
  </si>
  <si>
    <t>Disposición inadecuada de escombros en el sector de camino verde</t>
  </si>
  <si>
    <t>Espacio publico</t>
  </si>
  <si>
    <t>503-2014</t>
  </si>
  <si>
    <t>Canino que ataco a persona</t>
  </si>
  <si>
    <t>Guillermo de Jesus Montoya Ortiz</t>
  </si>
  <si>
    <t>Oscar Gonzales</t>
  </si>
  <si>
    <t>504-2014</t>
  </si>
  <si>
    <t>Contaminación de quebrada por banqueo</t>
  </si>
  <si>
    <t>Por determinar enseguida de</t>
  </si>
  <si>
    <t>505-2014</t>
  </si>
  <si>
    <t>Cambio de zona verde por piso duro en el parque de alcala</t>
  </si>
  <si>
    <t>Salsamentaria La Herradura</t>
  </si>
  <si>
    <t>506-2014</t>
  </si>
  <si>
    <t>Teresa Brand</t>
  </si>
  <si>
    <t>507-2014</t>
  </si>
  <si>
    <t>Sor Hernandez</t>
  </si>
  <si>
    <t>508-2014</t>
  </si>
  <si>
    <t>02127 - 02170 - 1312332</t>
  </si>
  <si>
    <t>Lleno antropico en retiro de quebrada La Ayura</t>
  </si>
  <si>
    <t>Jorge Agudelo</t>
  </si>
  <si>
    <t>509-2014</t>
  </si>
  <si>
    <t>Edificio</t>
  </si>
  <si>
    <t xml:space="preserve">Control de obra civil </t>
  </si>
  <si>
    <t>Monica Tamayo</t>
  </si>
  <si>
    <t>510-2014</t>
  </si>
  <si>
    <t>Disposición de material vegetal en espacio publico</t>
  </si>
  <si>
    <t>Urb. Palo Verde - Jorge Ivan Arango</t>
  </si>
  <si>
    <t>511-2014</t>
  </si>
  <si>
    <t>Comparendo 2237 Deposito de materiales, suelo y escombros en retiro de quebrada Chingui</t>
  </si>
  <si>
    <t>Villas de la Candelaria - Pedro Ivan Cardenas</t>
  </si>
  <si>
    <t>512-2014</t>
  </si>
  <si>
    <t>Movimientos de tierra y botadero de escombros en zona de protección de quebrada</t>
  </si>
  <si>
    <t>Alberto Alvarez Londoño</t>
  </si>
  <si>
    <t>513-2014</t>
  </si>
  <si>
    <t>Acumulación de residuos solidos inadecuadamente</t>
  </si>
  <si>
    <t>Claudia Patricia Toro - Bienestar social</t>
  </si>
  <si>
    <t>Olga Luz Castaño Arango</t>
  </si>
  <si>
    <t>yeisson</t>
  </si>
  <si>
    <t>yeison</t>
  </si>
  <si>
    <t>514-2014</t>
  </si>
  <si>
    <t>Opera</t>
  </si>
  <si>
    <t>Proyecto Opera</t>
  </si>
  <si>
    <t>515-2014</t>
  </si>
  <si>
    <t>1311808 - 1317457</t>
  </si>
  <si>
    <t>Comparendo 2210 lavado de canecas en espacio publico</t>
  </si>
  <si>
    <t>Bodegas del Consumo - mall Terracino</t>
  </si>
  <si>
    <t>Luego de la cita del 20-04-2015. Comparendo ambiental pedagogico, capacitacion.</t>
  </si>
  <si>
    <t>516-2014</t>
  </si>
  <si>
    <t>517-2014</t>
  </si>
  <si>
    <t>Ruido generado por gallos que son entrenados para peleas</t>
  </si>
  <si>
    <t>Lina Maria Gil</t>
  </si>
  <si>
    <t>Edison Garro</t>
  </si>
  <si>
    <t>518-2014</t>
  </si>
  <si>
    <t>Enviaseo - Luis Fernando Arango Londoño</t>
  </si>
  <si>
    <t>519-2014</t>
  </si>
  <si>
    <t>520-2014</t>
  </si>
  <si>
    <t>denuncian afectación a un arbol citrico</t>
  </si>
  <si>
    <t>Luis Fernando Correa</t>
  </si>
  <si>
    <t>521-2014</t>
  </si>
  <si>
    <t>1310319-1310453-1310444</t>
  </si>
  <si>
    <t>La seccion de fauna solicita ordenar recoger un canino con tenencia inadecuada reincidente</t>
  </si>
  <si>
    <t>522-2014</t>
  </si>
  <si>
    <t>523-2014</t>
  </si>
  <si>
    <t>Gloria Cristina Zapata</t>
  </si>
  <si>
    <t>524-2014</t>
  </si>
  <si>
    <t>Viviendas sin conexión a red de alcantarillado</t>
  </si>
  <si>
    <t>Islenia Tirado</t>
  </si>
  <si>
    <t>525-2014</t>
  </si>
  <si>
    <t>Ivon Marcela Alvarez</t>
  </si>
  <si>
    <t>526-2014</t>
  </si>
  <si>
    <t>Alba Lucia Guarin Gutierrez</t>
  </si>
  <si>
    <t>527-2014</t>
  </si>
  <si>
    <t>Comparendo 706 lavado de contenedores en via publica</t>
  </si>
  <si>
    <t>Urbanizacióm Belagua - Marco Tulio Piedrahita Martinez</t>
  </si>
  <si>
    <t>900370941-7</t>
  </si>
  <si>
    <t>528-2014</t>
  </si>
  <si>
    <t>Arcesio de Jesus Giraldo</t>
  </si>
  <si>
    <t>529-2014</t>
  </si>
  <si>
    <t>Asomun</t>
  </si>
  <si>
    <t>530-2014</t>
  </si>
  <si>
    <t>Cubanos de fidel</t>
  </si>
  <si>
    <t>531-2014</t>
  </si>
  <si>
    <t>Juan Camilo Rincon Vanegas</t>
  </si>
  <si>
    <t>532-2014</t>
  </si>
  <si>
    <t>Emilio Gallego</t>
  </si>
  <si>
    <t>533-2014</t>
  </si>
  <si>
    <t>Poda severa de falso laurel</t>
  </si>
  <si>
    <t>Patricia Ortiz</t>
  </si>
  <si>
    <t>534-2014</t>
  </si>
  <si>
    <t>Luz Amparo Patiño</t>
  </si>
  <si>
    <t>Robinson Loaiza</t>
  </si>
  <si>
    <t>535-2014</t>
  </si>
  <si>
    <t xml:space="preserve">Roceria severa en terreno </t>
  </si>
  <si>
    <t>Luz Elena Giraldo Monsalve</t>
  </si>
  <si>
    <t>Alba Lucia Giraldo Monsalve</t>
  </si>
  <si>
    <t>536-2014</t>
  </si>
  <si>
    <t>Disposición inadecuada de residuos de comidas rapidas dejando el piso con grasa</t>
  </si>
  <si>
    <t>Vendedores parque la piedra</t>
  </si>
  <si>
    <t>537-2014</t>
  </si>
  <si>
    <t>538-2014</t>
  </si>
  <si>
    <t>Ataque de canino a felino</t>
  </si>
  <si>
    <t>John Alberto Bolivar</t>
  </si>
  <si>
    <t>David Ramírez</t>
  </si>
  <si>
    <t>539-2014</t>
  </si>
  <si>
    <t>Acumulación de residuos especiales en balcon</t>
  </si>
  <si>
    <t>Cesar Dario Mejia Gallo</t>
  </si>
  <si>
    <t>540-2014</t>
  </si>
  <si>
    <t xml:space="preserve">Manejo inadecuado de residuos </t>
  </si>
  <si>
    <t>Gustavo Aguilar</t>
  </si>
  <si>
    <t>541-2014</t>
  </si>
  <si>
    <t>Desarrollo de compostera que afecta comunidad vecina</t>
  </si>
  <si>
    <t>Luz S Arcila - Canto del Bosque</t>
  </si>
  <si>
    <t>811032072-1</t>
  </si>
  <si>
    <t>Familia Melguizo</t>
  </si>
  <si>
    <t>542-2014</t>
  </si>
  <si>
    <t>1312256 - 1312145</t>
  </si>
  <si>
    <t>Acumulación de residuos por la administración de parques de san carlos hacia el dorado</t>
  </si>
  <si>
    <t>Parques de San Carlos</t>
  </si>
  <si>
    <t>543-2014</t>
  </si>
  <si>
    <t>Manuel</t>
  </si>
  <si>
    <t>544-2014</t>
  </si>
  <si>
    <t>Wilfer Augusto Restrepo - Enviaseo</t>
  </si>
  <si>
    <t>545-2014</t>
  </si>
  <si>
    <t>Problemas de olores y auditivos</t>
  </si>
  <si>
    <t>Maria Elena Mejia S</t>
  </si>
  <si>
    <t>Dario Velez Arenas</t>
  </si>
  <si>
    <t>546-2014</t>
  </si>
  <si>
    <t>Manejo inadecuado de residuos por recicladores</t>
  </si>
  <si>
    <t>Yorman Arley Ortiz</t>
  </si>
  <si>
    <t>547-2014</t>
  </si>
  <si>
    <t>Comparendo 2215 - Lavado de canecas en via publica</t>
  </si>
  <si>
    <t>Urb. Alcala</t>
  </si>
  <si>
    <t>548-2014</t>
  </si>
  <si>
    <t>Comparendo 705 - Lavado de canecas en via publica</t>
  </si>
  <si>
    <t>Edificio Alcala</t>
  </si>
  <si>
    <t>549-2014</t>
  </si>
  <si>
    <t>Carlos Mario Calle</t>
  </si>
  <si>
    <t>550-2014</t>
  </si>
  <si>
    <t>Escombros en el espacio publico</t>
  </si>
  <si>
    <t>Gloria</t>
  </si>
  <si>
    <t>NI 042-2014</t>
  </si>
  <si>
    <t>551-2014</t>
  </si>
  <si>
    <t>1312287 - 137382 - 1313069</t>
  </si>
  <si>
    <t>Comunidad Loma del Escobero</t>
  </si>
  <si>
    <t>552-2014</t>
  </si>
  <si>
    <t>1312288 - 287760</t>
  </si>
  <si>
    <t>Urb. Villas del prado</t>
  </si>
  <si>
    <t>Lllega nueva queja el 19-05-2015, se asigna patrulleros para visita.</t>
  </si>
  <si>
    <t>553-2014</t>
  </si>
  <si>
    <t>1312448 - 137180</t>
  </si>
  <si>
    <t>Filtración de aguas de red de alcantarillado y/o combinada</t>
  </si>
  <si>
    <t>Juan C. Castañeda</t>
  </si>
  <si>
    <t>554-2014</t>
  </si>
  <si>
    <t>Maria Elena Mesa</t>
  </si>
  <si>
    <t>555-2014</t>
  </si>
  <si>
    <t>Daño de jardin</t>
  </si>
  <si>
    <t>Marta Elena Monsalve</t>
  </si>
  <si>
    <t>Fredy - Andres</t>
  </si>
  <si>
    <t>556-2014</t>
  </si>
  <si>
    <t>Jose Andres Arredondo Garcia</t>
  </si>
  <si>
    <t>Silvana Arredondo</t>
  </si>
  <si>
    <t>557-2014</t>
  </si>
  <si>
    <t>Reciclador que dispersa basuras en el sector</t>
  </si>
  <si>
    <t>Janet Cristina Gonzales</t>
  </si>
  <si>
    <t>558-2014</t>
  </si>
  <si>
    <t>Oficio 13-3158 I.T 13-3159 -932-2013</t>
  </si>
  <si>
    <t>559-2014</t>
  </si>
  <si>
    <t>1312436 - 137897 - 104865</t>
  </si>
  <si>
    <t>Cerramiento en corriente de agua - Azur</t>
  </si>
  <si>
    <t>560-2014</t>
  </si>
  <si>
    <t>Doris Hernandez y otros</t>
  </si>
  <si>
    <t>Edgar Hincapie</t>
  </si>
  <si>
    <t>561-2014</t>
  </si>
  <si>
    <t>Jaime Fernandez</t>
  </si>
  <si>
    <t>562-2014</t>
  </si>
  <si>
    <t>Acumulación inadecuada de material</t>
  </si>
  <si>
    <t>Ricardo Quintero</t>
  </si>
  <si>
    <t>563-2014</t>
  </si>
  <si>
    <t>Acumulacion de material es espacio publico</t>
  </si>
  <si>
    <t>Maria Eugenia Estrada</t>
  </si>
  <si>
    <t>564-2014</t>
  </si>
  <si>
    <t>Nevardo Bermudez</t>
  </si>
  <si>
    <t>Luz Elena Rios - Administradora Veranda</t>
  </si>
  <si>
    <t>565-2014</t>
  </si>
  <si>
    <t>Disposicion inadecuada de material vegetal</t>
  </si>
  <si>
    <t>Lucia Briada Cardona</t>
  </si>
  <si>
    <t>566-2014</t>
  </si>
  <si>
    <t>567-2014</t>
  </si>
  <si>
    <t>Estan talando arboles para poner piso duro</t>
  </si>
  <si>
    <t>Casas C2 B9</t>
  </si>
  <si>
    <t>276316 Respuesta IUE.</t>
  </si>
  <si>
    <t>568-2014</t>
  </si>
  <si>
    <t>Disposición inadecuada de aguas residuales</t>
  </si>
  <si>
    <t>Bibiana Perez - camino verde de los naranjos</t>
  </si>
  <si>
    <t>569-2014</t>
  </si>
  <si>
    <t>Lote en mal estado</t>
  </si>
  <si>
    <t>Gladys Castaño Roman</t>
  </si>
  <si>
    <t>570-2014</t>
  </si>
  <si>
    <t>Recicladero en predio del Municipio</t>
  </si>
  <si>
    <t>571-2014</t>
  </si>
  <si>
    <t>Jorge Enrique Flores Caro</t>
  </si>
  <si>
    <t>572-2014</t>
  </si>
  <si>
    <t>Acanto - Yamile Caro Escobar</t>
  </si>
  <si>
    <t xml:space="preserve">Oficio 13-3103 IT 13-3104 </t>
  </si>
  <si>
    <t>573-2014</t>
  </si>
  <si>
    <t>1314664 - 133962 - 1316651 - 271239 - 292395</t>
  </si>
  <si>
    <t>faro del esmeraldal</t>
  </si>
  <si>
    <t>Descarga de aguas residuales a quebrada la honda</t>
  </si>
  <si>
    <t>Gloria Zuluaga - Faro del Esmeraldal</t>
  </si>
  <si>
    <t>E.P.M. (Investigacion, 26/03/2015 - 14/05/2015)</t>
  </si>
  <si>
    <t>574-2014</t>
  </si>
  <si>
    <t xml:space="preserve">1312499 - 1312508- </t>
  </si>
  <si>
    <t>Intervencion de zona verde del espacio publico</t>
  </si>
  <si>
    <t>Hernando Isaza</t>
  </si>
  <si>
    <t>Catalina Escobar</t>
  </si>
  <si>
    <t>575-2014</t>
  </si>
  <si>
    <t>Descarga de agua residual en afluente de la quebrada La Honda</t>
  </si>
  <si>
    <t>Giovanny Montaño</t>
  </si>
  <si>
    <t>Casas de patio y otros</t>
  </si>
  <si>
    <t>576-2014</t>
  </si>
  <si>
    <t>137805 - 116417</t>
  </si>
  <si>
    <t>Empozamiento de agua en via publica</t>
  </si>
  <si>
    <t>Edificio Picadelly</t>
  </si>
  <si>
    <t>J. guzman</t>
  </si>
  <si>
    <t>PQR</t>
  </si>
  <si>
    <t>577-2014</t>
  </si>
  <si>
    <t>Diposición inadecuada de residuos solidos</t>
  </si>
  <si>
    <t>Carlos Arturo Naranjo Velez - carlosarturonaranjo@hotmail.com</t>
  </si>
  <si>
    <t>578-2014</t>
  </si>
  <si>
    <t>Manejo inadecuado de reciclaje</t>
  </si>
  <si>
    <t>Secretaria de Salud - Martha Elena Vargas</t>
  </si>
  <si>
    <t>579-2014</t>
  </si>
  <si>
    <t>Seneyda Correa</t>
  </si>
  <si>
    <t>580-2014</t>
  </si>
  <si>
    <t xml:space="preserve">Denuncia de maltrato animal </t>
  </si>
  <si>
    <t>Laura Botero - shakira.b.l@hotmail.com</t>
  </si>
  <si>
    <t>Hugo Navarrete</t>
  </si>
  <si>
    <t>581-2014</t>
  </si>
  <si>
    <t>Uso excesivo de agua regando cancha de futbol</t>
  </si>
  <si>
    <t>Mario Alberto Posada</t>
  </si>
  <si>
    <t>Colegio La Salle</t>
  </si>
  <si>
    <t>582-2014</t>
  </si>
  <si>
    <t>Luis Fernando Gomez</t>
  </si>
  <si>
    <t>Ligia Restrepo</t>
  </si>
  <si>
    <t>583-2014</t>
  </si>
  <si>
    <t>Uso excesivo de agua</t>
  </si>
  <si>
    <t>Rafael Vanegas</t>
  </si>
  <si>
    <t>Bomba Zeuss</t>
  </si>
  <si>
    <t>584-2014</t>
  </si>
  <si>
    <t>Conexiones erradas aguas residuales</t>
  </si>
  <si>
    <t>585-2014</t>
  </si>
  <si>
    <t>586-2014</t>
  </si>
  <si>
    <t>587-2014</t>
  </si>
  <si>
    <t>588-2014</t>
  </si>
  <si>
    <t>589-2014</t>
  </si>
  <si>
    <t>590-2014</t>
  </si>
  <si>
    <t>591-2014</t>
  </si>
  <si>
    <t>592-2014</t>
  </si>
  <si>
    <t>Daño de arboles, arbustos y ornamentales</t>
  </si>
  <si>
    <t>Juliana Muñoz Mejia</t>
  </si>
  <si>
    <t>Luis Carlos Mejia R</t>
  </si>
  <si>
    <t>593-2014</t>
  </si>
  <si>
    <t>Comparendo 725 lavado de contenedores</t>
  </si>
  <si>
    <t>Urb. Camino de Brujas</t>
  </si>
  <si>
    <t>594-2014</t>
  </si>
  <si>
    <t>La Reserva</t>
  </si>
  <si>
    <t>Comparendo 719 lavado de contenedores</t>
  </si>
  <si>
    <t>Urb. La Reserva</t>
  </si>
  <si>
    <t>595-2014</t>
  </si>
  <si>
    <t>Comparendo 722 Disposición inadecuada de escombros</t>
  </si>
  <si>
    <t>596-2014</t>
  </si>
  <si>
    <t>Amanda Taborda</t>
  </si>
  <si>
    <t>Se hace acta de compromiso.</t>
  </si>
  <si>
    <t>jhon j</t>
  </si>
  <si>
    <t>Miguel - Juan P.</t>
  </si>
  <si>
    <t>597-2014</t>
  </si>
  <si>
    <t>Puebla</t>
  </si>
  <si>
    <t>Comparendo 721 Lavado de contenedores</t>
  </si>
  <si>
    <t>CR Puebla</t>
  </si>
  <si>
    <t>598-2014</t>
  </si>
  <si>
    <t>Inadecuado uso del agua</t>
  </si>
  <si>
    <t>Johana</t>
  </si>
  <si>
    <t>599-2014</t>
  </si>
  <si>
    <t>Bomba Terpel TR Intermedia</t>
  </si>
  <si>
    <t>600-2014</t>
  </si>
  <si>
    <t>leonardo garcia</t>
  </si>
  <si>
    <t>601-2014</t>
  </si>
  <si>
    <t>Urb. Suramericana</t>
  </si>
  <si>
    <t>602-2014</t>
  </si>
  <si>
    <t>603-2014</t>
  </si>
  <si>
    <t>Movimiento de tierra, remosion de vegetacion</t>
  </si>
  <si>
    <t>604-2014</t>
  </si>
  <si>
    <t>Catanzaro</t>
  </si>
  <si>
    <t>Inconformidad por desarrollo de proyecto</t>
  </si>
  <si>
    <t>Jesus Martinez - JAC Jose Miguel de la Calle</t>
  </si>
  <si>
    <t>Proyecto Catanzaro</t>
  </si>
  <si>
    <t>julian</t>
  </si>
  <si>
    <t>santiago - yeison</t>
  </si>
  <si>
    <t>605-2014</t>
  </si>
  <si>
    <t>Ciudadela San Pablo</t>
  </si>
  <si>
    <t>Comparendo 2227 Lavado de contenedores en via publica</t>
  </si>
  <si>
    <t>606-2014</t>
  </si>
  <si>
    <t>Comparendo 2226 - Disposición inadecuada de material de construcción</t>
  </si>
  <si>
    <t>Blanca Lida Vasquez</t>
  </si>
  <si>
    <t>DP 14055</t>
  </si>
  <si>
    <t>607-2014</t>
  </si>
  <si>
    <t>Autorización de tala de arbol</t>
  </si>
  <si>
    <t>Martha Lucia Fernandez - Urb. Molino de Piedra</t>
  </si>
  <si>
    <t>608-2014</t>
  </si>
  <si>
    <t>Tienda D1 La Magnolia</t>
  </si>
  <si>
    <t>609-2014</t>
  </si>
  <si>
    <t>Contaminación visual</t>
  </si>
  <si>
    <t>Marta Lucia Giraldo Granda - Hugo R Guzman Serje</t>
  </si>
  <si>
    <t>Planeación</t>
  </si>
  <si>
    <t>610-2014</t>
  </si>
  <si>
    <t>Denuncian desperdicio de agua</t>
  </si>
  <si>
    <t>Inspección de Espacio Publico</t>
  </si>
  <si>
    <t>Tienda de abarrotes</t>
  </si>
  <si>
    <t>611-2014</t>
  </si>
  <si>
    <t>Muzo</t>
  </si>
  <si>
    <t>Control de obra por paterial particulado</t>
  </si>
  <si>
    <t>Proyecto Muzo</t>
  </si>
  <si>
    <t>612-2014</t>
  </si>
  <si>
    <t>Cumbres</t>
  </si>
  <si>
    <t>Proyecto Cumbres</t>
  </si>
  <si>
    <t>613-2014</t>
  </si>
  <si>
    <t>Jairo de Jesus Londoño Castañeda</t>
  </si>
  <si>
    <t>614-2014</t>
  </si>
  <si>
    <t>Tala y quema de material vegetal</t>
  </si>
  <si>
    <t>Ricardo Andres Richar Suarez - Arcesio Gomez</t>
  </si>
  <si>
    <t>615-2014</t>
  </si>
  <si>
    <t>Arcesio Gomez Giraldo</t>
  </si>
  <si>
    <t>616-2014</t>
  </si>
  <si>
    <t>Vertimiento de aguas en sumidero</t>
  </si>
  <si>
    <t>fran mejia quintero</t>
  </si>
  <si>
    <t>617-2014</t>
  </si>
  <si>
    <t>Material de construcion obstruyendo el paso peatonal</t>
  </si>
  <si>
    <t>618-2014</t>
  </si>
  <si>
    <t>Lavado en via publica</t>
  </si>
  <si>
    <t>Dominos pizza</t>
  </si>
  <si>
    <t>619-2014</t>
  </si>
  <si>
    <t>Tala,Quemas cerca a la quebrada y mucho material conbustible regado en el potrero</t>
  </si>
  <si>
    <t>samuel gonzales</t>
  </si>
  <si>
    <t>620-2014</t>
  </si>
  <si>
    <t>Denuncian afectaciones a jardines y arboles en la unidad</t>
  </si>
  <si>
    <t>Alberto Pelaez Garcia</t>
  </si>
  <si>
    <t>Marylin Salinas</t>
  </si>
  <si>
    <t>621-2014</t>
  </si>
  <si>
    <t>Denuncian daño de jardin</t>
  </si>
  <si>
    <t>Bernarda Uribe</t>
  </si>
  <si>
    <t>jhon j alvarez</t>
  </si>
  <si>
    <t>622-2014</t>
  </si>
  <si>
    <t>obra nueva</t>
  </si>
  <si>
    <t>Movimiento de tierra sin autorización</t>
  </si>
  <si>
    <t>Gestion Urbanistica</t>
  </si>
  <si>
    <t>Proyecto Nuevo</t>
  </si>
  <si>
    <t>623-2014</t>
  </si>
  <si>
    <t>Vertimiento de agua residual a la quebrada La Ayura</t>
  </si>
  <si>
    <t>DP 14060</t>
  </si>
  <si>
    <t>624-2014</t>
  </si>
  <si>
    <t>Denuncian vertimiento de aguas negras</t>
  </si>
  <si>
    <t>Nubia Bedoya - Arcontes</t>
  </si>
  <si>
    <t>625-2014</t>
  </si>
  <si>
    <t>Denuncian afectacion a personas por chispa de soldadura</t>
  </si>
  <si>
    <t>Ana Celmira Gomez</t>
  </si>
  <si>
    <t xml:space="preserve">KM 4 </t>
  </si>
  <si>
    <t>ESCOBERO</t>
  </si>
  <si>
    <t>julian G</t>
  </si>
  <si>
    <t>626-2014</t>
  </si>
  <si>
    <t>Remiten queja por olores y vapores</t>
  </si>
  <si>
    <t>Los Combos de San Mateo</t>
  </si>
  <si>
    <t>IT 13-3228</t>
  </si>
  <si>
    <t>627-2014</t>
  </si>
  <si>
    <t>Descarga de aguas residuales a un afluente de la quebrada la sebastiana</t>
  </si>
  <si>
    <t>Amparo Saldarriaga - Marta Lucia - Casas del Camino</t>
  </si>
  <si>
    <t>Casas de Guadalcanal</t>
  </si>
  <si>
    <t>628-2014</t>
  </si>
  <si>
    <t>Denuncian conductas inadecuadas de recicladores en gualandayes</t>
  </si>
  <si>
    <t>Habitantes bloque 1,7</t>
  </si>
  <si>
    <t>629-2014</t>
  </si>
  <si>
    <t>C.Calle</t>
  </si>
  <si>
    <t>630-2014</t>
  </si>
  <si>
    <t>Benjamin</t>
  </si>
  <si>
    <t>631-2014</t>
  </si>
  <si>
    <t>1312872 - 1313075</t>
  </si>
  <si>
    <t xml:space="preserve">Disposición inadecuada de residuos </t>
  </si>
  <si>
    <t>Pedro Pablo Taborda</t>
  </si>
  <si>
    <t>632-2014</t>
  </si>
  <si>
    <t>Reciclaje inadecuado de residuos solidos</t>
  </si>
  <si>
    <t>Sergio Londoño Uribe</t>
  </si>
  <si>
    <t>633-2014</t>
  </si>
  <si>
    <t>Juan Camilo</t>
  </si>
  <si>
    <t>634-2014</t>
  </si>
  <si>
    <t>635-2014</t>
  </si>
  <si>
    <t>636-2014</t>
  </si>
  <si>
    <t>Lanzan Basuras a un solar taponando caños</t>
  </si>
  <si>
    <t>Victor Montoya</t>
  </si>
  <si>
    <t>johon j-santiago</t>
  </si>
  <si>
    <t>637-2014</t>
  </si>
  <si>
    <t>1312881 - 1312880</t>
  </si>
  <si>
    <t>Ataque de caninos a persona</t>
  </si>
  <si>
    <t>Doris Cano Jimenez - Natalia Jimenez Toro</t>
  </si>
  <si>
    <t>4182649 - 3127914590</t>
  </si>
  <si>
    <t>Cristian Vasco - Daniela Londoño</t>
  </si>
  <si>
    <t>638-2014</t>
  </si>
  <si>
    <t>Control de obra</t>
  </si>
  <si>
    <t>639-2014</t>
  </si>
  <si>
    <t>Urbanización Lombardia</t>
  </si>
  <si>
    <t>640-2014</t>
  </si>
  <si>
    <t>Tenencia inadecuada de mascota que ladra todo el dia y la mantienen sola</t>
  </si>
  <si>
    <t>Alexandra Moreno</t>
  </si>
  <si>
    <t>fauna</t>
  </si>
  <si>
    <t>641-2014</t>
  </si>
  <si>
    <t>1311544 - 1310553 - 1312328</t>
  </si>
  <si>
    <t>July Andrea Uribe</t>
  </si>
  <si>
    <t>Elkin Uran</t>
  </si>
  <si>
    <t>642-2014</t>
  </si>
  <si>
    <t>Residuos solidos que obstruyen anden</t>
  </si>
  <si>
    <t>643-2014</t>
  </si>
  <si>
    <t>1312945 - 1313004</t>
  </si>
  <si>
    <t>Vertimiento de agua contaminada a la quebrada La Honda</t>
  </si>
  <si>
    <t>Urbanización Benneto</t>
  </si>
  <si>
    <t>644-2014</t>
  </si>
  <si>
    <t>Andrea Patricia Lineros Candamil</t>
  </si>
  <si>
    <t>Julian Alvarez Gil - Celina Gil</t>
  </si>
  <si>
    <t>645-2014</t>
  </si>
  <si>
    <t>646-2014</t>
  </si>
  <si>
    <t>Denuncian quema de plasticos y basuras</t>
  </si>
  <si>
    <t>Gloria Ruiz - contable@eia.edu.co</t>
  </si>
  <si>
    <t>647-2014</t>
  </si>
  <si>
    <t>13-3268</t>
  </si>
  <si>
    <t>Maria Jose Arias - Camino de las Aguas</t>
  </si>
  <si>
    <t>jhon jairo- santiago</t>
  </si>
  <si>
    <t>jeison-santiago</t>
  </si>
  <si>
    <t xml:space="preserve">IT 13-3313 - (160SAE 1504 N° 1979) - 270249 - 0003325 - (160SAE 1504 745 17/04/2015) </t>
  </si>
  <si>
    <t>648-2014</t>
  </si>
  <si>
    <t>1311731 - 140433 - 148676 - 134108 - (Ofico N°94 Insp. Palmas) - (Ofico N°101 Insp. Palmas) - (DP. 15049) - (Respuesta DP 118449) - (Oficio N°224/Insp. Ambiental) - 0347055 - 0124785</t>
  </si>
  <si>
    <t>Bosques de Bavaria</t>
  </si>
  <si>
    <t>Control de obra. -</t>
  </si>
  <si>
    <t>Javier Arango Tabares y otros</t>
  </si>
  <si>
    <t>Parcelación Bosques de Bavaria</t>
  </si>
  <si>
    <t>649-2014</t>
  </si>
  <si>
    <t>Acumulacion de abonos que genera molestias</t>
  </si>
  <si>
    <t>Heriberto</t>
  </si>
  <si>
    <t>650-2014</t>
  </si>
  <si>
    <t>Tala de arboles y dejan material arrumado</t>
  </si>
  <si>
    <t>Administrador - Puebla</t>
  </si>
  <si>
    <t>651-2014</t>
  </si>
  <si>
    <t>1312959 - 1313164</t>
  </si>
  <si>
    <t>Solicitan investigar responsabilidad por muerte de perro</t>
  </si>
  <si>
    <t>Claudia Gomez</t>
  </si>
  <si>
    <t>Daniel Montoya</t>
  </si>
  <si>
    <t>652-2014</t>
  </si>
  <si>
    <t>Mauricio Pabon Cardenas</t>
  </si>
  <si>
    <t>653-2014</t>
  </si>
  <si>
    <t>Vertimientos de aguas de lavado</t>
  </si>
  <si>
    <t>654-2014</t>
  </si>
  <si>
    <t>Pilar</t>
  </si>
  <si>
    <t>655-2014</t>
  </si>
  <si>
    <t>John Fredy Roman</t>
  </si>
  <si>
    <t>656-2014</t>
  </si>
  <si>
    <t>Material particulado por obra nueva</t>
  </si>
  <si>
    <t>Obra nueva</t>
  </si>
  <si>
    <t>657-2014</t>
  </si>
  <si>
    <t>Jael Cano</t>
  </si>
  <si>
    <t>658-2014</t>
  </si>
  <si>
    <t>1312999 - 317489</t>
  </si>
  <si>
    <t>Comparendo 2234 - Descarga de lavado de concretadora a la quebrada La Sebastiana - Cemex</t>
  </si>
  <si>
    <t>Colectivo tunel verde</t>
  </si>
  <si>
    <t>Cemex Colombia S.A  - Claudia Patricia Gomez Lizarazo</t>
  </si>
  <si>
    <t>860523002-1</t>
  </si>
  <si>
    <t>3093132 - 3112209158</t>
  </si>
  <si>
    <t>659-2014</t>
  </si>
  <si>
    <t>Solicitan control de obra por material que obstruye anden y genera material particulado</t>
  </si>
  <si>
    <t>660-2014</t>
  </si>
  <si>
    <t>Denuncian problemática por animal muerto en predio privado</t>
  </si>
  <si>
    <t>Silvia Restrepo</t>
  </si>
  <si>
    <t>661-2014</t>
  </si>
  <si>
    <t>Disposición inadecudad de material de contrucción</t>
  </si>
  <si>
    <t>662-2014</t>
  </si>
  <si>
    <t>Comparendo 2233 - Escombros en via publica</t>
  </si>
  <si>
    <t>663-2014</t>
  </si>
  <si>
    <t>Oficio 13-3290 IT 13-3291</t>
  </si>
  <si>
    <t>664-2014</t>
  </si>
  <si>
    <t>Solicitan mantenimiento de red de agua lluvia</t>
  </si>
  <si>
    <t>Urbanización Ribera del Rio</t>
  </si>
  <si>
    <t>DP 14065</t>
  </si>
  <si>
    <t>665-2014</t>
  </si>
  <si>
    <t>Denuncian con video disposición inadecuada de residuos</t>
  </si>
  <si>
    <t>Luz Elena Velasquez Bedoya</t>
  </si>
  <si>
    <t>5789739 - 3004644975</t>
  </si>
  <si>
    <t>Varios usuarios del sector</t>
  </si>
  <si>
    <t>DP 14066</t>
  </si>
  <si>
    <t>666-2014</t>
  </si>
  <si>
    <t>141584 - 146651</t>
  </si>
  <si>
    <t>Lote que requiere cerramiento por disposicion inadecuada de escombros y basuras</t>
  </si>
  <si>
    <t>Susana Acosta Amaya - I.E Gimnasio Integral Santa Ana</t>
  </si>
  <si>
    <t>667-2014</t>
  </si>
  <si>
    <t>1313050 - 1313800</t>
  </si>
  <si>
    <t>Jaime Rafael Pertuz Gutierrez</t>
  </si>
  <si>
    <t>668-2014</t>
  </si>
  <si>
    <t>Adriana Maria Puerta Acosta</t>
  </si>
  <si>
    <t>Teniente Yaguapaz chamorro - base militar el portal</t>
  </si>
  <si>
    <t>669-2014</t>
  </si>
  <si>
    <t>Karina Oquendo</t>
  </si>
  <si>
    <t>Luz Marina Arredondo</t>
  </si>
  <si>
    <t>670-2014</t>
  </si>
  <si>
    <t>Tala de 4 individuos vegetales</t>
  </si>
  <si>
    <t>Mercados y Valores</t>
  </si>
  <si>
    <t>671-2014</t>
  </si>
  <si>
    <t>Ataque de canino a otro canino</t>
  </si>
  <si>
    <t>Rosa Maria Cardona Arango</t>
  </si>
  <si>
    <t>Francisco</t>
  </si>
  <si>
    <t>S. Restrepo</t>
  </si>
  <si>
    <t>672-2014</t>
  </si>
  <si>
    <t xml:space="preserve">Denuncian guarderia de perros que generan ruido </t>
  </si>
  <si>
    <t>Jhon Barrera</t>
  </si>
  <si>
    <t>Guarderia de Perros</t>
  </si>
  <si>
    <t>673-2014</t>
  </si>
  <si>
    <t>Victor Montoya - Reinaldo Torres</t>
  </si>
  <si>
    <t>674-2014</t>
  </si>
  <si>
    <t>Javier A. Escobar</t>
  </si>
  <si>
    <t>Restaurante Tex - Mex</t>
  </si>
  <si>
    <t>675-2014</t>
  </si>
  <si>
    <t>Roceria de retiro de la quebrada y tala de arbol de aguacate</t>
  </si>
  <si>
    <t>Frank - Nicolas Rafael Cardona</t>
  </si>
  <si>
    <t>676-2014</t>
  </si>
  <si>
    <t xml:space="preserve">Erika Maria Manrique Bayona </t>
  </si>
  <si>
    <t>jhon j -santiago</t>
  </si>
  <si>
    <t>677-2014</t>
  </si>
  <si>
    <t>Flor Alba Vasco Zuleta</t>
  </si>
  <si>
    <t>David Stiven Fernandez</t>
  </si>
  <si>
    <t>678-2014</t>
  </si>
  <si>
    <t>1313061 - 145907 - 153304 - 1316888 - 122152</t>
  </si>
  <si>
    <t xml:space="preserve">Inconformidad y perjuicios por sitio de acopio de residuos </t>
  </si>
  <si>
    <t>Ana del Socorro Patiño</t>
  </si>
  <si>
    <t>MILAN 16</t>
  </si>
  <si>
    <t>Aracely Villegas - administradora</t>
  </si>
  <si>
    <t>679-2014</t>
  </si>
  <si>
    <t>Marcela Mejia</t>
  </si>
  <si>
    <t>680-2014</t>
  </si>
  <si>
    <t>681-2014</t>
  </si>
  <si>
    <t>Sol Alcaraz</t>
  </si>
  <si>
    <t>301 - 201</t>
  </si>
  <si>
    <t>682-2014</t>
  </si>
  <si>
    <t>Vanesa Carmona</t>
  </si>
  <si>
    <t>IT 13-3340</t>
  </si>
  <si>
    <t>683-2014</t>
  </si>
  <si>
    <t>Piscina construida en retiro de quebrada</t>
  </si>
  <si>
    <t>RAMAL 6</t>
  </si>
  <si>
    <t>Oficio 13-3172 IT 13-3173</t>
  </si>
  <si>
    <t>684-2014</t>
  </si>
  <si>
    <t>136395 - 142151</t>
  </si>
  <si>
    <t xml:space="preserve">Informe tecnico requerimientos </t>
  </si>
  <si>
    <t>Luz Stella Arcila Perez</t>
  </si>
  <si>
    <t>685-2014</t>
  </si>
  <si>
    <t>Solicitan acompañamiento en reunion por tema de lavado de canecas</t>
  </si>
  <si>
    <t>Monica Maria Castrillon</t>
  </si>
  <si>
    <t>Copropietarios</t>
  </si>
  <si>
    <t>686-2014</t>
  </si>
  <si>
    <t>Tala de arbol guayacan amarillo sin autorizacion</t>
  </si>
  <si>
    <t>Luz Adriana Agudelo Uribe - CR Santa Maria de las Lomas</t>
  </si>
  <si>
    <t>687-2014</t>
  </si>
  <si>
    <t>Material de construcción en area publica - obra nueva</t>
  </si>
  <si>
    <t>Nolberto Restrepo</t>
  </si>
  <si>
    <t>688-2014</t>
  </si>
  <si>
    <t>Remocion de suelo al lado de un arbol que puede generar riesgo de volcamiento</t>
  </si>
  <si>
    <t>Rene</t>
  </si>
  <si>
    <t>689-2014</t>
  </si>
  <si>
    <t>Flor Maria - Gloria Estella Tirado</t>
  </si>
  <si>
    <t>690-2014</t>
  </si>
  <si>
    <t>Fernando Cano</t>
  </si>
  <si>
    <t>German Herrera</t>
  </si>
  <si>
    <t>691-2014</t>
  </si>
  <si>
    <t>Caballos que amarran en palmas y generan perjuicio</t>
  </si>
  <si>
    <t>Guillermo Benitez</t>
  </si>
  <si>
    <t>692-2014</t>
  </si>
  <si>
    <t>Café Bistro - Gloria Tamayo</t>
  </si>
  <si>
    <t>693-2014</t>
  </si>
  <si>
    <t>694-2014</t>
  </si>
  <si>
    <t>Miriam Villa</t>
  </si>
  <si>
    <t>695-2014</t>
  </si>
  <si>
    <t>1313417 (160SAE-1506N°2209)</t>
  </si>
  <si>
    <t>Podar arboles y el material lo depositan cerca a bocatoma</t>
  </si>
  <si>
    <t>Gloria Bedoya - Urb. Agua Dulce</t>
  </si>
  <si>
    <t>Se anexa informe del Ing. Jorge Uribe el dia 30 de Junio</t>
  </si>
  <si>
    <t>Jorge Uribe</t>
  </si>
  <si>
    <t>696-2014</t>
  </si>
  <si>
    <t>Diposición inadecuada de excrementos de canino</t>
  </si>
  <si>
    <t xml:space="preserve">Liliana </t>
  </si>
  <si>
    <t>Elizabeth</t>
  </si>
  <si>
    <t>697-2014</t>
  </si>
  <si>
    <t>Marta Restrepo - Recicladores preambiental</t>
  </si>
  <si>
    <t>698-2014</t>
  </si>
  <si>
    <t>Manejo inadecuado por aguas estancadas</t>
  </si>
  <si>
    <t>Paula Andrea Carrillo</t>
  </si>
  <si>
    <t>Propietario casa 62</t>
  </si>
  <si>
    <t>699-2014</t>
  </si>
  <si>
    <t>Denuncian posible ataque de mascota y tala de arboles</t>
  </si>
  <si>
    <t>Viviana Margarita Ochoa</t>
  </si>
  <si>
    <t>William Ochoa</t>
  </si>
  <si>
    <t>700-2014</t>
  </si>
  <si>
    <t>Tala de cañabrava y disposición inadecuada de material de vivero</t>
  </si>
  <si>
    <t>Marta Lucia Ochoa</t>
  </si>
  <si>
    <t>Floristeria frente a frutera</t>
  </si>
  <si>
    <t>701-2014</t>
  </si>
  <si>
    <t>Extraccion de flora silvestre en la Vereda El Vallano</t>
  </si>
  <si>
    <t>Hilda Mary Rengifo Marin - fiscal 159</t>
  </si>
  <si>
    <t>Neyser Augusto Quintero Montaño</t>
  </si>
  <si>
    <t>,</t>
  </si>
  <si>
    <t>702-2014</t>
  </si>
  <si>
    <t>Daniela Mejia</t>
  </si>
  <si>
    <t>703-2014</t>
  </si>
  <si>
    <t>704-2014</t>
  </si>
  <si>
    <t>1312423 - 105088</t>
  </si>
  <si>
    <t>Urbanización Portal del Cerro</t>
  </si>
  <si>
    <t>Jorge Ivan Tabares Fernandez</t>
  </si>
  <si>
    <t>Se remite a Fauna 15-04-2015</t>
  </si>
  <si>
    <t>705-2014</t>
  </si>
  <si>
    <t>Autorizan tala de arboles en riesgo</t>
  </si>
  <si>
    <t>Colegio Cumbres - Juan Carlos Perez del Corral</t>
  </si>
  <si>
    <t>890901352-3 - 15401915</t>
  </si>
  <si>
    <t>Solicitan visita nuevamente el dia 19-03-2015</t>
  </si>
  <si>
    <t>706- 2014</t>
  </si>
  <si>
    <t>1312145 - 1312256</t>
  </si>
  <si>
    <t xml:space="preserve">disposicion inadecuada material vegetal </t>
  </si>
  <si>
    <t>urbanizacion parque de san carlos</t>
  </si>
  <si>
    <t>707- 2014</t>
  </si>
  <si>
    <t xml:space="preserve">disposicion inadecuada de residuos solidos </t>
  </si>
  <si>
    <t>residente</t>
  </si>
  <si>
    <t>708- 2014</t>
  </si>
  <si>
    <t>disposicion inadecuada de residuos solidos</t>
  </si>
  <si>
    <t>ranchy lycor</t>
  </si>
  <si>
    <t>comparendo ambiental</t>
  </si>
  <si>
    <t>709- 2014</t>
  </si>
  <si>
    <t>legumbreria campo amor</t>
  </si>
  <si>
    <t>710- 2014</t>
  </si>
  <si>
    <t>disposicion  inadecuada de residuos solidos</t>
  </si>
  <si>
    <t>centro de belleza nohelia</t>
  </si>
  <si>
    <t>711-2014</t>
  </si>
  <si>
    <t>oficio</t>
  </si>
  <si>
    <t>712-2014</t>
  </si>
  <si>
    <t>edificio los sauces</t>
  </si>
  <si>
    <t>713-2014</t>
  </si>
  <si>
    <t>recuperador informal</t>
  </si>
  <si>
    <t>carlos rojas</t>
  </si>
  <si>
    <t>714-2014</t>
  </si>
  <si>
    <t>tania almacen</t>
  </si>
  <si>
    <t>715-2014</t>
  </si>
  <si>
    <t>almacen feria del calzado</t>
  </si>
  <si>
    <t>716-2014</t>
  </si>
  <si>
    <t>jeison R</t>
  </si>
  <si>
    <t>717-2014</t>
  </si>
  <si>
    <t xml:space="preserve">aguas estancadas que proliferan vectores </t>
  </si>
  <si>
    <t>mariela agudelo</t>
  </si>
  <si>
    <t>718-2014</t>
  </si>
  <si>
    <t>Dora</t>
  </si>
  <si>
    <t>719-2014</t>
  </si>
  <si>
    <t>wilson</t>
  </si>
  <si>
    <t>720-2014</t>
  </si>
  <si>
    <t>tala en lote</t>
  </si>
  <si>
    <t>Javier alzate</t>
  </si>
  <si>
    <t>721-2014</t>
  </si>
  <si>
    <t>daño de jardin publico</t>
  </si>
  <si>
    <t>Alvaro rojas</t>
  </si>
  <si>
    <t>jhon jairo</t>
  </si>
  <si>
    <t>722-2014</t>
  </si>
  <si>
    <t>723-2014</t>
  </si>
  <si>
    <t>ataque de mascota a una persona</t>
  </si>
  <si>
    <t>Miryan Arias Londoño</t>
  </si>
  <si>
    <t>familia alzate muños</t>
  </si>
  <si>
    <t>724-2014</t>
  </si>
  <si>
    <t>reciclaje inadecuado de residuos solidos</t>
  </si>
  <si>
    <t>ana</t>
  </si>
  <si>
    <t>725-2014</t>
  </si>
  <si>
    <t>residuos solidos en espacio publico</t>
  </si>
  <si>
    <t>Carolina</t>
  </si>
  <si>
    <t>726-2014</t>
  </si>
  <si>
    <t>depositan residuos solidos a la quebrada la ayura</t>
  </si>
  <si>
    <t>vecinos</t>
  </si>
  <si>
    <t>varios usuarios</t>
  </si>
  <si>
    <t>727-2014</t>
  </si>
  <si>
    <t>Eucaris Betancur</t>
  </si>
  <si>
    <t>728-2014</t>
  </si>
  <si>
    <t>animales encerrados en jaulas</t>
  </si>
  <si>
    <t>alonso castrillon</t>
  </si>
  <si>
    <t>729-2014</t>
  </si>
  <si>
    <t>1313640-1314216-153389-149480 - 156760 - 113539</t>
  </si>
  <si>
    <t>proyecto lemont</t>
  </si>
  <si>
    <t>proyecto lemont arrastraron con el 98% de cobertura boscosa</t>
  </si>
  <si>
    <t>Diego mauricio mora gomez</t>
  </si>
  <si>
    <t>lemont</t>
  </si>
  <si>
    <t>730-2014</t>
  </si>
  <si>
    <t>disposicion inadecuada de residuos de madera</t>
  </si>
  <si>
    <t>maria lopez</t>
  </si>
  <si>
    <t>731-2014</t>
  </si>
  <si>
    <t>afectacion de guadual a la piscina con la caida de las hojas</t>
  </si>
  <si>
    <t>evangelina escobar</t>
  </si>
  <si>
    <t>732-2014</t>
  </si>
  <si>
    <t>13-3405</t>
  </si>
  <si>
    <t>afectacion ambiental por actividad de carpinteria</t>
  </si>
  <si>
    <t>carpinteria</t>
  </si>
  <si>
    <t>733-2014</t>
  </si>
  <si>
    <t>144793 - 148267</t>
  </si>
  <si>
    <t>ataque de mascotas</t>
  </si>
  <si>
    <t>Bibiana Hincapie</t>
  </si>
  <si>
    <t>Jorge Ivan Arango Correa</t>
  </si>
  <si>
    <t>734-2014</t>
  </si>
  <si>
    <t>usuarios</t>
  </si>
  <si>
    <t>735-2014</t>
  </si>
  <si>
    <t>disposicion inadecuada de escombros</t>
  </si>
  <si>
    <t>736-2014</t>
  </si>
  <si>
    <t>737-2014</t>
  </si>
  <si>
    <t>disposicion inadecuada de escombros en zona verde</t>
  </si>
  <si>
    <t>738-2014</t>
  </si>
  <si>
    <t>1313694 - 0135639 - 375744 - of 115</t>
  </si>
  <si>
    <t>afectacion de sotobosque en zona de proteccion</t>
  </si>
  <si>
    <t>olga mejia</t>
  </si>
  <si>
    <t>Juan Alberto Gutierrez</t>
  </si>
  <si>
    <t>739-2014</t>
  </si>
  <si>
    <t>disposicion inadecuada de material reciclable</t>
  </si>
  <si>
    <t>Neftali</t>
  </si>
  <si>
    <t>740-2014</t>
  </si>
  <si>
    <t xml:space="preserve">1314250 - 1316157 </t>
  </si>
  <si>
    <t>catalina mejia</t>
  </si>
  <si>
    <t>int 302</t>
  </si>
  <si>
    <t>3317180 - 3017221525</t>
  </si>
  <si>
    <t>santiago-jeisson</t>
  </si>
  <si>
    <t>741-2014</t>
  </si>
  <si>
    <t>13-3387- 27732-27851</t>
  </si>
  <si>
    <t>construcion ocupando la zona de retiro de la quebrada la honda. La frutera</t>
  </si>
  <si>
    <t>frutera</t>
  </si>
  <si>
    <t>742-2014</t>
  </si>
  <si>
    <t>13-3445</t>
  </si>
  <si>
    <t>descarga de la red de alcantarillado de aguas lluvias en la quebrada hondita.</t>
  </si>
  <si>
    <t>urbanizacion loma del bosque</t>
  </si>
  <si>
    <t>743-2014</t>
  </si>
  <si>
    <t>descargas de aguas residuales a la quebrada la sebastiana</t>
  </si>
  <si>
    <t>Casas de Guadalcanal y Arcontes</t>
  </si>
  <si>
    <t>744-2014</t>
  </si>
  <si>
    <t>1408-708</t>
  </si>
  <si>
    <t>olores ofensivos  de la explotacion porcicola de Inversiones surrambay LTDA</t>
  </si>
  <si>
    <t>Inversiones Surrambay LTDA Juan Carlos Correa</t>
  </si>
  <si>
    <t>71,788,215</t>
  </si>
  <si>
    <t>745-2014</t>
  </si>
  <si>
    <t>1313800 - 1313050</t>
  </si>
  <si>
    <t>luz marina correa</t>
  </si>
  <si>
    <t>int 104</t>
  </si>
  <si>
    <t>marlen grisales- javier</t>
  </si>
  <si>
    <t>746-2014</t>
  </si>
  <si>
    <t>movimiento de tierras en zona de retiro y ocupacion del cauce</t>
  </si>
  <si>
    <t>angel atehortua</t>
  </si>
  <si>
    <t>Respuesta DP u Oficio</t>
  </si>
  <si>
    <t>Respuesta oficio</t>
  </si>
  <si>
    <t>13-4487</t>
  </si>
  <si>
    <t>747-2014</t>
  </si>
  <si>
    <t>daños a palmeras</t>
  </si>
  <si>
    <t xml:space="preserve">Maria Eugenia </t>
  </si>
  <si>
    <t>beatriz</t>
  </si>
  <si>
    <t>748-2014</t>
  </si>
  <si>
    <t>francis alvarez</t>
  </si>
  <si>
    <t>int 151</t>
  </si>
  <si>
    <t>dionisea barrientos</t>
  </si>
  <si>
    <t>int 152</t>
  </si>
  <si>
    <t>749-2014</t>
  </si>
  <si>
    <t>750-2014</t>
  </si>
  <si>
    <t>1313814  - 1314128</t>
  </si>
  <si>
    <t>sara rincon</t>
  </si>
  <si>
    <t>adriana montoya</t>
  </si>
  <si>
    <t>751-2014</t>
  </si>
  <si>
    <t>mascotas generan mucho ruido perjudicando a los vecinos</t>
  </si>
  <si>
    <t>oscar parra</t>
  </si>
  <si>
    <t>70,554,805</t>
  </si>
  <si>
    <t>5989481 - 3006626520</t>
  </si>
  <si>
    <t>752-2014</t>
  </si>
  <si>
    <t>malos olores de las mascota y ladridos</t>
  </si>
  <si>
    <t>clara ines rivas</t>
  </si>
  <si>
    <t>alejandra henao</t>
  </si>
  <si>
    <t>753-2014</t>
  </si>
  <si>
    <t>mary dory martinez</t>
  </si>
  <si>
    <t>754-2014</t>
  </si>
  <si>
    <t>ruben dario madrid ocampo</t>
  </si>
  <si>
    <t>755-2014</t>
  </si>
  <si>
    <t>matilde</t>
  </si>
  <si>
    <t>apt 301</t>
  </si>
  <si>
    <t>756-2014</t>
  </si>
  <si>
    <t>757-2014</t>
  </si>
  <si>
    <t>afectacion ambiental por agua sedimentada</t>
  </si>
  <si>
    <t>bienes y bienes</t>
  </si>
  <si>
    <t>758-2014</t>
  </si>
  <si>
    <t>1313960 -1314030</t>
  </si>
  <si>
    <t>disposicion inadecuada de aguas</t>
  </si>
  <si>
    <t>urbanizacion puerto luna</t>
  </si>
  <si>
    <t>759-2014</t>
  </si>
  <si>
    <t>Bomba Texaco</t>
  </si>
  <si>
    <t>olores ofensivos provenientes de combustible</t>
  </si>
  <si>
    <t>carolina mejia</t>
  </si>
  <si>
    <t>760-2014</t>
  </si>
  <si>
    <t>inadecuado estado del lote publico</t>
  </si>
  <si>
    <t>edgar herrera</t>
  </si>
  <si>
    <t>lote publico</t>
  </si>
  <si>
    <t>761-2014</t>
  </si>
  <si>
    <t>acumulacion de material es espacio publico</t>
  </si>
  <si>
    <t>762-2014</t>
  </si>
  <si>
    <t>marleny</t>
  </si>
  <si>
    <t xml:space="preserve"> apt   202</t>
  </si>
  <si>
    <t>763-2014</t>
  </si>
  <si>
    <t>marina</t>
  </si>
  <si>
    <t>apt   101</t>
  </si>
  <si>
    <t>764-2014</t>
  </si>
  <si>
    <t>765-2014</t>
  </si>
  <si>
    <t>poda radicular y banqueo de zona verde sin autorizacion</t>
  </si>
  <si>
    <t>adriana franco</t>
  </si>
  <si>
    <t>766-2014</t>
  </si>
  <si>
    <t>ataque de mascota a un niño</t>
  </si>
  <si>
    <t>kaled gonzalez sanchez</t>
  </si>
  <si>
    <t>apt 307</t>
  </si>
  <si>
    <t>hirlanda lucia fernandez higuita</t>
  </si>
  <si>
    <t>767-2014</t>
  </si>
  <si>
    <t>blanca acevedo</t>
  </si>
  <si>
    <t>apt 503</t>
  </si>
  <si>
    <t>mauricio jimenez</t>
  </si>
  <si>
    <t>apt 109</t>
  </si>
  <si>
    <t>768-2014</t>
  </si>
  <si>
    <t>sonia maria arrollave</t>
  </si>
  <si>
    <t>alex orozco</t>
  </si>
  <si>
    <t>769-2014</t>
  </si>
  <si>
    <t>de Oficio</t>
  </si>
  <si>
    <t>770-2014</t>
  </si>
  <si>
    <t>tala de dos palmas sin autorizacion</t>
  </si>
  <si>
    <t>maria ines palacio</t>
  </si>
  <si>
    <t>int 9874</t>
  </si>
  <si>
    <t>771-2014</t>
  </si>
  <si>
    <t>1314035 - (R.R 294633)</t>
  </si>
  <si>
    <t>ataque de mascota a una niña</t>
  </si>
  <si>
    <t>andres felipe aristizabal muñoz</t>
  </si>
  <si>
    <t>int 9906</t>
  </si>
  <si>
    <t>71,262,093</t>
  </si>
  <si>
    <t xml:space="preserve">paula andrea jaramillo montoya </t>
  </si>
  <si>
    <t xml:space="preserve">El fallo se entrega al quejoso el dia 20 de Mayo de 2015, dice que va hacer reposicion se esperaran los 10 dias para la reposicion, tiene plazo hasta el 3 de Junio. </t>
  </si>
  <si>
    <t>772-2014</t>
  </si>
  <si>
    <t>773-2014</t>
  </si>
  <si>
    <t xml:space="preserve">criadero de gallos y pesebrera </t>
  </si>
  <si>
    <t>774-2014</t>
  </si>
  <si>
    <t>775-2014</t>
  </si>
  <si>
    <t>tala de arboles en la quebrada la mina</t>
  </si>
  <si>
    <t>luis alfonso  hernandez</t>
  </si>
  <si>
    <t>3317201 - 3218133109</t>
  </si>
  <si>
    <t>familia gonzales</t>
  </si>
  <si>
    <t>776-2014</t>
  </si>
  <si>
    <t xml:space="preserve">caballeriza sector la florida </t>
  </si>
  <si>
    <t xml:space="preserve">olga eugenia duque </t>
  </si>
  <si>
    <t>43,683,682</t>
  </si>
  <si>
    <t>777-2014</t>
  </si>
  <si>
    <t>lote de fiestas y detalles esta perjudicando a los vecinos con la proliferacion de roedores</t>
  </si>
  <si>
    <t>guillermo abat</t>
  </si>
  <si>
    <t>sandra tuberquia londoño</t>
  </si>
  <si>
    <t>778-2014</t>
  </si>
  <si>
    <t>disposicion inadecuada de basuras</t>
  </si>
  <si>
    <t>diego mejia londoño</t>
  </si>
  <si>
    <t>779-2014</t>
  </si>
  <si>
    <t>disposicion inadecuada y falta de mantenimiento al sector</t>
  </si>
  <si>
    <t>conjunto residencial camino verde las cometas</t>
  </si>
  <si>
    <t>780-2014</t>
  </si>
  <si>
    <t>1409-1502</t>
  </si>
  <si>
    <t>recoleccion y correcta disposicion de los residuos vegetales</t>
  </si>
  <si>
    <t>carlos gabriel arango</t>
  </si>
  <si>
    <t>80,182,659</t>
  </si>
  <si>
    <t>3336284 - 3313730</t>
  </si>
  <si>
    <t>781-2014</t>
  </si>
  <si>
    <t>proquident</t>
  </si>
  <si>
    <t>890914979-7</t>
  </si>
  <si>
    <t>782-2014</t>
  </si>
  <si>
    <t>la mascota un bullterrie agredio a un felino causandole la muerte</t>
  </si>
  <si>
    <t>gleidys correa</t>
  </si>
  <si>
    <t>David Ramirez Ruiz</t>
  </si>
  <si>
    <t>783-2014</t>
  </si>
  <si>
    <t>302-303-201</t>
  </si>
  <si>
    <t>S.Bustamante</t>
  </si>
  <si>
    <t>784-2014</t>
  </si>
  <si>
    <t>lida</t>
  </si>
  <si>
    <t>leonardo G</t>
  </si>
  <si>
    <t>785-2014</t>
  </si>
  <si>
    <t>luz estella velasquez</t>
  </si>
  <si>
    <t>jhon - santiago</t>
  </si>
  <si>
    <t>786-2014</t>
  </si>
  <si>
    <t>pablo andres vargas</t>
  </si>
  <si>
    <t>787-2014</t>
  </si>
  <si>
    <t>fruver tierra mia</t>
  </si>
  <si>
    <t>788-2014</t>
  </si>
  <si>
    <t>arepas de chocolo las chachas</t>
  </si>
  <si>
    <t>789-2014</t>
  </si>
  <si>
    <t>790-2014</t>
  </si>
  <si>
    <t>1314188-1314256</t>
  </si>
  <si>
    <t>chorychuzos</t>
  </si>
  <si>
    <t>791-2014</t>
  </si>
  <si>
    <t>1314192-1314255</t>
  </si>
  <si>
    <t>hogar y moda</t>
  </si>
  <si>
    <t>792-2014</t>
  </si>
  <si>
    <t>frutero</t>
  </si>
  <si>
    <t>793-2014</t>
  </si>
  <si>
    <t>ruido por cerrajeria, perjudicando al sector</t>
  </si>
  <si>
    <t>794-2014</t>
  </si>
  <si>
    <t>disposicion inadecuada por residuos solidos</t>
  </si>
  <si>
    <t xml:space="preserve">maria donelia atehortua </t>
  </si>
  <si>
    <t>comunidadd</t>
  </si>
  <si>
    <t>795-2014</t>
  </si>
  <si>
    <t>3 caballos al sol y agua sin comida</t>
  </si>
  <si>
    <t>tiberio sanchez</t>
  </si>
  <si>
    <t>int 106</t>
  </si>
  <si>
    <t>jeison - santiago</t>
  </si>
  <si>
    <t>796-2014</t>
  </si>
  <si>
    <t>abonan plantacion con estiercol de cerdo, afectacion ambiental.</t>
  </si>
  <si>
    <t>armando arango</t>
  </si>
  <si>
    <t>797-2014</t>
  </si>
  <si>
    <t>lote abandonado, requiere limpieza.</t>
  </si>
  <si>
    <t>jaime cardona castaño</t>
  </si>
  <si>
    <t>798-2014</t>
  </si>
  <si>
    <t>edificio stetienne</t>
  </si>
  <si>
    <t>edificio sin polisombra y sin señal peatonales</t>
  </si>
  <si>
    <t>799-2014</t>
  </si>
  <si>
    <t>obra esta generando mucho material particulado</t>
  </si>
  <si>
    <t>fernandocadavid</t>
  </si>
  <si>
    <t>uver arredondo</t>
  </si>
  <si>
    <t>800-2014</t>
  </si>
  <si>
    <t>tala de eucaliptos e predio privado</t>
  </si>
  <si>
    <t>familia muños martines</t>
  </si>
  <si>
    <t>801-2014</t>
  </si>
  <si>
    <t>proyecto tierra grata cumbres</t>
  </si>
  <si>
    <t>vertimiento de agua sedimentada a la quebrada la hondita por proyecto tierra grata cumbres</t>
  </si>
  <si>
    <t>blanca sofia osorio</t>
  </si>
  <si>
    <t>802-2014</t>
  </si>
  <si>
    <t>maltrato animal</t>
  </si>
  <si>
    <t>maria teresa gomez</t>
  </si>
  <si>
    <t>803-2014</t>
  </si>
  <si>
    <t>malos olores por gallinero, conejos y curis</t>
  </si>
  <si>
    <t>rubiela perez</t>
  </si>
  <si>
    <t>804-2014</t>
  </si>
  <si>
    <t>mascota en mal estado</t>
  </si>
  <si>
    <t>maria nohemy mesa</t>
  </si>
  <si>
    <t>int 202</t>
  </si>
  <si>
    <t>daniela uribe</t>
  </si>
  <si>
    <t>805-2014</t>
  </si>
  <si>
    <t>proyecto brix</t>
  </si>
  <si>
    <t>proyecto brix dejaron los escombros hace un año</t>
  </si>
  <si>
    <t>jorge jimenez</t>
  </si>
  <si>
    <t>3363733 - 3013354949</t>
  </si>
  <si>
    <t>construtora covin s.a  - proyecto brix</t>
  </si>
  <si>
    <t>806-2014</t>
  </si>
  <si>
    <t>urbanizacion santa teresa hacen una disposicion inadecuada de residuos</t>
  </si>
  <si>
    <t>yamile ballesteros</t>
  </si>
  <si>
    <t>3315876 - 3319087</t>
  </si>
  <si>
    <t>urbanizacion santa teresa</t>
  </si>
  <si>
    <t>807-2014</t>
  </si>
  <si>
    <t>catalina londoño</t>
  </si>
  <si>
    <t>808-2014</t>
  </si>
  <si>
    <t>natalia arteaga</t>
  </si>
  <si>
    <t>int 103</t>
  </si>
  <si>
    <t>809-2014</t>
  </si>
  <si>
    <t>perro ladra todo el dia en el balcon</t>
  </si>
  <si>
    <t>edi lopez</t>
  </si>
  <si>
    <t>810-2014</t>
  </si>
  <si>
    <t>julio ossa</t>
  </si>
  <si>
    <t>811-2014</t>
  </si>
  <si>
    <t>mascota de alto grado de peligrosidad</t>
  </si>
  <si>
    <t>andres uribe</t>
  </si>
  <si>
    <t>812-2014</t>
  </si>
  <si>
    <t>propietario vehiculo HZI484</t>
  </si>
  <si>
    <t>813-2014</t>
  </si>
  <si>
    <t>almacen vamos</t>
  </si>
  <si>
    <t>814-2014</t>
  </si>
  <si>
    <t>gana</t>
  </si>
  <si>
    <t>815-2014</t>
  </si>
  <si>
    <t>cadena deportiva</t>
  </si>
  <si>
    <t>816-2014</t>
  </si>
  <si>
    <t>817-2014</t>
  </si>
  <si>
    <t>13-3349</t>
  </si>
  <si>
    <t>afectacion ambiental por emisiones de particulas y ruido</t>
  </si>
  <si>
    <t>socya</t>
  </si>
  <si>
    <t>DP 14081</t>
  </si>
  <si>
    <t>818-2014</t>
  </si>
  <si>
    <t>13-3593 - 1313795 - 13-3775- 1315141-004594</t>
  </si>
  <si>
    <t>fuente hidrica perjudica a la señora blanca alzate</t>
  </si>
  <si>
    <t>blanca oliva alzate</t>
  </si>
  <si>
    <t>819-2014</t>
  </si>
  <si>
    <t>disposicion inadecuada de escombros en via publica</t>
  </si>
  <si>
    <t>elizabeth correa</t>
  </si>
  <si>
    <t>820-2014</t>
  </si>
  <si>
    <t>personas desalojadas en zona de alto riesgo regresaron y aguas negras caen en la superficie</t>
  </si>
  <si>
    <t>821-2014</t>
  </si>
  <si>
    <t>822-2014</t>
  </si>
  <si>
    <t>hernando alvarez</t>
  </si>
  <si>
    <t>823-2014</t>
  </si>
  <si>
    <t>lote sin cerramiento y abandonado</t>
  </si>
  <si>
    <t>erika</t>
  </si>
  <si>
    <t>824-2014</t>
  </si>
  <si>
    <t>material reciclable en espacio publico</t>
  </si>
  <si>
    <t>825-2014</t>
  </si>
  <si>
    <t>1314311 - 1316389-415857</t>
  </si>
  <si>
    <t>tala y socola de bosque natural en predio privado</t>
  </si>
  <si>
    <t>Ecocafé s.a</t>
  </si>
  <si>
    <t>of 911</t>
  </si>
  <si>
    <t>826-2014</t>
  </si>
  <si>
    <t>daño de jardin publico por acomulacion de escombros</t>
  </si>
  <si>
    <t>elvia luz osorio</t>
  </si>
  <si>
    <t>carniceria la fe</t>
  </si>
  <si>
    <t>827-2014</t>
  </si>
  <si>
    <t>hugo</t>
  </si>
  <si>
    <t>828-2014</t>
  </si>
  <si>
    <t>829-2014</t>
  </si>
  <si>
    <t>caida de guadua hacia unidad bosques adentro</t>
  </si>
  <si>
    <t>marcela rodas velez</t>
  </si>
  <si>
    <t>alba guzman</t>
  </si>
  <si>
    <t>830-2014</t>
  </si>
  <si>
    <t>831-2014</t>
  </si>
  <si>
    <t>angela gomez</t>
  </si>
  <si>
    <t>832-2014</t>
  </si>
  <si>
    <t>ruido por escombros que tiran por tunel de lata</t>
  </si>
  <si>
    <t>jaime obando</t>
  </si>
  <si>
    <t>edificio atalaya de san jorge segunda torre</t>
  </si>
  <si>
    <t>gloria elena correal</t>
  </si>
  <si>
    <t>833-2014</t>
  </si>
  <si>
    <t>834-2014</t>
  </si>
  <si>
    <t>no estan respetando el retiro de la quebrada</t>
  </si>
  <si>
    <t>835-2014</t>
  </si>
  <si>
    <t>en  terraza tienen un galpon de pollos, una mascota y los excrementos los tiran a la calle</t>
  </si>
  <si>
    <t>mary luz cartagena</t>
  </si>
  <si>
    <t>apt 201</t>
  </si>
  <si>
    <t>836-2014</t>
  </si>
  <si>
    <t>837-2014</t>
  </si>
  <si>
    <t>3808 - 13-3922 - 1317796 - 107526</t>
  </si>
  <si>
    <t>Proyecto Cerrovento</t>
  </si>
  <si>
    <t>afectacion a los recursos naturales - control urbanístico de obra</t>
  </si>
  <si>
    <t>proyecto urbanistico cerrovento</t>
  </si>
  <si>
    <t>838-2014</t>
  </si>
  <si>
    <t>daño a palmas</t>
  </si>
  <si>
    <t>839-2014</t>
  </si>
  <si>
    <t>disposicion inadecuada de residuos solidos por recuperador</t>
  </si>
  <si>
    <t>carlos medina</t>
  </si>
  <si>
    <t>reciclador</t>
  </si>
  <si>
    <t>840-2014</t>
  </si>
  <si>
    <t>disposicion inadecuada de residuos solidos por recuperadores</t>
  </si>
  <si>
    <t>luis alfredo tobon</t>
  </si>
  <si>
    <t>3329166 - 5796917</t>
  </si>
  <si>
    <t>recicladores</t>
  </si>
  <si>
    <t>841-2014</t>
  </si>
  <si>
    <t>parqueadero pinta carros y estos olores son muy fuertes</t>
  </si>
  <si>
    <t>parqueadero enviautos</t>
  </si>
  <si>
    <t>842-2014</t>
  </si>
  <si>
    <t>843-2014</t>
  </si>
  <si>
    <t>844-2014</t>
  </si>
  <si>
    <t>marranera provoca malos olores en el sector</t>
  </si>
  <si>
    <t>rafael moreno</t>
  </si>
  <si>
    <t>2701014 - 3155661468</t>
  </si>
  <si>
    <t>marcelo cardona</t>
  </si>
  <si>
    <t>845-2014</t>
  </si>
  <si>
    <t>andrea maya</t>
  </si>
  <si>
    <t>846-2014</t>
  </si>
  <si>
    <t>criadero de perros y aves producen malos olores</t>
  </si>
  <si>
    <t>villas de la coruña</t>
  </si>
  <si>
    <t>marcela gonzales</t>
  </si>
  <si>
    <t>847-2014</t>
  </si>
  <si>
    <t>estella gaviria</t>
  </si>
  <si>
    <t>henry alberto gaviria</t>
  </si>
  <si>
    <t>848-2014</t>
  </si>
  <si>
    <t>cambian piso blando a  piso duro</t>
  </si>
  <si>
    <t>849-2014</t>
  </si>
  <si>
    <t>1314710 - 286181 - 3522 - 384922</t>
  </si>
  <si>
    <t>unidad jardines de claraval esta cortando un sembrado de bambu</t>
  </si>
  <si>
    <t>martha  zapata</t>
  </si>
  <si>
    <t>casa 122</t>
  </si>
  <si>
    <t>sindy oliveros</t>
  </si>
  <si>
    <t>Bosqueadentro finaliza acuerdo #27759</t>
  </si>
  <si>
    <t>850-2014</t>
  </si>
  <si>
    <t>130-sae 1410 1608</t>
  </si>
  <si>
    <t>tala de arboles aislados</t>
  </si>
  <si>
    <t>maria clara warren - victor manuel dapena</t>
  </si>
  <si>
    <t>3104450434 -3104450435</t>
  </si>
  <si>
    <t>851-2014</t>
  </si>
  <si>
    <t>la comunidad</t>
  </si>
  <si>
    <t>estafania ramirez</t>
  </si>
  <si>
    <t>852-2014</t>
  </si>
  <si>
    <t>disney</t>
  </si>
  <si>
    <t>853-2014</t>
  </si>
  <si>
    <t>maribel uribe</t>
  </si>
  <si>
    <t>854-2014</t>
  </si>
  <si>
    <t>carlos echeverri</t>
  </si>
  <si>
    <t>3137306621 -3060809</t>
  </si>
  <si>
    <t>luz mejia</t>
  </si>
  <si>
    <t>855-2014</t>
  </si>
  <si>
    <t>basurero en esquina</t>
  </si>
  <si>
    <t>856-2014</t>
  </si>
  <si>
    <t>nancy alejandra gonzalez</t>
  </si>
  <si>
    <t>857-2014</t>
  </si>
  <si>
    <t>lucia zuluaga</t>
  </si>
  <si>
    <t>858-2014</t>
  </si>
  <si>
    <t>tala de arbol</t>
  </si>
  <si>
    <t>catalina cardona</t>
  </si>
  <si>
    <t>adiela giraldo</t>
  </si>
  <si>
    <t>859-2014</t>
  </si>
  <si>
    <t>deterioro del paisajismo</t>
  </si>
  <si>
    <t>sara agudelo montoya</t>
  </si>
  <si>
    <t>neyla mary cañola</t>
  </si>
  <si>
    <t>casa 171</t>
  </si>
  <si>
    <t>860-2014</t>
  </si>
  <si>
    <t>Contaminacion de fuente hidrica con ganado</t>
  </si>
  <si>
    <t>861-2014</t>
  </si>
  <si>
    <t>tala de un arbusto florecido</t>
  </si>
  <si>
    <t>fidel arias mejia</t>
  </si>
  <si>
    <t>omar atehortua</t>
  </si>
  <si>
    <t>862-2014</t>
  </si>
  <si>
    <t>jairo</t>
  </si>
  <si>
    <t>863-2014</t>
  </si>
  <si>
    <t>en espacio publico estan aplicando polvo y liquidos muy raros y en zonas comunes del edificio para que  las mascotas no se orinen</t>
  </si>
  <si>
    <t>jose mora</t>
  </si>
  <si>
    <t>864-2014</t>
  </si>
  <si>
    <t>1314947 - 1316381</t>
  </si>
  <si>
    <t>falta de mantenimiento de lote</t>
  </si>
  <si>
    <t>luz marina tejada</t>
  </si>
  <si>
    <t>amilbia perez</t>
  </si>
  <si>
    <t>865-2014</t>
  </si>
  <si>
    <t xml:space="preserve">olores ofensivos provenientes de acomulacion de aserrin y excremento de ganado </t>
  </si>
  <si>
    <t>ivan uribe</t>
  </si>
  <si>
    <t>866-2014</t>
  </si>
  <si>
    <t>depositan residuos solidos a lote privado sin cerramiento</t>
  </si>
  <si>
    <t>juan fernando botero</t>
  </si>
  <si>
    <t>867-2014</t>
  </si>
  <si>
    <t>filtros de aguas residuales esta causando perjuicio a dicha parcelacion</t>
  </si>
  <si>
    <t>luis fernando botero palacio</t>
  </si>
  <si>
    <t>900731513-8</t>
  </si>
  <si>
    <t>3326619 - 3012048887</t>
  </si>
  <si>
    <t>868-2014</t>
  </si>
  <si>
    <t>dispisicion inadecuada de residuos solidos</t>
  </si>
  <si>
    <t>foto japon</t>
  </si>
  <si>
    <t>869-2014</t>
  </si>
  <si>
    <t>1314823 - 1315177</t>
  </si>
  <si>
    <t>material de construcion en zona verde</t>
  </si>
  <si>
    <t>juan carlos rada</t>
  </si>
  <si>
    <t>870-2014</t>
  </si>
  <si>
    <t>1314168 -13-3774</t>
  </si>
  <si>
    <t>mascota sin trailla y sinbosal no recogen excrementos</t>
  </si>
  <si>
    <t>yimmy jimenez</t>
  </si>
  <si>
    <t>int 148</t>
  </si>
  <si>
    <t>871-2014</t>
  </si>
  <si>
    <t>1314966 - 1317446</t>
  </si>
  <si>
    <t xml:space="preserve">ataque de mascota </t>
  </si>
  <si>
    <t>yesenia maria vergara</t>
  </si>
  <si>
    <t>yesenia mazo</t>
  </si>
  <si>
    <t>872-2014</t>
  </si>
  <si>
    <t>1314972 - 293185</t>
  </si>
  <si>
    <t>ataque de mascota</t>
  </si>
  <si>
    <t>marleny cortes</t>
  </si>
  <si>
    <t>apt 220</t>
  </si>
  <si>
    <t>2060131 - 3008823330</t>
  </si>
  <si>
    <t>sebastian Rios Gonzalez</t>
  </si>
  <si>
    <t>apt 320</t>
  </si>
  <si>
    <t>Presenta recurso de reposicion el 01-06-2015</t>
  </si>
  <si>
    <t>873-2014</t>
  </si>
  <si>
    <t>ricardo andres cardenas</t>
  </si>
  <si>
    <t>julio cesar osorio</t>
  </si>
  <si>
    <t>DP 14085</t>
  </si>
  <si>
    <t>874-2014</t>
  </si>
  <si>
    <t>problemas con excremento de mascotas sector dorado la merced</t>
  </si>
  <si>
    <t>875-2014</t>
  </si>
  <si>
    <t>876-2014</t>
  </si>
  <si>
    <t>residuos solidos  en espacio publico</t>
  </si>
  <si>
    <t>kif-kof burguer</t>
  </si>
  <si>
    <t>877-2014</t>
  </si>
  <si>
    <t>ernesto tangarife</t>
  </si>
  <si>
    <t>878-2014</t>
  </si>
  <si>
    <t>dispsicion inadecuada de residuos solidos</t>
  </si>
  <si>
    <t>la cosecha</t>
  </si>
  <si>
    <t>879-2014</t>
  </si>
  <si>
    <t>1315007 - 133976</t>
  </si>
  <si>
    <t>banqueo o movimiemto de tierra en lugar de reserva</t>
  </si>
  <si>
    <t>Luz Marina Ospina</t>
  </si>
  <si>
    <t>3218856735 - 3147464991</t>
  </si>
  <si>
    <t>880-2014</t>
  </si>
  <si>
    <t>881-2014</t>
  </si>
  <si>
    <t>juan gonzalo saldarriaga</t>
  </si>
  <si>
    <t>882-2014</t>
  </si>
  <si>
    <t xml:space="preserve">iglesia cristiana </t>
  </si>
  <si>
    <t>883-2014</t>
  </si>
  <si>
    <t>lavado de contenedores en espacio publico</t>
  </si>
  <si>
    <t>urbanizacion alcala</t>
  </si>
  <si>
    <t>torre 243</t>
  </si>
  <si>
    <t>884-2014</t>
  </si>
  <si>
    <t>afectacion de zona verde</t>
  </si>
  <si>
    <t>obras publicas</t>
  </si>
  <si>
    <t>885-2014</t>
  </si>
  <si>
    <t>quemas de basuras ocasiona afectacion al medio ambiente</t>
  </si>
  <si>
    <t>886-2014</t>
  </si>
  <si>
    <t>tiran muebles viejos a la quebrada el atravesado</t>
  </si>
  <si>
    <t>andres restrepo</t>
  </si>
  <si>
    <t>3125028 - 3122589642</t>
  </si>
  <si>
    <t>887-2014</t>
  </si>
  <si>
    <t>mascota de alto grado de peligrosidad en via publica sin bozal</t>
  </si>
  <si>
    <t>edwin alexander cordoba</t>
  </si>
  <si>
    <t>B. Areiza</t>
  </si>
  <si>
    <t>888-2014</t>
  </si>
  <si>
    <t>caballeriza sector chingui 1 perjudican a los vecinos con malos olores,ruido y proloferacion de roedores</t>
  </si>
  <si>
    <t>889-2014</t>
  </si>
  <si>
    <t>consuelo vanegas</t>
  </si>
  <si>
    <t>890-2014</t>
  </si>
  <si>
    <t>yolanda vasco</t>
  </si>
  <si>
    <t>Residentes - Los naranjos</t>
  </si>
  <si>
    <t>891-2014</t>
  </si>
  <si>
    <t>1315123 - 133429 - 1315123</t>
  </si>
  <si>
    <t>vertimientos de aguas residuales sobre el cauce de la quebrada la hondita</t>
  </si>
  <si>
    <t>empresas publicas de medellin E.S.P</t>
  </si>
  <si>
    <t>892-2014</t>
  </si>
  <si>
    <t>1315123 - 133457 - 1314694 - 133793 - 1315123</t>
  </si>
  <si>
    <t xml:space="preserve">MH ubicado por la margen derecha de la quebrada en mediaciones de ciudadela residencial puebla no tiene proteccion </t>
  </si>
  <si>
    <t>893-2014</t>
  </si>
  <si>
    <t xml:space="preserve">1315116 - 152554 - 155443 </t>
  </si>
  <si>
    <t>disposicion inadecuada de residuos solidos por recicladores</t>
  </si>
  <si>
    <t>alvaro medina mejia</t>
  </si>
  <si>
    <t>894-2014</t>
  </si>
  <si>
    <t>libia escobar</t>
  </si>
  <si>
    <t>895-2014</t>
  </si>
  <si>
    <t>en lote del municipio hay proliferacion de roedores por guaduas</t>
  </si>
  <si>
    <t>alonso diaz</t>
  </si>
  <si>
    <t>896-2014</t>
  </si>
  <si>
    <t>mala disposicion de residuos vegetales</t>
  </si>
  <si>
    <t>897-2014</t>
  </si>
  <si>
    <t>solicitud recuperacion de mascota</t>
  </si>
  <si>
    <t>maria eugenia bustamante mejia</t>
  </si>
  <si>
    <t>3136435594- 2546969</t>
  </si>
  <si>
    <t>varias personas</t>
  </si>
  <si>
    <t>898-2014</t>
  </si>
  <si>
    <t>1315177 - 1314823</t>
  </si>
  <si>
    <t>monica maria palacio</t>
  </si>
  <si>
    <t>899-2014</t>
  </si>
  <si>
    <t>disposicion inadecuada de residuos solidos y daño a zona verde</t>
  </si>
  <si>
    <t>900-2014</t>
  </si>
  <si>
    <t>material, triturado en zona verde</t>
  </si>
  <si>
    <t>santiago serna</t>
  </si>
  <si>
    <t>901-2014</t>
  </si>
  <si>
    <t>Retención especies flora nativa</t>
  </si>
  <si>
    <t>pedro aldermar lopez</t>
  </si>
  <si>
    <t>902-2014</t>
  </si>
  <si>
    <t>construcion de vivienda al borde de la quebrada</t>
  </si>
  <si>
    <t>jhon otalvaro</t>
  </si>
  <si>
    <t>903-2014</t>
  </si>
  <si>
    <t>invacion y banqueo de terreno privado</t>
  </si>
  <si>
    <t>904-2014</t>
  </si>
  <si>
    <t>oscar</t>
  </si>
  <si>
    <t>905-2014</t>
  </si>
  <si>
    <t>Disposición de escombros en espacio público</t>
  </si>
  <si>
    <t>Olga</t>
  </si>
  <si>
    <t>906-2014</t>
  </si>
  <si>
    <t>Del edificio Alamos II estabn depositando residuos en el separador central</t>
  </si>
  <si>
    <t>Habitantes Edificio Alamos II</t>
  </si>
  <si>
    <t>907-2014</t>
  </si>
  <si>
    <t>Mariana Ossa Alvarez</t>
  </si>
  <si>
    <t>Orlando Rivera</t>
  </si>
  <si>
    <t>908-2014</t>
  </si>
  <si>
    <t>Posee escombros desde hace 6 meses en el espacio público</t>
  </si>
  <si>
    <t>Angela Figueroa</t>
  </si>
  <si>
    <t>909-2014</t>
  </si>
  <si>
    <t>Perjuicios por tenencia inadecuada de dos gatos</t>
  </si>
  <si>
    <t>Admon - Urbanización Villas de Córcega</t>
  </si>
  <si>
    <t>800.253.941-3</t>
  </si>
  <si>
    <t>Jorge Villegas</t>
  </si>
  <si>
    <t>910-2014</t>
  </si>
  <si>
    <t>Anillado de araucaria</t>
  </si>
  <si>
    <t>911-2014</t>
  </si>
  <si>
    <t>Material de construcción en el espacio público</t>
  </si>
  <si>
    <t>Fuiton Sanchez Mosquera</t>
  </si>
  <si>
    <t>912-2014</t>
  </si>
  <si>
    <t>Materiales de construcción  en el espacio público, control ambiental de obra</t>
  </si>
  <si>
    <t>Gabriel L. Garzón</t>
  </si>
  <si>
    <t>913-2014</t>
  </si>
  <si>
    <t>Urbanización Luminares del Bosque</t>
  </si>
  <si>
    <t>Sensibilización y control sobre manejo de mascotas</t>
  </si>
  <si>
    <t>Administración Urbanización Luminares del Bosque - Yiseth Velez Giraldo</t>
  </si>
  <si>
    <t>800.073.670-1</t>
  </si>
  <si>
    <t>3116300922 - 3342242</t>
  </si>
  <si>
    <t>Varios Copropietarios</t>
  </si>
  <si>
    <t>914-2014</t>
  </si>
  <si>
    <t>Afectaciones de arboles y zonas verdes</t>
  </si>
  <si>
    <t>Beatriz E. Acevedo</t>
  </si>
  <si>
    <t>915-2014</t>
  </si>
  <si>
    <t>Control de punto de recuperadores</t>
  </si>
  <si>
    <t>De oficio - Secretaría de Salud</t>
  </si>
  <si>
    <t>916-2014</t>
  </si>
  <si>
    <t>Conjunto Residencial Vista Alegre</t>
  </si>
  <si>
    <t>Control y manejo de mascota</t>
  </si>
  <si>
    <t>Nubia Bedoya - Administración</t>
  </si>
  <si>
    <t>Diana Maria Alvarez - Juan Carlos Medina Correa</t>
  </si>
  <si>
    <t>H-21-1</t>
  </si>
  <si>
    <t>917-2014</t>
  </si>
  <si>
    <t>Escombros en el espacio público</t>
  </si>
  <si>
    <t>Miriam Martinez</t>
  </si>
  <si>
    <t>1.3</t>
  </si>
  <si>
    <t>S. Bustamanete</t>
  </si>
  <si>
    <t>918-2014</t>
  </si>
  <si>
    <t>919-2014</t>
  </si>
  <si>
    <t>Lote en condiciones inadecuadas</t>
  </si>
  <si>
    <t>Maria Nohemy Londoño de Osorio</t>
  </si>
  <si>
    <t>2091055-3117482044</t>
  </si>
  <si>
    <t>Espacio Publico</t>
  </si>
  <si>
    <t>920-2014</t>
  </si>
  <si>
    <t>Acumulación de residuos en dias y horas no autorizadas - solicitan sensibilización</t>
  </si>
  <si>
    <t>Maria Cristina Morales</t>
  </si>
  <si>
    <t>2769991 - 5983293</t>
  </si>
  <si>
    <t>921-2014</t>
  </si>
  <si>
    <t>Juan Carlos Velasquez</t>
  </si>
  <si>
    <t>922-2014</t>
  </si>
  <si>
    <t>Daño a dos palmas en antejardin</t>
  </si>
  <si>
    <t>923-2014</t>
  </si>
  <si>
    <t>Afectaciones por ruido y escombros</t>
  </si>
  <si>
    <t>Martha Giraldo</t>
  </si>
  <si>
    <t>Piso 1</t>
  </si>
  <si>
    <t>Mario Palacio</t>
  </si>
  <si>
    <t>924-2014</t>
  </si>
  <si>
    <t>Materiales y escombros en espacio público</t>
  </si>
  <si>
    <t>Cecilia Osorio</t>
  </si>
  <si>
    <t>925-2014</t>
  </si>
  <si>
    <t>Contaminación de nacimiento con solventes y aceites</t>
  </si>
  <si>
    <t>Taller de vehiculos</t>
  </si>
  <si>
    <t>926-2014</t>
  </si>
  <si>
    <t>1316342 - 134062</t>
  </si>
  <si>
    <t>Urbanización Entrecumbres</t>
  </si>
  <si>
    <t>Construcción de muro en canala de la quebrada La Hondita</t>
  </si>
  <si>
    <t>Jairo Perez</t>
  </si>
  <si>
    <t>3108431370 - 5794468</t>
  </si>
  <si>
    <t>927-2014</t>
  </si>
  <si>
    <t>Disposición de residuos en dias y horas no autorizadas</t>
  </si>
  <si>
    <t>Habitante en dirección</t>
  </si>
  <si>
    <t>928-2014</t>
  </si>
  <si>
    <t>929-2014</t>
  </si>
  <si>
    <t>Escombros en espacio público</t>
  </si>
  <si>
    <t>930-2014</t>
  </si>
  <si>
    <t>931-2014</t>
  </si>
  <si>
    <t>Usuario que no recoge o dispone mal los residuos de su mascota</t>
  </si>
  <si>
    <t>Gonzalo Santamaria</t>
  </si>
  <si>
    <t>2762508-3136204356</t>
  </si>
  <si>
    <t>Tiberio Sanchez</t>
  </si>
  <si>
    <t>932-2014</t>
  </si>
  <si>
    <t>Urbanización Acanto</t>
  </si>
  <si>
    <t>Verificar posibles daños a arboles por obra ZU-4121</t>
  </si>
  <si>
    <t>Acanto Condomio Natural</t>
  </si>
  <si>
    <t>3134558 - 3136419</t>
  </si>
  <si>
    <t>Obra ZU-4121</t>
  </si>
  <si>
    <t xml:space="preserve">Se realiza visita y se pudo observar que cumplieron con lo solicitado, repararon los daños, reforestaron la zona y remplazaron el arbol tumbado. </t>
  </si>
  <si>
    <t>933-2014</t>
  </si>
  <si>
    <t>Ataque de una masctoa a una persona</t>
  </si>
  <si>
    <t>Luz Mary Bula</t>
  </si>
  <si>
    <t>Guillermos de Jesus Zapata Mesa</t>
  </si>
  <si>
    <t>934-2014</t>
  </si>
  <si>
    <t>Hacienda Avignon</t>
  </si>
  <si>
    <t>Poda de 6 individuos vegetales</t>
  </si>
  <si>
    <t>Antonio Velez</t>
  </si>
  <si>
    <t>935-2014</t>
  </si>
  <si>
    <t>Incumplimiento de ley 746 de 2002</t>
  </si>
  <si>
    <t>Policia Nacional - Patrullero Ciro Antonio Arias</t>
  </si>
  <si>
    <t>Ruben Dario Rincon Bolivar</t>
  </si>
  <si>
    <t>936-2014</t>
  </si>
  <si>
    <t>1315635 - 1316574</t>
  </si>
  <si>
    <t>Edificio Dorado Tower - Arcoiris y San Miguel</t>
  </si>
  <si>
    <t>Fernando Holguin Angel</t>
  </si>
  <si>
    <t>937-2014</t>
  </si>
  <si>
    <t>Camino Verde de los Naranjos</t>
  </si>
  <si>
    <t>Ana Maria Giraldo Martinez</t>
  </si>
  <si>
    <t>Daniel Gaviria</t>
  </si>
  <si>
    <t>938-2014</t>
  </si>
  <si>
    <t>Conasfaltos S.A</t>
  </si>
  <si>
    <t>Disposicion inadecuada de materiales de construcción en vía pública</t>
  </si>
  <si>
    <t>890.929.951-7</t>
  </si>
  <si>
    <t>939-2014</t>
  </si>
  <si>
    <t>Disposición de aguas residuales a la quebrada La Honda</t>
  </si>
  <si>
    <t>Maria Paulina</t>
  </si>
  <si>
    <t>940-2014</t>
  </si>
  <si>
    <t>1314486 - 134036</t>
  </si>
  <si>
    <t>Seguimiento a arbol en condición de riesgo</t>
  </si>
  <si>
    <t>Gloria Uribe - Patricia Alzate</t>
  </si>
  <si>
    <t>2716669 - 3136261226</t>
  </si>
  <si>
    <t>Diana Cardozo</t>
  </si>
  <si>
    <t>941-2014</t>
  </si>
  <si>
    <t>(misma 1004-2014) 1314983 - 282844 - 3395 - 108151 - 3394</t>
  </si>
  <si>
    <t>Tala de arboles al parecer sin autorización</t>
  </si>
  <si>
    <t>Rodrigo Restrepo Lopez y/o ACUATEL</t>
  </si>
  <si>
    <t>Lote 206</t>
  </si>
  <si>
    <t>Jose Aicardo Perez Cartagena</t>
  </si>
  <si>
    <t>Predio 207 - 2010</t>
  </si>
  <si>
    <t>207-210</t>
  </si>
  <si>
    <t>942-2014</t>
  </si>
  <si>
    <t>Problematica por ataque de canino</t>
  </si>
  <si>
    <t>Maria Emilia Jaramillo Molina</t>
  </si>
  <si>
    <t>William Gonzalez</t>
  </si>
  <si>
    <t>943-2014</t>
  </si>
  <si>
    <t>Urbanización El Yerbal</t>
  </si>
  <si>
    <t>Jenny del Socorro Montoya Echeverry</t>
  </si>
  <si>
    <t>Miriam Henao</t>
  </si>
  <si>
    <t>944-2014</t>
  </si>
  <si>
    <t>130AS-1410-8756 - 15011819 - 1316963 - 282028 - 321775 - 361787</t>
  </si>
  <si>
    <t>Restaurante Doña Rosa</t>
  </si>
  <si>
    <t>Suspensión de descargas de aguas de pozo septico a quebrada Zuñiga</t>
  </si>
  <si>
    <t>Inversiones El Científico S.A</t>
  </si>
  <si>
    <t>Km 12 via las Palmas</t>
  </si>
  <si>
    <t>945-2014</t>
  </si>
  <si>
    <t>Disposición de escombros y residuos especiales en espacio público</t>
  </si>
  <si>
    <t>Giovanny Vallejo</t>
  </si>
  <si>
    <t>946-2014</t>
  </si>
  <si>
    <t>1313537 - 1314338 - 05065 - 134276</t>
  </si>
  <si>
    <t>Manejo de aguas lluvias y negras</t>
  </si>
  <si>
    <t>Carlos Andres Palacio Agudelo</t>
  </si>
  <si>
    <t>3024447-3312477</t>
  </si>
  <si>
    <t>se citara a los propietarios del proyecto inconcluso.</t>
  </si>
  <si>
    <t>947-2014</t>
  </si>
  <si>
    <t>21976 - 133423 - 133422</t>
  </si>
  <si>
    <t>Revision obra de descarga de aguas lluvias</t>
  </si>
  <si>
    <t>Urbanización Casas de Avignon</t>
  </si>
  <si>
    <t>3322409-3116098338</t>
  </si>
  <si>
    <t>948-2014</t>
  </si>
  <si>
    <t>148209 - 134063</t>
  </si>
  <si>
    <t>Urbanización Tierra Grata</t>
  </si>
  <si>
    <t>Descarga de aguas servidas en red de aguas lluvias</t>
  </si>
  <si>
    <t>Conjunto Residencial Tierra Grata</t>
  </si>
  <si>
    <t>949-2014</t>
  </si>
  <si>
    <t>130 SAE 133931</t>
  </si>
  <si>
    <t>Urbanización Oasis 2</t>
  </si>
  <si>
    <t>Arboles en riesgo de caida en predio privado</t>
  </si>
  <si>
    <t>De oficio - Autoridad Ambiental Delegada - Ana Rocio Montoya</t>
  </si>
  <si>
    <t>Monica Villa Montoya</t>
  </si>
  <si>
    <t>950-2014</t>
  </si>
  <si>
    <t>130 SAE 1411415</t>
  </si>
  <si>
    <t>Edificio El Avignon</t>
  </si>
  <si>
    <t>Control de descarga de aguas residuales</t>
  </si>
  <si>
    <t>Edificio El Avignon - Glira Elena Villa</t>
  </si>
  <si>
    <t>951-2014</t>
  </si>
  <si>
    <t>De oficio - Inspección palmas</t>
  </si>
  <si>
    <t>Inspección palmas</t>
  </si>
  <si>
    <t>Dioselina, Maria Trinidad, Maria de Jesus y Maria Beatriz Quintero Florez</t>
  </si>
  <si>
    <t>Sector la Esperanza</t>
  </si>
  <si>
    <t>952-2014</t>
  </si>
  <si>
    <t>148497 - 133714 - 162985 - 3558 (misma 020-2015 y 1013 - 2014)</t>
  </si>
  <si>
    <t>DP 14070</t>
  </si>
  <si>
    <t>Control solicitud de roceria en bosque natural</t>
  </si>
  <si>
    <t>Francisco Morales Osorio - Benjamin Gallego</t>
  </si>
  <si>
    <t>953-2014</t>
  </si>
  <si>
    <t>Proyecto Zebrano</t>
  </si>
  <si>
    <t>De oficio - Gestión Ambiental</t>
  </si>
  <si>
    <t>Proyecto urbanístico Zebrano</t>
  </si>
  <si>
    <t>954-2014</t>
  </si>
  <si>
    <t>Seguimiento a movimiento de tierras y talas de árboles</t>
  </si>
  <si>
    <t>Hernan Dario Alvarez M</t>
  </si>
  <si>
    <t>955-2014</t>
  </si>
  <si>
    <t>Residuos solidos en dias, horas y sitio no autorizado</t>
  </si>
  <si>
    <t>956-2014</t>
  </si>
  <si>
    <t>Acumulacion de basuras y escombros, manejo inadecuado de mascotas</t>
  </si>
  <si>
    <t>Javier Bolivar</t>
  </si>
  <si>
    <t>J.Restrepo</t>
  </si>
  <si>
    <t>957-2014</t>
  </si>
  <si>
    <t>Poda inadecauda de palma</t>
  </si>
  <si>
    <t>Martha Lopez</t>
  </si>
  <si>
    <t>958-2014</t>
  </si>
  <si>
    <t>Tala de arboles sin autorización y contaminación de quebrada</t>
  </si>
  <si>
    <t>Unidad Vegas de las Flores</t>
  </si>
  <si>
    <t>959-2014</t>
  </si>
  <si>
    <t>Normalización de descarga de aguas residuales</t>
  </si>
  <si>
    <t>Empresas Públicas de Medellin</t>
  </si>
  <si>
    <t>Graficas Diamante S.A.S - Fabian Ruiz Velasquez</t>
  </si>
  <si>
    <t>960-2014</t>
  </si>
  <si>
    <t>133480 - 133481</t>
  </si>
  <si>
    <t>Investigación descargas de aguas negras a quebrada La Hondita</t>
  </si>
  <si>
    <t>961-2014</t>
  </si>
  <si>
    <t>Portón de San José</t>
  </si>
  <si>
    <t>Alejandra Gomez Gomez</t>
  </si>
  <si>
    <t>Porton de San José</t>
  </si>
  <si>
    <t>962-2014</t>
  </si>
  <si>
    <t>Escombros en zona verde y vía pública</t>
  </si>
  <si>
    <t>Local</t>
  </si>
  <si>
    <t>963-2014</t>
  </si>
  <si>
    <t>Sandra Restrepo</t>
  </si>
  <si>
    <t>964-2014</t>
  </si>
  <si>
    <t>965-2014</t>
  </si>
  <si>
    <t>Tenencia inadecuada de mascotas peligrosas - amonestación</t>
  </si>
  <si>
    <t xml:space="preserve">Diego Ivan </t>
  </si>
  <si>
    <t>Sector Institución Educativa</t>
  </si>
  <si>
    <t>966-2014</t>
  </si>
  <si>
    <t>Manejo inadecuado de excretas de mascotas</t>
  </si>
  <si>
    <t>Lorena Muñoz</t>
  </si>
  <si>
    <t>967-2014</t>
  </si>
  <si>
    <t>Fabiola Rincón</t>
  </si>
  <si>
    <t>968-2014</t>
  </si>
  <si>
    <t>Escombros de remodelación de techos en espacio público</t>
  </si>
  <si>
    <t>969-2014</t>
  </si>
  <si>
    <t>Tala de arboles y daño de jardines y zona verde</t>
  </si>
  <si>
    <t>Juan Guillermo Castaño Arcila</t>
  </si>
  <si>
    <t>970-2014</t>
  </si>
  <si>
    <t>1316650 - 1316814</t>
  </si>
  <si>
    <t>Disposición de residuos sólidos en sitios y dias no autorizados</t>
  </si>
  <si>
    <t>Martha</t>
  </si>
  <si>
    <t>Piso 2</t>
  </si>
  <si>
    <t>971-2014</t>
  </si>
  <si>
    <t>Mascota que dejan sola y ladra mucho</t>
  </si>
  <si>
    <t>Angela Marin Gomez</t>
  </si>
  <si>
    <t>972-2014</t>
  </si>
  <si>
    <t>155006 - 1308886</t>
  </si>
  <si>
    <t>De oficio - Fauna</t>
  </si>
  <si>
    <t>Angela Guerra</t>
  </si>
  <si>
    <t>973-2014</t>
  </si>
  <si>
    <t>1316275 - 1314041</t>
  </si>
  <si>
    <t>Mascota que dejan sola y ladra mucho, manjeo inadecuado de excretas</t>
  </si>
  <si>
    <t>Luz Dary Correa</t>
  </si>
  <si>
    <t>974-2014</t>
  </si>
  <si>
    <t>1316380 - 1315405</t>
  </si>
  <si>
    <t>Guarderia de mascotas que afecta a vecinos</t>
  </si>
  <si>
    <t>Will Garcia</t>
  </si>
  <si>
    <t>975-2014</t>
  </si>
  <si>
    <t>Mascota que dejan sola y ladra mucho - posible maltrato</t>
  </si>
  <si>
    <t>976-2014</t>
  </si>
  <si>
    <t>Seguimiento a autorización de tala de árboles</t>
  </si>
  <si>
    <t>De oficio - Gloria Uribe - Hector Manuel Ríos Ríos</t>
  </si>
  <si>
    <t>Sector paradero de buses</t>
  </si>
  <si>
    <t>5380315 - 3183819404</t>
  </si>
  <si>
    <t>Claudia Aristizabal - Raul Maya</t>
  </si>
  <si>
    <t>977-2014</t>
  </si>
  <si>
    <t>Empresa Energizando</t>
  </si>
  <si>
    <t>Residuos solidos dejados en el espacio público</t>
  </si>
  <si>
    <t>Julieta Barragán</t>
  </si>
  <si>
    <t>978-2014</t>
  </si>
  <si>
    <t>Construcción de vivienda posiblemente sin autorización</t>
  </si>
  <si>
    <t>Paula Atehortua</t>
  </si>
  <si>
    <t>predios 075 - 085</t>
  </si>
  <si>
    <t>979-2014</t>
  </si>
  <si>
    <t>Atención de arbol en riesgo de caida</t>
  </si>
  <si>
    <t>Finca Fuengirola - Sector La Esperanza</t>
  </si>
  <si>
    <t>980-2014</t>
  </si>
  <si>
    <t>Tala de arboles en predio privado posiblemente sin autorización</t>
  </si>
  <si>
    <t>Carlos Echeverry</t>
  </si>
  <si>
    <t>981-2014</t>
  </si>
  <si>
    <t>Investigación de alcantarillado</t>
  </si>
  <si>
    <t>Ricardo Ramirez</t>
  </si>
  <si>
    <t>982-2014</t>
  </si>
  <si>
    <t>Acopio informal de residuos sólidos</t>
  </si>
  <si>
    <t>983-2014</t>
  </si>
  <si>
    <t xml:space="preserve">Dejan sin control varios gatos </t>
  </si>
  <si>
    <t>Jose German Castaño</t>
  </si>
  <si>
    <t>984-2014</t>
  </si>
  <si>
    <t>Deposita sus residuos en dias y horas no autorizadas - deja escombros en el espacio publico</t>
  </si>
  <si>
    <t>Olga Lucia</t>
  </si>
  <si>
    <t>985-2014</t>
  </si>
  <si>
    <t>Solicituan sensibilización para adecuado manejo de residuos sólidos</t>
  </si>
  <si>
    <t>Herney Arango</t>
  </si>
  <si>
    <t>Varios habitantes</t>
  </si>
  <si>
    <t>986-2014</t>
  </si>
  <si>
    <t>Control de residuos de construcción, escombros e inadecuado manejo de residuos sólidos</t>
  </si>
  <si>
    <t>Adriana Maria Orrego</t>
  </si>
  <si>
    <t>Natalia</t>
  </si>
  <si>
    <t>987-2014</t>
  </si>
  <si>
    <t>Wilfer Castañeda</t>
  </si>
  <si>
    <t>988-2014</t>
  </si>
  <si>
    <t>Balcones de la Raza</t>
  </si>
  <si>
    <t>Ataque de mascota a menor de edad</t>
  </si>
  <si>
    <t>Lina Marcela Penagos</t>
  </si>
  <si>
    <t>989-2014</t>
  </si>
  <si>
    <t>Santiago A. Velez</t>
  </si>
  <si>
    <t>990-2014</t>
  </si>
  <si>
    <t>Tala de arboles en predo privado</t>
  </si>
  <si>
    <t>Octavio Muñoz</t>
  </si>
  <si>
    <t>Finca El Porvenir</t>
  </si>
  <si>
    <t>991-2014</t>
  </si>
  <si>
    <t>992-2014</t>
  </si>
  <si>
    <t>Edificio Fontanela</t>
  </si>
  <si>
    <t>Arturo Restrepo Espinosa -Administración</t>
  </si>
  <si>
    <t>Contiguo a EIA</t>
  </si>
  <si>
    <t>993-2014</t>
  </si>
  <si>
    <t>1316711 - 1316725</t>
  </si>
  <si>
    <t>Administración Edificio Villa Marina</t>
  </si>
  <si>
    <t>994-2014</t>
  </si>
  <si>
    <t>Incumplimiento de manejo adecuado de mascota</t>
  </si>
  <si>
    <t>John Jairo Sierra</t>
  </si>
  <si>
    <t>995-2014</t>
  </si>
  <si>
    <t>996-2014</t>
  </si>
  <si>
    <t xml:space="preserve">Daño de zona verde del espacio publico </t>
  </si>
  <si>
    <t>Maria U. Narvaez</t>
  </si>
  <si>
    <t>997-2014</t>
  </si>
  <si>
    <t>Unidad Vientos de Aragón</t>
  </si>
  <si>
    <t>998-2014</t>
  </si>
  <si>
    <t>Manejo inadecuado de excretas de mascota</t>
  </si>
  <si>
    <t>Liliana Zapata - Blanca Marin</t>
  </si>
  <si>
    <t>201-301</t>
  </si>
  <si>
    <t>999-2014</t>
  </si>
  <si>
    <t>1316409 - 1316408 - 112860</t>
  </si>
  <si>
    <t>Daño de jardines y derrame de aguas jabonosas</t>
  </si>
  <si>
    <t>3360023 - 3217165798</t>
  </si>
  <si>
    <t>Administración Hacienda Avignon - Antonio trabajador</t>
  </si>
  <si>
    <t>1000-2014</t>
  </si>
  <si>
    <t>Olores nauseabundos por tenecia de gallinaza</t>
  </si>
  <si>
    <t>1001-2014</t>
  </si>
  <si>
    <t>Disposición inadecuada de residuos en espacio público y afectación a la zona verde</t>
  </si>
  <si>
    <t>1002-2014</t>
  </si>
  <si>
    <t>Disposición de tierras en cercanias a estas viviendas</t>
  </si>
  <si>
    <t>3.6</t>
  </si>
  <si>
    <t>1003-2014</t>
  </si>
  <si>
    <t>Claudia Patricia Montoya Jaramillo</t>
  </si>
  <si>
    <t>p2</t>
  </si>
  <si>
    <t>Santiago Velez</t>
  </si>
  <si>
    <t>1004-2014</t>
  </si>
  <si>
    <t xml:space="preserve">(Misma 941-2014) 1316696 - 265510 - 279602 - </t>
  </si>
  <si>
    <t>Solicitud de aislamieto de retiro de quebrada</t>
  </si>
  <si>
    <t>Hector Alvaro Meneses Monsalve</t>
  </si>
  <si>
    <t>Km 17</t>
  </si>
  <si>
    <t>Martha Medina Yepes</t>
  </si>
  <si>
    <t>3113666 - 3108418467 - 3104634225</t>
  </si>
  <si>
    <t>DP. 15013 (Respuesta derecho de petecion el 06-04-2015)</t>
  </si>
  <si>
    <t>1005-2014</t>
  </si>
  <si>
    <t>1316718 - 1317567</t>
  </si>
  <si>
    <t>Elizabeth Hernandez Lopez</t>
  </si>
  <si>
    <t>Gustavo López Cuesta</t>
  </si>
  <si>
    <t>1006-2014</t>
  </si>
  <si>
    <t>1316725 - 1316711</t>
  </si>
  <si>
    <t>Edficio Villa Marina</t>
  </si>
  <si>
    <t>Daño de jardines y cambio de zona verde a piso duro</t>
  </si>
  <si>
    <t>Administrador Edificio Villa Marina</t>
  </si>
  <si>
    <t>1007-2014</t>
  </si>
  <si>
    <t>Afectación por condiciones de falta de mantenimiento de lote</t>
  </si>
  <si>
    <t>Consuelo Garcia</t>
  </si>
  <si>
    <t>Familia Márquez</t>
  </si>
  <si>
    <t>1008-2014</t>
  </si>
  <si>
    <t>Acumulación de escombros que genera insalubridad</t>
  </si>
  <si>
    <t>Alexander Ziborov</t>
  </si>
  <si>
    <t>Yimmy Giraldo</t>
  </si>
  <si>
    <t>1009-2014</t>
  </si>
  <si>
    <t>Ataque de mascota a una niña - tenecia inadecuada de mascota</t>
  </si>
  <si>
    <t>Mariela Correa - Paulina Gonzales</t>
  </si>
  <si>
    <t>1010-2014</t>
  </si>
  <si>
    <t>Manejo inadecuado de residuos sólidos</t>
  </si>
  <si>
    <t>Carlos Alberto Echeverry</t>
  </si>
  <si>
    <t>1011-2014</t>
  </si>
  <si>
    <t>1012-2014</t>
  </si>
  <si>
    <t>134164 - 134165</t>
  </si>
  <si>
    <t>Afectación por deslizamiento</t>
  </si>
  <si>
    <t>Maria Catalina Mejia Sosa</t>
  </si>
  <si>
    <t>3320094 - 3006793707</t>
  </si>
  <si>
    <t>1013-2014</t>
  </si>
  <si>
    <t>162985 - 133714 - 1317057</t>
  </si>
  <si>
    <t>Daño a bosques nativos</t>
  </si>
  <si>
    <t>Francisco Javier Rios Llano - Benjamin Gallego</t>
  </si>
  <si>
    <t>Sector Los Gallego</t>
  </si>
  <si>
    <t>Benjamin Sepulveda y otros</t>
  </si>
  <si>
    <t>Sector los Gallego</t>
  </si>
  <si>
    <t>1014-2014</t>
  </si>
  <si>
    <t>Afectaciones a cultivo de truchas</t>
  </si>
  <si>
    <t>Truchera Arco Iris - Acueducto Cristal Peña Azul (Fernando Osorio - representante)</t>
  </si>
  <si>
    <t>Sector La Truchera</t>
  </si>
  <si>
    <t>1015-2014</t>
  </si>
  <si>
    <t>1314588 - 134134 - 134133</t>
  </si>
  <si>
    <t>Control de aguas subterráneas de patio</t>
  </si>
  <si>
    <t>Nelly Giraldo</t>
  </si>
  <si>
    <t>Deposito El Salado</t>
  </si>
  <si>
    <t>1016-2014</t>
  </si>
  <si>
    <t>Inadecuada disposición de residuos sólidos</t>
  </si>
  <si>
    <t>Pizza Factory</t>
  </si>
  <si>
    <t>J. Guzman - C. Espinosa</t>
  </si>
  <si>
    <t>C.Espinosa</t>
  </si>
  <si>
    <t>1017-2014</t>
  </si>
  <si>
    <t>Luz Stella Gomez Gonzalez</t>
  </si>
  <si>
    <t>Ana Maria Muñeton Rodriguez (menor de edad) - Antonio Muñeton y Lady Rodriguez</t>
  </si>
  <si>
    <t>1018-2014</t>
  </si>
  <si>
    <t>Ataque de dos mascotas a una persona</t>
  </si>
  <si>
    <t>José Manuel Gonzalez</t>
  </si>
  <si>
    <t>Betty Barrientos</t>
  </si>
  <si>
    <t>Auto del 02-06-2015 el quejoso no desea continuar con el tramite.</t>
  </si>
  <si>
    <t>1019-2014</t>
  </si>
  <si>
    <t>Reincidencia en el manejo inadecuado de mascotas</t>
  </si>
  <si>
    <t>P2</t>
  </si>
  <si>
    <t>1020-2014</t>
  </si>
  <si>
    <t>Ataque de mascota a una persona y a otra mascota</t>
  </si>
  <si>
    <t>Adolfo Leon Mejia Mejia</t>
  </si>
  <si>
    <t>2766974 - 3128380073</t>
  </si>
  <si>
    <t>Eugenio Gomez</t>
  </si>
  <si>
    <t>1021-2014</t>
  </si>
  <si>
    <t>Ataque de una mascota a una persona</t>
  </si>
  <si>
    <t>Adolfo Leon Gómez Urrea</t>
  </si>
  <si>
    <t>Maryori Cardona</t>
  </si>
  <si>
    <t>1022-2014</t>
  </si>
  <si>
    <t>Luis Alfonso Isaza</t>
  </si>
  <si>
    <t>Gloria Moncada</t>
  </si>
  <si>
    <t>1023-2014</t>
  </si>
  <si>
    <t>Daño a arbol en espacio público</t>
  </si>
  <si>
    <t>Luz Socorro Bustamante Peña</t>
  </si>
  <si>
    <t>1024-2014</t>
  </si>
  <si>
    <t>4426 - 118853</t>
  </si>
  <si>
    <t>Finca Villa Angela</t>
  </si>
  <si>
    <t>Disposición de tierras en predio privado</t>
  </si>
  <si>
    <t>De oficio - OGR</t>
  </si>
  <si>
    <t>Hector Muñoz - Piedad Stella Restrepo</t>
  </si>
  <si>
    <t>Lote 756</t>
  </si>
  <si>
    <t>1025-2014</t>
  </si>
  <si>
    <t>Parcelación San Sebastian</t>
  </si>
  <si>
    <t>Delizamiento en la via por manejo de abastos</t>
  </si>
  <si>
    <t>De oficio - OGR - Jaime Betancur Hoyos</t>
  </si>
  <si>
    <t>Predio 6-10</t>
  </si>
  <si>
    <t>Fernando Velez</t>
  </si>
  <si>
    <t>Código Infracción</t>
  </si>
  <si>
    <t>Tipo de vía principal</t>
  </si>
  <si>
    <t>N° vía principal</t>
  </si>
  <si>
    <t>Teléfono quejoso</t>
  </si>
  <si>
    <t>Teléfono Infractor</t>
  </si>
  <si>
    <t>Lugar Infracción Barrio</t>
  </si>
  <si>
    <t>Código Barrio</t>
  </si>
  <si>
    <t>Días de atención</t>
  </si>
  <si>
    <t xml:space="preserve">Destinación procedimental inicial </t>
  </si>
  <si>
    <t>Remitido a - Observa.</t>
  </si>
  <si>
    <t>001-2015</t>
  </si>
  <si>
    <t>002-2015</t>
  </si>
  <si>
    <t>Tala de guadual en zona de acueducto San José</t>
  </si>
  <si>
    <t>Lady Yesenia Guerra Diez</t>
  </si>
  <si>
    <t>Valerio Calle</t>
  </si>
  <si>
    <t>J. Guzmán</t>
  </si>
  <si>
    <t>003-2015</t>
  </si>
  <si>
    <t>Acumulación de escombros y residuos ordinarios en espacio público</t>
  </si>
  <si>
    <t>Rosa Ospina de Giraldo</t>
  </si>
  <si>
    <t>004-2015</t>
  </si>
  <si>
    <t>Afectaciones a arboles sin autorización y de forma inadecuada</t>
  </si>
  <si>
    <t>Dario Tabares</t>
  </si>
  <si>
    <t>Edelmira Londoño</t>
  </si>
  <si>
    <t>Las orquideas</t>
  </si>
  <si>
    <t>005-2015</t>
  </si>
  <si>
    <t>Acumulación de residuos en predio privado</t>
  </si>
  <si>
    <t>De oficio - Secretaria de Salud</t>
  </si>
  <si>
    <t>Obras Publicas - cerramiento</t>
  </si>
  <si>
    <t>006-2015</t>
  </si>
  <si>
    <t>Proyecto Austral</t>
  </si>
  <si>
    <t xml:space="preserve">Afectación a dos arboles </t>
  </si>
  <si>
    <t>John Jairo Duque</t>
  </si>
  <si>
    <t>5708521 - 3006172104</t>
  </si>
  <si>
    <t>Administración Copropiedad</t>
  </si>
  <si>
    <t>007-2015</t>
  </si>
  <si>
    <t>Urbanización Envigado Campestre</t>
  </si>
  <si>
    <t>Tala de pino en predio privado</t>
  </si>
  <si>
    <t>Jorge Humberto Toro Restrepo</t>
  </si>
  <si>
    <t>Oscar Perez</t>
  </si>
  <si>
    <t>113-315</t>
  </si>
  <si>
    <t>008-2015</t>
  </si>
  <si>
    <t>Daño a Eucalipto por quemas</t>
  </si>
  <si>
    <t>Carlos Carvajal Rendon</t>
  </si>
  <si>
    <t>009-2015</t>
  </si>
  <si>
    <t>1316885 - 1309543</t>
  </si>
  <si>
    <t>Daño de arbol y jardin  - es reincidente</t>
  </si>
  <si>
    <t>Martha Nohemi Colorado</t>
  </si>
  <si>
    <t>010-2015</t>
  </si>
  <si>
    <t>Comunidad Edificio Arboleda Mejia</t>
  </si>
  <si>
    <t>011-2015</t>
  </si>
  <si>
    <t>Sacan recortes de madera y basuras en sitios, dias y horas no autorizados</t>
  </si>
  <si>
    <t>012-2015</t>
  </si>
  <si>
    <t>Everardo Ceballos</t>
  </si>
  <si>
    <t>013-2015</t>
  </si>
  <si>
    <t>Acumulación de residuos en espacio público</t>
  </si>
  <si>
    <t>L Garcia</t>
  </si>
  <si>
    <t>014-2015</t>
  </si>
  <si>
    <t>Disposición de tierras hacia la quebrada</t>
  </si>
  <si>
    <t>015-2015</t>
  </si>
  <si>
    <t>Club Equitación Equus</t>
  </si>
  <si>
    <t>Manejo de residuos sólidos - Respel</t>
  </si>
  <si>
    <t>Km 13 via palmas</t>
  </si>
  <si>
    <t>J. guzman - C. Espinoza</t>
  </si>
  <si>
    <t>016-2015</t>
  </si>
  <si>
    <t>Es la misma 028-2015 - 1316859</t>
  </si>
  <si>
    <t>Urbanización Ciudadela Real</t>
  </si>
  <si>
    <t>Posibles talas ilegales de árboles</t>
  </si>
  <si>
    <t>017-2015</t>
  </si>
  <si>
    <t>018-2015</t>
  </si>
  <si>
    <t>Eunice Restrepo R</t>
  </si>
  <si>
    <t>3342528 - 3003479842</t>
  </si>
  <si>
    <t>019-2015</t>
  </si>
  <si>
    <t xml:space="preserve">Daño de zonas verde </t>
  </si>
  <si>
    <t>Beatriz Elena Mira</t>
  </si>
  <si>
    <t>Jairo Vanegas</t>
  </si>
  <si>
    <t>020-2015</t>
  </si>
  <si>
    <t>1317057 - 162985 - 3558 (Mismo 1013-14 y 952-2014) 3453 - 438356-53546</t>
  </si>
  <si>
    <t>Tala de bosques y rastrojos</t>
  </si>
  <si>
    <t>Benjamin de Jesus Gallego - Juan Jose Gutierrez</t>
  </si>
  <si>
    <t>Predio 189</t>
  </si>
  <si>
    <t>021-2015</t>
  </si>
  <si>
    <t>Tala de guadua en servidumbre</t>
  </si>
  <si>
    <t>Familia Gonzalez</t>
  </si>
  <si>
    <t>022-2015</t>
  </si>
  <si>
    <t>Mandipapas</t>
  </si>
  <si>
    <t>Restaurante Mandipapas</t>
  </si>
  <si>
    <t>023-2015</t>
  </si>
  <si>
    <t>Jose Rene Rios</t>
  </si>
  <si>
    <t>Sector paradero</t>
  </si>
  <si>
    <t>024-2015</t>
  </si>
  <si>
    <t>1316933 - 1316898 - 1316897</t>
  </si>
  <si>
    <t>Daño de vegetación nativa - quemas</t>
  </si>
  <si>
    <t>De oficio - Inspección Palmas</t>
  </si>
  <si>
    <t>Juan Ricardo Villegas - Claudia Marcela Chica - Felix Andres Caceres - Januario Alfonso Chica</t>
  </si>
  <si>
    <t>Predio 433 - 432</t>
  </si>
  <si>
    <t>3318107 - 3113775711</t>
  </si>
  <si>
    <t>025-2015</t>
  </si>
  <si>
    <t>Construcción de muro en canal de quebrada</t>
  </si>
  <si>
    <t>Jorge Ramiro Hincapie</t>
  </si>
  <si>
    <t>Las antillas</t>
  </si>
  <si>
    <t>026-2015</t>
  </si>
  <si>
    <t>Proyecto Brezzo</t>
  </si>
  <si>
    <t>Proyecto Brezzo - Arquitectura y Concreto</t>
  </si>
  <si>
    <t>027-2015</t>
  </si>
  <si>
    <t>Colchon en espacio público</t>
  </si>
  <si>
    <t>028-2015</t>
  </si>
  <si>
    <t>Es la misma 016-2015 - 1316859</t>
  </si>
  <si>
    <t>Tala de nispero</t>
  </si>
  <si>
    <t>Se remite a Parques y Arbolizacion</t>
  </si>
  <si>
    <t>029-2015</t>
  </si>
  <si>
    <t>Gloria Ines Arango Rozo</t>
  </si>
  <si>
    <t>030-2015</t>
  </si>
  <si>
    <t>Urbanización Prados de Zuñiga</t>
  </si>
  <si>
    <t>Martha Betancur</t>
  </si>
  <si>
    <t>Jairo Alfonso Romero</t>
  </si>
  <si>
    <t>3122895370 - 5780468</t>
  </si>
  <si>
    <t>031-2015</t>
  </si>
  <si>
    <t>032-2015</t>
  </si>
  <si>
    <t>1316993 - 300676</t>
  </si>
  <si>
    <t>Urbanización Cerrovento</t>
  </si>
  <si>
    <t>Quemas no autorizadas de material vegetal - contaminacion de la quebrada por sedimentacion de excavaciones.</t>
  </si>
  <si>
    <t>Ramiro Pérez Duque</t>
  </si>
  <si>
    <t>Cerrovento Sector El Vergel</t>
  </si>
  <si>
    <t xml:space="preserve">Presentan plan de contingencia para la situacion encontrada por contaminacion de la quebrada. </t>
  </si>
  <si>
    <t>033-2015</t>
  </si>
  <si>
    <t>130 SAE 1412-872</t>
  </si>
  <si>
    <t>Valle Hermoso S.A - Balcones de la Abadía</t>
  </si>
  <si>
    <t>Requerimiento por reforzamiento de estructura hidráulica</t>
  </si>
  <si>
    <t>Autoridad Ambiental Delegada</t>
  </si>
  <si>
    <t>Sociedad Valle Hermoso S.A - Comjunto Residencial Balcones de la Abadía</t>
  </si>
  <si>
    <t>811.035.342-7</t>
  </si>
  <si>
    <t>3136719 - 4485590 - 2777266</t>
  </si>
  <si>
    <t>034-2015</t>
  </si>
  <si>
    <t>Urbanización Sendero Verde</t>
  </si>
  <si>
    <t>Envenenamiento de mascota</t>
  </si>
  <si>
    <t>Neinis Lida Quintero</t>
  </si>
  <si>
    <t>2762869 - 3116303329</t>
  </si>
  <si>
    <t>035-2015</t>
  </si>
  <si>
    <t>Residuos de remodelación en espacio público</t>
  </si>
  <si>
    <t>036-2015</t>
  </si>
  <si>
    <t>1317073 - 1316563</t>
  </si>
  <si>
    <t>Afectaciones por escombros y equinaza</t>
  </si>
  <si>
    <t>Catalina Mejia</t>
  </si>
  <si>
    <t>126 - 127</t>
  </si>
  <si>
    <t>l. guzman</t>
  </si>
  <si>
    <t>l.guzman</t>
  </si>
  <si>
    <t>037-2015</t>
  </si>
  <si>
    <t>Retiro de rocas de una quebrada</t>
  </si>
  <si>
    <t>Jorge Tirado</t>
  </si>
  <si>
    <t>Finca Montichelo</t>
  </si>
  <si>
    <t>038-2015</t>
  </si>
  <si>
    <t>Control de punto crítico</t>
  </si>
  <si>
    <t>Policia Nacional - Estación Envigado</t>
  </si>
  <si>
    <t>039-2015</t>
  </si>
  <si>
    <t>040-2015</t>
  </si>
  <si>
    <t>1317090 - 1317727</t>
  </si>
  <si>
    <t>Unidad Residencial Valle Jardín</t>
  </si>
  <si>
    <t>Problemática por acumulación de tierras y escombros</t>
  </si>
  <si>
    <t>David Berrio</t>
  </si>
  <si>
    <t>041-2015</t>
  </si>
  <si>
    <t>Retención de mascota peligrosa - incumplimiento de Ley 746 de 2002</t>
  </si>
  <si>
    <t>Daniel Alejandro Colorado Gutierrez - Felipe Colorado</t>
  </si>
  <si>
    <t>2091372 - 3004303866</t>
  </si>
  <si>
    <t>042-2015</t>
  </si>
  <si>
    <t>Lote en condiciones inadecudas y con manejo inapropiado de residuos</t>
  </si>
  <si>
    <t>Las vegas</t>
  </si>
  <si>
    <t>043-2015</t>
  </si>
  <si>
    <t>Es el mismo 77-2015 - 104042 - 295299</t>
  </si>
  <si>
    <t>Afectaciones por residuos sólidos</t>
  </si>
  <si>
    <t>Ofelia Jaramillo - Secretaria de Salud</t>
  </si>
  <si>
    <t>044-2015</t>
  </si>
  <si>
    <t>1317085 - 283099</t>
  </si>
  <si>
    <t>Carlos Ramirez Arias</t>
  </si>
  <si>
    <t>Solicita prorroga con radicado 283099 y no se le da, se le informa via telefonica el dia 06-05-2015, trae carta del colegio Gimnacio Campestre el tesoro donde lo autorizan a sembrar los 5 Arboles.</t>
  </si>
  <si>
    <t>045-2015</t>
  </si>
  <si>
    <t>Olores de una pasteleria o de la quebrada</t>
  </si>
  <si>
    <t>Luz Elena Zapata</t>
  </si>
  <si>
    <t>046-2015</t>
  </si>
  <si>
    <t>Inadecuado manejo de residuos sólidos</t>
  </si>
  <si>
    <t>Almacen Colchones Júbilo - Jorge Mora - Edgar Echavarria</t>
  </si>
  <si>
    <t>4444779 - 3006524786</t>
  </si>
  <si>
    <t>El sector ya fue socializado, igualmente se continuara con el seguimiento.</t>
  </si>
  <si>
    <t>047-2015</t>
  </si>
  <si>
    <t>Escombros dispuesto en espacio público</t>
  </si>
  <si>
    <t>Diana Marcela Vanegas B</t>
  </si>
  <si>
    <t>Olga Lucia Arias</t>
  </si>
  <si>
    <t>048-2015</t>
  </si>
  <si>
    <t>049-2015</t>
  </si>
  <si>
    <t>Lote donde depositan todo tipo de residuos</t>
  </si>
  <si>
    <t>050-2015</t>
  </si>
  <si>
    <t>Afectación a arboles y a zona verde</t>
  </si>
  <si>
    <t>Jairo Bolivar</t>
  </si>
  <si>
    <t>051-2015</t>
  </si>
  <si>
    <t>Tala de arboles sin autorización - olores en la quebrada</t>
  </si>
  <si>
    <t>052-2015</t>
  </si>
  <si>
    <t>Sacan las basuras en dias y horas no autorizadas - solicitan colocación de señal</t>
  </si>
  <si>
    <t>053-2015</t>
  </si>
  <si>
    <t>Incumplimiento PMIRS</t>
  </si>
  <si>
    <t>054-2015</t>
  </si>
  <si>
    <t>Tala  de dos arboles pequeños y poda de dos arboles</t>
  </si>
  <si>
    <t>John Jairo Osorio G.</t>
  </si>
  <si>
    <t>055-2015</t>
  </si>
  <si>
    <t>Hector Muñoz</t>
  </si>
  <si>
    <t>056-2015</t>
  </si>
  <si>
    <t>Urbanización Las Cometas</t>
  </si>
  <si>
    <t>Daño a jardin y a palmas</t>
  </si>
  <si>
    <t>Martha Nelly Henao Guarin</t>
  </si>
  <si>
    <t>Santiago Calle</t>
  </si>
  <si>
    <t>057-2015</t>
  </si>
  <si>
    <t>Escombros en un lote que generan perjuicios</t>
  </si>
  <si>
    <t>Eucaris Arcila</t>
  </si>
  <si>
    <t>9703/02</t>
  </si>
  <si>
    <t>Los escombros ya fueron retirados</t>
  </si>
  <si>
    <t>058-2015</t>
  </si>
  <si>
    <t>Accidente a una mascota generado por un menor de edad</t>
  </si>
  <si>
    <t>Diego Fernando Marulanda Santamaria</t>
  </si>
  <si>
    <t>Luz Stella Marulanda Santamaria - David Marulanda Muñoz</t>
  </si>
  <si>
    <t>059-2015</t>
  </si>
  <si>
    <t>Disposición  de residuos en dias y horas no autorizadas</t>
  </si>
  <si>
    <t>Supermercado Baratillo</t>
  </si>
  <si>
    <t>060-2015</t>
  </si>
  <si>
    <t>1317311 - 274541 (mismo 364-2015)</t>
  </si>
  <si>
    <t>Urbanización Balcones del Trianon</t>
  </si>
  <si>
    <t>Disposición de aguas grises al humedal del Trianon</t>
  </si>
  <si>
    <t>Camilo</t>
  </si>
  <si>
    <t>Balcones del Trianon - Adm. Nubia Bedoya</t>
  </si>
  <si>
    <t>061-2015</t>
  </si>
  <si>
    <t>Conjunto Residencial Sepia</t>
  </si>
  <si>
    <t>Presencia de obreros en el retiro de la quebrada la Hondita</t>
  </si>
  <si>
    <t>Conjunto Residenciaol Sepia</t>
  </si>
  <si>
    <t>900.397.631-6</t>
  </si>
  <si>
    <t>062-2015</t>
  </si>
  <si>
    <t>1317451 - 3357</t>
  </si>
  <si>
    <t>Parcelación Fuente Clara</t>
  </si>
  <si>
    <t>Contaminación de fuente hídrica con sólidos</t>
  </si>
  <si>
    <t>3134204 - 3153692278</t>
  </si>
  <si>
    <t>Ivan Villegas - James Rodriguez  y otro</t>
  </si>
  <si>
    <t>9-10-13-14</t>
  </si>
  <si>
    <t>063-2015</t>
  </si>
  <si>
    <t>1317455 - 371942</t>
  </si>
  <si>
    <t>Pacelación Chaparral - Finca Romanza</t>
  </si>
  <si>
    <t>Afectaciones a fuente hidrica por proyecto urbanístico</t>
  </si>
  <si>
    <t>Horacio Perez</t>
  </si>
  <si>
    <t>Finca Romanza</t>
  </si>
  <si>
    <t>Recurso de reposicion</t>
  </si>
  <si>
    <t>064-2015</t>
  </si>
  <si>
    <t>Inadecuado manejo de residuos sólidos en cuarto de reciclaje</t>
  </si>
  <si>
    <t>A. Espinoza</t>
  </si>
  <si>
    <t>065-2015</t>
  </si>
  <si>
    <t>Atención por arbol en riesgo.</t>
  </si>
  <si>
    <t>Yiseth Velez Giraldo</t>
  </si>
  <si>
    <t>3342242 - 3116300920</t>
  </si>
  <si>
    <t>Concejo de Administración</t>
  </si>
  <si>
    <t>066-2015</t>
  </si>
  <si>
    <t>Acumulación permanente en de basuras en espacio público</t>
  </si>
  <si>
    <t>067-2015</t>
  </si>
  <si>
    <t>1317460 - 3358</t>
  </si>
  <si>
    <t>Residuos dejados en carrera atlética</t>
  </si>
  <si>
    <t>Gabriel Jaime Alzate</t>
  </si>
  <si>
    <t>Organizadores carrera atletica</t>
  </si>
  <si>
    <t>068-2015</t>
  </si>
  <si>
    <t>Paola Alzate</t>
  </si>
  <si>
    <t>069-2015</t>
  </si>
  <si>
    <t>Arrendamientos Survivienda - Cooperativa Belen</t>
  </si>
  <si>
    <t>Afectaciones a la calidad del aire por construcción</t>
  </si>
  <si>
    <t xml:space="preserve">Olga Ramirez </t>
  </si>
  <si>
    <t>Cooperativa Belen</t>
  </si>
  <si>
    <t>070-2015</t>
  </si>
  <si>
    <t>110696 - 134391 - (13-4391)</t>
  </si>
  <si>
    <t>Edificio Ambar</t>
  </si>
  <si>
    <t>Desalojo de personas que ocupan un lote</t>
  </si>
  <si>
    <t>Marta Valencia O.</t>
  </si>
  <si>
    <t>Se da respuesta a la quejosa.</t>
  </si>
  <si>
    <t>071-2015</t>
  </si>
  <si>
    <t>Lote en condiciones inadecuadas y con manejo inapropiado de residuos</t>
  </si>
  <si>
    <t>Edison Torres</t>
  </si>
  <si>
    <t>072-2015</t>
  </si>
  <si>
    <t>De oficio - Espacio público</t>
  </si>
  <si>
    <t>Felix Correa</t>
  </si>
  <si>
    <t>073-2015</t>
  </si>
  <si>
    <t>112246 - 1300515</t>
  </si>
  <si>
    <t>Lote 16 Parcelación Serranía</t>
  </si>
  <si>
    <t>Seguimiento a obras del lote 16</t>
  </si>
  <si>
    <t>Propietario predio</t>
  </si>
  <si>
    <t>Lote 16</t>
  </si>
  <si>
    <t>C. Calle - J. Uribe</t>
  </si>
  <si>
    <t>074-2015</t>
  </si>
  <si>
    <t>Tala de arbol y afectación de jardin</t>
  </si>
  <si>
    <t>Leobardo Medina</t>
  </si>
  <si>
    <t>075-2015</t>
  </si>
  <si>
    <t>1317255 - 268388 - 3301</t>
  </si>
  <si>
    <t>Parcelación La Loma</t>
  </si>
  <si>
    <t>Contaminación de fuente hídrica con vertimiento de alcantarillado</t>
  </si>
  <si>
    <t>Maria Paulina Mejia</t>
  </si>
  <si>
    <t>Urbanización Refugio del Esmerladal</t>
  </si>
  <si>
    <t>Reapertura del caso, envian informe sobre la casa (130) responsable el 21-04-2015.</t>
  </si>
  <si>
    <t>076-2015</t>
  </si>
  <si>
    <t>Disposición de escombros en sitio no autorizado</t>
  </si>
  <si>
    <t>Tomas Arango Echavarria</t>
  </si>
  <si>
    <t>2702258 - 3168313935</t>
  </si>
  <si>
    <t>077-2015</t>
  </si>
  <si>
    <t>mismo 43-2015 * 1317155 - 104042 - 295299 - 353339</t>
  </si>
  <si>
    <t>Casa desocupada usada para disposición y acumulación de residuos</t>
  </si>
  <si>
    <t>078-2015</t>
  </si>
  <si>
    <t>Solicitan sensibilización e instlación de señal en este sector por manjeo inadecuado de residuos</t>
  </si>
  <si>
    <t>079-2015</t>
  </si>
  <si>
    <t>Arrojar residuos solidos en un lote</t>
  </si>
  <si>
    <t>080-2015</t>
  </si>
  <si>
    <t>Finca la Mariposa</t>
  </si>
  <si>
    <t>Quemas no autorizadas de material vegetal</t>
  </si>
  <si>
    <t>081-2015</t>
  </si>
  <si>
    <t>Ataque de un perro de la calle a un niño de dos años</t>
  </si>
  <si>
    <t>Jorge Albeiro Moreno Gonzalez</t>
  </si>
  <si>
    <t>082-2015</t>
  </si>
  <si>
    <t>Urbanizacion Señorial</t>
  </si>
  <si>
    <t>Acumulación de residuos en dias y horas no autorizadas por diferentes vecinos</t>
  </si>
  <si>
    <t>Alvaro Agudelo Sanchez</t>
  </si>
  <si>
    <t xml:space="preserve">Sencibilizaron </t>
  </si>
  <si>
    <t>083-2015</t>
  </si>
  <si>
    <t>Acumulación de residuos especiales en espacio público</t>
  </si>
  <si>
    <t xml:space="preserve">Raul Antonio Berrio </t>
  </si>
  <si>
    <t>084-2015</t>
  </si>
  <si>
    <t>1317467 -  (R/DP. 0120031)</t>
  </si>
  <si>
    <t>Proyecto Tierra Grata del Esmerladal</t>
  </si>
  <si>
    <t>Descarga de aguas sedimentadas en fuente hídrica</t>
  </si>
  <si>
    <t>Constructora Javier Londoño S.A</t>
  </si>
  <si>
    <t>085-2015</t>
  </si>
  <si>
    <t>114000 - 103444 mismo 394-2015</t>
  </si>
  <si>
    <t>Tenencia y manejo inadecuado de mascotas</t>
  </si>
  <si>
    <t>Carlos Arbelaez</t>
  </si>
  <si>
    <t>086-2015</t>
  </si>
  <si>
    <t>Ataque de una mascota a una persona y a otra mascota</t>
  </si>
  <si>
    <t>Ana Cecilia Henao</t>
  </si>
  <si>
    <t>3360652 - 3360539</t>
  </si>
  <si>
    <t>087-2015</t>
  </si>
  <si>
    <t>Perro Bullterrier que ha atacado a varios perros</t>
  </si>
  <si>
    <t>Monica Maria Castrillon - Administración Urbanización Puebla</t>
  </si>
  <si>
    <t>Kevin Rusinque Rincon - Kenier Rincon Vargas</t>
  </si>
  <si>
    <t>088-2015</t>
  </si>
  <si>
    <t>Urbanizacion Bosques de San Carlos</t>
  </si>
  <si>
    <t>Envenenamiento de perros</t>
  </si>
  <si>
    <t>Tatiana Gallego</t>
  </si>
  <si>
    <t>Por favlta de evidencias.</t>
  </si>
  <si>
    <t>089-2015</t>
  </si>
  <si>
    <t xml:space="preserve">Disposición inadcuada de residuos solidos en dias y horas </t>
  </si>
  <si>
    <t>090-2015</t>
  </si>
  <si>
    <t>1317561 - 311285</t>
  </si>
  <si>
    <t>Promotora Saint Joseph S.A.S - Condisa S.A</t>
  </si>
  <si>
    <t>900.571.198-3</t>
  </si>
  <si>
    <t>091-2015</t>
  </si>
  <si>
    <t>Parqueadero Juan Plantas</t>
  </si>
  <si>
    <t>Walter de Jesus Valencia Alzate</t>
  </si>
  <si>
    <t>Juan</t>
  </si>
  <si>
    <t>3361538 - 3216463877</t>
  </si>
  <si>
    <t>092-2015</t>
  </si>
  <si>
    <t>Parcelación Mirador del Escobero</t>
  </si>
  <si>
    <t>Lina Maria Angel Correa - Luz Mariela Lopez Rios</t>
  </si>
  <si>
    <t>900.193.204-8</t>
  </si>
  <si>
    <t>2766339 - 3113403135 - 3003903142</t>
  </si>
  <si>
    <t>093-2015</t>
  </si>
  <si>
    <t>Acumulación de cajas de carton en vivienda, puede generar incendios</t>
  </si>
  <si>
    <t>Bomberos</t>
  </si>
  <si>
    <t>094-2015</t>
  </si>
  <si>
    <t>Olores de una pasteleria o panaderia</t>
  </si>
  <si>
    <t>095-2015</t>
  </si>
  <si>
    <t>Disposición inadecuada de residuos especiales en espacio público</t>
  </si>
  <si>
    <t>096-2015</t>
  </si>
  <si>
    <t>Manejo inadecuado de residuos sólidos - punto negro</t>
  </si>
  <si>
    <t>Negocio De pronto aquí</t>
  </si>
  <si>
    <t>097-2015</t>
  </si>
  <si>
    <t>Jairo Restrepo Restrepo</t>
  </si>
  <si>
    <t>098-2015</t>
  </si>
  <si>
    <t>1317462 - 325739</t>
  </si>
  <si>
    <t>Urbanización Condominio Veranda</t>
  </si>
  <si>
    <t>Ruido generado por actividades de esparcimiento - aviones</t>
  </si>
  <si>
    <t>Km12 Loma Escobero</t>
  </si>
  <si>
    <t>099-2015</t>
  </si>
  <si>
    <t>Problemática por olores nauseabundos</t>
  </si>
  <si>
    <t>Administración La Casona</t>
  </si>
  <si>
    <t>100-2015</t>
  </si>
  <si>
    <t>Construcción de vivero en zona de retiro de fuente hídrica</t>
  </si>
  <si>
    <t>Andres Gomez</t>
  </si>
  <si>
    <t>Sector Los Giraldo</t>
  </si>
  <si>
    <t>101-2015</t>
  </si>
  <si>
    <t>116314 - 104730 - (286341DP)</t>
  </si>
  <si>
    <t>Contaminación por aguas servidas a afluente de la quebrada La Ayurá</t>
  </si>
  <si>
    <t>102-2015</t>
  </si>
  <si>
    <t>130SAE-15021871</t>
  </si>
  <si>
    <t>Seguimiento a permiso de vertimientos</t>
  </si>
  <si>
    <t>Dik Guzman Gomez</t>
  </si>
  <si>
    <t>Predio 117 - Finca Barlovento</t>
  </si>
  <si>
    <t>Permiso Negado</t>
  </si>
  <si>
    <t>103-2015</t>
  </si>
  <si>
    <t>1317611 (288064 R.R.)</t>
  </si>
  <si>
    <t>Secretaria de Salud - Jairo Leon Londoño</t>
  </si>
  <si>
    <t>104-2015</t>
  </si>
  <si>
    <t>Sara Montoya</t>
  </si>
  <si>
    <t>105-2015</t>
  </si>
  <si>
    <t>Disposición inadecuada de residuso sólidos</t>
  </si>
  <si>
    <t>Beatriz Salazar</t>
  </si>
  <si>
    <t>Residentes de 2 y 3 piso</t>
  </si>
  <si>
    <t>106-2015</t>
  </si>
  <si>
    <t>1316359 - 1310494-132936</t>
  </si>
  <si>
    <t>incumplimiento a requerimiento de reposicion de arboles</t>
  </si>
  <si>
    <t>De oficio parque y arborizacion</t>
  </si>
  <si>
    <t>Jhon Jairo Molina Echavarria</t>
  </si>
  <si>
    <t>6003247 - 3002012225</t>
  </si>
  <si>
    <t>107-2015</t>
  </si>
  <si>
    <t>Proyecto Urbanístico Luxor</t>
  </si>
  <si>
    <t>Proyecto Luxor</t>
  </si>
  <si>
    <t>108-2015</t>
  </si>
  <si>
    <t>Pozo donde tiene peces, el agua estancada esta proliferando zancudos.</t>
  </si>
  <si>
    <t>No Reporta</t>
  </si>
  <si>
    <t>1er Piso</t>
  </si>
  <si>
    <t>Se verifica en el lugar, se habla con el propietario y se hacen las recomendaciones del caso, en el lugar no se observa proliferacion de sancudos ni larbas.</t>
  </si>
  <si>
    <t>J. Guzman - A. Arbelaez</t>
  </si>
  <si>
    <t>109-2015</t>
  </si>
  <si>
    <t>Vertimiento de aguas lluvias y basuras a lote vecino</t>
  </si>
  <si>
    <t>Luis Fernando Montoya</t>
  </si>
  <si>
    <t>Luz Oviedo Mendez</t>
  </si>
  <si>
    <t>110-2015</t>
  </si>
  <si>
    <t>Disposicion de escombros en predio privado</t>
  </si>
  <si>
    <t>Vereda Perico</t>
  </si>
  <si>
    <t>111-2015</t>
  </si>
  <si>
    <t>1502 - 1891</t>
  </si>
  <si>
    <t>Seguimiento a tala de Arboles</t>
  </si>
  <si>
    <t>Parte Baja</t>
  </si>
  <si>
    <t>Omar Arbelaez Toro</t>
  </si>
  <si>
    <t>112-2015</t>
  </si>
  <si>
    <t>1502 - 646</t>
  </si>
  <si>
    <t>Conjunto residencia Balcones de la Abdia</t>
  </si>
  <si>
    <t>Seguimiento de cumplimiento reparacion Box Coulvert</t>
  </si>
  <si>
    <t>Doris Ochoa Tobon</t>
  </si>
  <si>
    <t>4216864 - 3147986101</t>
  </si>
  <si>
    <t>113-2015</t>
  </si>
  <si>
    <t>Urb. Sauces de la Concha</t>
  </si>
  <si>
    <t>Olores a Gas y Gasolina, afectando urbanizaciones.</t>
  </si>
  <si>
    <t>Nora Lopera Giraldo</t>
  </si>
  <si>
    <t>114-2015</t>
  </si>
  <si>
    <t>1317747-1317835</t>
  </si>
  <si>
    <t>Cambio de piso Blando a piso duro.</t>
  </si>
  <si>
    <t>Bloque 1,7</t>
  </si>
  <si>
    <t>Primer Piso</t>
  </si>
  <si>
    <t>115-2015</t>
  </si>
  <si>
    <t>La Heliodora, Antillas parte Alta.</t>
  </si>
  <si>
    <t>Vaca en lote del Municipio</t>
  </si>
  <si>
    <t>Juan Diego Morales</t>
  </si>
  <si>
    <t>Antillas Parte Alta, La Heliodora.</t>
  </si>
  <si>
    <t>116-2015</t>
  </si>
  <si>
    <t>Oficio 022</t>
  </si>
  <si>
    <t>Caballo enterrado en lote</t>
  </si>
  <si>
    <t>Señor Willian</t>
  </si>
  <si>
    <t>117-2015</t>
  </si>
  <si>
    <t>(Anexo a consecutivo 300-2014)1317615 - Informe de fauna</t>
  </si>
  <si>
    <t xml:space="preserve">Perros encontrados muertos en la quebrada. </t>
  </si>
  <si>
    <t>Jose Higuita</t>
  </si>
  <si>
    <t>Angelo Ripol</t>
  </si>
  <si>
    <t>118-2015</t>
  </si>
  <si>
    <t>Solicitan sensibilizacion para el manejo adecuado de las basuras.</t>
  </si>
  <si>
    <t>Edificio Helsen</t>
  </si>
  <si>
    <t>119-2015</t>
  </si>
  <si>
    <t>Zona vede contaminada</t>
  </si>
  <si>
    <t>Arriba supermercado Euro</t>
  </si>
  <si>
    <t>120-2015</t>
  </si>
  <si>
    <t>Poda inadecuada de Palma Payanesa</t>
  </si>
  <si>
    <t>Marta Gonzalez</t>
  </si>
  <si>
    <t>Apto 401</t>
  </si>
  <si>
    <t>Sendero Otra Parte</t>
  </si>
  <si>
    <t>3026345 - 4601869</t>
  </si>
  <si>
    <t>Administracion Unidad</t>
  </si>
  <si>
    <t>4215763-3206798209</t>
  </si>
  <si>
    <t>121-2015</t>
  </si>
  <si>
    <t>U.R. Flores de Mayorca</t>
  </si>
  <si>
    <t>Basuras en obra transverzal</t>
  </si>
  <si>
    <t>Subteniente Ariela Reyes Rodriguez</t>
  </si>
  <si>
    <t>122-2015</t>
  </si>
  <si>
    <t>Posible daño a arboles</t>
  </si>
  <si>
    <t>Sneider Mejia</t>
  </si>
  <si>
    <t>Felipe Vasco</t>
  </si>
  <si>
    <t>Jhon / Miguel</t>
  </si>
  <si>
    <t>123-2015</t>
  </si>
  <si>
    <t>Proyecto LYON</t>
  </si>
  <si>
    <t>Propuesta para construccion de canaleta en sitio del deslizamiento.</t>
  </si>
  <si>
    <t>Esteban Montes Posada (Proyecto LYON)</t>
  </si>
  <si>
    <t>Torre 3</t>
  </si>
  <si>
    <t>Piso 4</t>
  </si>
  <si>
    <t>124-2015</t>
  </si>
  <si>
    <t>Afectacion a zona verde y dejan espacio muy sucio</t>
  </si>
  <si>
    <t>Eduardo</t>
  </si>
  <si>
    <t>Bloque A</t>
  </si>
  <si>
    <t>125-2015</t>
  </si>
  <si>
    <t>Señorial</t>
  </si>
  <si>
    <t>Carmen</t>
  </si>
  <si>
    <t>Bloque 6,1</t>
  </si>
  <si>
    <t>Apto 403</t>
  </si>
  <si>
    <t>126-2015</t>
  </si>
  <si>
    <t>Escombros y basuras en espacio publico en varias direcciones</t>
  </si>
  <si>
    <t>Crucelly Rodriguez Alvarez</t>
  </si>
  <si>
    <t>3332638-3136161667</t>
  </si>
  <si>
    <t>127-2015</t>
  </si>
  <si>
    <t>Urb. Quintas de Zuñiga</t>
  </si>
  <si>
    <t>Lina Maria Angel Correa</t>
  </si>
  <si>
    <t>Casas 110-111-129-149</t>
  </si>
  <si>
    <t>Problema interno de Quintas de Zuñiga.</t>
  </si>
  <si>
    <t>128-2015</t>
  </si>
  <si>
    <t>Escombros y materiales de construccion en espacio publico</t>
  </si>
  <si>
    <t xml:space="preserve">Jorge Arcila - Manuel Marin </t>
  </si>
  <si>
    <t>3008295501-3128422137</t>
  </si>
  <si>
    <t>129-2015</t>
  </si>
  <si>
    <t>Banqueo en lote, en alto riesgo.</t>
  </si>
  <si>
    <t>Contiguo</t>
  </si>
  <si>
    <t>Gestion de Riesgo</t>
  </si>
  <si>
    <t>130-2015</t>
  </si>
  <si>
    <t>Escombros y materiales de construccion en espacio publico, tala de Palma Areka</t>
  </si>
  <si>
    <t>Maria Isabel Holguin</t>
  </si>
  <si>
    <t>3320598-3002012843</t>
  </si>
  <si>
    <t>131-2015</t>
  </si>
  <si>
    <t>Residuos solidos colocados, afectando a los vecinos.</t>
  </si>
  <si>
    <t>Lingen May Londoño</t>
  </si>
  <si>
    <t>Fernando</t>
  </si>
  <si>
    <t>Al frente</t>
  </si>
  <si>
    <t>Jeisson/Santiago</t>
  </si>
  <si>
    <t>132-2015</t>
  </si>
  <si>
    <t>Ataque de Perro pastor aleman, ocasionando heridas.</t>
  </si>
  <si>
    <t>Laura Lucia de Fatima Acosta Restrepo</t>
  </si>
  <si>
    <t>3340777-3013799671</t>
  </si>
  <si>
    <t xml:space="preserve">Ivan   </t>
  </si>
  <si>
    <t>casa 108</t>
  </si>
  <si>
    <t>133-2015</t>
  </si>
  <si>
    <t>1318002 - 3353 - 326864</t>
  </si>
  <si>
    <t>Colegio Sagrado Corazon Montemayor</t>
  </si>
  <si>
    <t>Convel S.A. - Colegio Sagrado Corazon Montemayor</t>
  </si>
  <si>
    <t>Predio 418</t>
  </si>
  <si>
    <t>J. Guzman-A. Arbelaez</t>
  </si>
  <si>
    <t>134-2015</t>
  </si>
  <si>
    <t>Lote sin mantenimiento, esta ocacionando zancudos y bichos Cra 42A # 48 sur 60</t>
  </si>
  <si>
    <t>135-2015</t>
  </si>
  <si>
    <t xml:space="preserve">(Conscutivo 148-2015) 1318055 - 263543 </t>
  </si>
  <si>
    <t>Quintas del Palmar</t>
  </si>
  <si>
    <t>Vertimiento de aguas no identificadas</t>
  </si>
  <si>
    <t>De oficio - Claudia Gomez - Sec. de Obras Publicas</t>
  </si>
  <si>
    <t>Por determinar - informe dice que al parecer son casas de la unidad Quintas del Palmar.</t>
  </si>
  <si>
    <t xml:space="preserve">Se realiza citacion a la Administradora de las urbanizacion, dice que el tema es de los propietarios de la vivienda, se citan a los propietarios de la vivienda, viene la hermana de la propietaria y argumenta que la hermana vivie fuera del pais y que ella esta solo cumpliendo con la cita y que la reparacion no la puede hacer ella que debe esperar que la hermana llegue del exterior, se citara nuevamente en el mes de Junio cuando posiblemente la propietaria llegue al pais, el caso sigue en proceso para notificar a la propietaria de esta casa. El dia 25-05-2015 asistio la propietaria de la vivienda 88, ella llama para realizar las pruebas de anilina en los dos predios involucrados. </t>
  </si>
  <si>
    <t>136-2015</t>
  </si>
  <si>
    <t>Cerca Escuela Jose Miguel de la Calle.</t>
  </si>
  <si>
    <t>137-2015</t>
  </si>
  <si>
    <t>Daniel Medina</t>
  </si>
  <si>
    <t>138-2015</t>
  </si>
  <si>
    <t>1318005 - 265111</t>
  </si>
  <si>
    <t>Inadecuada disposicion de residuos solidos en via publica.</t>
  </si>
  <si>
    <t>139-2015</t>
  </si>
  <si>
    <t>Ataque de perro , ocasionando heridas</t>
  </si>
  <si>
    <t>Juan Camilo Arango Ehcavarria</t>
  </si>
  <si>
    <t>Julio</t>
  </si>
  <si>
    <t>Urbanizacion Palma de Mayorca</t>
  </si>
  <si>
    <t>Apto 412</t>
  </si>
  <si>
    <t>140-2015</t>
  </si>
  <si>
    <t>Proyecto Fontenova</t>
  </si>
  <si>
    <t>Afectacion Guadual en zona de retiro Quebrada la sucia.</t>
  </si>
  <si>
    <t>de oficio (Contraloria N°088)</t>
  </si>
  <si>
    <t>Bloque 3.6</t>
  </si>
  <si>
    <t>Valerio Calle (FonteNova)</t>
  </si>
  <si>
    <t>141-2015</t>
  </si>
  <si>
    <t>Entrega de documetnacion y autorizacion para extraccion de material de playa.</t>
  </si>
  <si>
    <t>Vereda el Vallano</t>
  </si>
  <si>
    <t>142-2015</t>
  </si>
  <si>
    <t>1150086 - 3398 - 285654</t>
  </si>
  <si>
    <t>Contaminacion Ambiental</t>
  </si>
  <si>
    <t>Luz Maria</t>
  </si>
  <si>
    <t>Conjunto residencial ciudadela Real.</t>
  </si>
  <si>
    <t>Se recibe respuesta por parte de enviaseo y se anexa al expediente.</t>
  </si>
  <si>
    <t>143-2015</t>
  </si>
  <si>
    <t>Ataque de Gato, con heridas en pierna Izquierda de la peticionaria.</t>
  </si>
  <si>
    <t>Luz Ester SantaMaria</t>
  </si>
  <si>
    <t>4to Piso</t>
  </si>
  <si>
    <t>Maria Eulalia</t>
  </si>
  <si>
    <t>144-2015</t>
  </si>
  <si>
    <t>Agrecion de 4 mascotas a la mascota del peticionario.</t>
  </si>
  <si>
    <t>Jaime Gustavo Turizo Ortiz</t>
  </si>
  <si>
    <t>Vereda Pantanillo</t>
  </si>
  <si>
    <t>Jorge Arango</t>
  </si>
  <si>
    <t>145-2015</t>
  </si>
  <si>
    <t>102718 - 122541</t>
  </si>
  <si>
    <t xml:space="preserve">Olores a Gasolina, Veterina y a Cigarrillo, provenientes desde el primer piso, que están enfermando a la Sra. EDILIA OSORIO HENAO. </t>
  </si>
  <si>
    <t>De Oficio (Inspectora Dora Luz Agudelo Olaya.)</t>
  </si>
  <si>
    <t>146-2015</t>
  </si>
  <si>
    <t>Verificacion de materiales en sendero peatonal si incumple la norma de comparendo ambiental.</t>
  </si>
  <si>
    <t>Mauricio Gomez</t>
  </si>
  <si>
    <t>Int. 107</t>
  </si>
  <si>
    <t>1ra Casa</t>
  </si>
  <si>
    <t>147-2015</t>
  </si>
  <si>
    <t>Residuos solidos colocados, afectando a los vecinos, en horas y dias de no recoleccion.</t>
  </si>
  <si>
    <t>Alejandra Gomez</t>
  </si>
  <si>
    <t>Señal Vertical y sencibilizacion</t>
  </si>
  <si>
    <t>03-103-2015</t>
  </si>
  <si>
    <t>148-2015</t>
  </si>
  <si>
    <t>(Es la misma 135-2015) 1318055 - 263543 - 290521</t>
  </si>
  <si>
    <t xml:space="preserve">Descarga de aguas lluvias a via publica </t>
  </si>
  <si>
    <t>Quintas del Palmar (Oscar Diaz y Ana Lucia Villa).</t>
  </si>
  <si>
    <t>Urb. Quintas del Palmar</t>
  </si>
  <si>
    <t xml:space="preserve">Se presento la hermana de la propietaria y dijo que los dueños estaban por fuera del pais y que no estaba autorizada para firmar, se debe citar nuevamente, la propietaria de la vivienda afectada no es la reponzable según informacion entregada por la administracion . </t>
  </si>
  <si>
    <t>149-2015</t>
  </si>
  <si>
    <t>Generacion de plagas y acumulacion de residuos en construccion abandonada</t>
  </si>
  <si>
    <t>de oficio (Secretaria de Salud)</t>
  </si>
  <si>
    <t>Contiguo a esta direccion</t>
  </si>
  <si>
    <t>150-2015</t>
  </si>
  <si>
    <t>Residuos solidos ubicados en horas y dias no autorizados</t>
  </si>
  <si>
    <t>Luz Amilvia Arango</t>
  </si>
  <si>
    <t>151-2015</t>
  </si>
  <si>
    <t>Tablilla y escombros en el espacio publico.</t>
  </si>
  <si>
    <t>B. 6,7</t>
  </si>
  <si>
    <t>Apto 101</t>
  </si>
  <si>
    <t>152-2015</t>
  </si>
  <si>
    <t>Residuos solidos en via publica en el sector de la Paz.</t>
  </si>
  <si>
    <t>153-2015</t>
  </si>
  <si>
    <t>Escombros en espacio publico dejados por raforma de apartamento.</t>
  </si>
  <si>
    <t xml:space="preserve">Claudia Soto </t>
  </si>
  <si>
    <t>Apto 301</t>
  </si>
  <si>
    <t>154-2015</t>
  </si>
  <si>
    <t>Material vegetal en el espacio publico sin recoger y lote del municipio con cambuche de viciosos, falta mantenimiento</t>
  </si>
  <si>
    <t>155-2015</t>
  </si>
  <si>
    <t>Material de escombros tapando el paso peatonal</t>
  </si>
  <si>
    <t>156-2015</t>
  </si>
  <si>
    <t>Mala dispocision de escombros en el espacio publico</t>
  </si>
  <si>
    <t>Rodrigo Velez T.</t>
  </si>
  <si>
    <t>157-2015</t>
  </si>
  <si>
    <t>Manejo inadecuado de residuos solidos desde el segundo piso del edificio</t>
  </si>
  <si>
    <t>J. Sanchez</t>
  </si>
  <si>
    <t>158-2015</t>
  </si>
  <si>
    <t xml:space="preserve">Manejo inadecuado de residuos solidos  </t>
  </si>
  <si>
    <t>Leon Muñoz Ospina</t>
  </si>
  <si>
    <t>159-2015</t>
  </si>
  <si>
    <t>Patrulleros realizaron la Sensibilizacion.</t>
  </si>
  <si>
    <t>160-2015</t>
  </si>
  <si>
    <t>Echa brea en el muro del jardin para que nadie se siente.</t>
  </si>
  <si>
    <t>Henry Suarez</t>
  </si>
  <si>
    <t>161-2015</t>
  </si>
  <si>
    <t>Constructora que dispone escombros y residuos solidos en zona verde.</t>
  </si>
  <si>
    <t>Maria Victoria Ramirez</t>
  </si>
  <si>
    <t>Por Determinar</t>
  </si>
  <si>
    <t>162-2015</t>
  </si>
  <si>
    <t>Tala de Guadua en retiro de quebrada.</t>
  </si>
  <si>
    <t>Casa de patio loma el atravesado arriba de tres esquinas.</t>
  </si>
  <si>
    <t>163-2015</t>
  </si>
  <si>
    <t>Los residentes de esta direccion sacan escombros al espacio publico y no las mandan a recoger.</t>
  </si>
  <si>
    <t>164-2015</t>
  </si>
  <si>
    <t>Residuos solidos en horas no devidas acopiadas en zonas verdes.</t>
  </si>
  <si>
    <t>Silvia Bernal Ocampo</t>
  </si>
  <si>
    <t>San Mateo</t>
  </si>
  <si>
    <t>Al lado de la iglesia en la esquina de la cancha de futbol.</t>
  </si>
  <si>
    <t>165-2015</t>
  </si>
  <si>
    <t>123795-103307</t>
  </si>
  <si>
    <t>La Sra. Gloria Patricia Restrepo se queja de los olores desagradables de un caño y proliferación de vectores.</t>
  </si>
  <si>
    <t>Calle 39D sur 24 EE 160, Interior 109.</t>
  </si>
  <si>
    <t>Se remite a la Sec. De OOPP, por BPMS el dia 14-04-2015 Auto de Archivo, el sector no cuenta con la suficiente red de alcantarillado, hay 150 viviendas afectadas.</t>
  </si>
  <si>
    <t>J. Jairo - Miguel A.</t>
  </si>
  <si>
    <t>166-2015</t>
  </si>
  <si>
    <t>Corte de guadua en zona de retiro de la quebrada sin autorizacion.</t>
  </si>
  <si>
    <t>Olga Garcia</t>
  </si>
  <si>
    <t xml:space="preserve">Casas de San Fernando </t>
  </si>
  <si>
    <t>167-2015</t>
  </si>
  <si>
    <t>Colocan residuos solidos en el espacio publico</t>
  </si>
  <si>
    <t>Calzado Cosmos</t>
  </si>
  <si>
    <t>A. Agudelo - J. Valencia</t>
  </si>
  <si>
    <t>168-2015</t>
  </si>
  <si>
    <t>Entrega inadecuada de aguas lluvias con afectaciones a la propiedad del quejoso</t>
  </si>
  <si>
    <t>Juan David Lopez</t>
  </si>
  <si>
    <t>Lote 14</t>
  </si>
  <si>
    <t>Parcelacion Lorien lote 14</t>
  </si>
  <si>
    <t>Gonzalo Herrera</t>
  </si>
  <si>
    <t>casa 130</t>
  </si>
  <si>
    <t>Parcelacion Lorien</t>
  </si>
  <si>
    <t>Acta de Compromiso 16/04/2015</t>
  </si>
  <si>
    <t>169-2015</t>
  </si>
  <si>
    <t>Afectacion en el espacio publico por materiales de cosntrucciones en la obra nueva.</t>
  </si>
  <si>
    <t>Diagonal a la sede JAC</t>
  </si>
  <si>
    <t>170-2015</t>
  </si>
  <si>
    <t>Estibas en la zona verde, no cuentan con bodega para manejo correcto.</t>
  </si>
  <si>
    <t xml:space="preserve">Se realiza decomiso de las estibas y madera encontrada y se solicita no utilizar mas esta zona como acopio de este material. </t>
  </si>
  <si>
    <t>171-2015</t>
  </si>
  <si>
    <t>Basuras en la esquina del predio de la Sra, Silvia Sanchez</t>
  </si>
  <si>
    <t>de oficio (Personeria)</t>
  </si>
  <si>
    <t>172-2015</t>
  </si>
  <si>
    <t>Se presenta derramamiento de aguas negras.</t>
  </si>
  <si>
    <t>173-2015</t>
  </si>
  <si>
    <t>Vehiculo de placas KJT 014 dejo basuras de publicidad en la direccion  Cra 39 sur con la 34.</t>
  </si>
  <si>
    <t>cerca al CEFIT</t>
  </si>
  <si>
    <t>Falta de Pruebas</t>
  </si>
  <si>
    <t>174-2015</t>
  </si>
  <si>
    <t>Excremento de mancostas en el sector</t>
  </si>
  <si>
    <t>Luz Estella Garro Bolivar</t>
  </si>
  <si>
    <t>int 201</t>
  </si>
  <si>
    <t>175-2015</t>
  </si>
  <si>
    <t>Residuos solidos y especiales en horas no autorizadas</t>
  </si>
  <si>
    <t>Bloque 1,5</t>
  </si>
  <si>
    <t>176-2015</t>
  </si>
  <si>
    <t>Se necuentran residuos solidos y especiales en el espacio publico</t>
  </si>
  <si>
    <t>Detrás del Gimnasio Forma</t>
  </si>
  <si>
    <t>Gimnasio Forma</t>
  </si>
  <si>
    <t>177-2015</t>
  </si>
  <si>
    <t>Ataque de perro con herida en brazo izquierdo</t>
  </si>
  <si>
    <t>Gloria Soraya Velasquez</t>
  </si>
  <si>
    <t>Int 147</t>
  </si>
  <si>
    <t>Carlos - Selena</t>
  </si>
  <si>
    <t>178-2015</t>
  </si>
  <si>
    <t>Residuos sólidos de los vecinos y excremento de perro en zona verde, el infractor saca su perro y deja hay las heces de su mascota.</t>
  </si>
  <si>
    <t>De oficio (Enviaseo)</t>
  </si>
  <si>
    <t>179-2015</t>
  </si>
  <si>
    <t>266858 - 3390 - 297664 - (I.T. 0004348)</t>
  </si>
  <si>
    <t xml:space="preserve">Quema, tala, basura, heces humanas en la servidumbre. </t>
  </si>
  <si>
    <t>Urbanizacion Catanzaro</t>
  </si>
  <si>
    <t>Jose Ignacio Aristizabal</t>
  </si>
  <si>
    <t>180-2015</t>
  </si>
  <si>
    <t>Solicitan podar bambu y un eugenia que obstaculizan el paso de los peatones</t>
  </si>
  <si>
    <t>linares de la cierra</t>
  </si>
  <si>
    <t>181-2015</t>
  </si>
  <si>
    <t>Materiales de contruccion en el espacio publico</t>
  </si>
  <si>
    <t>182-2015</t>
  </si>
  <si>
    <t>183-2015</t>
  </si>
  <si>
    <t>Agrecion de mascota Pitbull en el abdomen</t>
  </si>
  <si>
    <t>Juan Manuel Cubadela Munera</t>
  </si>
  <si>
    <t>Jorge Sepulveda y/o Jorge Sepulveda</t>
  </si>
  <si>
    <t>184-2015</t>
  </si>
  <si>
    <t>Comparendo ambiental por Materiales de contruccion en el espacio publico</t>
  </si>
  <si>
    <t>De oficio Policia Nacional</t>
  </si>
  <si>
    <t>Maria Rabe Arredondo</t>
  </si>
  <si>
    <t>185-2015</t>
  </si>
  <si>
    <t>Angela Mejía Torres</t>
  </si>
  <si>
    <t>186-2015</t>
  </si>
  <si>
    <t>Luis Humberto Goez Isaza</t>
  </si>
  <si>
    <t>187-2015</t>
  </si>
  <si>
    <t>Walter Ospina Ortiz</t>
  </si>
  <si>
    <t>188-2015</t>
  </si>
  <si>
    <t>Negocios que dejan sus residuos solidos en horas no autorizadas; Bingo, Bartolos, El Paraiso, entre otros.</t>
  </si>
  <si>
    <t>Carlos Arturo Naranjo / Marta Maria Arboleda</t>
  </si>
  <si>
    <t>Apto 710</t>
  </si>
  <si>
    <t>2061214 - 3004421084</t>
  </si>
  <si>
    <t>37 y 38</t>
  </si>
  <si>
    <t>Alba Agudelo</t>
  </si>
  <si>
    <t>189-2015</t>
  </si>
  <si>
    <t>Mascota sin agresiva que agredio a otra en tres oportunidades.</t>
  </si>
  <si>
    <t>Santiago y Mateo Loaiza</t>
  </si>
  <si>
    <t>190-2015</t>
  </si>
  <si>
    <t>Saca residuos solidos en horas no autorizadas</t>
  </si>
  <si>
    <t>Maria Carme Bedoya</t>
  </si>
  <si>
    <t>191-2015</t>
  </si>
  <si>
    <t>Mucho ruido en horas no apropiadas.</t>
  </si>
  <si>
    <t>Veronica Mogollon</t>
  </si>
  <si>
    <t>3er piso</t>
  </si>
  <si>
    <t>Por determinar (Empresa de Carnes)</t>
  </si>
  <si>
    <t>1er piso</t>
  </si>
  <si>
    <t>Remitido a Gestion Ambiental</t>
  </si>
  <si>
    <t>192-2015</t>
  </si>
  <si>
    <t>Arrojan Basuras y material al espacio publico.</t>
  </si>
  <si>
    <t>193-2015</t>
  </si>
  <si>
    <t>Personal de la compañía Claro subiendose a los arboles.</t>
  </si>
  <si>
    <t>Margarita Alvarez</t>
  </si>
  <si>
    <t>Telefonia Claro</t>
  </si>
  <si>
    <t>Se da auto de archivo por falta de evidencia y los arboles se observan en buen estado.</t>
  </si>
  <si>
    <t>194-2015</t>
  </si>
  <si>
    <t>Acumulacion de residuos solidos en un lote contiguo a la vivienda del peticionario</t>
  </si>
  <si>
    <t>Natalya Echeverri Garcia</t>
  </si>
  <si>
    <t>Apto 272</t>
  </si>
  <si>
    <t>3320740-3215051953</t>
  </si>
  <si>
    <t>Hernando Bastidas</t>
  </si>
  <si>
    <t>Lote contiguo</t>
  </si>
  <si>
    <t>195-2015</t>
  </si>
  <si>
    <t>Punto negro en la calle 37 con carrera 38</t>
  </si>
  <si>
    <t>Se realizo sencibilizacion se continuara con los controles.</t>
  </si>
  <si>
    <t>196-2015</t>
  </si>
  <si>
    <t>Punto negro, el responsalbe es el arrendatario o propietario que vive en la direccion del perjudicante.</t>
  </si>
  <si>
    <t>ENVIASEO retiro los Escombros</t>
  </si>
  <si>
    <t>197-2015</t>
  </si>
  <si>
    <t xml:space="preserve">La comunidad se está quejando por que el acueducto luego de estudios realizados al mismo se pudo evidenciar residuos de materia fecal, por este motivo se ha venido presentado enfermedades entre los usuarios del acueducto entre otros problemas. </t>
  </si>
  <si>
    <t>Jorge Andrés Toro Vásquez</t>
  </si>
  <si>
    <t>ACUEDUCTO DEL CHINGUI 1.</t>
  </si>
  <si>
    <t>Viviana del pilar Garcia</t>
  </si>
  <si>
    <t>198-2015</t>
  </si>
  <si>
    <t>(El mismo 954-2013) 103750</t>
  </si>
  <si>
    <t>Lleno antrópico de grandes proporciones que no cuenta con ningún tipo de norma técnica para su construcción</t>
  </si>
  <si>
    <t>Transverzal de la montaña lote 174</t>
  </si>
  <si>
    <t>Se envia copia al Sr. Dario Mira para que envie al personal a limpiar la quebrada , se programa reunion con los Secretarios de Obras Publicas y Medio Ambiente con el perjudicante y personal de la inspeccion, el dia 11 de Mayo 9:am</t>
  </si>
  <si>
    <t>199-2015</t>
  </si>
  <si>
    <t>Incomodidades por residuos de material de la construcción Corales de la Abadía que caen a las viviendas de Roció de la Mañana.</t>
  </si>
  <si>
    <t>Martha Lucia Lopez (Administradora Rocio de la Mañana)</t>
  </si>
  <si>
    <t>Constructora Arrecifes</t>
  </si>
  <si>
    <t>Parte de atrás de rocio de la mañana</t>
  </si>
  <si>
    <t>En la ultima visita se pudo verificar la instalacion correcta del zaram.</t>
  </si>
  <si>
    <t>l. garcia</t>
  </si>
  <si>
    <t>200-2015</t>
  </si>
  <si>
    <t>Basura clandestina recoleccion.</t>
  </si>
  <si>
    <t>de oficio (Ponal)</t>
  </si>
  <si>
    <t>Por determinal</t>
  </si>
  <si>
    <t>ENVIASEO</t>
  </si>
  <si>
    <t>201-2015</t>
  </si>
  <si>
    <t>202-2015</t>
  </si>
  <si>
    <t>Ataque de mascota en via publica a la Señora Maria Cristina Arredondo</t>
  </si>
  <si>
    <t>Jose Bernardo Blandon</t>
  </si>
  <si>
    <t>Finca Santa Ana</t>
  </si>
  <si>
    <t>Willian</t>
  </si>
  <si>
    <t>Finca la Galicia</t>
  </si>
  <si>
    <t>203-2015</t>
  </si>
  <si>
    <t>Usuaria colcando basuras a hora no debidas en el sector.</t>
  </si>
  <si>
    <t>Lucia Gallo</t>
  </si>
  <si>
    <t>Apto 201</t>
  </si>
  <si>
    <t>Se realiza socializacion en el sector, se continuara con los cotroles continuamente.</t>
  </si>
  <si>
    <t>204-2015</t>
  </si>
  <si>
    <t>1317026 - 106187</t>
  </si>
  <si>
    <t>Malos olores y proliferación de ratas en el sótano del edificio. Ya existe informe técnico # 13-4503</t>
  </si>
  <si>
    <t>Octavio Escobar (Administrador)</t>
  </si>
  <si>
    <t>Edificio Bosques de Zuñiga</t>
  </si>
  <si>
    <t>205-2015</t>
  </si>
  <si>
    <t>Arbol fracturado frente al almacen D1 en horas de la tarde.</t>
  </si>
  <si>
    <t>Falta de pruebas e informacion.</t>
  </si>
  <si>
    <t>206-2015</t>
  </si>
  <si>
    <t>269675 - 3343</t>
  </si>
  <si>
    <t>Intervnecion de los arboles en zona de retiro.</t>
  </si>
  <si>
    <t>Carlos Emilio Angel C.</t>
  </si>
  <si>
    <t xml:space="preserve">Restaurante tres corrientes </t>
  </si>
  <si>
    <t>via aeropuerto las palmas</t>
  </si>
  <si>
    <t>207-2015</t>
  </si>
  <si>
    <t>Reciclaje en el espacio publico</t>
  </si>
  <si>
    <t>Efrain Castrillon</t>
  </si>
  <si>
    <t>Se solicita recoleccion por parte de ENVIASEO al Sr. Jhon Upegui y al Sr. Jhon Fredy Orozco. Via correo electronico. Email: johno@envigado.gov.co</t>
  </si>
  <si>
    <t>208-2015</t>
  </si>
  <si>
    <t>Finca con muchos animales Decreto 030.</t>
  </si>
  <si>
    <t>Hernan Diaz</t>
  </si>
  <si>
    <t>Int. 111</t>
  </si>
  <si>
    <t>209-2015</t>
  </si>
  <si>
    <t>Sacan mascota al espacio publico a realizar las necesidades y no lo recogen.</t>
  </si>
  <si>
    <t>Jose Ignacio Ramirez</t>
  </si>
  <si>
    <t>2do piso</t>
  </si>
  <si>
    <t>210-2015</t>
  </si>
  <si>
    <t>Mantenimiento de lote</t>
  </si>
  <si>
    <t>Empresa de enchapes - Gabriel Grajales</t>
  </si>
  <si>
    <t>Frente al edificio ambar</t>
  </si>
  <si>
    <t>211-2015</t>
  </si>
  <si>
    <t>Material en la zona de retiro de la quebrada la sebastiana</t>
  </si>
  <si>
    <t>212-2015</t>
  </si>
  <si>
    <t>Casa abandonada donde las personas arrojan los residuos solidos y generador de malos olores.</t>
  </si>
  <si>
    <t>Javier Gallego</t>
  </si>
  <si>
    <t>213-2015</t>
  </si>
  <si>
    <t>Lavado de vehículo y recipientes en vía publica</t>
  </si>
  <si>
    <t>Dominós Pizza</t>
  </si>
  <si>
    <t>214-2015</t>
  </si>
  <si>
    <t>Mala disposición de residuos solidos</t>
  </si>
  <si>
    <t>Banco Popular</t>
  </si>
  <si>
    <t>Parque de Envigado</t>
  </si>
  <si>
    <t>215-2015</t>
  </si>
  <si>
    <t>Registraduria nacional del estado civil</t>
  </si>
  <si>
    <t>216-2015</t>
  </si>
  <si>
    <t>Maxipastel</t>
  </si>
  <si>
    <t>217-2015</t>
  </si>
  <si>
    <t>269668 - 289100 - 302812 - 389291</t>
  </si>
  <si>
    <t>Mala disposición de aguas sedimentadas hacia la red de aguas lluvias.</t>
  </si>
  <si>
    <t xml:space="preserve">Porticos </t>
  </si>
  <si>
    <t>la cuadrita</t>
  </si>
  <si>
    <t>Enviaron recurso.</t>
  </si>
  <si>
    <t>218-2015</t>
  </si>
  <si>
    <t xml:space="preserve">Mala disposicion de residuos solidos </t>
  </si>
  <si>
    <t>Excarvar sas</t>
  </si>
  <si>
    <t>890492985-0</t>
  </si>
  <si>
    <t>219-2015</t>
  </si>
  <si>
    <t>Lavado de refrijeradores en via publica ocasionando vertimiento de aguas residuales a sumideros de aguas lluvias</t>
  </si>
  <si>
    <t>Mercados los 8as</t>
  </si>
  <si>
    <t>220-2015</t>
  </si>
  <si>
    <t>Mala tenencia de mascotas 10 gatos y 3 perros</t>
  </si>
  <si>
    <t>Javier Augusto Jaramillo</t>
  </si>
  <si>
    <t>Administrador</t>
  </si>
  <si>
    <t>Apto 505</t>
  </si>
  <si>
    <t>221-2015</t>
  </si>
  <si>
    <t>Contaminan el agua con perra hubicada en el Salado</t>
  </si>
  <si>
    <t>Arriba del parque ecologico</t>
  </si>
  <si>
    <t>222-2015</t>
  </si>
  <si>
    <t>(158-2010 * R/. 24413) 271398 - (325609-325615)</t>
  </si>
  <si>
    <t>Construccion en zona de retiro de quebrada.</t>
  </si>
  <si>
    <t>Octavio Giraldo Lopez</t>
  </si>
  <si>
    <t>Apto 1217</t>
  </si>
  <si>
    <t>Corantioquia - Ofic. Planeacion.</t>
  </si>
  <si>
    <t>223-2015</t>
  </si>
  <si>
    <t>Posible tala de arboles nativos</t>
  </si>
  <si>
    <t>Luis Bernardo Pelaez</t>
  </si>
  <si>
    <t>Finca la catedral, predio Berlin</t>
  </si>
  <si>
    <t>3326284-3116314529</t>
  </si>
  <si>
    <t>J. Bustamante</t>
  </si>
  <si>
    <t>224-2015</t>
  </si>
  <si>
    <t>Marranera en 2do piso terraza al lado del señor hay una alcantarilla donde arojan todas las sobras testigos agentes del Cai, esto lleva 5 meses.</t>
  </si>
  <si>
    <t>Miguel Porras</t>
  </si>
  <si>
    <t>225-2015</t>
  </si>
  <si>
    <t xml:space="preserve">Conformacion de lleno y tala de pinos cipres, sin autorizacion. </t>
  </si>
  <si>
    <t>Elisa Baquero Cadavid</t>
  </si>
  <si>
    <t xml:space="preserve">Km3 via las Palmas </t>
  </si>
  <si>
    <t>Lote#34 Proyecto Bella Terra</t>
  </si>
  <si>
    <t>226-2015</t>
  </si>
  <si>
    <t>Mala dispocision de residuos solidos en espacio publico.</t>
  </si>
  <si>
    <t>Gilberto Antonio Jaramillo</t>
  </si>
  <si>
    <t>Apto 402</t>
  </si>
  <si>
    <t>227-2015</t>
  </si>
  <si>
    <t xml:space="preserve">Carolina Ospina </t>
  </si>
  <si>
    <t>Int. 501</t>
  </si>
  <si>
    <t>228-2015</t>
  </si>
  <si>
    <t>Erika Marcela Aguirre</t>
  </si>
  <si>
    <t>Apto 111</t>
  </si>
  <si>
    <t>Torre 4</t>
  </si>
  <si>
    <t>229-2015</t>
  </si>
  <si>
    <t>Mala disposición de residuos solidos en espacio publico</t>
  </si>
  <si>
    <t>Natalia Andrea Zuluaga</t>
  </si>
  <si>
    <t>Apto 303</t>
  </si>
  <si>
    <t>230-2015</t>
  </si>
  <si>
    <t>Compostaje en el 3er piso.</t>
  </si>
  <si>
    <t xml:space="preserve">Por determinar </t>
  </si>
  <si>
    <t>Jeisson/ Santiago</t>
  </si>
  <si>
    <t>231-2015</t>
  </si>
  <si>
    <t>272041 - 326875</t>
  </si>
  <si>
    <t>Residuos solidos y escombros en casa abandonada</t>
  </si>
  <si>
    <t>Pedro Javier Alzate Giraldo</t>
  </si>
  <si>
    <t>3158344385 - 5800344</t>
  </si>
  <si>
    <t>Se firma acta de compromiso con el propietario, se solicita el retiro de los escombros y basuras.</t>
  </si>
  <si>
    <t>232-2015</t>
  </si>
  <si>
    <t>Sacar residuos solidos en horas no devidas a la recoleccion.</t>
  </si>
  <si>
    <t>Establecimiento Ferrelectric.</t>
  </si>
  <si>
    <t>Ya la zona fue sencibilizada.</t>
  </si>
  <si>
    <t>233-2015</t>
  </si>
  <si>
    <t>Edificio (Varios Usuarios)</t>
  </si>
  <si>
    <t>234-2015</t>
  </si>
  <si>
    <t>Sacan residuos Hospitalarios en la mañana al espacio publico y no tienen ruta hospitalaria con Enviaseo.</t>
  </si>
  <si>
    <t>Centro de Belleza Nohelia</t>
  </si>
  <si>
    <t>Frente del Éxito</t>
  </si>
  <si>
    <t>Se anexa contrato de recoleccion con la empresa Quimetales, el dia 13-05-2015</t>
  </si>
  <si>
    <t>235-2015</t>
  </si>
  <si>
    <t>Recuperador que afecta a los vecinos con ruido, en horas de la madrugada.</t>
  </si>
  <si>
    <t>de oficio.</t>
  </si>
  <si>
    <t>por definir</t>
  </si>
  <si>
    <t>Leonardo/ Alejandro</t>
  </si>
  <si>
    <t>236-2015</t>
  </si>
  <si>
    <t>237-2015</t>
  </si>
  <si>
    <t>Mal Manejo de residuos solidos en horas y dias no indicados.</t>
  </si>
  <si>
    <t>Parque Iglesia San Jose</t>
  </si>
  <si>
    <t>238-2015</t>
  </si>
  <si>
    <t>Diagonal al hogar Maria Isabel</t>
  </si>
  <si>
    <t>239-2015</t>
  </si>
  <si>
    <t>Deposito de escombros en lote.</t>
  </si>
  <si>
    <t>Constructora Luxor</t>
  </si>
  <si>
    <t>Se realiza socializacion con la constructora, se continuara con el seguimiento.</t>
  </si>
  <si>
    <t>240-2015</t>
  </si>
  <si>
    <t>Se realiza sencibilizacion en el sector por parte de los patrulleros.</t>
  </si>
  <si>
    <t>241-2015</t>
  </si>
  <si>
    <t>de oficio (PONAL)</t>
  </si>
  <si>
    <t>Juan Camilo Boteros Gallo</t>
  </si>
  <si>
    <t>242-2015</t>
  </si>
  <si>
    <t>Nelson Andres Giraldo Cardona</t>
  </si>
  <si>
    <t>243-2015</t>
  </si>
  <si>
    <t>Ataque de mascota a otra.</t>
  </si>
  <si>
    <t>Claudia Mazo Ayala</t>
  </si>
  <si>
    <t>Bloque 2.4</t>
  </si>
  <si>
    <t>Marleny Restrepo</t>
  </si>
  <si>
    <t>244-2015</t>
  </si>
  <si>
    <t>Mauricio Hernandez Uribe Uribe.</t>
  </si>
  <si>
    <t>245-2015</t>
  </si>
  <si>
    <t>Sacan residuos solidos a horas no autorizadas.</t>
  </si>
  <si>
    <t>Puerta Blanca</t>
  </si>
  <si>
    <t>246-2015</t>
  </si>
  <si>
    <t>Olores fuertes procedentes de peluqueria</t>
  </si>
  <si>
    <t>Adriana Toro</t>
  </si>
  <si>
    <t>Se remite por competencia Andres Mejia.</t>
  </si>
  <si>
    <t>247-2015</t>
  </si>
  <si>
    <t>Casa con escombros en espacio publico, humedades y roedores</t>
  </si>
  <si>
    <t>Norela Suarez R.</t>
  </si>
  <si>
    <t>3315624 - 2708533</t>
  </si>
  <si>
    <t>El socorro</t>
  </si>
  <si>
    <t>248-2015</t>
  </si>
  <si>
    <t>Material particulado generado por corte de marmol</t>
  </si>
  <si>
    <t>Centro Industrial ciudadela real</t>
  </si>
  <si>
    <t>Se archiva toda vez que al momento de la visita los patrulleros no vieron afectacion ambiental alguna.</t>
  </si>
  <si>
    <t>249-2015</t>
  </si>
  <si>
    <t>Residuos solidos en horas y dias no autorizados acopiados en esquina.</t>
  </si>
  <si>
    <t>250-2015</t>
  </si>
  <si>
    <t>Ataque de mascota a una persona.</t>
  </si>
  <si>
    <t>Ana Cecilia Zapata Trujillo</t>
  </si>
  <si>
    <t>Urb. Vista Alegre</t>
  </si>
  <si>
    <t>Rodrigo Velez Tamayo</t>
  </si>
  <si>
    <t>251-2015</t>
  </si>
  <si>
    <t>La vecina deposito escombros en un lote ejeno sin permiso.</t>
  </si>
  <si>
    <t>Yesenia Mazo</t>
  </si>
  <si>
    <t>Angela Maria Fajardo</t>
  </si>
  <si>
    <t>Edf. Santillana</t>
  </si>
  <si>
    <t>252-2015</t>
  </si>
  <si>
    <t xml:space="preserve">275856 - 4039 </t>
  </si>
  <si>
    <t>Arbol en riesgo de caida.</t>
  </si>
  <si>
    <t>Proyecto regatta</t>
  </si>
  <si>
    <t>Se debe verificar descarga de predio que Bienes y Bienes va a conectar y la solicitud del permiso para el arbol en riesgo. Ya se realizo la tala del arbol que se encontro en riesgo, por parte del proyecto Regatta.</t>
  </si>
  <si>
    <t>J. Guzman / A. Arbelaez</t>
  </si>
  <si>
    <t>253-2015</t>
  </si>
  <si>
    <t>Señora que dejo costales en la zona verde e igualmente la comunidad deposita sus basuras en este lugar.</t>
  </si>
  <si>
    <t>254-2015</t>
  </si>
  <si>
    <t>Nota Interna N° 002-2015</t>
  </si>
  <si>
    <t>Control de mascotas en este sector.</t>
  </si>
  <si>
    <t>Barrio el Dorado</t>
  </si>
  <si>
    <t>Sencibilizaron el sector, se cotinuara con los controles correspondientes. (se archiva en la carpeta de sencibilizaciones).</t>
  </si>
  <si>
    <t>255-2015</t>
  </si>
  <si>
    <t>Poda de arbol de mango.</t>
  </si>
  <si>
    <t>San Jose la estauta</t>
  </si>
  <si>
    <t>Oscar Palacio - Amanda Vasquez</t>
  </si>
  <si>
    <t>San Jose La estatua</t>
  </si>
  <si>
    <t>Se archiva por falta de Pruebas.</t>
  </si>
  <si>
    <t>256-2015</t>
  </si>
  <si>
    <t>Ataque de mascota pitbull a otra mascota y a la persona que trato de separarlos</t>
  </si>
  <si>
    <t>Daira Yamile Castaño Garcia</t>
  </si>
  <si>
    <t>Bloque 3.2 Apto 504</t>
  </si>
  <si>
    <t>5985452 - 3016416999</t>
  </si>
  <si>
    <t>Daniel Garro</t>
  </si>
  <si>
    <t>Bloque 3.2 Apto 501</t>
  </si>
  <si>
    <t>257-2015</t>
  </si>
  <si>
    <t>Tala de Palma, Sin autorizacion y realiza piso duro.</t>
  </si>
  <si>
    <t>Jorge Bustamante</t>
  </si>
  <si>
    <t>N.N.</t>
  </si>
  <si>
    <t>Gualandayes.</t>
  </si>
  <si>
    <t>se da auto de archivo por falta de pruebas.</t>
  </si>
  <si>
    <t>258-2015</t>
  </si>
  <si>
    <t>Problemática por acumulacion de llantas en un predio provado, lo que genera vectores roedores.</t>
  </si>
  <si>
    <t>Rogelio Sanchez Olaya</t>
  </si>
  <si>
    <t>El Vallano - El Capiro</t>
  </si>
  <si>
    <t>259-2015</t>
  </si>
  <si>
    <t>Monica Uribe.</t>
  </si>
  <si>
    <t>260-2015</t>
  </si>
  <si>
    <t xml:space="preserve">Mala dispocision de residuos solidos   </t>
  </si>
  <si>
    <t>Luz Dary Alzate</t>
  </si>
  <si>
    <t>Apt. 285</t>
  </si>
  <si>
    <t>261-2015</t>
  </si>
  <si>
    <t>Margarita Cifuentes</t>
  </si>
  <si>
    <t>262-2015</t>
  </si>
  <si>
    <t>Control en punto critico para evitar que se convierta en punto negro.</t>
  </si>
  <si>
    <t>Sector ya sencibilizado, se continuara con el control y seguimiento por parte de los patrulleros. (Se archiva en la carpeta de sencibilizaciones).</t>
  </si>
  <si>
    <t>F. Castañeda</t>
  </si>
  <si>
    <t>263-2015</t>
  </si>
  <si>
    <t>Contruccion de en zona de retiro de la quebrada mina honda</t>
  </si>
  <si>
    <t>Tienda de Costillas</t>
  </si>
  <si>
    <t>santa ana</t>
  </si>
  <si>
    <t>264-2015</t>
  </si>
  <si>
    <t>280107 - 320546</t>
  </si>
  <si>
    <t xml:space="preserve">Mucho ruido por actividades de construccion. </t>
  </si>
  <si>
    <t>Apto 703</t>
  </si>
  <si>
    <t>Construccion Montecarlo</t>
  </si>
  <si>
    <t>Frente a la direccion de la quejosa</t>
  </si>
  <si>
    <t>265-2015</t>
  </si>
  <si>
    <t xml:space="preserve">Escombros en espacio publico. </t>
  </si>
  <si>
    <t>266-2015</t>
  </si>
  <si>
    <t>Int. 102</t>
  </si>
  <si>
    <t>267-2015</t>
  </si>
  <si>
    <t xml:space="preserve">Mala disposición de residuos solidos. </t>
  </si>
  <si>
    <t>Diego Alejandro Benjumea Marin</t>
  </si>
  <si>
    <t>268-2015</t>
  </si>
  <si>
    <t>269-2015</t>
  </si>
  <si>
    <t>270-2015</t>
  </si>
  <si>
    <t>271-2015</t>
  </si>
  <si>
    <t>272-2015</t>
  </si>
  <si>
    <t>273-2015</t>
  </si>
  <si>
    <t>Mala dispocision de residuo Vegetal.</t>
  </si>
  <si>
    <t>274-2015</t>
  </si>
  <si>
    <t>Wilmar Puerta</t>
  </si>
  <si>
    <t>275-2015</t>
  </si>
  <si>
    <t>Jhon Fredy Serna Uribe</t>
  </si>
  <si>
    <t>276-2015</t>
  </si>
  <si>
    <t>281937 - 291432</t>
  </si>
  <si>
    <t>Verificacion de proyectos y obras de construccion de edificios en la Magnolia, Barrio Obrero y Bucarest.</t>
  </si>
  <si>
    <t>Sebastian Riaño</t>
  </si>
  <si>
    <t>Alba-Juan-Francisco</t>
  </si>
  <si>
    <t>277-2015</t>
  </si>
  <si>
    <t>Leon Rivera</t>
  </si>
  <si>
    <t>278-2015</t>
  </si>
  <si>
    <t>282027 - 284096</t>
  </si>
  <si>
    <t>Tala de arboles y jardin en zona verde del espacio publico. Daño (poda inadecuada) a 4 pinos en el espacio publico.</t>
  </si>
  <si>
    <t>Jaiber Antonio Castrillon / Jaime Agudelo</t>
  </si>
  <si>
    <t>Horacio Otalvaro</t>
  </si>
  <si>
    <t>279-2015</t>
  </si>
  <si>
    <t>Echaron piso duro en un antejardin para mesas de un negocio de comidas rapidas.</t>
  </si>
  <si>
    <t>3 - P</t>
  </si>
  <si>
    <t>280-2015</t>
  </si>
  <si>
    <t>Acumulacion de escombros y residuos especiales.</t>
  </si>
  <si>
    <t>281-2015</t>
  </si>
  <si>
    <t>281942 - 4567</t>
  </si>
  <si>
    <t>Siembra de arbol a 3mts de otro lote que puede perjudicar su vivienda a futuro.</t>
  </si>
  <si>
    <t>Gloria Ruiz Jaramillo</t>
  </si>
  <si>
    <t>Casa 110</t>
  </si>
  <si>
    <t>3360667-3002203329</t>
  </si>
  <si>
    <t>Parcelacion fuente clara</t>
  </si>
  <si>
    <t>282-2015</t>
  </si>
  <si>
    <t>Corte de dos palmas.</t>
  </si>
  <si>
    <t>Urbanizacion Torre Mayor</t>
  </si>
  <si>
    <t>Urbanizacion torre mayor</t>
  </si>
  <si>
    <t>hjuio</t>
  </si>
  <si>
    <t>283-2015</t>
  </si>
  <si>
    <t>Ataque de pitbull a menor de edad que estaba suelto en un parque infantil.</t>
  </si>
  <si>
    <t>Wilson Andres Ospina</t>
  </si>
  <si>
    <t>Alto de las flores</t>
  </si>
  <si>
    <t>Torre 4 Apto 211</t>
  </si>
  <si>
    <t>Torre 2 Apto 707</t>
  </si>
  <si>
    <t>284-2015</t>
  </si>
  <si>
    <t>Quemas frecuentes en predio privado.</t>
  </si>
  <si>
    <t>De Oficio (OGR)</t>
  </si>
  <si>
    <t>Luis Fernando.</t>
  </si>
  <si>
    <t>loma del chocho</t>
  </si>
  <si>
    <t>285-2015</t>
  </si>
  <si>
    <t>281939 - 3371 - (Ofico N°102 Insp. Palmas)</t>
  </si>
  <si>
    <t>Excavaciones para construccion de via rural</t>
  </si>
  <si>
    <t>de oficio (Inspeccion palmas)</t>
  </si>
  <si>
    <t>Guido Diez (Empleados Municipio de Rionegro)</t>
  </si>
  <si>
    <t>Predio 070</t>
  </si>
  <si>
    <t>286-2015</t>
  </si>
  <si>
    <t>Escombros que afectan predio vecino con humedad.</t>
  </si>
  <si>
    <t>de oficio (Sec. De Salud)</t>
  </si>
  <si>
    <t>Noelia Gomez</t>
  </si>
  <si>
    <t>287-2015</t>
  </si>
  <si>
    <t>Cambio de zona verde a piso duro</t>
  </si>
  <si>
    <t>Amparo</t>
  </si>
  <si>
    <t>Bloque 1.7</t>
  </si>
  <si>
    <t>Apto 104</t>
  </si>
  <si>
    <t>Presentan informe de suelos y ambiente donde presentan informe de humedades en el predio.</t>
  </si>
  <si>
    <t>288-2015</t>
  </si>
  <si>
    <t>282983 - 3466</t>
  </si>
  <si>
    <t>Arboles en alto riesgo muy altos y viejos, amenaza caer en casa vecina.</t>
  </si>
  <si>
    <t>Juan Guillermo Arcila.</t>
  </si>
  <si>
    <t>casa 160</t>
  </si>
  <si>
    <t>Luis Eduardo Perez Muñoz</t>
  </si>
  <si>
    <t>289-2015</t>
  </si>
  <si>
    <t>1315086 - 1310776 (Mismo caso 446-2014) - (339211 = DP1565) - (160sae-1511807) - 4928</t>
  </si>
  <si>
    <t>Andalucia Casas</t>
  </si>
  <si>
    <t>Descarga de aguas lluvias de forma incorrecta.</t>
  </si>
  <si>
    <t>Proyecto Urbanistico Andalucia Casas, Constructora Artyco sas.</t>
  </si>
  <si>
    <t>290-2015</t>
  </si>
  <si>
    <t xml:space="preserve">283397 (Anexo de video con pruebas de reparaciones) </t>
  </si>
  <si>
    <t>Humedades – Filtración de agua.</t>
  </si>
  <si>
    <t>Yesenia Arango Carmona.</t>
  </si>
  <si>
    <t>Cl. 40 B sur N° 27 B 72 (10)</t>
  </si>
  <si>
    <t>291-2015</t>
  </si>
  <si>
    <t>284408 - 294274 - 3479</t>
  </si>
  <si>
    <t>Derrame de ACPM contaminando la fuente hidrica que alimenta el acueducto</t>
  </si>
  <si>
    <t>lote 126 vereda la esperanza</t>
  </si>
  <si>
    <t>292-2015</t>
  </si>
  <si>
    <t>284090 - 285878</t>
  </si>
  <si>
    <t>Consturccion en el segundo piso y tienen escombros hace aproximadamente mes y medio en la zona peatonal y en la calle.</t>
  </si>
  <si>
    <t>Guillermo Mejia</t>
  </si>
  <si>
    <t>Cerca a la cancha la Paloma</t>
  </si>
  <si>
    <t>293-2015</t>
  </si>
  <si>
    <t>Lote con acumulacion de residuos solidos, solicitan limpieza y genera problemas de vectores, el perjudicante al parecer trabaja en Casa Blanca.</t>
  </si>
  <si>
    <t>Aurora Muñoz</t>
  </si>
  <si>
    <t>Int. 105</t>
  </si>
  <si>
    <t>Lote contiguo a esta direccion.</t>
  </si>
  <si>
    <t>294-2015</t>
  </si>
  <si>
    <t>Lote donde acumulan parmanenetemente residuos solidos, solicitan limpieza</t>
  </si>
  <si>
    <t>Bloque 4.1</t>
  </si>
  <si>
    <t>Se debe solicitar el cerramiento del lote al propietario, que se encuentra fuera del pais, según infomracion de la comunidad.</t>
  </si>
  <si>
    <t>295-2015</t>
  </si>
  <si>
    <t>Residuos solidos en espacio publico, varios de los residuos son de una floristeria cercana.</t>
  </si>
  <si>
    <t xml:space="preserve">Sector ya sencibilizado, se continuara con el control y seguimiento por parte de los patrulleros. </t>
  </si>
  <si>
    <t>296-2015</t>
  </si>
  <si>
    <t>Motorizar</t>
  </si>
  <si>
    <t>297-2015</t>
  </si>
  <si>
    <t>Escombros detrás de la iglesia de San Jose.</t>
  </si>
  <si>
    <t xml:space="preserve">Se investiga y no se sabe de quien son los escombros, se da auto de archivo por falta de evidencias y se informa a Enviaseo. </t>
  </si>
  <si>
    <t>298-2015</t>
  </si>
  <si>
    <t>Esquina donde se ha venido generando acumulacion de residuos de todo tipo.</t>
  </si>
  <si>
    <t>Luis Alfredo Tobon Vargas</t>
  </si>
  <si>
    <t>Torres del sur</t>
  </si>
  <si>
    <t>299-2015</t>
  </si>
  <si>
    <t>Vertimiento de aguas jabonosas que generan mal olor y contaminacion a la quebrada mina honda.</t>
  </si>
  <si>
    <t>Detrás de urbanizacion entreparques.</t>
  </si>
  <si>
    <t>Se estara pendeinte del caso o de la informacion de la comunidad cuando aparesca nuevamente la descarga, toda vez que el dia de la visita se observo todo normal.</t>
  </si>
  <si>
    <t>300-2015</t>
  </si>
  <si>
    <t>Empozamiento de aguas lluvias por excavacion.</t>
  </si>
  <si>
    <t>Proyecto Murano.</t>
  </si>
  <si>
    <t>900210124-0</t>
  </si>
  <si>
    <t>Se solicitan los ducumentos del proyecto, PASAO, PMT y licencias, para realizar su seguimiento.</t>
  </si>
  <si>
    <t>301-2015</t>
  </si>
  <si>
    <t>Mato a un perro cortandole la cabeza.</t>
  </si>
  <si>
    <t>Carlos Restrepo</t>
  </si>
  <si>
    <t>Cerca al parque ecologico; vereda el Vallano, al frente de la finca el cafetal.</t>
  </si>
  <si>
    <t>S. Rodas</t>
  </si>
  <si>
    <t>302-2015</t>
  </si>
  <si>
    <t>286183 - (e-mail OGR 01-06-15)</t>
  </si>
  <si>
    <t>de oficio. (OGR)</t>
  </si>
  <si>
    <t>Hernan Diaz.</t>
  </si>
  <si>
    <t>Barrio Nuevo</t>
  </si>
  <si>
    <t>Se realiza acta de visita de compromiso con el perjudicante para que suspenda las actividades de construcción en zona de retiro, el señor continua construyendo se procede con la medida preventiva.</t>
  </si>
  <si>
    <t>303-2015</t>
  </si>
  <si>
    <t>Mordedura de Pitbull a una niña.</t>
  </si>
  <si>
    <t>Cristian Machado Echavarria / Mary Ann Wood</t>
  </si>
  <si>
    <t>Cedula 1037637099 / Pasaporte475476279</t>
  </si>
  <si>
    <t>304-2015</t>
  </si>
  <si>
    <t>305-2015</t>
  </si>
  <si>
    <t>(Mismo 283-14 y 552-14) 288054 - 301057</t>
  </si>
  <si>
    <t>Se oficio (Secretaria de Salud)</t>
  </si>
  <si>
    <t>Miguel - J. Pablo</t>
  </si>
  <si>
    <t>Alba - Francisco - Juan Pablo</t>
  </si>
  <si>
    <t>306-2015</t>
  </si>
  <si>
    <t xml:space="preserve">Inadecuada disposicion de residuos solidos pr parte del restaurante. </t>
  </si>
  <si>
    <t>Griselda (Restaurante)</t>
  </si>
  <si>
    <t>307-2015</t>
  </si>
  <si>
    <t>Albeiro Antonio Castaño</t>
  </si>
  <si>
    <t>308-2015</t>
  </si>
  <si>
    <t xml:space="preserve">Quema de material vegetal </t>
  </si>
  <si>
    <t>Urb. Cerezos de la Abadia</t>
  </si>
  <si>
    <t>811,005,432-3</t>
  </si>
  <si>
    <t>309-2015</t>
  </si>
  <si>
    <t>Recoleccion de basura o punto negro</t>
  </si>
  <si>
    <t>40 y 40a</t>
  </si>
  <si>
    <t>310-2015</t>
  </si>
  <si>
    <t>287666 - (289551)</t>
  </si>
  <si>
    <t>Daño a la vegetacion del sector.</t>
  </si>
  <si>
    <t>Rafael Dario Aristizabal - (Horacio Gil)</t>
  </si>
  <si>
    <t>no reporta - (1037577909)</t>
  </si>
  <si>
    <t>no reporta - (3014369365)</t>
  </si>
  <si>
    <t>Horacio Vigilante del sector - (Por determinar)</t>
  </si>
  <si>
    <t>Manga Azul</t>
  </si>
  <si>
    <t>311-2015</t>
  </si>
  <si>
    <t>Señora que daña Palma y no permite su desarrollo.</t>
  </si>
  <si>
    <t>Mary Luz Monzalbe</t>
  </si>
  <si>
    <t>B. 3.5</t>
  </si>
  <si>
    <t>Apto 501</t>
  </si>
  <si>
    <t>Ramiro y Zulima</t>
  </si>
  <si>
    <t>Apto 101 Gualandayes</t>
  </si>
  <si>
    <t>312-2015</t>
  </si>
  <si>
    <t xml:space="preserve">Mascotas que no recogen los excrementos ni los sacan devidamente. </t>
  </si>
  <si>
    <t>Parque San Marcos</t>
  </si>
  <si>
    <t>Miguel A.</t>
  </si>
  <si>
    <t>313-2015</t>
  </si>
  <si>
    <t>Residuos solidos en sitio no autorizado y en horas no permitidas</t>
  </si>
  <si>
    <t>Luz Amparo Agudelo</t>
  </si>
  <si>
    <t>314-2015</t>
  </si>
  <si>
    <t>Vertimiento de aguas sedimentadas</t>
  </si>
  <si>
    <t xml:space="preserve">Constructora Soluciones </t>
  </si>
  <si>
    <t>315-2015</t>
  </si>
  <si>
    <t>Sacaron mueble y escombros y no los han recogido</t>
  </si>
  <si>
    <t>Jose Anibal Cardona Castrillon</t>
  </si>
  <si>
    <t>316-2015</t>
  </si>
  <si>
    <t>286480 - 286476</t>
  </si>
  <si>
    <t>Residuos peligrosos en el espacio publico.</t>
  </si>
  <si>
    <t>Auteco</t>
  </si>
  <si>
    <t>Existe evidencia en video.</t>
  </si>
  <si>
    <t>317-2015</t>
  </si>
  <si>
    <t>Feria del Calzado</t>
  </si>
  <si>
    <t>318-2015</t>
  </si>
  <si>
    <t>Vluzy Envigado</t>
  </si>
  <si>
    <t>319-2015</t>
  </si>
  <si>
    <t>Liliana Cristina Gallego Garcia</t>
  </si>
  <si>
    <t>320-2015</t>
  </si>
  <si>
    <t>Bancolombia</t>
  </si>
  <si>
    <t>Pasaje del Ley</t>
  </si>
  <si>
    <t>321-2015</t>
  </si>
  <si>
    <t>Escombros acopiados en zona verde.</t>
  </si>
  <si>
    <t>322-2015</t>
  </si>
  <si>
    <t>Inadecuado manejo de palomas</t>
  </si>
  <si>
    <t>Dario Arredondo Sierra</t>
  </si>
  <si>
    <t>Barrio la inmaculada</t>
  </si>
  <si>
    <t>El señor no asiste a la cita del 21-05-2015</t>
  </si>
  <si>
    <t>323-2015</t>
  </si>
  <si>
    <t>Obstruccion de tuberia por deslizamiento.</t>
  </si>
  <si>
    <t>Sector los Lucas Predio 735</t>
  </si>
  <si>
    <t>Pedro Pablo Montoya - Albeiro Monsalve.</t>
  </si>
  <si>
    <t>Sector los lucas</t>
  </si>
  <si>
    <t>j. guzman</t>
  </si>
  <si>
    <t>324-2015</t>
  </si>
  <si>
    <t>Acomulacion de escombros en el espacio publico hace mas de 10 dias.</t>
  </si>
  <si>
    <t>Aracely Arollave Flores</t>
  </si>
  <si>
    <t>325-2015</t>
  </si>
  <si>
    <t>Sector donde arrojan basuras a horas no debidas.</t>
  </si>
  <si>
    <t>Arturo Correa</t>
  </si>
  <si>
    <t>Habitantes del Sector</t>
  </si>
  <si>
    <t>326-2015</t>
  </si>
  <si>
    <t>Cangrejugos</t>
  </si>
  <si>
    <t>327-2015</t>
  </si>
  <si>
    <t>Mauricio Klinker Arango</t>
  </si>
  <si>
    <t>328-2015</t>
  </si>
  <si>
    <t>3421-416278</t>
  </si>
  <si>
    <t>Afectacion a fuente Hidrica</t>
  </si>
  <si>
    <t>Andina Construcciones</t>
  </si>
  <si>
    <t>Sector Barrio Nuevo</t>
  </si>
  <si>
    <t>329-2015</t>
  </si>
  <si>
    <t>El cubanazo</t>
  </si>
  <si>
    <t>330-2015</t>
  </si>
  <si>
    <t>Carmen Emith Jimenez</t>
  </si>
  <si>
    <t>331-2015</t>
  </si>
  <si>
    <t>Moli SA</t>
  </si>
  <si>
    <t>332-2015</t>
  </si>
  <si>
    <t>Verde Menta SPA</t>
  </si>
  <si>
    <t>333-2015</t>
  </si>
  <si>
    <t>La venta de dulcinea sas</t>
  </si>
  <si>
    <t>334-2015</t>
  </si>
  <si>
    <t>Acumulacion de material de construccion en espacio Publico.</t>
  </si>
  <si>
    <t>Antonio Galvis</t>
  </si>
  <si>
    <t>Jesus de la buena esperanza</t>
  </si>
  <si>
    <t>Casa 132</t>
  </si>
  <si>
    <t>335-2015</t>
  </si>
  <si>
    <t>288632 - 3438</t>
  </si>
  <si>
    <t>Socola y remocion de vegetacion en zona de retiro</t>
  </si>
  <si>
    <t>Unidad residencial Casa de Patio</t>
  </si>
  <si>
    <t>336-2015</t>
  </si>
  <si>
    <t>Acumulacion de materiales de construccion en espacio publico y mal manejo de residuos solidos.</t>
  </si>
  <si>
    <t>de oficio (PQRS)</t>
  </si>
  <si>
    <t>Proyecto Pioneros de Zuñiga</t>
  </si>
  <si>
    <t>A. Arbelaaez</t>
  </si>
  <si>
    <t>337-2015</t>
  </si>
  <si>
    <t>Tres equinos en espacio publico que generaron accidente de transito</t>
  </si>
  <si>
    <t>Johana Sumet</t>
  </si>
  <si>
    <t>5483234 - 3164871001</t>
  </si>
  <si>
    <t>338-2015</t>
  </si>
  <si>
    <t>Daño en predio a la zona de retiro de la quebrada y al mismo ojo de sal.</t>
  </si>
  <si>
    <t>Ojo de Sal</t>
  </si>
  <si>
    <t>339-2015</t>
  </si>
  <si>
    <t>Daño en arbol y residuos solidos en zona verde</t>
  </si>
  <si>
    <t>Jhon Jairo Angel</t>
  </si>
  <si>
    <t>3207256977 - 3394000</t>
  </si>
  <si>
    <t>Urb. Altos del Esmeraldal</t>
  </si>
  <si>
    <t>340-2015</t>
  </si>
  <si>
    <t>Escombros que ya están generando roedores y contaminación visual.</t>
  </si>
  <si>
    <t>Propietarios Venetto - Muratto</t>
  </si>
  <si>
    <t>Proyecto Brix Apartamentos - Ricardo Vega</t>
  </si>
  <si>
    <t>Lote contiguo hacia el sur</t>
  </si>
  <si>
    <t xml:space="preserve">El infractor dice que la secretaria de salud solicita manejo de para evitar proliferacion de roedores, toda vez que no tiene autorizacion por parte de planeacion para ingresar volquetas por que la obra se encuentra suspendida. </t>
  </si>
  <si>
    <t>341-2015</t>
  </si>
  <si>
    <t>289519 - 111007</t>
  </si>
  <si>
    <t>Ataque de perro a patrullero de la PONAL.</t>
  </si>
  <si>
    <t>De oficio (Inpeccion Palmas)</t>
  </si>
  <si>
    <t>Jheison Alexis Gallego</t>
  </si>
  <si>
    <t>Vereda Pantanillo.</t>
  </si>
  <si>
    <t>La Giralda</t>
  </si>
  <si>
    <t>Llega segunda queja por el mismo caso el 28-05-2015 se Anexa. Se realiza acta de compromiso con el propietario del perro, fataron evidencias para el caso, no habia reporte medico y demas.</t>
  </si>
  <si>
    <t>342-2015</t>
  </si>
  <si>
    <t>Escombros mas de cinco meses en la parte de afuera.</t>
  </si>
  <si>
    <t>Carlos Arturo Arroyave</t>
  </si>
  <si>
    <t>343-2015</t>
  </si>
  <si>
    <t>Tala de arbol sin autorizacion sin diagnoistico de peligro o riesgo publico.</t>
  </si>
  <si>
    <t>Frente a City Plaza</t>
  </si>
  <si>
    <t>Jardines de la Colina</t>
  </si>
  <si>
    <t>344-2015</t>
  </si>
  <si>
    <t>Escombros en area comun de edificio, hace mas de tres meses.</t>
  </si>
  <si>
    <t>Fran Alonso</t>
  </si>
  <si>
    <t>Los Almendros</t>
  </si>
  <si>
    <t>345-2015</t>
  </si>
  <si>
    <t>La Sagrada</t>
  </si>
  <si>
    <t>346-2015</t>
  </si>
  <si>
    <t>Acumulacion de escombros y modificacion en zona de retiro.</t>
  </si>
  <si>
    <t>Orlando Botero Ramirez</t>
  </si>
  <si>
    <t>Deposito de Materiales</t>
  </si>
  <si>
    <t>347-2015</t>
  </si>
  <si>
    <t>Acumulacion de Basura generando foco de ratas.</t>
  </si>
  <si>
    <t>Luz Adriana Uribe Correa</t>
  </si>
  <si>
    <t>Al lado de esta direccion</t>
  </si>
  <si>
    <t>348-2015</t>
  </si>
  <si>
    <t>290612 - 290611</t>
  </si>
  <si>
    <t>Escombros en el parquesito, esta lleno de ratas.</t>
  </si>
  <si>
    <t>Unidad Girasoles</t>
  </si>
  <si>
    <t>Se Archiva por falta de informacion.</t>
  </si>
  <si>
    <t>349-2015</t>
  </si>
  <si>
    <t>Punto negro en esta direccion, sencibilizar.</t>
  </si>
  <si>
    <t>Angela Garcia Vargas.</t>
  </si>
  <si>
    <t>350-2015</t>
  </si>
  <si>
    <t xml:space="preserve">Solicitud de poda de guaduas que estan perjudicando unas viviendas. </t>
  </si>
  <si>
    <t>Esmeraldal Finca la Migaja</t>
  </si>
  <si>
    <t>Marina</t>
  </si>
  <si>
    <t>351-2015</t>
  </si>
  <si>
    <t>Los Muchachos</t>
  </si>
  <si>
    <t>esquina</t>
  </si>
  <si>
    <t>Jeisson - Santiago</t>
  </si>
  <si>
    <t>352-2015</t>
  </si>
  <si>
    <t>Acumulacion de residuos de todo tipo por parte de este usuario, en lote ubicado en la esquina.</t>
  </si>
  <si>
    <t>Francisco Jose Alvarez</t>
  </si>
  <si>
    <t>353-2015</t>
  </si>
  <si>
    <t xml:space="preserve">Gustavo Adolfo Severino </t>
  </si>
  <si>
    <t>354-2015</t>
  </si>
  <si>
    <t>Escombros desde hace varios dias en zona verde.</t>
  </si>
  <si>
    <t>Mirian Martinez</t>
  </si>
  <si>
    <t>B. 1.3</t>
  </si>
  <si>
    <t>355-2015</t>
  </si>
  <si>
    <t>Falencias en la normatividad de construccion.</t>
  </si>
  <si>
    <t>Miradores de Zuñiga</t>
  </si>
  <si>
    <t>356-2015</t>
  </si>
  <si>
    <t>Oscar Tabares</t>
  </si>
  <si>
    <t>Alba - Francisco Castañeda</t>
  </si>
  <si>
    <t>357-2015</t>
  </si>
  <si>
    <t>Usuario colocando basuras en horas y dias no autorizados.</t>
  </si>
  <si>
    <t>Olga Betancurt</t>
  </si>
  <si>
    <t>Restaurante el portalito</t>
  </si>
  <si>
    <t>358-2015</t>
  </si>
  <si>
    <t>Olor fétido proveniente de un lote ubicado al frente de la Débora Arango, subiendo por la calle 38.</t>
  </si>
  <si>
    <t>Luz Estella Roldan.</t>
  </si>
  <si>
    <t>Subiendo</t>
  </si>
  <si>
    <t xml:space="preserve">Auto de archivo, se verifica el lugar y no se siente olor. </t>
  </si>
  <si>
    <t>359-2015</t>
  </si>
  <si>
    <t>Control de punto critico, tomar pruebas para sancionar y sensibilizar.</t>
  </si>
  <si>
    <t>360-2015</t>
  </si>
  <si>
    <t>288920 - (I.T. 3454)</t>
  </si>
  <si>
    <t>Control y vigilancia del proyecto en cuestion y verificacion de cumplimiento.</t>
  </si>
  <si>
    <t>Proyecto Bruja Bonita - Francisco Avendaño.</t>
  </si>
  <si>
    <t>2662277 Ext. 321</t>
  </si>
  <si>
    <t>361-2015</t>
  </si>
  <si>
    <t>Levantamiento de zona verde para trabajos de cambio de alcantarillado.</t>
  </si>
  <si>
    <t>Adolfo Martinez</t>
  </si>
  <si>
    <t>El perjudicante presenta oficio de compromiso para restaurar el jardin una vez se allan terminado los trabajos de alcantarillado.</t>
  </si>
  <si>
    <t>Jeison-Santiago-Arbey</t>
  </si>
  <si>
    <t>362-2015</t>
  </si>
  <si>
    <t>Agrecion de perro Pitbull a la Sra Olga y a su mascota.</t>
  </si>
  <si>
    <t>Ana Olga Ocampo</t>
  </si>
  <si>
    <t>Refugio Verde</t>
  </si>
  <si>
    <t>Andres Felipe Gil</t>
  </si>
  <si>
    <t>363-2015</t>
  </si>
  <si>
    <r>
      <t>(</t>
    </r>
    <r>
      <rPr>
        <b/>
        <sz val="12"/>
        <color rgb="FFFF0000"/>
        <rFont val="Calibri"/>
        <family val="2"/>
      </rPr>
      <t>D.P.</t>
    </r>
    <r>
      <rPr>
        <sz val="11"/>
        <color theme="1"/>
        <rFont val="Calibri"/>
        <family val="2"/>
      </rPr>
      <t xml:space="preserve"> 291848) - (Respuesta D.P. 3525)</t>
    </r>
  </si>
  <si>
    <t>Tanque de aguas negras en malas condiciones.</t>
  </si>
  <si>
    <t xml:space="preserve">Mario Alberto Marin Zapata </t>
  </si>
  <si>
    <t>Urbanizacion Barichara</t>
  </si>
  <si>
    <t>Se responde el Derecho de peticion y se envia copia a Barichara.</t>
  </si>
  <si>
    <t>364-2015</t>
  </si>
  <si>
    <t>291841 -  (mismo 060-2015)</t>
  </si>
  <si>
    <t>Vertimientos de aguas grises directo al humedal.</t>
  </si>
  <si>
    <t>Humedal el trianon</t>
  </si>
  <si>
    <t xml:space="preserve">por determinar </t>
  </si>
  <si>
    <t>Humedal el Trianon</t>
  </si>
  <si>
    <t>365-2015</t>
  </si>
  <si>
    <t>Control de punto critico.</t>
  </si>
  <si>
    <t>Secibilizar</t>
  </si>
  <si>
    <t>366-2015</t>
  </si>
  <si>
    <t>Lote con malesa muy alta, generadora de animales roedores.</t>
  </si>
  <si>
    <t>367-2015</t>
  </si>
  <si>
    <t>286481 - 314068</t>
  </si>
  <si>
    <t>Revision a PMIRS asociado a posible afectacion por cuarto de residuos.</t>
  </si>
  <si>
    <t>Administracion condominio Milan 16.</t>
  </si>
  <si>
    <t>368-2015</t>
  </si>
  <si>
    <t>Vehiculo con placa TMV072 atropello un perro ocasionandole la muerte y se fugo.</t>
  </si>
  <si>
    <t>Ana Dela Hernandez</t>
  </si>
  <si>
    <t>Vehiculo placa TMV072</t>
  </si>
  <si>
    <t>369-2015</t>
  </si>
  <si>
    <t>Vecinos de esta direccion tiran basuras, sobrados de comida, a una terraza.</t>
  </si>
  <si>
    <t>370-2015</t>
  </si>
  <si>
    <t>1317947 - 262231</t>
  </si>
  <si>
    <t>Pollos y gallinas en mal estado, malos olores y muchas moscas.</t>
  </si>
  <si>
    <t>Julio Cesar Ocampo</t>
  </si>
  <si>
    <t>Olga Ines Cuartas</t>
  </si>
  <si>
    <t>371-2015</t>
  </si>
  <si>
    <t>Residuos solidos en horas y dias no autorizados.</t>
  </si>
  <si>
    <t>372-2015</t>
  </si>
  <si>
    <t>3500 - 341543</t>
  </si>
  <si>
    <t>Arboles en riesgo.</t>
  </si>
  <si>
    <t xml:space="preserve">Gloria Mejia </t>
  </si>
  <si>
    <t>Ginebra Houses</t>
  </si>
  <si>
    <t>Casa 121</t>
  </si>
  <si>
    <t>373-2015</t>
  </si>
  <si>
    <t>Lavado de contenedores en via publica.</t>
  </si>
  <si>
    <t>Conjunto residencial torre alba</t>
  </si>
  <si>
    <t>374-2015</t>
  </si>
  <si>
    <t>Enrredaderas que estan perjudicando la propiedad.</t>
  </si>
  <si>
    <t>Palmeral de avigñon</t>
  </si>
  <si>
    <t xml:space="preserve">Acta de compromiso   </t>
  </si>
  <si>
    <t>375-2015</t>
  </si>
  <si>
    <t>295386 - 112008</t>
  </si>
  <si>
    <t>Escombros en via publica del municipio</t>
  </si>
  <si>
    <t>Contratista del municipio</t>
  </si>
  <si>
    <t>Ya los escombros fueron recogidos, caso superado.</t>
  </si>
  <si>
    <t>376-2015</t>
  </si>
  <si>
    <t>Mal manejo de mascotas y mala tenecia</t>
  </si>
  <si>
    <t>Magadalena restrepo</t>
  </si>
  <si>
    <t>Nicolas Lopez - Flor Bedoya</t>
  </si>
  <si>
    <t>377-2015</t>
  </si>
  <si>
    <t>El acueducto veredal de santa catalina esta botando agua a la via, la representante legal se llama Mirian Gallego.</t>
  </si>
  <si>
    <t>Jose Ignacio Cardona</t>
  </si>
  <si>
    <t>Acueducto Santa Catalina</t>
  </si>
  <si>
    <t>378-2015</t>
  </si>
  <si>
    <t>Sacan la basura a destiempo y cierran el paso con las basuras.</t>
  </si>
  <si>
    <t>379-2015</t>
  </si>
  <si>
    <t>Tiran basuras de estos apartamentos con quimicos muy fuertes.</t>
  </si>
  <si>
    <t>Arpartamentos 201-202</t>
  </si>
  <si>
    <t>380-2015</t>
  </si>
  <si>
    <t>Estan echando basura en las quebradas.</t>
  </si>
  <si>
    <t>Frutera</t>
  </si>
  <si>
    <t>381-2015</t>
  </si>
  <si>
    <t>Saco unos escombros y no estan dando paso a los peatones.</t>
  </si>
  <si>
    <t>Reinaldo Rodriguez</t>
  </si>
  <si>
    <t>382-2015</t>
  </si>
  <si>
    <t>300431 - 160SAE15101200</t>
  </si>
  <si>
    <t>Residuos producto de excavacion a la quebrada de obra de descarga de aguas lluvias.</t>
  </si>
  <si>
    <t>de oficio (Inspeccion Ambiental)</t>
  </si>
  <si>
    <t>Arquitectura y concreto (Proyecto la Calleja)</t>
  </si>
  <si>
    <t>3123618 - 3360093</t>
  </si>
  <si>
    <t>383-2015</t>
  </si>
  <si>
    <r>
      <t>(</t>
    </r>
    <r>
      <rPr>
        <b/>
        <sz val="11"/>
        <color rgb="FFFF0000"/>
        <rFont val="Calibri"/>
        <family val="2"/>
      </rPr>
      <t xml:space="preserve">D.P. </t>
    </r>
    <r>
      <rPr>
        <sz val="11"/>
        <color theme="1"/>
        <rFont val="Calibri"/>
        <family val="2"/>
      </rPr>
      <t>296665)</t>
    </r>
  </si>
  <si>
    <t>Quieren cortar un bambu que es habitad de algunas especies.</t>
  </si>
  <si>
    <t>Monica Zuleta</t>
  </si>
  <si>
    <t>Quintas del palmar</t>
  </si>
  <si>
    <t>Casa 56</t>
  </si>
  <si>
    <t>Sandra Cordoba</t>
  </si>
  <si>
    <t>384-2015</t>
  </si>
  <si>
    <t>Construccion abandonada hay muchos sancudos.</t>
  </si>
  <si>
    <t>Interior 105</t>
  </si>
  <si>
    <t>385-2015</t>
  </si>
  <si>
    <t>Anillado de Guayacan al interior de este establecimiento.</t>
  </si>
  <si>
    <t>Clinica ISIS</t>
  </si>
  <si>
    <t>386-2015</t>
  </si>
  <si>
    <t>Estan puliendo marmol y contaminacion con el material particulado</t>
  </si>
  <si>
    <t>Santiago Escobar - marmol vianova</t>
  </si>
  <si>
    <t>miguel - leonardo</t>
  </si>
  <si>
    <t>387-2015</t>
  </si>
  <si>
    <t>Ataque a una mascota por otra en Junio 07 de 2015, esta situacion es reincidente hace 4 años, existe espediente en la inspeccion ambiental.</t>
  </si>
  <si>
    <t>Alba Mendoza Caldera</t>
  </si>
  <si>
    <t>Edf. Santa Ana.</t>
  </si>
  <si>
    <t>Lubin Maldonado</t>
  </si>
  <si>
    <t>Edificio Morales</t>
  </si>
  <si>
    <t>388-2015</t>
  </si>
  <si>
    <t>Mascota que agrede a un menor.</t>
  </si>
  <si>
    <t xml:space="preserve">Analida Gallego </t>
  </si>
  <si>
    <t>Marcela</t>
  </si>
  <si>
    <t>389-2015</t>
  </si>
  <si>
    <t>Varios arboles que estan tapando la cada de la señora Gloria.</t>
  </si>
  <si>
    <t>Gloria Melano</t>
  </si>
  <si>
    <t>Andres Duque</t>
  </si>
  <si>
    <t>390-2015</t>
  </si>
  <si>
    <t>Pendiente revisión de corrección</t>
  </si>
  <si>
    <t>Urbanizacion Hojarasca</t>
  </si>
  <si>
    <t>Urbaizacion Hojarasca</t>
  </si>
  <si>
    <t>391-2015</t>
  </si>
  <si>
    <t>Muro perjudicando a los vecinos por humedades de residuos por materia fecal.</t>
  </si>
  <si>
    <t>Andres Adolfo Quiseno</t>
  </si>
  <si>
    <t>Miguel Tamayo</t>
  </si>
  <si>
    <t>Se sugiro que los afectados se comunicaran con EPM, Curaduria y OOOPP para gestionar dicha afectacion.</t>
  </si>
  <si>
    <t>392-2015</t>
  </si>
  <si>
    <t xml:space="preserve">Desde este lugar lanzan residuos solidos de todo tipo. </t>
  </si>
  <si>
    <t>Hogar Helena y Juan.</t>
  </si>
  <si>
    <t>393-2015</t>
  </si>
  <si>
    <t>Ruido generado por perros en esta vivienda.</t>
  </si>
  <si>
    <t>Hector Velez Bernal</t>
  </si>
  <si>
    <t>Amparo del socorro Franco.</t>
  </si>
  <si>
    <t>394-2015</t>
  </si>
  <si>
    <t>295194 mismo 085-2015</t>
  </si>
  <si>
    <t>2 perras pitbull encontradas todos los dias y les pega y tambien los pone a pelear.</t>
  </si>
  <si>
    <t>395-2015</t>
  </si>
  <si>
    <t>(Mismo 021-2016) 1317690</t>
  </si>
  <si>
    <t>Tienen unos gallos de pelea son menores de edad los dueños los ponen a pelear y dejan morir los gallos.</t>
  </si>
  <si>
    <t>Albeiro Chaverra Jaramillo</t>
  </si>
  <si>
    <t>396-2015</t>
  </si>
  <si>
    <t>Perro Pitbull que mordio un Gallo, el perro no tenia bosal.</t>
  </si>
  <si>
    <t>Kevin Santiago Garcia Jimenez</t>
  </si>
  <si>
    <t>397-2015</t>
  </si>
  <si>
    <t>quema de Guaduas</t>
  </si>
  <si>
    <t>Guarderia Guardimama</t>
  </si>
  <si>
    <t>398-2015</t>
  </si>
  <si>
    <t>Tiene dos perro en muy malas condiciones amarrados en un balcon.</t>
  </si>
  <si>
    <t>Diana Marcela Arredondo Gomez</t>
  </si>
  <si>
    <t>Luz Elena</t>
  </si>
  <si>
    <t>Apto 402 - 403</t>
  </si>
  <si>
    <t>399-2015</t>
  </si>
  <si>
    <t>Mascotas mal tenidas</t>
  </si>
  <si>
    <t>400-2015</t>
  </si>
  <si>
    <t>Arboles en alto riesgo de caida, afectando casas de la urb. Behause</t>
  </si>
  <si>
    <t>Conjunto residencial Behause</t>
  </si>
  <si>
    <t>Vecino Colindante</t>
  </si>
  <si>
    <t>Al lado de la direccion del peticionario</t>
  </si>
  <si>
    <t>401-2015</t>
  </si>
  <si>
    <t>Sacando basuras a horas y dias no autorizados</t>
  </si>
  <si>
    <t>Pedro Hoyos</t>
  </si>
  <si>
    <t>Interior 202</t>
  </si>
  <si>
    <t>402-2015</t>
  </si>
  <si>
    <t>Tenecia inadecuada de mascota y esta hace mucho ruido todo el dia, permanece sola.</t>
  </si>
  <si>
    <t>Jesus Maria Osorio</t>
  </si>
  <si>
    <t>3128673846 - 5705435</t>
  </si>
  <si>
    <t>Juan Jose Ruiz</t>
  </si>
  <si>
    <t>Apto 202</t>
  </si>
  <si>
    <t>403-2015</t>
  </si>
  <si>
    <t>303262 - 3549</t>
  </si>
  <si>
    <t>Perjuicios por descarga de aguas negras detrás de las viviendas, construccion en zona de riesgo.</t>
  </si>
  <si>
    <t>Margoth Lopez</t>
  </si>
  <si>
    <t>Rubiel Gomez</t>
  </si>
  <si>
    <t>Int. 114</t>
  </si>
  <si>
    <t>5987583 - 3104515829</t>
  </si>
  <si>
    <t xml:space="preserve">Se realiza la vistia y se remite a la oficina de planeacion municipal. </t>
  </si>
  <si>
    <t>404-2015</t>
  </si>
  <si>
    <t xml:space="preserve">Residuos solidos </t>
  </si>
  <si>
    <t>Jhonatan Granada</t>
  </si>
  <si>
    <t>405-2015</t>
  </si>
  <si>
    <t>residuos solidos</t>
  </si>
  <si>
    <t>Gabriel Jaime Ruiz Sanchez</t>
  </si>
  <si>
    <t>406-2015</t>
  </si>
  <si>
    <t>301064 - 298880</t>
  </si>
  <si>
    <t>Señora que recibio dos perras para brindarles proteccion y a las 4 horas las solto y las reporto como abandonadas</t>
  </si>
  <si>
    <t>Sebastian Roberto Perdomo</t>
  </si>
  <si>
    <t>medellin</t>
  </si>
  <si>
    <t>Deycy Johana Ramirez</t>
  </si>
  <si>
    <t>4to piso</t>
  </si>
  <si>
    <t>407-2015</t>
  </si>
  <si>
    <t>Humedades en el predio de la señora peticionaria</t>
  </si>
  <si>
    <t>Rubiela Llano</t>
  </si>
  <si>
    <t>Casa 150</t>
  </si>
  <si>
    <t>Finca de los Ochoa</t>
  </si>
  <si>
    <t>chingui</t>
  </si>
  <si>
    <t>408-2015</t>
  </si>
  <si>
    <t>Mala dispocision de residuos solidos</t>
  </si>
  <si>
    <t>Audifarma S.A.</t>
  </si>
  <si>
    <t>409-2015</t>
  </si>
  <si>
    <t>Cosechas</t>
  </si>
  <si>
    <t>410-2015</t>
  </si>
  <si>
    <t>Paola Andrea Parra M.</t>
  </si>
  <si>
    <t>411-2015</t>
  </si>
  <si>
    <t>Calzatodo s.a.</t>
  </si>
  <si>
    <t>412-2015</t>
  </si>
  <si>
    <t>mala dispocision de residuos solidos</t>
  </si>
  <si>
    <t>Alicia Margarita Velez Uribe</t>
  </si>
  <si>
    <t>413-2015</t>
  </si>
  <si>
    <t>Transporta canino raza pitbull sin bozal ni collar</t>
  </si>
  <si>
    <t>Darwin Dario</t>
  </si>
  <si>
    <t>414-2015</t>
  </si>
  <si>
    <t>304039 - 305147</t>
  </si>
  <si>
    <t>Escombros en espacio publico, en forma inadecuada.</t>
  </si>
  <si>
    <t>De oficio (Enviaseo) Norbey Ledesma.</t>
  </si>
  <si>
    <t>Familia Mosquera</t>
  </si>
  <si>
    <t>Interior 201</t>
  </si>
  <si>
    <t>415-2015</t>
  </si>
  <si>
    <t>No recoge las excretas de la mascota.</t>
  </si>
  <si>
    <t>Erika Sarria</t>
  </si>
  <si>
    <t>416-2015</t>
  </si>
  <si>
    <t>302710 - 418810</t>
  </si>
  <si>
    <t>Urbanizacion casas de patio.</t>
  </si>
  <si>
    <t>417-2015</t>
  </si>
  <si>
    <t>mal manejo de basuras por parte de Asdental Laboratorio</t>
  </si>
  <si>
    <t>Asdental Laboratorio</t>
  </si>
  <si>
    <t>418-2015</t>
  </si>
  <si>
    <t>304197 - 304222</t>
  </si>
  <si>
    <t>Lote descuidado por parte de metroplus, se convirtio en foco de basuras.</t>
  </si>
  <si>
    <t>Cesar Augusto Ramirez Alvarez</t>
  </si>
  <si>
    <t>METROPLUS</t>
  </si>
  <si>
    <t>ESQUINA</t>
  </si>
  <si>
    <t>419-2015</t>
  </si>
  <si>
    <t>Perro pitbull en tenencia inadecuada.</t>
  </si>
  <si>
    <t>Daniel Zapata</t>
  </si>
  <si>
    <t>guayabal</t>
  </si>
  <si>
    <t>420-2015</t>
  </si>
  <si>
    <t>Verificacion de restrincciones ambientales para desarrollo de un lote.</t>
  </si>
  <si>
    <t>Luis Fernando Saldarriaga</t>
  </si>
  <si>
    <t>predio 613</t>
  </si>
  <si>
    <t>predio 613 las palmas</t>
  </si>
  <si>
    <t>421-2015</t>
  </si>
  <si>
    <t>Mascotas sueltas que han atacado en 4 ocasiones.</t>
  </si>
  <si>
    <t>Amelia Corrales Perez</t>
  </si>
  <si>
    <t>casa 107 parcelacion san fransisco</t>
  </si>
  <si>
    <t>Juan Antonio Lotero</t>
  </si>
  <si>
    <t>Anexa documentos de veterinaria y fotografias. El 26-06-2015</t>
  </si>
  <si>
    <t>422-2015</t>
  </si>
  <si>
    <t>Corta de Guaduas sin autorizacion.</t>
  </si>
  <si>
    <t>900819891-7</t>
  </si>
  <si>
    <t>3127902774 - 4442420</t>
  </si>
  <si>
    <t>Jorge Ivan Sanchez Torres</t>
  </si>
  <si>
    <t>Int. 154</t>
  </si>
  <si>
    <t>423-2015</t>
  </si>
  <si>
    <t>Contaminacion de la quebrada con aguas residuales, al parecer del proyecto San Silvestre o la Cuenca.</t>
  </si>
  <si>
    <t>Olga Ruiz</t>
  </si>
  <si>
    <t xml:space="preserve">Se visita el lugar y no se observa afectacion alguna, durante la inspeccion. </t>
  </si>
  <si>
    <t>424-2015</t>
  </si>
  <si>
    <t>Basuras sacadas en horarios no autorizados</t>
  </si>
  <si>
    <t>CITIBANK</t>
  </si>
  <si>
    <t>21549106 / 860051135-4</t>
  </si>
  <si>
    <t>425-2015</t>
  </si>
  <si>
    <t>Drogas la Rebaja</t>
  </si>
  <si>
    <t>426-2015</t>
  </si>
  <si>
    <t>Ruido por pulidora de marmol y contaminacion por PST.</t>
  </si>
  <si>
    <t>MUDECOL</t>
  </si>
  <si>
    <t>Queja cerrada en BPMS por Omar Segura</t>
  </si>
  <si>
    <t>427-2015</t>
  </si>
  <si>
    <t>Perro raza labrador que agredio a otro</t>
  </si>
  <si>
    <t>Carlos Arturo Valencia</t>
  </si>
  <si>
    <t>Urbanizacion agua dulce</t>
  </si>
  <si>
    <t xml:space="preserve">Luz Elena Herrera </t>
  </si>
  <si>
    <t>Apt 212</t>
  </si>
  <si>
    <t>428-2015</t>
  </si>
  <si>
    <t>Desplome de Arbol en predio privado que afecta la vivienda del solicitante</t>
  </si>
  <si>
    <t>km 18 Via Palmas al lado del peaje del Escobero</t>
  </si>
  <si>
    <t>Marcela Castañeda - Juan Guillermo Saenz</t>
  </si>
  <si>
    <t>Se visita el predio y se atiende la queja tanto con la quejosa como la perjudicante, parques y arbolizacion ya iniciaron con el retiro del arbol.</t>
  </si>
  <si>
    <t>429-2015</t>
  </si>
  <si>
    <t>Perro mordio a niño de 2 años</t>
  </si>
  <si>
    <t>de oficio (insp Palmas)</t>
  </si>
  <si>
    <t>San Sebastian</t>
  </si>
  <si>
    <t>Colegio Alcaravanes - Adriana Maria Estrada - Vanesa Giraldo</t>
  </si>
  <si>
    <t>Colegio Alcaravanes</t>
  </si>
  <si>
    <t>430-2015</t>
  </si>
  <si>
    <t>Material de escombro en espacio publico</t>
  </si>
  <si>
    <t>Daniel Torres</t>
  </si>
  <si>
    <t>431-2015</t>
  </si>
  <si>
    <t>Inadecuada Gestion de residuos solidos afectando la convivencia con los vecinos.</t>
  </si>
  <si>
    <t xml:space="preserve">Angela Ramos Estrada </t>
  </si>
  <si>
    <t>Piso 7</t>
  </si>
  <si>
    <t>432-2015</t>
  </si>
  <si>
    <t>Solicitan poda de Arbol</t>
  </si>
  <si>
    <t>Pedro Alejandro Gomez</t>
  </si>
  <si>
    <t>Ya se respondio, pendiente por verificar.</t>
  </si>
  <si>
    <t>433-2015</t>
  </si>
  <si>
    <t>Mal manejo de residuos solidos.</t>
  </si>
  <si>
    <t>Juan Diego Cruz</t>
  </si>
  <si>
    <t>Restaurante el sabor de Juancho</t>
  </si>
  <si>
    <t>434-2015</t>
  </si>
  <si>
    <t>Talas cercanas a este colegio</t>
  </si>
  <si>
    <t>Institucion educativa las Palmas</t>
  </si>
  <si>
    <t xml:space="preserve">las palmas </t>
  </si>
  <si>
    <t>Beatriz Pavon Obras Publicas posee el manejo ambiental, Alejandro Bueno presidente JAC.</t>
  </si>
  <si>
    <t>435-2015</t>
  </si>
  <si>
    <t>Perro Pitbull sin tradilla ni bozal.</t>
  </si>
  <si>
    <t>Mariela Sanin</t>
  </si>
  <si>
    <t>Via la parque ecologico el salado</t>
  </si>
  <si>
    <t>436-2015</t>
  </si>
  <si>
    <t>Camilo Tamayo</t>
  </si>
  <si>
    <t>Asistio a la capacitacion</t>
  </si>
  <si>
    <t>437-2015</t>
  </si>
  <si>
    <t>Vertimientos de aguas negras a cuneta de EPM que ocaciona malos olores.</t>
  </si>
  <si>
    <t>Oscar Calderon - EPM</t>
  </si>
  <si>
    <t>planta tratamiento de la ayura</t>
  </si>
  <si>
    <t>Juna Miguel Guevara</t>
  </si>
  <si>
    <t>3107363438 - 4481669</t>
  </si>
  <si>
    <t>438-2015</t>
  </si>
  <si>
    <t>El señor Jesus esta cortando los arboles, ya pico un limon y otro aguacate.</t>
  </si>
  <si>
    <t>Luis Alfonso Osorio Moncada</t>
  </si>
  <si>
    <t>Interior 110</t>
  </si>
  <si>
    <t>Jesus Ochoa</t>
  </si>
  <si>
    <t>439-2015</t>
  </si>
  <si>
    <t>Emision de material particulado y ruido.</t>
  </si>
  <si>
    <t>Mirian Montoya</t>
  </si>
  <si>
    <t>6005520 - 3117048302</t>
  </si>
  <si>
    <t>440-2015</t>
  </si>
  <si>
    <t>306847-0310486</t>
  </si>
  <si>
    <t>La quejosa se esta quedando sin agua en el predio de ella.</t>
  </si>
  <si>
    <t>Martha Elena Rios de Buitrago</t>
  </si>
  <si>
    <t>Vereda Pantanillo finca mi casita</t>
  </si>
  <si>
    <t>Señora que le dicen la Desplazada</t>
  </si>
  <si>
    <t>Cerca a la finca mi casita</t>
  </si>
  <si>
    <t>441-2015</t>
  </si>
  <si>
    <t>307539 - (Oficio N°222 Insp. Palmas) - (Mismo 627-2015)</t>
  </si>
  <si>
    <t>Daño en zona verde para parqueo de carros en espacio publico.</t>
  </si>
  <si>
    <t>Aleida Osorio</t>
  </si>
  <si>
    <t>Urbanizacion las palmas casa 53</t>
  </si>
  <si>
    <t>Orlando Franco - Abel Cardenas</t>
  </si>
  <si>
    <t>Urbanizacion las palmas</t>
  </si>
  <si>
    <t>442-2015</t>
  </si>
  <si>
    <t>Cortaron un arbol en la propiedad de la solicitante sin autorizacion de ella o de algunos vecinos de los que alli viven, el arbol fue fraccionado y dejado en su predio.</t>
  </si>
  <si>
    <t>Paula Bolivar Monsalve</t>
  </si>
  <si>
    <t>Casa 105</t>
  </si>
  <si>
    <t>Urbanizacion las acacias</t>
  </si>
  <si>
    <t>443-2015</t>
  </si>
  <si>
    <t>Descarga de concreto en zona verde al lado de un arbol.</t>
  </si>
  <si>
    <t>Cubiko concretos sa</t>
  </si>
  <si>
    <t>900860835-7</t>
  </si>
  <si>
    <t>444-2015</t>
  </si>
  <si>
    <t>Construccion en bosque nativo.</t>
  </si>
  <si>
    <t>Edgar Betancur</t>
  </si>
  <si>
    <t>Kilometro 12,4</t>
  </si>
  <si>
    <t>445-2015</t>
  </si>
  <si>
    <t>Señora que agredio a mascota flesh puder.</t>
  </si>
  <si>
    <t>Luz Amparo Rios</t>
  </si>
  <si>
    <t>Laura Alvarez</t>
  </si>
  <si>
    <t>Apto 207</t>
  </si>
  <si>
    <t>Tierra Blanca</t>
  </si>
  <si>
    <t>446-2015</t>
  </si>
  <si>
    <t>Fabio Alvarez</t>
  </si>
  <si>
    <t>Ed. San Sebastian de la Loma</t>
  </si>
  <si>
    <t>Se anexa informe 0003594</t>
  </si>
  <si>
    <t>Ana C. Espinosa G.</t>
  </si>
  <si>
    <t>447-2015</t>
  </si>
  <si>
    <t>309289 - 298877</t>
  </si>
  <si>
    <t>Perros abandonados.</t>
  </si>
  <si>
    <t>448-2015</t>
  </si>
  <si>
    <t>299479 - 358535 - 403475-418947</t>
  </si>
  <si>
    <t xml:space="preserve">red de aguas negras en mal estado agrietado que esta ocacionando; derrumbe en una barranca, malos olores, moscos y zancudos.  </t>
  </si>
  <si>
    <t>Luis Anibal Gomez</t>
  </si>
  <si>
    <t>3322313 - 300454400</t>
  </si>
  <si>
    <t>Juan David Rivera</t>
  </si>
  <si>
    <t>La cuadrita</t>
  </si>
  <si>
    <t>Ya envio carta a OOPP para poder realizar las reparaciones.</t>
  </si>
  <si>
    <t>449-2015</t>
  </si>
  <si>
    <t>Perro de raza Pitbull sin bozal y sin collar.</t>
  </si>
  <si>
    <t>Andres Felipe Garces Gutierrez</t>
  </si>
  <si>
    <t>Vereda el Vallano Frente al perque Ecologico</t>
  </si>
  <si>
    <t>450-2015</t>
  </si>
  <si>
    <t>Acopio de materiales de construccion en via publica.</t>
  </si>
  <si>
    <t>Constructora Urco s.a - Proyecto Kobalto.</t>
  </si>
  <si>
    <t>451-2015</t>
  </si>
  <si>
    <t>Proyecto San Silvestre tira pesazos de adobe, alambre y basura a la quedrada.</t>
  </si>
  <si>
    <t>Alba Mery Mazo</t>
  </si>
  <si>
    <t>Constructora Global</t>
  </si>
  <si>
    <t>452-2015</t>
  </si>
  <si>
    <t>Ataque de perros a mascota.</t>
  </si>
  <si>
    <t>Luz Elena Snachez</t>
  </si>
  <si>
    <t>Willian Ochoa</t>
  </si>
  <si>
    <t>Int. 101-102</t>
  </si>
  <si>
    <t>453-2015</t>
  </si>
  <si>
    <t>Saca perro sin tradilla y bozal</t>
  </si>
  <si>
    <t>Administracion de sendero verde.</t>
  </si>
  <si>
    <t>Julian Garces Piedrahita</t>
  </si>
  <si>
    <t>454-2015</t>
  </si>
  <si>
    <t>Acompañamiento de labores de topografia en fuente hidrica.</t>
  </si>
  <si>
    <t>455-2015</t>
  </si>
  <si>
    <t>Verificar concesion de aguas para este predio</t>
  </si>
  <si>
    <t>Carlos Lopez</t>
  </si>
  <si>
    <t>Finca la Irlanda</t>
  </si>
  <si>
    <t>456-2015</t>
  </si>
  <si>
    <t>312133 - 310598</t>
  </si>
  <si>
    <t>Ataque de perro bulterrre a otra mascota.</t>
  </si>
  <si>
    <t>Diaker Trujillo Contreras.</t>
  </si>
  <si>
    <t>B. 4.1</t>
  </si>
  <si>
    <t>Por determinar - Juan Hernandez</t>
  </si>
  <si>
    <t>Apto 504</t>
  </si>
  <si>
    <t>457-2015</t>
  </si>
  <si>
    <t>Tala de guaduas para construir cabaña, ademas entrenan perros para pelea en este lote.</t>
  </si>
  <si>
    <t>Fabiola Callejas</t>
  </si>
  <si>
    <t>Lote del proyecto fonte nova constructora ciudadela san simon.</t>
  </si>
  <si>
    <t>458-2015</t>
  </si>
  <si>
    <t>El perro del segundo piso me mordio.</t>
  </si>
  <si>
    <t>Saveida</t>
  </si>
  <si>
    <t>2758748 - 3067403</t>
  </si>
  <si>
    <t>Se realiza auto de archivo por falta de pruevas.</t>
  </si>
  <si>
    <t>459-2015</t>
  </si>
  <si>
    <t>Mala dispocision de residuos solidos.</t>
  </si>
  <si>
    <t>Batidos la frontera</t>
  </si>
  <si>
    <t>460-2015</t>
  </si>
  <si>
    <t>Los vecinos del tercer piso de mi vivienda arrojan basura y escombros frente a mi casa.</t>
  </si>
  <si>
    <t>Sindy Tatiana Jaramillo Velez</t>
  </si>
  <si>
    <t>Piso 3</t>
  </si>
  <si>
    <t>461-2015</t>
  </si>
  <si>
    <t>Muchas ratas al parecer por almacenamiento de cuido y perros en una vivienda.</t>
  </si>
  <si>
    <t>Por casa Diana</t>
  </si>
  <si>
    <t>Int. 112</t>
  </si>
  <si>
    <t>462-2015</t>
  </si>
  <si>
    <t>Incendio en lote.</t>
  </si>
  <si>
    <t>463-2015</t>
  </si>
  <si>
    <t xml:space="preserve">Perra herida abandonada en muy mal estado </t>
  </si>
  <si>
    <t>David Tamayo</t>
  </si>
  <si>
    <t>Sector cuevas del ligueron</t>
  </si>
  <si>
    <t>464-2015</t>
  </si>
  <si>
    <t>Gatos sin control y hacen sus necesidades en las casas vecinas</t>
  </si>
  <si>
    <t>465-2015</t>
  </si>
  <si>
    <t>Tiene 3 perros los dejan solos en la casa y estan haciendo mucha bulla</t>
  </si>
  <si>
    <t>mahniel restrepo</t>
  </si>
  <si>
    <t xml:space="preserve">Liliana   </t>
  </si>
  <si>
    <t>22 y 24</t>
  </si>
  <si>
    <t>466-2015</t>
  </si>
  <si>
    <t>Distribuidora la 42</t>
  </si>
  <si>
    <t>467-2015</t>
  </si>
  <si>
    <t>Cambuches de indigentes</t>
  </si>
  <si>
    <t>Daniel Toro</t>
  </si>
  <si>
    <t>Se remite a espacio publico</t>
  </si>
  <si>
    <t>468-2015</t>
  </si>
  <si>
    <t>310319 - 362789</t>
  </si>
  <si>
    <t>Urbanizacion casas de Bariloche</t>
  </si>
  <si>
    <t>Se recibe carta de aceptacion de cargos.</t>
  </si>
  <si>
    <t>469-2015</t>
  </si>
  <si>
    <t>Urbanizacion colinas campestre</t>
  </si>
  <si>
    <t>470-2015</t>
  </si>
  <si>
    <t>310321 - 361698</t>
  </si>
  <si>
    <t>Sara Arroyabe</t>
  </si>
  <si>
    <t>3007926836 - 559</t>
  </si>
  <si>
    <t>471-2015</t>
  </si>
  <si>
    <t xml:space="preserve">Intervencion de arbol en predio privado que afecto red de energia electrica. </t>
  </si>
  <si>
    <t>Luisa Fernanda Rua, Restaurante la Mayoria</t>
  </si>
  <si>
    <t>loma el escobero - curva del guayabo</t>
  </si>
  <si>
    <t>vecino del solicitante</t>
  </si>
  <si>
    <t>Pendiente de Informe</t>
  </si>
  <si>
    <t>472-2015</t>
  </si>
  <si>
    <t>Tala de arbol guayacan y movimiento de tierra</t>
  </si>
  <si>
    <t>Martha Luz Puerta Mejia</t>
  </si>
  <si>
    <t>3326619-3012049115</t>
  </si>
  <si>
    <t>La Gallera</t>
  </si>
  <si>
    <t>473-2015</t>
  </si>
  <si>
    <t>Persona sancado basura a horas y dias no autorizados</t>
  </si>
  <si>
    <t>Marqueteria Hermarcamos</t>
  </si>
  <si>
    <t>478-2015</t>
  </si>
  <si>
    <t>Servicio Farmaceutico</t>
  </si>
  <si>
    <t>479-2015</t>
  </si>
  <si>
    <t>La zona del perrero</t>
  </si>
  <si>
    <t>480-2015</t>
  </si>
  <si>
    <t>Almacen</t>
  </si>
  <si>
    <t>481-2015</t>
  </si>
  <si>
    <t>313427 - 315963</t>
  </si>
  <si>
    <t>Pollos Bucanero</t>
  </si>
  <si>
    <t>482-2015</t>
  </si>
  <si>
    <t>483-2015</t>
  </si>
  <si>
    <t>484-2015</t>
  </si>
  <si>
    <t>vehiculo</t>
  </si>
  <si>
    <t>placa EWU 165</t>
  </si>
  <si>
    <t>485-2015</t>
  </si>
  <si>
    <t>Autoservicio Kendall</t>
  </si>
  <si>
    <t>esquina no tiene numero la puerta</t>
  </si>
  <si>
    <t>486-2015</t>
  </si>
  <si>
    <t>Pablo Andres Duque</t>
  </si>
  <si>
    <t>487-2015</t>
  </si>
  <si>
    <t>Vecina arroja basuras en horas no establesidas</t>
  </si>
  <si>
    <t>488-2015</t>
  </si>
  <si>
    <t xml:space="preserve">Mala dispocision de residuos solidos. </t>
  </si>
  <si>
    <t>Preambiental</t>
  </si>
  <si>
    <t>489-2015</t>
  </si>
  <si>
    <t xml:space="preserve">315171 - 316852 </t>
  </si>
  <si>
    <t>Ataque de dos mascotas a tres personas en el interior de la unidad Bonivento</t>
  </si>
  <si>
    <t>Berta Nubia Romero Calle</t>
  </si>
  <si>
    <t>Casa 55</t>
  </si>
  <si>
    <t>5992031 - 3148637122</t>
  </si>
  <si>
    <t>Diana Cristina Garcia</t>
  </si>
  <si>
    <t>Casa 62</t>
  </si>
  <si>
    <t>490-2015</t>
  </si>
  <si>
    <t>Sacan y acumulan escombros en el espacio publico.</t>
  </si>
  <si>
    <t>Omaira</t>
  </si>
  <si>
    <t>491-2015</t>
  </si>
  <si>
    <t>Negocio el Pescador</t>
  </si>
  <si>
    <t>esquina depositos</t>
  </si>
  <si>
    <t>492-2015</t>
  </si>
  <si>
    <t>Mala disposicion de excremento canino.</t>
  </si>
  <si>
    <t>493-2015</t>
  </si>
  <si>
    <t>mala dispocision de residuos solidos.</t>
  </si>
  <si>
    <t>494-2015</t>
  </si>
  <si>
    <t>Contravencion ordenanza 018 del 2002</t>
  </si>
  <si>
    <t>Julio Andres Franco Moreles</t>
  </si>
  <si>
    <t>Int. 301</t>
  </si>
  <si>
    <t>495-2015</t>
  </si>
  <si>
    <t>Dispocision inadecuada de residuos solidos en horas y dias no autorizados</t>
  </si>
  <si>
    <t>de oficio (Enviaseo)</t>
  </si>
  <si>
    <t>496-2015</t>
  </si>
  <si>
    <t>Afectacion de zona de retiro</t>
  </si>
  <si>
    <t>Erika Mejia Mejia</t>
  </si>
  <si>
    <t>Apto 404</t>
  </si>
  <si>
    <t>497-2015</t>
  </si>
  <si>
    <t>Pozo séptico construido por el municipio de Envigado, que está rebosando y está generando contaminación al lote vecino, generando malos olores e incomodidades a la comunidad.</t>
  </si>
  <si>
    <t>Enrique Londoño</t>
  </si>
  <si>
    <t>Vereda Arenales Finca el Morro</t>
  </si>
  <si>
    <t>498-2015</t>
  </si>
  <si>
    <t>Contruccion en zona de retiro de kiosco en guadua.</t>
  </si>
  <si>
    <t>Jose Diez - Cronchy BBQ</t>
  </si>
  <si>
    <t>Predio 103</t>
  </si>
  <si>
    <t>499-2015</t>
  </si>
  <si>
    <t>Cuidado de la zona de retiro</t>
  </si>
  <si>
    <t>Proyecto la Querencia - Ubica Constructora sas.</t>
  </si>
  <si>
    <t xml:space="preserve">Predios 139-140-119-120 y 963 </t>
  </si>
  <si>
    <t>500-2015</t>
  </si>
  <si>
    <t>Deslizamiento de talud por rebose de aguas de redes a cargo de EPM.</t>
  </si>
  <si>
    <t>EPM Empresas Publicas de Medellin</t>
  </si>
  <si>
    <t>Parque lineal el Esmeraldal</t>
  </si>
  <si>
    <t>501-2015</t>
  </si>
  <si>
    <t>3730 - 160as1608972</t>
  </si>
  <si>
    <t>Quema de lote y zona de retiro.</t>
  </si>
  <si>
    <t>Impresiones Rojo sas, Copaques sas y Flaminia sas, Camilo Penagos Velez (Apoderado)</t>
  </si>
  <si>
    <t>Predios 477 y 478 Sector Encenillos.</t>
  </si>
  <si>
    <t>502-2015</t>
  </si>
  <si>
    <t>Tiran Basuras , escombros y colillas de cigarrillo.</t>
  </si>
  <si>
    <t>Antonio Jose Rueda</t>
  </si>
  <si>
    <t>Auto de Archivo, informacion incompleta.</t>
  </si>
  <si>
    <t>503-2015</t>
  </si>
  <si>
    <t>Lucy</t>
  </si>
  <si>
    <t>504-2015</t>
  </si>
  <si>
    <t>Verificacion de abasto de agua de los predios 279 y 1026.</t>
  </si>
  <si>
    <t>Alto de las palmas</t>
  </si>
  <si>
    <t>505-2015</t>
  </si>
  <si>
    <t>S-2015-110965SEPRO-GUPAE-29.25</t>
  </si>
  <si>
    <t>Perro que agrede a un niño, el perro fue retenido por el CAI de las cometas.</t>
  </si>
  <si>
    <t>El perro fue recuperado y se entregara en adopcion, nuevamente.</t>
  </si>
  <si>
    <t>506-2015</t>
  </si>
  <si>
    <t>321490 - 321438</t>
  </si>
  <si>
    <t>Estan tirando excremento de cerdos a una manga</t>
  </si>
  <si>
    <t xml:space="preserve">Jhoan Sebastian Perez (Finca la Mariela - frente al charco de Herney) </t>
  </si>
  <si>
    <t>Porcicarnes</t>
  </si>
  <si>
    <t>507-2015</t>
  </si>
  <si>
    <t>Informe del ICA para solicitar a los viveros para inicien los tramites del registro.</t>
  </si>
  <si>
    <t>ICA</t>
  </si>
  <si>
    <t xml:space="preserve">Vivieros del municipio de Envigado </t>
  </si>
  <si>
    <t>508-2015</t>
  </si>
  <si>
    <t>Bisicleteria Superciclas</t>
  </si>
  <si>
    <t>509-2015</t>
  </si>
  <si>
    <t>Fabrica de muebles Zapan</t>
  </si>
  <si>
    <t>510-2015</t>
  </si>
  <si>
    <t>Gilberto Martinez</t>
  </si>
  <si>
    <t>511-2015</t>
  </si>
  <si>
    <t>Beatriz Elisa Vargas</t>
  </si>
  <si>
    <t>512-2015</t>
  </si>
  <si>
    <t>Alonso Ochoa</t>
  </si>
  <si>
    <t>513-2015</t>
  </si>
  <si>
    <t xml:space="preserve">La señora Libia y sus hijos sacan los perros al callejon y no recoge los excrementos, esto genera problemas con los vecinos. </t>
  </si>
  <si>
    <t>Libia</t>
  </si>
  <si>
    <t>Int. 108</t>
  </si>
  <si>
    <t>514-2015</t>
  </si>
  <si>
    <t>Ataque de perro a Niño en ascensor</t>
  </si>
  <si>
    <t>Yesica Alejandra</t>
  </si>
  <si>
    <t>4233361 - 3147984244</t>
  </si>
  <si>
    <t>Tomas Ochoa</t>
  </si>
  <si>
    <t>Apto 412 Volga de la Cuenca</t>
  </si>
  <si>
    <t>515-2015</t>
  </si>
  <si>
    <t>Mega industrias alimenticias s.a</t>
  </si>
  <si>
    <t>516-2015</t>
  </si>
  <si>
    <t>517-2015</t>
  </si>
  <si>
    <t>Arbol con riesgo de caida en la casa vecina.</t>
  </si>
  <si>
    <t>518-2015</t>
  </si>
  <si>
    <t>Construccion nueva que esta dejando los escombros en las escalas, obstruyendo el paso y puede generar accidentes.</t>
  </si>
  <si>
    <t>Jaime Garcia</t>
  </si>
  <si>
    <t>Maria Teresa Maestre</t>
  </si>
  <si>
    <t>Int. 401</t>
  </si>
  <si>
    <t>519-2015</t>
  </si>
  <si>
    <t>Gatti Ramon</t>
  </si>
  <si>
    <t>520-2015</t>
  </si>
  <si>
    <t>derrame de aguas con respel a la quebrada.</t>
  </si>
  <si>
    <t>Bomba de servicio texaco Estrella de Oriente. / Braulio Sepulveda.</t>
  </si>
  <si>
    <t>Via las Palmas</t>
  </si>
  <si>
    <t>811014733-3</t>
  </si>
  <si>
    <t>521-2015</t>
  </si>
  <si>
    <t>La señora abandona perro pitbull</t>
  </si>
  <si>
    <t>Liliana Munera Gomez</t>
  </si>
  <si>
    <t xml:space="preserve">Tatiana </t>
  </si>
  <si>
    <t>522-2015</t>
  </si>
  <si>
    <t>La señora Lucy quiere colocar un lindero y para esto esta cortando los arboles nativos.</t>
  </si>
  <si>
    <t>Margarita Botero.</t>
  </si>
  <si>
    <t>Lucy Estella Osorio Pulgarin</t>
  </si>
  <si>
    <t>523-2015</t>
  </si>
  <si>
    <t>324394 - 324979</t>
  </si>
  <si>
    <t>La finca propiedad del señor Fernando Velez Esta generado contaminacion ambiental por que esta arojando material sobrante de excavaciones.</t>
  </si>
  <si>
    <t>524-2015</t>
  </si>
  <si>
    <t>Tuberia que pasa sobre el talud y conduce aguas residuales domesticas y en repetidas ocasiones ha presetnado fugas.</t>
  </si>
  <si>
    <t>Deyanira Gallego</t>
  </si>
  <si>
    <t>int. 301</t>
  </si>
  <si>
    <t>Se realiza una vistia conjunta con gestion ambiental (Carolina Calle) se hace informe de visita.</t>
  </si>
  <si>
    <t>525-2015</t>
  </si>
  <si>
    <t>hay aguas negras que al parecer estan conectadas a las aguas lluvias.</t>
  </si>
  <si>
    <t>El farolito Montecarlo.</t>
  </si>
  <si>
    <t>526-2015</t>
  </si>
  <si>
    <t>Manejo inadecuado de aguas residuales.</t>
  </si>
  <si>
    <t>de oficio (Luz Mariela Bolivar)</t>
  </si>
  <si>
    <t>Int. 150</t>
  </si>
  <si>
    <t>Gloria Elena Arango.</t>
  </si>
  <si>
    <t>Int. 152</t>
  </si>
  <si>
    <t>527-2015</t>
  </si>
  <si>
    <t>Perro que mordio a la señora Claudia Gomez</t>
  </si>
  <si>
    <t>Rosa Luna - Abelardo</t>
  </si>
  <si>
    <t>528-2015</t>
  </si>
  <si>
    <t>Perro que la mordio bajando de la buseta.</t>
  </si>
  <si>
    <t>Alba Lucia Perez Chaverra</t>
  </si>
  <si>
    <t>Habitante en papeleria Lineal</t>
  </si>
  <si>
    <t>529-2015</t>
  </si>
  <si>
    <t>Bloque 3,2</t>
  </si>
  <si>
    <t>Apto 102</t>
  </si>
  <si>
    <t>530-2015</t>
  </si>
  <si>
    <t>Dañando zona verde, cambio de piso blando a piso duro.</t>
  </si>
  <si>
    <t>531-2015</t>
  </si>
  <si>
    <t>Acumulacion de escombros en espacio publico.</t>
  </si>
  <si>
    <t>532-2015</t>
  </si>
  <si>
    <t>no recoge excreta de su mascota en el espacio publico</t>
  </si>
  <si>
    <t>Beatriz Vanegas</t>
  </si>
  <si>
    <t>533-2015</t>
  </si>
  <si>
    <t>Mala dispocision de aguas lluvias a sumidero de aguas lluvias.</t>
  </si>
  <si>
    <t>534-2015</t>
  </si>
  <si>
    <t>El perro de propiedad de la señora Fabiola Maria ataco a la señora Marcela Mejia y a un funcionario del municipio.</t>
  </si>
  <si>
    <t>Fabiola Maria Quintero</t>
  </si>
  <si>
    <t>int. 103</t>
  </si>
  <si>
    <t>535-2015</t>
  </si>
  <si>
    <t>Lavado de contenedores en el espacio publico</t>
  </si>
  <si>
    <t>I.E. conercial sede San Rafael.</t>
  </si>
  <si>
    <t>Comparendo PEDAGOGICO</t>
  </si>
  <si>
    <t>536-2015</t>
  </si>
  <si>
    <t>537-2015</t>
  </si>
  <si>
    <t>frente ap3</t>
  </si>
  <si>
    <t>538-2015</t>
  </si>
  <si>
    <t>pisos 2,3,4</t>
  </si>
  <si>
    <t>539-2015</t>
  </si>
  <si>
    <t>540-2015</t>
  </si>
  <si>
    <t>541-2015</t>
  </si>
  <si>
    <t>542-2015</t>
  </si>
  <si>
    <t>contruccion de edificio le hicieron poda severa a un arbol de mango y pusieron el material vegetal sobre la manga.</t>
  </si>
  <si>
    <t>543-2015</t>
  </si>
  <si>
    <t>Lavado de contenedores de basura en el espacio publico</t>
  </si>
  <si>
    <t>Urbanizacion Claraval</t>
  </si>
  <si>
    <t>Archivo 18-12-2015</t>
  </si>
  <si>
    <t>544-2015</t>
  </si>
  <si>
    <t>Mercados y legumbres (flor del banano)</t>
  </si>
  <si>
    <t>545-2015</t>
  </si>
  <si>
    <t>contiguo a esta direccion</t>
  </si>
  <si>
    <t>546-2015</t>
  </si>
  <si>
    <t>Impacto Publicidad</t>
  </si>
  <si>
    <t>547-2015</t>
  </si>
  <si>
    <t>Arepas Las Chachas</t>
  </si>
  <si>
    <t>548-2015</t>
  </si>
  <si>
    <t>549-2015</t>
  </si>
  <si>
    <t>Bar el pescador</t>
  </si>
  <si>
    <t>550-2015</t>
  </si>
  <si>
    <t>Contiguo a esta direccion, edificio de 4 pisos</t>
  </si>
  <si>
    <t>551-2015</t>
  </si>
  <si>
    <t>Modisteria</t>
  </si>
  <si>
    <t>552-2015</t>
  </si>
  <si>
    <t>Materiales de construccion en espacio publico</t>
  </si>
  <si>
    <t>Blanca Lida Vasquez Agudelo</t>
  </si>
  <si>
    <t>553-2015</t>
  </si>
  <si>
    <t>Acumulacion de muebles y residuos solidos en el espacio publico.</t>
  </si>
  <si>
    <t>Gloria Amparo Vasquez</t>
  </si>
  <si>
    <t>554-2015</t>
  </si>
  <si>
    <t>Residuos de todo tipo acumulados por le vecinos en la vivienda del solicitante</t>
  </si>
  <si>
    <t>Julian Esteban Delgado Gonzalez</t>
  </si>
  <si>
    <t>555-2015</t>
  </si>
  <si>
    <t>331073 - 330352</t>
  </si>
  <si>
    <t>Residuos solidos en horarios y dias no autorizados</t>
  </si>
  <si>
    <t>Manuel Augusto Moreno</t>
  </si>
  <si>
    <t>Apto 503</t>
  </si>
  <si>
    <t>556-2015</t>
  </si>
  <si>
    <t>Ataque de perro a otro</t>
  </si>
  <si>
    <t>Maria Ofir Hernandez</t>
  </si>
  <si>
    <t>Sonia Olarte</t>
  </si>
  <si>
    <t>3125551970 - 2060149</t>
  </si>
  <si>
    <t>557-2015</t>
  </si>
  <si>
    <t>lote 18</t>
  </si>
  <si>
    <t>558-2015</t>
  </si>
  <si>
    <t>Basuras en lugares y horas no autorizadas</t>
  </si>
  <si>
    <t>Santamaria Posada Orlando</t>
  </si>
  <si>
    <t>559-2015</t>
  </si>
  <si>
    <t>Tala de bosque entrando a la vereda perico</t>
  </si>
  <si>
    <t>lote ubicado frente al ojo de sal frente a la vereda pantanillo.</t>
  </si>
  <si>
    <t>560-2015</t>
  </si>
  <si>
    <t>perros con mala tenecia y mucho ruido.</t>
  </si>
  <si>
    <t>Willian Betancur</t>
  </si>
  <si>
    <t>Jorge Velez - Dilia Velez</t>
  </si>
  <si>
    <t>561-2015</t>
  </si>
  <si>
    <t>332956 - 335028</t>
  </si>
  <si>
    <t>Arrojan basuras en horas no estipuladas</t>
  </si>
  <si>
    <t>Jorge w Posada</t>
  </si>
  <si>
    <t>INT. 401</t>
  </si>
  <si>
    <t>562-2015</t>
  </si>
  <si>
    <t>Ramirez Villada Omaira</t>
  </si>
  <si>
    <t>int. 201</t>
  </si>
  <si>
    <t>563-2015</t>
  </si>
  <si>
    <t>Vidriera</t>
  </si>
  <si>
    <t>564-2015</t>
  </si>
  <si>
    <t>565-2015</t>
  </si>
  <si>
    <t>566-2015</t>
  </si>
  <si>
    <t>567-2015</t>
  </si>
  <si>
    <t>568-2015</t>
  </si>
  <si>
    <t>569-2015</t>
  </si>
  <si>
    <t xml:space="preserve">Ataque de perro a señora elena garcia. </t>
  </si>
  <si>
    <t>Sol de plata epalata</t>
  </si>
  <si>
    <t>Cristian Gallon y Alberto Franco</t>
  </si>
  <si>
    <t>570-2015</t>
  </si>
  <si>
    <t>Roseria en zona de proteccion (humedal)</t>
  </si>
  <si>
    <t>propietario predio 613</t>
  </si>
  <si>
    <t>predio 613 plamas cerca al peaje de la EIA</t>
  </si>
  <si>
    <t>571-2015</t>
  </si>
  <si>
    <t>Perro en malas condiciones higienicas, generando incomodidad con los vecinos.</t>
  </si>
  <si>
    <t>Remitido Fauna</t>
  </si>
  <si>
    <t>Sergio Luis Gomez Rincon</t>
  </si>
  <si>
    <t>5969878 - 3192334845</t>
  </si>
  <si>
    <t>Incumplimiento de acta de compromiso.</t>
  </si>
  <si>
    <t>572-2015</t>
  </si>
  <si>
    <t xml:space="preserve">Acumulacion de residuos solidos.  </t>
  </si>
  <si>
    <t>Personeria</t>
  </si>
  <si>
    <t>Parqueadero sin nomenclatura</t>
  </si>
  <si>
    <t>573-2015</t>
  </si>
  <si>
    <t>Descarga de directa de aguas residuales domesticas</t>
  </si>
  <si>
    <t>Viviendas localizadas en la calle 40 sur entre Carreras 24 e 24da</t>
  </si>
  <si>
    <t>Entre Cra 24e y 24da</t>
  </si>
  <si>
    <t>574-2015</t>
  </si>
  <si>
    <t>575-2015</t>
  </si>
  <si>
    <t>INFORME TECNICO 0004348 - 0436674 - 436674-1182</t>
  </si>
  <si>
    <t>Se observa aporte de sedimentacion a la quebrada la seca, deben corregir zonas de retiro y realizar controles ambientales</t>
  </si>
  <si>
    <t xml:space="preserve">Se realiza comparendo ambiental luego de visita de tecnicos. </t>
  </si>
  <si>
    <t>Julian-Arbey</t>
  </si>
  <si>
    <t>576-2015</t>
  </si>
  <si>
    <t xml:space="preserve">Ataque de dos perros Boston Terrier a mi hija, a mordido 4 personas mas. </t>
  </si>
  <si>
    <t>Maria Eugenia Hernandez Gonzalez</t>
  </si>
  <si>
    <t>Casa 38</t>
  </si>
  <si>
    <t>Hector Calderon - Angela Correa</t>
  </si>
  <si>
    <t>Casa 50</t>
  </si>
  <si>
    <t>577-2015</t>
  </si>
  <si>
    <t>Olores ofensivos que se genera de un sistema septico.</t>
  </si>
  <si>
    <t>Odilia Maria Ruiz Molina</t>
  </si>
  <si>
    <t>Luis Orfidio Ruiz Molina</t>
  </si>
  <si>
    <t>578-2015</t>
  </si>
  <si>
    <t>Afectacion por humedad en vivienda, la cual dicen que es a raiz de un jardin en la parte exterior de la misma.</t>
  </si>
  <si>
    <t>Jhon Jairo Alberto Peña</t>
  </si>
  <si>
    <t>579-2015</t>
  </si>
  <si>
    <t>Mala tenecia de mascotas.</t>
  </si>
  <si>
    <t>Jorge Ivan Tabarez</t>
  </si>
  <si>
    <t>Portal del cerro</t>
  </si>
  <si>
    <t>580-2015</t>
  </si>
  <si>
    <t>El señor me corto un arbol que yo habia sembrado y sembro otro.</t>
  </si>
  <si>
    <t>Javier Dario Tejada Velazquez</t>
  </si>
  <si>
    <t>Cristin - Javier (determinar)</t>
  </si>
  <si>
    <t>581-2015</t>
  </si>
  <si>
    <t>338534 (160SAE - 1509 2497)</t>
  </si>
  <si>
    <t>contaminacion de red de aguas lluvias por predios ubicados en la parte superior de la Cuenca.</t>
  </si>
  <si>
    <t>Varios usiarios</t>
  </si>
  <si>
    <t>Parte alta de la cuenca</t>
  </si>
  <si>
    <t>Yeison - Santiago</t>
  </si>
  <si>
    <t>582-2015</t>
  </si>
  <si>
    <t>160SAE - 1509 2479 - 405842</t>
  </si>
  <si>
    <t>Contaminacion de quebrada por sedimentacion.</t>
  </si>
  <si>
    <t>Parque Manantiales</t>
  </si>
  <si>
    <t>Contiguo a la estacion de policia las palmas</t>
  </si>
  <si>
    <t xml:space="preserve">Julian - Arbey </t>
  </si>
  <si>
    <t>583-2015</t>
  </si>
  <si>
    <t>Ataque a perro Lobo Siberiano de nombre "Matias", el perro fue llevado a la veterinaria Zoomania.</t>
  </si>
  <si>
    <t>Wilmar Alexander Lopez Piedrahita</t>
  </si>
  <si>
    <t>Predio 036 Vereda el Vallano</t>
  </si>
  <si>
    <t>Faber Arango</t>
  </si>
  <si>
    <t>Predio 384 las crispas</t>
  </si>
  <si>
    <t>584-2015</t>
  </si>
  <si>
    <t>Posible afectaciones por talas y quemas en predios privados.</t>
  </si>
  <si>
    <t>Juan Carlos Muñoz Palacio.</t>
  </si>
  <si>
    <t>Predios 685-889-572-570 (el Vallano)</t>
  </si>
  <si>
    <t>Parcerlacion Valle la Miel</t>
  </si>
  <si>
    <t>585-2015</t>
  </si>
  <si>
    <t xml:space="preserve">Lleno efectuado en zona de retiro de la quebrada espiritu santo en inmediaciones de estos predios </t>
  </si>
  <si>
    <t>Camilo Velez</t>
  </si>
  <si>
    <t>predios 132-133-134-142 (Pantanillo)</t>
  </si>
  <si>
    <t>586-2015</t>
  </si>
  <si>
    <t>Un perro Criollo me mordio en el muslo, esto es repetitivo.</t>
  </si>
  <si>
    <t>Ana Cecilia Lotero Carvajal</t>
  </si>
  <si>
    <t>Ap. 302</t>
  </si>
  <si>
    <t>Gladis Amparo Suarez Osorio</t>
  </si>
  <si>
    <t>Apt. 401</t>
  </si>
  <si>
    <t>587-2015</t>
  </si>
  <si>
    <t xml:space="preserve">Perro fue llevado a la peluqueria y lo devolvieron con un dolor, traen valoracion veterinaria. </t>
  </si>
  <si>
    <t>Fabian Dario Garcia Pareja</t>
  </si>
  <si>
    <t>Veteriniaria caninos y felinos - Dr. Juan Carlos Ortega</t>
  </si>
  <si>
    <t>588-2015</t>
  </si>
  <si>
    <t>Residuos solidos mal dispuestos.</t>
  </si>
  <si>
    <t>Antica Italiana</t>
  </si>
  <si>
    <t>589-2015</t>
  </si>
  <si>
    <t>La cocina de Tata</t>
  </si>
  <si>
    <t>590-2015</t>
  </si>
  <si>
    <t>Del perrero</t>
  </si>
  <si>
    <t>Barrio Mesa</t>
  </si>
  <si>
    <t>591-2015</t>
  </si>
  <si>
    <t>336835 - 4447 - 4649</t>
  </si>
  <si>
    <t>Posible invacion de predios en lote privado, vereda Santa Catalina.</t>
  </si>
  <si>
    <t>Acueducto comunal Manuel Uribe Angel</t>
  </si>
  <si>
    <t>Aicardo Vasquez, David Vasquez, Dario Upegui</t>
  </si>
  <si>
    <t>Vereda Santa Catalina Predio 103</t>
  </si>
  <si>
    <t>592-2015</t>
  </si>
  <si>
    <t>Inadecuada dispocision de residuos solidos por parte de vehiculo de placas HAC 636</t>
  </si>
  <si>
    <t>De oficio (Monitorio caso 28)</t>
  </si>
  <si>
    <t>593-2015</t>
  </si>
  <si>
    <t xml:space="preserve">Inadecuada disposición de residuos solidos. </t>
  </si>
  <si>
    <t>De oficio (Monitorio caso 27)</t>
  </si>
  <si>
    <t>594-2015</t>
  </si>
  <si>
    <t>De oficio (Monitorio)</t>
  </si>
  <si>
    <t>595-2015</t>
  </si>
  <si>
    <t>596-2015</t>
  </si>
  <si>
    <t>Inadecuada disposicion de residuos solidos.</t>
  </si>
  <si>
    <t>597-2015</t>
  </si>
  <si>
    <t>Aporte de sedimentacion a la red de aguas lluvias</t>
  </si>
  <si>
    <t>Nativo Flora - Inversiones Campoamalia S.A.</t>
  </si>
  <si>
    <t>598-2015</t>
  </si>
  <si>
    <t>120623 - 340586</t>
  </si>
  <si>
    <t>Posible matadero de cerdos clandestino en una vivienda.</t>
  </si>
  <si>
    <t>De Oficio (Salud)</t>
  </si>
  <si>
    <t>599-2015</t>
  </si>
  <si>
    <t>(Mismo 036 de 2016, se anexa) 341280 - 376497</t>
  </si>
  <si>
    <t>Perros que se pasan para el lote del peticionario y se come las gallnas y dejan desechos solidos hay.</t>
  </si>
  <si>
    <t>Cerca al parque ecoturistico el salado</t>
  </si>
  <si>
    <t>Wilmar Alexander Piedrahita</t>
  </si>
  <si>
    <t>Se anexa expediente al 036-2016 para continuar hay con el proceso.</t>
  </si>
  <si>
    <t>600-2015</t>
  </si>
  <si>
    <t>340841 - 349542</t>
  </si>
  <si>
    <t>Sembrando Bosque nativo por pino y aplicando matamaleza en el lote.</t>
  </si>
  <si>
    <t>Jan Trujillo</t>
  </si>
  <si>
    <t>Vereda el Vallano Sector el Roble</t>
  </si>
  <si>
    <t>Jainer Arango</t>
  </si>
  <si>
    <t>601-2015</t>
  </si>
  <si>
    <t>Acumulacion de Basuras en la Cra. 24 C con la Calle 41 Sur.</t>
  </si>
  <si>
    <t>Varios Vecinos</t>
  </si>
  <si>
    <t>Int. 150 y siguientes Sector el Vallano el Capiro</t>
  </si>
  <si>
    <t>602-2015</t>
  </si>
  <si>
    <t>Malos olores a causa de unas de las vacas lecheras de la finca, los olores se producen cuando llueve o cuando lavan.</t>
  </si>
  <si>
    <t>Ricardo Mejia</t>
  </si>
  <si>
    <t>Finca de Don Ricardo Mejia, detrás de la escuela de Ingenieria</t>
  </si>
  <si>
    <t>603-2015</t>
  </si>
  <si>
    <t>Estan dañando el jardin y la fuente que adopto una persona del sector.</t>
  </si>
  <si>
    <t>de oficio - Sra Silvia Villa</t>
  </si>
  <si>
    <t>604-2015</t>
  </si>
  <si>
    <t>342606 - 343591</t>
  </si>
  <si>
    <t>Residuos solidos y escombros en espacio publico</t>
  </si>
  <si>
    <t>INDECO S.A.</t>
  </si>
  <si>
    <t>605-2015</t>
  </si>
  <si>
    <t>343548-4626-345484352225-370946-1305863-370955-5182-368392-133085-1305868-5842-5903-386153</t>
  </si>
  <si>
    <t>Escombros en zona de retiro material de construccion en espacio publico y material sedimentado en via publica proyecto luxor</t>
  </si>
  <si>
    <t>Convivienda - Proyecto Luxor</t>
  </si>
  <si>
    <t>606-2015</t>
  </si>
  <si>
    <t>Guaduas que se encuentran en un lote privado y estan saliendo hacia la via publica, algunas estan reventadas.</t>
  </si>
  <si>
    <t>607-2015</t>
  </si>
  <si>
    <t>343547 - 426509-1182</t>
  </si>
  <si>
    <t>Sedimentacion en el cauce y escombros en la zona de retiro</t>
  </si>
  <si>
    <t>Covin S.A. - Proyecto Catanzaro</t>
  </si>
  <si>
    <t>608-2015</t>
  </si>
  <si>
    <t>Aporte de sedimentacion al afluente</t>
  </si>
  <si>
    <t>U3 Grupo Inmobiliario - Bosques de Bavaria</t>
  </si>
  <si>
    <t>609-2015</t>
  </si>
  <si>
    <t>Matarial de arrastre y sedimentacion en la via publica proyecto la cuenca</t>
  </si>
  <si>
    <t>Acierto inmoviliario - Proyecto la Cuenca</t>
  </si>
  <si>
    <t>610-2015</t>
  </si>
  <si>
    <t>Acumulacion de basuras en los linderos de las propiedades vecinas</t>
  </si>
  <si>
    <t>Fabiola Vasco</t>
  </si>
  <si>
    <t>Ovidio de Jesus Tirado Santamaria</t>
  </si>
  <si>
    <t>611-2015</t>
  </si>
  <si>
    <t>Rosaron y podaron arboles y por encima del cerco tiraron la basura al solar del lote vecino.</t>
  </si>
  <si>
    <t>Maria susana Alzate</t>
  </si>
  <si>
    <t>Francisco ossa, Guillermo Restrepo, Wilfer Perez y Jhon Jairo Gil.</t>
  </si>
  <si>
    <t>Lindando con el parque ecologico viven al frente de la finca el cafetal</t>
  </si>
  <si>
    <t>612-2015</t>
  </si>
  <si>
    <t>Aporte de sedimentaicon a la quebrada espiritu santo</t>
  </si>
  <si>
    <t>Franco Olber Ti</t>
  </si>
  <si>
    <t>Frente a la entrada de la finca espiritu santo</t>
  </si>
  <si>
    <t>J Guzman - A. Arbelaez</t>
  </si>
  <si>
    <t>613-2015</t>
  </si>
  <si>
    <t>339586 - 123706</t>
  </si>
  <si>
    <t>Contaminacion ambiental por ruido.</t>
  </si>
  <si>
    <t>Entrepinos</t>
  </si>
  <si>
    <t>Loma el escobero, por la brujas</t>
  </si>
  <si>
    <t>614-2015</t>
  </si>
  <si>
    <t>Vertimiento de aguas residuales domesticas en el alto de las palmas especificamente un pozo septico al parecer estas aguas son provenientes de 78 viviendas</t>
  </si>
  <si>
    <t>Juna Guillermo Ospina Gallego</t>
  </si>
  <si>
    <t>Alto de las Palmas</t>
  </si>
  <si>
    <t>615-2015</t>
  </si>
  <si>
    <t>Causando deforestacion que puede perjudicar un nacimiento de agua que surge en la parte baja.</t>
  </si>
  <si>
    <t>Beatriz Hoyos</t>
  </si>
  <si>
    <t>simon Orostegui</t>
  </si>
  <si>
    <t>torre sur 803</t>
  </si>
  <si>
    <t>Sector los Gallegos</t>
  </si>
  <si>
    <t>616-2015</t>
  </si>
  <si>
    <t>343369 - 4656 - 354957</t>
  </si>
  <si>
    <t xml:space="preserve">Actividades de construcción cerca de concesión de Agua. </t>
  </si>
  <si>
    <t xml:space="preserve">Inversiones El Científico S.A.S </t>
  </si>
  <si>
    <t>Trabajos de la Gobernación - por determinar</t>
  </si>
  <si>
    <t>KM 12+500 LAS PALMAS</t>
  </si>
  <si>
    <t>617-2015</t>
  </si>
  <si>
    <t>El señor Heranan corto con un machete el jardin de la zona comun que yo llevo 17 años cuidandolo esto fue a las 7:40am</t>
  </si>
  <si>
    <t>Guillermo Cano</t>
  </si>
  <si>
    <t xml:space="preserve">Hernan </t>
  </si>
  <si>
    <t>Segundo piso</t>
  </si>
  <si>
    <t>618-2015</t>
  </si>
  <si>
    <t>344474 - (Anexan facturas 0983-0985)</t>
  </si>
  <si>
    <t>Ataque de perro Pitbull a otro.</t>
  </si>
  <si>
    <t>Diana Cristina Rendon Rojas</t>
  </si>
  <si>
    <t>Fernando Betancur</t>
  </si>
  <si>
    <t>Primer piso</t>
  </si>
  <si>
    <t>619-2015</t>
  </si>
  <si>
    <t>Marranera con Malos Olores llevan desechos a un nacimiento de agua limpia.</t>
  </si>
  <si>
    <t>620-2015</t>
  </si>
  <si>
    <t>Escombros que sacaron al espacio publico.</t>
  </si>
  <si>
    <t>621-2015</t>
  </si>
  <si>
    <t>344644 - 0345852</t>
  </si>
  <si>
    <t>Qumas dentro del proyecto urbanistico.</t>
  </si>
  <si>
    <t>Monica Vargas Toro</t>
  </si>
  <si>
    <t>Via las Plamas Prado Largo Lote 6.</t>
  </si>
  <si>
    <t>Proyecto Swiss Living</t>
  </si>
  <si>
    <t>622-2015</t>
  </si>
  <si>
    <t>Control y vigilancia por afectaciones al vecino que tiene un negocio de comidas rapidas.</t>
  </si>
  <si>
    <t>Alejandro rivas - rancho villa</t>
  </si>
  <si>
    <t>Construccion Contigua.</t>
  </si>
  <si>
    <t>623-2015</t>
  </si>
  <si>
    <t>Manejo inadecuado de residuos en obra urbanistica</t>
  </si>
  <si>
    <t>Grupo Urbano Promotora S.A.</t>
  </si>
  <si>
    <t>900081753-9</t>
  </si>
  <si>
    <t>624-2015</t>
  </si>
  <si>
    <t>Dos mascotas que hacen deposiciones en la propiedad del peticionario.</t>
  </si>
  <si>
    <t>Faber Agudelo Taborda</t>
  </si>
  <si>
    <t>Casa 101</t>
  </si>
  <si>
    <t>5962716 - 3147149077</t>
  </si>
  <si>
    <t>Casa 190</t>
  </si>
  <si>
    <t>625-2015</t>
  </si>
  <si>
    <t>Oficio # 215 (Inf. 0004926) - 349297</t>
  </si>
  <si>
    <t>Afectación a fuente hídrica por excavaciones en predio</t>
  </si>
  <si>
    <t>Julian Esteban Uribe Macias</t>
  </si>
  <si>
    <t>626-2015</t>
  </si>
  <si>
    <t>345495 - 366000</t>
  </si>
  <si>
    <t>En la unidad contigua (Acuamonte), tienen un compostaje que esta perjudicando la casa # 110 de la unidad jardines de claraval - olores fuertes, mal aspecto, bultos acumulados, desechos.</t>
  </si>
  <si>
    <t>Admon. Jardines de Claraval - Eloina Mesa.</t>
  </si>
  <si>
    <t>Int. 110</t>
  </si>
  <si>
    <t>Unidad Acuamonte</t>
  </si>
  <si>
    <t>Int. 110 Contiguo</t>
  </si>
  <si>
    <t xml:space="preserve">Acta de compromiso con el asistente administrativo de esta unidad. </t>
  </si>
  <si>
    <t>627-2015</t>
  </si>
  <si>
    <t>OFICIO # 222 (Mismo 441-2015)</t>
  </si>
  <si>
    <t>Cambio de piso verde por piso duro - uso de zona verde como parqueadero.</t>
  </si>
  <si>
    <t>de oficio (Inpeccion de Palmas)</t>
  </si>
  <si>
    <t>Abel Cardenas</t>
  </si>
  <si>
    <t>Predio 287</t>
  </si>
  <si>
    <t>Mismo 441-2015</t>
  </si>
  <si>
    <t>628-2015</t>
  </si>
  <si>
    <t>OFICIO # 221</t>
  </si>
  <si>
    <t>Conflictos por aprovechamiento hidrico.</t>
  </si>
  <si>
    <t>Francisco Gomez - Luis Carlos Soto.</t>
  </si>
  <si>
    <t>Sector Mesetas</t>
  </si>
  <si>
    <t>629-2015</t>
  </si>
  <si>
    <t>Basuras en horas y dias no autorizados , lavado de contenedores en via publica.</t>
  </si>
  <si>
    <t>Anonimo y de Oficio</t>
  </si>
  <si>
    <t>Negocio, Flor del Banano</t>
  </si>
  <si>
    <t>630-2015</t>
  </si>
  <si>
    <t xml:space="preserve">tenencia inadecuada de mascotas y mal manejo de basuras, llamar a la peticionaria para aclarar ubicación de la queja. </t>
  </si>
  <si>
    <t>de oficio - Veronica Rojo Moreno.</t>
  </si>
  <si>
    <t>Int. 167</t>
  </si>
  <si>
    <t>san rafael</t>
  </si>
  <si>
    <t>631-2015</t>
  </si>
  <si>
    <t>336807 - 0389308 - 160SAE 1605 2993 -</t>
  </si>
  <si>
    <t>Conexiones inadecuadas - informe anexo</t>
  </si>
  <si>
    <t>Manuel Antonio Restrepo</t>
  </si>
  <si>
    <t>Urbanizacion Arcontes</t>
  </si>
  <si>
    <t>Dora Palacio</t>
  </si>
  <si>
    <t>632-2015</t>
  </si>
  <si>
    <t>Res. 160AS-1507 9282 (Conexo 959-2014)</t>
  </si>
  <si>
    <t>Resolucion de medida preventiva.</t>
  </si>
  <si>
    <t xml:space="preserve">de oficio - corantioquia </t>
  </si>
  <si>
    <t>633-2015</t>
  </si>
  <si>
    <t>Contrucccion de tunel para acuaducto de EPM.</t>
  </si>
  <si>
    <t>Olga Mejia</t>
  </si>
  <si>
    <t>detrás de la escuela de Ingenieria</t>
  </si>
  <si>
    <t>634-2015</t>
  </si>
  <si>
    <t>Posible afectacion de fuentes hidricas, por trabajos realizados en predios de jurisdiccion de CORNARE y el municipio del Retiro.</t>
  </si>
  <si>
    <t>Comunidad - San Sebastian</t>
  </si>
  <si>
    <t>KM 8 VIA EL ESCOBERO</t>
  </si>
  <si>
    <t>Parcelacion San Luis etapa 3.</t>
  </si>
  <si>
    <t>KM 6 VIA EL ESCOBERO</t>
  </si>
  <si>
    <t>635-2015</t>
  </si>
  <si>
    <t>Ciclolinea</t>
  </si>
  <si>
    <t>636-2015</t>
  </si>
  <si>
    <t>Gorda Gloria (Restaurante)</t>
  </si>
  <si>
    <t>637-2015</t>
  </si>
  <si>
    <t>Drogueria Smart</t>
  </si>
  <si>
    <t>638-2015</t>
  </si>
  <si>
    <t>0346639 - 0124790 - 0347054 - 353966</t>
  </si>
  <si>
    <t>Control urbanistico de obra</t>
  </si>
  <si>
    <t>Sociedad Muros y Techos - Gabriel Jaime Gomez - Santiago Posada</t>
  </si>
  <si>
    <t>1057-1058</t>
  </si>
  <si>
    <t>639-2015</t>
  </si>
  <si>
    <t>Jorge Estrada Osorio</t>
  </si>
  <si>
    <t>640-2015</t>
  </si>
  <si>
    <t>El perjudicante fue atacado por varios perros</t>
  </si>
  <si>
    <t>Luis Carlos Quintero Ortiz</t>
  </si>
  <si>
    <t>3170196 - 3006520896</t>
  </si>
  <si>
    <t>641-2015</t>
  </si>
  <si>
    <t>351555 - 5082 (ver 883-2013)</t>
  </si>
  <si>
    <t>Deslizamiento de talud, dejando tuberia expuesta y en su trayecto no tiene mantenimiento.</t>
  </si>
  <si>
    <t>Hector Gomez</t>
  </si>
  <si>
    <t>casa 141</t>
  </si>
  <si>
    <t>6014307 - 3184937865</t>
  </si>
  <si>
    <t xml:space="preserve">Javier, Eliecer o OOPP. </t>
  </si>
  <si>
    <t>fincas contiguas a Guayacan de la Plaza</t>
  </si>
  <si>
    <t>642-2015</t>
  </si>
  <si>
    <t>OFICIO # 235</t>
  </si>
  <si>
    <t>Existe un lugar de reciclaje muy cerca de este pasa una quebrada.</t>
  </si>
  <si>
    <t>Nancy Vera</t>
  </si>
  <si>
    <t>alto de las palmas</t>
  </si>
  <si>
    <t>Ruben Grajales</t>
  </si>
  <si>
    <t>sector estanquillo</t>
  </si>
  <si>
    <t>643-2015</t>
  </si>
  <si>
    <t>Rosa un talud y no recoje y cayo material de basura a un caño, solicita control.</t>
  </si>
  <si>
    <t>Omar Manrrique toro.</t>
  </si>
  <si>
    <t>Jorge Humberto Cruz</t>
  </si>
  <si>
    <t>644-2015</t>
  </si>
  <si>
    <t>350742 - 4909 - 365540</t>
  </si>
  <si>
    <t>Tala de arboles y robando madera de la cual yo soy la apoderante.</t>
  </si>
  <si>
    <t>Claudia Marcela Agudelo Garces</t>
  </si>
  <si>
    <t>Hainer, Uber y Ferney</t>
  </si>
  <si>
    <t>Remitido a Corantioquia</t>
  </si>
  <si>
    <t>645-2015</t>
  </si>
  <si>
    <t>Desvio de aguas de escorrentia que esta perjudicando predio de cerrovento.</t>
  </si>
  <si>
    <t>Luis Alberto Betarcur Villada</t>
  </si>
  <si>
    <t>Nicolas Takahashi</t>
  </si>
  <si>
    <t>finca parte alta colindante al proyecto</t>
  </si>
  <si>
    <t>646-2015</t>
  </si>
  <si>
    <t>349288 - (DP/15083 - 354480)- 0004992</t>
  </si>
  <si>
    <t>Un perro ataco a otro mas pequeño y lo mato.</t>
  </si>
  <si>
    <t>Marta Cecilia Morales de Piedrahita</t>
  </si>
  <si>
    <t>Edwin Cadavid</t>
  </si>
  <si>
    <t>casa 76</t>
  </si>
  <si>
    <t>647-2015</t>
  </si>
  <si>
    <t>Olores muy fuertes en el sector generando molestia en los vecinos.</t>
  </si>
  <si>
    <t>Jhon Fredy Londoño</t>
  </si>
  <si>
    <t>648-2015</t>
  </si>
  <si>
    <t>355102 - 4947 - 362899-00121877</t>
  </si>
  <si>
    <t xml:space="preserve">Lleno antropico y sedimentacion en drenaje. </t>
  </si>
  <si>
    <t>Proyecto Parcelacion Meritage - Royal Propety Grup SAS - Mensula</t>
  </si>
  <si>
    <t>Predio 190 vereda Perico</t>
  </si>
  <si>
    <t>900600338.3 - 800027617.3</t>
  </si>
  <si>
    <t>Se recibe carta con acepatacion de cargos.</t>
  </si>
  <si>
    <t>649-2015</t>
  </si>
  <si>
    <t>Hay aguas negras saliendo a la tuberia de aguas lluvias sobre la acera y la avenida.</t>
  </si>
  <si>
    <t>Maria del Carmen</t>
  </si>
  <si>
    <t>Estadero el Farolito</t>
  </si>
  <si>
    <t>650-2015</t>
  </si>
  <si>
    <t>Poda de tulipan africano por parte de la accion comunal del barrio jesus de la buena esperanza</t>
  </si>
  <si>
    <t>Accion comunal</t>
  </si>
  <si>
    <t>Barrio jesus de la buena esperanza</t>
  </si>
  <si>
    <t>651-2015</t>
  </si>
  <si>
    <t xml:space="preserve">Vertimiento de aguas sedimentadas  </t>
  </si>
  <si>
    <t>Proyecto Palmeras</t>
  </si>
  <si>
    <t>900378597-2</t>
  </si>
  <si>
    <t>652-2015</t>
  </si>
  <si>
    <t>Urbanizacion Aguamonte</t>
  </si>
  <si>
    <t>653-2015</t>
  </si>
  <si>
    <t>Descolede pozo septico a sitio donde esta emplazado una produccion de pollos lo que perjudica</t>
  </si>
  <si>
    <t>sebastian jaramillo</t>
  </si>
  <si>
    <t>casa 163</t>
  </si>
  <si>
    <t>3317117 - 3105167150</t>
  </si>
  <si>
    <t>Finca sector el Roble</t>
  </si>
  <si>
    <t>654-2015</t>
  </si>
  <si>
    <t>Sedimentacion a la quebrada la ayura.</t>
  </si>
  <si>
    <t>Proyecto verdum</t>
  </si>
  <si>
    <t>proyecto Verdum</t>
  </si>
  <si>
    <t>655-2015</t>
  </si>
  <si>
    <t xml:space="preserve">Iba trotando y de las dos casas contiguas salieron 6 perros y me mordieron los perros no tenian bosal ni tradilla. </t>
  </si>
  <si>
    <t>Carlos Mario Duque Lopez</t>
  </si>
  <si>
    <t>Arcadio</t>
  </si>
  <si>
    <t>Via transv. De la motaña unos metros a mano izquierda subiendo despues de los tubos del tunel</t>
  </si>
  <si>
    <t>656-2015</t>
  </si>
  <si>
    <t>347831 - 358303</t>
  </si>
  <si>
    <t>Intervencion de cobertura de pastos y apropiacion del predio</t>
  </si>
  <si>
    <t>Alberto Gomez</t>
  </si>
  <si>
    <t>Predio 061 el escobero</t>
  </si>
  <si>
    <t>Carlos Arango</t>
  </si>
  <si>
    <t>657-2015</t>
  </si>
  <si>
    <t>Ataque de perro a otro.</t>
  </si>
  <si>
    <t>Judith del pilar Araque Cano</t>
  </si>
  <si>
    <t>Bloque 101 Int. 821 Parque de la Gloria</t>
  </si>
  <si>
    <t>2700424 - 3207984782</t>
  </si>
  <si>
    <t>Cesar Ruiz</t>
  </si>
  <si>
    <t>Bloque 101 Int. 429 Parques de la Gloria</t>
  </si>
  <si>
    <t>658-2015</t>
  </si>
  <si>
    <t xml:space="preserve">Material de construccion almacenado en espacio publico. </t>
  </si>
  <si>
    <t>659-2015</t>
  </si>
  <si>
    <t>Atropello al perro y no lo quiso auxiliar por que a la niña de ella le daba miedo.</t>
  </si>
  <si>
    <t>Daniel Jaramillo</t>
  </si>
  <si>
    <t>Apto 221</t>
  </si>
  <si>
    <t>Por determinar PLACA BXS259</t>
  </si>
  <si>
    <t>660-2015</t>
  </si>
  <si>
    <t>354014 - 0354014</t>
  </si>
  <si>
    <t>Riesgo de arbol de higueron que tiene ramas muy grandes y puede afectar la vivienda.</t>
  </si>
  <si>
    <t>Jaime Gomez</t>
  </si>
  <si>
    <t>Lorenzo Jaramillo Gomez</t>
  </si>
  <si>
    <t>661-2015</t>
  </si>
  <si>
    <t>El perro de propiedad del perjudicante me mordio, el perro lo mantiene suelto y al parecer no esta vacunado.</t>
  </si>
  <si>
    <t>Piedad Elena Berrio Rodriguez</t>
  </si>
  <si>
    <t>Int. 128</t>
  </si>
  <si>
    <t>3336778 - 3113096469</t>
  </si>
  <si>
    <t>Julian Quintero</t>
  </si>
  <si>
    <t>Interior 112 EL CAPIRO</t>
  </si>
  <si>
    <t>662-2015</t>
  </si>
  <si>
    <t>Sube por mi casa a alta velocidad y mato a mi perrita</t>
  </si>
  <si>
    <t>Gladys Perez</t>
  </si>
  <si>
    <t>Olmer Restrepo</t>
  </si>
  <si>
    <t>El vallano, del estadero caza dora para abajo.</t>
  </si>
  <si>
    <t>663-2015</t>
  </si>
  <si>
    <t>354783 - 356690</t>
  </si>
  <si>
    <t>tiene 3 perros los cuales dejan sueltos todo el dia por el sector ya han matado varios animales.</t>
  </si>
  <si>
    <t>Julieth andrea mesa</t>
  </si>
  <si>
    <t>Int. 08</t>
  </si>
  <si>
    <t>Jeison Lopez</t>
  </si>
  <si>
    <t>664-2015</t>
  </si>
  <si>
    <t>354784 - 362141</t>
  </si>
  <si>
    <t>Tiene un pitbull y a mi no me puede ni ver, solicito ayuda con este tema</t>
  </si>
  <si>
    <t>Francisco Mazo</t>
  </si>
  <si>
    <t>Julian Colorado</t>
  </si>
  <si>
    <t>Por la cancha de zuñiga</t>
  </si>
  <si>
    <t>665-2015</t>
  </si>
  <si>
    <t>666-2015</t>
  </si>
  <si>
    <t>667-2015</t>
  </si>
  <si>
    <t>La feria del Calzado</t>
  </si>
  <si>
    <t>contiguo</t>
  </si>
  <si>
    <t>668-2015</t>
  </si>
  <si>
    <t>parqueadero</t>
  </si>
  <si>
    <t>669-2015</t>
  </si>
  <si>
    <t>670-2015</t>
  </si>
  <si>
    <t>CARRO Placas HME 715 caldas</t>
  </si>
  <si>
    <t>671-2015</t>
  </si>
  <si>
    <t>Carro Placa LLG 704</t>
  </si>
  <si>
    <t>672-2015</t>
  </si>
  <si>
    <t>Carro placas FCU 412</t>
  </si>
  <si>
    <t>673-2015</t>
  </si>
  <si>
    <t>Motocicleta placa AWF 02C</t>
  </si>
  <si>
    <t>674-2015</t>
  </si>
  <si>
    <t>Campo Amor</t>
  </si>
  <si>
    <t>675-2015</t>
  </si>
  <si>
    <t>676-2015</t>
  </si>
  <si>
    <t>Spring Step</t>
  </si>
  <si>
    <t>677-2015</t>
  </si>
  <si>
    <t>Falta anexar video</t>
  </si>
  <si>
    <t>678-2015</t>
  </si>
  <si>
    <t>679-2015</t>
  </si>
  <si>
    <t>Afectacion de zona verde junto a la quebrada que pasa por la cancha de la mina</t>
  </si>
  <si>
    <t>Ernesto Alonso Ramirez Mesa</t>
  </si>
  <si>
    <t>Rodrigo Paniagua</t>
  </si>
  <si>
    <t>680-2015</t>
  </si>
  <si>
    <t>360215 - 5078</t>
  </si>
  <si>
    <t>Tala de 12 Plamas sin autorizacion</t>
  </si>
  <si>
    <t xml:space="preserve">Reserva de San Jorge </t>
  </si>
  <si>
    <t xml:space="preserve">Se envio a Corantioquia, pendiente de respuesta de esta entidad. </t>
  </si>
  <si>
    <t>681-2015</t>
  </si>
  <si>
    <t>Tala de árbol y daño de malla en predio del peticionario</t>
  </si>
  <si>
    <t>Sergio Ramirez</t>
  </si>
  <si>
    <t>Sociedad Bassamento – Sr. Juan Luis Londoño Arias.</t>
  </si>
  <si>
    <t>682-2015</t>
  </si>
  <si>
    <t>359111 - 0320643</t>
  </si>
  <si>
    <t xml:space="preserve">Mascotas que hacen la necesidades en las casas de los peticionarios. </t>
  </si>
  <si>
    <t>Propietarios casas 65-66-68-70-71 Urb. Rocío de la Mañana</t>
  </si>
  <si>
    <t xml:space="preserve">Marcela Restrepo Propietaria de la casa 69 Urb. Rocío de la Mañana. </t>
  </si>
  <si>
    <t>683-2015</t>
  </si>
  <si>
    <t>Mascota que muerde a peticionario.</t>
  </si>
  <si>
    <t>Maria del Carmen Cardona Ospina</t>
  </si>
  <si>
    <t>Dora Lucia Ramirez</t>
  </si>
  <si>
    <t>Piso 2 - Tranv. 34 c sur # 32-61</t>
  </si>
  <si>
    <t>684-2015</t>
  </si>
  <si>
    <t>Mascota que muerde a peticionario y a su mascota</t>
  </si>
  <si>
    <t>Adriana Patricia Cortes Velez</t>
  </si>
  <si>
    <t>Torre 5 Apto 1604</t>
  </si>
  <si>
    <t>4232693 - 3147360999</t>
  </si>
  <si>
    <t>Bryan Tabares</t>
  </si>
  <si>
    <t>Torre 3 Apto 1411</t>
  </si>
  <si>
    <t>685-2015</t>
  </si>
  <si>
    <t>360213 - 0390238</t>
  </si>
  <si>
    <t>Ivan Dario Montoya Arenas</t>
  </si>
  <si>
    <t>Apto 225</t>
  </si>
  <si>
    <t>Apto 228-229</t>
  </si>
  <si>
    <t>SEGUNDO ATAQUE EL DIA 10 DE ENERO DE 2016 Anexa denuncia de la fiscalia e historia clinica.</t>
  </si>
  <si>
    <t>686-2015</t>
  </si>
  <si>
    <t>Perro que permanece suelto sin tradilla ni bosal y en repetidas ocaciones a agradido a mi hijo.</t>
  </si>
  <si>
    <t>Jorge Humberto Correa Correa</t>
  </si>
  <si>
    <t>Int. 10</t>
  </si>
  <si>
    <t>3025770 - 3044305568</t>
  </si>
  <si>
    <t>Mariela Giuria</t>
  </si>
  <si>
    <t>Int. 77 Alquerias de San Isidro</t>
  </si>
  <si>
    <t>687-2015</t>
  </si>
  <si>
    <t>350207 - 344361- 344479 - 316411</t>
  </si>
  <si>
    <t xml:space="preserve">Guarderia de perros todos los vecinos han colocado varias quejas, se realiza acta de compromiso y a la fecha la ha incumplido. </t>
  </si>
  <si>
    <t>varios vecinos</t>
  </si>
  <si>
    <t>Raul Alejandro Leon Franco</t>
  </si>
  <si>
    <t>3325866 - 3790872</t>
  </si>
  <si>
    <t>688-2015</t>
  </si>
  <si>
    <t>Construccion abandonada y presenta acumulacion de residuos soidos.</t>
  </si>
  <si>
    <t>Mario Arago</t>
  </si>
  <si>
    <t>689-2015</t>
  </si>
  <si>
    <t>Talud inestable en la urbanizacion quedrada clara.</t>
  </si>
  <si>
    <t>Viviana Andrea Garcia Restrepo</t>
  </si>
  <si>
    <t>Urbanizacion quebrada clara</t>
  </si>
  <si>
    <t>Mario Arango</t>
  </si>
  <si>
    <t>Vecino contiguo a la entrada de la urbanizacion</t>
  </si>
  <si>
    <t xml:space="preserve">Citar al Sr. Mario Arango, se realiza acta de compromiso con entre el acueducto, el Sr. Mario y los quejosos. </t>
  </si>
  <si>
    <t>690-2015</t>
  </si>
  <si>
    <t>Sacrificio ilegal de cerdos en esta vivienda</t>
  </si>
  <si>
    <t>Julian Arias</t>
  </si>
  <si>
    <t>691-2015</t>
  </si>
  <si>
    <t>Toma seca por cula de obras realizadas por epem, comunidad perjudicada y sin agua.</t>
  </si>
  <si>
    <t>Irene Correa Arango</t>
  </si>
  <si>
    <t>Rosellon</t>
  </si>
  <si>
    <t>3361800 - 3108214693</t>
  </si>
  <si>
    <t>EPM - Ing. Carlos Mario Angel Montoya</t>
  </si>
  <si>
    <t>Vereda Santa Catalina</t>
  </si>
  <si>
    <t>692-2015</t>
  </si>
  <si>
    <t>361288 - 361182</t>
  </si>
  <si>
    <t xml:space="preserve">Maltrato a perrita y la perra mantiene dia y noche encerrada la viola, no existen evidencias para aportar sol ose escucha la perrita llorar, llora mucho cuando esta en la casa. </t>
  </si>
  <si>
    <t>Lizeth Rmirez Montoya - Patricia Suarez</t>
  </si>
  <si>
    <t>1037634218 - 42898328</t>
  </si>
  <si>
    <t>2700868 - 3342967</t>
  </si>
  <si>
    <t>Sebastian Saldarriaga</t>
  </si>
  <si>
    <t>693-2015</t>
  </si>
  <si>
    <t>La señora Olga Elena Restrepo nos amenaza con las mascotas diciendo que las va a matar.</t>
  </si>
  <si>
    <t>Federico Gallego</t>
  </si>
  <si>
    <t>Olga Elena Restrepo</t>
  </si>
  <si>
    <t>694-2015</t>
  </si>
  <si>
    <t>361181 - 405989</t>
  </si>
  <si>
    <t xml:space="preserve">Árbol que está afectando la estructura de la vivienda de la peticionaria.  </t>
  </si>
  <si>
    <t>Gladys Estela Córdoba</t>
  </si>
  <si>
    <t>Casa 262</t>
  </si>
  <si>
    <t>3348070 - 3015511077</t>
  </si>
  <si>
    <t>Proyecto la Calleja</t>
  </si>
  <si>
    <t>695-2015</t>
  </si>
  <si>
    <t>Perro pitbull que mordio a mi nieto de 3 años</t>
  </si>
  <si>
    <t>Luz Marina Gutierrez</t>
  </si>
  <si>
    <t>3060671 - 3206078021</t>
  </si>
  <si>
    <t>Diana Vera</t>
  </si>
  <si>
    <t>Int. 101</t>
  </si>
  <si>
    <t>696-2015</t>
  </si>
  <si>
    <t xml:space="preserve">Lleno antropico. </t>
  </si>
  <si>
    <t>697-2015</t>
  </si>
  <si>
    <t>inadecuado manejo de residuos solidos</t>
  </si>
  <si>
    <t>trv 36 s con 31</t>
  </si>
  <si>
    <t>698-2015</t>
  </si>
  <si>
    <t>piso blando a piso duro</t>
  </si>
  <si>
    <t>dg 30 con 35</t>
  </si>
  <si>
    <t>699-2015</t>
  </si>
  <si>
    <t>queja por ruido</t>
  </si>
  <si>
    <t>no reporta direccion en formato</t>
  </si>
  <si>
    <t>Almacen calzado spring step</t>
  </si>
  <si>
    <t>cl26 sur 22 31</t>
  </si>
  <si>
    <t>001-2016</t>
  </si>
  <si>
    <t>De la finca del señor Ricardo Mejia salen olores fuertes y desagradables</t>
  </si>
  <si>
    <t>Via al aeropuerto, atrás de la escuela de ingenieria</t>
  </si>
  <si>
    <t>002-2016</t>
  </si>
  <si>
    <t xml:space="preserve">Inadecuada disposicion de residuos solidos en dias y lugar no adecuado. </t>
  </si>
  <si>
    <t xml:space="preserve">Almacen Credilujo </t>
  </si>
  <si>
    <t>822.1612-5</t>
  </si>
  <si>
    <t>003-2016</t>
  </si>
  <si>
    <t>Están aparentemente botando tierra en el sitio en la parte de encima de la propiedad del Sr. Fernando</t>
  </si>
  <si>
    <t xml:space="preserve">De Oficio (Planeacion)
(Quejoso: Sr. Fernando)
</t>
  </si>
  <si>
    <t>En la parte superior del predio</t>
  </si>
  <si>
    <t>004-2016</t>
  </si>
  <si>
    <t xml:space="preserve">Mantenimiento insuficiente de enrredadera en lindero que genera riesgo electrico y dispocision inadecuada de los residuos de este mantenimiento. </t>
  </si>
  <si>
    <t>Sofia Galeano</t>
  </si>
  <si>
    <t>Urbanizacion Palmeral de Avignon</t>
  </si>
  <si>
    <t>2845690 - 3527759</t>
  </si>
  <si>
    <t>005-2016</t>
  </si>
  <si>
    <t>Tala de arboles en bosque natural</t>
  </si>
  <si>
    <t>Cerca a la truchera charco azul</t>
  </si>
  <si>
    <t>006-2016</t>
  </si>
  <si>
    <t>Descarga de aguas sedimentadas a la quebrada la honda</t>
  </si>
  <si>
    <t>de oficio (Insp. Ambiental)</t>
  </si>
  <si>
    <t>/ Calle 6 # 43C 8 Oficina 306</t>
  </si>
  <si>
    <t>3224740 - 3164740</t>
  </si>
  <si>
    <t>007-2016</t>
  </si>
  <si>
    <t>Escombros y basuras dispuestas en el espacio publico en la esquina de la Calle 45 sur con Cra 41</t>
  </si>
  <si>
    <t>Gustavo Velasquez(  NOTA: se archina ya que el señor Gustavo fallecio en octubre del 2015)</t>
  </si>
  <si>
    <t>El Oasis</t>
  </si>
  <si>
    <t>008-2016</t>
  </si>
  <si>
    <t>Podas inadecuadas de una arbol en un lindero por parte del usiario de la direccion del perjudicante</t>
  </si>
  <si>
    <t>Ramal 4A</t>
  </si>
  <si>
    <t>009-2016</t>
  </si>
  <si>
    <t>Movimientos de tierra en zona de retiro de quebrada y posible afectacion en toma de agua de la emrpesa tennis</t>
  </si>
  <si>
    <t>De oficio (OGR)</t>
  </si>
  <si>
    <t>Monica Ma Arcila Zuleta</t>
  </si>
  <si>
    <t>4121143 - 3148833925</t>
  </si>
  <si>
    <t>Se hace acta de compromiso el dia 20-01-2016</t>
  </si>
  <si>
    <t>010-2016</t>
  </si>
  <si>
    <t>Perros que ladran toda la noche, se comen las gallinas, se pasan a los predios ajenos.</t>
  </si>
  <si>
    <t>Gladis Arango</t>
  </si>
  <si>
    <t>Finca Oscar Arango</t>
  </si>
  <si>
    <t>Alexander Piedrahita</t>
  </si>
  <si>
    <t>Cerca a Barquillo</t>
  </si>
  <si>
    <t>011-2016</t>
  </si>
  <si>
    <t>Amontonan desechos organicos en bolsas negras en la Cll 36 sur # 22-170/172 del barrio loma del chocho, atrae gallinazos que rompen las bolsas y el olor es insoportable.</t>
  </si>
  <si>
    <t>Clinica Veterinaria Quatro</t>
  </si>
  <si>
    <t>170/172</t>
  </si>
  <si>
    <t>012-2016</t>
  </si>
  <si>
    <t>Perros agresivos que ya han presentado algunas agresiones contra los menores de esta unidad residencial.</t>
  </si>
  <si>
    <t>Habitantes de la unidad Villa Grande.</t>
  </si>
  <si>
    <t>Héctor Calderón y Ángela Correa</t>
  </si>
  <si>
    <t>Casa 50 de la unidad residencias Villa Grande.</t>
  </si>
  <si>
    <t>013-2016</t>
  </si>
  <si>
    <t>Contaminacion por humo, incluso en la noche que no tiene permiso para funcionar</t>
  </si>
  <si>
    <t>Fabrica de icopor</t>
  </si>
  <si>
    <t>Farbica de hicopor El Chingui</t>
  </si>
  <si>
    <t>014-2016</t>
  </si>
  <si>
    <t>Al parecer estan bombeando agua desde una fuente hidrica.</t>
  </si>
  <si>
    <t>de oficio (Administracion de la Acuarela)</t>
  </si>
  <si>
    <t>Vereda las Palmas</t>
  </si>
  <si>
    <t>Fernando Calle</t>
  </si>
  <si>
    <t>Parcelacion la Acuarela Lote numero 18</t>
  </si>
  <si>
    <t>015-2016</t>
  </si>
  <si>
    <t>364144 - 366072</t>
  </si>
  <si>
    <t>Biocity Grand</t>
  </si>
  <si>
    <t>Proyeto realizando talas sin tener en cuenta la reubicacion de la fauna, swe ven nidos y huevos caidos.- revisión ambiental de obra</t>
  </si>
  <si>
    <t>Hernan Lopez</t>
  </si>
  <si>
    <t>Proyecto Biocity</t>
  </si>
  <si>
    <t>Frente a Balcones de tierra Linda</t>
  </si>
  <si>
    <t>Se continuara con el seguimieto a lo largo del proyecto.</t>
  </si>
  <si>
    <t>016-2016</t>
  </si>
  <si>
    <t>Perro que estaba suelto y cuando pase frente a la casa de este me ataco.</t>
  </si>
  <si>
    <t>Alfonso Parra Salas</t>
  </si>
  <si>
    <t>Torre 3 Apto 303</t>
  </si>
  <si>
    <t>3316862-3105639427</t>
  </si>
  <si>
    <t>Hector Calderon</t>
  </si>
  <si>
    <t>017-2016</t>
  </si>
  <si>
    <t>Caso de perros en mal estado</t>
  </si>
  <si>
    <t>Enrique Cortazar</t>
  </si>
  <si>
    <t>Alex Lopez Piedrahita</t>
  </si>
  <si>
    <t>La veterinaria de SMADA realiza visita el dia 20-01-2016, los encuentra bien.</t>
  </si>
  <si>
    <t>018-2016</t>
  </si>
  <si>
    <t>Perro que agredio a otro y ladra mucho, ya a presentado otras agreciones.</t>
  </si>
  <si>
    <t>Astrid Carolina Martinez</t>
  </si>
  <si>
    <t>Apto 407</t>
  </si>
  <si>
    <t>019-2016</t>
  </si>
  <si>
    <t>Perro pitbull ataco a mi perro, ya tiene antecedentes con el perro del vigilante de la cuadra.</t>
  </si>
  <si>
    <t>Mauricio Duque</t>
  </si>
  <si>
    <t>Cristian</t>
  </si>
  <si>
    <t>020-2016</t>
  </si>
  <si>
    <t>Material particulado de fabrica de espumas que deja todos los enseres de los vecinos blancos</t>
  </si>
  <si>
    <t>Palmanova</t>
  </si>
  <si>
    <t>Fabrica de espuma</t>
  </si>
  <si>
    <t>021-2016</t>
  </si>
  <si>
    <t>(Mismo 395-2015) 357958</t>
  </si>
  <si>
    <t>Conjunto residencial Baressi se queja por el ruido que emiten las aves que el perjudicante tiene, ya existe un acta de compromiso echa con el inspector.</t>
  </si>
  <si>
    <t>Baressi - Wilson Arturo Castañeda</t>
  </si>
  <si>
    <t>Baressi</t>
  </si>
  <si>
    <t xml:space="preserve"> 6026469 - 5704747 - 3043585207</t>
  </si>
  <si>
    <t>Jhon Jairo Moncada Duque</t>
  </si>
  <si>
    <t>3336644 - 3329512</t>
  </si>
  <si>
    <t>022-2016</t>
  </si>
  <si>
    <t>Perjudicante ocupando zona verde con materiales indeterminados causando afectacion.</t>
  </si>
  <si>
    <t>Habitantes bloque 1,3 señorial</t>
  </si>
  <si>
    <t>Urbanizacion Señorial B. 1.3</t>
  </si>
  <si>
    <t>Propietario de apartamento 103 B. 1.3</t>
  </si>
  <si>
    <t>Señorial Apartamento 103 B. 1.3</t>
  </si>
  <si>
    <t>023-2016</t>
  </si>
  <si>
    <t>Estan talando guadua y un eucalipto grande - esta area ha estado en reserva forestal.</t>
  </si>
  <si>
    <t>Obra Benedictinos Park</t>
  </si>
  <si>
    <t>Loma de los benedictinos</t>
  </si>
  <si>
    <t>024-2016</t>
  </si>
  <si>
    <t>Vecinos tiraron escombros sobre la zona verde, dañando por completo 5 arboles recientemente sembrados</t>
  </si>
  <si>
    <t>Cesar Leonardo Londoño Uribe</t>
  </si>
  <si>
    <t>Frente a Aguassi</t>
  </si>
  <si>
    <t>Don Walter</t>
  </si>
  <si>
    <t>Parte de atrás de esta direccion</t>
  </si>
  <si>
    <t>025-2016</t>
  </si>
  <si>
    <t>Inadecuado uso de cuartos de residuos.</t>
  </si>
  <si>
    <t>Administracion ciudadela nazareth - Maria Eugenia Corrales R.</t>
  </si>
  <si>
    <t>3117457964 - 5793270</t>
  </si>
  <si>
    <t>026-2016</t>
  </si>
  <si>
    <t>363785 - 392574</t>
  </si>
  <si>
    <t>Inadecuado mantenimiento de guaduas y talud.</t>
  </si>
  <si>
    <t>Vientos de Aragon</t>
  </si>
  <si>
    <t>900497001-5</t>
  </si>
  <si>
    <t>2712227 - 3113403135</t>
  </si>
  <si>
    <t>Martha Arango - Bernardo</t>
  </si>
  <si>
    <t>Vecina colindante con la urbanizacion vientos de Aragon</t>
  </si>
  <si>
    <t>21718938 - 3360744 y 3316991</t>
  </si>
  <si>
    <t>027-2016</t>
  </si>
  <si>
    <t>Tronco de palma que esta dentro de la unidad y esta muy peligroso por que se esta pudriendo.</t>
  </si>
  <si>
    <t>Miriam Rojas</t>
  </si>
  <si>
    <t>Casa 157 Urb. Valle Jardin</t>
  </si>
  <si>
    <t>Administracion de la Urb. Valle Jardin</t>
  </si>
  <si>
    <t>028-2016</t>
  </si>
  <si>
    <t>La clinica las americas corto 8 arboles y la planta electrica genera mucho smog.</t>
  </si>
  <si>
    <t>Olga Torres</t>
  </si>
  <si>
    <t>Unidad residencial Alta Monte</t>
  </si>
  <si>
    <t>Clinica las Americas</t>
  </si>
  <si>
    <t>Contiguo a la Casona</t>
  </si>
  <si>
    <t>029-2016</t>
  </si>
  <si>
    <t>El perjudicante hizo un pesebre y dejo todo el material del pesebre hay.</t>
  </si>
  <si>
    <t>Norberto Lozano</t>
  </si>
  <si>
    <t>B. 1.3 Apto 101</t>
  </si>
  <si>
    <t>El perjudicante se presento en la inspeccion el dia 25 y presento solicitud de aforo de enviaseo.</t>
  </si>
  <si>
    <t>030-2016</t>
  </si>
  <si>
    <t>Uso ineficiente del agua por parte de los trabajadores de la administracion.</t>
  </si>
  <si>
    <t>Ivan Correa Roldan</t>
  </si>
  <si>
    <t>Administracion portal del cerro</t>
  </si>
  <si>
    <t>Se realiza amonestacion escrita y se dejan recomendaciones al jardinero y la Administracion para el correcto uso del agua.</t>
  </si>
  <si>
    <t xml:space="preserve">Ana Carolina - Arbey </t>
  </si>
  <si>
    <t>031-2016</t>
  </si>
  <si>
    <t>Casa abandonada donde hay acumulacion de residuos</t>
  </si>
  <si>
    <t>032-2016</t>
  </si>
  <si>
    <t>Diez perros encerrados en estado de abandono, junto una finca en el puente cerca a la truchera.</t>
  </si>
  <si>
    <t>Silvana Cardona Muriel - heiner Arango</t>
  </si>
  <si>
    <t>Sec. De Educacion</t>
  </si>
  <si>
    <t>ext. 4662 - 3137467558</t>
  </si>
  <si>
    <t>Wilson David Tamayo Gaviria</t>
  </si>
  <si>
    <t>Finca cerca al puente de madera</t>
  </si>
  <si>
    <t>033-2016</t>
  </si>
  <si>
    <t>Le exige al señor que coloque malla para encerrar los perros, por que estos perros se estan comiendo las gallinas, el me amenazo de muerte.</t>
  </si>
  <si>
    <t>Heiner Arango</t>
  </si>
  <si>
    <t>Calle 40 sur parque ecoturistico el salado sector el vallano</t>
  </si>
  <si>
    <t>034-2016</t>
  </si>
  <si>
    <t>Perro de raza peligrosa que ataca a una persona</t>
  </si>
  <si>
    <t xml:space="preserve">Mario Alberto Marin </t>
  </si>
  <si>
    <t>3361774-3137452634</t>
  </si>
  <si>
    <t xml:space="preserve">Juan Jose Giraldo </t>
  </si>
  <si>
    <t>035-2016</t>
  </si>
  <si>
    <t>0354783-0356690</t>
  </si>
  <si>
    <t>Perro de raza peligrosa que ataca a otras mascotas</t>
  </si>
  <si>
    <t>Juan Pablo Muñoz</t>
  </si>
  <si>
    <t>Jeison Lopez - Flor Bedoya</t>
  </si>
  <si>
    <t>036-2016</t>
  </si>
  <si>
    <t>365394 - 341280</t>
  </si>
  <si>
    <t>Inadecuada tenecia de mascotas - maltrato animal</t>
  </si>
  <si>
    <t>Alexander Lopez Piedrahita</t>
  </si>
  <si>
    <t xml:space="preserve"> Predio 36</t>
  </si>
  <si>
    <t>Cobro coactivo</t>
  </si>
  <si>
    <t>037-2016</t>
  </si>
  <si>
    <t>Comparendio por arrojar residuos solidos en espacio publico</t>
  </si>
  <si>
    <t>Urben Pinilla</t>
  </si>
  <si>
    <t>038-2016</t>
  </si>
  <si>
    <t>364914 - 364807</t>
  </si>
  <si>
    <t>Perros buldog bravos sin bosal y sin correa - tambien mordio al señor Gustavo Gomez</t>
  </si>
  <si>
    <t>Habitantes de l sector  - Gustavo Hernan Gomez Benjumea</t>
  </si>
  <si>
    <t>Interior 113 -115</t>
  </si>
  <si>
    <t>039-2016</t>
  </si>
  <si>
    <t>365474 - 366774</t>
  </si>
  <si>
    <t>Intervencion de arboles y palmas al interior de la institucion educativa</t>
  </si>
  <si>
    <t>Unidad Educativa San Marcos</t>
  </si>
  <si>
    <t>040-2016</t>
  </si>
  <si>
    <t>La perrita mia salio accidentalmente y la perrita de propiedad del señor luis miguel la vio y empesaron a ladrar las dos perritas, el señor salio borracho con un palo gritando que esto se tiene que acabar y saco un palo y le pego en lacadera.</t>
  </si>
  <si>
    <t>Claudia Gomez Suarez</t>
  </si>
  <si>
    <t>3363370 - 3158665931</t>
  </si>
  <si>
    <t>Luis Miguel Velasquez</t>
  </si>
  <si>
    <t>Cassa 119</t>
  </si>
  <si>
    <t>041-2016</t>
  </si>
  <si>
    <t>Verificacion de obra TERRANOVA</t>
  </si>
  <si>
    <t>Proyecto terranova - constructora urco s.a.</t>
  </si>
  <si>
    <t>800185685-0</t>
  </si>
  <si>
    <t>042-2016</t>
  </si>
  <si>
    <t>363736 - 365318</t>
  </si>
  <si>
    <t>Roptura de tuberia de epm en red de aguas negras paralela a la quebrada la ayura</t>
  </si>
  <si>
    <t>DP Eascarlata - de oficio</t>
  </si>
  <si>
    <t>890904996-1</t>
  </si>
  <si>
    <t>Ya se realizo visita en compañía de los represetnantes de epm</t>
  </si>
  <si>
    <t>043-2016</t>
  </si>
  <si>
    <t>Conexión errada de alcantarillado.</t>
  </si>
  <si>
    <t>DP - Lucia del Socorro Leon</t>
  </si>
  <si>
    <t>Angela Maria Franco Cardona y Juan Carlos Ruiz Jaramillo</t>
  </si>
  <si>
    <t>Interior 301</t>
  </si>
  <si>
    <t>Se realiza visita a la peticionaria y se firma acta de control y vigilancia ambiental dando respuesta al DP enviado por la misma. El dia de la visita igualmente se hizo presente Funcionarias de la Sec. De Salud, toda vez que recibieron el mismo DP, se realiza hace acta de compromiso con la señora Angela el dia 04-02-2016, se programa visita.</t>
  </si>
  <si>
    <t>044-2016</t>
  </si>
  <si>
    <t>Floristeria que utiliza la caneca que hay en el espacio publico solo para ella y cuando se llena colocan la basura ocupando el espacio publico.</t>
  </si>
  <si>
    <t>Floristeria Kennedy</t>
  </si>
  <si>
    <t>Antes del consumo</t>
  </si>
  <si>
    <t>045-2016</t>
  </si>
  <si>
    <t>Semovientes</t>
  </si>
  <si>
    <t>Ganado decomisado por que se encontro en lotes ajenos.</t>
  </si>
  <si>
    <t>Jose Uriel Ospina</t>
  </si>
  <si>
    <t xml:space="preserve">Firma acta de compromiso. </t>
  </si>
  <si>
    <t>046-2016</t>
  </si>
  <si>
    <t>368392 - 5182 - 133085 (misma 123-2015)-5182-1305868-343548-4626-345484-352225-370946-</t>
  </si>
  <si>
    <t>Escombros en zona de retiro material de construccion proyecto luxor</t>
  </si>
  <si>
    <t>047-2016</t>
  </si>
  <si>
    <t>366078 - 366073 - 366840</t>
  </si>
  <si>
    <t>Queja de la comunidad por despedicio de agua.</t>
  </si>
  <si>
    <t>de oficio - comunidad</t>
  </si>
  <si>
    <t>Varios Usuarios - Lorenzo Francone</t>
  </si>
  <si>
    <t xml:space="preserve">Se hacen amonestaciones por esrito y los perjudicantes firman actas de compromiso. </t>
  </si>
  <si>
    <t>048-2016</t>
  </si>
  <si>
    <t>El perro de la señora Betty me mordio cuando yo estaba caminando por mi unidad, no es la promera vez que muerde, lo mantiene sin bozal y sin trailla.</t>
  </si>
  <si>
    <t>Carolina Jaramillo</t>
  </si>
  <si>
    <t>Casa 113</t>
  </si>
  <si>
    <t>Betty</t>
  </si>
  <si>
    <t>049-2016</t>
  </si>
  <si>
    <t>Aguas lluvias que estan generando afectacion en via privada.</t>
  </si>
  <si>
    <t>Nora Elena Sanchez Toro.</t>
  </si>
  <si>
    <t>3361774 (2881248*122) - 3137452634</t>
  </si>
  <si>
    <t>Manuel Rincon</t>
  </si>
  <si>
    <t>Interior 991</t>
  </si>
  <si>
    <t>050-2016</t>
  </si>
  <si>
    <t>Tiene unos escombros hace mas de un mes y no los quiere recoger.</t>
  </si>
  <si>
    <t>Yasmini mejia Gallego</t>
  </si>
  <si>
    <t>Maria Olga Betancur</t>
  </si>
  <si>
    <t>051-2016</t>
  </si>
  <si>
    <t>Estan haciendo un lleno sin ningun tipo de especificacion tecnica en una zona de retiro</t>
  </si>
  <si>
    <t>de oficio (Gestion del riesgo)</t>
  </si>
  <si>
    <t>Jesus escudero</t>
  </si>
  <si>
    <t>Sector el Bar quillo</t>
  </si>
  <si>
    <t>052-2016</t>
  </si>
  <si>
    <t>Fuga de aguas sucias que está perjudicando el predio de los peticionarios</t>
  </si>
  <si>
    <t>Varios habitantes del Edf. El Emperador.</t>
  </si>
  <si>
    <t>Propietario del predio vecino.</t>
  </si>
  <si>
    <t xml:space="preserve">Se vistia el caso por parte y se reenvia al peticionario a la Sec. De Salud, toda vez que es de copetencia de esta secretaria. </t>
  </si>
  <si>
    <t>053-2016</t>
  </si>
  <si>
    <t>Afectacion a recursos naturales del predio 201006.</t>
  </si>
  <si>
    <t>Propietario lote Predio 201006</t>
  </si>
  <si>
    <t>El escobero Predio 201006</t>
  </si>
  <si>
    <t>054-2016</t>
  </si>
  <si>
    <t>0005140 - 0005139</t>
  </si>
  <si>
    <t>Afectacion de los recursos Flora y Suelo</t>
  </si>
  <si>
    <t>Paula Andrea Aguirre - Monica Lucia Ortiz</t>
  </si>
  <si>
    <t>Vereda Perico Predio 11</t>
  </si>
  <si>
    <t>43,262,377 - 43,499,963</t>
  </si>
  <si>
    <t>3139427 - 4444809</t>
  </si>
  <si>
    <t>055-2016</t>
  </si>
  <si>
    <t>160SAE- 1602 2742 - 371735</t>
  </si>
  <si>
    <t>Contaminacion de la quebrada los quintero</t>
  </si>
  <si>
    <t>056-2016</t>
  </si>
  <si>
    <t>Perro me mordio y la señora no pregunto que me paso ni me mostro el carnet de vacunas ni nada.</t>
  </si>
  <si>
    <t>Daniel Castaño Giraldo</t>
  </si>
  <si>
    <t>Dora Luz</t>
  </si>
  <si>
    <t>057-2016</t>
  </si>
  <si>
    <t>Detrás de esta direccion estan tirando tierra a la quebrada y estan cortando los guaduales.</t>
  </si>
  <si>
    <t>058-2016</t>
  </si>
  <si>
    <t>2 perros agrecivos que se pasan al lote del solicitante constantemente, el dueño a manifestado que va a corregir esta situacion y no lo ha hecho</t>
  </si>
  <si>
    <t>Dario Cardona Velesquez</t>
  </si>
  <si>
    <t>Juan Andres Giraldo Zapata</t>
  </si>
  <si>
    <t>059-2016</t>
  </si>
  <si>
    <t>Intervencion de talud en zona de retiro</t>
  </si>
  <si>
    <t>Juan Escudero</t>
  </si>
  <si>
    <t>Bar Quillo</t>
  </si>
  <si>
    <t>060-2016</t>
  </si>
  <si>
    <t>Obra construida en retiro de quebrada</t>
  </si>
  <si>
    <t>061-2016</t>
  </si>
  <si>
    <t>Solicita cerramiento del lote para que no ingresen equinos ni ganado.</t>
  </si>
  <si>
    <t>Oscar Muñoz</t>
  </si>
  <si>
    <t>Predio del Sr. Oscar Muñoz</t>
  </si>
  <si>
    <t>062-2016</t>
  </si>
  <si>
    <t>369564 - 0415617</t>
  </si>
  <si>
    <t>COMPARENDO Saint Joseph</t>
  </si>
  <si>
    <t>CONDISA S.A. - Arq. Dorian Londoño, Promotora Saintjoseph</t>
  </si>
  <si>
    <t>900571198-3</t>
  </si>
  <si>
    <t>4446864 - 4443865</t>
  </si>
  <si>
    <t>063-2016</t>
  </si>
  <si>
    <t>5248 - 0368916</t>
  </si>
  <si>
    <t>Proyecto Saltamonte</t>
  </si>
  <si>
    <t>Comparendo proyecto Saltamonte</t>
  </si>
  <si>
    <t>Coninsa Ramon H S.A - Proyecto Saltamonte</t>
  </si>
  <si>
    <t>890.911.431-1</t>
  </si>
  <si>
    <t>4488828 - 3328868</t>
  </si>
  <si>
    <t>064-2016</t>
  </si>
  <si>
    <t xml:space="preserve">Contaminacion por basuras </t>
  </si>
  <si>
    <t>Carlos Ignacio Cuervo</t>
  </si>
  <si>
    <t>Lote del perjudicante - Sector la esperanza</t>
  </si>
  <si>
    <t>065-2016</t>
  </si>
  <si>
    <t>Venta de frutas al costado de la cancha del Dorado, control de basuras.</t>
  </si>
  <si>
    <t>Elizabeth Uribe M.</t>
  </si>
  <si>
    <t>Bl. 10 Apto 9940</t>
  </si>
  <si>
    <t>La perjudiciante ya gestiono los tramites correspondientes ante Enviaseo para la recoleccion de sus residuos, visito Julian Guzman</t>
  </si>
  <si>
    <t>066-2016</t>
  </si>
  <si>
    <t>365826 - 366060 - 366061</t>
  </si>
  <si>
    <t>Caso de maltrato animal hacia un felino</t>
  </si>
  <si>
    <t>Sebastian Isaza Zuluaga</t>
  </si>
  <si>
    <t>067-2016</t>
  </si>
  <si>
    <t>Aguas negras contaminando y saliendo al lote de la vecina.</t>
  </si>
  <si>
    <t xml:space="preserve">de oficio (Diego Montoya) </t>
  </si>
  <si>
    <t>Orlando Loaiza</t>
  </si>
  <si>
    <t>068-2016</t>
  </si>
  <si>
    <t>Acumulacion de escombros y de excretas de mascotas en una servidumbre de varios residentes del sector. Tenencia inadecuada de mascotas.</t>
  </si>
  <si>
    <t>069-2016</t>
  </si>
  <si>
    <t xml:space="preserve">369271 - se anexa informe de fauna. </t>
  </si>
  <si>
    <t>Decomiso preventivo por omision de auxilio a canino</t>
  </si>
  <si>
    <t>Jairo Andres Garcia Molina</t>
  </si>
  <si>
    <t>jadregas56@hotmail.com</t>
  </si>
  <si>
    <t>070-2016</t>
  </si>
  <si>
    <t>Daño del jardin del separador central frente a la vivienda de la quejosa y la presunta perjudicante.</t>
  </si>
  <si>
    <t>Esposo de la Sra. Angela Benjumea</t>
  </si>
  <si>
    <t>Se realizan actas de visita tanto con la quejosa como con la presunta perjudicante; las dos agumentan no ser las que dañan las matas y ambas se echan la culpa. Al parecer el caso se puede concluir que es mala conviviencia.</t>
  </si>
  <si>
    <t>071-2016</t>
  </si>
  <si>
    <t>Visita de control y seguimiento</t>
  </si>
  <si>
    <t>072-2016</t>
  </si>
  <si>
    <t>Se solicita citar a acta de compromiso a la perjudiciante.</t>
  </si>
  <si>
    <t>Porton de Alcala - Administrador Juan Carlos Velez.</t>
  </si>
  <si>
    <t>Wendy Benavides Perez</t>
  </si>
  <si>
    <t>Torre 8 - Apto 501</t>
  </si>
  <si>
    <t>073-2016</t>
  </si>
  <si>
    <t>Yo iba caminando por la calle cuando pase al frente de la finca del señor Eliecer los perros me mordieron, el señor no se digno a llevarme al hospital me atendieron en la clinica las vegas.</t>
  </si>
  <si>
    <t>Margarita Maria Tenorio</t>
  </si>
  <si>
    <t>Eliecer Contreras</t>
  </si>
  <si>
    <t>074-2016</t>
  </si>
  <si>
    <t>Quema y residuos solidos y/o escombros y autorizaciones establecidos por la normatividad vigente</t>
  </si>
  <si>
    <t>de oficio (Incp. Palmas)</t>
  </si>
  <si>
    <t>Juan Fernando Quintero Morales</t>
  </si>
  <si>
    <t>Sector la Esperanza detrás de la parcelacion Veranda.</t>
  </si>
  <si>
    <t>075-2016</t>
  </si>
  <si>
    <t>Cristian Vargas Gallego</t>
  </si>
  <si>
    <t>Verada Pantanillo Sector los Rios</t>
  </si>
  <si>
    <t>076-2016</t>
  </si>
  <si>
    <t>Contaminacion de quebrada la morgan con aguas negras procedentes de la cocina y con escombros de una construccion.</t>
  </si>
  <si>
    <t>Restaurante Sancho Paisa</t>
  </si>
  <si>
    <t>Kilometro 16 via las palmas</t>
  </si>
  <si>
    <t>39384221-0</t>
  </si>
  <si>
    <t>3860752 - 3113210426</t>
  </si>
  <si>
    <t>077-2016</t>
  </si>
  <si>
    <t>Lavadero de carros que hace uso ineficiente y excesivo del agua, problemas de vertimiento.</t>
  </si>
  <si>
    <t>Jhony Castañeda</t>
  </si>
  <si>
    <t>Se realiza visita se le solicita al perjudiciante el correcto uso del agua.</t>
  </si>
  <si>
    <t>078-2016</t>
  </si>
  <si>
    <t>El perro mordio a mi hijo de 8 años, el niño fue atendido en Envisalud.</t>
  </si>
  <si>
    <t>Paola Andrea Cataño Villegas</t>
  </si>
  <si>
    <t>Edwin Alexander Cordoba Hoguin</t>
  </si>
  <si>
    <t>Interior 112</t>
  </si>
  <si>
    <t>079-2016</t>
  </si>
  <si>
    <t>Verificacion y control de los recursos naturales en Casa Vieja</t>
  </si>
  <si>
    <t>Inversiones Casa Vieja Ltda.</t>
  </si>
  <si>
    <t>080-2016</t>
  </si>
  <si>
    <t>160sae- 1602 2786</t>
  </si>
  <si>
    <t>Orden de policía para aprovechamiento de árbol aislado por riesgo de volcamiento.</t>
  </si>
  <si>
    <t xml:space="preserve">Alba Mery Betancur </t>
  </si>
  <si>
    <t>Maria Fabiola Vizcarra</t>
  </si>
  <si>
    <t>081-2016</t>
  </si>
  <si>
    <t>Guaduas de lote vecino que estan perjudicando a la urbanizacion Azur</t>
  </si>
  <si>
    <t>Urbanizacion Azur casas PH.</t>
  </si>
  <si>
    <t>Luz Marina Posada Mejia</t>
  </si>
  <si>
    <t>Finca La Migaja</t>
  </si>
  <si>
    <t xml:space="preserve">Se Hablo con la Sra. Luz Marina Posada, via telefonica, la sra. Argumenta que ella es una persona adulta mayor y que la cuidan dos sobrinos, uno que trabaja en el Dia la cuida de noche y uno que trabaja de noche la cuida en el dia, que ella no sale y no tiene tiempo para ir a ninguna citacion, igualmente argumenta que ella no talara las guaduas y tampoco realizara el respectivo mantenimiento que esto solo ocurrira cuando ella muera por uqe las guaduas desde que su papa estaba vivo estan hay y que el las cuidaba mucho. </t>
  </si>
  <si>
    <t>082-2016</t>
  </si>
  <si>
    <t>dentro del predio de mi propiedad, solicitan que la vecina pase el tanque de predio.</t>
  </si>
  <si>
    <t>2761983 - 3137670337</t>
  </si>
  <si>
    <t>interior 103</t>
  </si>
  <si>
    <t>083-2016</t>
  </si>
  <si>
    <t>verificacion a proyecto urbanistico.</t>
  </si>
  <si>
    <t>Santiago Posada</t>
  </si>
  <si>
    <t>lote 1057 Las Plamas sector La Esperanza</t>
  </si>
  <si>
    <t>084-2016</t>
  </si>
  <si>
    <t>Arrojan todo tipo de residuos solidos en el lote del peticionario.</t>
  </si>
  <si>
    <t>Willie Garcia</t>
  </si>
  <si>
    <t>Interior 129</t>
  </si>
  <si>
    <t>5595500 - 3044448099</t>
  </si>
  <si>
    <t>(30/03/2016) El peticionario se presenta y manifiesta que ya la problemática se solucionó por actuerdo entre las partes.</t>
  </si>
  <si>
    <t>085-2016</t>
  </si>
  <si>
    <t>Corriente de agua que pasa por predio en contruccion requiere evaluacion por supuestos daños en predio construido</t>
  </si>
  <si>
    <t>La comunidad - Avicola San Antonio Chingui 2</t>
  </si>
  <si>
    <t>Avicola San Antonio Chingui 2</t>
  </si>
  <si>
    <t>Contructor Plan Parcial las Brujas</t>
  </si>
  <si>
    <t>Las Brujas</t>
  </si>
  <si>
    <t>086-2016</t>
  </si>
  <si>
    <t>371290 oficio 99</t>
  </si>
  <si>
    <t>Perro agrasivo que ya a matado varios animales.</t>
  </si>
  <si>
    <t>Reinaldo Rios</t>
  </si>
  <si>
    <t xml:space="preserve">Vereda Perico  </t>
  </si>
  <si>
    <t>Conminación</t>
  </si>
  <si>
    <t>087-2016</t>
  </si>
  <si>
    <t>371291 - 5495</t>
  </si>
  <si>
    <t>Estan ingresando maquinaria y despejando el paso de toda la flora y fauna que existe en el lugar y las zonas de proteccion</t>
  </si>
  <si>
    <t>de oficio Inspeccion Palmas e inspeccion Ambiental</t>
  </si>
  <si>
    <t>vereda las palmas</t>
  </si>
  <si>
    <t>088-2016</t>
  </si>
  <si>
    <t>Erika tiene un perro raza brava buldog que es muy agresivo, el perro estaba sin bozal y sin tradilla</t>
  </si>
  <si>
    <t>Natalia Rendon</t>
  </si>
  <si>
    <t>Erika Arias</t>
  </si>
  <si>
    <t>089-2016</t>
  </si>
  <si>
    <t>La obra que esta por la calle 25 c sur # 25 b 50 interior 125 cortaron unos arboles y tiraron las raices a la quebrada</t>
  </si>
  <si>
    <t>Maria Isabel Ramirez</t>
  </si>
  <si>
    <t>Int. 125 por 3 esquinas</t>
  </si>
  <si>
    <t>090-2016</t>
  </si>
  <si>
    <t>Podaron Arboles sin permiso autorizando por la administradora de la unidad.</t>
  </si>
  <si>
    <t>Camino Verde</t>
  </si>
  <si>
    <t>Camino verde de los naranjos</t>
  </si>
  <si>
    <t>091-2016</t>
  </si>
  <si>
    <t>Estan acumulando Basuras en la Cra 37 con la calle 45 por los rieles y perjudicandio a la familia de la calle 48 b sur Cra 37-22</t>
  </si>
  <si>
    <t>092-2016</t>
  </si>
  <si>
    <t>Tuberia de aguas residuales cruzando lote del predio de la peticionaria</t>
  </si>
  <si>
    <t>Ana Beatriz Gutierrez</t>
  </si>
  <si>
    <t>Urbanizacion Belomonte</t>
  </si>
  <si>
    <t>Urbanizacion Belomonte Las Palmas</t>
  </si>
  <si>
    <t>093-2016</t>
  </si>
  <si>
    <t>Quema de material vegetal sin autorizacion.</t>
  </si>
  <si>
    <t>Leon Jaime Cardona</t>
  </si>
  <si>
    <t>094-2016</t>
  </si>
  <si>
    <t>Quema de alambre para sacar cobre.</t>
  </si>
  <si>
    <t>Jhon Fredy Rojas</t>
  </si>
  <si>
    <t>095-2016</t>
  </si>
  <si>
    <t>160sae-1603-2799</t>
  </si>
  <si>
    <t xml:space="preserve">Descarga de gallinero que esta construido en zona de retiro al drenaje. </t>
  </si>
  <si>
    <t>Maria Elena Botero</t>
  </si>
  <si>
    <t>3513347-3116175673</t>
  </si>
  <si>
    <t>096-2016</t>
  </si>
  <si>
    <t>Arrojan desperdicion al lote de la peticionaria.</t>
  </si>
  <si>
    <t>Maria Cristina Duque Posada</t>
  </si>
  <si>
    <t>Apto 223 t.6</t>
  </si>
  <si>
    <t>Pablo Vallejo</t>
  </si>
  <si>
    <t>097-2016</t>
  </si>
  <si>
    <t>372522 - 0354014 - evaluacion forestal 16-01-2017</t>
  </si>
  <si>
    <t>El señor lorenzo me esta perjudicando con un arbol que esta muy alto y esta tapando la luz y el techo de mi casa.</t>
  </si>
  <si>
    <t>Jaime Arturo Gomez</t>
  </si>
  <si>
    <t>Al frente de Amarrelo loma el esmeraldal</t>
  </si>
  <si>
    <t>Frente Amarello loma del esmeraldal</t>
  </si>
  <si>
    <t>098-2016</t>
  </si>
  <si>
    <t>Olores y moscas por mala disposicion de la equinasa.</t>
  </si>
  <si>
    <t>Camino las aguas</t>
  </si>
  <si>
    <t>Via nueva el chingui</t>
  </si>
  <si>
    <t>Pesebrera contigua</t>
  </si>
  <si>
    <t>Via nueva chingui</t>
  </si>
  <si>
    <t xml:space="preserve">Se realizo visita se verifico el estado del acopio de la equinasa, se dejaron las recomendaciones pertinentes, el administrador argumenta que las actara y realizara las mejoras, en terminos generales se observo bien. </t>
  </si>
  <si>
    <t>099-2016</t>
  </si>
  <si>
    <t>372654 - 5984</t>
  </si>
  <si>
    <t xml:space="preserve">Obras de construccion de redes de alcantarillado en la zona de retiro de la quebrada sin nombre tributario de la quebrada la Honda, donde se han aportado material de sedimentacion y material de excavacion a la fuente hidrica. </t>
  </si>
  <si>
    <t>Inspeccion de Policia Ambiental.</t>
  </si>
  <si>
    <t>Medellin</t>
  </si>
  <si>
    <t>900011649-1</t>
  </si>
  <si>
    <t>Consydi Ltda.</t>
  </si>
  <si>
    <t>Comparendo ambiental 2260</t>
  </si>
  <si>
    <t>100-2016</t>
  </si>
  <si>
    <t>Cambio de piso blando a piso duro.</t>
  </si>
  <si>
    <t>Maderos del sur</t>
  </si>
  <si>
    <t xml:space="preserve">Se reeliza visita al lugar y se les solicita retirar la madera y conservar la zona verde, se procedera a verificacion, pero el propietario mostro buena dispocision para esta solicitud. </t>
  </si>
  <si>
    <t>101-2016</t>
  </si>
  <si>
    <t>El residente de esta direccion le esta tirando balines a mi perro</t>
  </si>
  <si>
    <t>Diana Maria Ruiz Correa</t>
  </si>
  <si>
    <t>Se vistia el prdio y los habitantes manifiestan desconocer esta queja y que ellos no cuentan con armas.</t>
  </si>
  <si>
    <t>102-2016</t>
  </si>
  <si>
    <t>365521-362791</t>
  </si>
  <si>
    <t>Manejo inadecuado de canino</t>
  </si>
  <si>
    <t>Por determinar (Fredy Restrepo)</t>
  </si>
  <si>
    <t>Interior 154</t>
  </si>
  <si>
    <t>103-2016</t>
  </si>
  <si>
    <t>372680 - 0383515</t>
  </si>
  <si>
    <t>lotes donde están acumulando basura, colocando en riesgo la estabilidad de la malla de cerramiento</t>
  </si>
  <si>
    <t>Residencias las antillas 3</t>
  </si>
  <si>
    <t>Sector las Antillas</t>
  </si>
  <si>
    <t>Parte de atrás de la unidad residencial las antillas 3</t>
  </si>
  <si>
    <t>104-2016</t>
  </si>
  <si>
    <t>Manejo inadecuado de caninos la señora dice uqe no va hacer nada para controlarlas y evitar que dejen los excrementos en el espacio publico.</t>
  </si>
  <si>
    <t>Blanca Luz y Maria Teresa Restrepo</t>
  </si>
  <si>
    <t>105-2016</t>
  </si>
  <si>
    <t>Residuos solidos en el espacio publico</t>
  </si>
  <si>
    <t>106-2016</t>
  </si>
  <si>
    <t>Residuos solidos y especiales dejados en la zona verde</t>
  </si>
  <si>
    <t>Andres Giraldo</t>
  </si>
  <si>
    <t>107-2016</t>
  </si>
  <si>
    <t>Maria Celene Ramirez</t>
  </si>
  <si>
    <t>Sencibilizacion</t>
  </si>
  <si>
    <t>108-2016</t>
  </si>
  <si>
    <t xml:space="preserve">El señor del 3er piso le esta echando aceite quemado a un arbol que este frente a la casa de el. </t>
  </si>
  <si>
    <t>Alejandro Carrique</t>
  </si>
  <si>
    <t>/ Cra. 43 # 40Hsur64</t>
  </si>
  <si>
    <t>109-2016</t>
  </si>
  <si>
    <t>Tala de arboles en predio rural sin autorizacion del peticionario.</t>
  </si>
  <si>
    <t>Jose de los santos Clavijo Buritica</t>
  </si>
  <si>
    <t>Finca la montañita, san nicolas - Calle 35 D sur # 25 B 06</t>
  </si>
  <si>
    <t>5052814 - 3127960868</t>
  </si>
  <si>
    <t>I.R. Fuente Clara S.A.S</t>
  </si>
  <si>
    <t>Circular 3 # 66 b 160 Medellin (Notificacion)</t>
  </si>
  <si>
    <t>110-2016</t>
  </si>
  <si>
    <t>Se presenta el perjudiciante y dice que mi perro mordio a un niño de 4 años y por eso me quitaron el perro, solicita la posibilidad que se l odevuelvan.</t>
  </si>
  <si>
    <t>Luis Angel Perez Polo</t>
  </si>
  <si>
    <t>Cra 27 a Calle 41 sur 10 Interior 246</t>
  </si>
  <si>
    <t>Se presento el perjudiciante voluntariamente para reclamar su perro y hablo con el inspector.</t>
  </si>
  <si>
    <t>111-2016</t>
  </si>
  <si>
    <t>La señora martha barre todas las hojas de los arboles y me las tira al frente del edificuio mio, ademas estan derrochando mucha agua</t>
  </si>
  <si>
    <t>Luz Agudelo</t>
  </si>
  <si>
    <t>Dig. 33 # 33 sur 21 Edificio Plermo</t>
  </si>
  <si>
    <t>Martha Orozco</t>
  </si>
  <si>
    <t>Dig. 33 # 33 sur 24</t>
  </si>
  <si>
    <t>Se realiza visita y se puede observar que la situacion ya fue mejorada.</t>
  </si>
  <si>
    <t>112-2016</t>
  </si>
  <si>
    <t>Dejo escombros hace mas de 15 dias en el espacio publico</t>
  </si>
  <si>
    <t>Arnoldo Patiño</t>
  </si>
  <si>
    <t>Calle 41 B sur # 29 a 17</t>
  </si>
  <si>
    <t>113-2016</t>
  </si>
  <si>
    <t>Segundo ataque de perro pastor aleman</t>
  </si>
  <si>
    <t>Rocio Duque</t>
  </si>
  <si>
    <t>Calle 40 A sur # 25aa161 Int. 112</t>
  </si>
  <si>
    <t>Mauricio</t>
  </si>
  <si>
    <t>Calle 40 A sur # 25 aa 161 Int. 103</t>
  </si>
  <si>
    <t>114-2016</t>
  </si>
  <si>
    <t>Perra labradora ataco a la mascota de la señora aleida</t>
  </si>
  <si>
    <t>Aleida Duque Ramirez</t>
  </si>
  <si>
    <t>Calle 48 dd sur # 42-15 bloque 3,5 señorial Apto 502</t>
  </si>
  <si>
    <t>Cll 48 d sur # 42 - 15 bloque 3,5 apto 502</t>
  </si>
  <si>
    <t>115-2016</t>
  </si>
  <si>
    <t>Afectaciones al suministro de agua</t>
  </si>
  <si>
    <t>Robinson Marin Zapata</t>
  </si>
  <si>
    <t>Calle 36Dsur # 25 a 85</t>
  </si>
  <si>
    <t>Ruben</t>
  </si>
  <si>
    <t>Calle 36 d sur # 25 a 85 enseguida</t>
  </si>
  <si>
    <t>116-2016</t>
  </si>
  <si>
    <t>376497 - 376281</t>
  </si>
  <si>
    <t>Oscar de Jesus Arango Alvarez</t>
  </si>
  <si>
    <t>117-2016</t>
  </si>
  <si>
    <t>La administracion no hace poda de los arboles y nos esta dañando las canoas</t>
  </si>
  <si>
    <t xml:space="preserve">Maria Ines Vasco </t>
  </si>
  <si>
    <t>Calle 24 sur # 3995</t>
  </si>
  <si>
    <t>Unidad cerezos de la abadia</t>
  </si>
  <si>
    <t>Calle 24 sur frente a benedictinos</t>
  </si>
  <si>
    <t>118-2016</t>
  </si>
  <si>
    <t>Banco caja social</t>
  </si>
  <si>
    <t>Cra 42 # 37 sur 4</t>
  </si>
  <si>
    <t>119-2016</t>
  </si>
  <si>
    <t xml:space="preserve">Hay un movivimento de tierrra que esta perjudiciando un humedal y un nacimiento. </t>
  </si>
  <si>
    <t>Finca Santa Claus Parcelacion Rio Pino</t>
  </si>
  <si>
    <t>120-2016</t>
  </si>
  <si>
    <t>Almacenamiento de escmbros y materiales de construccion.</t>
  </si>
  <si>
    <t>Javier Saldarriaga</t>
  </si>
  <si>
    <t>Calle 36 A # 40-92 Cra 36 b 39 b sur 16</t>
  </si>
  <si>
    <t>121-2016</t>
  </si>
  <si>
    <t>quema de escombros sin control</t>
  </si>
  <si>
    <t>willian de jesus garcia rojas</t>
  </si>
  <si>
    <t>Vereda las palmas sector la esperanza</t>
  </si>
  <si>
    <t>122-2016</t>
  </si>
  <si>
    <t>Quema sin autorizacion</t>
  </si>
  <si>
    <t>favio de jesus otalvaro</t>
  </si>
  <si>
    <t>Diagonal a la parcelacion encenillos, Finca el Origen</t>
  </si>
  <si>
    <t>123-2016</t>
  </si>
  <si>
    <t>escombros en espacio publico</t>
  </si>
  <si>
    <t>Gabriel Alexander Colorado</t>
  </si>
  <si>
    <t>Cra 36 # 39b sur 16</t>
  </si>
  <si>
    <t>124-2016</t>
  </si>
  <si>
    <t>Juan Guillermo Betancur</t>
  </si>
  <si>
    <t>Calle 40 sur # 30-122 apto 106</t>
  </si>
  <si>
    <t>125-2016</t>
  </si>
  <si>
    <t>Nidia Navarro</t>
  </si>
  <si>
    <t>Cra 32 # 40 bb sur 05</t>
  </si>
  <si>
    <t>126-2016</t>
  </si>
  <si>
    <t>16626729 / pe-179</t>
  </si>
  <si>
    <t>Vertimiento de aguas producto de actividades domesticas.</t>
  </si>
  <si>
    <t>Familia Quintero Florez</t>
  </si>
  <si>
    <t>Las Plamas Sector la Esperanza</t>
  </si>
  <si>
    <t>127-2016</t>
  </si>
  <si>
    <t>Tiene dos perros de raza golden cuando salen los sacan sin bozal y no tienen ningun control me mordio no fue muy grave pero me rozo con el colmillo</t>
  </si>
  <si>
    <t>Olga Lucia Calle</t>
  </si>
  <si>
    <t>Cra 34 A # 39-54</t>
  </si>
  <si>
    <t>Cra 34 A # 39-54 2do piso</t>
  </si>
  <si>
    <t>128-2016</t>
  </si>
  <si>
    <t>Arbol de predio privado el cual se observa con raices expuestas sobre el talud y su proyeccion marcada sobre viviendas, uno de los propietarios dice que no va a relizar ninguna tala.</t>
  </si>
  <si>
    <t>Maria Susana Alzate</t>
  </si>
  <si>
    <t>Familia Ossa Restrepo</t>
  </si>
  <si>
    <t>Predio matricula inmobiliaria 001-0440156</t>
  </si>
  <si>
    <t>129-2016</t>
  </si>
  <si>
    <t xml:space="preserve">Acumulacion de escombros en espacios publicos. </t>
  </si>
  <si>
    <t>130-2016</t>
  </si>
  <si>
    <t>Acopio de escombros en el espacio publico</t>
  </si>
  <si>
    <t>Inversiones Ambil sas</t>
  </si>
  <si>
    <t>Cra 42 # 38 sur 71</t>
  </si>
  <si>
    <t>131-2016</t>
  </si>
  <si>
    <t>El Señor Felipe, agredio con un palo a mi perro el dia 5 de Abril</t>
  </si>
  <si>
    <t>Giovany Albeiro Tamayo</t>
  </si>
  <si>
    <t>Dig. 29 Trans. 34 b sur 62 Interior 126</t>
  </si>
  <si>
    <t>Felipe</t>
  </si>
  <si>
    <t>En la misma direccion del quejoso en la casa del frente</t>
  </si>
  <si>
    <t>132-2016</t>
  </si>
  <si>
    <t xml:space="preserve">En una casa del barrio mesa donde esta la antena de comcel hay mucha generacion de basura e igualmente se </t>
  </si>
  <si>
    <t>anonima</t>
  </si>
  <si>
    <t>Hermanas Arango</t>
  </si>
  <si>
    <t>Casa antena de comcel en el barrio mesa</t>
  </si>
  <si>
    <t>133-2016</t>
  </si>
  <si>
    <t>Tiene un perro de nombre way el cual lo mantiene suelto y sin bozal y sin trailla</t>
  </si>
  <si>
    <t>Sector meseta parte alta</t>
  </si>
  <si>
    <t>134-2016</t>
  </si>
  <si>
    <t xml:space="preserve">El sr. Goivani tiene un perro en mal estado y lo utiliza para que agreda a la gente. </t>
  </si>
  <si>
    <t>Alto de misael</t>
  </si>
  <si>
    <t>135-2016</t>
  </si>
  <si>
    <t>Ofs. 1104</t>
  </si>
  <si>
    <t>136-2016</t>
  </si>
  <si>
    <t>Lavado de contenedores en via publica</t>
  </si>
  <si>
    <t>de oficio (Policia)</t>
  </si>
  <si>
    <t xml:space="preserve">Nativo Flora </t>
  </si>
  <si>
    <t>Cra 27aa # 36 sur 151</t>
  </si>
  <si>
    <t>900792093-7</t>
  </si>
  <si>
    <t>comparendo pedagogico</t>
  </si>
  <si>
    <t>137-2016</t>
  </si>
  <si>
    <t>Sumideros con aporte de sedimentacion</t>
  </si>
  <si>
    <t>Bienes y Bienes Nativo Madera</t>
  </si>
  <si>
    <t>Cra 27d # 36 sur 120</t>
  </si>
  <si>
    <t>811000555-8</t>
  </si>
  <si>
    <t>138-2016</t>
  </si>
  <si>
    <t xml:space="preserve">Almacenamiento de escombros </t>
  </si>
  <si>
    <t>Oscar Anibal Giraldo</t>
  </si>
  <si>
    <t>Trans 34ee sur 33-27</t>
  </si>
  <si>
    <t>139-2016</t>
  </si>
  <si>
    <t>Mariana Gonzalez Atehortua</t>
  </si>
  <si>
    <t>Trans 34 d sur 32 a 07</t>
  </si>
  <si>
    <t>140-2016</t>
  </si>
  <si>
    <t>Luz Edilma Chaverra Soto</t>
  </si>
  <si>
    <t>Trans 34 d # 29-75</t>
  </si>
  <si>
    <t>141-2016</t>
  </si>
  <si>
    <t>Gildardo Antonio Giraldo Moreno</t>
  </si>
  <si>
    <t>Dig. 34 A sur # 31 e 62</t>
  </si>
  <si>
    <t>142-2016</t>
  </si>
  <si>
    <t>Augusto Salazar</t>
  </si>
  <si>
    <t>Dig. 32 # 33 a sur 42a sur 24</t>
  </si>
  <si>
    <t>143-2016</t>
  </si>
  <si>
    <t>Carlos Augusto Mejia</t>
  </si>
  <si>
    <t>Dig. 32 # a sur 24</t>
  </si>
  <si>
    <t>144-2016</t>
  </si>
  <si>
    <t>Sergio Gomez Betancur</t>
  </si>
  <si>
    <t>Tranv 34 a sur # 32-61</t>
  </si>
  <si>
    <t>145-2016</t>
  </si>
  <si>
    <t>378817 - 438298</t>
  </si>
  <si>
    <t>Tala de guadual sin permiso</t>
  </si>
  <si>
    <t xml:space="preserve">Jose Maria Lopez </t>
  </si>
  <si>
    <t>Calle 51 # 84-190 apto 903</t>
  </si>
  <si>
    <t>146-2016</t>
  </si>
  <si>
    <t>Realizando quemas al parecer para abrir espacio y contruir un vivero</t>
  </si>
  <si>
    <t>Juan Manuel Cubaleda Munera</t>
  </si>
  <si>
    <t>Cra. 25 # 38 d sur 02 Interior 175</t>
  </si>
  <si>
    <t>147-2016</t>
  </si>
  <si>
    <t>Material dispuesto en zona de proteccion de retiro de quebrada.</t>
  </si>
  <si>
    <t>Proyecto Urbanistico La Felisa (Constructora Coninsa Ramon H. sa)</t>
  </si>
  <si>
    <t>Carrera 27 b # 3bsur 77</t>
  </si>
  <si>
    <t>890911431-1</t>
  </si>
  <si>
    <t>148-2016</t>
  </si>
  <si>
    <t>Escombros en lote de via, (Olga Mejia)</t>
  </si>
  <si>
    <t>Angel Arias Velasquez</t>
  </si>
  <si>
    <t>Kilometro 18 via las Palmas</t>
  </si>
  <si>
    <t>149-2016</t>
  </si>
  <si>
    <t>Proyecto Bruja Bonita</t>
  </si>
  <si>
    <t>Aporte de sedimentacion a red de aguas lluvias y contaminacion de la via sector las Brujas</t>
  </si>
  <si>
    <t>Conaltura sa</t>
  </si>
  <si>
    <t>Calle 5 # 39 - 194</t>
  </si>
  <si>
    <t>811020804-2</t>
  </si>
  <si>
    <t>150-2016</t>
  </si>
  <si>
    <t>Proyecto Meritage</t>
  </si>
  <si>
    <t>Aporte de sedimentacion al afluente de la quebrada espiritu santo</t>
  </si>
  <si>
    <t>Mensula sa</t>
  </si>
  <si>
    <t>Calle 10 sur # 50 ff 28</t>
  </si>
  <si>
    <t>800027617-3</t>
  </si>
  <si>
    <t>151-2016</t>
  </si>
  <si>
    <t xml:space="preserve">Ateque de canino de nombre Kaira y un bullterrier de nombre mincuni a un perro de nombre rufo el dia de ayer, el perro esta hospitalizado </t>
  </si>
  <si>
    <t>Jesus Restrepo</t>
  </si>
  <si>
    <t>Carrera 20 # 23 sur 84 Int. 143</t>
  </si>
  <si>
    <t>Oscar Alejandro Luis Restrepo</t>
  </si>
  <si>
    <t>152-2016</t>
  </si>
  <si>
    <t>Arboles muy altos que estan perjudiciando los techos y hay riesgo de causa de un accidente</t>
  </si>
  <si>
    <t>Josue Arias Rios</t>
  </si>
  <si>
    <t>Cra 25 b # 27 sur 04</t>
  </si>
  <si>
    <t>Jaime Lazaro</t>
  </si>
  <si>
    <t>misma direccion del quejoso</t>
  </si>
  <si>
    <t>153-2016</t>
  </si>
  <si>
    <t>Perro pitbull que ataco a otro y al propietario del perro atacado.</t>
  </si>
  <si>
    <t>Yamile Caro Escobar</t>
  </si>
  <si>
    <t>Condominio Acanto</t>
  </si>
  <si>
    <t>Cra 41 a # 22 sur 87</t>
  </si>
  <si>
    <t>Fabio Alejandro Benitez</t>
  </si>
  <si>
    <t xml:space="preserve">Cra 41 a # 22 sur 87 Apto 1109 </t>
  </si>
  <si>
    <t>154-2016</t>
  </si>
  <si>
    <t>Tala de dos plamas frente al bloque presuntamente por los habitantes del primer piso</t>
  </si>
  <si>
    <t>Jorge Ortegon</t>
  </si>
  <si>
    <t>Carrera 31 # 41 aa sur 45 Bloque apto 502</t>
  </si>
  <si>
    <t>155-2016</t>
  </si>
  <si>
    <t>Problemática con arboles de gran altura que estan perjudicando la urbanizacion villas de corcega</t>
  </si>
  <si>
    <t>Calle 36 aa sur 26 a 887</t>
  </si>
  <si>
    <t>Calle 36 aa sur 26 a 77</t>
  </si>
  <si>
    <t>156-2016</t>
  </si>
  <si>
    <t>Ataque de perra posiblemente raza pitbull a otra de raza labradora de nombre "Juana"</t>
  </si>
  <si>
    <t>Fabiola Arboloeda Perez</t>
  </si>
  <si>
    <t>Carrera 30 # 38 a sur 14</t>
  </si>
  <si>
    <t>Cra. 30 # 38 Edificio Thalia Apto 202</t>
  </si>
  <si>
    <t>157-2016</t>
  </si>
  <si>
    <t>Fuga en red de aguas residuales</t>
  </si>
  <si>
    <t>Adriana Zuluaga</t>
  </si>
  <si>
    <t>Cra 26 a # 40 sur 31 Int. 115</t>
  </si>
  <si>
    <t>158-2016</t>
  </si>
  <si>
    <t xml:space="preserve">Escombros en zona verde </t>
  </si>
  <si>
    <t>Jorge Ivan Olaya</t>
  </si>
  <si>
    <t>Calle 39b sur # 28 115</t>
  </si>
  <si>
    <t>159-2016</t>
  </si>
  <si>
    <t>Guadual que da contra las viviendas parece un lote abandonado por ue esta lleno de basuras</t>
  </si>
  <si>
    <t>Calle 41 b sur # 26-24</t>
  </si>
  <si>
    <t>160-2016</t>
  </si>
  <si>
    <t>Pitbull que ataca a otro mas pequeño le daña un ojo.</t>
  </si>
  <si>
    <t>Elizabeth Pareja Suarez</t>
  </si>
  <si>
    <t>Cra. 32 # 41 aa sur 13</t>
  </si>
  <si>
    <t>Luis Eduardo Torres</t>
  </si>
  <si>
    <t>Carrera 32 # 41 aa sur 13 Bl. 3,2 Apto 501</t>
  </si>
  <si>
    <t>161-2016</t>
  </si>
  <si>
    <t>Visita de propiedad por malos olores</t>
  </si>
  <si>
    <t>Jorge Ivan Arango</t>
  </si>
  <si>
    <t>direccion errada, no se localizan para corregir la direccion</t>
  </si>
  <si>
    <t>162-2016</t>
  </si>
  <si>
    <t>Perro de raza weimaranen mordio a mi hijo de nombre vicente tobon salazar de 7 años de edad.</t>
  </si>
  <si>
    <t>Claudia Fernanada Salazar San Pallao</t>
  </si>
  <si>
    <t>Antonio Jaramillo</t>
  </si>
  <si>
    <t>163-2016</t>
  </si>
  <si>
    <t>137999 - 138170</t>
  </si>
  <si>
    <t>desprendimiento de talud por evento naturas y control de obra</t>
  </si>
  <si>
    <t>de oficio (OGR - Informe C.Calle)</t>
  </si>
  <si>
    <t>Proyecto Mont Claire - Constructora Vertice Ingenieria sas.</t>
  </si>
  <si>
    <t>164-2016</t>
  </si>
  <si>
    <t>Tumbando araucaria para avilitar via</t>
  </si>
  <si>
    <t>de oficio - Francisco Garcia</t>
  </si>
  <si>
    <t>Proyecto urbanistico al lado del parqueadero de señorial, contruccion de via obligada.</t>
  </si>
  <si>
    <t>señorial bloque 7,9</t>
  </si>
  <si>
    <t>Se reliza la visita el lugar Ing. Julian Guzman y Arbey Arbelaez se converza con la ingeniera encargada, el permiso fue entregado por el Ing, Jorge Bustamante, el arbol estaba autorizado para su aprovechamiento.</t>
  </si>
  <si>
    <t>165-2016</t>
  </si>
  <si>
    <t>Ataque de perro bull terrier a perrita en la partedel lomo</t>
  </si>
  <si>
    <t>Hugo Eduardo Navarro</t>
  </si>
  <si>
    <t>Carlos Alberto Gomez Serna</t>
  </si>
  <si>
    <t>Colinas del bosque</t>
  </si>
  <si>
    <t>Diagonal 29 # 34 f sur 81</t>
  </si>
  <si>
    <t>166-2016</t>
  </si>
  <si>
    <t>Unidad la provincia tiene maleza demaciado alta se esta llenado de roedores y demas animales</t>
  </si>
  <si>
    <t>Bety de la Hoz</t>
  </si>
  <si>
    <t>Aptos la Provincia Carlos Alberto Arango</t>
  </si>
  <si>
    <t>Calle 46 f sur 37 171</t>
  </si>
  <si>
    <t>167-2016</t>
  </si>
  <si>
    <t>Estan dañando un antejardin para colocr un muro.</t>
  </si>
  <si>
    <t>Jhon Jairo Echeverry f</t>
  </si>
  <si>
    <t>Cll 26 b sur # 42 b 68</t>
  </si>
  <si>
    <t>Morelia Ruiz</t>
  </si>
  <si>
    <t>Calle 26 b # 42 b 100</t>
  </si>
  <si>
    <t>Se verifica y se pudo constatar que cunetan copn los permisos, no hay afectacion alguna considerable.</t>
  </si>
  <si>
    <t>Ana - Miguel - Olver</t>
  </si>
  <si>
    <t>168-2016</t>
  </si>
  <si>
    <t>Arbol en mal estado a punto de desprendimeinto</t>
  </si>
  <si>
    <t>Climaco Escobar</t>
  </si>
  <si>
    <t>Calle 40 d sur # 28 a 20</t>
  </si>
  <si>
    <t>Rene Castaño</t>
  </si>
  <si>
    <t>Calle 40 c sur # 28 - 34</t>
  </si>
  <si>
    <t>169-2016</t>
  </si>
  <si>
    <t>lote abandonado que esta geneando roedores</t>
  </si>
  <si>
    <t>Johnny Beltran y Johnny Vasco</t>
  </si>
  <si>
    <t>Calle 40gs # 98</t>
  </si>
  <si>
    <t>Calle 40 gsur # 98</t>
  </si>
  <si>
    <t>170-2016</t>
  </si>
  <si>
    <t>5867 - 8149/2017</t>
  </si>
  <si>
    <t>Sedimentacion en fuente hidrica.</t>
  </si>
  <si>
    <t>Proyecto urbanistico Orinoco de la Cuenca</t>
  </si>
  <si>
    <t>Calle 49d sur # 39b 150</t>
  </si>
  <si>
    <t>171-2016</t>
  </si>
  <si>
    <t>138900 - 0391017 -  431275 - 35286</t>
  </si>
  <si>
    <t>Posible afectacion en fuente hidrica.</t>
  </si>
  <si>
    <t>Urbanizacion reserva del Bosque - Santa Klaus</t>
  </si>
  <si>
    <t>Kilometro 18 via las palmas</t>
  </si>
  <si>
    <t>172-2016</t>
  </si>
  <si>
    <t>383515 -  0372680</t>
  </si>
  <si>
    <t>Al parecer tiene un solar lleno de escombros y maleza</t>
  </si>
  <si>
    <t>Oliva Ruiz</t>
  </si>
  <si>
    <t>Int. 106</t>
  </si>
  <si>
    <t>173-2016</t>
  </si>
  <si>
    <t>Arbol con las raices afectadondo mi propiedad y las ramas que estan sobre el techop puede presentar caida y afectar el mismo</t>
  </si>
  <si>
    <t>Jusue Arias Rios</t>
  </si>
  <si>
    <t>Cra 25 b # 27 sur 04 int. 104</t>
  </si>
  <si>
    <t>Jaime Alonso Lazarus Luna</t>
  </si>
  <si>
    <t>Cra. 25 b 27 sur 04</t>
  </si>
  <si>
    <t>174-2016</t>
  </si>
  <si>
    <t>Material de construcción en vía pública</t>
  </si>
  <si>
    <t>Juan Carlos Serna</t>
  </si>
  <si>
    <t>Calle 38 sur # 29 a 39</t>
  </si>
  <si>
    <t>175-2016</t>
  </si>
  <si>
    <t>Jaime Alonzo Lopez</t>
  </si>
  <si>
    <t>Cerrinto Alto quilometro 10</t>
  </si>
  <si>
    <t>176-2016</t>
  </si>
  <si>
    <t>Juan Carlos Garces</t>
  </si>
  <si>
    <t>Cra. 32 cll 40 sur 60</t>
  </si>
  <si>
    <t>177-2016</t>
  </si>
  <si>
    <t>nicefa quinceno</t>
  </si>
  <si>
    <t>Cra 32 cll 40sur</t>
  </si>
  <si>
    <t>178-2016</t>
  </si>
  <si>
    <t>Trasnv. 35 d sur # 33-82</t>
  </si>
  <si>
    <t>179-2016</t>
  </si>
  <si>
    <t>Guillermo Alonso Arcila</t>
  </si>
  <si>
    <t>Cra. 32 cll 40 sur 68</t>
  </si>
  <si>
    <t>180-2016</t>
  </si>
  <si>
    <t>Olga Lucia Vasquez</t>
  </si>
  <si>
    <t>Cll 41 sur # 27 a 05</t>
  </si>
  <si>
    <t>181-2016</t>
  </si>
  <si>
    <t>Cra 36 # 37 sur 31</t>
  </si>
  <si>
    <t>182-2016</t>
  </si>
  <si>
    <t>Jhanet Monzalve</t>
  </si>
  <si>
    <t>Cll 39 d sur 24 ee 120</t>
  </si>
  <si>
    <t>183-2016</t>
  </si>
  <si>
    <t>Raul Alberto Betancur</t>
  </si>
  <si>
    <t>Barrio los naranjos, diagonal a clinica santa gertrudis</t>
  </si>
  <si>
    <t>184-2016</t>
  </si>
  <si>
    <t>Nury Gallego</t>
  </si>
  <si>
    <t>Cll 41 b sur 71</t>
  </si>
  <si>
    <t>185-2016</t>
  </si>
  <si>
    <t>Juan Pablo Sanchez</t>
  </si>
  <si>
    <t>Calle 39 sur # 43-31</t>
  </si>
  <si>
    <t>186-2016</t>
  </si>
  <si>
    <t>Juan David Sierra</t>
  </si>
  <si>
    <t>Cra 29 con las 40 c</t>
  </si>
  <si>
    <t>187-2016</t>
  </si>
  <si>
    <t>Juan Castro</t>
  </si>
  <si>
    <t>Cra 26 41 sur 22</t>
  </si>
  <si>
    <t>188-2016</t>
  </si>
  <si>
    <t>Afectacion ambiental a la quebrada la sucia</t>
  </si>
  <si>
    <t>Varios propietarios</t>
  </si>
  <si>
    <t>Calle 48 sur 42 a 59 (101-201-301), 42 a 61</t>
  </si>
  <si>
    <t>189-2016</t>
  </si>
  <si>
    <t xml:space="preserve">Acumulacion de basura y tierra de vecino que estan tirando y esta ocacionando el derrumbe parcial </t>
  </si>
  <si>
    <t>Cra 42 # 23 a sur 153</t>
  </si>
  <si>
    <t>190-2016</t>
  </si>
  <si>
    <t>Luz Adela Barrera</t>
  </si>
  <si>
    <t>Cra 39 e # 48 f sur 150</t>
  </si>
  <si>
    <t>Maria Cristina Correa</t>
  </si>
  <si>
    <t>Cll 49 d sur con cra. 39 b</t>
  </si>
  <si>
    <t>191-2016</t>
  </si>
  <si>
    <t>Saca los perros a defecar y no los amara ni recoge</t>
  </si>
  <si>
    <t>Luis Carlos Ramirez</t>
  </si>
  <si>
    <t>Calle 48 b sur # 39 b 09 4to piso</t>
  </si>
  <si>
    <t>Se ralizo acta de compromiso con el perjudicante</t>
  </si>
  <si>
    <t>192-2016</t>
  </si>
  <si>
    <t>193-2016</t>
  </si>
  <si>
    <t>El sr. De esta direccion saca escombros y basuras haciendo que las personas algan a la calle</t>
  </si>
  <si>
    <t>194-2016</t>
  </si>
  <si>
    <t>(Mismo 517-16) 5920</t>
  </si>
  <si>
    <t>Movimientos de tierra en el predio.</t>
  </si>
  <si>
    <t>Leopoldo Ortiz T.</t>
  </si>
  <si>
    <t>Predio 1049</t>
  </si>
  <si>
    <t>2680432 - 3148110143</t>
  </si>
  <si>
    <t>195-2016</t>
  </si>
  <si>
    <t>Calle 51 # 84 - 199</t>
  </si>
  <si>
    <t>196-2016</t>
  </si>
  <si>
    <t>Ocupacion de cauce sin autorizacion</t>
  </si>
  <si>
    <t>empresas publicas de medellin</t>
  </si>
  <si>
    <t>Encenillos - Parcelacion andaluza</t>
  </si>
  <si>
    <t>197-2016</t>
  </si>
  <si>
    <t>El perjudiciante tala un arbol en mi predio el arbol es medianero</t>
  </si>
  <si>
    <t>Jorge Tadeo Restrepo</t>
  </si>
  <si>
    <t xml:space="preserve">Se notifica al señor Penagos, la queja es por linderos, nuestra inspeccion no es competente para este tema, el arbol talado tenia permiso por resolucion expedida por la autoridad ambiental. </t>
  </si>
  <si>
    <t>198-2016</t>
  </si>
  <si>
    <t>Problema por olores de dos perros raza labrador, aseo, malos olores en vecinos</t>
  </si>
  <si>
    <t>Nubia Giraldo Lebreros</t>
  </si>
  <si>
    <t>Arturo</t>
  </si>
  <si>
    <t>199-2016</t>
  </si>
  <si>
    <t xml:space="preserve">Quema de residuos solidos </t>
  </si>
  <si>
    <t>Juan Guillermo Rios</t>
  </si>
  <si>
    <t>200-2016</t>
  </si>
  <si>
    <t>atropello a mascota</t>
  </si>
  <si>
    <t>Daniel Restrepo Salazar</t>
  </si>
  <si>
    <t>Alberto Quintero</t>
  </si>
  <si>
    <t>La mina int 147</t>
  </si>
  <si>
    <t>201-2016</t>
  </si>
  <si>
    <t>Esparcimiento de residuos solidos en zona de uso publico</t>
  </si>
  <si>
    <t>De oficio( policia)</t>
  </si>
  <si>
    <t>Supermecados Express( david londoño, Jm londoño propiedad raiz)</t>
  </si>
  <si>
    <t>zuñiga</t>
  </si>
  <si>
    <t>Nit 900665256-7</t>
  </si>
  <si>
    <t>202-2016</t>
  </si>
  <si>
    <t>No hay PMIRS</t>
  </si>
  <si>
    <t>Esperanza Cuartas( condominio milan 2)</t>
  </si>
  <si>
    <t>milan 2</t>
  </si>
  <si>
    <t>203-2016</t>
  </si>
  <si>
    <t xml:space="preserve">PMIRS solo formulado en proceso de implementacion </t>
  </si>
  <si>
    <t>Oscar Cardona ( Mirador de guadalcanal)</t>
  </si>
  <si>
    <t>mirador de guadalcanal</t>
  </si>
  <si>
    <t>204-2016</t>
  </si>
  <si>
    <t>386713 - 0384268</t>
  </si>
  <si>
    <t xml:space="preserve">No hay PMIRS, mal manejo de composataje y riesgo en talud </t>
  </si>
  <si>
    <t>Alexander Arango - Jackeline Carvajal Valencia</t>
  </si>
  <si>
    <t xml:space="preserve">Nubia Bedoya </t>
  </si>
  <si>
    <t xml:space="preserve">vista alegre </t>
  </si>
  <si>
    <t>205-2016</t>
  </si>
  <si>
    <t xml:space="preserve">inadecuada disposicion de residuos solidos en via publica </t>
  </si>
  <si>
    <t xml:space="preserve">De oficio </t>
  </si>
  <si>
    <t>Rosa Nelly Velasquez</t>
  </si>
  <si>
    <t>alcala</t>
  </si>
  <si>
    <t>206-2016</t>
  </si>
  <si>
    <t>Afectaciones a predios vecinos por movimiento de tierras</t>
  </si>
  <si>
    <t>Maria Eugenia Monroy de Moreno (Orlando Moreno Diaz cc 70057598)</t>
  </si>
  <si>
    <t>Loma Esmeraldal</t>
  </si>
  <si>
    <t>3360079 - 3566081</t>
  </si>
  <si>
    <t>207-2016</t>
  </si>
  <si>
    <t xml:space="preserve">Afectacion a zona verde y arbol </t>
  </si>
  <si>
    <t>208-2016</t>
  </si>
  <si>
    <t>afectaciones por vertimientos de aguas servidas a red de aguas lluvias y a la quebrada minahonda</t>
  </si>
  <si>
    <t>Urbanizacion camino de cumbres</t>
  </si>
  <si>
    <t>inmaculada</t>
  </si>
  <si>
    <t>209-2016</t>
  </si>
  <si>
    <t>afectacion por escombros por parte del señor Robinson de Jesus Cano</t>
  </si>
  <si>
    <t xml:space="preserve">Robinson de Jesus Cano </t>
  </si>
  <si>
    <t xml:space="preserve">Altos de Misael </t>
  </si>
  <si>
    <t>210-2016</t>
  </si>
  <si>
    <t>afectacion de vegetacion en quebrada ubicada en el sector las brisas</t>
  </si>
  <si>
    <t xml:space="preserve">Pedro Isaza </t>
  </si>
  <si>
    <t xml:space="preserve">vereda las palmas las brisas </t>
  </si>
  <si>
    <t>211-2016</t>
  </si>
  <si>
    <t>afectacion por vertimientos en recurso hidrico (Marcela Posada Robles)</t>
  </si>
  <si>
    <t>De oficio (Policia)</t>
  </si>
  <si>
    <t xml:space="preserve">Marcela Posada Robles </t>
  </si>
  <si>
    <t>Las palmas (vereda la esperanza - sector el hueco)</t>
  </si>
  <si>
    <t>212-2016</t>
  </si>
  <si>
    <t>no reporta nombre</t>
  </si>
  <si>
    <t>213-2016</t>
  </si>
  <si>
    <t>arbol de limonsillos en anden,perjudican transeuntes</t>
  </si>
  <si>
    <t>German Alonso Garzon</t>
  </si>
  <si>
    <t>linares de la sierra</t>
  </si>
  <si>
    <t>214-2016</t>
  </si>
  <si>
    <t>tiran escombros continuamente</t>
  </si>
  <si>
    <t>Clara Manuela Ochoa</t>
  </si>
  <si>
    <t>javier Bolivar</t>
  </si>
  <si>
    <t>215-2016</t>
  </si>
  <si>
    <t xml:space="preserve">Quema que ha permanecido por 20 dias en este predio </t>
  </si>
  <si>
    <t>El Chigui</t>
  </si>
  <si>
    <t>216-2016</t>
  </si>
  <si>
    <t xml:space="preserve">Disposicion Inadecuada de residuos solidos en separador </t>
  </si>
  <si>
    <t xml:space="preserve">Pascual Hernandez </t>
  </si>
  <si>
    <t xml:space="preserve">Barrio Mesa </t>
  </si>
  <si>
    <t xml:space="preserve">Varios Vecinos </t>
  </si>
  <si>
    <t>Mesa(entre cra 36 y 40)</t>
  </si>
  <si>
    <t>217-2016</t>
  </si>
  <si>
    <t xml:space="preserve">Aseo de terraza provoca que los excrementos de la mascota lleguen a la calle </t>
  </si>
  <si>
    <t xml:space="preserve">Margarita </t>
  </si>
  <si>
    <t xml:space="preserve">Patricia Lopez </t>
  </si>
  <si>
    <t>218-2016</t>
  </si>
  <si>
    <t xml:space="preserve">Poda de arbol de limon y residuos vegetales en espacio publico </t>
  </si>
  <si>
    <t>219-2016</t>
  </si>
  <si>
    <t>Arboles de urapan ubicados en el conjunto residencial la hacienda obstruyen bajante de vivienda</t>
  </si>
  <si>
    <t>Loma Benedictinos</t>
  </si>
  <si>
    <t>220-2016</t>
  </si>
  <si>
    <t xml:space="preserve">Escombros en espacio publico que obstaculizan la via hace un mes según peticionario </t>
  </si>
  <si>
    <t>Maria Nereida Acevedo</t>
  </si>
  <si>
    <t xml:space="preserve">El Chocho </t>
  </si>
  <si>
    <t>5970908 - 3117916273</t>
  </si>
  <si>
    <t xml:space="preserve">Olver Ochoa </t>
  </si>
  <si>
    <t>lote 4 (barrio Isla Santodomingo)</t>
  </si>
  <si>
    <t>221-2016</t>
  </si>
  <si>
    <t xml:space="preserve">Atencion de queja por tubo que pasa fuera de la malla de cerramiento del predio </t>
  </si>
  <si>
    <t>Julieta Mosquera Muñoz</t>
  </si>
  <si>
    <t>Loma del atravezado</t>
  </si>
  <si>
    <t>5701058 - 3216467538</t>
  </si>
  <si>
    <t xml:space="preserve">Luz Elena Ayala </t>
  </si>
  <si>
    <t>casa 12</t>
  </si>
  <si>
    <t>222-2016</t>
  </si>
  <si>
    <t>Afectacion por condiciones de riesgo en lote</t>
  </si>
  <si>
    <t>Nataly Echeverry</t>
  </si>
  <si>
    <t>el salado</t>
  </si>
  <si>
    <t>2923750-3320740-3012565324</t>
  </si>
  <si>
    <t xml:space="preserve">Hernando Bastidas </t>
  </si>
  <si>
    <t>223-2016</t>
  </si>
  <si>
    <t>Colegio la presentacion saca los residuos solidos en horas no indicadas</t>
  </si>
  <si>
    <t xml:space="preserve">Cesar Rave </t>
  </si>
  <si>
    <t>Colegio la presentacion envigado</t>
  </si>
  <si>
    <t xml:space="preserve">abajo del parque </t>
  </si>
  <si>
    <t>224-2016</t>
  </si>
  <si>
    <t>La floristeria kenedy esta invadiendo el esoacio publico con los residuos</t>
  </si>
  <si>
    <t>floristeria kenedy</t>
  </si>
  <si>
    <t>magnolia</t>
  </si>
  <si>
    <t>225-2016</t>
  </si>
  <si>
    <t>Disposicion inadecuada de residuos solidos en el separador vial en horas inadecuadas</t>
  </si>
  <si>
    <t xml:space="preserve">Alba </t>
  </si>
  <si>
    <t>barrio mesa</t>
  </si>
  <si>
    <t>226-2016</t>
  </si>
  <si>
    <t>Poda de   unas palmas de corozo en horas de la noche</t>
  </si>
  <si>
    <t>Juan  guillermo Echeverry Correa</t>
  </si>
  <si>
    <t>3320406-3044740203</t>
  </si>
  <si>
    <t>Jhon jairo Muñoz</t>
  </si>
  <si>
    <t>227-2016</t>
  </si>
  <si>
    <t>Acumulacion de escombros y material de recicleje</t>
  </si>
  <si>
    <t>Paula Quintero</t>
  </si>
  <si>
    <t>Wilson Alvarez</t>
  </si>
  <si>
    <t>228-2016</t>
  </si>
  <si>
    <t>tiran basura y maleza a su predio</t>
  </si>
  <si>
    <t>Jose Ingirio rico</t>
  </si>
  <si>
    <t>el dorado</t>
  </si>
  <si>
    <t>El atravezado</t>
  </si>
  <si>
    <t>229-2016</t>
  </si>
  <si>
    <t>Enseguida de la direcion citada hay un lote abandonado lleno d escombros y maleza</t>
  </si>
  <si>
    <t>elkin Agudelo</t>
  </si>
  <si>
    <t>las cometas</t>
  </si>
  <si>
    <t>Perjudicante por determinar</t>
  </si>
  <si>
    <t>230-2016</t>
  </si>
  <si>
    <t>El señor Oscar esta  haciendo mal uso del recurso hidrico</t>
  </si>
  <si>
    <t>Oscar humberto Arango</t>
  </si>
  <si>
    <t>231-2016</t>
  </si>
  <si>
    <t>El dia 18 de enero se presenta una agrecion a un canino por parte de una mascota agresiva</t>
  </si>
  <si>
    <t>Ana Cristina Moscoso</t>
  </si>
  <si>
    <t xml:space="preserve">Mauricio Duque </t>
  </si>
  <si>
    <t>232-2016</t>
  </si>
  <si>
    <t>La obra que se encuentra ubicada en la calle 45 sur sale n single a invadir el anden</t>
  </si>
  <si>
    <t>perjudicante por determinar</t>
  </si>
  <si>
    <t>el oasis</t>
  </si>
  <si>
    <t>233-2016</t>
  </si>
  <si>
    <t>obra que genera polvo, no tiene senderos, y los encargados no arreglan los daños causados en la via</t>
  </si>
  <si>
    <t>234-2016</t>
  </si>
  <si>
    <t>Mal manejo de residuos solidos  por parte de un señor del boulevar de alcala</t>
  </si>
  <si>
    <t>235-2016</t>
  </si>
  <si>
    <t>Acumulacion permanaente  de residuos solidos por varios vecinos desde hace tres meses</t>
  </si>
  <si>
    <t>Lucelly Castañeda</t>
  </si>
  <si>
    <t>sector el cristo el vallano</t>
  </si>
  <si>
    <t xml:space="preserve">varios usuarios </t>
  </si>
  <si>
    <t>el vallano</t>
  </si>
  <si>
    <t>236-2016</t>
  </si>
  <si>
    <t>lavan con hidrolavadora, gasto de agua y mucho ruido</t>
  </si>
  <si>
    <t>de oficio( unidad residencial mim orada)</t>
  </si>
  <si>
    <t>Pizzas Picolo</t>
  </si>
  <si>
    <t>237-2016</t>
  </si>
  <si>
    <t>el negocio sabropollo ubicado en la paz sacan los sobrantes del pollo al espacio publico</t>
  </si>
  <si>
    <t>Aninimo</t>
  </si>
  <si>
    <t>la paz</t>
  </si>
  <si>
    <t>sabropollo</t>
  </si>
  <si>
    <t>238-2016</t>
  </si>
  <si>
    <t>Estan tumbando un guadual</t>
  </si>
  <si>
    <t>colinas del bosque</t>
  </si>
  <si>
    <t>239-2016</t>
  </si>
  <si>
    <t xml:space="preserve">Dos mascotas se pasan a un predio del solicitante  a diferntes horas del dia </t>
  </si>
  <si>
    <t>dario Cardona</t>
  </si>
  <si>
    <t>juan andres Giraldo Zapata</t>
  </si>
  <si>
    <t>240-2016</t>
  </si>
  <si>
    <t>sacan los residuos en dias y horas no señalados</t>
  </si>
  <si>
    <t>241-2016</t>
  </si>
  <si>
    <t>el administrador de la unidad señor Jose pimienta esta matando las arihuellas</t>
  </si>
  <si>
    <t>242-2016</t>
  </si>
  <si>
    <t>sencibilizar por mal manejo de residuos solidos, sacan en dias y horas no autorizados</t>
  </si>
  <si>
    <t>san mateo</t>
  </si>
  <si>
    <t>los que viven en esta direccion tv 34d sur 32a 03</t>
  </si>
  <si>
    <t xml:space="preserve">Se realiza sencibilizacion en compañía de Enviaseo en el sector con resultados satisfactorios, igualmente los controles continuaran constantemetne. </t>
  </si>
  <si>
    <t>243-2016</t>
  </si>
  <si>
    <t>la quebrada el atravezado esta siendo utilizada para lavar carros y para la comunidad bañarse</t>
  </si>
  <si>
    <t>juan felipe</t>
  </si>
  <si>
    <t>el escobero</t>
  </si>
  <si>
    <t xml:space="preserve">el escobero </t>
  </si>
  <si>
    <t>244-2016</t>
  </si>
  <si>
    <t>en la cra 46a con la 39 a sur  del barrio alcal estan acumulando residuos solidos por el boulevar</t>
  </si>
  <si>
    <t>245-2016</t>
  </si>
  <si>
    <t>vecinos que colocan residuos solidos en dias y horas no establecidos, hecer control</t>
  </si>
  <si>
    <t>zona centro</t>
  </si>
  <si>
    <t>habitantes del edificio san felipe</t>
  </si>
  <si>
    <t>246-2016</t>
  </si>
  <si>
    <t>vecinos de este sector disponen sus residuos solidos cerca a la urbanizacion porton de alcala</t>
  </si>
  <si>
    <t>Administracion porton de alcala</t>
  </si>
  <si>
    <t>247-2016</t>
  </si>
  <si>
    <t>hay un cajon grande con unos palos obstaculizando la esquina</t>
  </si>
  <si>
    <t>deconocido</t>
  </si>
  <si>
    <t>El cajon fue retirado</t>
  </si>
  <si>
    <t>248-2016</t>
  </si>
  <si>
    <t>disposicion inadecuada y acumulacion de residuos, solicitan sencibilizacion y control</t>
  </si>
  <si>
    <t>la sebastiana</t>
  </si>
  <si>
    <t>249-2016</t>
  </si>
  <si>
    <t>La señora mathta saca los escombros a la via y perjudica el paso de los carros</t>
  </si>
  <si>
    <t>martha</t>
  </si>
  <si>
    <t>250-2016</t>
  </si>
  <si>
    <t>muerte de un canino por parte de otro, el señor no ha respondido por el momento</t>
  </si>
  <si>
    <t>Beatriz Amparo Marin Marin</t>
  </si>
  <si>
    <t>camino verde</t>
  </si>
  <si>
    <t xml:space="preserve">Orlando Rivera Correa </t>
  </si>
  <si>
    <t>san jose</t>
  </si>
  <si>
    <t>251-2016</t>
  </si>
  <si>
    <t>en esta direccion tienen varios animales silvestres encerrados , cacatuas, loros, pajaros</t>
  </si>
  <si>
    <t>Se archiva por falta de merito, vistia realizada el dia 29-02-2016</t>
  </si>
  <si>
    <t>252-2016</t>
  </si>
  <si>
    <t>disposicion inadecuada de residuos solidos y escombros</t>
  </si>
  <si>
    <t>primavera</t>
  </si>
  <si>
    <t>señorial</t>
  </si>
  <si>
    <t>253-2016</t>
  </si>
  <si>
    <t>disposicion inadecuada de escombros al lado del CAI de  las flores</t>
  </si>
  <si>
    <t>alto las flores</t>
  </si>
  <si>
    <t>254-2016</t>
  </si>
  <si>
    <t>mala disposicion de residuos solidos en dias y horas no establecidas,se solicita control</t>
  </si>
  <si>
    <t>Jaime ignacio garcia</t>
  </si>
  <si>
    <t>255-2016</t>
  </si>
  <si>
    <t>varios usuarios colocan los residuos solidos de manera inadecuada en este sitio, solicitan vigilancia y control</t>
  </si>
  <si>
    <t>Maria Yolanda Henao giraldo</t>
  </si>
  <si>
    <t>256-2016</t>
  </si>
  <si>
    <t>le hecharon mezcla de semento a una palma</t>
  </si>
  <si>
    <t>rosario gomez</t>
  </si>
  <si>
    <t xml:space="preserve">restaurante </t>
  </si>
  <si>
    <t>257-2016</t>
  </si>
  <si>
    <t>sujetos estan quemando madera en la via publica</t>
  </si>
  <si>
    <t>Monitoreo</t>
  </si>
  <si>
    <t>258-2016</t>
  </si>
  <si>
    <t>la residente del apto 501 esta tirando un liquido al arbol para secarlo</t>
  </si>
  <si>
    <t>259-2016</t>
  </si>
  <si>
    <t xml:space="preserve">escombros en via publica </t>
  </si>
  <si>
    <t>blanca fernandez</t>
  </si>
  <si>
    <t xml:space="preserve">la mina </t>
  </si>
  <si>
    <t>260-2016</t>
  </si>
  <si>
    <t>manejo inadecuado de residuos solidos , se solicita control y vigilancia</t>
  </si>
  <si>
    <t>Heney Arango Suarez</t>
  </si>
  <si>
    <t>mesa</t>
  </si>
  <si>
    <t>261-216</t>
  </si>
  <si>
    <t>poda inadecuada de arbol sin autorizacion (ficus benjamina variegata)</t>
  </si>
  <si>
    <t>carlos Alberto Jaramillo(proceso administrativo)</t>
  </si>
  <si>
    <t>262-2016</t>
  </si>
  <si>
    <t>387188 - Radicado Area 00-018629</t>
  </si>
  <si>
    <t>se realiza visista por mala disposicion deresiduos solidos</t>
  </si>
  <si>
    <t>Arcos dorados paisas Ltda y CIA S.C.A (Mac Donals)</t>
  </si>
  <si>
    <t>las vegas</t>
  </si>
  <si>
    <t>263-2016</t>
  </si>
  <si>
    <t>mala disposicion de residuos solidos</t>
  </si>
  <si>
    <t>Jairo de jesus Amador</t>
  </si>
  <si>
    <t>264-2016</t>
  </si>
  <si>
    <t>escombros en la via publica</t>
  </si>
  <si>
    <t>Bayron</t>
  </si>
  <si>
    <t>265-2016</t>
  </si>
  <si>
    <t>Tala de arboles sin el debido permiso</t>
  </si>
  <si>
    <t>Olga restrepo</t>
  </si>
  <si>
    <t>266-2016</t>
  </si>
  <si>
    <t xml:space="preserve">la comunidad se queja por recicladero en la zona por presencia de roedores y cucaracha que salen del lugar </t>
  </si>
  <si>
    <t>267-2016</t>
  </si>
  <si>
    <t>disposicion inadecuada de residuos solidos en dias, horas no establecidas</t>
  </si>
  <si>
    <t>268-2016</t>
  </si>
  <si>
    <t>en el restaurante Majalo se encuentran 5 vacas, el caso es repetitivo</t>
  </si>
  <si>
    <t>Aicardo</t>
  </si>
  <si>
    <t>loma el escobero</t>
  </si>
  <si>
    <t>269-2016</t>
  </si>
  <si>
    <t>Maria Hersilia Zuluaga</t>
  </si>
  <si>
    <t>270-2016</t>
  </si>
  <si>
    <t>Almacenamiento de material de construcción en via pública</t>
  </si>
  <si>
    <t>Doris Betancur</t>
  </si>
  <si>
    <t>271-2016</t>
  </si>
  <si>
    <t>Escombros en via pública</t>
  </si>
  <si>
    <t>Robinson Garces</t>
  </si>
  <si>
    <t>sebastiana</t>
  </si>
  <si>
    <t>272-2016</t>
  </si>
  <si>
    <t>escombros en via pública</t>
  </si>
  <si>
    <t>Diana Patricia Mejia</t>
  </si>
  <si>
    <t>273-2016</t>
  </si>
  <si>
    <t>Material de revoque hace mas de un mes en la via</t>
  </si>
  <si>
    <t>la mina parte baja</t>
  </si>
  <si>
    <t>274-2016</t>
  </si>
  <si>
    <t>La enfermera del medico saco los residuos a un sabiendo que el carro pasa los lunes</t>
  </si>
  <si>
    <t>Liuis Carlos Toro</t>
  </si>
  <si>
    <t>275-2016</t>
  </si>
  <si>
    <t>Mascota perjudica a los vecinos</t>
  </si>
  <si>
    <t>Guillermo Leon Valencia Angarita</t>
  </si>
  <si>
    <t>el trianon</t>
  </si>
  <si>
    <t>sebastian vasquez</t>
  </si>
  <si>
    <t>276-2016</t>
  </si>
  <si>
    <t>invación de espacio públicopor obra , no colocaron saran, esta obra genera mucho polvo</t>
  </si>
  <si>
    <t>Dg 32b 34 c sur 11(no figura nombre)</t>
  </si>
  <si>
    <t>277-2016</t>
  </si>
  <si>
    <t xml:space="preserve">mal manejo de residuos solidos </t>
  </si>
  <si>
    <t>Hector Mosquera</t>
  </si>
  <si>
    <t>278-2016</t>
  </si>
  <si>
    <t>Mala disposicion d eresiduos solidos</t>
  </si>
  <si>
    <t>juan Carlos molano</t>
  </si>
  <si>
    <t>279-2016</t>
  </si>
  <si>
    <t>Afectación a flora y manejo inadecuado de aguas lluvias</t>
  </si>
  <si>
    <t>Julia Londoño</t>
  </si>
  <si>
    <t>Parcelación Tres Corrientes</t>
  </si>
  <si>
    <t>Hugo García</t>
  </si>
  <si>
    <t>lote 5 Parcelación Tres corrientes</t>
  </si>
  <si>
    <t>280-2016</t>
  </si>
  <si>
    <t xml:space="preserve">Basuras en sitios y horarios no autorizados. </t>
  </si>
  <si>
    <t>Adriana Velez</t>
  </si>
  <si>
    <t>Varios Usuarios</t>
  </si>
  <si>
    <t>Cra</t>
  </si>
  <si>
    <t>281-2016</t>
  </si>
  <si>
    <t>El Sr. Rodrigo saca escombros y los coloca en la cuadra del edificio.</t>
  </si>
  <si>
    <t>Calle</t>
  </si>
  <si>
    <t>Bandera Roja</t>
  </si>
  <si>
    <t>282-2016</t>
  </si>
  <si>
    <t>Se esta efectuando poda de arboles, se desconoce si tiene permiso</t>
  </si>
  <si>
    <t>Urbanizacion camino de brujas</t>
  </si>
  <si>
    <t>Calle 37 b sur # 27 a 71</t>
  </si>
  <si>
    <t>Proyecto Nogales</t>
  </si>
  <si>
    <t>Calle 37 B sur # 27 a 45</t>
  </si>
  <si>
    <t>283-2016</t>
  </si>
  <si>
    <t xml:space="preserve">Mala disposicion de residuos solidos. </t>
  </si>
  <si>
    <t>Lucelly Suarez</t>
  </si>
  <si>
    <t>Kilometro 75 # 45 ff 69</t>
  </si>
  <si>
    <t>284-2016</t>
  </si>
  <si>
    <t>Victor Daniel Perez</t>
  </si>
  <si>
    <t>Trav 34 sur # 31 - 20</t>
  </si>
  <si>
    <t>285-2016</t>
  </si>
  <si>
    <t>Delicias Frutales</t>
  </si>
  <si>
    <t>Trans. 33 b sur 39 - 67</t>
  </si>
  <si>
    <t>286-2016</t>
  </si>
  <si>
    <t>Ruben Dario Orrego</t>
  </si>
  <si>
    <t>Trasnv. 36 a sur # 29-132</t>
  </si>
  <si>
    <t>287-2016</t>
  </si>
  <si>
    <t>Javier Marin</t>
  </si>
  <si>
    <t>Calle 39 sur # 34 a 17</t>
  </si>
  <si>
    <t>288-2016</t>
  </si>
  <si>
    <t>Samuel Gutierrez</t>
  </si>
  <si>
    <t>289-2016</t>
  </si>
  <si>
    <t>Anibal Giraldo</t>
  </si>
  <si>
    <t>Trasv. 34 dd sur # 33-32</t>
  </si>
  <si>
    <t>290-2016</t>
  </si>
  <si>
    <t>Bernardo Rios</t>
  </si>
  <si>
    <t>Cra. 34 # 38 sur 50</t>
  </si>
  <si>
    <t>291-2016</t>
  </si>
  <si>
    <t>Sara Ocampo</t>
  </si>
  <si>
    <t>Calle 39 sur # 35-15</t>
  </si>
  <si>
    <t>292-2016</t>
  </si>
  <si>
    <t>Patricia Gonzalez</t>
  </si>
  <si>
    <t>Cra 43 con trans. 35 sur</t>
  </si>
  <si>
    <t>293-2016</t>
  </si>
  <si>
    <t>Panificadora Produpan</t>
  </si>
  <si>
    <t>Trav. 34 bb sur # 32 c 19</t>
  </si>
  <si>
    <t>294-2016</t>
  </si>
  <si>
    <t>Arbol en riesgo de caida</t>
  </si>
  <si>
    <t xml:space="preserve">Guillermo Tapias Uribe. </t>
  </si>
  <si>
    <t>Calle 39 d sur # 24 d 36</t>
  </si>
  <si>
    <t>295-2016</t>
  </si>
  <si>
    <t>Fabiola Tangarife</t>
  </si>
  <si>
    <t>Tranv. 32 Sur # 32 - 52</t>
  </si>
  <si>
    <t>296-2016</t>
  </si>
  <si>
    <t>Industrias de alimentos Aymara</t>
  </si>
  <si>
    <t>Cra 43 # 32 sur 07</t>
  </si>
  <si>
    <t>297-2016</t>
  </si>
  <si>
    <t>Diomer Alexis Gil</t>
  </si>
  <si>
    <t>Iglesia Santa Barbara.</t>
  </si>
  <si>
    <t>298-2016</t>
  </si>
  <si>
    <t>Carmela Montoya Berrio</t>
  </si>
  <si>
    <t>299-2016</t>
  </si>
  <si>
    <t>Fernando Duque</t>
  </si>
  <si>
    <t>300-2016</t>
  </si>
  <si>
    <t>Fundacion de la Mujer</t>
  </si>
  <si>
    <t>301-2016</t>
  </si>
  <si>
    <t>Olga cecilia Montoya</t>
  </si>
  <si>
    <t>la magnolia</t>
  </si>
  <si>
    <t>302-2016</t>
  </si>
  <si>
    <t>Santiago de Jesus Mejia</t>
  </si>
  <si>
    <t>303-2016</t>
  </si>
  <si>
    <t>Jose Luis Urtado Moreno</t>
  </si>
  <si>
    <t>bota del dia</t>
  </si>
  <si>
    <t>304-2016</t>
  </si>
  <si>
    <t>Alba Correa</t>
  </si>
  <si>
    <t>Calle 41 a sur # 27 a 36</t>
  </si>
  <si>
    <t>305-2016</t>
  </si>
  <si>
    <t>Elias Guapacha</t>
  </si>
  <si>
    <t>Calle 41 a sur # 27 a 30</t>
  </si>
  <si>
    <t>306-2016</t>
  </si>
  <si>
    <t>Francisco Santamaria</t>
  </si>
  <si>
    <t>Calle 41 b sur # 25 a 29</t>
  </si>
  <si>
    <t>307-2016</t>
  </si>
  <si>
    <t>Devocion</t>
  </si>
  <si>
    <t>Dig. 32 B # 29 sur 36</t>
  </si>
  <si>
    <t>308-2016</t>
  </si>
  <si>
    <t>Martha Rosa Mesa</t>
  </si>
  <si>
    <t>Dig. 32 B # 29 sur 12</t>
  </si>
  <si>
    <t>309-2016</t>
  </si>
  <si>
    <t>Martha Acosta</t>
  </si>
  <si>
    <t>Trans. 31 sur # 32 b 40</t>
  </si>
  <si>
    <t>310-2016</t>
  </si>
  <si>
    <t>Clinica de Especialistas</t>
  </si>
  <si>
    <t>Dig 33 # 32 sur 10</t>
  </si>
  <si>
    <t>311-2016</t>
  </si>
  <si>
    <t>Laboratorio Botero</t>
  </si>
  <si>
    <t>Dig 32 # 25 sur 07</t>
  </si>
  <si>
    <t>312-2016</t>
  </si>
  <si>
    <t>Criadero de cerdos generando malos olores y proliferacion de insectos</t>
  </si>
  <si>
    <t>Alvaro Castañeda</t>
  </si>
  <si>
    <t>Frente a la finca San Alejo sector la Esperanza</t>
  </si>
  <si>
    <t>313-2016</t>
  </si>
  <si>
    <t>Organización San Angel sas</t>
  </si>
  <si>
    <t>Transv. 29 sur 32 b  114</t>
  </si>
  <si>
    <t>314-2016</t>
  </si>
  <si>
    <t>Se realiza tala afectando el retiro de qeubrada</t>
  </si>
  <si>
    <t>Humberto Gil</t>
  </si>
  <si>
    <t xml:space="preserve">Sector la Esperanza  </t>
  </si>
  <si>
    <t>315-2016</t>
  </si>
  <si>
    <t>Arbol que esta generando perjuicios la quejoso y dique que no lo va a podar.</t>
  </si>
  <si>
    <t xml:space="preserve">Juan Cardeño Gaviria </t>
  </si>
  <si>
    <t>Apto 102 Edif. El mirador</t>
  </si>
  <si>
    <t>5414887 - 3017526925</t>
  </si>
  <si>
    <t>Juan Carlos Castaño</t>
  </si>
  <si>
    <t>316-2016</t>
  </si>
  <si>
    <t>Descarga a la quebrada las palmas con sedimentacion.</t>
  </si>
  <si>
    <t>Proyecto Balmoral</t>
  </si>
  <si>
    <t>317-2016</t>
  </si>
  <si>
    <t>El perro pequeño de nombre bola ocho lo mordio y ya a mordido dos personas mas.</t>
  </si>
  <si>
    <t>Sergio Sanchez Garces</t>
  </si>
  <si>
    <t>Cra 29 a # 40 f sur 18 Apto 112</t>
  </si>
  <si>
    <t>Horacio (Administrador de parquedero Santra)</t>
  </si>
  <si>
    <t>Terminal santra del dorado</t>
  </si>
  <si>
    <t>318-2016</t>
  </si>
  <si>
    <t>Corto dos arboles aprovechando la tempestad del 30 de Abril</t>
  </si>
  <si>
    <t>Trasnv. 33 sur # 32 d 48</t>
  </si>
  <si>
    <t>319-2016</t>
  </si>
  <si>
    <t>Esta dañando la fauna y la flora por que tumbo un guadual en el momento hay 5 trabajadores para contruir una pista de bicicros</t>
  </si>
  <si>
    <t>anonimo (De oficio)</t>
  </si>
  <si>
    <t>Duvian Buritica</t>
  </si>
  <si>
    <t>Cll 49 d sur # 39 b 51</t>
  </si>
  <si>
    <t>320-2016</t>
  </si>
  <si>
    <t>Perro bull terrier sin bozal en via publica, en el parque ecologico</t>
  </si>
  <si>
    <t>Alexander Rojas</t>
  </si>
  <si>
    <t>Barrio San Jose</t>
  </si>
  <si>
    <t>321-2016</t>
  </si>
  <si>
    <t>tenencia de fauna silvestre en la loma de las brujas</t>
  </si>
  <si>
    <t>de oficio (Area Metropolitana)</t>
  </si>
  <si>
    <t>Residente Casa 112</t>
  </si>
  <si>
    <t>Residente Casa 112 loma de las brujas</t>
  </si>
  <si>
    <t>322-2016</t>
  </si>
  <si>
    <t>160sae1604-1430</t>
  </si>
  <si>
    <t>Contaminacion de basura en la quebrada la seca y estabilizacion de talud</t>
  </si>
  <si>
    <t>Fideicomiso Provincia Toscana (Jacinto Luna Molina)</t>
  </si>
  <si>
    <t>323-2016</t>
  </si>
  <si>
    <t>Perro en mal estado y mala tenecia</t>
  </si>
  <si>
    <t>Tereza Muñoz</t>
  </si>
  <si>
    <t>Cll 40 b  # 27 a 18 int. 154</t>
  </si>
  <si>
    <t>324-2016</t>
  </si>
  <si>
    <t>Vertimiento de aguas negras y arbol que esta en riesgo.</t>
  </si>
  <si>
    <t>Blanca Fernanda Rada</t>
  </si>
  <si>
    <t>Cll 40 d sur # 25 b 80</t>
  </si>
  <si>
    <t>325-2016</t>
  </si>
  <si>
    <t>Olores ofensivos el señor me tira las cascaras al negocio y eso huele muy feo y yo vendo comidas</t>
  </si>
  <si>
    <t>Cra 48 # 25a sur Multifamiliar Villa Grande</t>
  </si>
  <si>
    <t>Caspeta postobon</t>
  </si>
  <si>
    <t>326-2016</t>
  </si>
  <si>
    <t>Predios con acumulacion de escombros y residuos</t>
  </si>
  <si>
    <t>Mariela Bolivar</t>
  </si>
  <si>
    <t>Luis Alfonso Rueda (int 156) - Jorge Enrique Restrepo (Int. 147)</t>
  </si>
  <si>
    <t xml:space="preserve"> Luis Alfonso Rueda (int 156) - Jorge Enrique Restrepo (Int. 147)</t>
  </si>
  <si>
    <t>327-2016</t>
  </si>
  <si>
    <t>Arboles exoticos y nativos en muy mal estado</t>
  </si>
  <si>
    <t>Vereda las palmas (Varios usuarios)</t>
  </si>
  <si>
    <t>sector la Esperanza</t>
  </si>
  <si>
    <t>Julian va hablar con Jorge Bustamante para mirar como se procede con este caso.</t>
  </si>
  <si>
    <t>328-2016</t>
  </si>
  <si>
    <t>388980 -407493 - 432095</t>
  </si>
  <si>
    <t>Vertimiento de aguas residuales a red de aguas lluvias</t>
  </si>
  <si>
    <t xml:space="preserve">Beatriz Lopez Agudelo </t>
  </si>
  <si>
    <t>Edificio los Cerezos</t>
  </si>
  <si>
    <t>329-2016</t>
  </si>
  <si>
    <t>141459 - 0387707</t>
  </si>
  <si>
    <t xml:space="preserve">Seto sembrado en gran cantidad de tierra y su peso esta inclinando la malla hacia los parqueaderos </t>
  </si>
  <si>
    <t>Etelberto Gomez - Angela Correa</t>
  </si>
  <si>
    <t>Urbanizacion Arboleda de las Brujas</t>
  </si>
  <si>
    <t>330-2016</t>
  </si>
  <si>
    <t>Persiste problemática por mala dispocision y acumulacion de residuos solidos en el patio de la vivienda del solicitante</t>
  </si>
  <si>
    <t>Calle 40 sur # 26 - 32 int. 9901</t>
  </si>
  <si>
    <t>Julio Vlez y otros</t>
  </si>
  <si>
    <t>Calle 40 sur # 26 - 28</t>
  </si>
  <si>
    <t>331-2016</t>
  </si>
  <si>
    <t>Canino que lesiona al Sr. Palacion Guerra Juaquin Emilio</t>
  </si>
  <si>
    <t>Maria Jose Marin Patiño</t>
  </si>
  <si>
    <t>Cll 56 sur # 16 - 123</t>
  </si>
  <si>
    <t>332-2016</t>
  </si>
  <si>
    <t>Perro Pitbull son bozal</t>
  </si>
  <si>
    <t>Wilson Benitez Betancur</t>
  </si>
  <si>
    <t>Transv. 34 dd sur 29 - 71 int. 101</t>
  </si>
  <si>
    <t>333-2016</t>
  </si>
  <si>
    <t xml:space="preserve">Comparendo ambiental por residos solidos. </t>
  </si>
  <si>
    <t>Elkin Ramirez</t>
  </si>
  <si>
    <t>Cll 46 sur # 46 a sur 43</t>
  </si>
  <si>
    <t>334-2016</t>
  </si>
  <si>
    <t>Vecinos del edificio botan basura a un solar abandonado Apto 401-301</t>
  </si>
  <si>
    <t>Residente apartamentos 401 - 301</t>
  </si>
  <si>
    <t>Cra 43 a # 40 h sur 85 Apto 301 - 401</t>
  </si>
  <si>
    <t>335-2016</t>
  </si>
  <si>
    <t>Hay unos arboles que estan generando un perjuicio para la infraestructura del local # 100 y salon de reuniones</t>
  </si>
  <si>
    <t>Multifamiliares villa grande</t>
  </si>
  <si>
    <t>Urbanizacion Villa Grande</t>
  </si>
  <si>
    <t xml:space="preserve">Se notifica a parques y arbolizacion. </t>
  </si>
  <si>
    <t>336-2016</t>
  </si>
  <si>
    <t>390238-360213</t>
  </si>
  <si>
    <t xml:space="preserve">un perro de raza pitbull de propiedad del señor alejandro mordio a mi hijo el dia de ayer, lo mordio en el brazo </t>
  </si>
  <si>
    <t xml:space="preserve">ivan dario montoya arenas </t>
  </si>
  <si>
    <t>alejandro sanchez</t>
  </si>
  <si>
    <t>dg</t>
  </si>
  <si>
    <t>228-229</t>
  </si>
  <si>
    <t>337-2016</t>
  </si>
  <si>
    <t>Le estan tirando pañales y basura al techo</t>
  </si>
  <si>
    <t>Gladis Montoya Giraldo</t>
  </si>
  <si>
    <t>Intr. 109</t>
  </si>
  <si>
    <t>338-2016</t>
  </si>
  <si>
    <t>Almacenar materiales en areas publicas.</t>
  </si>
  <si>
    <t>Gabriel Jaime Arango</t>
  </si>
  <si>
    <t>Cra 25 aa 40 g sur 61</t>
  </si>
  <si>
    <t>339-2016</t>
  </si>
  <si>
    <t>Yorgen Asmed Quintero</t>
  </si>
  <si>
    <t>Cll 40 aa sur # 30-77</t>
  </si>
  <si>
    <t>340-2016</t>
  </si>
  <si>
    <t>Gladis Amparo Tamayo</t>
  </si>
  <si>
    <t>Cra 30 # 40 d sur 51</t>
  </si>
  <si>
    <t>341-2016</t>
  </si>
  <si>
    <t>Cortaron los Arboles del centro de la unidad sin autorizacion</t>
  </si>
  <si>
    <t>Calle 39 a sur # 27 b 40</t>
  </si>
  <si>
    <t>342-2016</t>
  </si>
  <si>
    <t>Tenecia de un petbull sin bosal</t>
  </si>
  <si>
    <t>Juan Felipe Garcia</t>
  </si>
  <si>
    <t>Trasnv. 36 c con Diagonal 32</t>
  </si>
  <si>
    <t>343-2016</t>
  </si>
  <si>
    <t>Lote en malas condiciones genera ratas y no le hacen mantenimiento</t>
  </si>
  <si>
    <t>Paula Andrea Jimenez</t>
  </si>
  <si>
    <t>Calle 53 sur # 40 84 int. 104</t>
  </si>
  <si>
    <t>Claudia Cortines</t>
  </si>
  <si>
    <t>Calle 40 sur # 24 d 86</t>
  </si>
  <si>
    <t>344-2016</t>
  </si>
  <si>
    <t>Perro pitbull sin bozal</t>
  </si>
  <si>
    <t>Juan Jose Velasquez</t>
  </si>
  <si>
    <t>Cra 43 con Cll 36 - Cra. 42 # 40-06</t>
  </si>
  <si>
    <t>345-2016</t>
  </si>
  <si>
    <t>16052948 - 17 May 2016</t>
  </si>
  <si>
    <t>Aporte de sedimentacion a la red de aguas lluvias.</t>
  </si>
  <si>
    <t>Promotora sas</t>
  </si>
  <si>
    <t>Carrera 24 B # 40 a sur 162</t>
  </si>
  <si>
    <t>3147729138 - 3182642907</t>
  </si>
  <si>
    <t>346-2016</t>
  </si>
  <si>
    <t>Lavado de contenedores en via publica e inadecuada disposicion de residuos solidos</t>
  </si>
  <si>
    <t>Unidad residencial Aires</t>
  </si>
  <si>
    <t>Cll 48 c sur # 42 a 80</t>
  </si>
  <si>
    <t>347-2016</t>
  </si>
  <si>
    <t>Gana</t>
  </si>
  <si>
    <t>348-2016</t>
  </si>
  <si>
    <t>390597 - 142381</t>
  </si>
  <si>
    <t>Mal manejo de la zona de retiro y verificacion de adecuada disposicion de escombros</t>
  </si>
  <si>
    <t>Conintel sa</t>
  </si>
  <si>
    <t>Predio 00600100001 BR MZ BR</t>
  </si>
  <si>
    <t>811046,293-1</t>
  </si>
  <si>
    <t>349-2016</t>
  </si>
  <si>
    <t>Carlos Saldarriaga</t>
  </si>
  <si>
    <t>Cll 40 sur # 28 B 37</t>
  </si>
  <si>
    <t>350-2016</t>
  </si>
  <si>
    <t>Nancy Restrepo</t>
  </si>
  <si>
    <t>Cra 30 # 40 sur 21</t>
  </si>
  <si>
    <t>351-2016</t>
  </si>
  <si>
    <t>Compromiso de tenecia de mascotas en la inspeccion sexta</t>
  </si>
  <si>
    <t>de oficio (Angela Maria Estrada - Monica Ospina)</t>
  </si>
  <si>
    <t>Carolina Londoño - Diego Fernando Perdomo</t>
  </si>
  <si>
    <t>352-2016</t>
  </si>
  <si>
    <t>390857 - 0384270</t>
  </si>
  <si>
    <t>Afectaciones por acopio de escombros en el predio del solicitante.</t>
  </si>
  <si>
    <t>Silvia Liliana Rodriguez</t>
  </si>
  <si>
    <t>Calle 36 sur # 22 - 05 Int. 124 Finca torremolinos</t>
  </si>
  <si>
    <t>Vecino Cercano</t>
  </si>
  <si>
    <t>353-2016</t>
  </si>
  <si>
    <t>Delante de la parcelacion la acuarela estan echando unos escombros a un humedal</t>
  </si>
  <si>
    <t>Teresita de Botero</t>
  </si>
  <si>
    <t>vereda los valles</t>
  </si>
  <si>
    <t>354-2016</t>
  </si>
  <si>
    <t>falta de instalacion de polisombra y malla atrapa</t>
  </si>
  <si>
    <t>ingeoplus - proyecto Ravello</t>
  </si>
  <si>
    <t>Detrás de la bomba de primavera</t>
  </si>
  <si>
    <t>900275437-1</t>
  </si>
  <si>
    <t>355-2016</t>
  </si>
  <si>
    <t>Dispocision inadecuada de material sobre zona de protecccion y sedimentos a la fuente hidrica</t>
  </si>
  <si>
    <t>Proyecto California</t>
  </si>
  <si>
    <t xml:space="preserve">Calle 39 b sur # 25 - 88 </t>
  </si>
  <si>
    <t xml:space="preserve">Se remite a parques y biodiversidad </t>
  </si>
  <si>
    <t>355-2-2016</t>
  </si>
  <si>
    <t xml:space="preserve">ata que de mascota a un vecino </t>
  </si>
  <si>
    <t xml:space="preserve">emilio jose serrano </t>
  </si>
  <si>
    <t xml:space="preserve">luis hernando navarro </t>
  </si>
  <si>
    <t>356-2016</t>
  </si>
  <si>
    <t>Carro de cementos argos descargando lavando cedimento de cemento a sumidero.</t>
  </si>
  <si>
    <t>Cementos argos</t>
  </si>
  <si>
    <t>Cll 37 sur # 43 a 104</t>
  </si>
  <si>
    <t>357-2016</t>
  </si>
  <si>
    <t xml:space="preserve">tiene gallinas en mala tenecia les da comida en descomposicion y al parecer es zoofilico </t>
  </si>
  <si>
    <t>yaqueline torres</t>
  </si>
  <si>
    <t>Cra 26 # 40 b sur 02 int 111</t>
  </si>
  <si>
    <t>Luis Carlos Rios</t>
  </si>
  <si>
    <t>Cra 26 # 40 b sur 02</t>
  </si>
  <si>
    <t>358-2016</t>
  </si>
  <si>
    <t>391086 - 407399</t>
  </si>
  <si>
    <t>Proyecto en sona de retiro quebrada las brujas</t>
  </si>
  <si>
    <t>rafael restrepo bravo</t>
  </si>
  <si>
    <t>Proyecto urbanistico punta del parque</t>
  </si>
  <si>
    <t>loma de las brujas</t>
  </si>
  <si>
    <t xml:space="preserve">Se Anexa vistia hay que sacar el dco de Auto de Archivo. </t>
  </si>
  <si>
    <t>359-2016</t>
  </si>
  <si>
    <t>Tiene dos galos y tres gallinas las cuales permanecen sueltas y duermen en las ramos de los arboles</t>
  </si>
  <si>
    <t>Jose Edwin Esquivel</t>
  </si>
  <si>
    <t>Cra 25 con la 38 d sur 02</t>
  </si>
  <si>
    <t>360-2016</t>
  </si>
  <si>
    <t>Escombros que dejo el municipio y se deben retirar por uqe la comunidad esta dejando los escrementos de las mascotas alli.</t>
  </si>
  <si>
    <t>la cominidad</t>
  </si>
  <si>
    <t>cra 42 con la 26 sector el hollo</t>
  </si>
  <si>
    <t>sector el hollo cra 42 con la 26</t>
  </si>
  <si>
    <t>361-2016</t>
  </si>
  <si>
    <t>Se observo lleno con escombros al lado de una fuente hidrica</t>
  </si>
  <si>
    <t>Carlos Gonzales Osorio</t>
  </si>
  <si>
    <t>Sector la Acuarela - vereda las palmas</t>
  </si>
  <si>
    <t>362-2016</t>
  </si>
  <si>
    <t>Estan talando arboles y haciendo podas al parecer sin respetar retiro de quebrada</t>
  </si>
  <si>
    <t>Parcelacion Balmoral</t>
  </si>
  <si>
    <t>las palmas</t>
  </si>
  <si>
    <t>363-2016</t>
  </si>
  <si>
    <t>Hay una escombrera al parecer no cumple requisitos tecnicos para su funcionamiento</t>
  </si>
  <si>
    <t>Gustavo Roman</t>
  </si>
  <si>
    <t>364-2016</t>
  </si>
  <si>
    <t>Cortaron dos eucaliptos que no estaban en riesgo</t>
  </si>
  <si>
    <t>Oreste Donadio y Regina Sepulveda</t>
  </si>
  <si>
    <t>finca la provincia</t>
  </si>
  <si>
    <t>365-2016</t>
  </si>
  <si>
    <t>Mi vecina me tira los pañales y toda la basura a mi techo</t>
  </si>
  <si>
    <t>Maria Graciela Giraldo</t>
  </si>
  <si>
    <t>Lucia</t>
  </si>
  <si>
    <t>Cra 26 a # 40 sur 31 Int. 109</t>
  </si>
  <si>
    <t>366-2016</t>
  </si>
  <si>
    <t>Mala tenencia de mascotas</t>
  </si>
  <si>
    <t>fernando muñoz - mirador de las antillas</t>
  </si>
  <si>
    <t>Residente apto 901</t>
  </si>
  <si>
    <t>mirador de las antillas</t>
  </si>
  <si>
    <t>367-2016</t>
  </si>
  <si>
    <t>Claudia Patricia Alvarez</t>
  </si>
  <si>
    <t>Transv.  34 a sur # 32 - 09</t>
  </si>
  <si>
    <t>368-2016</t>
  </si>
  <si>
    <t>nelson bustamante</t>
  </si>
  <si>
    <t>Transv.  34 a sur # 32 b 15</t>
  </si>
  <si>
    <t>369-2016</t>
  </si>
  <si>
    <t>daniel herrera</t>
  </si>
  <si>
    <t>Cra 27 a # 37 sur 80</t>
  </si>
  <si>
    <t>370-2016</t>
  </si>
  <si>
    <t>Maria Victoria Herrera</t>
  </si>
  <si>
    <t>Trasnv. 34 sur # 32 - 69</t>
  </si>
  <si>
    <t>371-2016</t>
  </si>
  <si>
    <t>Cortaron unos arboles que se encontraban al lado de la direccion mencionada</t>
  </si>
  <si>
    <t>hernan Jimenez</t>
  </si>
  <si>
    <t>Missisipi de la cuenca</t>
  </si>
  <si>
    <t>Cra 39 e # 48 f sur 150 apto 414</t>
  </si>
  <si>
    <t>372-2016</t>
  </si>
  <si>
    <t>Tiene chatarra y esta generadon muchas cucarachas</t>
  </si>
  <si>
    <t>Martha Lucia Ospina</t>
  </si>
  <si>
    <t>Miriam Lucia Yepez</t>
  </si>
  <si>
    <t>Cra 43 a # 40 sur 79</t>
  </si>
  <si>
    <t>373-2016</t>
  </si>
  <si>
    <t>podaron arboles que estan en lote del municipio</t>
  </si>
  <si>
    <t>Lourdes Perez Ruiz</t>
  </si>
  <si>
    <t>Calle 41 b sur # 24 d 10</t>
  </si>
  <si>
    <t>374-2016</t>
  </si>
  <si>
    <t>Se observo lleno con escombros al lado de un humedal</t>
  </si>
  <si>
    <t xml:space="preserve">la comunidad   </t>
  </si>
  <si>
    <t>Sector la Acuarela Contiguo a la tienda de rancho morales - vereda las palmas</t>
  </si>
  <si>
    <t>375-2016</t>
  </si>
  <si>
    <t>Oficio 85 Inspeccion Palmas</t>
  </si>
  <si>
    <t>Movimientos de tierra y remocion de capa vegetal en zona de retiro de la quebrada la Morgan</t>
  </si>
  <si>
    <t>Acueducto la Morgan - Jorge Marulanda</t>
  </si>
  <si>
    <t>Predio 846 Parcelacion Manantiales de la Acuarela (Sebastian - Rogelio)</t>
  </si>
  <si>
    <t>Predio 846</t>
  </si>
  <si>
    <t>376-2016</t>
  </si>
  <si>
    <t>Vertimiento de aguias residuales desde la vivienda de este usuario</t>
  </si>
  <si>
    <t>Alejandro Jaramillo Arango</t>
  </si>
  <si>
    <t>Antonio Acosta</t>
  </si>
  <si>
    <t>377-2016</t>
  </si>
  <si>
    <t>en el sector de los gallegos, vereda pantanillo estan consturllendo casas prefabricadas y abrieron una trocha comprometiendo un nacimiento de agua</t>
  </si>
  <si>
    <t>Administrador flores de la colina 2</t>
  </si>
  <si>
    <t>En el sector de los gallegos detrás del estadero obra cadabra</t>
  </si>
  <si>
    <t>378-2016</t>
  </si>
  <si>
    <t>en esta direccion los vecinos sacan muchas basuras</t>
  </si>
  <si>
    <t>Mary Luz Ramirez</t>
  </si>
  <si>
    <t>Cll 41 sur 25 aa 122 Int. 3130</t>
  </si>
  <si>
    <t>Para sencibilizacion, se programa sencivilizacion en compañía con enviaseo y el personal de la inspeccion ambiental y se cotinuara con los controles pertinentes.</t>
  </si>
  <si>
    <t>379-2016</t>
  </si>
  <si>
    <t>descarga de aguas residuales a box coulvert de algunas casas de la unidad</t>
  </si>
  <si>
    <t>EPM - OOPP</t>
  </si>
  <si>
    <t>Alquerias de san isidro</t>
  </si>
  <si>
    <t>Urbvanizacion alquerias de San Isidro.</t>
  </si>
  <si>
    <t>380-2016</t>
  </si>
  <si>
    <t>Falta de polisombra, zaram, materiales acopiados en zona de retiro.</t>
  </si>
  <si>
    <t>Proyecto Entre Pinos</t>
  </si>
  <si>
    <t>Proyecto EntrePinos (Arconsa)</t>
  </si>
  <si>
    <t>Proyecto EntrePinos loma de las Brujas</t>
  </si>
  <si>
    <t>381-2016</t>
  </si>
  <si>
    <t>Cortaron dos aguacatillos sin previa autorizacion</t>
  </si>
  <si>
    <t>lina londoño</t>
  </si>
  <si>
    <t>Administrador Flores de la Colina 2</t>
  </si>
  <si>
    <t>Cra 32 b # 40 f sur 25</t>
  </si>
  <si>
    <t>382-2016</t>
  </si>
  <si>
    <t>396440 -392409</t>
  </si>
  <si>
    <t>por basuras en zona de retiro de quebrada</t>
  </si>
  <si>
    <t>Lucia Gonzales</t>
  </si>
  <si>
    <t>Cra 43 a # 40 sur 90</t>
  </si>
  <si>
    <t>Urbanizacion Agua Dulce</t>
  </si>
  <si>
    <t>Urbanizacion Agua Dulce Primavera</t>
  </si>
  <si>
    <t>383-2016</t>
  </si>
  <si>
    <t>391017 - 138900 - 431275 - 35286</t>
  </si>
  <si>
    <t>Por movimiento de tierra esta afectando la fuente hidrica y a su vez el acueducto</t>
  </si>
  <si>
    <t>Beatriz Orozco Zuluaga</t>
  </si>
  <si>
    <t>Parcelacion Manantiales de la Acuarela</t>
  </si>
  <si>
    <t>5420023 - 5421519</t>
  </si>
  <si>
    <t xml:space="preserve">Carlos Rivera - reserva del bosque </t>
  </si>
  <si>
    <t>Urbanizacion Reserva del Bosque</t>
  </si>
  <si>
    <t>384-2016</t>
  </si>
  <si>
    <t>Maltrato perrita estrella, este vehiculo atropello a la perrita estrellita.</t>
  </si>
  <si>
    <t>Carolina Ganan  Grajales</t>
  </si>
  <si>
    <t xml:space="preserve">Palmas </t>
  </si>
  <si>
    <t>Vehiculo de placas BXW 533</t>
  </si>
  <si>
    <t>Palmas</t>
  </si>
  <si>
    <t>385-2016</t>
  </si>
  <si>
    <t>Contruccicon abandonada con escombros, que generan afectacion sanitaria y demas</t>
  </si>
  <si>
    <t>Propietario casa abandonada</t>
  </si>
  <si>
    <t>386-2016</t>
  </si>
  <si>
    <t xml:space="preserve">Tienen dos caninos y no los tiene con los cuidados veterinarios, uno tiene tumores y no lo llevan al medico, la dueña se encuentra despues de las 4:pm </t>
  </si>
  <si>
    <t>Andrea Catalina</t>
  </si>
  <si>
    <t>Cll 40 e sur # 27 a 19</t>
  </si>
  <si>
    <t>387-2016</t>
  </si>
  <si>
    <t>Perro sin bozal dentro de la unidad y mordio a un residente de la</t>
  </si>
  <si>
    <t>Gloria Valencia (Administradora trento)</t>
  </si>
  <si>
    <t>Jairo Gurumendi</t>
  </si>
  <si>
    <t>388-2016</t>
  </si>
  <si>
    <t>Semovientes en la via e ingresan a los predios privados.</t>
  </si>
  <si>
    <t>vereda la Esperanza Sector la Esperanza</t>
  </si>
  <si>
    <t>389-2016</t>
  </si>
  <si>
    <t>Perro Bull terrier  sin bozal en via pública ataca a una ciudadana ( comparendo)</t>
  </si>
  <si>
    <t>cll 39 a con cra 48 alcala</t>
  </si>
  <si>
    <t>Jaiber steven ospina bedoya</t>
  </si>
  <si>
    <t>390-2016</t>
  </si>
  <si>
    <t>Inadecuada disposición de residuos sólidos por parte de los vecinos</t>
  </si>
  <si>
    <t>Claudia Alvarez</t>
  </si>
  <si>
    <t>Dg 32b # 34c sur 12</t>
  </si>
  <si>
    <t>Dg 32b x transv 34c</t>
  </si>
  <si>
    <t>391-2016</t>
  </si>
  <si>
    <t>estan haciendo una quema hace mas de 12 horas</t>
  </si>
  <si>
    <t>Elizabeht Arias Arango</t>
  </si>
  <si>
    <t>Dg 30 # 35d 27</t>
  </si>
  <si>
    <t>392-2016</t>
  </si>
  <si>
    <t>La señora manifiesta que la unidad residencial  que tiene al frente saca basura todos los dias y la tiran a la quebrada</t>
  </si>
  <si>
    <t>Elena Uribe Vasquez</t>
  </si>
  <si>
    <t xml:space="preserve">cll 27d sur # 27b 4 la inmaculada bajando x cumbres </t>
  </si>
  <si>
    <t>La inmaculada</t>
  </si>
  <si>
    <t>cll 27d sur 27b 4</t>
  </si>
  <si>
    <t>393-2016</t>
  </si>
  <si>
    <t>tapa metalica, reventaron maholl lo cual causa ruido las 24 horas del dia</t>
  </si>
  <si>
    <t>Maria cristina cano</t>
  </si>
  <si>
    <t>cll 40s # 24E -27</t>
  </si>
  <si>
    <t>394-2016</t>
  </si>
  <si>
    <t>descarga de sedimentos en afluente</t>
  </si>
  <si>
    <t>santa catalina</t>
  </si>
  <si>
    <t>cra 36 # 22-05 int 166</t>
  </si>
  <si>
    <t>395-2016</t>
  </si>
  <si>
    <t xml:space="preserve">poda de árboles sin autorización </t>
  </si>
  <si>
    <t>Juan carlos restrepo( unidad residencial palma de mayorca )</t>
  </si>
  <si>
    <t>loma del escobero</t>
  </si>
  <si>
    <t>cll 36D # 27c 40</t>
  </si>
  <si>
    <t>396-2016</t>
  </si>
  <si>
    <t>393810-393809</t>
  </si>
  <si>
    <t>inadecuada disposición de residuos sólidos</t>
  </si>
  <si>
    <t>EL ALCALDE</t>
  </si>
  <si>
    <t>cll 45 sur # 39b 128</t>
  </si>
  <si>
    <t>Varios</t>
  </si>
  <si>
    <t>oasis</t>
  </si>
  <si>
    <t>397-2016</t>
  </si>
  <si>
    <t>enviar oficio a oopp</t>
  </si>
  <si>
    <t>lote abandonado con residuos sólidos y escombros</t>
  </si>
  <si>
    <t xml:space="preserve">varios </t>
  </si>
  <si>
    <t>las casitas</t>
  </si>
  <si>
    <t>cra 48 # 44E 70- 102</t>
  </si>
  <si>
    <t>398-2016</t>
  </si>
  <si>
    <t>inadecuada disposición de residos sólidos</t>
  </si>
  <si>
    <t>cra 42a # 40h sur 41</t>
  </si>
  <si>
    <t>varios</t>
  </si>
  <si>
    <t>dorado</t>
  </si>
  <si>
    <t>399-2016</t>
  </si>
  <si>
    <t>Movimiento de tierra en zona de retiro de la quebrada las palmas</t>
  </si>
  <si>
    <t>Luz Adriana Valencia Salazar</t>
  </si>
  <si>
    <t>vereda, barrio las palmas sctor peaje</t>
  </si>
  <si>
    <t>400-2016</t>
  </si>
  <si>
    <t>agua de lluvia se estanca en la grama y se entra a los parqueaderos</t>
  </si>
  <si>
    <t>Urb la toledana</t>
  </si>
  <si>
    <t>loma las brujas</t>
  </si>
  <si>
    <t>cll 37 B sur # 27b 147</t>
  </si>
  <si>
    <t>Urb la reserva</t>
  </si>
  <si>
    <t>la brujas</t>
  </si>
  <si>
    <t>401-2016</t>
  </si>
  <si>
    <t>el señor Alvaro coloco unos escombros en espacio público en zona verdey los vecinos estan colocando basuras</t>
  </si>
  <si>
    <t>gualandayes</t>
  </si>
  <si>
    <t>cra 30 con la cll 40G sur primer piso 3018</t>
  </si>
  <si>
    <t>Alvaro Hernando Giarldo posada</t>
  </si>
  <si>
    <t>cra 30 con la cll 40G sur primer piso 30 18</t>
  </si>
  <si>
    <t>402-2016</t>
  </si>
  <si>
    <t>Personal de la constructora esta fumigando el cerro tutelar, por favor visitar</t>
  </si>
  <si>
    <t xml:space="preserve">Mariela escudero </t>
  </si>
  <si>
    <t>las antillas</t>
  </si>
  <si>
    <t>cll 45B sur 38-15</t>
  </si>
  <si>
    <t>403-2016</t>
  </si>
  <si>
    <t>La señora coloca veneno para caninos y felinos , lo tira con comida esto es de todos los dias igual a las palomas les tita maiz con veneno</t>
  </si>
  <si>
    <t>cl</t>
  </si>
  <si>
    <t>jesus de la buena esperanza</t>
  </si>
  <si>
    <t>cll 40 sur # 122</t>
  </si>
  <si>
    <t>Elena Torres</t>
  </si>
  <si>
    <t>404-2016</t>
  </si>
  <si>
    <t>se detecta que el sector se convirtio en un botadero de escombros, los cuales caen a la quebrada la ayura</t>
  </si>
  <si>
    <t>de oficio( amigos del barrio)</t>
  </si>
  <si>
    <t>la inmaculada</t>
  </si>
  <si>
    <t>cll 36 sur # 27D 18</t>
  </si>
  <si>
    <t>estacion palmas</t>
  </si>
  <si>
    <t>estación palmas</t>
  </si>
  <si>
    <t>405-2016</t>
  </si>
  <si>
    <t>La quebrada ayura pasa por debajo de este puente, al otro lado del mismo la quebrada cambia totalmente de color</t>
  </si>
  <si>
    <t>cra 43A con calle 25 sur</t>
  </si>
  <si>
    <t>quebrada ayura</t>
  </si>
  <si>
    <t>406-2016</t>
  </si>
  <si>
    <t>relacion con 394                       393602</t>
  </si>
  <si>
    <t>Red de alcantarillado roto causando perjuicio a la comunidad</t>
  </si>
  <si>
    <t>julio Botero y Dora Elena Lopez</t>
  </si>
  <si>
    <t>cra 23 # 36a sur 64( cerca a la iglesia purisima concepción)</t>
  </si>
  <si>
    <t>3113133759-3362699-3104130836</t>
  </si>
  <si>
    <t>407-2016</t>
  </si>
  <si>
    <t>Estan construyendo un edifcio y tiran el material particulado y escombros que caen al primer piso y a los vecinos</t>
  </si>
  <si>
    <t>051-o 057</t>
  </si>
  <si>
    <t>Dg 30 # 35d sur 051 o 057</t>
  </si>
  <si>
    <t>408-2016</t>
  </si>
  <si>
    <t>tenencia de mascotas peligrosas en la via sin bozal</t>
  </si>
  <si>
    <t>juan pablo celedon</t>
  </si>
  <si>
    <t>el atravazado</t>
  </si>
  <si>
    <t>silvia olarte</t>
  </si>
  <si>
    <t>el atravezado</t>
  </si>
  <si>
    <t>cll 23 sur # 15 175 casa 138</t>
  </si>
  <si>
    <t>409-2016</t>
  </si>
  <si>
    <t>perro que ataca a otro al pasar la calle</t>
  </si>
  <si>
    <t>Maria Alejandra Palacio</t>
  </si>
  <si>
    <t>la  paz</t>
  </si>
  <si>
    <t>clle 46a sur # 40a 61 apto 203 B1C</t>
  </si>
  <si>
    <t>Edwin Jaramillo</t>
  </si>
  <si>
    <t>clle 48D sur # 42BB 17 BI 4.05 apto 203</t>
  </si>
  <si>
    <t>410-2016</t>
  </si>
  <si>
    <t>Caninos que causan molestias a los vecinos con las exccretas</t>
  </si>
  <si>
    <t xml:space="preserve">Xelina Rueda </t>
  </si>
  <si>
    <t>Dg 29 # 28 sur 04</t>
  </si>
  <si>
    <t>411-2016</t>
  </si>
  <si>
    <t>El perro de propiedad del señor Luis Miguel ataco mi perro</t>
  </si>
  <si>
    <t>Paola Andrea Velez</t>
  </si>
  <si>
    <t>trianon</t>
  </si>
  <si>
    <t>clle 45b sur 38-288</t>
  </si>
  <si>
    <t>Luis Miguel Quintero Calle</t>
  </si>
  <si>
    <t>enhtre el trianon y las antillas</t>
  </si>
  <si>
    <t>clle 45 sur # 38-288</t>
  </si>
  <si>
    <t>412-2016</t>
  </si>
  <si>
    <t>395706 - 6698</t>
  </si>
  <si>
    <t xml:space="preserve"> construccion de boux couvert</t>
  </si>
  <si>
    <t>Parcelación  Belomonte  - Arquitectura y Concreto</t>
  </si>
  <si>
    <t>las palmas antes del peaje</t>
  </si>
  <si>
    <t>413-2016</t>
  </si>
  <si>
    <t>restaurante trabaja en horas de la noche y les colocan las basuras a los vecinos</t>
  </si>
  <si>
    <t>cominidad</t>
  </si>
  <si>
    <t>jardines</t>
  </si>
  <si>
    <t>restaurante milagros, barrio jardines, no reporta nomenclatura</t>
  </si>
  <si>
    <t>no reporta nomenclatura</t>
  </si>
  <si>
    <t>414-2016</t>
  </si>
  <si>
    <t>Arbol que se encuentra recostado en la pared de mi casa y genera riesgo de caida</t>
  </si>
  <si>
    <t>Ruth Elena Ochoa</t>
  </si>
  <si>
    <t>cr</t>
  </si>
  <si>
    <t xml:space="preserve">A </t>
  </si>
  <si>
    <t xml:space="preserve">sur </t>
  </si>
  <si>
    <t>cra  26 # 41 A sur 70</t>
  </si>
  <si>
    <t xml:space="preserve">Lucia </t>
  </si>
  <si>
    <t xml:space="preserve">detrás de la casa de la solicitante </t>
  </si>
  <si>
    <t>barrio san rafael</t>
  </si>
  <si>
    <t>Remitido a OOPP</t>
  </si>
  <si>
    <t>415-2016</t>
  </si>
  <si>
    <t>En el pasaje de la iglesia de santa barbara al frente del supermercado tiraron escombros</t>
  </si>
  <si>
    <t>416-2016</t>
  </si>
  <si>
    <t>Quemas de residuos vegetales en predio privado</t>
  </si>
  <si>
    <t>Catalina Restrepo Aristizabal</t>
  </si>
  <si>
    <t>Finca Fuente Piedra</t>
  </si>
  <si>
    <t>J. Restrepo - S. bustamante</t>
  </si>
  <si>
    <t>417-2016</t>
  </si>
  <si>
    <t>Hugo Londoño</t>
  </si>
  <si>
    <t>Finca Cerca a Escuela Perico</t>
  </si>
  <si>
    <t>418-2016</t>
  </si>
  <si>
    <t>Escombros en espacio público sin autorización</t>
  </si>
  <si>
    <t>no repora direccion del peticionario</t>
  </si>
  <si>
    <t>Flor y Gustavo</t>
  </si>
  <si>
    <t>419-2016</t>
  </si>
  <si>
    <t>tienen unos escombros hace mas de 20 dias y la gente aprovecha para acumular residuos</t>
  </si>
  <si>
    <t>Porfirio Vasquez</t>
  </si>
  <si>
    <t>Leticia Arboleda</t>
  </si>
  <si>
    <t>cra 32 # 38 sur 29</t>
  </si>
  <si>
    <t>420-2016</t>
  </si>
  <si>
    <t>hay un arbol que esta causando perjuicio porque las hojas caen a los techos</t>
  </si>
  <si>
    <t>Blanca Fernandez</t>
  </si>
  <si>
    <t xml:space="preserve">sin nomenclatura </t>
  </si>
  <si>
    <t>3012470-2060000</t>
  </si>
  <si>
    <t>la mina</t>
  </si>
  <si>
    <t>calle 40D sur # 25B 80</t>
  </si>
  <si>
    <t>421-2016</t>
  </si>
  <si>
    <t>tiran todos los sobrantes de comoda a la calle y esto genera amos olores</t>
  </si>
  <si>
    <t>por el polideportivo</t>
  </si>
  <si>
    <t>bodega 113</t>
  </si>
  <si>
    <t>Cra 46 # 48 c sur 40</t>
  </si>
  <si>
    <t>422-2016</t>
  </si>
  <si>
    <t>Bolsas de basura llenas de lechugas</t>
  </si>
  <si>
    <t>Javier Gomez</t>
  </si>
  <si>
    <t>calle 46 # 45 sur 67</t>
  </si>
  <si>
    <t>423-2016</t>
  </si>
  <si>
    <t>se estan instalando unos recicladores que perjudican el entorno y dejan basura en el anden</t>
  </si>
  <si>
    <t>Orlando Garcia</t>
  </si>
  <si>
    <t>5700730-3117776363</t>
  </si>
  <si>
    <t xml:space="preserve">perjudicante cra 27G con la calle 35 sur x la iglesia nuestra señora de las lomas entre la la urbanizacion Guali y Saltamonte </t>
  </si>
  <si>
    <t>cra 27G con calle 35 sur  entre urb Guali y saltamontes</t>
  </si>
  <si>
    <t>424-2016</t>
  </si>
  <si>
    <t>afectacion ambiental por parte del apto 201, bloq 14, vecina con fabrica de arepas que produce humo</t>
  </si>
  <si>
    <t>Unidad Nazareth</t>
  </si>
  <si>
    <t>por la mina</t>
  </si>
  <si>
    <t>cra 24C # 40ff 48</t>
  </si>
  <si>
    <t>Nit 9000086720-9</t>
  </si>
  <si>
    <t>Bloque 14  apto 201</t>
  </si>
  <si>
    <t>425-2016</t>
  </si>
  <si>
    <t>Inadecuada disposicion de residuos solidos en horas y sitios no permitidos</t>
  </si>
  <si>
    <t>ALCALDE</t>
  </si>
  <si>
    <t>cra 45 x calle 39 barrio alcala</t>
  </si>
  <si>
    <t>426-2016</t>
  </si>
  <si>
    <t>Estan arrojando basuras al cause de la quebrada chorrofrio en la parte alta</t>
  </si>
  <si>
    <t>Miguel Osorio</t>
  </si>
  <si>
    <t>calle 36 sur # 22-11</t>
  </si>
  <si>
    <t>santa  catlina</t>
  </si>
  <si>
    <t xml:space="preserve">santa catalina </t>
  </si>
  <si>
    <t>427-2016</t>
  </si>
  <si>
    <t>parqueadero en zona residencial y contaller de reparacion y pintura para carros, desaseo y contaminacion visual en la via y los andenes</t>
  </si>
  <si>
    <t xml:space="preserve">Cra 29 con 40 c sur </t>
  </si>
  <si>
    <t>dueño del parqueadero: Guillermo Mejia Ochoa</t>
  </si>
  <si>
    <t>Cra 29 con 40C sur la mina parte baja</t>
  </si>
  <si>
    <t>428-2016</t>
  </si>
  <si>
    <t>saca residuos solidos despues que pasa el carro recolector</t>
  </si>
  <si>
    <t>Olga Gonzales</t>
  </si>
  <si>
    <t>dorado edificio san miguel</t>
  </si>
  <si>
    <t>cra 42a  #  40 h sur 53</t>
  </si>
  <si>
    <t>429-2016</t>
  </si>
  <si>
    <t>comparendo por mala disposicion de residuos solidos</t>
  </si>
  <si>
    <t>Maria Cecilia Atehortua</t>
  </si>
  <si>
    <t>calle 38 sur 37-45</t>
  </si>
  <si>
    <t>430-2016</t>
  </si>
  <si>
    <t>clle 36 sur  41-84</t>
  </si>
  <si>
    <t>Darus Tienda</t>
  </si>
  <si>
    <t>clle 36 sur 41-84</t>
  </si>
  <si>
    <t>431-2016</t>
  </si>
  <si>
    <t>calle 38A sur 32-44</t>
  </si>
  <si>
    <t>Luz Marina Tamayo</t>
  </si>
  <si>
    <t>432-2016</t>
  </si>
  <si>
    <t xml:space="preserve">comparendo por mala disposicion de residuos solidos </t>
  </si>
  <si>
    <t>barrio san marcos 4to piso</t>
  </si>
  <si>
    <t>calle 34 sur 43A 11 4to piso</t>
  </si>
  <si>
    <t>Esneider Flechas Rendin</t>
  </si>
  <si>
    <t>san marcos</t>
  </si>
  <si>
    <t>cll 34 sur 43A 114to piso</t>
  </si>
  <si>
    <t>433-2016</t>
  </si>
  <si>
    <t>cra 39 x calle 36</t>
  </si>
  <si>
    <t>Jorge Andres Betancur Arias</t>
  </si>
  <si>
    <t xml:space="preserve">zona centro </t>
  </si>
  <si>
    <t>434-2016</t>
  </si>
  <si>
    <t>comparendo por vertimiento y labado en via y espacio  público</t>
  </si>
  <si>
    <t>calle 37 sur 35-06</t>
  </si>
  <si>
    <t>Restaurante donde gloria</t>
  </si>
  <si>
    <t>435-2016</t>
  </si>
  <si>
    <t>arrienda equipos</t>
  </si>
  <si>
    <t>calle 38 A sur 38-31</t>
  </si>
  <si>
    <t xml:space="preserve">Gabriel Ochoa </t>
  </si>
  <si>
    <t>436-2016</t>
  </si>
  <si>
    <t>comparendo por no recoger escretas en espacio publico</t>
  </si>
  <si>
    <t>calle 46C sur 37-58</t>
  </si>
  <si>
    <t>Rodrigo Salazar</t>
  </si>
  <si>
    <t>437-2016</t>
  </si>
  <si>
    <t>cra 34 38A sur 35</t>
  </si>
  <si>
    <t>Rut Fernandez toro y Andrea Martinez</t>
  </si>
  <si>
    <t>438-2016</t>
  </si>
  <si>
    <t>cra 40 38A sur 51</t>
  </si>
  <si>
    <t>Hernando Pardo</t>
  </si>
  <si>
    <t>Cancelado</t>
  </si>
  <si>
    <t>439-2016</t>
  </si>
  <si>
    <t>comparendo por mala disposicion de residuos sólidos</t>
  </si>
  <si>
    <t>calle 36 sur 38-21</t>
  </si>
  <si>
    <t>Restaurante Maderso y café</t>
  </si>
  <si>
    <t>43755054-4</t>
  </si>
  <si>
    <t>440-2016</t>
  </si>
  <si>
    <t>comparendo por vertimiento de aguas residuales a manjol</t>
  </si>
  <si>
    <t>los naranjos</t>
  </si>
  <si>
    <t>calle 37 sur esquina av ppal abajo de la normal</t>
  </si>
  <si>
    <t>restaurante donde Gloria</t>
  </si>
  <si>
    <t>calle 37 esquina av ppal debajo de la normal</t>
  </si>
  <si>
    <t>441-2016</t>
  </si>
  <si>
    <t>comparendo por lavado de canastas co residuos en espacio público</t>
  </si>
  <si>
    <t>calle 37 sur</t>
  </si>
  <si>
    <t>el cosechero</t>
  </si>
  <si>
    <t>442-2016</t>
  </si>
  <si>
    <t>estan haciendo una construciion y le coloco dos materos de cemento en la zona verde del vecino</t>
  </si>
  <si>
    <t>calle basura</t>
  </si>
  <si>
    <t>calle 40 sur 44-01 apto 202</t>
  </si>
  <si>
    <t>Margarita Osorio</t>
  </si>
  <si>
    <t>calle 40 sur 44-01</t>
  </si>
  <si>
    <t>443-2016</t>
  </si>
  <si>
    <t>el señor Alvaro coloco unos escombros en la zona pública y los vecinos estan colocando residuos encima</t>
  </si>
  <si>
    <t>cra 30 con la calle 40G sur primer piso 30-18</t>
  </si>
  <si>
    <t>alvaro</t>
  </si>
  <si>
    <t>Gualandayes</t>
  </si>
  <si>
    <t>cra 30 con la calle 40g sur primer piso 30-18</t>
  </si>
  <si>
    <t>444-2016</t>
  </si>
  <si>
    <t>un señor recicla y deja los residuos sólidos en la esquina y esto se presta  para que la comunidad acumule basura</t>
  </si>
  <si>
    <t>calle 41B sur con cra 29AA -5</t>
  </si>
  <si>
    <t>Angel</t>
  </si>
  <si>
    <t>calle 41B suer con cra 29AA-5</t>
  </si>
  <si>
    <t>445-2016</t>
  </si>
  <si>
    <t>Canino de nimbre Dangel de raza Bullterrier se encontraba sin bozal ni tarilla en el espacio público y ataca a una ciudadana</t>
  </si>
  <si>
    <t>cra 47a 38a 29</t>
  </si>
  <si>
    <t>Jaiber Stiven ospina Bedoya</t>
  </si>
  <si>
    <t>446-2016</t>
  </si>
  <si>
    <t>Inadecuada tenencia de mascotas</t>
  </si>
  <si>
    <t>Alcaldia</t>
  </si>
  <si>
    <t xml:space="preserve">juan Carlos  zapata </t>
  </si>
  <si>
    <t>cra 40a 48 sur 72</t>
  </si>
  <si>
    <t>447-2016</t>
  </si>
  <si>
    <t>Descargas directas a sumideros</t>
  </si>
  <si>
    <t>cra 47 37 sur 69 frente a esta dirección</t>
  </si>
  <si>
    <t>Asociados HDED S.A:S</t>
  </si>
  <si>
    <t xml:space="preserve">cra 47 37 sur 69 frente a esta dirección </t>
  </si>
  <si>
    <t>3312749-3332656</t>
  </si>
  <si>
    <t>448-2016</t>
  </si>
  <si>
    <t xml:space="preserve">Escombros en espacio público </t>
  </si>
  <si>
    <t>altos del trianon</t>
  </si>
  <si>
    <t>cra 38 38-09 apto 502</t>
  </si>
  <si>
    <t>Rigoberto Botero</t>
  </si>
  <si>
    <t>cra 38 38 09 apto 502</t>
  </si>
  <si>
    <t>449-2016</t>
  </si>
  <si>
    <t>La comunidad en general se queja por las escretas de los caninos en la via pública y en los antejardines</t>
  </si>
  <si>
    <t>alcaldia</t>
  </si>
  <si>
    <t>cra 40 entre la calle 48 con la 48b sur</t>
  </si>
  <si>
    <t>450-2016</t>
  </si>
  <si>
    <t>escombros en espacio público</t>
  </si>
  <si>
    <t>cra 40 sur 48-62</t>
  </si>
  <si>
    <t>451-2016</t>
  </si>
  <si>
    <t>Razas potencialmente peligrosas si trailla y sin bozal</t>
  </si>
  <si>
    <t>calle 46 entre la carrera 39 y la carrera 40</t>
  </si>
  <si>
    <t xml:space="preserve">el trianon </t>
  </si>
  <si>
    <t>calle 46 entre la crarrera 39 y la carrera 40</t>
  </si>
  <si>
    <t>452-2016</t>
  </si>
  <si>
    <t>Proyecto Charlotte</t>
  </si>
  <si>
    <t>Material particulado y aseo de via</t>
  </si>
  <si>
    <t>calle 25 sur 45-12</t>
  </si>
  <si>
    <t xml:space="preserve">Vertice S.A.S </t>
  </si>
  <si>
    <t>calle 25 sur 45-12  charlotte</t>
  </si>
  <si>
    <t>453-2016</t>
  </si>
  <si>
    <t>palmas</t>
  </si>
  <si>
    <t>Parcelación palmitas</t>
  </si>
  <si>
    <t>sin nomenclatura</t>
  </si>
  <si>
    <t>454-2016</t>
  </si>
  <si>
    <t>vertimiento de cemento y agua en alcantarilla de aguas lluvias, critico alcantarilla taponada completamente</t>
  </si>
  <si>
    <t>cra 35 37 sur 28</t>
  </si>
  <si>
    <t xml:space="preserve">Franz Densi Mejia </t>
  </si>
  <si>
    <t>cra 35 37 sur 128</t>
  </si>
  <si>
    <t>Acuerdo de pago</t>
  </si>
  <si>
    <t>455-2016</t>
  </si>
  <si>
    <t>397395 - 6732</t>
  </si>
  <si>
    <t>Disposición de residuos sólidos en predio privado en cercanias al acceso de la trv de la montaña con la via del escobero</t>
  </si>
  <si>
    <t>de oficio- inspección ambiental</t>
  </si>
  <si>
    <t>escobero</t>
  </si>
  <si>
    <t>sin nomenclatura- trv de la montaña con la via del escobero</t>
  </si>
  <si>
    <t>vehiculos de placas CFZ10</t>
  </si>
  <si>
    <t>trv de la montaña con la via del escobero</t>
  </si>
  <si>
    <t>456-2016</t>
  </si>
  <si>
    <t>Mala disposición de residuos sólidos</t>
  </si>
  <si>
    <t>sin nomenclatura la bota del dia</t>
  </si>
  <si>
    <t>shupa shots</t>
  </si>
  <si>
    <t>457-2016</t>
  </si>
  <si>
    <t>mala disposicion de residuos sólidos</t>
  </si>
  <si>
    <t>Windsor</t>
  </si>
  <si>
    <t>458-2016</t>
  </si>
  <si>
    <t>lavado de contenedores en via pública</t>
  </si>
  <si>
    <t>esmeraldal</t>
  </si>
  <si>
    <t>Guaduales de la abadia</t>
  </si>
  <si>
    <t>cra 28 27 sur 42</t>
  </si>
  <si>
    <t>459-2016</t>
  </si>
  <si>
    <t>podaron árboles en lote del municipio sin autorización</t>
  </si>
  <si>
    <t>calle 41b sur 24d 10</t>
  </si>
  <si>
    <t>Lourdes perez Ruiz</t>
  </si>
  <si>
    <t>460-2016</t>
  </si>
  <si>
    <t>escombros en el espacio público</t>
  </si>
  <si>
    <t>Juan carlos pelaez</t>
  </si>
  <si>
    <t>cra 36 39 sur 19</t>
  </si>
  <si>
    <t>461-2016</t>
  </si>
  <si>
    <t>hicieron una construcción  y dejaron unas piedras grandes en la esquina de la xasa, se esta convirtiendo en un basurero</t>
  </si>
  <si>
    <t>Fredy de jesus ospina agudelo</t>
  </si>
  <si>
    <t>por el restrepo molina</t>
  </si>
  <si>
    <t>tv 34c sur 39 46</t>
  </si>
  <si>
    <t>no reporta dirección del perjudicante</t>
  </si>
  <si>
    <t>462-2016</t>
  </si>
  <si>
    <t>hizo una remodelacion y los trabajadores dañaron la manguera que nos abastece, hizo una tala y los arboles cayeron en el tanque</t>
  </si>
  <si>
    <t xml:space="preserve">Maria Victoria Medina duque </t>
  </si>
  <si>
    <t>calle 36 sur 22-05 casa 216</t>
  </si>
  <si>
    <t>(por determinar)Gloria finca la cascada casa 103</t>
  </si>
  <si>
    <t>calle 36 sur 22-05 casa 103</t>
  </si>
  <si>
    <t>463-2016</t>
  </si>
  <si>
    <t>464-2016</t>
  </si>
  <si>
    <t xml:space="preserve">visita por parte de medio ambiente por posible vertimiento de aguas negras a la quebrada el atravezado y algunas casas aledañas </t>
  </si>
  <si>
    <t>no hay nomenclatura del peticionario</t>
  </si>
  <si>
    <t>el farolito</t>
  </si>
  <si>
    <t>cra 36 sur 23-00</t>
  </si>
  <si>
    <t>465-2016</t>
  </si>
  <si>
    <t>hicieron un metro de anden y los contratistas hicieron un hueco y no lo taparon, ademas dañaron la zona verde</t>
  </si>
  <si>
    <t>consuelo Restrepo</t>
  </si>
  <si>
    <t>INCIVILES contratistas</t>
  </si>
  <si>
    <t>calle 46 a sur 42-38</t>
  </si>
  <si>
    <t>466-2016</t>
  </si>
  <si>
    <t>contaminación por asadero de chorizos y ocupación de espacio público</t>
  </si>
  <si>
    <t>Dg 31 35b sur frente a tienda el palo</t>
  </si>
  <si>
    <t>467-2016</t>
  </si>
  <si>
    <t>afectación por árboles</t>
  </si>
  <si>
    <t>Juan carlos Franco</t>
  </si>
  <si>
    <t>loma del barro</t>
  </si>
  <si>
    <t>proyecto puerto luna</t>
  </si>
  <si>
    <t>sin nomenclatura del perjudicante</t>
  </si>
  <si>
    <t>468-2016</t>
  </si>
  <si>
    <t xml:space="preserve">afectación por heces de los caballos </t>
  </si>
  <si>
    <t xml:space="preserve">sandra Milena zapata </t>
  </si>
  <si>
    <t>cra 23A 26 sur 02</t>
  </si>
  <si>
    <t>Finca Guadalajara</t>
  </si>
  <si>
    <t>469-2016</t>
  </si>
  <si>
    <t>vertimiento de aguas residuales a la via provenientes de lavado de vehiculos y otras fuentes desconocidas, se evidencia por olores ofensivos</t>
  </si>
  <si>
    <t>juan carlos leal</t>
  </si>
  <si>
    <t>cra 27D 36 sur 82</t>
  </si>
  <si>
    <t>proyecto nativo</t>
  </si>
  <si>
    <t>Se cita a recintos de la abadia</t>
  </si>
  <si>
    <t>470-2016</t>
  </si>
  <si>
    <t>le ha  pega al gato con la pata mas de tres veces y me ha amenazado con matarlo, ahorcarlo o envenenarlo</t>
  </si>
  <si>
    <t xml:space="preserve">amparo espinosa </t>
  </si>
  <si>
    <t>cra 37 39 b sur barrio mesa parte baja</t>
  </si>
  <si>
    <t>juan esteban villa</t>
  </si>
  <si>
    <t>barrio mesa parte baja, cra 37 terminando la cuadra</t>
  </si>
  <si>
    <t>nomenclatura incompleta</t>
  </si>
  <si>
    <t>471-2016</t>
  </si>
  <si>
    <t>el señor Genaro corta el arbol cada que lo ve creciendo, aun sabiendo que no esta causando ningun perjuicio</t>
  </si>
  <si>
    <t>anónimo</t>
  </si>
  <si>
    <t>Mol la sebastiana</t>
  </si>
  <si>
    <t>Gerardo Gallego</t>
  </si>
  <si>
    <t>Mol la magnolia</t>
  </si>
  <si>
    <t>cra 27 27 sur 88</t>
  </si>
  <si>
    <t>472-2016</t>
  </si>
  <si>
    <t>poda yoping- anillo las ramas principales de un carbonero zorro ubicado en zona publica del barrio trianon clle 47 # 42A 20</t>
  </si>
  <si>
    <t>Jhon jairo Angel A</t>
  </si>
  <si>
    <t>clle 36 sur 38-17</t>
  </si>
  <si>
    <t>Arlex</t>
  </si>
  <si>
    <t>clle 46E 41A 26</t>
  </si>
  <si>
    <t>473-2016</t>
  </si>
  <si>
    <t>llevaron el canino al veterinario y le  lastimaron la cara, es una perra tranquila, ademas le encontre un algodón de hace un mes en el oido</t>
  </si>
  <si>
    <t>Valentina Mesa Medina</t>
  </si>
  <si>
    <t>calle 39 sur 32-26</t>
  </si>
  <si>
    <t>Casa del granjero estilista</t>
  </si>
  <si>
    <t>Citiplaza</t>
  </si>
  <si>
    <t>cra 43a 16a sur 140</t>
  </si>
  <si>
    <t>474-2016</t>
  </si>
  <si>
    <t>el 26 de junio en horasde la mañana salio el perro de la señora Blanca con un niño menor de 8 años y ataco a mi perro, sin bozal y trailla</t>
  </si>
  <si>
    <t>Maribel Ruiz Cepeda</t>
  </si>
  <si>
    <t>sin nomenclatuara de peticionario</t>
  </si>
  <si>
    <t>Blanca Maria Lopera Echavarria</t>
  </si>
  <si>
    <t>calle 48d sur 42bb 17 apto 203</t>
  </si>
  <si>
    <t>475-2016</t>
  </si>
  <si>
    <t>Un policia con placa 329558 agredio con el pie a una paloma por sacarla de la estación, la señora Diana hablo en ese momento con una coronel</t>
  </si>
  <si>
    <t>Diana Catalina Vasquez</t>
  </si>
  <si>
    <t>amigos del barrio</t>
  </si>
  <si>
    <t>Estación de policia parque ppal Envigado , policia con placa 329558</t>
  </si>
  <si>
    <t>476-2016</t>
  </si>
  <si>
    <t>restaurante delitamal lava contenedor y descarga las aguas al sumidero</t>
  </si>
  <si>
    <t>cra 41 40G sur 41</t>
  </si>
  <si>
    <t>Astrid Taborda "delitamal"</t>
  </si>
  <si>
    <t>477-2016</t>
  </si>
  <si>
    <t xml:space="preserve">dos perros agresivos y bullosos, en el edificio vivene niños y ancianos y estos caninos  no dejan dormir, ya han mordido dos personas </t>
  </si>
  <si>
    <t>calle 38 a sur carrreara 41-71 int 401</t>
  </si>
  <si>
    <t>calle 38 a sur cra 41-71 int 401</t>
  </si>
  <si>
    <t>488-2016</t>
  </si>
  <si>
    <t>policia ambiental</t>
  </si>
  <si>
    <t>perro pitbull en via publica sin bozal y trailla, que al parecer intento morder a un niño según los denunciantes</t>
  </si>
  <si>
    <t>calle 38 sur con cra 42 via publica</t>
  </si>
  <si>
    <t xml:space="preserve">Braiam Ramirez Valencia </t>
  </si>
  <si>
    <t>cra 28A 40d sur 65 san jose</t>
  </si>
  <si>
    <t>489-2016</t>
  </si>
  <si>
    <t>residuos sólidos</t>
  </si>
  <si>
    <t>cra 30 40 sur 43</t>
  </si>
  <si>
    <t>llamarada</t>
  </si>
  <si>
    <t>490-2016</t>
  </si>
  <si>
    <t>escombros en vía pública en el sector de el oasis</t>
  </si>
  <si>
    <t>cra 39D # 45 a sur 74</t>
  </si>
  <si>
    <t xml:space="preserve">Edison Andres Hernandez Mazo( aforo 146702) </t>
  </si>
  <si>
    <t>cra 39D # 45A sur 74</t>
  </si>
  <si>
    <t>491-2016</t>
  </si>
  <si>
    <t>en el sector las cometas tiraron unos escombros en la vía pública y llevan mas de diez dias</t>
  </si>
  <si>
    <t>cra 27E # 34DD  sur 41</t>
  </si>
  <si>
    <t>Monica Arango</t>
  </si>
  <si>
    <t>cra 27E # 34DD sur 41</t>
  </si>
  <si>
    <t>492-2016</t>
  </si>
  <si>
    <t>396435-396434 - 0015486</t>
  </si>
  <si>
    <t>constructora javier londoño, esta presentando afectacion en algunos arboles relacionados con el proyecto: tierra grata esmeralda, tierra g bruja encantadora</t>
  </si>
  <si>
    <t>Remitido del Area Metropolitana</t>
  </si>
  <si>
    <t>corantioquia</t>
  </si>
  <si>
    <t>cra 65 # 44A 32</t>
  </si>
  <si>
    <t>4938888 Ext 1721</t>
  </si>
  <si>
    <t>perjudicante Constructora javier londoño, ( no se especifica proyecto)</t>
  </si>
  <si>
    <t>493-2016</t>
  </si>
  <si>
    <t xml:space="preserve">la señora cada quince dias le corta las hojas a la palmera </t>
  </si>
  <si>
    <t>Pedro isaza</t>
  </si>
  <si>
    <t>no reporta nomenclatura el peticionario</t>
  </si>
  <si>
    <t>Estella apto 3 enseguida de bancamia</t>
  </si>
  <si>
    <t>cra 40n # 35-64</t>
  </si>
  <si>
    <t xml:space="preserve">no reporta </t>
  </si>
  <si>
    <t>494-2016</t>
  </si>
  <si>
    <t>dejan tarde de la noche las basuras de restaurantes hacer sensibilización propietarios detrás del ginnasio la bota del dia</t>
  </si>
  <si>
    <t>Adriana Londoño</t>
  </si>
  <si>
    <t>tv 33 as ur # 33-38</t>
  </si>
  <si>
    <t>Comerciante la bota del dia</t>
  </si>
  <si>
    <t>no reporta direccion del perjudicante</t>
  </si>
  <si>
    <t>495-2016</t>
  </si>
  <si>
    <t>436215-392590</t>
  </si>
  <si>
    <t>manejo de obra ( ruido)</t>
  </si>
  <si>
    <t>no repota nomenclatura</t>
  </si>
  <si>
    <t>proyecto Arce</t>
  </si>
  <si>
    <t>VISITA CONTROL DE OBRA EL 22-11-2016</t>
  </si>
  <si>
    <t>496-2016</t>
  </si>
  <si>
    <t>juan carlos pelaez</t>
  </si>
  <si>
    <t>497-2016</t>
  </si>
  <si>
    <t>señora gloria</t>
  </si>
  <si>
    <t>498-2016</t>
  </si>
  <si>
    <t>por detrerminar</t>
  </si>
  <si>
    <t>cra 46 # 19-130</t>
  </si>
  <si>
    <t>499-2016</t>
  </si>
  <si>
    <t>tiene un perro yorki que lo dejan solo todo el dia y no para de ladrar</t>
  </si>
  <si>
    <t>Maria Gil</t>
  </si>
  <si>
    <t>Sandra Usma</t>
  </si>
  <si>
    <t>san jose la estatua</t>
  </si>
  <si>
    <t>cra 29 # 40E sur 18 int 201</t>
  </si>
  <si>
    <t>500-2016</t>
  </si>
  <si>
    <t>(mismo 540-2016)395619 - 400556-412017</t>
  </si>
  <si>
    <t>control a gestion  socioambiental de obra - lleno en predio privado</t>
  </si>
  <si>
    <t>inspección Ambiental</t>
  </si>
  <si>
    <t>Maria Fernanda Sanchez Guzman</t>
  </si>
  <si>
    <t>no reporta nomenclatura ( Predio 121y 112</t>
  </si>
  <si>
    <t>501-2016</t>
  </si>
  <si>
    <t>niña menor de edad que lleva perro bull terrir, se suelta y hace caer una señora la cual fue atendida por coomeva ( hay soporte de medicos)</t>
  </si>
  <si>
    <t>Ana Margarita Ochoa velez</t>
  </si>
  <si>
    <t>clle 36 sur 27-10 apto 506 urb entre parques</t>
  </si>
  <si>
    <t>3362152- 3002012036</t>
  </si>
  <si>
    <t>clle 36 sur # 27-10 urb entre parques apto 115 torre3</t>
  </si>
  <si>
    <t>502-2016</t>
  </si>
  <si>
    <t>los trabajadores de la obra luxor cortaron un árbol que no estaba causando perjuicio alguno</t>
  </si>
  <si>
    <t>calle 46e por el éxito de la paz</t>
  </si>
  <si>
    <t>calle 46E  por el éxito de la paz</t>
  </si>
  <si>
    <t>503-2016</t>
  </si>
  <si>
    <t>tiene unos escombros hace mas de quince dias y no los quieren recoger</t>
  </si>
  <si>
    <t>no reporta dirección del peticionario</t>
  </si>
  <si>
    <t>Luz Mariela Garcia</t>
  </si>
  <si>
    <t>cra 27 # 34DD sur 41 torre 3 apto 120</t>
  </si>
  <si>
    <t>504-2016</t>
  </si>
  <si>
    <t>los habitantes de este edificio estan tirando los excrementos de los animales al parquecito infantil</t>
  </si>
  <si>
    <t>edificio mirador del dorado</t>
  </si>
  <si>
    <t>calle 40c sur # 43-03</t>
  </si>
  <si>
    <t>505-2016</t>
  </si>
  <si>
    <t xml:space="preserve">tiene dos peeros q permanecen sueltos, sin bozal, traila y hecen las necesidades en la calle , no estan vacunadosy son agresivos </t>
  </si>
  <si>
    <t>Nelson Ivan Santamaria</t>
  </si>
  <si>
    <t>calle 36D sur # 26A 06 casa 156</t>
  </si>
  <si>
    <t>Giovany y Santiago</t>
  </si>
  <si>
    <t>506-2016</t>
  </si>
  <si>
    <t xml:space="preserve">visita tecnica al deslizamiento hacia la quebrada la sebastiana </t>
  </si>
  <si>
    <t>urbanizacion canto de luna</t>
  </si>
  <si>
    <t>calle 36AA sur  # 25B 150</t>
  </si>
  <si>
    <t>calle 36AA sur # 25b 150</t>
  </si>
  <si>
    <t>507-2016</t>
  </si>
  <si>
    <t>estabilidad de talud en la urbanización tramontana</t>
  </si>
  <si>
    <t>servicio al cliente de coninsa-Ramon H</t>
  </si>
  <si>
    <t>sede centro</t>
  </si>
  <si>
    <t>calle 55 # 45-55 sede centro</t>
  </si>
  <si>
    <t>tramontana</t>
  </si>
  <si>
    <t>508-2016</t>
  </si>
  <si>
    <t>visita tecnica a talud en un predio de arenales</t>
  </si>
  <si>
    <t>esta visita la hizo obras públicas</t>
  </si>
  <si>
    <t>Angela Londoño Aristizabal</t>
  </si>
  <si>
    <t>call 38 sur # 41-37</t>
  </si>
  <si>
    <t>509-2016</t>
  </si>
  <si>
    <t>escombros en via pública (comparendo Ambiental)</t>
  </si>
  <si>
    <t>de oficio (patrullero Yilson Perez Chavez)</t>
  </si>
  <si>
    <t>vista alegre</t>
  </si>
  <si>
    <t>calle 41b sur  # 42-57</t>
  </si>
  <si>
    <t>Rojer Muñoz  Isaza cc 70552432</t>
  </si>
  <si>
    <t>calle 41b sur 42-57</t>
  </si>
  <si>
    <t>510-2016</t>
  </si>
  <si>
    <t>de oficio (intendente jhon alexander gil</t>
  </si>
  <si>
    <t xml:space="preserve">san jose </t>
  </si>
  <si>
    <t>calle 40AA sur # 30-118</t>
  </si>
  <si>
    <t>astrid Elena Garcia  Lopez</t>
  </si>
  <si>
    <t>calle 40aa sur 30-118</t>
  </si>
  <si>
    <t>511-2016</t>
  </si>
  <si>
    <t>de oficio ( patrullero yilson perez chavez</t>
  </si>
  <si>
    <t>la florida</t>
  </si>
  <si>
    <t>calle 40 f sur #30-16</t>
  </si>
  <si>
    <t>Blanca doris Correa Ruiz</t>
  </si>
  <si>
    <t>calle 40 f sur 30-16</t>
  </si>
  <si>
    <t>512-2016</t>
  </si>
  <si>
    <t>de oficio ( ptrullero yilson perez chavez</t>
  </si>
  <si>
    <t>calle 41B sur 42-57</t>
  </si>
  <si>
    <t>Jerónimo Sáenz Muñoz</t>
  </si>
  <si>
    <t>calle 40B sur 42-57</t>
  </si>
  <si>
    <t>513-2016</t>
  </si>
  <si>
    <t>cra 47AA 38-38</t>
  </si>
  <si>
    <t>nelson Agudelo Velasquez</t>
  </si>
  <si>
    <t>cra 32a 30-43</t>
  </si>
  <si>
    <t>514-2016</t>
  </si>
  <si>
    <t>calle 49 sur 43A 90</t>
  </si>
  <si>
    <t xml:space="preserve">Cristian Camilo Rúa </t>
  </si>
  <si>
    <t xml:space="preserve">las casitas </t>
  </si>
  <si>
    <t>cra 55a 47-26</t>
  </si>
  <si>
    <t>515-2016</t>
  </si>
  <si>
    <t>presunta afectacion sanitaria y ambiental por acumulación de residuos sólidos</t>
  </si>
  <si>
    <t>no reporta direccion del peticionario</t>
  </si>
  <si>
    <t>Diego Alejandro muñoz hernandez</t>
  </si>
  <si>
    <t>calle 39b sur 45aa 48</t>
  </si>
  <si>
    <t>516-2016</t>
  </si>
  <si>
    <t>dueña de un canino de nombre colin se mantiene suelto en el espacio público molestando los demas caninos y transeuntes del sector , no le recogen los excrementos</t>
  </si>
  <si>
    <t xml:space="preserve">el salado </t>
  </si>
  <si>
    <t xml:space="preserve">Nasly Andrea </t>
  </si>
  <si>
    <t>calle 40a  # 25aa 25 int 205</t>
  </si>
  <si>
    <t>517-2016</t>
  </si>
  <si>
    <t>(Mismo 194-16) 144567</t>
  </si>
  <si>
    <t>Proyecto Olive Country Living</t>
  </si>
  <si>
    <t>informe de control y seguimiento al territorio baj rad # 1316414 de 2014, por la cual se otorga un permiso de vertimiento</t>
  </si>
  <si>
    <t>secretaria de medio ambiente y desarrollo agropecuario</t>
  </si>
  <si>
    <t>Proyecto Olive country Living</t>
  </si>
  <si>
    <t>Dirección predio 368 barrio la palmas</t>
  </si>
  <si>
    <t>518-2016</t>
  </si>
  <si>
    <t xml:space="preserve">quema de scombros en la vereda perico sector la meseta </t>
  </si>
  <si>
    <t>patrulla policial</t>
  </si>
  <si>
    <t>Andres Felipe Soto Hernandez</t>
  </si>
  <si>
    <t>perico sector la meseta</t>
  </si>
  <si>
    <t>519-2016</t>
  </si>
  <si>
    <t>inadecuado manejo de aguas lluvias</t>
  </si>
  <si>
    <t>carolina calle</t>
  </si>
  <si>
    <t>Proyecto urbanistico iberica , constructora conaltura, construcción y vivienda S.A Gabriel Jaime Gómez</t>
  </si>
  <si>
    <t>calle 5 a 39 194 Ed torre concasa ofic 501</t>
  </si>
  <si>
    <t>520-2016</t>
  </si>
  <si>
    <t xml:space="preserve">Walter Bustamante </t>
  </si>
  <si>
    <t>calle 38 sur 31-29</t>
  </si>
  <si>
    <t>521-2016</t>
  </si>
  <si>
    <t>Marleny Correa Mesa</t>
  </si>
  <si>
    <t>cra 26 40E sur 41 int 137</t>
  </si>
  <si>
    <t>522-2016</t>
  </si>
  <si>
    <t>inadecuada tenencia de mascotas</t>
  </si>
  <si>
    <t>David Salazar Gomez</t>
  </si>
  <si>
    <t>523-2016</t>
  </si>
  <si>
    <t>escombros en vía pública en la magnolia</t>
  </si>
  <si>
    <t>32D</t>
  </si>
  <si>
    <t>no reprta dirección del peticionario</t>
  </si>
  <si>
    <t>Gonzalo Antonio Henao giraldo</t>
  </si>
  <si>
    <t>tv 33 a sur # 32D 19</t>
  </si>
  <si>
    <t>524-2016</t>
  </si>
  <si>
    <t xml:space="preserve">inadecuada disposición de residuos sólidos </t>
  </si>
  <si>
    <t>cra 27 G # 34DD sur 41 torre E  apto 102</t>
  </si>
  <si>
    <t>525-2016</t>
  </si>
  <si>
    <t>Juan carlos ramirez</t>
  </si>
  <si>
    <t xml:space="preserve">calle 41B sur # 25-14  lote 2a </t>
  </si>
  <si>
    <t>526-2016</t>
  </si>
  <si>
    <t>visita de control y seguimiento a obra en las palmas ( Parques de la reserva KM 14+250 las palmas</t>
  </si>
  <si>
    <t>inspección ambiental</t>
  </si>
  <si>
    <t>Parques de la reserva</t>
  </si>
  <si>
    <t>Km 14+250 las palmas</t>
  </si>
  <si>
    <t>527-2016</t>
  </si>
  <si>
    <t>visita de control y seguimiento a obra en las palmas ( Km9+60)</t>
  </si>
  <si>
    <t>Obra Brasamole( ubica constructora)</t>
  </si>
  <si>
    <t>KM 9+600</t>
  </si>
  <si>
    <t>528-2016</t>
  </si>
  <si>
    <t>visita de control y seguimiento a obra en las palmas (vereda parico KM 3)</t>
  </si>
  <si>
    <t>Obra meritage</t>
  </si>
  <si>
    <t>vereda perico KM 3</t>
  </si>
  <si>
    <t>529-2016</t>
  </si>
  <si>
    <t xml:space="preserve">vertimiento de aguas residuales a quebrada </t>
  </si>
  <si>
    <t>Pablo Aristizabal</t>
  </si>
  <si>
    <t>calle 36 22-05</t>
  </si>
  <si>
    <t xml:space="preserve">perjudicantes residentes de este sector </t>
  </si>
  <si>
    <t>vereda santa catalina</t>
  </si>
  <si>
    <t>530-2016</t>
  </si>
  <si>
    <t>mala disposición de escombros</t>
  </si>
  <si>
    <t>Susana Correa</t>
  </si>
  <si>
    <t>barro mesa</t>
  </si>
  <si>
    <t>531-2016</t>
  </si>
  <si>
    <t>mala disposición de residuos sólidos</t>
  </si>
  <si>
    <t>Juan Carlos Arango villegas</t>
  </si>
  <si>
    <t>cra 38 # 38-04</t>
  </si>
  <si>
    <t>70072333-0</t>
  </si>
  <si>
    <t>532-2016</t>
  </si>
  <si>
    <t>Queja sobre presunta afectación Arboles tunel verde</t>
  </si>
  <si>
    <t>x la casona</t>
  </si>
  <si>
    <t>Telmex</t>
  </si>
  <si>
    <t>tunel verde entre la casona y villa grande</t>
  </si>
  <si>
    <t>533-2016</t>
  </si>
  <si>
    <t xml:space="preserve">residuos sólidos en vía </t>
  </si>
  <si>
    <t>felipe Echavarria Freydell</t>
  </si>
  <si>
    <t>choripan bota del dia</t>
  </si>
  <si>
    <t>cra 43 # 33 sur 14</t>
  </si>
  <si>
    <t>11152445059-7</t>
  </si>
  <si>
    <t>534-2016</t>
  </si>
  <si>
    <t>vertimiento en alcantarrillado</t>
  </si>
  <si>
    <t xml:space="preserve">ProdeysaLtda </t>
  </si>
  <si>
    <t>calle 38 sur # 46-01</t>
  </si>
  <si>
    <t>Nit 0800245448-1</t>
  </si>
  <si>
    <t>535-2016</t>
  </si>
  <si>
    <t xml:space="preserve">mala disposición de residuos </t>
  </si>
  <si>
    <t>Sandra Yaneht  mejia Valencia</t>
  </si>
  <si>
    <t>calle 38 a sur # 41 26</t>
  </si>
  <si>
    <t>536-2016</t>
  </si>
  <si>
    <t>400491-400123</t>
  </si>
  <si>
    <t>mala disposición de escombros durante dos meses continuos, parece ser que es del municipio</t>
  </si>
  <si>
    <t>Ana Arango Restrepo</t>
  </si>
  <si>
    <t>las margaritas</t>
  </si>
  <si>
    <t>tv 35 a sur # 32-70</t>
  </si>
  <si>
    <t>Reforma por parte del municipio</t>
  </si>
  <si>
    <t>tv 35A sur #32-60</t>
  </si>
  <si>
    <t>537-2016</t>
  </si>
  <si>
    <t>perro de propiedad de la señora Alejandra Palacio me ataco cuando yo fui a agarrar mi perro, fui atacada en 3 ocasiones , me clavo el colmillo en el brazo</t>
  </si>
  <si>
    <t xml:space="preserve">Edwin jaramillo </t>
  </si>
  <si>
    <t>calle 48 # 42bb 17</t>
  </si>
  <si>
    <t>maria Alejandra Palacio</t>
  </si>
  <si>
    <t>calle 46 A sur # 40a 61 apto 203</t>
  </si>
  <si>
    <t>538-2016</t>
  </si>
  <si>
    <t>tiene gallos en mal estado los cuales hacen mucha bulla</t>
  </si>
  <si>
    <t>Jairo alberto cuartas</t>
  </si>
  <si>
    <t>calle 40d sur # 25--B 54</t>
  </si>
  <si>
    <t>539-2016</t>
  </si>
  <si>
    <t>perro de propiedad el señor aurelio me agredio y tengo osteoporosis  y me da miedo que me vuelva a atacar, ademas lo mantiene suelto y sin trailla</t>
  </si>
  <si>
    <t>luz estella Saldarriaga Gomez</t>
  </si>
  <si>
    <t xml:space="preserve">altos del trianon </t>
  </si>
  <si>
    <t>calle 46 c sur # 38-20 int 502</t>
  </si>
  <si>
    <t>Aurelio Garcia</t>
  </si>
  <si>
    <t>calle 46 c sur 38-28 int 501</t>
  </si>
  <si>
    <t>540-2016</t>
  </si>
  <si>
    <t>La quebrada el atravesado esta bajando con un color amarillo</t>
  </si>
  <si>
    <t>juan felipe saldarriaga</t>
  </si>
  <si>
    <t>calle 36 d sur 25-84</t>
  </si>
  <si>
    <t>quebrada el atravesado</t>
  </si>
  <si>
    <t>calle 36D sur 25-84</t>
  </si>
  <si>
    <t>541 A-2016</t>
  </si>
  <si>
    <t xml:space="preserve">verificacion retiro de afluente </t>
  </si>
  <si>
    <t>541-2016</t>
  </si>
  <si>
    <t>400123-400491</t>
  </si>
  <si>
    <t>tiene unos escombros hace mas de dos meses</t>
  </si>
  <si>
    <t>Ana Juaquina Arango Restrepo</t>
  </si>
  <si>
    <t>tv 35A sur 32-60</t>
  </si>
  <si>
    <t>542-2016</t>
  </si>
  <si>
    <t>145622-390438</t>
  </si>
  <si>
    <t>olores ofensivos a buñuelo y pescado</t>
  </si>
  <si>
    <t>Mery Gomez</t>
  </si>
  <si>
    <t>barrio centro</t>
  </si>
  <si>
    <t>calle 36 sur 42 54</t>
  </si>
  <si>
    <t>Cafeteria</t>
  </si>
  <si>
    <t>calle 36 sur 42-50</t>
  </si>
  <si>
    <t>542 A -2016</t>
  </si>
  <si>
    <t xml:space="preserve">de oficio </t>
  </si>
  <si>
    <t>Risks &amp; protection</t>
  </si>
  <si>
    <t>543-2016</t>
  </si>
  <si>
    <t>El Perrero</t>
  </si>
  <si>
    <t>El Perrero Barrio Mesa</t>
  </si>
  <si>
    <t>Persuasivo</t>
  </si>
  <si>
    <t>544 A-2016</t>
  </si>
  <si>
    <t>Escombros en espacio público y no rspeta retiro de afluente</t>
  </si>
  <si>
    <t>obra luxor calle 46E</t>
  </si>
  <si>
    <t xml:space="preserve">Convivienda </t>
  </si>
  <si>
    <t>luxor la paz</t>
  </si>
  <si>
    <t>Nit 900579501-9</t>
  </si>
  <si>
    <t>3026812-3067350</t>
  </si>
  <si>
    <t>544-2016</t>
  </si>
  <si>
    <t>Cll 40 aa sur # 30-99 al frente</t>
  </si>
  <si>
    <t>545-2016</t>
  </si>
  <si>
    <t>Comparendo por mala disposicion de residuos en horas no establecidas</t>
  </si>
  <si>
    <t xml:space="preserve">por la once </t>
  </si>
  <si>
    <t>cra 43 A # 34 sur 28</t>
  </si>
  <si>
    <t>celulares y tecnologia ( claro)</t>
  </si>
  <si>
    <t xml:space="preserve">la once </t>
  </si>
  <si>
    <t>cra 43A # 34 sur 28</t>
  </si>
  <si>
    <t>Nit 811009978-0</t>
  </si>
  <si>
    <t>545 A-2016</t>
  </si>
  <si>
    <t>Posible Maltrato Animal a equinos</t>
  </si>
  <si>
    <t>Manuel Salvador Metauta Carvajal (Tiky Bar)</t>
  </si>
  <si>
    <t>546-2016</t>
  </si>
  <si>
    <t>inspeccion Ambiental</t>
  </si>
  <si>
    <t>Olga Uribe</t>
  </si>
  <si>
    <t>tv 35A # 32-60</t>
  </si>
  <si>
    <t>547-2016</t>
  </si>
  <si>
    <t xml:space="preserve">Instalaron un cut de basura para los escombros y funciona 10 o 12 horas de ruido fuerte </t>
  </si>
  <si>
    <t>trianon - las antillas</t>
  </si>
  <si>
    <t>constructora - proyecto iris</t>
  </si>
  <si>
    <t>trianon- antillas</t>
  </si>
  <si>
    <t>calle 45A sur # 39B 22</t>
  </si>
  <si>
    <t>160sae16071543</t>
  </si>
  <si>
    <t>verificacion de informe 1607-1543</t>
  </si>
  <si>
    <t>martin emilio zuluaga</t>
  </si>
  <si>
    <t>548-2016</t>
  </si>
  <si>
    <t>javier Pabon</t>
  </si>
  <si>
    <t>san rafael comparendo pedagogico</t>
  </si>
  <si>
    <t>calle 41 sur # 32-14</t>
  </si>
  <si>
    <t>549-2016</t>
  </si>
  <si>
    <t>tela de sarán que esta en inadecuadas condiciones y se acumula como un residuo en este predio</t>
  </si>
  <si>
    <t>jose velez</t>
  </si>
  <si>
    <t>calle 48 F sur # 40-55</t>
  </si>
  <si>
    <t>clementina uribe de correa</t>
  </si>
  <si>
    <t xml:space="preserve">cerca a la glorieta virtua lde aguadulce </t>
  </si>
  <si>
    <t>550-2016</t>
  </si>
  <si>
    <t>se realiza comparaendo pedagogico por quemas de residuos sólidos</t>
  </si>
  <si>
    <t>Juan Guillermo Rios( comparando pedagogico)</t>
  </si>
  <si>
    <t>vereda perico</t>
  </si>
  <si>
    <t>perico tienda niju</t>
  </si>
  <si>
    <t>Escombros en la via publica</t>
  </si>
  <si>
    <t>Urbanizacion santa catalina - Gloria Gil Moreno</t>
  </si>
  <si>
    <t>torre 2 apto 207</t>
  </si>
  <si>
    <t>551 A-2016</t>
  </si>
  <si>
    <t>verificacion retiro afluente</t>
  </si>
  <si>
    <t>no reporta direecion del peticionario</t>
  </si>
  <si>
    <t>trento</t>
  </si>
  <si>
    <t>calle 27 sur via ppal</t>
  </si>
  <si>
    <t>551-2016</t>
  </si>
  <si>
    <t>Aplicando quimico a un arbol para secarlo</t>
  </si>
  <si>
    <t>aninomo</t>
  </si>
  <si>
    <t>Trasnversal 34 e sur # 32 c 47 la casa esta al fondo</t>
  </si>
  <si>
    <t>552-2016</t>
  </si>
  <si>
    <t xml:space="preserve">escombros y material reposando en la servidumbre de mi propiedad </t>
  </si>
  <si>
    <t>teresita ruiz pereira</t>
  </si>
  <si>
    <t>Cra 43 a # 40 sur 63 apto 9902</t>
  </si>
  <si>
    <t>javier herrera</t>
  </si>
  <si>
    <t>Cra 43 a # 40 sur 65 interior 220</t>
  </si>
  <si>
    <t>553-2016</t>
  </si>
  <si>
    <t>Dario de jesus muñoz gonzalez</t>
  </si>
  <si>
    <t>Cll 39 d sur frente a la # 24 ee 100 int. 112</t>
  </si>
  <si>
    <t>554-2016</t>
  </si>
  <si>
    <t>El perro de la señora me mordio cuando yo intente separa a mi perro</t>
  </si>
  <si>
    <t>lina johana zapata hurtado</t>
  </si>
  <si>
    <t>calle 37 b sur # 27 b 81 apto 1001 unidad atalaya de san jorge</t>
  </si>
  <si>
    <t xml:space="preserve">juliana restrepo </t>
  </si>
  <si>
    <t>calle 37 b sur # 27 b 81 apto 408 unidad atalaya de san jorge</t>
  </si>
  <si>
    <t>no reporte</t>
  </si>
  <si>
    <t>555-2016</t>
  </si>
  <si>
    <t>Afectacion a un nacimineto de aguas residuales en el sector de la esperanza</t>
  </si>
  <si>
    <t>german velasquez moreno</t>
  </si>
  <si>
    <t>vereda las palmas sector la esperanza por donde esta la viergen</t>
  </si>
  <si>
    <t>556-2016</t>
  </si>
  <si>
    <t>Vertiendo aguas residuales a la via publica</t>
  </si>
  <si>
    <t>cra 42 a # 26 a sur 154</t>
  </si>
  <si>
    <t>yuly</t>
  </si>
  <si>
    <t xml:space="preserve">las orquideas </t>
  </si>
  <si>
    <t>557-2016 (A)</t>
  </si>
  <si>
    <t>Posiblie maltrato en guarderia donde deje mi mascota</t>
  </si>
  <si>
    <t>Yuddy del carmen</t>
  </si>
  <si>
    <t>Cll 48 # 42 bb 17</t>
  </si>
  <si>
    <t xml:space="preserve">hotel guarderia 4 </t>
  </si>
  <si>
    <t>Luz Adriana Garcia Grajales</t>
  </si>
  <si>
    <t>La señora Luz se presenta el dia 27-07-2016</t>
  </si>
  <si>
    <t>557-2016 (B)</t>
  </si>
  <si>
    <t>Descarga de aguas lluvias de manera inadecuada</t>
  </si>
  <si>
    <t xml:space="preserve">gladis restrepo </t>
  </si>
  <si>
    <t>Constructora Cubica</t>
  </si>
  <si>
    <t>vereda la esperanza parcelacion palma alta lote 17</t>
  </si>
  <si>
    <t>558-2016</t>
  </si>
  <si>
    <t>El perro de la señora paula sanchez ataco a mi perro en via publica</t>
  </si>
  <si>
    <t xml:space="preserve">Paula Andrea Velez </t>
  </si>
  <si>
    <t>Cll 46 e sur # 39-10</t>
  </si>
  <si>
    <t>Paula Andrea Calle Sanchez</t>
  </si>
  <si>
    <t>5977653 - 3183269305</t>
  </si>
  <si>
    <t>559-2016</t>
  </si>
  <si>
    <t>Abrieron un hueco en el tubo y esta se rebosa en algunas casas de la unidad generando perjuicio.</t>
  </si>
  <si>
    <t>Alto de San Jorge - Jorge Edgar Pimienta.</t>
  </si>
  <si>
    <t>Cra 27 # 23 sur 102</t>
  </si>
  <si>
    <t>habitantes del barrio zuñiga, usuarios de la cancha.</t>
  </si>
  <si>
    <t>560-2016</t>
  </si>
  <si>
    <t>Hay un basurero amontonado al lado del garage</t>
  </si>
  <si>
    <t>cra 40 con la 46D esquina</t>
  </si>
  <si>
    <t>561-2016</t>
  </si>
  <si>
    <t>Escombros  acumulados hace aprox 2 meses en este sitio y no han sido recogidos. Solicitan atención rápida del caso y respuesta a la solicitante</t>
  </si>
  <si>
    <t>Ana Mercedes Arango, Ramon Emilio Arango, Ana joaquina Arango</t>
  </si>
  <si>
    <t>Los naranjos</t>
  </si>
  <si>
    <t>562-2016</t>
  </si>
  <si>
    <t>el joven de la foto tiene un pitbull si poliza a terceros, no posse certificado de tenencia, deja suelto en la calle y sin bozal, se anexa registro fotografico</t>
  </si>
  <si>
    <t>de oficio, amigosdel barrio</t>
  </si>
  <si>
    <t>cra 24 # 39DD  sur 13</t>
  </si>
  <si>
    <t>563-2016</t>
  </si>
  <si>
    <t xml:space="preserve">Diana Estrada </t>
  </si>
  <si>
    <t>564-2016</t>
  </si>
  <si>
    <t xml:space="preserve">se solicita visita para verificar que cumplan con todos los requisitos pertinentes y para que sean sencibilizados con el tema de residuos </t>
  </si>
  <si>
    <t>calle 40B sur # 27B 94</t>
  </si>
  <si>
    <t>veterinaria caninos</t>
  </si>
  <si>
    <t>565-2016</t>
  </si>
  <si>
    <t>las señora  chirley recicla y hace mal uso de este y acumula ropa sucia y aguas estancadas perjudicando a los vecinos</t>
  </si>
  <si>
    <t>Oriana Catalina Florez Arboleda</t>
  </si>
  <si>
    <t>calle 40E sur 25b 93</t>
  </si>
  <si>
    <t xml:space="preserve">Shirley  Arboleda </t>
  </si>
  <si>
    <t>566-2016</t>
  </si>
  <si>
    <t>talaron un guayabo que no estaba causando perjuicio en esa unidad, preguntar por jaime</t>
  </si>
  <si>
    <t>jaime Munera</t>
  </si>
  <si>
    <t>bosques de san carlos</t>
  </si>
  <si>
    <t>Bosque de san carlos arriba del oasis al frente de parques de la gloria</t>
  </si>
  <si>
    <t>subiendo por el oasis</t>
  </si>
  <si>
    <t>567-2016</t>
  </si>
  <si>
    <t>población indigena que acumula residuos sólidos en la zona de esta usuaria</t>
  </si>
  <si>
    <t>Gisela  uribe</t>
  </si>
  <si>
    <t>obrero</t>
  </si>
  <si>
    <t>tv 34D  sur # 33-14</t>
  </si>
  <si>
    <t>CC # 32206441</t>
  </si>
  <si>
    <t>tel  2769156- 3195710062</t>
  </si>
  <si>
    <t>tv 34D sur # 33-14</t>
  </si>
  <si>
    <t>568-2016</t>
  </si>
  <si>
    <t xml:space="preserve">queja por ruido en la trv 32 bajando hacia el asilo revivir </t>
  </si>
  <si>
    <t>tv 32 sur # 31E 68</t>
  </si>
  <si>
    <t xml:space="preserve">Mac mantenimiento a calderas SAS </t>
  </si>
  <si>
    <t>tv 32 sur 31E 68</t>
  </si>
  <si>
    <t>569-2016</t>
  </si>
  <si>
    <t>esta tirando el material vegetal al guadual y no deja progresar el guadual</t>
  </si>
  <si>
    <t>dg 31a # 34E 30</t>
  </si>
  <si>
    <t xml:space="preserve">sebasriana </t>
  </si>
  <si>
    <t>dg 31a # 34e 30</t>
  </si>
  <si>
    <t>570-2016</t>
  </si>
  <si>
    <t>Daño dos jardineras porque va a construir,  los arboles se llaman azar de la india</t>
  </si>
  <si>
    <t>comuidad</t>
  </si>
  <si>
    <t>por detrminar</t>
  </si>
  <si>
    <t>571-2016</t>
  </si>
  <si>
    <t>habia un limón de dos metros y la mama de la dueña de la casa lo argollo, ella queria reponerlo entonces que lo reponga</t>
  </si>
  <si>
    <t>la pradera</t>
  </si>
  <si>
    <t>calle 36e # 29a 06</t>
  </si>
  <si>
    <t>572-2016</t>
  </si>
  <si>
    <t>el perro de este apartamento lo sacan sin bozal ni trailla, en el dia de hoy intento atacarme dejandome un morado en el brazo, si no es porque me guardo en el asensor el ataaque hubiera sido peor</t>
  </si>
  <si>
    <t>Maria del carmen vasquez restrepo</t>
  </si>
  <si>
    <t>cra 24b #40a sur 52 torre 6 apto 219</t>
  </si>
  <si>
    <t>cra 24B # 40a sur 52 apto 517</t>
  </si>
  <si>
    <t>573-2016</t>
  </si>
  <si>
    <t>Mala disposición de residuos sólidos ( comparendo)</t>
  </si>
  <si>
    <t>cra 46 19 sur 130</t>
  </si>
  <si>
    <t xml:space="preserve">nodo coworking </t>
  </si>
  <si>
    <t>574-2016</t>
  </si>
  <si>
    <t>calle 40 sur 24 ee 06</t>
  </si>
  <si>
    <t>cc 98666475</t>
  </si>
  <si>
    <t>jose ochoa ( supermercado los ochoa)</t>
  </si>
  <si>
    <t>calle 40 sur 24EE 06</t>
  </si>
  <si>
    <t>575-2016</t>
  </si>
  <si>
    <t>402839 - 040309</t>
  </si>
  <si>
    <t>vertimiento de aguas negras en la quebrada la sebastiana</t>
  </si>
  <si>
    <t>urbanizacion san sebastian</t>
  </si>
  <si>
    <t>cra 27 36C sur 33</t>
  </si>
  <si>
    <t>576-2016</t>
  </si>
  <si>
    <t xml:space="preserve">se vino un talud de tierra sobre la via, obstaculizado el paso a los habitantes de la unidad, esta es doble via , quedando en riesgo los carros que pasan para las parcelas </t>
  </si>
  <si>
    <t>Amparo emilia Alvarez restrepo</t>
  </si>
  <si>
    <t>calle 36D sur kilometro 4 via el escobero al frente de la clinica veterinaria ces</t>
  </si>
  <si>
    <t>Luis javier Restrepo dueño del lote # 20</t>
  </si>
  <si>
    <t>calle 36D sur kilometro 4 via el escobero al frente de la clinica ces</t>
  </si>
  <si>
    <t>577-2016</t>
  </si>
  <si>
    <t xml:space="preserve">Tiene un pitbull, lo mantiene sin ninguna seguridad y lo maltrata, tengo miedo que este  ataque a mi niña </t>
  </si>
  <si>
    <t>cra 39B # 48 sur 50</t>
  </si>
  <si>
    <t>578-2016</t>
  </si>
  <si>
    <t>Inadecuado manejo de agus lluvias, conformacion de lleno en zona de protección de fuente hidrica</t>
  </si>
  <si>
    <t>tv 35 sur # 30- 02</t>
  </si>
  <si>
    <t>proyecto urbanistico terranova</t>
  </si>
  <si>
    <t>tv 35 sur 30-02</t>
  </si>
  <si>
    <t>579-2016</t>
  </si>
  <si>
    <t xml:space="preserve">escombros en via pública </t>
  </si>
  <si>
    <t xml:space="preserve">no reportaron dirección </t>
  </si>
  <si>
    <t xml:space="preserve">no reportan dirección </t>
  </si>
  <si>
    <t>580-2016</t>
  </si>
  <si>
    <t>lavado de bomba de concreto</t>
  </si>
  <si>
    <t>dg 29 34b 30</t>
  </si>
  <si>
    <t>CC 1037633283</t>
  </si>
  <si>
    <t>Daniel Restrepo</t>
  </si>
  <si>
    <t>cometas</t>
  </si>
  <si>
    <t>dg  29 34b 30</t>
  </si>
  <si>
    <t>581-2016</t>
  </si>
  <si>
    <t xml:space="preserve">escobros en via pública </t>
  </si>
  <si>
    <t>rosellon</t>
  </si>
  <si>
    <t>cra 26a 40-31</t>
  </si>
  <si>
    <t>juan carlos hurtado</t>
  </si>
  <si>
    <t>cra 26a 40 31</t>
  </si>
  <si>
    <t>582-2016</t>
  </si>
  <si>
    <t>al frente de la bodega cian públicidad pintan y los gases de pintura desfogan hacia las bodegas que hay alrededor, esto queda al frente de la secretaria de transito</t>
  </si>
  <si>
    <t>calle 49 sur  43a 67</t>
  </si>
  <si>
    <t>unidad canto del bosque</t>
  </si>
  <si>
    <t>calle 49 sur 43a 267</t>
  </si>
  <si>
    <t>583-2016</t>
  </si>
  <si>
    <t>Afectación a cobertura natural del antejardin y poda sin autorización de palma areca</t>
  </si>
  <si>
    <t>Guillermo hurtado y Mercedes Montoya</t>
  </si>
  <si>
    <t>calle 35 sur # 43B 22</t>
  </si>
  <si>
    <t>584-2016</t>
  </si>
  <si>
    <t>Materas colgantes en arboles, con demasiado peso, cada vez colocan más su fin es acabar con el arboreo, no hace manejo preventivo de las plagas</t>
  </si>
  <si>
    <t>Arturo de jesus Ortega</t>
  </si>
  <si>
    <t>no reportan nomemclatura</t>
  </si>
  <si>
    <t>esperanza Cuartas</t>
  </si>
  <si>
    <t>Urbanización Milan 3.</t>
  </si>
  <si>
    <t>No reportaron nomenclatura</t>
  </si>
  <si>
    <t xml:space="preserve">Se hace acta de compromiso  </t>
  </si>
  <si>
    <t>585-2016</t>
  </si>
  <si>
    <t>se encontro al ciudadano lavando una motocicleta de placas MSS03C dentro de la quebrada</t>
  </si>
  <si>
    <t xml:space="preserve">de oficio - Patrullero Gustavo garcia </t>
  </si>
  <si>
    <t xml:space="preserve">calle 40 sur vereda el vallano </t>
  </si>
  <si>
    <t xml:space="preserve">Carlos Romario Ardila Ramos </t>
  </si>
  <si>
    <t>vereda el vallano</t>
  </si>
  <si>
    <t>tv 32cc sur # 31BA -11</t>
  </si>
  <si>
    <t>CC 1047424055</t>
  </si>
  <si>
    <t>586-2016</t>
  </si>
  <si>
    <t>chivos sin control en espacio público</t>
  </si>
  <si>
    <t>calle 49D sur # 39B 39</t>
  </si>
  <si>
    <t>Yamile Idarraga Rojas</t>
  </si>
  <si>
    <t>alto de las flores</t>
  </si>
  <si>
    <t>CC 43873143</t>
  </si>
  <si>
    <t>587-2016</t>
  </si>
  <si>
    <t>Unidad que bota material vegetal a cauce de la quebrada mina honda, tienen compostadero y lombricompostadero</t>
  </si>
  <si>
    <t>Alberto Duque Hincapie</t>
  </si>
  <si>
    <t>puebla</t>
  </si>
  <si>
    <t>calle 27 D sur # 27c 50</t>
  </si>
  <si>
    <t>calle 27 D sur  # 27c 50</t>
  </si>
  <si>
    <t>Nit 900206060-2</t>
  </si>
  <si>
    <t>Se realiza vistia el dia 18-01-2017</t>
  </si>
  <si>
    <t>588-2016</t>
  </si>
  <si>
    <t>canino perdido</t>
  </si>
  <si>
    <t xml:space="preserve">catalina arenas s </t>
  </si>
  <si>
    <t>cra 27f # 34dd  sur 52</t>
  </si>
  <si>
    <t>CC 42827737</t>
  </si>
  <si>
    <t>6114263-3164723315</t>
  </si>
  <si>
    <t>canino perdido que se lleva a el hogar Mi Amigo fiel, lo recibe juliana</t>
  </si>
  <si>
    <t>el chocho</t>
  </si>
  <si>
    <t>el cocho telefono de juliana 3002158202</t>
  </si>
  <si>
    <t>589-2016</t>
  </si>
  <si>
    <t xml:space="preserve">sacan los perros y no recogen los excrementos y cuando los recogen los tiran a la calle, o las tiran del cuarto piso </t>
  </si>
  <si>
    <t>calle 30 a sur # 44a 61 apto 401</t>
  </si>
  <si>
    <t>el señor banderas</t>
  </si>
  <si>
    <t>jardines edificio tijuana</t>
  </si>
  <si>
    <t>590-2016</t>
  </si>
  <si>
    <t>Estan dañando un arbol para hacer un garage  al frente de la casa 47, al parecer le estan tirando un quimico a la raiz</t>
  </si>
  <si>
    <t>tv 34e sur # 32c 43</t>
  </si>
  <si>
    <t xml:space="preserve">Sandra </t>
  </si>
  <si>
    <t>591-2016</t>
  </si>
  <si>
    <t xml:space="preserve">en la zona del vallano sector arenales se ha incrementado el numero de personas que se dirigen al chorro de las campanas, estas personas dejan las basuras en la entrada del sendero volviendo foco de contaminación </t>
  </si>
  <si>
    <t>ranchito dany</t>
  </si>
  <si>
    <t>no reportan nomenclatura</t>
  </si>
  <si>
    <t>592-2016</t>
  </si>
  <si>
    <t xml:space="preserve">hacer visita por caida de hojas , al parecer la señora sandra lo esta secando para hacer un garage </t>
  </si>
  <si>
    <t>tv 34e sur # 32c 47</t>
  </si>
  <si>
    <t xml:space="preserve">sandra </t>
  </si>
  <si>
    <t>593-2016</t>
  </si>
  <si>
    <t>Afectacion por aprovechamiento en zona de retiro</t>
  </si>
  <si>
    <t>HMG Garces S.C.A nit 900.317.424</t>
  </si>
  <si>
    <t>las palmas 1075</t>
  </si>
  <si>
    <t>Las Palmas 1075</t>
  </si>
  <si>
    <t>594-2016</t>
  </si>
  <si>
    <t>Mala disposición de residuos sólidos en horario no establecido</t>
  </si>
  <si>
    <t>por la 43</t>
  </si>
  <si>
    <t>Notaria Primera del circuito de envigado</t>
  </si>
  <si>
    <t>her</t>
  </si>
  <si>
    <t>cr 43a 36 sur 14</t>
  </si>
  <si>
    <t>CC 2775740</t>
  </si>
  <si>
    <t>595-2016</t>
  </si>
  <si>
    <t>Nativos s.a.</t>
  </si>
  <si>
    <t>596-2016</t>
  </si>
  <si>
    <t xml:space="preserve">el señor guillermo corto un arbol que repuso hernan guillermo garces, aparte le esta invadiendo  los parqueaderos </t>
  </si>
  <si>
    <t>Hernan guillermo garces</t>
  </si>
  <si>
    <t>alto de misael</t>
  </si>
  <si>
    <t>dg 29 # 26a sur 102</t>
  </si>
  <si>
    <t>guillermo</t>
  </si>
  <si>
    <t>597-2016</t>
  </si>
  <si>
    <t xml:space="preserve">tiene un perro bulterrier, lo mantiene suelto sin bozal y trailla, ya ha mordido a dos perros, fue sancionada y hace caso omiso cuando le llaman la atencion </t>
  </si>
  <si>
    <t>Diaker trujillo</t>
  </si>
  <si>
    <t>Juan hernandez</t>
  </si>
  <si>
    <t>calle 41B sur  # 32B 13</t>
  </si>
  <si>
    <t>598-2016</t>
  </si>
  <si>
    <t xml:space="preserve">vehiculo de placas KDH 576 que deja escombros en le barrio la inmaculada en la calle 36 sur # 27d 126, entrando por la virgen hasta donde termina la calle </t>
  </si>
  <si>
    <t>paulina duque</t>
  </si>
  <si>
    <t>calle 36 sur 27d 126</t>
  </si>
  <si>
    <t>calle 36 sur # 27d 126</t>
  </si>
  <si>
    <t>599-2016</t>
  </si>
  <si>
    <t>vehiculo  de placa FGT 275 dejando escombros en la calle 36 sur # 27d 126 camioneta 4x4 gris</t>
  </si>
  <si>
    <t>600-2016</t>
  </si>
  <si>
    <t>x las vegas</t>
  </si>
  <si>
    <t>cra 47b # 25a sur 43</t>
  </si>
  <si>
    <t>administración unidad multifamiliar villa grande</t>
  </si>
  <si>
    <t>cra 47# 25a sur 43</t>
  </si>
  <si>
    <t>601-2016</t>
  </si>
  <si>
    <t>tv 35c sur # 33-50</t>
  </si>
  <si>
    <t>sebastian cardona</t>
  </si>
  <si>
    <t>tv 35cs ur 33 50</t>
  </si>
  <si>
    <t>602-2016</t>
  </si>
  <si>
    <t>mal manejo de obra en la vía pública</t>
  </si>
  <si>
    <t>cra 41a 40 sur 25</t>
  </si>
  <si>
    <t>laboratorios  lico</t>
  </si>
  <si>
    <t>603-2016</t>
  </si>
  <si>
    <t>tiene 2 gatos y in perro al parecer no les limpia por tal motivo se generan malos olores</t>
  </si>
  <si>
    <t>uribe angel</t>
  </si>
  <si>
    <t>dg 31 33a sur 88 int 103</t>
  </si>
  <si>
    <t>Mario</t>
  </si>
  <si>
    <t>dg 31 33a sur 88</t>
  </si>
  <si>
    <t>604-2016</t>
  </si>
  <si>
    <t>se solicita visita al lugar debido a que los gallos del vecino se le entran a la casa sin ningun control, le dañan las matas, le esculcan la basura</t>
  </si>
  <si>
    <t>amparo uribe</t>
  </si>
  <si>
    <t xml:space="preserve">chingui parte alta </t>
  </si>
  <si>
    <t>cra 25 # 38d sur 02</t>
  </si>
  <si>
    <t>CC 32327868</t>
  </si>
  <si>
    <t>tel 2704859</t>
  </si>
  <si>
    <t>estación las palmas</t>
  </si>
  <si>
    <t>cra 25 38d sur 02</t>
  </si>
  <si>
    <t>605-2016</t>
  </si>
  <si>
    <t>407043 - 168</t>
  </si>
  <si>
    <t>contaminación a la quebrada por parte de la fabrica de arepas ubicada en la glorieta consistente en el vertimiento de los residuos o materiales con los que se fabrica su producto</t>
  </si>
  <si>
    <t>fabrica de arepas  vereda las palmas</t>
  </si>
  <si>
    <t xml:space="preserve">vereda las palmas </t>
  </si>
  <si>
    <t>606-2016</t>
  </si>
  <si>
    <t>afectación a fuente hidrica la zuñiga por descargas de aguas provenientes de restaurante doña rosa y parcelación cedro verde</t>
  </si>
  <si>
    <t xml:space="preserve">varianta las palmas </t>
  </si>
  <si>
    <t xml:space="preserve">no reporta nomenclatura  </t>
  </si>
  <si>
    <t>Restaurante doña rosa nit 900366935-7</t>
  </si>
  <si>
    <t>variante las palmas, vereda santa catalina predio 402</t>
  </si>
  <si>
    <t>nit 900366935-7</t>
  </si>
  <si>
    <t>tel 3219639</t>
  </si>
  <si>
    <t>607-2016</t>
  </si>
  <si>
    <t xml:space="preserve">quema al interior de una vivienda ocasionando perjuicio a los vecinos </t>
  </si>
  <si>
    <t xml:space="preserve">no reporta nomenclatura </t>
  </si>
  <si>
    <t>juan david arango</t>
  </si>
  <si>
    <t>cra 41 36 sur 52</t>
  </si>
  <si>
    <t>CC 8356239</t>
  </si>
  <si>
    <t>tel 2705436</t>
  </si>
  <si>
    <t>608-2016</t>
  </si>
  <si>
    <t>movimiento de tierra cerca a afluente</t>
  </si>
  <si>
    <t>mina</t>
  </si>
  <si>
    <t>cra 26 40a sur</t>
  </si>
  <si>
    <t>obra palmeiras</t>
  </si>
  <si>
    <t xml:space="preserve">cra 26 40 a sur </t>
  </si>
  <si>
    <t>609-2016</t>
  </si>
  <si>
    <t>el 7 de agosto el perro del propietario del señor samuel ataco mi perro causandole heridas de consideració, fue sometida a cirugia no es la promera vez que ataca a los animales o a las peronas</t>
  </si>
  <si>
    <t>Jhon alejandro mejia</t>
  </si>
  <si>
    <t>cra 24f 40 sur 53 int 223</t>
  </si>
  <si>
    <t>CC 8358663</t>
  </si>
  <si>
    <t>3316843- 3147582997</t>
  </si>
  <si>
    <t>Samuel</t>
  </si>
  <si>
    <t>el socorro</t>
  </si>
  <si>
    <t>cra 24f 40 sur 53 int por definir</t>
  </si>
  <si>
    <t>610-2016</t>
  </si>
  <si>
    <t>afectación a zona de retiro de quebrada, cortaron arboles personal de esta entidad.</t>
  </si>
  <si>
    <t>Enviaseo ESP</t>
  </si>
  <si>
    <t>tel 4032000</t>
  </si>
  <si>
    <t>611-2016</t>
  </si>
  <si>
    <t>almacenamiento de 8 metros cubicos de escombros aproximadamente</t>
  </si>
  <si>
    <t>parroquia san rafael</t>
  </si>
  <si>
    <t>cra 39a 40ee sur 05</t>
  </si>
  <si>
    <t>612-2016</t>
  </si>
  <si>
    <t>cambio de piso blando a piso duro, efectuado por iglesia cristiana</t>
  </si>
  <si>
    <t>cra 47 # 20 sur 35</t>
  </si>
  <si>
    <t>luis eduardo avila</t>
  </si>
  <si>
    <t>bosques de zuñiga</t>
  </si>
  <si>
    <t>cra 47 20 sur 35</t>
  </si>
  <si>
    <t>613-2016</t>
  </si>
  <si>
    <t>cambio de piso blando a piso duro</t>
  </si>
  <si>
    <t>cra 47 20 sur 25</t>
  </si>
  <si>
    <t xml:space="preserve">clinica oftalmologica </t>
  </si>
  <si>
    <t>614-2016</t>
  </si>
  <si>
    <t>cambio de oiso blando a piso duro</t>
  </si>
  <si>
    <t>cra 48 19 sur 20</t>
  </si>
  <si>
    <t>cra group sas</t>
  </si>
  <si>
    <t>av las vegas</t>
  </si>
  <si>
    <t>615-2016</t>
  </si>
  <si>
    <t>corta  plantas y deja el material vegetal en el espaio publico</t>
  </si>
  <si>
    <t>cra 44a 35 sur 63</t>
  </si>
  <si>
    <t>noreporta</t>
  </si>
  <si>
    <t>616-2016</t>
  </si>
  <si>
    <t>cra 26a 31 115</t>
  </si>
  <si>
    <t>adriana zuluaga</t>
  </si>
  <si>
    <t>617-2016</t>
  </si>
  <si>
    <t>la perra de raza pitbull se entro a mi propiedad y mato a mi gata, anda sin trailla ni bozal</t>
  </si>
  <si>
    <t>Ana cecilia gallo</t>
  </si>
  <si>
    <t>cra 27d 34a sur 48 int 141</t>
  </si>
  <si>
    <t>CC 43875253</t>
  </si>
  <si>
    <t>tel 3136860674</t>
  </si>
  <si>
    <t>juan pablo correa isaza</t>
  </si>
  <si>
    <t>cra 27d 34a sur 48 int 125</t>
  </si>
  <si>
    <t>618-2016</t>
  </si>
  <si>
    <t>cabras que se meten a mississipi de la cuenca y dañan la zona verde</t>
  </si>
  <si>
    <t>cra 39e 48f sur 150</t>
  </si>
  <si>
    <t>cra 39 48f sur 150</t>
  </si>
  <si>
    <t>tel 2714656</t>
  </si>
  <si>
    <t>619-2016</t>
  </si>
  <si>
    <t>diag 33 33a sur 40</t>
  </si>
  <si>
    <t>620-2016</t>
  </si>
  <si>
    <t xml:space="preserve">proliferacion de zancudos, malos olores </t>
  </si>
  <si>
    <t>agua dulce</t>
  </si>
  <si>
    <t>calle 46d sur 42d 80</t>
  </si>
  <si>
    <t>621-2016</t>
  </si>
  <si>
    <t>Tiene una perra que ataco a mis mascotas lleva cuatro veces</t>
  </si>
  <si>
    <t>Sarina Duque Sanchez</t>
  </si>
  <si>
    <t>Cristina Diaz Velazques</t>
  </si>
  <si>
    <t xml:space="preserve">Vereda las Palmas Sector la esperanza   </t>
  </si>
  <si>
    <t>622-2016</t>
  </si>
  <si>
    <t>instalo piso duro en un area de  3mts junto a la quebrada, instalo unos barrotes en madera sobre el piso de frutas , jugos</t>
  </si>
  <si>
    <t>orlando de jesus restrepo  montoya</t>
  </si>
  <si>
    <t>arenales</t>
  </si>
  <si>
    <t>calle 40 al frente del inmueble identificado con N° 24d sur 502</t>
  </si>
  <si>
    <t>623-2016</t>
  </si>
  <si>
    <t>408142-17185</t>
  </si>
  <si>
    <t>verificación y control de la disposición de aceites de cocina en los sumideros</t>
  </si>
  <si>
    <t>beatriz elena vallejo</t>
  </si>
  <si>
    <t>calle 30 sur # 44a 31 apto 401</t>
  </si>
  <si>
    <t>tel 6114926</t>
  </si>
  <si>
    <t>esta dirección es la del peticionario</t>
  </si>
  <si>
    <t>624-2016</t>
  </si>
  <si>
    <t>409014 - 421526</t>
  </si>
  <si>
    <t>construcción de estructuras en madera y sendero en ronda de retiro de la quebrada la zuñiga,correspondiente a zona común de esta unidad (verf inf con rad 1313656 de abril 07 de 2015 rem por aut amb delegada de vert)</t>
  </si>
  <si>
    <t>administración arboleda de san lucas- olga elena cardona</t>
  </si>
  <si>
    <t>calle 20B sur  27-197</t>
  </si>
  <si>
    <t>Nit 800.00.925</t>
  </si>
  <si>
    <t>tel 3212488 - 2665831 - (3153634898 - 3135233 Don Edgar)</t>
  </si>
  <si>
    <t>Rodolfo Albeiro lopez</t>
  </si>
  <si>
    <t>calle 23 sur 27B 64 int 112</t>
  </si>
  <si>
    <t>625-2016</t>
  </si>
  <si>
    <t>arbol que se encuentra en riesgo</t>
  </si>
  <si>
    <t>por determnar</t>
  </si>
  <si>
    <t>int 112</t>
  </si>
  <si>
    <t>calle 36D sur 24-35 int 112</t>
  </si>
  <si>
    <t>626-2016</t>
  </si>
  <si>
    <t>La quebrada tiene un olor fuerte y lechoso y hay mucha espuma</t>
  </si>
  <si>
    <t>en toda la quebrada la ayura hasta la urbanización olivares</t>
  </si>
  <si>
    <t>627-2016</t>
  </si>
  <si>
    <t>tiran los cueros de gallina al anden, preguntar por maria victoria</t>
  </si>
  <si>
    <t>cra 42A 45A sur 11</t>
  </si>
  <si>
    <t>628-2016</t>
  </si>
  <si>
    <t>falta de polisombra en una de las torres del proyecto y mejorar la instalación en la segunda torre</t>
  </si>
  <si>
    <t>entre pinos</t>
  </si>
  <si>
    <t>629-2016</t>
  </si>
  <si>
    <t>falta de polisombra , limpieza de la via y verificación de la capacidad hidraulica en la descarga de aguas lluvias</t>
  </si>
  <si>
    <t>proyecto bruja bonita</t>
  </si>
  <si>
    <t>630-2016</t>
  </si>
  <si>
    <t>Poda de arbol y anillado</t>
  </si>
  <si>
    <t>Gloria Estela Rios</t>
  </si>
  <si>
    <t>631-2016</t>
  </si>
  <si>
    <t>poda de arbol sin autorizacion</t>
  </si>
  <si>
    <t>Centro integral la vegas</t>
  </si>
  <si>
    <t>Cra 48 sur # 26 - 81 ofi. 201</t>
  </si>
  <si>
    <t>3314171 ext 108</t>
  </si>
  <si>
    <t>632-2016</t>
  </si>
  <si>
    <t>Lavado de objetos en el espacio publico</t>
  </si>
  <si>
    <t>El perrero - Juan Sebastian Osorio</t>
  </si>
  <si>
    <t>Barrio mesa - Frente al Cefit.</t>
  </si>
  <si>
    <t>No contraventor</t>
  </si>
  <si>
    <t>633-2016</t>
  </si>
  <si>
    <t>Vecina que esta ipidiendo que los vecinos hagan mantenimiento de la zona verde que es publica</t>
  </si>
  <si>
    <t>Jairo Diosa - Martha Lucia</t>
  </si>
  <si>
    <t>634-2016</t>
  </si>
  <si>
    <t>los habitantes de este callejon no controla ni recogen las excretas de las mascotas</t>
  </si>
  <si>
    <t>Calle 40 sur # 44 a 13</t>
  </si>
  <si>
    <t>635-2016</t>
  </si>
  <si>
    <t>Hilda Piedad Restrepo</t>
  </si>
  <si>
    <t>INTERIOR 158</t>
  </si>
  <si>
    <t>636-2016</t>
  </si>
  <si>
    <t>arrojan residuos solidos al predio del solicitante y alimentan mascota de la usuaria</t>
  </si>
  <si>
    <t>maria cristina echavarria</t>
  </si>
  <si>
    <t>N/A</t>
  </si>
  <si>
    <t>Proyectos Nogales y Entre pinos</t>
  </si>
  <si>
    <t>637-2016</t>
  </si>
  <si>
    <t>Vertimiento de aguas sedimentadas a afluente</t>
  </si>
  <si>
    <t>High Swites S.A.S</t>
  </si>
  <si>
    <t>via palmas 200 metros mall indiana</t>
  </si>
  <si>
    <t>900681715-3</t>
  </si>
  <si>
    <t>638-2106</t>
  </si>
  <si>
    <t>vertimineto que se presenta en afluente que cuircula dentro de la unidad residencial</t>
  </si>
  <si>
    <t>alqueria de san isidro</t>
  </si>
  <si>
    <t>Las Brujas ramal uno</t>
  </si>
  <si>
    <t>800142477-0</t>
  </si>
  <si>
    <t>EPM limpieza con vactor</t>
  </si>
  <si>
    <t>639-2016</t>
  </si>
  <si>
    <t>operativo enviaseo - inpeccion ambiental tema residuos solidos</t>
  </si>
  <si>
    <t>comunidad señorial</t>
  </si>
  <si>
    <t>640-2016</t>
  </si>
  <si>
    <t xml:space="preserve">lavado de carros que linda con la quebrada espiritu santo contaminando fuertemente con detergentes </t>
  </si>
  <si>
    <t>catalina rstrepo aristizabal</t>
  </si>
  <si>
    <t>busetas del aeropuerto</t>
  </si>
  <si>
    <t>641-2016</t>
  </si>
  <si>
    <t xml:space="preserve">La mascota del señor ismael me agredio mi mascota causandole heridas de consideracion </t>
  </si>
  <si>
    <t>jhony alejandro mejia</t>
  </si>
  <si>
    <t>ismael</t>
  </si>
  <si>
    <t>Interior176</t>
  </si>
  <si>
    <t>642-2016</t>
  </si>
  <si>
    <t>PERJUICIO POR ARBOLES EN LA VIVIENDA DEL PETICIONARIO</t>
  </si>
  <si>
    <t xml:space="preserve">francisco luis berrio </t>
  </si>
  <si>
    <t>INTERIOR 204</t>
  </si>
  <si>
    <t>POR DETERMINAR</t>
  </si>
  <si>
    <t>643-2016</t>
  </si>
  <si>
    <t>410437 - 400460 (anexo 434876)</t>
  </si>
  <si>
    <t>Proyecto Bramasole</t>
  </si>
  <si>
    <t>control ambiental obra</t>
  </si>
  <si>
    <t>Poryecto Parcelación Bramasole - Ubicca Constructora S.A.S</t>
  </si>
  <si>
    <t>predio 027</t>
  </si>
  <si>
    <t>900.476.010-1</t>
  </si>
  <si>
    <t>644-2016</t>
  </si>
  <si>
    <t>10-019348</t>
  </si>
  <si>
    <t>UN ARBOL QUE HA SIDO PARTIDO POR POR AGUACERO Y ESTA APUNTO DE CAER EN LA PRIMERA UNIDAD</t>
  </si>
  <si>
    <t>AREA METROPOLITANA</t>
  </si>
  <si>
    <t>3128761971-4442420</t>
  </si>
  <si>
    <t>condominio ceiba</t>
  </si>
  <si>
    <t>645-2016</t>
  </si>
  <si>
    <t>00370 (098-2012)</t>
  </si>
  <si>
    <t>INTERVENSION ZONA BOSCOSA NATIVA</t>
  </si>
  <si>
    <t>DE OFICIO</t>
  </si>
  <si>
    <t>jainer arango</t>
  </si>
  <si>
    <t>646-2016</t>
  </si>
  <si>
    <t>tiene un solar lleno de maleza y me estan perjudicando con los roedores que entran a mi casa</t>
  </si>
  <si>
    <t xml:space="preserve">Rosa Elvira Bedoya </t>
  </si>
  <si>
    <t>647-2016</t>
  </si>
  <si>
    <t>Los vecinos alrrededor de este lote arrojan residuos ordinarios y escombros al mismo</t>
  </si>
  <si>
    <t>marcela cano</t>
  </si>
  <si>
    <t>APTO 401</t>
  </si>
  <si>
    <t>VARIOS VECINOS</t>
  </si>
  <si>
    <t>INT.101</t>
  </si>
  <si>
    <t>648-2016</t>
  </si>
  <si>
    <t>ACUMULACION DE RESIDUOS DE CONSTRUCCION EN ZONA VERDE</t>
  </si>
  <si>
    <t>AL FRENTE</t>
  </si>
  <si>
    <t>649-2016</t>
  </si>
  <si>
    <t>Aporte de sedimentos a la vía pública</t>
  </si>
  <si>
    <t>Via transversal de la montaña</t>
  </si>
  <si>
    <t>S. Bustamante - J. Guzman</t>
  </si>
  <si>
    <t>650-2016</t>
  </si>
  <si>
    <t>Almacenamiento de escombors y residuos ordinarios en parqueaderos de Unidad</t>
  </si>
  <si>
    <t>DE oficio - Gestión Ambiental</t>
  </si>
  <si>
    <t>Octavio Escobar alvarez - Administración Copropiedad</t>
  </si>
  <si>
    <t>651/2016</t>
  </si>
  <si>
    <t xml:space="preserve">descarga directa de aguas residuales a la quebrada la Sucia </t>
  </si>
  <si>
    <t xml:space="preserve">vecinos barrio la paz  </t>
  </si>
  <si>
    <t>652/2016</t>
  </si>
  <si>
    <t>vacunacion de mascotas e implementacion de micropship para mascotas</t>
  </si>
  <si>
    <t xml:space="preserve">josefina Blandon Agudelo </t>
  </si>
  <si>
    <t>653/2016</t>
  </si>
  <si>
    <t xml:space="preserve">TIRA RESIDUOS SOLIDOS EN LA ENTRADA DE LA CALLE 40 C SUR CON 28 -39 y la riega en toda la via </t>
  </si>
  <si>
    <t>gladys monsalve</t>
  </si>
  <si>
    <t>leiner</t>
  </si>
  <si>
    <t>INTERIOR 107</t>
  </si>
  <si>
    <t>654/2016</t>
  </si>
  <si>
    <t>materas de concreto en antejardin</t>
  </si>
  <si>
    <t>Hector Rendon</t>
  </si>
  <si>
    <t>APTO202</t>
  </si>
  <si>
    <t>655/2016</t>
  </si>
  <si>
    <t>verificacion y control de aceites de cocina en sumideros agua lluvia</t>
  </si>
  <si>
    <t>VARIOS</t>
  </si>
  <si>
    <t>656/2016</t>
  </si>
  <si>
    <t xml:space="preserve">Inadecuado manejo de mascotas </t>
  </si>
  <si>
    <t>Claudia Rodas</t>
  </si>
  <si>
    <t>COMUNIDAD</t>
  </si>
  <si>
    <t>657-2016</t>
  </si>
  <si>
    <t>manejo de razas peligrosas y excretas, habitantes de la calle del humedal del trianon</t>
  </si>
  <si>
    <t xml:space="preserve">carlos Bolivar </t>
  </si>
  <si>
    <t>658-2016</t>
  </si>
  <si>
    <t>al frente de esta direccion estan haciendo una quema en una construccion desde el dia 8 de agosto</t>
  </si>
  <si>
    <t xml:space="preserve">Natalia Serna </t>
  </si>
  <si>
    <t>659/2016</t>
  </si>
  <si>
    <t>solicitud de cambio de piso blando a piso duro</t>
  </si>
  <si>
    <t>Maria Alejandra Duque</t>
  </si>
  <si>
    <t>660/2016</t>
  </si>
  <si>
    <t>maltrato de macota</t>
  </si>
  <si>
    <t>Celina Salazar</t>
  </si>
  <si>
    <t>661/2016</t>
  </si>
  <si>
    <t>acumulacion permanente de materiales reciclables</t>
  </si>
  <si>
    <t>Angel sanches</t>
  </si>
  <si>
    <t>662/2016</t>
  </si>
  <si>
    <t>pintando aluminio en zonas verdes y espacio publico</t>
  </si>
  <si>
    <t>paisa electricos</t>
  </si>
  <si>
    <t>nit:900890760-1</t>
  </si>
  <si>
    <t>663/2016</t>
  </si>
  <si>
    <t>escombros en el espacio publico</t>
  </si>
  <si>
    <t>mont Claire</t>
  </si>
  <si>
    <t>VISITA DE CONTROL DE OBRA EL DIA 22-11-2016</t>
  </si>
  <si>
    <t>664/2016</t>
  </si>
  <si>
    <t xml:space="preserve">funcionamiento de fabrica de frituras en zona residencial </t>
  </si>
  <si>
    <t xml:space="preserve">Isidro Antonio Jaramillo </t>
  </si>
  <si>
    <t>PAPITAS ARIAN</t>
  </si>
  <si>
    <t>665/2016</t>
  </si>
  <si>
    <t>revision de captasion de aguas por Inversiones El Cientifico S.A.S</t>
  </si>
  <si>
    <t>Governacion de Antioquia</t>
  </si>
  <si>
    <t>Inversiones El Cientifico S.A.S</t>
  </si>
  <si>
    <t xml:space="preserve">KILOMETRO 12 MAS 500 METROS DE LA VIA </t>
  </si>
  <si>
    <t>666/2016</t>
  </si>
  <si>
    <t>0407881 - 408141</t>
  </si>
  <si>
    <t>realizan piso duro en zona blanda sin autorizacion</t>
  </si>
  <si>
    <t>667/2016</t>
  </si>
  <si>
    <t>Realizan cambio de piso duro en zona blanda</t>
  </si>
  <si>
    <t>668/2016</t>
  </si>
  <si>
    <t>MAL MANEJO DE MASCOTAS</t>
  </si>
  <si>
    <t>Arturo Gutierrez</t>
  </si>
  <si>
    <t>APTO 201</t>
  </si>
  <si>
    <t>669/2016</t>
  </si>
  <si>
    <t xml:space="preserve">mal manejo de mascotas </t>
  </si>
  <si>
    <t>Gladis Patricia Acosta</t>
  </si>
  <si>
    <t>APTO 304</t>
  </si>
  <si>
    <t>APTO 301</t>
  </si>
  <si>
    <t>670/2016</t>
  </si>
  <si>
    <t>sencibilizar por mal manejo de residuos solidos</t>
  </si>
  <si>
    <t>671-2016</t>
  </si>
  <si>
    <t>Mal manejos de residuos solidos en horas y dias no estipulados</t>
  </si>
  <si>
    <t>Estefania Gomez Rico - Licorera Bota del dia</t>
  </si>
  <si>
    <t>Sector Bota del dia</t>
  </si>
  <si>
    <t>672/2016</t>
  </si>
  <si>
    <t>hay una descarga de aguas lluvias que me esta perjudicando sobre todo cuando llueve</t>
  </si>
  <si>
    <t>graciela Montoya Giraldo</t>
  </si>
  <si>
    <t>Juan Carlos Hurtado</t>
  </si>
  <si>
    <t>encima del la peticionaria</t>
  </si>
  <si>
    <t>673/2016</t>
  </si>
  <si>
    <t>Residuos solidos</t>
  </si>
  <si>
    <t>el habitante de la direccion saca la basura en dia y horas no autorizadas</t>
  </si>
  <si>
    <t>674/2016</t>
  </si>
  <si>
    <t xml:space="preserve">esperan que pase el carro de la basura y a la media hora sacan la basura y la colocan al frente de la casa. </t>
  </si>
  <si>
    <t>dayson grajales</t>
  </si>
  <si>
    <t>LA MISMA DEL SOLICITANTE</t>
  </si>
  <si>
    <t>675/2016</t>
  </si>
  <si>
    <t xml:space="preserve">sacan la basura en dia y hora no indicada, tiran las heces de los perros en bolsas solicita sencibilizar ese punto </t>
  </si>
  <si>
    <t>maribel chaves roldan</t>
  </si>
  <si>
    <t>676/2016</t>
  </si>
  <si>
    <t>mala disposicion de basuras en dias y horarios no programados</t>
  </si>
  <si>
    <t>la comunida</t>
  </si>
  <si>
    <t>guarderia canina, casa de banquetes</t>
  </si>
  <si>
    <t>al frente casa 160</t>
  </si>
  <si>
    <t>677/2016</t>
  </si>
  <si>
    <t xml:space="preserve">sacaron escombros y basuras a la acera </t>
  </si>
  <si>
    <t xml:space="preserve">urbanizacion villas del prado </t>
  </si>
  <si>
    <t>678/2016</t>
  </si>
  <si>
    <t>hay unos animales sueltos en una servidumbre cerca  de eventos las antillas</t>
  </si>
  <si>
    <t>679/2016</t>
  </si>
  <si>
    <t xml:space="preserve">al frente de sta direccion hay un guadual y es el habitad de conejos,sarihuellas,buhos, los residentes estan cortando las guaduas y les ponen veneno a los animales </t>
  </si>
  <si>
    <t xml:space="preserve">yesenia adriana mazo arias </t>
  </si>
  <si>
    <t>INTERIOR 9963 Y 163</t>
  </si>
  <si>
    <t>680/2016</t>
  </si>
  <si>
    <t>tienen varios perros bravos sueltos no les ponen control y la gente aporrea los perros son reincidentes</t>
  </si>
  <si>
    <t>yaneth cardenas</t>
  </si>
  <si>
    <t>INTERIOR 123</t>
  </si>
  <si>
    <t>681/2016</t>
  </si>
  <si>
    <t>mala disposicion de residuos solidos  en este sector</t>
  </si>
  <si>
    <t>adriana rendon</t>
  </si>
  <si>
    <t>VECINOS DEL SECTOR</t>
  </si>
  <si>
    <t>682/2016</t>
  </si>
  <si>
    <t>acumulacion de material de poda y hojarasca que genera perjuicio a los vecinos del sector a esta urbanizacion</t>
  </si>
  <si>
    <t>nohemi Acosta</t>
  </si>
  <si>
    <t>URBANIZACION FLOR DEL CAMPO</t>
  </si>
  <si>
    <t>683/2016</t>
  </si>
  <si>
    <t>afectacion o impacto intervension flora en predio privado sin autorizacion</t>
  </si>
  <si>
    <t>julia londoño</t>
  </si>
  <si>
    <t>vereda pantanillo</t>
  </si>
  <si>
    <t>hugo garcia</t>
  </si>
  <si>
    <t xml:space="preserve">vereda pantanillo parcelacion tres corrientes lote 5 </t>
  </si>
  <si>
    <t>684/2016</t>
  </si>
  <si>
    <t>ataque de un pastor aleman al peticionario el dia de hoy en la cancha sintetiva del dorado, el animal se encontraba sin bozal. Al parecer ya hay reimcidencias de ataque de esta mascota</t>
  </si>
  <si>
    <t>juan jose molina ochoa</t>
  </si>
  <si>
    <t>jaime andres alzate</t>
  </si>
  <si>
    <t>villas de mediterraneo</t>
  </si>
  <si>
    <t>685/2016</t>
  </si>
  <si>
    <t xml:space="preserve">presunto predio que no aparece en el pot </t>
  </si>
  <si>
    <t xml:space="preserve">esperanza rodriguez </t>
  </si>
  <si>
    <t xml:space="preserve">vereda perico sector la marta, via las palmas, finca las golondrinas </t>
  </si>
  <si>
    <t>686/2016</t>
  </si>
  <si>
    <t>acumulacion de materiales e intervension de zona de retiro con via provisional</t>
  </si>
  <si>
    <t>unidad residencial bruja campestre parte superio</t>
  </si>
  <si>
    <t>Se continuara con la vigilancia y control del proyecto, ya se les realizo acta de visita.</t>
  </si>
  <si>
    <t>687/2016</t>
  </si>
  <si>
    <t xml:space="preserve">vertimiento de aguas residuales y sedimentadas en la quebrada las brujas </t>
  </si>
  <si>
    <t>688/2016</t>
  </si>
  <si>
    <t>la comunida en general de suramericana etapa 1 se queja por escombros en via publica hace mas de un mes</t>
  </si>
  <si>
    <t>APTO 113</t>
  </si>
  <si>
    <t>689/2016</t>
  </si>
  <si>
    <t>tala severa de guadua</t>
  </si>
  <si>
    <t>urbanizacion camino de la colina</t>
  </si>
  <si>
    <t>690/2016</t>
  </si>
  <si>
    <t>ARBOL CAIDO EN VIA PUBLICA</t>
  </si>
  <si>
    <t>via segundo retorno palmas envigado</t>
  </si>
  <si>
    <t>691/2016</t>
  </si>
  <si>
    <t>Ruben Dario Muñoz</t>
  </si>
  <si>
    <t>INTERIOR 105</t>
  </si>
  <si>
    <t>692/2016</t>
  </si>
  <si>
    <t>PRESENCIA DE UN PUMA</t>
  </si>
  <si>
    <t>catedral</t>
  </si>
  <si>
    <t>sector la catedral</t>
  </si>
  <si>
    <t>693/2016</t>
  </si>
  <si>
    <t>apoyo logistico a la secretaria de salud ante el control de plagas e insectos (cucarachas)</t>
  </si>
  <si>
    <t>parque principal</t>
  </si>
  <si>
    <t>694/2016</t>
  </si>
  <si>
    <t>material particulado, polisombra</t>
  </si>
  <si>
    <t>vi H9</t>
  </si>
  <si>
    <t>Kr</t>
  </si>
  <si>
    <t>nit:900085852-8</t>
  </si>
  <si>
    <t>695/2016</t>
  </si>
  <si>
    <t>esta panaderia lava el local y vierte toda la grasa al espacio publico</t>
  </si>
  <si>
    <t>panaderia pastermin</t>
  </si>
  <si>
    <t>696/2016</t>
  </si>
  <si>
    <t>El señor manifiesta que estan talando guadua en un predio del municipio, verigficar con los vecinos del sector</t>
  </si>
  <si>
    <t>gustavo arboleda</t>
  </si>
  <si>
    <t>697/2016</t>
  </si>
  <si>
    <t>el residente de esta direccin saca las basuras en dias y fechas no indicadas</t>
  </si>
  <si>
    <t>anonimmo</t>
  </si>
  <si>
    <t>residente en esta direccion</t>
  </si>
  <si>
    <t>apto 301</t>
  </si>
  <si>
    <t>698/2016</t>
  </si>
  <si>
    <t>dos perrros que son maltratados por su dueño, los perros lloran mucho ademas los dejan solos sin comida</t>
  </si>
  <si>
    <t>mario</t>
  </si>
  <si>
    <t>699/2016</t>
  </si>
  <si>
    <t>407881 - 0408141</t>
  </si>
  <si>
    <t xml:space="preserve">cambio de piso blando a piso duro </t>
  </si>
  <si>
    <t>Gloria Ines Garcia</t>
  </si>
  <si>
    <t>700/2016</t>
  </si>
  <si>
    <t>perro que a tenido varios ataques dentro de la unidad con otros caninos - (Raza bulli americano) hay tres quejas de ataque.</t>
  </si>
  <si>
    <t>juan diego velasquez - Claudia Cadena - Victoria Diaz</t>
  </si>
  <si>
    <t>unidad las brujas</t>
  </si>
  <si>
    <t>Federico Henao y manuela</t>
  </si>
  <si>
    <t>701/2016</t>
  </si>
  <si>
    <r>
      <rPr>
        <sz val="11"/>
        <color rgb="FFFF0000"/>
        <rFont val="Calibri"/>
        <family val="2"/>
      </rPr>
      <t xml:space="preserve">consecutivo             671   </t>
    </r>
    <r>
      <rPr>
        <sz val="11"/>
        <color theme="1"/>
        <rFont val="Calibri"/>
        <family val="2"/>
      </rPr>
      <t xml:space="preserve">          412607</t>
    </r>
  </si>
  <si>
    <t>sacan los perros hacer sus necesidades y no recojen</t>
  </si>
  <si>
    <t>POR LA NORMAL</t>
  </si>
  <si>
    <t>702/2016</t>
  </si>
  <si>
    <t xml:space="preserve">tienen 4 perros y no le recogen el excremento si no que lo tapan y los vecinos no aguantamos el mosquero </t>
  </si>
  <si>
    <t>luisa</t>
  </si>
  <si>
    <t>f</t>
  </si>
  <si>
    <t>casa 116</t>
  </si>
  <si>
    <t>703/2016</t>
  </si>
  <si>
    <t xml:space="preserve">un pitbull mordio a mi hija, entro empujo a la perra siempre le tira a los niños me mordio a la niña en la cara </t>
  </si>
  <si>
    <t>Matha Cecilia Mejia</t>
  </si>
  <si>
    <t>Tatian Mejia</t>
  </si>
  <si>
    <t>704/2016</t>
  </si>
  <si>
    <t>arrojan basuras de restaurante cascara de platano,papa y yuca</t>
  </si>
  <si>
    <t>Margarita Ochoa</t>
  </si>
  <si>
    <t>705/2016</t>
  </si>
  <si>
    <t>manejo adecuado de obra OPERATIVO</t>
  </si>
  <si>
    <t xml:space="preserve">terranova </t>
  </si>
  <si>
    <t>706/2016</t>
  </si>
  <si>
    <t>high swites</t>
  </si>
  <si>
    <t xml:space="preserve">via aeropuerto </t>
  </si>
  <si>
    <t>707/2016</t>
  </si>
  <si>
    <t>mal manejo de residuos solidos</t>
  </si>
  <si>
    <t xml:space="preserve">fernando duque </t>
  </si>
  <si>
    <t>708/2016</t>
  </si>
  <si>
    <t>maria teresa gil</t>
  </si>
  <si>
    <t>709/2016</t>
  </si>
  <si>
    <t>santiago de jesus mejia</t>
  </si>
  <si>
    <t>710/2016</t>
  </si>
  <si>
    <t>realiza quemas sin los controles y las autorizaciones que exige la normatividad vigente</t>
  </si>
  <si>
    <t>Mario Aguirre Arias</t>
  </si>
  <si>
    <t>711/2016</t>
  </si>
  <si>
    <t>413657 (anexo 157611)</t>
  </si>
  <si>
    <t>MAL MANEJO DE RESIDUOS SOLIDOS</t>
  </si>
  <si>
    <t>leonel valencia Muñoz</t>
  </si>
  <si>
    <t>712/2016</t>
  </si>
  <si>
    <t>persona que no permite el desarrollo normal de los arboles</t>
  </si>
  <si>
    <t>jose</t>
  </si>
  <si>
    <t>las brujas</t>
  </si>
  <si>
    <t>713/2016</t>
  </si>
  <si>
    <t>la quebrada cerca de la glorieta de sancho paisa esta pasando muy sucia y estan virtiendo con olores muy fuertes</t>
  </si>
  <si>
    <t>kilometro 17 via las palmas</t>
  </si>
  <si>
    <t>714-2016</t>
  </si>
  <si>
    <t>conexo con 643-2016</t>
  </si>
  <si>
    <t>715/2016</t>
  </si>
  <si>
    <t>esta familia esta loteando la finca en horas de la noche estan tumbando el bosque</t>
  </si>
  <si>
    <t xml:space="preserve">Maria Eugenia Rios </t>
  </si>
  <si>
    <t>716/2016</t>
  </si>
  <si>
    <t>oficio 190</t>
  </si>
  <si>
    <t xml:space="preserve">pastor aleman que se salio del proyecto la reserva y ataco a mi perro causandole varias hereidas </t>
  </si>
  <si>
    <t xml:space="preserve">clara elena fernandez sanin </t>
  </si>
  <si>
    <t xml:space="preserve">proyecto la reserva y/o empresa de seguridad Dogman </t>
  </si>
  <si>
    <t>717/2016</t>
  </si>
  <si>
    <t>los residentes de este apartamento del segundo piso se fueron y dejaron todos los escombros en el primer piso</t>
  </si>
  <si>
    <t>resdente segundo piso</t>
  </si>
  <si>
    <t>718/2106</t>
  </si>
  <si>
    <t>en esta  direccion hay una marranera que ocasiona muy malos olores</t>
  </si>
  <si>
    <t>nelson chaverra</t>
  </si>
  <si>
    <t>719/2016</t>
  </si>
  <si>
    <t>residuos biologicos y residuales por parte de veterinario</t>
  </si>
  <si>
    <t>Quatro Canina</t>
  </si>
  <si>
    <t>720/2016</t>
  </si>
  <si>
    <t>oficio 189 - (160sae16103510 26-10-2016)</t>
  </si>
  <si>
    <t>Centro Comercial Viva Palma</t>
  </si>
  <si>
    <t>vertimiento de aguas residuales provenientes del centro comencial VIVA PALMA</t>
  </si>
  <si>
    <t>centro comercial viva palma</t>
  </si>
  <si>
    <t>721/2016</t>
  </si>
  <si>
    <t>sencibilizar por mal manejo de residuos solidos sacan la basura en dias y horarios que no son</t>
  </si>
  <si>
    <t>722/2016</t>
  </si>
  <si>
    <t xml:space="preserve">en todo el frentre de la casa de mi hermana todos los dias hay basuras ocasionandole malos olores, problemas de salud </t>
  </si>
  <si>
    <t>mary luz Diaz Galindo</t>
  </si>
  <si>
    <t>3336121-6006673</t>
  </si>
  <si>
    <t>723/2016</t>
  </si>
  <si>
    <t xml:space="preserve">el señor Guillermo mesa esta haciendo una adecuacion sin ninguna norma para llevar semovientes en un lote de 25 metros cuadrados solicitu que se verifique la licencia por que alli no existen pesebreras </t>
  </si>
  <si>
    <t>Andres Restrepo Echavarria</t>
  </si>
  <si>
    <t>d</t>
  </si>
  <si>
    <t xml:space="preserve">Felipe Restrepo- guillermo mesa </t>
  </si>
  <si>
    <t>724/2016</t>
  </si>
  <si>
    <t>los lunes y los jueves que pasa la basura hay un vertimiento de aguas negras a la quebrada la mina honda, este vertimiento es arriba de la unidad puebla</t>
  </si>
  <si>
    <t xml:space="preserve">alberto duque  </t>
  </si>
  <si>
    <t>725/2016</t>
  </si>
  <si>
    <t>hicieron una tala del guadual que estaba en el retiro de la quebrada donde tienen una compostera</t>
  </si>
  <si>
    <t>alberto duque</t>
  </si>
  <si>
    <t>unidad residencial puebla</t>
  </si>
  <si>
    <t>726/2016</t>
  </si>
  <si>
    <t>arbol en riesgo sobre cablead de energia tambien afecta la vivienda del peticionario</t>
  </si>
  <si>
    <t xml:space="preserve">francisco lopera toro </t>
  </si>
  <si>
    <t>interior 119</t>
  </si>
  <si>
    <t xml:space="preserve">encenillos la calleja </t>
  </si>
  <si>
    <t>727/2016</t>
  </si>
  <si>
    <t>daño en palmas afectado por la vivienda de la direccion perjudicante</t>
  </si>
  <si>
    <t>casa 30</t>
  </si>
  <si>
    <t>villa grande</t>
  </si>
  <si>
    <t>728/2016</t>
  </si>
  <si>
    <t>descarga de agua de lavadero sobre via publica</t>
  </si>
  <si>
    <t>Antonio Jose Velasquez</t>
  </si>
  <si>
    <t>sector los velasquez</t>
  </si>
  <si>
    <t>729/2016</t>
  </si>
  <si>
    <t>quema peligrosa</t>
  </si>
  <si>
    <t xml:space="preserve">parcelacion reservas del bosque </t>
  </si>
  <si>
    <t>730/2016</t>
  </si>
  <si>
    <t>inadecuada disposicion de residuos solidos iandecuada disposicion de excrettas y proliferacion de vectores</t>
  </si>
  <si>
    <t>731/2016</t>
  </si>
  <si>
    <t>INADECUADA DISPOPSICION DE RESIDUOS SOLIDOS</t>
  </si>
  <si>
    <t>Gladis Amparo Castaño</t>
  </si>
  <si>
    <t>apartamento 201</t>
  </si>
  <si>
    <t>732/2016</t>
  </si>
  <si>
    <t>arbol en riesgo de caida</t>
  </si>
  <si>
    <t>unidad residencial siempre verde</t>
  </si>
  <si>
    <t xml:space="preserve">Martha leidy herrera </t>
  </si>
  <si>
    <t>CASA 162</t>
  </si>
  <si>
    <t>733/2016</t>
  </si>
  <si>
    <t>Claudia Mercedes Gomez</t>
  </si>
  <si>
    <t>734/2016</t>
  </si>
  <si>
    <t>412328-389876-390287</t>
  </si>
  <si>
    <t>en esta casa tienen una cantida enorme de perros con olores terribles y demaciada bulla son aproximadamente 20 perros y palomas tambien</t>
  </si>
  <si>
    <t>sonia yepes</t>
  </si>
  <si>
    <t>735/2016</t>
  </si>
  <si>
    <t>392677-400409</t>
  </si>
  <si>
    <t>tiene una golden la cual esta en muy mal estado, esta generando olores y los pelos estan por debajo de la puerta esta generando incovenientes de salud a los vecinos</t>
  </si>
  <si>
    <t>catalina perez</t>
  </si>
  <si>
    <t>sebastian</t>
  </si>
  <si>
    <t>apartamento 202</t>
  </si>
  <si>
    <t>736/2016</t>
  </si>
  <si>
    <t xml:space="preserve">tienen unas gallinas las cuales estan mal tenidas estas se entran ami casa y generan malos olores </t>
  </si>
  <si>
    <t>aa</t>
  </si>
  <si>
    <t>apto 201</t>
  </si>
  <si>
    <t>737/2016</t>
  </si>
  <si>
    <t>hay un señor que tiene unos caballos y estan dañando los arboles por que madruga a dañarlos para darle comida a los caballos</t>
  </si>
  <si>
    <t>738/2016</t>
  </si>
  <si>
    <t>Leon Dario Suarez</t>
  </si>
  <si>
    <t>739/2016</t>
  </si>
  <si>
    <t>dejan las basuras a des horas los vivientes del edificio y se las colocanal restaurante del vecino</t>
  </si>
  <si>
    <t>ilda maria gil</t>
  </si>
  <si>
    <t>edificio</t>
  </si>
  <si>
    <t>740/2016</t>
  </si>
  <si>
    <t>415038-6979</t>
  </si>
  <si>
    <t>intervension a un terreno de propiedad de municipio de envigado</t>
  </si>
  <si>
    <t>tennis sa</t>
  </si>
  <si>
    <t>741/2016</t>
  </si>
  <si>
    <t>solicitud de verificacion del estado de un arbol posible tala</t>
  </si>
  <si>
    <t>alberto gonzalez</t>
  </si>
  <si>
    <t>frente a bresso</t>
  </si>
  <si>
    <t>742-2016</t>
  </si>
  <si>
    <t xml:space="preserve">en el sector de del trianon exactamente en la unidad parques de la gloria estan inconformes por por que tiran demaciada polvora y afecta todo el ecositema </t>
  </si>
  <si>
    <t>743/2016</t>
  </si>
  <si>
    <t xml:space="preserve">contaminacion quebrada chorro frio con aguas residuales y aguas grises </t>
  </si>
  <si>
    <t>Mary luz Montoya A</t>
  </si>
  <si>
    <t>Alvaro guandica</t>
  </si>
  <si>
    <t>INTERIOR 114</t>
  </si>
  <si>
    <t>744/2016</t>
  </si>
  <si>
    <t xml:space="preserve">peligro inminente de caida de arboles por aguacero de 30 de abril de 2016 </t>
  </si>
  <si>
    <t>Arnulfo de jesus gutierrez - jorge eliecer londoño</t>
  </si>
  <si>
    <t>745/2016</t>
  </si>
  <si>
    <t xml:space="preserve">destruccion aproximadamente 1 area boscosa </t>
  </si>
  <si>
    <t>kilometro 18 pasando el restaurante -bar mozarela</t>
  </si>
  <si>
    <t>Luis Enrrique Garcia</t>
  </si>
  <si>
    <t>vereda las palmas sector las brisas predios 921-915</t>
  </si>
  <si>
    <t>746-2016</t>
  </si>
  <si>
    <t>el joven esta ocupando el espacio publico co unas siembras y construcciones en la vereda</t>
  </si>
  <si>
    <t>Camilo Guerra Arcila</t>
  </si>
  <si>
    <t xml:space="preserve">km 17 sector los lotes </t>
  </si>
  <si>
    <t>747-2016</t>
  </si>
  <si>
    <t>160AS-1607-749</t>
  </si>
  <si>
    <t xml:space="preserve">OCUPACION DE RETIRO </t>
  </si>
  <si>
    <t>clara maria garcia restrepo</t>
  </si>
  <si>
    <t>748-2016</t>
  </si>
  <si>
    <t>128453-160AS-1607-703</t>
  </si>
  <si>
    <t>AFECTACION POR RUIDO CAUSADO POR DOS LOCALES COMERCIALES HUBICADOS EN ESTA DIRECCION</t>
  </si>
  <si>
    <t xml:space="preserve">evelio antonio giraldo </t>
  </si>
  <si>
    <t>749-2016</t>
  </si>
  <si>
    <t>ataque de un canino al solicitante - no causo heridas pero sugiere que se haga una socializacion del manejo ya que tiene una niña y el perro anda suelto</t>
  </si>
  <si>
    <t>hernan muñoz giraldo</t>
  </si>
  <si>
    <t>750-2016</t>
  </si>
  <si>
    <t>150344 - 0421893 - 442645 - 186</t>
  </si>
  <si>
    <r>
      <t xml:space="preserve">conexiones herradas de aguas residuales de las unidades alquerias de san isisdro y de </t>
    </r>
    <r>
      <rPr>
        <b/>
        <sz val="12"/>
        <color rgb="FFFF0000"/>
        <rFont val="Calibri"/>
        <family val="2"/>
      </rPr>
      <t>la porteria de palos de moguer.</t>
    </r>
    <r>
      <rPr>
        <sz val="11"/>
        <color theme="1"/>
        <rFont val="Calibri"/>
        <family val="2"/>
      </rPr>
      <t xml:space="preserve"> </t>
    </r>
  </si>
  <si>
    <t>unidad palos de moguer y al querias de san isidro</t>
  </si>
  <si>
    <t>La unidad Alquerias de San Isidro entrega la investigacion realizada por EPM el dia 12 de Octubre de 2016</t>
  </si>
  <si>
    <t>caja</t>
  </si>
  <si>
    <t>751-2016</t>
  </si>
  <si>
    <t>la señora Yalina saca los residuos de la peluqueria y los deja en la papelera de la unidad</t>
  </si>
  <si>
    <t>yalina</t>
  </si>
  <si>
    <t>UNIDAD RESIDENCIAL MI MORADA</t>
  </si>
  <si>
    <t>752-2016</t>
  </si>
  <si>
    <t xml:space="preserve">tienen un reciclaje mal manejado lo cual estan generando muchos moscos </t>
  </si>
  <si>
    <t>jose oronaldo gaviria</t>
  </si>
  <si>
    <t>Ya el Sr. Vino hacer el acta de compromiso el dia 26-10-2016, verificar.</t>
  </si>
  <si>
    <t>753-2016</t>
  </si>
  <si>
    <t xml:space="preserve">tienen un perro amarrado en un lugar de donde saca el agua para el consumo humano de los vecinos </t>
  </si>
  <si>
    <t>Finca el morron Raul</t>
  </si>
  <si>
    <t xml:space="preserve">vereda la catedral sector los lucas </t>
  </si>
  <si>
    <t>754-2016</t>
  </si>
  <si>
    <t xml:space="preserve">realizan quemas frecuentes sale humo todo el dia </t>
  </si>
  <si>
    <t>Maria Edilma Buritica</t>
  </si>
  <si>
    <t>755-2016</t>
  </si>
  <si>
    <t>hay un vertimiento de aguas lluvias</t>
  </si>
  <si>
    <t xml:space="preserve">Angela Urquijo </t>
  </si>
  <si>
    <t>Edificio torre alba</t>
  </si>
  <si>
    <t>756-2016</t>
  </si>
  <si>
    <t>los gallos del señor jairo los suelta todos los dias al espacio publico a defecar y a dañar los jardines, ademas los fines de semana los suelta a cacaraqyear desde las 4 am y no dejan dormir</t>
  </si>
  <si>
    <t>ana judith ospina</t>
  </si>
  <si>
    <t>CASA 101</t>
  </si>
  <si>
    <t>JAIRO</t>
  </si>
  <si>
    <t>CASA FINCA GUALANDAYES</t>
  </si>
  <si>
    <t>757-2016</t>
  </si>
  <si>
    <t>abrieron un taller y le dan mal manejo arrojando aceite a la calle</t>
  </si>
  <si>
    <t>adriana lotero gomez</t>
  </si>
  <si>
    <t>FABIAN</t>
  </si>
  <si>
    <t>758-2016</t>
  </si>
  <si>
    <t>maltrato verbal y amenzas a las mascotas de la unidadrecintos de la abadia</t>
  </si>
  <si>
    <t>beba catalina puerta</t>
  </si>
  <si>
    <t>apto 409 torre 2</t>
  </si>
  <si>
    <t>recintos de la abadia</t>
  </si>
  <si>
    <t>759-2016</t>
  </si>
  <si>
    <t>olores desagradables por la mala tenecia de animales</t>
  </si>
  <si>
    <t>familia calle munera</t>
  </si>
  <si>
    <t>INTERIOR 103</t>
  </si>
  <si>
    <t>760-2016</t>
  </si>
  <si>
    <t>orientacion y sencibilizacion sobre el decreto 030</t>
  </si>
  <si>
    <t>gladys adriana quintero</t>
  </si>
  <si>
    <t>761-2016</t>
  </si>
  <si>
    <t>obra que genera riesgo no tiene proteccion ambiental (material particulado)</t>
  </si>
  <si>
    <t>jovany castaño diaz</t>
  </si>
  <si>
    <t>762-2016</t>
  </si>
  <si>
    <t xml:space="preserve">POSIBLE RIESGO ELECTRICO PARA PERSONAS Y MASCOTAS </t>
  </si>
  <si>
    <t xml:space="preserve">shirley andrea suarez </t>
  </si>
  <si>
    <t>espacio publico</t>
  </si>
  <si>
    <t>tr</t>
  </si>
  <si>
    <t>dd</t>
  </si>
  <si>
    <t>763-2016</t>
  </si>
  <si>
    <t>contaminacion de afluente por aguas sedimentadas</t>
  </si>
  <si>
    <t>acueducto el escobero</t>
  </si>
  <si>
    <t>tranversal de la montaña</t>
  </si>
  <si>
    <t>para presentar el informe a la finca la serrania.</t>
  </si>
  <si>
    <t>764-2016</t>
  </si>
  <si>
    <t>TALA NO AUTORIZADA DE INDIVIDUOS VEGETALES ADULTOS</t>
  </si>
  <si>
    <t xml:space="preserve">colinas de san sebastian </t>
  </si>
  <si>
    <t xml:space="preserve">km 12 via al escobero, envigado al retiro las palmas </t>
  </si>
  <si>
    <t>765-2016</t>
  </si>
  <si>
    <t xml:space="preserve">la señora mando podar tres puntos arboles con el jardinero de la unidad de manera inadecuada que estan ubicados en zona verde cerca al acceso peatonal, podo toda la copa no quedaron ramas </t>
  </si>
  <si>
    <t xml:space="preserve">luz dary </t>
  </si>
  <si>
    <t>torre 4 apto 103</t>
  </si>
  <si>
    <t>766-2016</t>
  </si>
  <si>
    <t>verificacion de sedimentos en el canal de las brujas bouxcolver pararelo al convento</t>
  </si>
  <si>
    <t>melier-muga</t>
  </si>
  <si>
    <t>767-2016</t>
  </si>
  <si>
    <t>estan realizando poda de arboles sin autorizacion ya tiene proceso de este caso de la delegación con radicado 5-2016-72 es previo privado</t>
  </si>
  <si>
    <t>sandra sanchez</t>
  </si>
  <si>
    <t>empresa gonzalez y guzman proyecto</t>
  </si>
  <si>
    <t>SANTORINI</t>
  </si>
  <si>
    <t>768-2016</t>
  </si>
  <si>
    <t>hacen vertimiento ocasionales a la quebrada la mina honda este afluente pasa por el parque la guachacana del esmeraldal</t>
  </si>
  <si>
    <t>BREZZO</t>
  </si>
  <si>
    <t>769-2016</t>
  </si>
  <si>
    <t>416204-415615</t>
  </si>
  <si>
    <t>calle pantanosa la cual a causo accidentes de lecciones leves</t>
  </si>
  <si>
    <t>manuel maria castañeda gomez</t>
  </si>
  <si>
    <t>CONSORSIO PROA</t>
  </si>
  <si>
    <t>770-2016</t>
  </si>
  <si>
    <t>ataque de canino  a una persona</t>
  </si>
  <si>
    <t>juan camilo palacio</t>
  </si>
  <si>
    <t>INTERIOR 129</t>
  </si>
  <si>
    <t>LUISA FERNANDA ARANGO GONZALEZ</t>
  </si>
  <si>
    <t>INTERIOR 116</t>
  </si>
  <si>
    <t>771-2016</t>
  </si>
  <si>
    <t>MALA disposicion de residuos solidos</t>
  </si>
  <si>
    <t>por determinar aptos 201-401</t>
  </si>
  <si>
    <t>772-2016</t>
  </si>
  <si>
    <t>0422639 -416437 - 7138</t>
  </si>
  <si>
    <t>ataque de canino pitbull</t>
  </si>
  <si>
    <t>lina marcela palcio sosa</t>
  </si>
  <si>
    <t>ana maria bolivar hurtado</t>
  </si>
  <si>
    <t>773-2016</t>
  </si>
  <si>
    <t>sensibilizar por mal manejo de residuos solidos</t>
  </si>
  <si>
    <t>L a magnolia</t>
  </si>
  <si>
    <t>774-2016</t>
  </si>
  <si>
    <t>Cerca de volga de la cuenca estan haciendo una unidad y estan talando todos los arboles</t>
  </si>
  <si>
    <t xml:space="preserve">Urbanización  Magdalena </t>
  </si>
  <si>
    <t>cra 39E # 48f sur 50</t>
  </si>
  <si>
    <t>775-2016</t>
  </si>
  <si>
    <t>talaron un guayabo que servia de barrera iva para in compresor que lo utilizan en el lavadero delos carros, devido a la tala hay mucho ruido durante el dia y parte de la noche</t>
  </si>
  <si>
    <t>cra 24 # 36D sur 141</t>
  </si>
  <si>
    <t>Bomba gasolina trepel, enseguida del club rotario</t>
  </si>
  <si>
    <t>776-2016</t>
  </si>
  <si>
    <t>ataque de canino a menor de edad</t>
  </si>
  <si>
    <t>Juan david ochoa</t>
  </si>
  <si>
    <t>cra 24 36d sur 141</t>
  </si>
  <si>
    <t>Nelly Tamayo</t>
  </si>
  <si>
    <t>casa 24</t>
  </si>
  <si>
    <t>cra 24 # 36D sur 141 casa 24</t>
  </si>
  <si>
    <t>777-2016</t>
  </si>
  <si>
    <t>mala disposicion de residuos solidos en via publica</t>
  </si>
  <si>
    <t>Domi logisticas</t>
  </si>
  <si>
    <t>calle 40 sur 27 141</t>
  </si>
  <si>
    <t>778-2016</t>
  </si>
  <si>
    <t xml:space="preserve">la señora del segundo piso tiene un perro  el cual hace las necesidades en el balcon ella lava y tira todos los desechos al primer piso </t>
  </si>
  <si>
    <t>yury marcela reyes</t>
  </si>
  <si>
    <t>779-2016</t>
  </si>
  <si>
    <t>la señora matilde saca sus residuos solidos y los tira a la vacina</t>
  </si>
  <si>
    <t>matilde aristizabal</t>
  </si>
  <si>
    <t>780-2016</t>
  </si>
  <si>
    <t>417864 - 152310 - (Radicado Area 00-018629) (epm 201630154815)</t>
  </si>
  <si>
    <t>contaminacion de la via publica con aguas grasosas</t>
  </si>
  <si>
    <t>mac donalds</t>
  </si>
  <si>
    <t>781-2016</t>
  </si>
  <si>
    <t xml:space="preserve">vertimiento  </t>
  </si>
  <si>
    <t>bio cicy</t>
  </si>
  <si>
    <t>782-2016</t>
  </si>
  <si>
    <t>estan tratando de secar guayacan que tiene afuera</t>
  </si>
  <si>
    <t>alirio y rubiela perez</t>
  </si>
  <si>
    <t>El salado</t>
  </si>
  <si>
    <t>783-2016</t>
  </si>
  <si>
    <t>ataque de un canino de nombre max, esta es la segunda vez que ataca</t>
  </si>
  <si>
    <t xml:space="preserve">maria lucrecia salgado </t>
  </si>
  <si>
    <t>casa 115</t>
  </si>
  <si>
    <t xml:space="preserve">vereda palmas sector el paraiso </t>
  </si>
  <si>
    <t>victor raul alvarez</t>
  </si>
  <si>
    <t>casa 144</t>
  </si>
  <si>
    <t>vereda palmas sector el paraiso</t>
  </si>
  <si>
    <t>784-2016</t>
  </si>
  <si>
    <t>vertimiento a afluente de aguas sedimentadas</t>
  </si>
  <si>
    <t>optima s.a</t>
  </si>
  <si>
    <t>785-2016</t>
  </si>
  <si>
    <t>supervision de obra</t>
  </si>
  <si>
    <t>proyecto urbanistico natura</t>
  </si>
  <si>
    <t>786-2016</t>
  </si>
  <si>
    <t>movimiento de tierra e individuos vegetales adultos en riesgo de caida</t>
  </si>
  <si>
    <t>C.E.S</t>
  </si>
  <si>
    <t>El escobero</t>
  </si>
  <si>
    <t>787-2016</t>
  </si>
  <si>
    <t>aguas perdidas en la finca la serrania</t>
  </si>
  <si>
    <t>la serrania</t>
  </si>
  <si>
    <t>finca la serrania</t>
  </si>
  <si>
    <t>788-2016</t>
  </si>
  <si>
    <t xml:space="preserve">vertimiento de aguas residuales  </t>
  </si>
  <si>
    <t>constructora vico</t>
  </si>
  <si>
    <t>obra zurich</t>
  </si>
  <si>
    <t>789-2016</t>
  </si>
  <si>
    <t>manejos ambientales de la obra</t>
  </si>
  <si>
    <t>proyecto urbanistico castelli</t>
  </si>
  <si>
    <t>predio 224</t>
  </si>
  <si>
    <t>790-2016</t>
  </si>
  <si>
    <t>carlos mario henao</t>
  </si>
  <si>
    <t>urbanizacion alamos del escobero</t>
  </si>
  <si>
    <t>carolina camargo</t>
  </si>
  <si>
    <t>casa 21</t>
  </si>
  <si>
    <t>791-2016</t>
  </si>
  <si>
    <t>tala de guadua</t>
  </si>
  <si>
    <t>alberto gozalez</t>
  </si>
  <si>
    <t>792-2016</t>
  </si>
  <si>
    <t>417233 - 0007594</t>
  </si>
  <si>
    <t xml:space="preserve">comercializacion ilegal de grandes cantidades de pollo </t>
  </si>
  <si>
    <t xml:space="preserve">por determinar  </t>
  </si>
  <si>
    <t>793-2016</t>
  </si>
  <si>
    <t xml:space="preserve">TALA DE ARBOLES SIN AUTORIZACION </t>
  </si>
  <si>
    <t>libardo</t>
  </si>
  <si>
    <t>Acta de compromiso el dia 17-11-2016</t>
  </si>
  <si>
    <t>794/2016</t>
  </si>
  <si>
    <t>tiene tres gatos los dejan salir hacer las necesidades a la calle perjudicando los vecinos</t>
  </si>
  <si>
    <t>lina maria gallon gonzalez</t>
  </si>
  <si>
    <t>g</t>
  </si>
  <si>
    <t>795-2016</t>
  </si>
  <si>
    <t>419706 - 0421116</t>
  </si>
  <si>
    <t>trasplanto una palma sin permiso</t>
  </si>
  <si>
    <t>gloria dias</t>
  </si>
  <si>
    <t>casa 02</t>
  </si>
  <si>
    <t>796-2016</t>
  </si>
  <si>
    <t>tienen cuatro perros mal tenidos malos olores</t>
  </si>
  <si>
    <t>pedro y claudia</t>
  </si>
  <si>
    <t>797-2016</t>
  </si>
  <si>
    <t>esteban vargas ramirez</t>
  </si>
  <si>
    <t>accion comunal</t>
  </si>
  <si>
    <t>798-2016</t>
  </si>
  <si>
    <t xml:space="preserve">vereda los valles palmas </t>
  </si>
  <si>
    <t>vrededa los valles palmas</t>
  </si>
  <si>
    <t>799-2016</t>
  </si>
  <si>
    <t>Ataque de un perro a un gato</t>
  </si>
  <si>
    <t>Edwin David Gonzalez Albornoz</t>
  </si>
  <si>
    <t>800-2016</t>
  </si>
  <si>
    <t>416560 - 7381</t>
  </si>
  <si>
    <t>Solicitan verificacion para orientar sobre las medidas que se deben tomar con el tema del uso de la dinamita.</t>
  </si>
  <si>
    <t>Sur</t>
  </si>
  <si>
    <t>Bracamonte</t>
  </si>
  <si>
    <t>Via las plamas sector la Acuarela.</t>
  </si>
  <si>
    <t>801-2016</t>
  </si>
  <si>
    <t>420050 - 418543</t>
  </si>
  <si>
    <t>lote lleno de escombros utilizado como parqueadero</t>
  </si>
  <si>
    <t>Fundación Jesus de la Buena Esperanza</t>
  </si>
  <si>
    <t>802-2016</t>
  </si>
  <si>
    <t xml:space="preserve">el perro de la señora luisa me mordio al ver que yo iba a peliar con el esposo </t>
  </si>
  <si>
    <t>auto de archivo</t>
  </si>
  <si>
    <t>803-2016</t>
  </si>
  <si>
    <t>un perro de raza pitbull sin bozal en via publica</t>
  </si>
  <si>
    <t>simon vahos arango</t>
  </si>
  <si>
    <t>804-2016</t>
  </si>
  <si>
    <t xml:space="preserve">el señor guillermo saco a la fuerza perrita de nombre canela de 11 años y le pego con un palo antes de llevarsela </t>
  </si>
  <si>
    <t>manuel enrrique uribe arboleda</t>
  </si>
  <si>
    <t>guillermo antonio uribe arboleda</t>
  </si>
  <si>
    <t>805-2016</t>
  </si>
  <si>
    <t>vertimiento de material vegetal a la quebrada el atarvezado</t>
  </si>
  <si>
    <t>creaciones picardia</t>
  </si>
  <si>
    <t>poblado</t>
  </si>
  <si>
    <t>890941786-7</t>
  </si>
  <si>
    <t>806-2016</t>
  </si>
  <si>
    <t>escombros en via publicahace mas de 15 dias</t>
  </si>
  <si>
    <t>apartamento 204</t>
  </si>
  <si>
    <t>807-2016</t>
  </si>
  <si>
    <t>quieren tumbar unos arboles que no estan dando perjuicios</t>
  </si>
  <si>
    <t>casa 108 ramal 4</t>
  </si>
  <si>
    <t>808-2016</t>
  </si>
  <si>
    <t>hicieron una tala indiscriminada y estan realizando una quema, esto lo hacen uy seguido</t>
  </si>
  <si>
    <t>Dora y yan pol</t>
  </si>
  <si>
    <t>809-2016</t>
  </si>
  <si>
    <t>lavado de objetos de cocina en el espacio publico</t>
  </si>
  <si>
    <t>luis fernando cano</t>
  </si>
  <si>
    <t>Auto de Archivo</t>
  </si>
  <si>
    <t>810-2016</t>
  </si>
  <si>
    <t>verificacion de siembra de matas en espacio publico</t>
  </si>
  <si>
    <t xml:space="preserve">gabriela soto </t>
  </si>
  <si>
    <t>kr</t>
  </si>
  <si>
    <t>811-2016</t>
  </si>
  <si>
    <t>liberacion zarihuella</t>
  </si>
  <si>
    <t>812-2016</t>
  </si>
  <si>
    <t>desmonte de pasacalles</t>
  </si>
  <si>
    <t>813-2016</t>
  </si>
  <si>
    <t>deslizamiento de tierra en lote</t>
  </si>
  <si>
    <t>granja la frutera</t>
  </si>
  <si>
    <t>814-2016</t>
  </si>
  <si>
    <t>vertimiento de aceites a sumidero</t>
  </si>
  <si>
    <t>luz maria gallo</t>
  </si>
  <si>
    <t>815-2016</t>
  </si>
  <si>
    <t>mala tenencia de mascotas</t>
  </si>
  <si>
    <t>816-2016</t>
  </si>
  <si>
    <t>421116 - 419706</t>
  </si>
  <si>
    <t>intervension a individuos vegetales</t>
  </si>
  <si>
    <t>nury giraldo</t>
  </si>
  <si>
    <t>817-2016</t>
  </si>
  <si>
    <t>fuga de agua potable</t>
  </si>
  <si>
    <t>urbanizacion lumbardia</t>
  </si>
  <si>
    <t>818-2016</t>
  </si>
  <si>
    <t>Caso mascota caso ascensor Amarello in.</t>
  </si>
  <si>
    <t>Ghandour Suarez Nassib Salim</t>
  </si>
  <si>
    <t>819-2016</t>
  </si>
  <si>
    <t>afectación a zona verde parqueadero de motocicleta, estos usuarios no permiten el mejoramiento y recuperación del espacio público  verde.se solicita mediar y conciliar ña situación</t>
  </si>
  <si>
    <t>Cruz Elena florez Granados</t>
  </si>
  <si>
    <t>Teresa</t>
  </si>
  <si>
    <t>820-2016</t>
  </si>
  <si>
    <t>afectacion a zona verde y a un arbol de mango al que le estan socavando raiz, para abrir espacio para parqueo de carros y motos</t>
  </si>
  <si>
    <t>Maria Isabel Arango Fajardo</t>
  </si>
  <si>
    <t>calle 41 a sur 32 46 bloque 2.2</t>
  </si>
  <si>
    <t>diagonal</t>
  </si>
  <si>
    <t>calle 41 a sur 32-46 diagonal</t>
  </si>
  <si>
    <t>821-2016</t>
  </si>
  <si>
    <t>olor fuerte a alcantarilla</t>
  </si>
  <si>
    <t>no registra direccion del peticionario</t>
  </si>
  <si>
    <t>no registra</t>
  </si>
  <si>
    <t>cra 46 48 c sur 76</t>
  </si>
  <si>
    <t>822-2016</t>
  </si>
  <si>
    <t>guaduas que afectan la fachada y los techos del edificio el cortijo</t>
  </si>
  <si>
    <t>Dora bolivar</t>
  </si>
  <si>
    <t>cra 26 41 B sur 25 int 170</t>
  </si>
  <si>
    <t>2761196-3123460802</t>
  </si>
  <si>
    <t xml:space="preserve">Nohelia Restrepo </t>
  </si>
  <si>
    <t>cra 26AA 41 B sur 05 el cortijo</t>
  </si>
  <si>
    <t>823-2016</t>
  </si>
  <si>
    <t>escombros hace mas de dos meses</t>
  </si>
  <si>
    <t>calle 35 sur 39-45 barri obrero</t>
  </si>
  <si>
    <t>824-2016</t>
  </si>
  <si>
    <t>gallinero en segundo piso</t>
  </si>
  <si>
    <t>julio Cesar ocampo pamplona</t>
  </si>
  <si>
    <t>Olga ines cuartas</t>
  </si>
  <si>
    <t>calle 41 aa sur 29b 78 apto 201</t>
  </si>
  <si>
    <t>825-2016</t>
  </si>
  <si>
    <t>dañaron un jardin que se habia colocado hace mas de un año con plantas que nos regalo el municipio</t>
  </si>
  <si>
    <t>carlos ocampo</t>
  </si>
  <si>
    <t xml:space="preserve">los residentes de esta direccion </t>
  </si>
  <si>
    <t>Dg 31 31-12 pasando el puente de madera</t>
  </si>
  <si>
    <t>826-2016</t>
  </si>
  <si>
    <t>tiene 3 arboles que estan en riesgo de caer encima de mi vivienda</t>
  </si>
  <si>
    <t>gladis orostegui</t>
  </si>
  <si>
    <t>no registra nomenclatura</t>
  </si>
  <si>
    <t>3148892656 3103670245</t>
  </si>
  <si>
    <t>clemencia  ocampo</t>
  </si>
  <si>
    <t>vereda pantanillo sector el cebadero</t>
  </si>
  <si>
    <t>827-2016</t>
  </si>
  <si>
    <t>residuos solidos en via publica</t>
  </si>
  <si>
    <t xml:space="preserve">widsor bota del dia </t>
  </si>
  <si>
    <t>828-2016</t>
  </si>
  <si>
    <t>Perros aparentemente maltratados, no paran de llorar.</t>
  </si>
  <si>
    <t>Interior 125</t>
  </si>
  <si>
    <t>829-2016</t>
  </si>
  <si>
    <t>Saca la basura despues que pasa el carro y saca el perro hace las necesidades y no las recoge</t>
  </si>
  <si>
    <t>Jairo Leon Ramirez Lopez</t>
  </si>
  <si>
    <t>Cra 41 # 39 sur</t>
  </si>
  <si>
    <t>830-2016</t>
  </si>
  <si>
    <t>Roceria de arboles nativos, al parecer para sacar pinos.</t>
  </si>
  <si>
    <t>la comunudad - parcelacion valle la miel</t>
  </si>
  <si>
    <t>vereda el vallano (Cll 15 sur # 46-10 apto 404 Medellin)</t>
  </si>
  <si>
    <t>Juan Felipe Sierra</t>
  </si>
  <si>
    <t>Parcelacion Valle Alto, la miel lote 4 predio 568</t>
  </si>
  <si>
    <t>831-2016</t>
  </si>
  <si>
    <t>vertimiento a la red de aguas lluvias</t>
  </si>
  <si>
    <t>Proyecto BioCity</t>
  </si>
  <si>
    <t>Loma el escobero, contiguo a City Plaza</t>
  </si>
  <si>
    <t>832-2016</t>
  </si>
  <si>
    <t>Los residentes de esta direccion dejaron toda la basura que les quedo en la calle despues que se pasaron.</t>
  </si>
  <si>
    <t>833-2016</t>
  </si>
  <si>
    <t>Tiene unos perros y los saca a defecar al jardin y no recoge</t>
  </si>
  <si>
    <t>Nelly</t>
  </si>
  <si>
    <t>Bloque 7.5 1er piso</t>
  </si>
  <si>
    <t>834-2016</t>
  </si>
  <si>
    <t>Hay unas palmas muy altas y la señora no las quiere podar.</t>
  </si>
  <si>
    <t>835-2016</t>
  </si>
  <si>
    <t>la peticionaria tiene una humedad por toda la casa y se la esta causando el lote que tiene enseguida , no tiene conocimiento de quuien es el dueño del predio</t>
  </si>
  <si>
    <t>Ofelia Loaiza</t>
  </si>
  <si>
    <t>dg 29 34 B sur 61</t>
  </si>
  <si>
    <t>Dg 29 34B sur 61</t>
  </si>
  <si>
    <t>836-2016</t>
  </si>
  <si>
    <t>escape de quimicos el dia 2 de febrero , al parecer era cianuro, la comunidad tubo que desocupar toda la cuadra, en el momento colocaron unos ductos para evacuar esos vapores</t>
  </si>
  <si>
    <t>diego angel carmona</t>
  </si>
  <si>
    <t>indutobon</t>
  </si>
  <si>
    <t>tv 34 d sur 34 d 21</t>
  </si>
  <si>
    <t>Se remite al Ing. Andres Mejia por ser de su competancia</t>
  </si>
  <si>
    <t>837-2016</t>
  </si>
  <si>
    <t>tiene un pitbull en mal estado y los olores son insoportables</t>
  </si>
  <si>
    <t xml:space="preserve"> le dicen costeño- dario</t>
  </si>
  <si>
    <t>calle 40 sur 47 a 18</t>
  </si>
  <si>
    <t>838-2016</t>
  </si>
  <si>
    <t>el señor fabio contnua sacando el pitbull sin bozal y trailla por las zonas comunes de la copropiedad, se le ha hecho el llamado pero hace caso omiso</t>
  </si>
  <si>
    <t>Yamile Caro escobar</t>
  </si>
  <si>
    <t>cra 41a 22 sur 87</t>
  </si>
  <si>
    <t>apto 1109</t>
  </si>
  <si>
    <t>cra 41 a 22 sur 87</t>
  </si>
  <si>
    <t>839-2016</t>
  </si>
  <si>
    <t>Parque la Reserva</t>
  </si>
  <si>
    <t>revisar manejo de aguas lluvias del acceso vial a ambos predios que presenta posibles manejos inadecuados de aguas lluvias que afectan al solicitante. Revisar con autoridad ambiental delegada</t>
  </si>
  <si>
    <t>Carlos Mario Gaviria</t>
  </si>
  <si>
    <t>contiguo a parque la reserva  las palmas</t>
  </si>
  <si>
    <t>sector indiana</t>
  </si>
  <si>
    <t>Miguel-Santiago</t>
  </si>
  <si>
    <t>840-2016</t>
  </si>
  <si>
    <t>423353 - 364914 - 427762</t>
  </si>
  <si>
    <t xml:space="preserve">en el dia de ayer el señor carlos subia con dos perros de raza buldog y los perros, hicieron las nesecidades en la calle de mi papa , le tomo una foto y el se enojo, solto los perros y nos mordieron </t>
  </si>
  <si>
    <t>jose daniel rios</t>
  </si>
  <si>
    <t>no tiene direccion del peticionario</t>
  </si>
  <si>
    <t>carlos tamayo</t>
  </si>
  <si>
    <t>calle 41b sur 25a 25</t>
  </si>
  <si>
    <t>841-2016</t>
  </si>
  <si>
    <t xml:space="preserve">423339 - 427762 </t>
  </si>
  <si>
    <t>wilfer de jesus rios ochoa</t>
  </si>
  <si>
    <t>842-2016</t>
  </si>
  <si>
    <t>taller que hace mucho ruido dia y noche pintan sin tener las cabinas ocupando el espacio publico</t>
  </si>
  <si>
    <t xml:space="preserve">marleny barrientos </t>
  </si>
  <si>
    <t>4938888 ext 1712</t>
  </si>
  <si>
    <t>frente a la direccion del solicitante</t>
  </si>
  <si>
    <t>verificar con Andres Mejia</t>
  </si>
  <si>
    <t>843-2016</t>
  </si>
  <si>
    <t>422991-425943</t>
  </si>
  <si>
    <t>contaminacion ambiental por pozo septico del centro comercial la paquita</t>
  </si>
  <si>
    <t xml:space="preserve">centro comercial la paquita </t>
  </si>
  <si>
    <t>844-2016</t>
  </si>
  <si>
    <t>422992 - 155077</t>
  </si>
  <si>
    <t>estan descargando aguas residuales de manera continua que fluyen por la via, las cuales estan generando malos olores</t>
  </si>
  <si>
    <t>high swiss</t>
  </si>
  <si>
    <t xml:space="preserve">kilometro 17 via las palmas </t>
  </si>
  <si>
    <t>845-2016</t>
  </si>
  <si>
    <t>tienen dos perros grande y pequeño los cuales ladran todo el dia y los dejan solos estamos los vecinos desesperados son reincidentes</t>
  </si>
  <si>
    <t>maria estella ossa</t>
  </si>
  <si>
    <t xml:space="preserve">jorge alejandro betancur </t>
  </si>
  <si>
    <t>846-2016</t>
  </si>
  <si>
    <t xml:space="preserve">tiene varios animales los cuales generan malos olores entre ellos gallinas, perros, gatos. Ya no aguantamos mas </t>
  </si>
  <si>
    <t>argemiro serna</t>
  </si>
  <si>
    <t>johana lucia sosa</t>
  </si>
  <si>
    <t>847-2016</t>
  </si>
  <si>
    <t xml:space="preserve">VERIFICAR LA IMPLEMENTACION DEL DUCTO </t>
  </si>
  <si>
    <t xml:space="preserve">julieth velez lopez </t>
  </si>
  <si>
    <t>848-2016</t>
  </si>
  <si>
    <t>7366-0002880-0011376</t>
  </si>
  <si>
    <t>visita de verificacion proyecto palmeras</t>
  </si>
  <si>
    <t>proyecto palameras</t>
  </si>
  <si>
    <t>849-2016</t>
  </si>
  <si>
    <t>Urbanizacion Flor Del campo</t>
  </si>
  <si>
    <t>850-2016</t>
  </si>
  <si>
    <t xml:space="preserve">418543 - 420050 </t>
  </si>
  <si>
    <t>acomulacion de residuos en este lote</t>
  </si>
  <si>
    <t>zuñiga parte alta</t>
  </si>
  <si>
    <t>851-2016</t>
  </si>
  <si>
    <t>descarga de aguas residuales o sedimentadas en cuerpo de agua</t>
  </si>
  <si>
    <t>bajo el puente de agua dulce</t>
  </si>
  <si>
    <t>852-2016</t>
  </si>
  <si>
    <t>148754-152550</t>
  </si>
  <si>
    <t xml:space="preserve">verificacion de lotes y linderos </t>
  </si>
  <si>
    <t xml:space="preserve">covin s.a </t>
  </si>
  <si>
    <t>853-2016</t>
  </si>
  <si>
    <t>Proyecto Lemont</t>
  </si>
  <si>
    <t>Afectaciones a fuente hídrica la Morgan or descargas de sedimentos</t>
  </si>
  <si>
    <t>Arquietectura y Concreto S.A - Proyecto Lemont</t>
  </si>
  <si>
    <t>800.093.117-3</t>
  </si>
  <si>
    <t>854-2016</t>
  </si>
  <si>
    <t>Descarga de aguas residuales a fuete hídrica que afecta usuarios aguas abajo</t>
  </si>
  <si>
    <t>Carlos madrigal</t>
  </si>
  <si>
    <t>Santiago Isaza Pelaez - Angela Maria Vargas</t>
  </si>
  <si>
    <t>sector el Silencio</t>
  </si>
  <si>
    <t>855-2016</t>
  </si>
  <si>
    <t>Ataque de mascota a otra mascota</t>
  </si>
  <si>
    <t>Julieth Echavarria</t>
  </si>
  <si>
    <t>Jose David Zapata</t>
  </si>
  <si>
    <t>856-2016</t>
  </si>
  <si>
    <t>421259-422945</t>
  </si>
  <si>
    <t xml:space="preserve">Se da respuesta al DP del señor Duvalier </t>
  </si>
  <si>
    <t>857-2016</t>
  </si>
  <si>
    <t>Urbanización Hojarasca</t>
  </si>
  <si>
    <t>Arbol en riesgo de caida, se debe citar al dueño del arbol para informar</t>
  </si>
  <si>
    <t>Isidro Peña Medina</t>
  </si>
  <si>
    <t>vecino urbanizacion Hojarasca</t>
  </si>
  <si>
    <t>858-2016</t>
  </si>
  <si>
    <t>lote abandonado sin mantenimiento</t>
  </si>
  <si>
    <t>por determinar - Representante legal de Jesus de la buena esperanza</t>
  </si>
  <si>
    <t>859-2016</t>
  </si>
  <si>
    <t>Ladministracion mando hacer una jardinera y corto un pino al lado del balcon de la vivienda del solicitante.</t>
  </si>
  <si>
    <t>Willina Restrepo</t>
  </si>
  <si>
    <t>torre C Apto 9903</t>
  </si>
  <si>
    <t>Monica - Administradora de la torre c</t>
  </si>
  <si>
    <t>torre C pto 202</t>
  </si>
  <si>
    <t>860-2016</t>
  </si>
  <si>
    <t>Afluentes de la quebrada espiritu santo donde se realizaron intervenciones para construccion</t>
  </si>
  <si>
    <t>Predio 074 - Vereda Pantanillo</t>
  </si>
  <si>
    <t>861-2016</t>
  </si>
  <si>
    <t>Descarga de escombros en lote sin permiso.</t>
  </si>
  <si>
    <t>Nelson Enrrique Correa Gaviria</t>
  </si>
  <si>
    <t>862-2016</t>
  </si>
  <si>
    <t>425700 - 425942</t>
  </si>
  <si>
    <t xml:space="preserve">Malla electrica instalada y esta perjudicando la fauna según la queja ya a matado alguna. </t>
  </si>
  <si>
    <t>Administracion Lyon - proyecto Lyon</t>
  </si>
  <si>
    <t>Loma el esmeraldal</t>
  </si>
  <si>
    <t>863-2016</t>
  </si>
  <si>
    <t>Tiene mascota de raza Pitbull que la mantiene sin bosal y sin tradilla</t>
  </si>
  <si>
    <t>Adminsitracion Ciudadela San Antonio - Jorge Ivan Olaya Maya</t>
  </si>
  <si>
    <t>Dorian Cadavid y Santiago Cadavid</t>
  </si>
  <si>
    <t>28-115</t>
  </si>
  <si>
    <t>Apto 905</t>
  </si>
  <si>
    <t>864-2016</t>
  </si>
  <si>
    <t>Contaminacion de quebrada por orina y sedimentacion de porcinos</t>
  </si>
  <si>
    <t>Antioqueña de Porcinos</t>
  </si>
  <si>
    <t>Sector Arenales</t>
  </si>
  <si>
    <t>865-2016</t>
  </si>
  <si>
    <t>Semovientes en lotes del municipio que los llevan alli sin autorizacion.</t>
  </si>
  <si>
    <t>Eunice Jaramillo</t>
  </si>
  <si>
    <t>Vereda Arenales</t>
  </si>
  <si>
    <t>866-2016</t>
  </si>
  <si>
    <t>Ataque de perro a mi hijo de 12 años de edad</t>
  </si>
  <si>
    <t>Gloria Elena Cano</t>
  </si>
  <si>
    <t>Ayde Castrillon y Alejandro Vasco</t>
  </si>
  <si>
    <t>867-2016</t>
  </si>
  <si>
    <t>Carriqui en Cautiverio</t>
  </si>
  <si>
    <t>Edf. Sol de Verano</t>
  </si>
  <si>
    <t>868-2016</t>
  </si>
  <si>
    <t xml:space="preserve">el señor tiene un solar lleno de hierba y escombros que generan contaminacion ambiental al vecino </t>
  </si>
  <si>
    <t xml:space="preserve">jose augudto garcia </t>
  </si>
  <si>
    <t xml:space="preserve">jose  </t>
  </si>
  <si>
    <t>869-2016</t>
  </si>
  <si>
    <t>426288  - 428133</t>
  </si>
  <si>
    <t xml:space="preserve">el perro del señor federico henao ataco a mi perro mi pero quedo muy herido el perro del señor federico es de raza PITBULL estaba sin bozal y trailla y ya es la tercera vez que ataca otras mascotas </t>
  </si>
  <si>
    <t xml:space="preserve">victoria dias </t>
  </si>
  <si>
    <t xml:space="preserve">federico henao </t>
  </si>
  <si>
    <t>870-2016</t>
  </si>
  <si>
    <t>sedimentacion causada por construccion y movimiento de tierra en la quebrada las palmas</t>
  </si>
  <si>
    <t xml:space="preserve">optima s.a proyecto andaluza </t>
  </si>
  <si>
    <t>871-2016</t>
  </si>
  <si>
    <t>en esta direccion hay unos olores a alcantarilla</t>
  </si>
  <si>
    <t>872-2016</t>
  </si>
  <si>
    <t>eduardo antonio alvarez</t>
  </si>
  <si>
    <t>873-2016</t>
  </si>
  <si>
    <t>Daño la zona verde para colocar un parqueadero.</t>
  </si>
  <si>
    <t>Jose Guillermo Montoya Perez - de oficio</t>
  </si>
  <si>
    <t>Mauricio Pino y Graciaela Marulanda</t>
  </si>
  <si>
    <t>Bloque 1.2 esquina</t>
  </si>
  <si>
    <t>Se remite por medio de memorando interno a inspeccion de Planeacion el dia 28-11-2016</t>
  </si>
  <si>
    <t>874-2016</t>
  </si>
  <si>
    <t>411678 - 405811</t>
  </si>
  <si>
    <t>Tala en area protegida</t>
  </si>
  <si>
    <t>Jorge Eliecer Cardenas</t>
  </si>
  <si>
    <t>Parcelacion Valle la Miel</t>
  </si>
  <si>
    <t>875-2016</t>
  </si>
  <si>
    <t>427166 - 422712 - 154418</t>
  </si>
  <si>
    <t>Operativos de mascotas peligrosas en diferentes sectores del municipio de Envigado; Trianon, Alcala, San Rafael y el Salado</t>
  </si>
  <si>
    <t>comunidad - Secretaria de Gobierno - Rogelio Medina</t>
  </si>
  <si>
    <t>Trianon - San Rafael - Salado - Alcala</t>
  </si>
  <si>
    <t>Archivo en carpeta de sencibilizaciones</t>
  </si>
  <si>
    <t>876-2016</t>
  </si>
  <si>
    <t>Lavado de contenedores que aportan aguas sucias y jabonosas hacia la via y posteriormente al sumidero.</t>
  </si>
  <si>
    <t>cerros de guadalcanal</t>
  </si>
  <si>
    <t>877-2016</t>
  </si>
  <si>
    <t>Natalia Cardenas Arango</t>
  </si>
  <si>
    <t>Luz Delia Sector los lotes.</t>
  </si>
  <si>
    <t>Sector los lotes</t>
  </si>
  <si>
    <t>878-2016</t>
  </si>
  <si>
    <t>Arbol carbonero anillado en esta direccion</t>
  </si>
  <si>
    <t>por determinar, posiblemetne el recidente de la direccion dada.</t>
  </si>
  <si>
    <t>879-2016</t>
  </si>
  <si>
    <t>Se recupera una guacamayeja que se encontro en el espacio publico del municipio.</t>
  </si>
  <si>
    <t>Lina Morales</t>
  </si>
  <si>
    <t>Carrera 41 b # 46 Sector lo Bolivares</t>
  </si>
  <si>
    <t>El caso ya se envio al Area Metropolitana</t>
  </si>
  <si>
    <t>880-2016</t>
  </si>
  <si>
    <t>392608 - 427640</t>
  </si>
  <si>
    <t>pablo aristizabal</t>
  </si>
  <si>
    <t>Cristian Siegert</t>
  </si>
  <si>
    <t>Calle 36 sur # 22 - 05 lote 089</t>
  </si>
  <si>
    <t>3361287 - 3045693310 - 3206937573</t>
  </si>
  <si>
    <t>881-2016</t>
  </si>
  <si>
    <t>417238 - 423629</t>
  </si>
  <si>
    <t>casa 154</t>
  </si>
  <si>
    <t>882-2016</t>
  </si>
  <si>
    <t>413537 - 413538</t>
  </si>
  <si>
    <t>Mariela Gomez</t>
  </si>
  <si>
    <t>Cll 40 g sur # 25 a 41 Int. 102</t>
  </si>
  <si>
    <t>883-2016</t>
  </si>
  <si>
    <t>contaminacion de fuente hidrica con aguas jabonosas</t>
  </si>
  <si>
    <t>Rosario Ochoa</t>
  </si>
  <si>
    <t>finca la Daniela - Sector el Roble</t>
  </si>
  <si>
    <t>884-2016</t>
  </si>
  <si>
    <t>Tala de arboles afectanto lote</t>
  </si>
  <si>
    <t>Gloria Cecilia Rios Gomez - Ruben Dario Ruiz</t>
  </si>
  <si>
    <t>Margarita Ortiz (Abogada Gloria Gomez telefono 2518327)</t>
  </si>
  <si>
    <t>Finca Ensueños</t>
  </si>
  <si>
    <t>885-2016</t>
  </si>
  <si>
    <t>el usuario de esta direccion esta podando el arbol de manera inadecuada y le echa aceite para evitar que retoñe</t>
  </si>
  <si>
    <t>H 74</t>
  </si>
  <si>
    <t>886-2016</t>
  </si>
  <si>
    <t>Arboles en riesgo</t>
  </si>
  <si>
    <t>int. 119</t>
  </si>
  <si>
    <t>887-2016</t>
  </si>
  <si>
    <t>Tala de dos palmas de areka y traslado de unos citricos</t>
  </si>
  <si>
    <t>comunidad Manga Azul - Monica Leal</t>
  </si>
  <si>
    <t>Sector Manga Azul - Emplame con el Barrio San Jose</t>
  </si>
  <si>
    <t>Orlando Ramirez Garcia</t>
  </si>
  <si>
    <t>888-2016</t>
  </si>
  <si>
    <t>Nota Interna 03-11-2016 - 0015489</t>
  </si>
  <si>
    <t>Proyecto Bruja Bonita - Proyecto Bruja Gran Reserva</t>
  </si>
  <si>
    <t>Ocupacion de zona de retiro con materiales de construccion</t>
  </si>
  <si>
    <t xml:space="preserve">         </t>
  </si>
  <si>
    <t>Proyecto Bruja Bonita - Proyecto Bruja Gran Reserva / Optima S.A</t>
  </si>
  <si>
    <t xml:space="preserve">         loma de las brujas</t>
  </si>
  <si>
    <t>889-2016</t>
  </si>
  <si>
    <t>contaminacion de la via y aporte de sedimentacion a la red de aguas lluvias</t>
  </si>
  <si>
    <t>mario betancur</t>
  </si>
  <si>
    <t>890-2016</t>
  </si>
  <si>
    <t>quema y posible tala de especie vegetal</t>
  </si>
  <si>
    <t>alberto gonzales - Francisco Javier Arcila Cardona</t>
  </si>
  <si>
    <t xml:space="preserve">  sector el silencio casa 414-616</t>
  </si>
  <si>
    <t>5831891 - 3206338931</t>
  </si>
  <si>
    <t xml:space="preserve">Asiste a la cita el dia y la hora indicada, 01-12-2016. </t>
  </si>
  <si>
    <t>891-2016</t>
  </si>
  <si>
    <t>verificacion peticion por tala de arboles que generan perjuicios</t>
  </si>
  <si>
    <t>maria elvira cano</t>
  </si>
  <si>
    <t>urbanizacion el paraiso  casa 105</t>
  </si>
  <si>
    <t>892-2016</t>
  </si>
  <si>
    <t>quemas en un lote y aprovechamiento forestal sin verificacion de permisos pertinientes</t>
  </si>
  <si>
    <t>sector el silecio</t>
  </si>
  <si>
    <t>893-2016</t>
  </si>
  <si>
    <t>arbol que genera perjuicio al vecino pedirle a la señora Angelica que pode ya que esta en predio privado</t>
  </si>
  <si>
    <t>juan david soto mejia</t>
  </si>
  <si>
    <t>angelica bustamante</t>
  </si>
  <si>
    <t>al lado de esta direccion</t>
  </si>
  <si>
    <t>894-2016</t>
  </si>
  <si>
    <t>afectacion al sistema radicular de la palma de coco</t>
  </si>
  <si>
    <t>carmenza tabarez chaverra</t>
  </si>
  <si>
    <t>Remitido AMVA</t>
  </si>
  <si>
    <t>895-2016</t>
  </si>
  <si>
    <t>ataque de un canino a otro</t>
  </si>
  <si>
    <t>elizabeth pareja</t>
  </si>
  <si>
    <t>vanessa garro torres</t>
  </si>
  <si>
    <t>896-2016</t>
  </si>
  <si>
    <t>402461 Archivado como 522-2016</t>
  </si>
  <si>
    <t>tierra del sol</t>
  </si>
  <si>
    <t>897-2016</t>
  </si>
  <si>
    <t xml:space="preserve">Archivado como 523-2016 </t>
  </si>
  <si>
    <t>sonata</t>
  </si>
  <si>
    <t>898-2016</t>
  </si>
  <si>
    <t>Archivado como 524-2016</t>
  </si>
  <si>
    <t xml:space="preserve">areka </t>
  </si>
  <si>
    <t>899-2016</t>
  </si>
  <si>
    <t>Archivado como 525-2016</t>
  </si>
  <si>
    <t>Iberica</t>
  </si>
  <si>
    <t>900-2016</t>
  </si>
  <si>
    <t>402453-100-012244</t>
  </si>
  <si>
    <t>siempre verde</t>
  </si>
  <si>
    <t>901-2016</t>
  </si>
  <si>
    <t>402452-160sae1806-14507</t>
  </si>
  <si>
    <t xml:space="preserve">verificacion retiro afluente </t>
  </si>
  <si>
    <t>sepia</t>
  </si>
  <si>
    <t>902-2016</t>
  </si>
  <si>
    <t>903-2016</t>
  </si>
  <si>
    <t>Archivado como 529-2016</t>
  </si>
  <si>
    <t>brezzo</t>
  </si>
  <si>
    <t>904-2016</t>
  </si>
  <si>
    <t>Archivado como 530-2016</t>
  </si>
  <si>
    <t>tierra grata</t>
  </si>
  <si>
    <t>905-2016</t>
  </si>
  <si>
    <t>Archivado como 531-2016</t>
  </si>
  <si>
    <t>arboleda del esmeraldal</t>
  </si>
  <si>
    <t>906-2016</t>
  </si>
  <si>
    <t>Archivado como 532-2016</t>
  </si>
  <si>
    <t>reserva san jorge</t>
  </si>
  <si>
    <t>907-2016</t>
  </si>
  <si>
    <t>Archivado como 533-2016</t>
  </si>
  <si>
    <t>altos del esmeraldal</t>
  </si>
  <si>
    <t>908-2016</t>
  </si>
  <si>
    <t>Archivado como 534-2016</t>
  </si>
  <si>
    <t>positano</t>
  </si>
  <si>
    <t>909-2016</t>
  </si>
  <si>
    <t>Archivado como 535-2016</t>
  </si>
  <si>
    <t>mirador del esmeraldal</t>
  </si>
  <si>
    <t>910-2016</t>
  </si>
  <si>
    <t>Archivado como 536-2016</t>
  </si>
  <si>
    <t>mall el esmeraldal</t>
  </si>
  <si>
    <t>911-2016</t>
  </si>
  <si>
    <t>Archivado como 537-2016</t>
  </si>
  <si>
    <t>muzo</t>
  </si>
  <si>
    <t>912-2016</t>
  </si>
  <si>
    <t>Archivado como 538-2016</t>
  </si>
  <si>
    <t>romanza de la abadia</t>
  </si>
  <si>
    <t>913-2016</t>
  </si>
  <si>
    <t>Archivado como 539-2016</t>
  </si>
  <si>
    <t>sao bento</t>
  </si>
  <si>
    <t>914-2016</t>
  </si>
  <si>
    <t>Archivado como 540-2016</t>
  </si>
  <si>
    <t>arce</t>
  </si>
  <si>
    <t>915-2016</t>
  </si>
  <si>
    <t>Archivado como 541-2016</t>
  </si>
  <si>
    <t>916-2016</t>
  </si>
  <si>
    <t xml:space="preserve"> Archivado como 543-2016 402945</t>
  </si>
  <si>
    <t>sencibilizacion</t>
  </si>
  <si>
    <t>Yesenia Garcia</t>
  </si>
  <si>
    <t>917-2016</t>
  </si>
  <si>
    <t>Archicado como 546-2016 399991</t>
  </si>
  <si>
    <t>luz marina salazar</t>
  </si>
  <si>
    <t>las margaritras</t>
  </si>
  <si>
    <t>918-2016</t>
  </si>
  <si>
    <t>Archivado como 548-2016 401361-401363</t>
  </si>
  <si>
    <t>Afectacion por aguas lluvias y arboles que estan generando afectacion</t>
  </si>
  <si>
    <t>urbanizacion la toledana</t>
  </si>
  <si>
    <t>brujas</t>
  </si>
  <si>
    <t>919-2016</t>
  </si>
  <si>
    <t>Archivado como 549-2016 401348</t>
  </si>
  <si>
    <t>Escombros dentro de la unidad residencial</t>
  </si>
  <si>
    <t>Urbanizacion Vista Alegre</t>
  </si>
  <si>
    <t>las orquideas</t>
  </si>
  <si>
    <t>920-2016</t>
  </si>
  <si>
    <t>423123 - 7399</t>
  </si>
  <si>
    <t>Afectacion a nacimiento y fuente hidrica</t>
  </si>
  <si>
    <t>Jairo Aalonso Buitrago</t>
  </si>
  <si>
    <t>vereda Pantanillo predio 074</t>
  </si>
  <si>
    <t>921-2016</t>
  </si>
  <si>
    <t>Afectación a vegetación de retiro de fuente hídrica</t>
  </si>
  <si>
    <t>DE oficio</t>
  </si>
  <si>
    <t>Melida de Jesus RestrepoTapias - Altopiano S.A.S</t>
  </si>
  <si>
    <t>Predio 923</t>
  </si>
  <si>
    <t>900.837.997-5</t>
  </si>
  <si>
    <t>922-2016</t>
  </si>
  <si>
    <t>el vecino dario rios llano autorizo a terceros a ingresar al predio de propiedad agena para talar 4 arboles (pinos adultos) con el fin de comercializarlla madera de estos. Visitar el martes de las 8:30 am</t>
  </si>
  <si>
    <t>monica lucia ortiz</t>
  </si>
  <si>
    <t>dario rios llano</t>
  </si>
  <si>
    <t xml:space="preserve">vereda perico predio 11 </t>
  </si>
  <si>
    <t>5380108-3117172431</t>
  </si>
  <si>
    <t>923-2016</t>
  </si>
  <si>
    <t>tala de arboles en la zona, perjudicando ala urbanizacion molino piedra por desprendimiento de tierra</t>
  </si>
  <si>
    <t>Auto de Archivo, infomacion y direccion incompleta</t>
  </si>
  <si>
    <t>924-2016</t>
  </si>
  <si>
    <t>afectaciones al predio y algunos arboles ( asi como caña brava) por parte del proyecto colorsal predio del solicitante sin autorizacion , construccion de cuencas y excavaciones de tierra</t>
  </si>
  <si>
    <t>dora ochoa - manuel jose ochoa</t>
  </si>
  <si>
    <t>proyecto colors</t>
  </si>
  <si>
    <t>925-2016</t>
  </si>
  <si>
    <t>es reincidente llado muchas veces perro que ladra dia y noche y lo dejan encerado en la casa</t>
  </si>
  <si>
    <t>maria eugenia ossa</t>
  </si>
  <si>
    <t xml:space="preserve">alejandro </t>
  </si>
  <si>
    <t>926-2016</t>
  </si>
  <si>
    <t>uso inadecuado zona verde en espacio publico aledaño a esta estacion, ya no esta disponible a la comunidad</t>
  </si>
  <si>
    <t xml:space="preserve">andres correa </t>
  </si>
  <si>
    <t>apto 107</t>
  </si>
  <si>
    <t>uniodad residencial porto azul</t>
  </si>
  <si>
    <t>estacion de servicios zeus</t>
  </si>
  <si>
    <t>927-2016</t>
  </si>
  <si>
    <t>manifiesta el usuario que esta señora ha efectuado abiertamente la intension de envenenar perros, lo cual esta asociado a situaciones de conflitos entre vecinos se solicita sencibilizar y dejar constacia del manejo de fauna domestica</t>
  </si>
  <si>
    <t xml:space="preserve">helmut jaramillo pelaeaz </t>
  </si>
  <si>
    <t>maria rubiela perez</t>
  </si>
  <si>
    <t>928-2016</t>
  </si>
  <si>
    <t>jorge mauricio restrepo</t>
  </si>
  <si>
    <t>bb</t>
  </si>
  <si>
    <t>929-2016</t>
  </si>
  <si>
    <t>160SAE5-2010-614-1854</t>
  </si>
  <si>
    <t xml:space="preserve">Intervension individuos vegetales </t>
  </si>
  <si>
    <t>elena posada olarte</t>
  </si>
  <si>
    <t>930-2016</t>
  </si>
  <si>
    <t>estan tirando cemento a la quebrada esto lo hacen diariamente en horas de la mañana cuando llega el primer trabajador y la quebrada permanece sucia</t>
  </si>
  <si>
    <t>931-2016</t>
  </si>
  <si>
    <t>tala de pinos</t>
  </si>
  <si>
    <t>luz mercedes maya</t>
  </si>
  <si>
    <t>932-2016</t>
  </si>
  <si>
    <t>quema de RESIDUOS DE MADERA</t>
  </si>
  <si>
    <t xml:space="preserve">jesus antonio florez </t>
  </si>
  <si>
    <t>933-2016</t>
  </si>
  <si>
    <t>escombros</t>
  </si>
  <si>
    <t>margaritas</t>
  </si>
  <si>
    <t>tatiana rangel</t>
  </si>
  <si>
    <t>934-2016</t>
  </si>
  <si>
    <t>luz maria marulanda</t>
  </si>
  <si>
    <t>935-2016</t>
  </si>
  <si>
    <t>tala</t>
  </si>
  <si>
    <t>maria silvia echeverry</t>
  </si>
  <si>
    <t>936-2016</t>
  </si>
  <si>
    <t>Escombros</t>
  </si>
  <si>
    <t>juan florez</t>
  </si>
  <si>
    <t>937-2016</t>
  </si>
  <si>
    <t>polisombra en obra</t>
  </si>
  <si>
    <t xml:space="preserve"> de oficio</t>
  </si>
  <si>
    <t>edgar vasquez</t>
  </si>
  <si>
    <t>cra</t>
  </si>
  <si>
    <t>938-2016</t>
  </si>
  <si>
    <t>suelo</t>
  </si>
  <si>
    <t>rodrigo ossa</t>
  </si>
  <si>
    <t>tv</t>
  </si>
  <si>
    <t>939-2016</t>
  </si>
  <si>
    <t>fauna domestica</t>
  </si>
  <si>
    <t>el embrujo</t>
  </si>
  <si>
    <t>catalina arenas</t>
  </si>
  <si>
    <t>embrujo</t>
  </si>
  <si>
    <t>940-2016</t>
  </si>
  <si>
    <t xml:space="preserve"> 419191-419171</t>
  </si>
  <si>
    <t>vertimiento</t>
  </si>
  <si>
    <t>941-2016</t>
  </si>
  <si>
    <t>maria edilma buritica</t>
  </si>
  <si>
    <t>salado</t>
  </si>
  <si>
    <t>berta molina</t>
  </si>
  <si>
    <t>942-2016</t>
  </si>
  <si>
    <t>conexión adecuada con epm</t>
  </si>
  <si>
    <t>elkin de jesus ortiz</t>
  </si>
  <si>
    <t>943-2016</t>
  </si>
  <si>
    <t>tala de guaduales</t>
  </si>
  <si>
    <t>azur casas</t>
  </si>
  <si>
    <t>anqa cristina bravo</t>
  </si>
  <si>
    <t>944-2016</t>
  </si>
  <si>
    <t>vertimiento de grasas</t>
  </si>
  <si>
    <t>carlos madrigal</t>
  </si>
  <si>
    <t>pantanillo</t>
  </si>
  <si>
    <t xml:space="preserve">santiago isaza </t>
  </si>
  <si>
    <t>vereda el silencio</t>
  </si>
  <si>
    <t>945-2016</t>
  </si>
  <si>
    <t>guaduas perjudicando</t>
  </si>
  <si>
    <t>dora cecilia giraldo</t>
  </si>
  <si>
    <t>cecilia giraldo</t>
  </si>
  <si>
    <t>señorial tercer piso</t>
  </si>
  <si>
    <t>946-2016</t>
  </si>
  <si>
    <t>carlos mario gomez</t>
  </si>
  <si>
    <t>947-2016</t>
  </si>
  <si>
    <t xml:space="preserve">vereda perico </t>
  </si>
  <si>
    <t>948-2016</t>
  </si>
  <si>
    <t>vertimiento de material sedimentado</t>
  </si>
  <si>
    <t>solusiones constructivas</t>
  </si>
  <si>
    <t>811046638-9</t>
  </si>
  <si>
    <t>949-2016</t>
  </si>
  <si>
    <t>escombros en via publica</t>
  </si>
  <si>
    <t>santiago rodriguez</t>
  </si>
  <si>
    <t>950-2016</t>
  </si>
  <si>
    <t>tatiana</t>
  </si>
  <si>
    <t>tv 34 sur x 31 e</t>
  </si>
  <si>
    <t>951-2016</t>
  </si>
  <si>
    <t>alexander merk</t>
  </si>
  <si>
    <t>orquideas</t>
  </si>
  <si>
    <t>jhon fredy carmona</t>
  </si>
  <si>
    <t>952-2016</t>
  </si>
  <si>
    <t>conviviendas</t>
  </si>
  <si>
    <t>calle 46 e sur x 42 b 5</t>
  </si>
  <si>
    <t>900579501-9</t>
  </si>
  <si>
    <t>953-2016</t>
  </si>
  <si>
    <t>cerramiento no autorizado cerca a afluente</t>
  </si>
  <si>
    <t>balcones de la novena</t>
  </si>
  <si>
    <t>calle 36 d sur x km 3</t>
  </si>
  <si>
    <t>954-2016</t>
  </si>
  <si>
    <t>operativo con enviaseo</t>
  </si>
  <si>
    <t>955-2016</t>
  </si>
  <si>
    <t>Operativo de residuos solidos con enviaseo</t>
  </si>
  <si>
    <t>barrio señorial</t>
  </si>
  <si>
    <t>956-2016</t>
  </si>
  <si>
    <t>manejo de obra</t>
  </si>
  <si>
    <t>blanca valencia</t>
  </si>
  <si>
    <t>carrera 32 x 40 sur 62</t>
  </si>
  <si>
    <t>957-2016</t>
  </si>
  <si>
    <t>carrera 46 x 19-130</t>
  </si>
  <si>
    <t>958-2016</t>
  </si>
  <si>
    <t>calle 40 f sur x barrio la mina</t>
  </si>
  <si>
    <t>959-2016</t>
  </si>
  <si>
    <t>angel sanchez</t>
  </si>
  <si>
    <t>calle 41 bb x 29 aa 05</t>
  </si>
  <si>
    <t>960-2016</t>
  </si>
  <si>
    <t>decreto 030</t>
  </si>
  <si>
    <t>juan carlos zapata</t>
  </si>
  <si>
    <t>carrera 40 a x 48 sur 72</t>
  </si>
  <si>
    <t>961-2016</t>
  </si>
  <si>
    <t>humo sin control hacia un local</t>
  </si>
  <si>
    <t>juan esteban olmos</t>
  </si>
  <si>
    <t>962-2016</t>
  </si>
  <si>
    <t>jairo medina</t>
  </si>
  <si>
    <t>calle 41 sur x 25 - 149</t>
  </si>
  <si>
    <t>963-2016</t>
  </si>
  <si>
    <t>material particulado</t>
  </si>
  <si>
    <t>envigado plaza</t>
  </si>
  <si>
    <t>plaza principal</t>
  </si>
  <si>
    <t>964-2016</t>
  </si>
  <si>
    <t>luz miriam del socorro</t>
  </si>
  <si>
    <t>965-2016</t>
  </si>
  <si>
    <t>verificacion de descargas residuales</t>
  </si>
  <si>
    <t>966-2016</t>
  </si>
  <si>
    <t>cesar castaño</t>
  </si>
  <si>
    <t>calle 37 sur  x 43 a 34</t>
  </si>
  <si>
    <t>967-2016</t>
  </si>
  <si>
    <t>descarga de aguas residuales</t>
  </si>
  <si>
    <t>diagonal 31e x x 34 c sur 19</t>
  </si>
  <si>
    <t>968-2016</t>
  </si>
  <si>
    <t>vertimiento en sumidero</t>
  </si>
  <si>
    <t>constructora guzman y gonzalez</t>
  </si>
  <si>
    <t>900844041-9</t>
  </si>
  <si>
    <t>969-2016</t>
  </si>
  <si>
    <t>parque atardecer</t>
  </si>
  <si>
    <t>970-2016</t>
  </si>
  <si>
    <t>lote pot</t>
  </si>
  <si>
    <t>971-2016</t>
  </si>
  <si>
    <t>414186-427026</t>
  </si>
  <si>
    <t>maria ninfa valencia</t>
  </si>
  <si>
    <t>972-2016</t>
  </si>
  <si>
    <t>residuos peligrosos</t>
  </si>
  <si>
    <t>ricardo sanchez</t>
  </si>
  <si>
    <t>tv x diagonal 30</t>
  </si>
  <si>
    <t>973-2016</t>
  </si>
  <si>
    <t>arbol caido</t>
  </si>
  <si>
    <t>el portal</t>
  </si>
  <si>
    <t>portal del cerro torre 7</t>
  </si>
  <si>
    <t>carrera 45 b x 34 sur 70</t>
  </si>
  <si>
    <t>974-2016</t>
  </si>
  <si>
    <t>movimiento de madera sin permisos</t>
  </si>
  <si>
    <t>miguel angel restrepo</t>
  </si>
  <si>
    <t>vereda escobero</t>
  </si>
  <si>
    <t>975-2016</t>
  </si>
  <si>
    <t>retiro sobre afluente</t>
  </si>
  <si>
    <t>alina maria duque</t>
  </si>
  <si>
    <t>interior 125   predio 216</t>
  </si>
  <si>
    <t>976-2016</t>
  </si>
  <si>
    <t>raul echeverry</t>
  </si>
  <si>
    <t xml:space="preserve"> carrera 27 f x 34 dd sur 29</t>
  </si>
  <si>
    <t>977-2016</t>
  </si>
  <si>
    <t>cambio de piso blando por piso duro</t>
  </si>
  <si>
    <t>tran 34 sur x 31 e 2</t>
  </si>
  <si>
    <t>978-2016</t>
  </si>
  <si>
    <t>manejo de aguas escorrentias</t>
  </si>
  <si>
    <t>coninsa ramon h</t>
  </si>
  <si>
    <t>carrera 25 a x 38 d sur 115</t>
  </si>
  <si>
    <t>979-2016</t>
  </si>
  <si>
    <t>decomiso de tramperas</t>
  </si>
  <si>
    <t>cancha de las florez</t>
  </si>
  <si>
    <t>cancha de alto de las florez</t>
  </si>
  <si>
    <t>980-2016</t>
  </si>
  <si>
    <t xml:space="preserve">Tiene una bullterier en mala tenecia y la mantiene suelta en el esapcio publico </t>
  </si>
  <si>
    <t>Daniel Alvarez</t>
  </si>
  <si>
    <t>los lotes</t>
  </si>
  <si>
    <t>981-2016</t>
  </si>
  <si>
    <t>Mala tenecia de canino la señora dice que no va hacer nada</t>
  </si>
  <si>
    <t>Noemi Mesa</t>
  </si>
  <si>
    <t>Int. 202</t>
  </si>
  <si>
    <t>982-2016</t>
  </si>
  <si>
    <t>436216 - 430915 - 0039543</t>
  </si>
  <si>
    <t>segumiento instalacion polisombra - control ambiental de obra</t>
  </si>
  <si>
    <t>proyecto Brezzo</t>
  </si>
  <si>
    <t>11/15/2016</t>
  </si>
  <si>
    <t>983-2016</t>
  </si>
  <si>
    <t xml:space="preserve">canino raza potecialmente peligrosa sin bozal </t>
  </si>
  <si>
    <t xml:space="preserve">policia nacional </t>
  </si>
  <si>
    <t xml:space="preserve">Sebastian Ramirez Uribe </t>
  </si>
  <si>
    <t>984-2016</t>
  </si>
  <si>
    <t>436217-430913</t>
  </si>
  <si>
    <t xml:space="preserve">seguimiento instalación de polisombra </t>
  </si>
  <si>
    <t>urbanización Tierra Grata del Esmeraldal</t>
  </si>
  <si>
    <t>900556545 - 3</t>
  </si>
  <si>
    <t>985-2016</t>
  </si>
  <si>
    <t>falta de polisombra en toda la construcción</t>
  </si>
  <si>
    <t>Construbotero</t>
  </si>
  <si>
    <t>900210388 - 8</t>
  </si>
  <si>
    <t>986-2016</t>
  </si>
  <si>
    <t>control instalación de polisombra</t>
  </si>
  <si>
    <t>Jorge Gonzales Ingenieros</t>
  </si>
  <si>
    <t>900788594 - 1</t>
  </si>
  <si>
    <t>987-2016</t>
  </si>
  <si>
    <t xml:space="preserve">Urbanización Arce </t>
  </si>
  <si>
    <t>90027758 - 1</t>
  </si>
  <si>
    <t>988-2016</t>
  </si>
  <si>
    <t>jmlondoño</t>
  </si>
  <si>
    <t>989-2016</t>
  </si>
  <si>
    <t>vertimiento por residuos de lechada en sumidero</t>
  </si>
  <si>
    <t>Beatriz Posada</t>
  </si>
  <si>
    <t>990-2016</t>
  </si>
  <si>
    <t>(mismo 015-2016) 431048</t>
  </si>
  <si>
    <t xml:space="preserve">tala de árboles sin autorización </t>
  </si>
  <si>
    <t>Sandra Soza</t>
  </si>
  <si>
    <t xml:space="preserve">Constructora capital comercial </t>
  </si>
  <si>
    <t>Biocity sector City Plaza</t>
  </si>
  <si>
    <t>Se realizo visita el mismo caso el dia 27-01-2016</t>
  </si>
  <si>
    <t>991-2016</t>
  </si>
  <si>
    <t>mixer que esparce concreto en la vía publica</t>
  </si>
  <si>
    <t>tremix</t>
  </si>
  <si>
    <t>830106474 - 5</t>
  </si>
  <si>
    <t>992-2016</t>
  </si>
  <si>
    <t>Hector Dario Ruiz</t>
  </si>
  <si>
    <t>frente al CAI las cometas</t>
  </si>
  <si>
    <t>993-2016</t>
  </si>
  <si>
    <t>Afectacion a talud por rebose de tanques</t>
  </si>
  <si>
    <t>Carlos Gonzales Hincapie</t>
  </si>
  <si>
    <t>Predio 028</t>
  </si>
  <si>
    <t>994-2016</t>
  </si>
  <si>
    <t>431472 - 431470</t>
  </si>
  <si>
    <t>escombros y material de playa en via publica</t>
  </si>
  <si>
    <t>Constructora douglas</t>
  </si>
  <si>
    <t>Nit 890921300-6</t>
  </si>
  <si>
    <t>995-2016</t>
  </si>
  <si>
    <t>desacrgas a la quebrada el salado del afluente la marranera</t>
  </si>
  <si>
    <t>Granja San Luis</t>
  </si>
  <si>
    <t>vereda Arenales</t>
  </si>
  <si>
    <t>996-2016</t>
  </si>
  <si>
    <t>Arboles en Riesgo de caida</t>
  </si>
  <si>
    <t>Dora Luz Morales</t>
  </si>
  <si>
    <t>Vereda la Esperanza</t>
  </si>
  <si>
    <t>Ema Flores</t>
  </si>
  <si>
    <t xml:space="preserve">Vereda la Esperanza </t>
  </si>
  <si>
    <t>997-2016</t>
  </si>
  <si>
    <t>Intervencion de residuos vegetales sin autorizacion</t>
  </si>
  <si>
    <t>Unidad las Brujas</t>
  </si>
  <si>
    <t>998-2016</t>
  </si>
  <si>
    <t>Delimitacion de zona de retiro de proteccion afluente de quebrada</t>
  </si>
  <si>
    <t>Aquitectura y concreto (Encenillo de la calleja - Avellano de la Calleja)</t>
  </si>
  <si>
    <t>Plan Parcial la Calleja loma del chocho</t>
  </si>
  <si>
    <t>800093117-3</t>
  </si>
  <si>
    <t>999-2016</t>
  </si>
  <si>
    <t>Escombros en via Publica</t>
  </si>
  <si>
    <t>Hector Alonso Valencia Londoño</t>
  </si>
  <si>
    <t>3312906 - 3186761590</t>
  </si>
  <si>
    <t>1000-2016</t>
  </si>
  <si>
    <t>Armaron una casa de bareque y las aguas negras estan cayendo a la carretera</t>
  </si>
  <si>
    <t>Por determinar (Cerca a la casa de don Hugo)</t>
  </si>
  <si>
    <t>Vereda Arenales (Donde llegan los buses por la carretera hacia el hoyo - cerca a la casa de Don Hugo)</t>
  </si>
  <si>
    <t>1001-2016</t>
  </si>
  <si>
    <t>Iba con mis dos perros al interior del edificio y la mascota de la señora ataco a las mias</t>
  </si>
  <si>
    <t>Elizabeth Martinez Tabarez</t>
  </si>
  <si>
    <t>torre 3</t>
  </si>
  <si>
    <t>apto 404 unidad residencial santa catalina</t>
  </si>
  <si>
    <t>elizabethmaya22@yahoo.com</t>
  </si>
  <si>
    <t>1002-2016</t>
  </si>
  <si>
    <t>socola sobre retiro de afluente</t>
  </si>
  <si>
    <t>km 7 -900 variante palmas aeropuerto</t>
  </si>
  <si>
    <t>alvaro cortez</t>
  </si>
  <si>
    <t>via palmas km 7</t>
  </si>
  <si>
    <t>1003-2016</t>
  </si>
  <si>
    <t>mal manejo de mascotas decreto 030</t>
  </si>
  <si>
    <t>luz marina restrepo</t>
  </si>
  <si>
    <t>lucia mira</t>
  </si>
  <si>
    <t>1004-2016</t>
  </si>
  <si>
    <t>1005-2016</t>
  </si>
  <si>
    <t xml:space="preserve"> superm,ercado mecaajuste</t>
  </si>
  <si>
    <t>junior garcia</t>
  </si>
  <si>
    <t>supermercado mercaajuste</t>
  </si>
  <si>
    <t>1006-2016</t>
  </si>
  <si>
    <t>enrredadera perjudicante en vivienda</t>
  </si>
  <si>
    <t>carrera 25  27 sur 46</t>
  </si>
  <si>
    <t>palmeral del avignon</t>
  </si>
  <si>
    <t>1007-2016</t>
  </si>
  <si>
    <t>piso duro</t>
  </si>
  <si>
    <t>1008-2016</t>
  </si>
  <si>
    <t>raza potencialmente peligrosa</t>
  </si>
  <si>
    <t>inspector sexta de policia</t>
  </si>
  <si>
    <t>zonz centro</t>
  </si>
  <si>
    <t>3394000…4731</t>
  </si>
  <si>
    <t>1009-2016</t>
  </si>
  <si>
    <t>retiro afluente</t>
  </si>
  <si>
    <t>calle 19  43 g 169 ed torres del rio of 601</t>
  </si>
  <si>
    <t>capital</t>
  </si>
  <si>
    <t>calle 19  43 G 169 ED TORRES DEL RIO OF 601</t>
  </si>
  <si>
    <t>1010-2016</t>
  </si>
  <si>
    <t>Ampliación de deck sin autorización de curaduría</t>
  </si>
  <si>
    <t>Andrea Timana Kure</t>
  </si>
  <si>
    <t xml:space="preserve">casa 147 urbanización siempre verde </t>
  </si>
  <si>
    <t>1011-2016</t>
  </si>
  <si>
    <t xml:space="preserve">acumulación de residuo sólidos </t>
  </si>
  <si>
    <t>institucion educativa san vicente de paul</t>
  </si>
  <si>
    <t>1012-2016</t>
  </si>
  <si>
    <t>10-019939</t>
  </si>
  <si>
    <t>construcción de dos composteras cerca al canal de aguas lluvias que pueden estar afectando la quebrada</t>
  </si>
  <si>
    <t xml:space="preserve">ciudadela residencial puebla </t>
  </si>
  <si>
    <t>3566897 - 3220820</t>
  </si>
  <si>
    <t>1013-2016</t>
  </si>
  <si>
    <t>árboles en vía con riesgo de caida</t>
  </si>
  <si>
    <t>km 17 via las palmas sector la acuarela, antes de la porteria de la unidad arrayanes</t>
  </si>
  <si>
    <t>1014-2016</t>
  </si>
  <si>
    <t xml:space="preserve">60 bultos de material de construcción apilados sobre el anden </t>
  </si>
  <si>
    <t xml:space="preserve">Guillermo Velez Marin </t>
  </si>
  <si>
    <t xml:space="preserve">barrio señorial </t>
  </si>
  <si>
    <t>3348786 - 3147927520</t>
  </si>
  <si>
    <t>1015-2016</t>
  </si>
  <si>
    <t xml:space="preserve">Almacenar material de construcción en vía publica </t>
  </si>
  <si>
    <t xml:space="preserve">yaircionio Tique Hernandez </t>
  </si>
  <si>
    <t>CARRERA 109 B # 62 AC - 34</t>
  </si>
  <si>
    <t>1016-2016</t>
  </si>
  <si>
    <t>mala disposicion de residuos solidos en horas no establecidos</t>
  </si>
  <si>
    <t xml:space="preserve">Luz marina Retrepo Arango </t>
  </si>
  <si>
    <t>1017-2016</t>
  </si>
  <si>
    <t xml:space="preserve">vertimiento de aguas sedimentadas a sumidero de aguas lluvias </t>
  </si>
  <si>
    <t>Conconcreto S.A.</t>
  </si>
  <si>
    <t>890901110 - 8</t>
  </si>
  <si>
    <t>1018-2016</t>
  </si>
  <si>
    <t xml:space="preserve">quema en azuleda condominios </t>
  </si>
  <si>
    <t xml:space="preserve">Daniel Otero </t>
  </si>
  <si>
    <t xml:space="preserve">Azuleda Condominios  vereda pantanillo </t>
  </si>
  <si>
    <t>1019-2016</t>
  </si>
  <si>
    <t>carniceria realizando lavado y vertimiento a sumidero de aguas lluvias</t>
  </si>
  <si>
    <t>Leonel Antonio Morales Medina</t>
  </si>
  <si>
    <t>15348528 - 6</t>
  </si>
  <si>
    <t>1020-2016</t>
  </si>
  <si>
    <t>fabrica de arepas palmas</t>
  </si>
  <si>
    <t>las palmas, rompoi palmas.</t>
  </si>
  <si>
    <t>900418094-2</t>
  </si>
  <si>
    <t>1021-2016</t>
  </si>
  <si>
    <t>salida no autorizada de tubo novafort de 14 pulgadas</t>
  </si>
  <si>
    <t>cubico S.A.S</t>
  </si>
  <si>
    <t>km 17 via la palmas</t>
  </si>
  <si>
    <t>1022-2016</t>
  </si>
  <si>
    <t xml:space="preserve">taponar rejas de aguas lluvias y malmanejo de aguas sedimentadas y arenosas </t>
  </si>
  <si>
    <t>constructora nivel 10</t>
  </si>
  <si>
    <t>Exonerado</t>
  </si>
  <si>
    <t>1023-2016</t>
  </si>
  <si>
    <t>lavado de fritadoras en espacio publico y vertimiento</t>
  </si>
  <si>
    <t xml:space="preserve">Carlos Molina Flores </t>
  </si>
  <si>
    <t>8161218-8</t>
  </si>
  <si>
    <t>1024-2016</t>
  </si>
  <si>
    <t xml:space="preserve">verificación por vertimiento de aguas residuales </t>
  </si>
  <si>
    <t>Nicolas de jesus Cano</t>
  </si>
  <si>
    <t>Calle 40 D Sur # 25-54</t>
  </si>
  <si>
    <t xml:space="preserve">Ester Judith Valencia </t>
  </si>
  <si>
    <t>1025-2016</t>
  </si>
  <si>
    <t>mala tenencia de canino</t>
  </si>
  <si>
    <t xml:space="preserve">Julio Ossa </t>
  </si>
  <si>
    <t>1026-2016</t>
  </si>
  <si>
    <t>tiene un perro pitbull en el solar una caseta en tierra, no hay comida, ni cobija, nunca lo sacan. Es todo empantanado, esta en mal estado</t>
  </si>
  <si>
    <t xml:space="preserve">Hector Murillo </t>
  </si>
  <si>
    <t xml:space="preserve">Marleny Ibarra </t>
  </si>
  <si>
    <t>int 180</t>
  </si>
  <si>
    <t>2764407 - 3192866336</t>
  </si>
  <si>
    <t>1027-2016</t>
  </si>
  <si>
    <t>solicitan sencibilizar a la señora habitante del apartamento 402 para un manejo adecuado de su mascota, evitando incidentes con vecinos, especialmente menosres de edad.</t>
  </si>
  <si>
    <t xml:space="preserve">Juan David Gonzales </t>
  </si>
  <si>
    <t>apto 402</t>
  </si>
  <si>
    <t>1028-2016</t>
  </si>
  <si>
    <t xml:space="preserve">tala de varios individuos vegetales sin autoruizacion </t>
  </si>
  <si>
    <t>juan diego morales</t>
  </si>
  <si>
    <t>varios Usuarios</t>
  </si>
  <si>
    <t>1029-2016</t>
  </si>
  <si>
    <t>Obra que esta perjudiciando la vivienda del peticionario</t>
  </si>
  <si>
    <t xml:space="preserve">De oficio (Enviaseo) Eduardo Agredo Vesga </t>
  </si>
  <si>
    <t>Obra vecina del peticionario</t>
  </si>
  <si>
    <t>Ana-Jeison</t>
  </si>
  <si>
    <t>1030-2016</t>
  </si>
  <si>
    <t>Queja muro, humedad y servidumbre</t>
  </si>
  <si>
    <t>Nicolas Cano</t>
  </si>
  <si>
    <t>Vecinos (por determinar)</t>
  </si>
  <si>
    <t>Calle 40 d sur # 25 d 54 Interior 133</t>
  </si>
  <si>
    <t>Se frima acta de comparecencia con el quejoso informando donde debe dirigirse a cada una de las quejas por competencia.</t>
  </si>
  <si>
    <t>1031-2016</t>
  </si>
  <si>
    <t xml:space="preserve">Cambiaron de piso blando a piso duro </t>
  </si>
  <si>
    <t xml:space="preserve">Leon Osorio </t>
  </si>
  <si>
    <t>restaurante Peruano Shaia</t>
  </si>
  <si>
    <t>1032-2016</t>
  </si>
  <si>
    <t xml:space="preserve">tienen unos pollos en una plancha y los mantienen muy mal tenidos no asean porque los olores son muy fuertes </t>
  </si>
  <si>
    <t xml:space="preserve">Esperanza y Jesus Maria </t>
  </si>
  <si>
    <t>interior 180</t>
  </si>
  <si>
    <t>1033-2016</t>
  </si>
  <si>
    <t xml:space="preserve">afectación al afluente la lenteja por sedimentación </t>
  </si>
  <si>
    <t>1034-2016</t>
  </si>
  <si>
    <t>007928 - 0028057</t>
  </si>
  <si>
    <t>barrio las palmas 472</t>
  </si>
  <si>
    <t>proyecto urbanistico la bracamonte</t>
  </si>
  <si>
    <t>barrio las palmas predio 472</t>
  </si>
  <si>
    <t>Olver-Miguel</t>
  </si>
  <si>
    <t>1035-2016</t>
  </si>
  <si>
    <t>inestabilidad de talud en la quebrada la honda ocasionada por taponamiento y rebose de aguas negras</t>
  </si>
  <si>
    <t>los benedictinos</t>
  </si>
  <si>
    <t>proyecto Mont Claire -</t>
  </si>
  <si>
    <t>1036-2016</t>
  </si>
  <si>
    <t>156984-156991</t>
  </si>
  <si>
    <t>la unidad la provincia esta perjudicando los vecinos por falta de mantenimiento a la zona verde, esto genera la proliferacion de plagas</t>
  </si>
  <si>
    <t>Urbanizacion la provincia</t>
  </si>
  <si>
    <t>1037-2016</t>
  </si>
  <si>
    <t>de oficio ( guardabosques)</t>
  </si>
  <si>
    <t>variante las palmas KM 7</t>
  </si>
  <si>
    <t>jaime Alberto Zapata P</t>
  </si>
  <si>
    <t>variante las palmas aeropuerto KM 7, diagonal al colegio</t>
  </si>
  <si>
    <t>olver-Miguel</t>
  </si>
  <si>
    <t>1038-2016</t>
  </si>
  <si>
    <t>434874-160AS-COI1711-32962</t>
  </si>
  <si>
    <t>tala, socola y roseria en lote 49 de la parcelacion valle de la miel</t>
  </si>
  <si>
    <t>La comunidad</t>
  </si>
  <si>
    <t xml:space="preserve">valle de la miel, vereda el vallano </t>
  </si>
  <si>
    <t>Fabiola Lara T</t>
  </si>
  <si>
    <t>Cra 15 N° 7a 30 casa 1</t>
  </si>
  <si>
    <t>1039-2016</t>
  </si>
  <si>
    <t xml:space="preserve">Queja por vertimiento de aguas residuales a red de aguas lluvias a la red publica </t>
  </si>
  <si>
    <t>Maria rubiela Londoño</t>
  </si>
  <si>
    <t>Cra 46 N° 20 sur 11</t>
  </si>
  <si>
    <t>1040-2016</t>
  </si>
  <si>
    <t xml:space="preserve">persona que portaba el canino sin bozal en la pista de patinaje </t>
  </si>
  <si>
    <t>calle 42 sur con cra 46a</t>
  </si>
  <si>
    <t>calle 42 sur con cra 46a pista de patinaje</t>
  </si>
  <si>
    <t>1041-2016</t>
  </si>
  <si>
    <t>Posible tala de arboles sin autorización</t>
  </si>
  <si>
    <t>Inspeccion Palmas</t>
  </si>
  <si>
    <t>Luis Fernando Ruiz</t>
  </si>
  <si>
    <t>predio palmas</t>
  </si>
  <si>
    <t>1042-2016</t>
  </si>
  <si>
    <t>escombros y residuos solidos que perjudican vivienda con humedad</t>
  </si>
  <si>
    <t>Se remite a OOPP para que verifiquen la humedad que se observa es a raiz de una cuneta de una servidumbre de los interiores</t>
  </si>
  <si>
    <t>1043-2016</t>
  </si>
  <si>
    <t>en el predio numero 28 de la vereda pantanillo estan realizando roseria y zocola en retiros de afluente de la quebrada espiritu santo lo cual de acuerdo al P.O.T en zona de protección</t>
  </si>
  <si>
    <t xml:space="preserve">predio 28 vereda pantanillo </t>
  </si>
  <si>
    <t>1044-2016</t>
  </si>
  <si>
    <t>pollos en inadecuada tenencia, genera olores molestos a la comunidad.</t>
  </si>
  <si>
    <t>Jesus Maria - Esperanza</t>
  </si>
  <si>
    <t>1045-2016</t>
  </si>
  <si>
    <t xml:space="preserve">entrega voluntaria de perico fisher </t>
  </si>
  <si>
    <t xml:space="preserve">Jhon Mario Castañeda </t>
  </si>
  <si>
    <t>efrain</t>
  </si>
  <si>
    <t xml:space="preserve">itagui </t>
  </si>
  <si>
    <t>1046-2016</t>
  </si>
  <si>
    <t xml:space="preserve">hay unos arboles que tiene la raiz muy podrida y esta en peligro de caer sobre mi casa favor llamar a la señora aura para quenos uestre donde esta el arbol </t>
  </si>
  <si>
    <t>aura Rosa Castaño</t>
  </si>
  <si>
    <t>3860666 - 3206820330</t>
  </si>
  <si>
    <t xml:space="preserve">sector la esperanza al pie de la virgen </t>
  </si>
  <si>
    <t>1047-2016</t>
  </si>
  <si>
    <t>sensibilizacion sobre manejo adecuado de palomas</t>
  </si>
  <si>
    <t xml:space="preserve">plaza de mercado </t>
  </si>
  <si>
    <t>1048-2016</t>
  </si>
  <si>
    <t>7968-1559</t>
  </si>
  <si>
    <t>verificar retiro de 20 metros de la quebrada las brujas</t>
  </si>
  <si>
    <t xml:space="preserve">proyecto biocity epic </t>
  </si>
  <si>
    <t>1049-2016</t>
  </si>
  <si>
    <t>Quema en zona rural</t>
  </si>
  <si>
    <t>Sr. Ricardo - Finca los Alpes</t>
  </si>
  <si>
    <t>Finca los Alpes - pantanillo</t>
  </si>
  <si>
    <t>1050-2016</t>
  </si>
  <si>
    <t xml:space="preserve">via publica sucia </t>
  </si>
  <si>
    <t xml:space="preserve">obra el paraiso </t>
  </si>
  <si>
    <t>900246080-0</t>
  </si>
  <si>
    <t>1051-2016</t>
  </si>
  <si>
    <t>empresa de trofeos ubicada al fondo de un parqueadero que perjudica a la comunidad por las emisiones molestas</t>
  </si>
  <si>
    <t>empresa de trofeos</t>
  </si>
  <si>
    <t>1052-2016</t>
  </si>
  <si>
    <t>vertimiento de fluidos con mezcla de cemento al humedal del trianon</t>
  </si>
  <si>
    <t>ecohumedales</t>
  </si>
  <si>
    <t>antillas del sur</t>
  </si>
  <si>
    <t>1053-2016</t>
  </si>
  <si>
    <t>160SAE1610-3445</t>
  </si>
  <si>
    <t xml:space="preserve">CONCESION DE AGUA </t>
  </si>
  <si>
    <t>edgar alonso velasquez toro</t>
  </si>
  <si>
    <t>1054-2016</t>
  </si>
  <si>
    <t>Contaminacion de la via por salida de materiales del proyecto.</t>
  </si>
  <si>
    <t>Consorcio Proa.</t>
  </si>
  <si>
    <t>Se presentan a decargos.</t>
  </si>
  <si>
    <t>1055-2016</t>
  </si>
  <si>
    <t>el perro de propiedad de la señora Tatiana Muñoz Garcia ataco a mi hijo simon valderrama mesa de 11 años, este perro es de raza pitbull, el perro anda suelto sin bozal y sin trailla en la unidad. La administracion le ha lmado la atencion en varias veces y ella hace caso omiso</t>
  </si>
  <si>
    <t>3194576681 - 5580127</t>
  </si>
  <si>
    <t xml:space="preserve">Tatian Muñoz Garcia </t>
  </si>
  <si>
    <t>1056-2016</t>
  </si>
  <si>
    <t>posible corte e guaduas sin autorizacion al interior del predio privado.</t>
  </si>
  <si>
    <t xml:space="preserve">conjunto flores de la colina 3 </t>
  </si>
  <si>
    <t>811043645-7</t>
  </si>
  <si>
    <t xml:space="preserve">Evangelina Escobar </t>
  </si>
  <si>
    <t>contiguo a la direccion del peticionario</t>
  </si>
  <si>
    <t>1057-2016</t>
  </si>
  <si>
    <t>434455-438415</t>
  </si>
  <si>
    <t>en el restaurante la mayoria tienen cerdos de ceba, no aguantan los olores y el ruido generado por los cerdos.</t>
  </si>
  <si>
    <t>Maria Nully Velasquez</t>
  </si>
  <si>
    <t>3360363-3008077812</t>
  </si>
  <si>
    <t xml:space="preserve">restaurante la mayoria </t>
  </si>
  <si>
    <t xml:space="preserve">loma del escobero, curva del guayabo </t>
  </si>
  <si>
    <t>1058-2016</t>
  </si>
  <si>
    <t>en la vereda la esperanza ceca a la segunda virgen a mano izquierda hay unos arboles en riesgo, llmara a la solicitante que ella les indicara donde vive.</t>
  </si>
  <si>
    <t>Dora Luz MOrales</t>
  </si>
  <si>
    <t>vereda la esperanza</t>
  </si>
  <si>
    <t>Silvia Cano</t>
  </si>
  <si>
    <t>1059-2016</t>
  </si>
  <si>
    <t>escombros y material de construccion en vía publica</t>
  </si>
  <si>
    <t xml:space="preserve">Jose Oscar Rios </t>
  </si>
  <si>
    <t>Actividad pedagógica</t>
  </si>
  <si>
    <t>1060-2016</t>
  </si>
  <si>
    <t>438134 - 0393854 - 0000854 - 0035484 - 0037561</t>
  </si>
  <si>
    <t>Proyecto O´Clock</t>
  </si>
  <si>
    <t>verificacion retiro de la quebrada la zuñiga - control ambiental de obra</t>
  </si>
  <si>
    <t>Proyecto O'Clock - Jorge Gonzalez Ingenieros</t>
  </si>
  <si>
    <t>900788594-1</t>
  </si>
  <si>
    <t>1061-2016</t>
  </si>
  <si>
    <t xml:space="preserve">hay un vertimiento a la quebrada </t>
  </si>
  <si>
    <t xml:space="preserve">Fabio Garces </t>
  </si>
  <si>
    <t>1062-2016</t>
  </si>
  <si>
    <t>hay unos arboles que estan en riesgo</t>
  </si>
  <si>
    <t>olga cecilia restrepo</t>
  </si>
  <si>
    <t>Edificio el cortijo - Nohelia Arango</t>
  </si>
  <si>
    <t>1063-2016</t>
  </si>
  <si>
    <t>arbol en riesgo</t>
  </si>
  <si>
    <t>el portal del norte</t>
  </si>
  <si>
    <t>1064-2016</t>
  </si>
  <si>
    <t>157213 - 14916</t>
  </si>
  <si>
    <t>Falta de mantenimiento en obras de drenaje, movimiento en masa de taludes</t>
  </si>
  <si>
    <t>Urbanizacion Faro del Esmeraldal</t>
  </si>
  <si>
    <t>1065-2016</t>
  </si>
  <si>
    <t>Comparendo por escombros en espacio publico</t>
  </si>
  <si>
    <t xml:space="preserve">Jose Leonardo Rios </t>
  </si>
  <si>
    <t>Barrio La Paz</t>
  </si>
  <si>
    <t>1066-2016</t>
  </si>
  <si>
    <t>Zona de retiro</t>
  </si>
  <si>
    <t>Josue German Chavez Zuluaga</t>
  </si>
  <si>
    <t>1067-2016</t>
  </si>
  <si>
    <t>Mordida por mascota</t>
  </si>
  <si>
    <t>Yohana Vaneza Lopez</t>
  </si>
  <si>
    <t>Isabel Cristina Zuluaga</t>
  </si>
  <si>
    <t>Cra 27 g # 35 sur 17 ( int 106)</t>
  </si>
  <si>
    <t>4175735 - 3163861833</t>
  </si>
  <si>
    <t>1068-2016</t>
  </si>
  <si>
    <t>Predio abandonado que genera mucha malesa ,roedores, etc</t>
  </si>
  <si>
    <t>de oficio (Salud)</t>
  </si>
  <si>
    <t>Cra 40 a # 40 f sur 28</t>
  </si>
  <si>
    <t>o reporta</t>
  </si>
  <si>
    <t>tiene 2 caninos esnauzer en el apartamento a401 son muy bullosos y violentos</t>
  </si>
  <si>
    <t>no repota</t>
  </si>
  <si>
    <t>calle 38 a  sur 41- 71 apt 401</t>
  </si>
  <si>
    <t>1069-2016</t>
  </si>
  <si>
    <t>tiene escombros hace varios dias en la via pública</t>
  </si>
  <si>
    <t>tv 35 a sur # 32 60</t>
  </si>
  <si>
    <t>1070-2016</t>
  </si>
  <si>
    <t>verificacion de sedimento en el canal de las brujas box coulvert paralelo al conventode</t>
  </si>
  <si>
    <t>melier- muga</t>
  </si>
  <si>
    <t>1071-2016</t>
  </si>
  <si>
    <t>verificacion maltrato animal</t>
  </si>
  <si>
    <t>david bornacelli</t>
  </si>
  <si>
    <t>calle 50c sur 40b 160</t>
  </si>
  <si>
    <t>1072-2016</t>
  </si>
  <si>
    <t>contaminacion por aguas residuales a la quebrada la honda</t>
  </si>
  <si>
    <t>calle 23 sur 25b 69 casas de avignon</t>
  </si>
  <si>
    <t>1073-2016</t>
  </si>
  <si>
    <t>limpieza cuerpo de agua que circula cerca a la quebrada la rochelle</t>
  </si>
  <si>
    <t xml:space="preserve">quadra  constructora </t>
  </si>
  <si>
    <t>cra 25b 23 sur 100</t>
  </si>
  <si>
    <t>nit 900162310</t>
  </si>
  <si>
    <t>1074-2016</t>
  </si>
  <si>
    <t>vertimiento de lechada al cuerpo de agua</t>
  </si>
  <si>
    <t>luis fernando m</t>
  </si>
  <si>
    <t>calle 23 sur 25b 09</t>
  </si>
  <si>
    <t>1075-2016</t>
  </si>
  <si>
    <t>se sencibiliza ante el decreto 030 razas potencialmente peligrosas</t>
  </si>
  <si>
    <t>comiunidad</t>
  </si>
  <si>
    <t>sector turistico  el salado</t>
  </si>
  <si>
    <t>no reprta</t>
  </si>
  <si>
    <t>1076-2016</t>
  </si>
  <si>
    <t>venta ilegal y maltrato animal de caninos de raza pitbull</t>
  </si>
  <si>
    <t>alirio de jesus arboleda</t>
  </si>
  <si>
    <t>barrio undido itagui</t>
  </si>
  <si>
    <t>CC 15279575</t>
  </si>
  <si>
    <t>1077-2016</t>
  </si>
  <si>
    <t>verificacion de obra</t>
  </si>
  <si>
    <t>obra nativo</t>
  </si>
  <si>
    <t>1078-2016</t>
  </si>
  <si>
    <t>obra bruja bonita</t>
  </si>
  <si>
    <t>1079-2016</t>
  </si>
  <si>
    <t>obra colors</t>
  </si>
  <si>
    <t>1080-2016</t>
  </si>
  <si>
    <t>obra palmeras</t>
  </si>
  <si>
    <t>1081-2016</t>
  </si>
  <si>
    <t>viva éxito</t>
  </si>
  <si>
    <t>1082-2016</t>
  </si>
  <si>
    <t>1083-2016</t>
  </si>
  <si>
    <t>malos olores por gallinero</t>
  </si>
  <si>
    <t>luz miriam montoya</t>
  </si>
  <si>
    <t>cra 24f # 40 sur 196</t>
  </si>
  <si>
    <t>1084-2016</t>
  </si>
  <si>
    <t>los residentes de este apto tiran la basura desde el 3 piso y no aguantamos los gallinazos</t>
  </si>
  <si>
    <t>luis gonzalo parra</t>
  </si>
  <si>
    <t>fany</t>
  </si>
  <si>
    <t>calle 39b sur # 45 44 apto 301</t>
  </si>
  <si>
    <t>11/28/2016</t>
  </si>
  <si>
    <t>1085-2016</t>
  </si>
  <si>
    <t>falta de polisombra en la obra</t>
  </si>
  <si>
    <t>regatta (inversiones campo amalia</t>
  </si>
  <si>
    <t>calle 27d sur # 27b 04</t>
  </si>
  <si>
    <t>nit 811000555-8</t>
  </si>
  <si>
    <t>1086-2016</t>
  </si>
  <si>
    <t>inadecuada disposicion de residuos solidos</t>
  </si>
  <si>
    <t>rocio estella marin</t>
  </si>
  <si>
    <t>cra 26 # 41s 22</t>
  </si>
  <si>
    <t>1087-2016</t>
  </si>
  <si>
    <t>ofelia gil</t>
  </si>
  <si>
    <t>cra 26 # 41s 03</t>
  </si>
  <si>
    <t>cc 21907851</t>
  </si>
  <si>
    <t>1088-2016</t>
  </si>
  <si>
    <t xml:space="preserve">arrojan residuos de icopor al retiro de la quebrada </t>
  </si>
  <si>
    <t>acierto inmobiliario</t>
  </si>
  <si>
    <t>1089-2016</t>
  </si>
  <si>
    <t>el municipio le tumbo uno s arboles  a un señor</t>
  </si>
  <si>
    <t>jairo jesus montoya</t>
  </si>
  <si>
    <t>dg 29/32 a sur apto 1103</t>
  </si>
  <si>
    <t>CC 8349984</t>
  </si>
  <si>
    <t>Municipio de envigado</t>
  </si>
  <si>
    <t>dg 29-32 a sur aoto 31/103</t>
  </si>
  <si>
    <t>1090-2016</t>
  </si>
  <si>
    <t>requerimiento de polisombra</t>
  </si>
  <si>
    <t>1091-2016</t>
  </si>
  <si>
    <t>control ante residuos solidos</t>
  </si>
  <si>
    <t>ramiro muñoz</t>
  </si>
  <si>
    <t>deposito los londoño</t>
  </si>
  <si>
    <t>1092-2017</t>
  </si>
  <si>
    <t>vaca en mal estado</t>
  </si>
  <si>
    <t>fernando rendon</t>
  </si>
  <si>
    <t>via el saladox el colegio</t>
  </si>
  <si>
    <t>1093-2016</t>
  </si>
  <si>
    <t>conjunto bella tierra</t>
  </si>
  <si>
    <t>km 18 via palmas</t>
  </si>
  <si>
    <t>nit 9008645121</t>
  </si>
  <si>
    <t>1094-2016</t>
  </si>
  <si>
    <t>431275 - 0138900</t>
  </si>
  <si>
    <t>verificacion del retiro de cause</t>
  </si>
  <si>
    <t>reserva del bosque - Carlos Rivera Interventor</t>
  </si>
  <si>
    <t>las palmas vereda la esperanza</t>
  </si>
  <si>
    <t>nit 811032904-2</t>
  </si>
  <si>
    <t>1095-2016</t>
  </si>
  <si>
    <t>escombrros</t>
  </si>
  <si>
    <t>jaime gil</t>
  </si>
  <si>
    <t>calle 37 sur # 41 27</t>
  </si>
  <si>
    <t>cc 98660484</t>
  </si>
  <si>
    <t>1096-2016</t>
  </si>
  <si>
    <t>mal manejo de obra, via sucia</t>
  </si>
  <si>
    <t>cc 98551610</t>
  </si>
  <si>
    <t>3113081552 - 3146286801</t>
  </si>
  <si>
    <t>1097-2016</t>
  </si>
  <si>
    <t>presunto maltrato animal</t>
  </si>
  <si>
    <t>genoveva tabares</t>
  </si>
  <si>
    <t>dg 29 # 24f sur 81 apto 505</t>
  </si>
  <si>
    <t>1098-2016</t>
  </si>
  <si>
    <t>se recoge ave herida en el pasaje del ley</t>
  </si>
  <si>
    <t>pasaje del ley</t>
  </si>
  <si>
    <t>1099-2016</t>
  </si>
  <si>
    <t>dejan salir el canino de nombre shacha y no le recogen las excretas</t>
  </si>
  <si>
    <t>yohana- sofia roman</t>
  </si>
  <si>
    <t>tv 33 sur dg 29-26</t>
  </si>
  <si>
    <t>1100-2016</t>
  </si>
  <si>
    <t>material de construcion en retiro de la quebrada la sucia</t>
  </si>
  <si>
    <t>calle 46 e sur # 42b 05</t>
  </si>
  <si>
    <t>nit 900579501-9</t>
  </si>
  <si>
    <t>1101-2016</t>
  </si>
  <si>
    <t>vertimiento de aguas residuales al espacio publico</t>
  </si>
  <si>
    <t>cra 46a x calle 41 sur</t>
  </si>
  <si>
    <t>1102-2016</t>
  </si>
  <si>
    <t>rescate de curucutu</t>
  </si>
  <si>
    <t>lote del municipio</t>
  </si>
  <si>
    <t>1103-2016</t>
  </si>
  <si>
    <t>arbol peligroso- pino patula para talar</t>
  </si>
  <si>
    <t xml:space="preserve">no reporta direccion del perjudicante: NOTA se archiva por falta de informacion </t>
  </si>
  <si>
    <t>1104-2016</t>
  </si>
  <si>
    <t>ingresarlo sin radicado(arbey autorizo)</t>
  </si>
  <si>
    <t>fuga de manguera hacia la via, ( NOTA: no tiene radicado ya que solucionaron en el momento que se llego a verificar</t>
  </si>
  <si>
    <t>tiki bar, grill hill</t>
  </si>
  <si>
    <t>1105-2016</t>
  </si>
  <si>
    <t>afectacion a arboles en espacio público</t>
  </si>
  <si>
    <t>de oficio autoridad ambiental delegada</t>
  </si>
  <si>
    <t>tv 33 # 35a sur 35</t>
  </si>
  <si>
    <t>1106-2016</t>
  </si>
  <si>
    <t>perro de raza pitbull que anda suelto sin bozal y sin tarilla, es un perro muy agresivo, las personas que pasan poe este lugar se ven en peligro</t>
  </si>
  <si>
    <t>Berta Ruiz</t>
  </si>
  <si>
    <t>calle 26 sur " 22 07</t>
  </si>
  <si>
    <t>1107-2016</t>
  </si>
  <si>
    <t>alteracion de las zonas verdes en un sector del edificio 4.4</t>
  </si>
  <si>
    <t>gustavo londoño</t>
  </si>
  <si>
    <t>cra 42bb # 48c sur 144 apto 104</t>
  </si>
  <si>
    <t>1108-2016</t>
  </si>
  <si>
    <t>malos olores en tercer piso poe 3 caninos , ladran por permanecer solos todo el dia</t>
  </si>
  <si>
    <t>tv 32a  sur # 31e 50</t>
  </si>
  <si>
    <t>1109-2016</t>
  </si>
  <si>
    <t xml:space="preserve">canino que dejan solo hasta 4 dias </t>
  </si>
  <si>
    <t>clara granados</t>
  </si>
  <si>
    <t>calle 26 sur # 22 31 casa 112</t>
  </si>
  <si>
    <t>TEL 3204422720-4873210</t>
  </si>
  <si>
    <t>1110-2016</t>
  </si>
  <si>
    <t>hay un guadual que esta perjudicando a la peticionaria toda vez que estas guaduas cuando llueve o ventea golpea sus ventanas y rompe la maya de seguridad</t>
  </si>
  <si>
    <t xml:space="preserve">Erika margarita pareja </t>
  </si>
  <si>
    <t>calle 45a sue " 39b 190</t>
  </si>
  <si>
    <t>juan gonzalo gomez</t>
  </si>
  <si>
    <t>tv 35 sur # 27f 51</t>
  </si>
  <si>
    <t>TEL 3362471-3116098338</t>
  </si>
  <si>
    <t>1111-2016</t>
  </si>
  <si>
    <t>hay un perro de raza pitbull suelto sin bozal y sin trailla</t>
  </si>
  <si>
    <t>Francisco javier Mazo Echeverri</t>
  </si>
  <si>
    <t>cra 27b sur 29</t>
  </si>
  <si>
    <t>tel 3133472</t>
  </si>
  <si>
    <t>cra 27b 23 sur 100</t>
  </si>
  <si>
    <t>1112-2016</t>
  </si>
  <si>
    <t>verificación del manejo de la obra tanto interior como exterior</t>
  </si>
  <si>
    <t>palmeras 3</t>
  </si>
  <si>
    <t>1113-2016</t>
  </si>
  <si>
    <t>Sofia Roman</t>
  </si>
  <si>
    <t>21.723.157</t>
  </si>
  <si>
    <t>1114-2016</t>
  </si>
  <si>
    <t>Requerimiento a empresa Retales y Cortes</t>
  </si>
  <si>
    <t>Establecimiento Retales y Cortes</t>
  </si>
  <si>
    <t>1115-2016</t>
  </si>
  <si>
    <t>Siga la Vaca Disco Club</t>
  </si>
  <si>
    <t>1037640357-5</t>
  </si>
  <si>
    <t>1116-2016</t>
  </si>
  <si>
    <t>425922 - 0007748-71309-64266</t>
  </si>
  <si>
    <t>Balcones del Trianón, Altos de Aragón</t>
  </si>
  <si>
    <t>Descarga de aguas residuales al humedal</t>
  </si>
  <si>
    <t>Comité Ecohumedales</t>
  </si>
  <si>
    <t>Balcones del Trianón - Altos de Aragón</t>
  </si>
  <si>
    <t>1117-2016</t>
  </si>
  <si>
    <t>Colegio Las Palmas</t>
  </si>
  <si>
    <t>Olver-Ana</t>
  </si>
  <si>
    <t>1118-2016</t>
  </si>
  <si>
    <t>Carro tirando escombros en lote privado</t>
  </si>
  <si>
    <t>Nelson Enrique Correa Gaviria</t>
  </si>
  <si>
    <t>98.560.828</t>
  </si>
  <si>
    <t>1119-2016</t>
  </si>
  <si>
    <t>Luz Amparo Lopez Gallego</t>
  </si>
  <si>
    <t>Doris Palacio</t>
  </si>
  <si>
    <t>1120-2016</t>
  </si>
  <si>
    <t>Tala de arbol</t>
  </si>
  <si>
    <t>Jeison-Ana-Santiago</t>
  </si>
  <si>
    <t>1121-2016</t>
  </si>
  <si>
    <t>Olores nauseabundos en este sector</t>
  </si>
  <si>
    <t>Bodega 113</t>
  </si>
  <si>
    <t>1122-2016</t>
  </si>
  <si>
    <t>rosario Urrea</t>
  </si>
  <si>
    <t>1123-2016</t>
  </si>
  <si>
    <t>Supercaliente</t>
  </si>
  <si>
    <t>Emisiones de aire por estabelcimiento de comidas</t>
  </si>
  <si>
    <t>Supercaliente - Yenny Cañas</t>
  </si>
  <si>
    <t>Arbey</t>
  </si>
  <si>
    <t>1124-2016</t>
  </si>
  <si>
    <t>Ocupación de zona retior de fuete hídrica</t>
  </si>
  <si>
    <t>Felipe Escobar</t>
  </si>
  <si>
    <t>1125-2016</t>
  </si>
  <si>
    <t>Derrame de aguas de pozo séptico a via</t>
  </si>
  <si>
    <t>Centro de Desarrollo Integral - Obras Públicas</t>
  </si>
  <si>
    <t>Centro de Desarrollo Integral</t>
  </si>
  <si>
    <t>800009090-6</t>
  </si>
  <si>
    <t>remitido a OOPP</t>
  </si>
  <si>
    <t>Olver-Ana-Santiago</t>
  </si>
  <si>
    <t>1126-2016</t>
  </si>
  <si>
    <t xml:space="preserve">escombros en zona blanda declarados como clandestinos </t>
  </si>
  <si>
    <t>1127-2016</t>
  </si>
  <si>
    <t>el señor juan diego montoya ochoa de la urbanizacion encenillos atropello a mi perro nacho</t>
  </si>
  <si>
    <t>andres nicolas londoño posada</t>
  </si>
  <si>
    <t>las palmas sector la acuarela</t>
  </si>
  <si>
    <t>juan diego montoya</t>
  </si>
  <si>
    <t>Recurso o aspecto ambiental</t>
  </si>
  <si>
    <t>Via principal</t>
  </si>
  <si>
    <t>Lugar infracción barrio</t>
  </si>
  <si>
    <t>Destinación Procedimental</t>
  </si>
  <si>
    <t>Solución implementada</t>
  </si>
  <si>
    <t>Responsables</t>
  </si>
  <si>
    <t>Alertas</t>
  </si>
  <si>
    <t>Presunto maltrato animal</t>
  </si>
  <si>
    <t>Ley 1801 de 2016</t>
  </si>
  <si>
    <t>Multa</t>
  </si>
  <si>
    <t>Alexandra Uribe Alzate</t>
  </si>
  <si>
    <t>PQRS</t>
  </si>
  <si>
    <t>Ataque de animales de compañía a otros animales o personas</t>
  </si>
  <si>
    <t>Ley 1774 de 2016</t>
  </si>
  <si>
    <t>Reposición / Compensación</t>
  </si>
  <si>
    <t>Juan  Muñoz Guerra</t>
  </si>
  <si>
    <t>Tenencia inadecuada de animales de compañía</t>
  </si>
  <si>
    <t>Multa + reposición</t>
  </si>
  <si>
    <t>Julian Guzman Agudelo</t>
  </si>
  <si>
    <t>Tenencia inadecuada de lotes - falta de mantenimiento</t>
  </si>
  <si>
    <t>Multa + retención animal</t>
  </si>
  <si>
    <t>Adriana Florez Buriticá</t>
  </si>
  <si>
    <t>Afectaciones a la propiedad por arboles o vegetación</t>
  </si>
  <si>
    <t>Informe técnico</t>
  </si>
  <si>
    <t>Multa + suspensión</t>
  </si>
  <si>
    <t>Mariela Osorio Acosta</t>
  </si>
  <si>
    <t>Árbol en riesgo</t>
  </si>
  <si>
    <t>Cerramiento / Aislamiento</t>
  </si>
  <si>
    <t>Olver Puerta Garcia</t>
  </si>
  <si>
    <t>Descarga inadecuada de aguas residuales o sin cumplimiento de requisitos</t>
  </si>
  <si>
    <t>Retención / recepción animal</t>
  </si>
  <si>
    <t>Yudi Betancur Rios</t>
  </si>
  <si>
    <t>Manejo inadecuado de aguas lluvias o escorrentia</t>
  </si>
  <si>
    <t>Conciliación / Sensibilización / Amonestación</t>
  </si>
  <si>
    <t>Laura Bautista Barroso</t>
  </si>
  <si>
    <t>Control socioambiental de obra</t>
  </si>
  <si>
    <t>Remisión / Competencia otras entidades</t>
  </si>
  <si>
    <t>Sebastian Rodas Lopez</t>
  </si>
  <si>
    <t>Disposición inadecuada de residuos sólidos en horas, dias y lugares no autorizados</t>
  </si>
  <si>
    <t>PVA</t>
  </si>
  <si>
    <t>Suspensión temporal o definitiva</t>
  </si>
  <si>
    <t>Juan Carlos Sánchez Vargas</t>
  </si>
  <si>
    <t>Afectaciones por ruido</t>
  </si>
  <si>
    <t>Medida preventiva</t>
  </si>
  <si>
    <t>Demolición</t>
  </si>
  <si>
    <t>Mauricio Gomez Herrera</t>
  </si>
  <si>
    <t>Afectaciones por emisiones atmosféricas</t>
  </si>
  <si>
    <t>Radicación</t>
  </si>
  <si>
    <t>Decomiso</t>
  </si>
  <si>
    <t>Laura Gallo Carvajal</t>
  </si>
  <si>
    <t>Aprovechamiento del agua sin cumplimiento de requisitos</t>
  </si>
  <si>
    <t>Retorno a estado original</t>
  </si>
  <si>
    <t>Juanita Aristizabal Chavarriaga</t>
  </si>
  <si>
    <t>Afectaciones por movimientos en masa o erosión</t>
  </si>
  <si>
    <t>Legalización de actividad</t>
  </si>
  <si>
    <t>Daniela Palacio Londoño</t>
  </si>
  <si>
    <t>Orden de policía</t>
  </si>
  <si>
    <t>No hallado / No problemática</t>
  </si>
  <si>
    <t>Juan Fernando Florez Lema</t>
  </si>
  <si>
    <t xml:space="preserve">Aprovechamiento forestal sin permisos </t>
  </si>
  <si>
    <t>Jenifer Zapata Castro</t>
  </si>
  <si>
    <t>Afectación al ornato</t>
  </si>
  <si>
    <t>I</t>
  </si>
  <si>
    <t>Audiencia</t>
  </si>
  <si>
    <t>Claudia Orozco Henao</t>
  </si>
  <si>
    <t>Afectación a individuos arboreos</t>
  </si>
  <si>
    <t>J</t>
  </si>
  <si>
    <t>Fallo</t>
  </si>
  <si>
    <t>Daniel Montoya Escobar</t>
  </si>
  <si>
    <t xml:space="preserve">Acumulación de escombros en el espacio publico </t>
  </si>
  <si>
    <t>K</t>
  </si>
  <si>
    <t>Escaneo</t>
  </si>
  <si>
    <t>Carlos Mario Gonzalez</t>
  </si>
  <si>
    <t xml:space="preserve">Afectación a suelos de protección </t>
  </si>
  <si>
    <t>Archivado</t>
  </si>
  <si>
    <t>Fauna silvestre en cautiverio</t>
  </si>
  <si>
    <t>AC</t>
  </si>
  <si>
    <t>Remisión</t>
  </si>
  <si>
    <t>Afectaciones asociadas a incendios o quemas</t>
  </si>
  <si>
    <t>DC</t>
  </si>
  <si>
    <t>Ocupacion de cauce sin cumplimiento de requisitos</t>
  </si>
  <si>
    <t>DS</t>
  </si>
  <si>
    <t xml:space="preserve">Permiso de tenencia de caninos de manejo especial </t>
  </si>
  <si>
    <t>DA</t>
  </si>
  <si>
    <t>(Varios elementos)</t>
  </si>
  <si>
    <t>Resp próxima actuación</t>
  </si>
  <si>
    <t>Cuenta de Radicado</t>
  </si>
  <si>
    <t>(en blanco)</t>
  </si>
  <si>
    <t>Total general</t>
  </si>
  <si>
    <t>proxima atencion</t>
  </si>
  <si>
    <t>TOTAL</t>
  </si>
  <si>
    <t>ATENCION JURIDICA</t>
  </si>
  <si>
    <t>ATENCION TECNICA</t>
  </si>
  <si>
    <t xml:space="preserve">ATENCION ADMINISTRATIVA </t>
  </si>
  <si>
    <t>ATENCION ARCHIVO</t>
  </si>
  <si>
    <t>ejecutar sancion pedagogica</t>
  </si>
  <si>
    <t>Solicitante</t>
  </si>
  <si>
    <t>Vía principal</t>
  </si>
  <si>
    <t>Correo electrónico</t>
  </si>
  <si>
    <t>Recurso - Tema</t>
  </si>
  <si>
    <t xml:space="preserve"> Asunto</t>
  </si>
  <si>
    <t>Barrio</t>
  </si>
  <si>
    <t>Dias de atencion</t>
  </si>
  <si>
    <t>fecha de ultima actuación</t>
  </si>
  <si>
    <t>Ultima actuación</t>
  </si>
  <si>
    <t>Resp ultima actuación</t>
  </si>
  <si>
    <t>Periodo atención</t>
  </si>
  <si>
    <t>Inspector responsable</t>
  </si>
  <si>
    <t>Próxima actuación</t>
  </si>
  <si>
    <t>PQRS o Cobro</t>
  </si>
  <si>
    <t>Alerta / PQRS o Cobro</t>
  </si>
  <si>
    <t>Observaciones</t>
  </si>
  <si>
    <t>Historico funcionario prox actuación</t>
  </si>
  <si>
    <t>Fecha ultima modificación</t>
  </si>
  <si>
    <t>Valor anterior</t>
  </si>
  <si>
    <t>Historico prox actuación</t>
  </si>
  <si>
    <t>0001-2026</t>
  </si>
  <si>
    <t>64 - 156</t>
  </si>
  <si>
    <t>Leonel Jaramillo</t>
  </si>
  <si>
    <t>0002-2026</t>
  </si>
  <si>
    <t>65 - 2901</t>
  </si>
  <si>
    <t>Cesar Agudelo Monsalve</t>
  </si>
  <si>
    <t>0003-2026</t>
  </si>
  <si>
    <t>Carlos Alberto Rios Hincapie</t>
  </si>
  <si>
    <t>La Tienda de Ninfa</t>
  </si>
  <si>
    <t>0004-2026</t>
  </si>
  <si>
    <t>31 - 980</t>
  </si>
  <si>
    <t>Cesar Augusto Acosta Restrepo</t>
  </si>
  <si>
    <t>cesaracosta210@gmail.com</t>
  </si>
  <si>
    <t>Por deteminar</t>
  </si>
  <si>
    <t>en espera de respuesta por parte de seguridad y convivencia</t>
  </si>
  <si>
    <t>0005-2026</t>
  </si>
  <si>
    <t>000184 - 0003121</t>
  </si>
  <si>
    <t>Albeiro Rivera</t>
  </si>
  <si>
    <t>Proyecto Green Hills</t>
  </si>
  <si>
    <t>remitir a corantioquia</t>
  </si>
  <si>
    <t>0006-2026</t>
  </si>
  <si>
    <t>De oficio/ Inspeccion las Palmas</t>
  </si>
  <si>
    <t>Arturo Botero</t>
  </si>
  <si>
    <t>0007-2026</t>
  </si>
  <si>
    <t>Se envía para auto archivo, ya que en visita realizada no se evidencio movimientos de tierras afectando fuente hídrica.</t>
  </si>
  <si>
    <t>0008-2026</t>
  </si>
  <si>
    <t>Pedro Luis Taborda</t>
  </si>
  <si>
    <t>pitterino@gmail.com</t>
  </si>
  <si>
    <t>Urbanizacion Magdalena de la Cuenca</t>
  </si>
  <si>
    <t>se duplica en el exp 33-2026</t>
  </si>
  <si>
    <t>0009-2026</t>
  </si>
  <si>
    <t>Samuel Gomez</t>
  </si>
  <si>
    <t>0010-2026</t>
  </si>
  <si>
    <t>Mario Alberto Marin Zapata / Urbanización Saobento</t>
  </si>
  <si>
    <t>jessica@administracionam.co</t>
  </si>
  <si>
    <t>0011-2026</t>
  </si>
  <si>
    <t>De oficio/Bienestar animal</t>
  </si>
  <si>
    <t>Martha Elena Grajales</t>
  </si>
  <si>
    <t>0012-2026</t>
  </si>
  <si>
    <t>Hernan Hernandez Patiño</t>
  </si>
  <si>
    <t>Club Canino</t>
  </si>
  <si>
    <t>0013-2026</t>
  </si>
  <si>
    <t>Acueducto Reserva Carriqui</t>
  </si>
  <si>
    <t>0014-2026</t>
  </si>
  <si>
    <t>0015-2026</t>
  </si>
  <si>
    <t>706 - 2593 - 1837 - 002291- 0001432</t>
  </si>
  <si>
    <t>AMVA / Viviana Arboleda</t>
  </si>
  <si>
    <t>viviarboleda32@gmail.com</t>
  </si>
  <si>
    <t>0016-2026</t>
  </si>
  <si>
    <t>Clinica Veterinaria Animal Life</t>
  </si>
  <si>
    <t>Duplicado con 087-2026</t>
  </si>
  <si>
    <t>0017-2026</t>
  </si>
  <si>
    <t>Elkin-Jader</t>
  </si>
  <si>
    <t xml:space="preserve">Se realiza visita al sitio, no se evidencia una poda significativa a la especie, se realiza inducción a la persona de como se debe solicitar la intervención de los mismos y así no causar daños a la flora. </t>
  </si>
  <si>
    <t>0018-2026</t>
  </si>
  <si>
    <t>Carmelinda Villegas Márquez</t>
  </si>
  <si>
    <t>Lote C</t>
  </si>
  <si>
    <t>0019-2026</t>
  </si>
  <si>
    <t>Conjunto residencial San Antonio</t>
  </si>
  <si>
    <t>0020-2026</t>
  </si>
  <si>
    <t>Conjunto residencial Guadalcanal</t>
  </si>
  <si>
    <t>No se evidencia contaminación en el afluente sin nombre (Alquerias San isidro), se visito en la Unidad el Ramal 1, se visito en la unidad Guadalcanal y  Alquerias de San isidro, sin evidenciar aguas residuales que afecten el sitio de alguna contaminación.</t>
  </si>
  <si>
    <t>0021-2026</t>
  </si>
  <si>
    <t>Conrado</t>
  </si>
  <si>
    <t>0022-2026</t>
  </si>
  <si>
    <t>Restaurante el Miry</t>
  </si>
  <si>
    <t>0023-2026</t>
  </si>
  <si>
    <t>Proyecto Promenade</t>
  </si>
  <si>
    <t>Tv de la Montaña</t>
  </si>
  <si>
    <t>323 3923150</t>
  </si>
  <si>
    <t>Se realiza recorrrido en el sector y se evidencia protección por medio de trinchos y protección a las especies árboreas. Se envia para auto de archivo.</t>
  </si>
  <si>
    <t>0024-2026</t>
  </si>
  <si>
    <t>Juan José Lopera Duque</t>
  </si>
  <si>
    <t>Vereda Perico Lote 91</t>
  </si>
  <si>
    <t>El radicado aparece posterior a la visita, ya que se atendio por solicitud de whatsApp, se envia auto archivo ya que no se evidencia afectación por moscas, solo se observa una gallinaza la cual es utilizada para abono en cultivo, las moscas son lo normal del sitio, sin ver afectación.</t>
  </si>
  <si>
    <t>0025-2026</t>
  </si>
  <si>
    <t>0026-2026</t>
  </si>
  <si>
    <t>Arturo Pineda</t>
  </si>
  <si>
    <t>0027-2026</t>
  </si>
  <si>
    <t>Tonka</t>
  </si>
  <si>
    <t>0028-2026</t>
  </si>
  <si>
    <t>0029-2026</t>
  </si>
  <si>
    <t>Comunidad lemont 1</t>
  </si>
  <si>
    <t>Lemont 2</t>
  </si>
  <si>
    <t>0030-2026</t>
  </si>
  <si>
    <t>2268 -2345</t>
  </si>
  <si>
    <t>Policia Nacional</t>
  </si>
  <si>
    <t>Juan David Arango Castaño</t>
  </si>
  <si>
    <t>0031-2026</t>
  </si>
  <si>
    <t>Leopoldo</t>
  </si>
  <si>
    <t>0032-2026</t>
  </si>
  <si>
    <t>Lina Maria Tres Palacios Barrientos</t>
  </si>
  <si>
    <t>0033-2026</t>
  </si>
  <si>
    <t>Pedro Luis Taborda Jaramillo</t>
  </si>
  <si>
    <t>Urbanización Magdalena de la Cuenca</t>
  </si>
  <si>
    <t>Se solicita mantenimiento del rodal, realizando tala de 15 a 20 guaduas, las que estan caidas y sobre maduras. Se realizar verificación en aproximadamente 15 dias a partir de la visita. Se realizó verificación y se realizo la poda del guadual acorde a las indicaciones, se remite el caso a la Secretaria de Gobierno para intervención entre predios colindantes con Radicado #0003419/10/02/2026.se duplica en el exp 33-2026</t>
  </si>
  <si>
    <t>0034-2026</t>
  </si>
  <si>
    <t>Carlos Arturo Botero</t>
  </si>
  <si>
    <t>Se realiza visita y las direcciones relacionadas en la petición no coinciden, se realiza recorrido por el sector de la Sebastiana, por la Escuela Dario de Bedut, sin evidenciar residuos en el sector.</t>
  </si>
  <si>
    <t>0035-2026</t>
  </si>
  <si>
    <t>Alberto Ardila</t>
  </si>
  <si>
    <t>El señor encargado de recoger los escombros ya tiene radicado # 181 solicitado el día 21/01/2026, información recibida por parte de la Empresa Enviaseo.</t>
  </si>
  <si>
    <t>0036-2026</t>
  </si>
  <si>
    <t>De oficio/ Ecosistemas y biodiversidad</t>
  </si>
  <si>
    <t>Olivares de Camino Verde P.H</t>
  </si>
  <si>
    <t>0037-2026</t>
  </si>
  <si>
    <t>sector quillo</t>
  </si>
  <si>
    <t>Durante la visita no se observa la instalación del cerramiento sobre la quebrada Ayura a la altura de marañas.</t>
  </si>
  <si>
    <t>0038-2026</t>
  </si>
  <si>
    <t>Rodolfo Palacio</t>
  </si>
  <si>
    <t>Hacer pruebas de anilina para descartar posibles descargas</t>
  </si>
  <si>
    <t>0039-2026</t>
  </si>
  <si>
    <t>00001997 - 00003012</t>
  </si>
  <si>
    <t>EPM E.S.P</t>
  </si>
  <si>
    <t>epm@epm.com.co</t>
  </si>
  <si>
    <t>0040-2026</t>
  </si>
  <si>
    <t xml:space="preserve">Osvaldo Gallego </t>
  </si>
  <si>
    <t>0041-2026</t>
  </si>
  <si>
    <t xml:space="preserve">Nancy Ramirez </t>
  </si>
  <si>
    <t xml:space="preserve">Ninfa </t>
  </si>
  <si>
    <t>0042-2026</t>
  </si>
  <si>
    <t xml:space="preserve">Por Determinar </t>
  </si>
  <si>
    <t>0043-2026</t>
  </si>
  <si>
    <t>0086140 - 0007189 - 0003219 - 0007190</t>
  </si>
  <si>
    <t>Comunidad /Amigos del Barrio</t>
  </si>
  <si>
    <t>Taller Mofles</t>
  </si>
  <si>
    <t>Expediente 101-2026</t>
  </si>
  <si>
    <t>0044-2026</t>
  </si>
  <si>
    <t xml:space="preserve">Manuela Muñoz </t>
  </si>
  <si>
    <t>0045-2026</t>
  </si>
  <si>
    <t>Unidad Residencial Palestina</t>
  </si>
  <si>
    <t>Urbanizacion Kobalto</t>
  </si>
  <si>
    <t>0046-2026</t>
  </si>
  <si>
    <t>Oficio-luz Marina Acosta Mesa</t>
  </si>
  <si>
    <t>int 125</t>
  </si>
  <si>
    <t>carloscardonacac@gmail.com-fundacionmanosdeluz@@gmail.com</t>
  </si>
  <si>
    <t>0047-2026</t>
  </si>
  <si>
    <t>Alba Nury Alcaraz</t>
  </si>
  <si>
    <t>caso solucionado en el cosecutivo 67-2026</t>
  </si>
  <si>
    <t>0048-2026</t>
  </si>
  <si>
    <t>0049-2026</t>
  </si>
  <si>
    <t xml:space="preserve">Oficio-Luis Felipe Villegas de Bedout </t>
  </si>
  <si>
    <t xml:space="preserve">via </t>
  </si>
  <si>
    <t>entrada</t>
  </si>
  <si>
    <t>a la acuarela</t>
  </si>
  <si>
    <t>0050-2026</t>
  </si>
  <si>
    <t>sensibilizar</t>
  </si>
  <si>
    <t>0051-2026</t>
  </si>
  <si>
    <t>Luz Marina Palacios</t>
  </si>
  <si>
    <t>0052-2026</t>
  </si>
  <si>
    <t xml:space="preserve">William Colorado Villa </t>
  </si>
  <si>
    <t>Jaime alonso Moreno</t>
  </si>
  <si>
    <t>videos y fotos, Se envia para auto archivo ya que no se evidencia afectación ambiental sobre los jardines en mención.</t>
  </si>
  <si>
    <t>0053-2026</t>
  </si>
  <si>
    <t>1 sensibilizacion por vertimiento de veterina y despues Amigos del Barrio para sensibilizar la cuadra por residuos en jardinera</t>
  </si>
  <si>
    <t>0054-2026</t>
  </si>
  <si>
    <t>Raul Taborda</t>
  </si>
  <si>
    <t>Se realiza visita técnica donde se evidencia que el material vegetal ya fue retirado del sitio.</t>
  </si>
  <si>
    <t>0055-2026</t>
  </si>
  <si>
    <t>Jairo Londoño Castañeda</t>
  </si>
  <si>
    <t>0056-2026</t>
  </si>
  <si>
    <t>Liliana Muñoz y otros</t>
  </si>
  <si>
    <t>x Dg 32</t>
  </si>
  <si>
    <t>remision a salud</t>
  </si>
  <si>
    <t>0057-2026</t>
  </si>
  <si>
    <t>Cesar Marin</t>
  </si>
  <si>
    <t>0058-2026</t>
  </si>
  <si>
    <t>Hernan Dario Gallego Alvarez</t>
  </si>
  <si>
    <t>Elcy Muñoz Duzan</t>
  </si>
  <si>
    <t>3006929871-3003751926</t>
  </si>
  <si>
    <t>0059-2026</t>
  </si>
  <si>
    <t xml:space="preserve">Casa </t>
  </si>
  <si>
    <t>al lado</t>
  </si>
  <si>
    <t xml:space="preserve">del </t>
  </si>
  <si>
    <t>bloque 4.2</t>
  </si>
  <si>
    <t>de Gualandayes</t>
  </si>
  <si>
    <t>A la espera de organizar mejor el material para una mejor disposición.</t>
  </si>
  <si>
    <t>0060-2026</t>
  </si>
  <si>
    <t>0061-2026</t>
  </si>
  <si>
    <t>Maria Elena Fernandez</t>
  </si>
  <si>
    <t>0062-2026</t>
  </si>
  <si>
    <t>0063-2026</t>
  </si>
  <si>
    <t xml:space="preserve">Liliana Vanegas </t>
  </si>
  <si>
    <t>remision Amigos del Barrio</t>
  </si>
  <si>
    <t>0064-2026</t>
  </si>
  <si>
    <t>Rosa Marin Marin</t>
  </si>
  <si>
    <t>islander0101@hotmail.com</t>
  </si>
  <si>
    <t xml:space="preserve">En visita realizada a la dirección en mención, se evidencio la tala de una especie arbórea limón ( Citrus limón ),  se realiza retroalimentación a la persona encargada de realizar la tala, con el fin de que a futuro se dirija a la Secretaria de Medio Ambiente y Desarrollo Rural para que la misma realice la actividades necesarias con dichas especies. El Señor va a realizar la compensación del mismo a mas tardar en la primera semana del mes de febrero de 2026, la cual estará en verificación para su cumplimiento. </t>
  </si>
  <si>
    <t>0065-2026</t>
  </si>
  <si>
    <t>10-039711</t>
  </si>
  <si>
    <t>Walter Leonardo Zapata Gonzalez</t>
  </si>
  <si>
    <t>casa 102</t>
  </si>
  <si>
    <t>0066-2026</t>
  </si>
  <si>
    <t>D´Green</t>
  </si>
  <si>
    <t>0067-2026</t>
  </si>
  <si>
    <t>calle 34 a sur  Nº27D-76</t>
  </si>
  <si>
    <t>0068-2026</t>
  </si>
  <si>
    <t>Proyecto Selvaggio</t>
  </si>
  <si>
    <t>0069-2026</t>
  </si>
  <si>
    <t>Indira yancely duque Valencia</t>
  </si>
  <si>
    <t xml:space="preserve">Daniela Otalvaro Alvarez-Aida Alvarez </t>
  </si>
  <si>
    <t>int 126</t>
  </si>
  <si>
    <t xml:space="preserve">Verificar condisiones y sensibilizar </t>
  </si>
  <si>
    <t>0070-2026</t>
  </si>
  <si>
    <t>0004468 - 0009722- 0008894</t>
  </si>
  <si>
    <t>zoraida</t>
  </si>
  <si>
    <t>Parcelacion Villas Candelaria</t>
  </si>
  <si>
    <t>Km</t>
  </si>
  <si>
    <t>Relacionado con expediente 141-2026</t>
  </si>
  <si>
    <t>0071-2026</t>
  </si>
  <si>
    <t xml:space="preserve">EPM </t>
  </si>
  <si>
    <t>x 38</t>
  </si>
  <si>
    <t>Se envia para auto de archivo, EPM tiene el caso bajo radicado N°5961018 del 28 de enero de 2026. Se envia para auto de archivo, se evidencio en visita del 05 de febrero de 2026 personal de EPM realizando labores en el cruce de la call 46 B Sur con la Carrera 38 Altos del Trianon.</t>
  </si>
  <si>
    <t>0072-2026</t>
  </si>
  <si>
    <t>Jimena Cardona</t>
  </si>
  <si>
    <t>casa 38</t>
  </si>
  <si>
    <t>Se realiza visita solicitada, no se evidencio afectación a la Flora, se deja en conocimiento que cualquier intervención sobre estas especies debe ser solicitada ante las autoridades competentes.</t>
  </si>
  <si>
    <t>0073-2026</t>
  </si>
  <si>
    <t>Edgar Gomez</t>
  </si>
  <si>
    <t>torre 2</t>
  </si>
  <si>
    <t>apto 806</t>
  </si>
  <si>
    <t>Paulina de Fatima Arboleda</t>
  </si>
  <si>
    <t>apto1409</t>
  </si>
  <si>
    <t xml:space="preserve">pedir videos a la Admon </t>
  </si>
  <si>
    <t>0074-2026</t>
  </si>
  <si>
    <t>Leidi Johana Correa Hoyos</t>
  </si>
  <si>
    <t>int 109</t>
  </si>
  <si>
    <t>3042709232-3135305443</t>
  </si>
  <si>
    <t>leidibella22@hotmail.com</t>
  </si>
  <si>
    <t>Angela Zuñiga</t>
  </si>
  <si>
    <t>int 107</t>
  </si>
  <si>
    <t>Alimentacion de fauna silvestre-remitir bienestrar animal</t>
  </si>
  <si>
    <t>0075-2026</t>
  </si>
  <si>
    <t>Gladys Faviola Acevedo Duque</t>
  </si>
  <si>
    <t>qladysaduque@qmail.com</t>
  </si>
  <si>
    <t>0076-2026</t>
  </si>
  <si>
    <t>1040-3966</t>
  </si>
  <si>
    <t>Villas de la Candelaria P.H</t>
  </si>
  <si>
    <t>lidercomunicaciones@conpropiedad.com</t>
  </si>
  <si>
    <t>Villas de la Candelaria Lote 64</t>
  </si>
  <si>
    <t>Se da respuesta a PQRS con radicado N° 0003966 del 02/12/2026.</t>
  </si>
  <si>
    <t>0077-2026</t>
  </si>
  <si>
    <t>Alcaldia de Envigado</t>
  </si>
  <si>
    <t xml:space="preserve">remision ecosistemas </t>
  </si>
  <si>
    <t>0078-2026</t>
  </si>
  <si>
    <t>4749 - 4483</t>
  </si>
  <si>
    <t>Silvia Machado</t>
  </si>
  <si>
    <t xml:space="preserve">el esposo de la peticionaria pide le colaboren lo mas rapido posible </t>
  </si>
  <si>
    <t>0079-2026</t>
  </si>
  <si>
    <t>Fabiola Del Socorro Montaño</t>
  </si>
  <si>
    <t>Urbanizacion Colors</t>
  </si>
  <si>
    <t>Se revisa caja de registro de aguas residuales, se realizan pruebas de anilina que confirman que de la casa de la Señora Fabiola Montaño descargan dichas aguas, se visita a la Señora fabiola la cual manifiesta que no van a realizar el mantenimiento, por lo cual se procede a realizar informe técnico y realizar auto de inicio para citar a la señora Fabiola Montaño, la cual tiene expediente interno 078/26 y radicado N°0004635.</t>
  </si>
  <si>
    <t>0080-2026</t>
  </si>
  <si>
    <t>MR Wash</t>
  </si>
  <si>
    <t>0081-2026</t>
  </si>
  <si>
    <t>0000909 - 0001575 - 0003769</t>
  </si>
  <si>
    <t>Lina Janeth Bedoya - Lazaro Bedoya / Sec. Salud</t>
  </si>
  <si>
    <t>3217105226-3233773467</t>
  </si>
  <si>
    <t>0082-2026</t>
  </si>
  <si>
    <t>Marilyn yulieth Arenas Castro</t>
  </si>
  <si>
    <t>KM</t>
  </si>
  <si>
    <t>via</t>
  </si>
  <si>
    <t>el  escobero</t>
  </si>
  <si>
    <t>Colegio Hontanares</t>
  </si>
  <si>
    <t>0083-2026</t>
  </si>
  <si>
    <t xml:space="preserve">Luis Zuluaga </t>
  </si>
  <si>
    <t xml:space="preserve">Terranova Escuela de Equitacion </t>
  </si>
  <si>
    <t>0084-2026</t>
  </si>
  <si>
    <t>Mario Alberto Arango</t>
  </si>
  <si>
    <t xml:space="preserve">predio </t>
  </si>
  <si>
    <t xml:space="preserve">Trv </t>
  </si>
  <si>
    <t>de la Montaña</t>
  </si>
  <si>
    <t>0085-2026</t>
  </si>
  <si>
    <t>Moises Arboleda Villa</t>
  </si>
  <si>
    <t xml:space="preserve">Maria Arboleda </t>
  </si>
  <si>
    <t>0086-2026</t>
  </si>
  <si>
    <t xml:space="preserve">Jenny Lopez Garzon </t>
  </si>
  <si>
    <t>63,73,81,45</t>
  </si>
  <si>
    <t>ED Alicante</t>
  </si>
  <si>
    <t>0087-2026</t>
  </si>
  <si>
    <t xml:space="preserve">Clinica Veterinaria Animal Life </t>
  </si>
  <si>
    <t>Duplicado con 016-2026</t>
  </si>
  <si>
    <t>0088-2026</t>
  </si>
  <si>
    <t>Oficio EPM</t>
  </si>
  <si>
    <t>Acueducto palmas asopalmas</t>
  </si>
  <si>
    <t>0089-2026</t>
  </si>
  <si>
    <t>Cafeteria Actipan</t>
  </si>
  <si>
    <t>0090-2026</t>
  </si>
  <si>
    <t>Gustavo antonio arango</t>
  </si>
  <si>
    <t>0091-2026</t>
  </si>
  <si>
    <t>Paula Andrea Jimenez Vasco</t>
  </si>
  <si>
    <t>Int 104</t>
  </si>
  <si>
    <t>Claudia cortines</t>
  </si>
  <si>
    <t>0092-2026</t>
  </si>
  <si>
    <t>meson de la 55</t>
  </si>
  <si>
    <t>0093-2026</t>
  </si>
  <si>
    <t>Al momento de la visita no se observan labores constructivas en la dirección mencionada.</t>
  </si>
  <si>
    <t>0094-2026</t>
  </si>
  <si>
    <t>Se realiza visita y según información del sector hay cambuches, consumo y venta de estupefacientes, se pone en conocimiento a la Secretaria de Gobierno por medio del Supervisor de Espacio Público Luis Montoya, para tramites pertinentes con el desmonte de los cambuches.</t>
  </si>
  <si>
    <t>0095-2026</t>
  </si>
  <si>
    <t>Fabián Duque Zuluaga</t>
  </si>
  <si>
    <t>0096-2026</t>
  </si>
  <si>
    <t>0097-2026</t>
  </si>
  <si>
    <t>Jorge Iván Ruiz Palacio</t>
  </si>
  <si>
    <t>Enriqueta</t>
  </si>
  <si>
    <t>0098-2026</t>
  </si>
  <si>
    <t>0099-2026</t>
  </si>
  <si>
    <t>Yesenia Guerra</t>
  </si>
  <si>
    <t>Proyecto Bosque Libano</t>
  </si>
  <si>
    <t>0100-2026</t>
  </si>
  <si>
    <t>Juan Guillermo Gil Congote -Victoria Catalina Restrepo</t>
  </si>
  <si>
    <t>71691409-43572700</t>
  </si>
  <si>
    <t>3155751920-3155751920</t>
  </si>
  <si>
    <t xml:space="preserve"> 0101-2026</t>
  </si>
  <si>
    <t>007189 - 0086140 - 0003219 - 0007190</t>
  </si>
  <si>
    <t>Manuela Patiño Parra</t>
  </si>
  <si>
    <t>Duvan</t>
  </si>
  <si>
    <t>70 y 74</t>
  </si>
  <si>
    <t>Expediente 043-2026</t>
  </si>
  <si>
    <t>0102-2026</t>
  </si>
  <si>
    <t>Sonia Yinet Castrillon V</t>
  </si>
  <si>
    <t>int 121</t>
  </si>
  <si>
    <t>0103-2026</t>
  </si>
  <si>
    <t>Anonimo-Bienestar Animal</t>
  </si>
  <si>
    <t>Juan Mejia</t>
  </si>
  <si>
    <t>casa 19</t>
  </si>
  <si>
    <t>Parcelacion Manga Bonita</t>
  </si>
  <si>
    <t>0104-2026</t>
  </si>
  <si>
    <t>0007544 - 00001078</t>
  </si>
  <si>
    <t>Yang Trujillo</t>
  </si>
  <si>
    <t xml:space="preserve">Finca san rafael </t>
  </si>
  <si>
    <t>Daniel Mesa</t>
  </si>
  <si>
    <t>Finca san rafael</t>
  </si>
  <si>
    <t>0105-2026</t>
  </si>
  <si>
    <t>Andres Fernandez</t>
  </si>
  <si>
    <t>0106-2026</t>
  </si>
  <si>
    <t>Gerardo Gomez Arango</t>
  </si>
  <si>
    <t>0107-2026</t>
  </si>
  <si>
    <t>Vecinos del Sector</t>
  </si>
  <si>
    <t>Maribel Mesa</t>
  </si>
  <si>
    <t>0108-2026</t>
  </si>
  <si>
    <t>Urbanización palo de rosa</t>
  </si>
  <si>
    <t>Estadero Palo Grande</t>
  </si>
  <si>
    <t>0109-2026</t>
  </si>
  <si>
    <t xml:space="preserve">Isabella Higuita Calle </t>
  </si>
  <si>
    <t>Maria Fernanda</t>
  </si>
  <si>
    <t>milan # 2</t>
  </si>
  <si>
    <t>0110-2026</t>
  </si>
  <si>
    <t xml:space="preserve">Nora Valderrama </t>
  </si>
  <si>
    <t>Milan #3</t>
  </si>
  <si>
    <t xml:space="preserve">Apto 107 </t>
  </si>
  <si>
    <t>0111-2026</t>
  </si>
  <si>
    <t>1141-3615</t>
  </si>
  <si>
    <t>Alejandro Lopez Marin</t>
  </si>
  <si>
    <t>ansaja2023@gmail.com</t>
  </si>
  <si>
    <t>The Grillman Smoked</t>
  </si>
  <si>
    <t>3383541-7</t>
  </si>
  <si>
    <t>0112-2026</t>
  </si>
  <si>
    <t>Federico Londoño Arango</t>
  </si>
  <si>
    <t>0113-2026</t>
  </si>
  <si>
    <t>Unidad Residencial Sepia</t>
  </si>
  <si>
    <t>0114-2026</t>
  </si>
  <si>
    <t>Urbanización Iberica Vital</t>
  </si>
  <si>
    <t>0115-2026</t>
  </si>
  <si>
    <t>Esteban Alonso Muñoz Escobar</t>
  </si>
  <si>
    <t>Registro de mascotas</t>
  </si>
  <si>
    <t>0116-2026</t>
  </si>
  <si>
    <t>Benjamin Villarreal Cifuentes</t>
  </si>
  <si>
    <t>Apto 605</t>
  </si>
  <si>
    <t>3790520-3113847985</t>
  </si>
  <si>
    <t>benjamin.villarreal@gmail.com</t>
  </si>
  <si>
    <t>0117-2026</t>
  </si>
  <si>
    <t xml:space="preserve">Alfonso Muñeton </t>
  </si>
  <si>
    <t>alfonsomuñeton25@gmail.com</t>
  </si>
  <si>
    <t>0118-2026</t>
  </si>
  <si>
    <t>Int 115 Ramal 3</t>
  </si>
  <si>
    <t>0119-2026</t>
  </si>
  <si>
    <t>Emilce Tirado Betancur</t>
  </si>
  <si>
    <t>Eunice Alvarez</t>
  </si>
  <si>
    <t>0120-2026</t>
  </si>
  <si>
    <t>Maria Eugenia Arenas</t>
  </si>
  <si>
    <t>0121-2026</t>
  </si>
  <si>
    <t>Vehiculo STE 251</t>
  </si>
  <si>
    <t>Frente unidad PUebla</t>
  </si>
  <si>
    <t>0122-2026</t>
  </si>
  <si>
    <t>Liliana</t>
  </si>
  <si>
    <t>0123-2026</t>
  </si>
  <si>
    <t>0124-2026</t>
  </si>
  <si>
    <t>adelante  de las tapas por la via vieja,portada naranja</t>
  </si>
  <si>
    <t>0125-2026</t>
  </si>
  <si>
    <t xml:space="preserve">Ruben Dario Garcia Alvarez </t>
  </si>
  <si>
    <t>int 204</t>
  </si>
  <si>
    <t>3128435757-3146640495</t>
  </si>
  <si>
    <t>rubencho416@hotmail.com</t>
  </si>
  <si>
    <t>0126-2026</t>
  </si>
  <si>
    <t>Marta Cecilia Londoño</t>
  </si>
  <si>
    <t>0127-2026</t>
  </si>
  <si>
    <t>Rommer Berrueta</t>
  </si>
  <si>
    <t>Wilson Castaño</t>
  </si>
  <si>
    <t>0128-2026</t>
  </si>
  <si>
    <t>Mauricio Betancur</t>
  </si>
  <si>
    <t>0129-2026</t>
  </si>
  <si>
    <t>Celene silva</t>
  </si>
  <si>
    <t>0130-2026</t>
  </si>
  <si>
    <t>0131-2026</t>
  </si>
  <si>
    <t>001084 - 0004328</t>
  </si>
  <si>
    <t>0132-2026</t>
  </si>
  <si>
    <t>De oficio / Inspección Sexta de Policia</t>
  </si>
  <si>
    <t>Lavadero de Carros City Carr</t>
  </si>
  <si>
    <t>0133-2026</t>
  </si>
  <si>
    <t>Urbanización Casa de Patio</t>
  </si>
  <si>
    <t>0134-2026</t>
  </si>
  <si>
    <t>0135-2026</t>
  </si>
  <si>
    <t>Torres De sol naciente</t>
  </si>
  <si>
    <t>0136-2026</t>
  </si>
  <si>
    <t>0002486-0001818</t>
  </si>
  <si>
    <t>De oficio planeación</t>
  </si>
  <si>
    <t>Restaurante Donde Albeiro</t>
  </si>
  <si>
    <t>001-0323108</t>
  </si>
  <si>
    <t>0137-2026</t>
  </si>
  <si>
    <t>Edward Alonso Salinas Barrera</t>
  </si>
  <si>
    <t>Juan David Taborda</t>
  </si>
  <si>
    <t>0138-2026</t>
  </si>
  <si>
    <t>0009433 - 0016349</t>
  </si>
  <si>
    <t>Soraida Ruiz- Palermo San josé</t>
  </si>
  <si>
    <t>0139-2026</t>
  </si>
  <si>
    <t>0009653 - 0000699</t>
  </si>
  <si>
    <t>Edificio O clock</t>
  </si>
  <si>
    <t>0140-2026</t>
  </si>
  <si>
    <t>De oficio / Gestión del RIesgo</t>
  </si>
  <si>
    <t>Sebastian Alvarez Santamaria</t>
  </si>
  <si>
    <t>Predio santa catalina</t>
  </si>
  <si>
    <t>0141-2026</t>
  </si>
  <si>
    <t>9722/4468</t>
  </si>
  <si>
    <t>De oficio Guardabosques</t>
  </si>
  <si>
    <t>Tanques- transversal de la montaña</t>
  </si>
  <si>
    <t>Relacionado con expediente 70-2026</t>
  </si>
  <si>
    <t>0142-2026</t>
  </si>
  <si>
    <t>0143-2026</t>
  </si>
  <si>
    <t>jAC LA PAZ</t>
  </si>
  <si>
    <t>BARRIO LA PAZ</t>
  </si>
  <si>
    <t>Barrio la paz</t>
  </si>
  <si>
    <t>0144-2026</t>
  </si>
  <si>
    <t>Gustavo Romero</t>
  </si>
  <si>
    <t>0145-2026</t>
  </si>
  <si>
    <t>0146-2026</t>
  </si>
  <si>
    <t>Jose Mario Rhenals</t>
  </si>
  <si>
    <t>Unidad Loma del bosque</t>
  </si>
  <si>
    <t>0147-2026</t>
  </si>
  <si>
    <t>Daniela Berrio FLorez</t>
  </si>
  <si>
    <t>0148-2026</t>
  </si>
  <si>
    <t>4451270 - 0001773 - 0002801 - 0006384</t>
  </si>
  <si>
    <t>Guaduales de la Paz</t>
  </si>
  <si>
    <t>0149-2026</t>
  </si>
  <si>
    <t>QUebrada la ayurá</t>
  </si>
  <si>
    <t>0150-2026</t>
  </si>
  <si>
    <t>Ana Vasco</t>
  </si>
  <si>
    <t>Unidad Saltamontes</t>
  </si>
  <si>
    <t>0151-2026</t>
  </si>
  <si>
    <t>Gladys Arias</t>
  </si>
  <si>
    <t>0152-2026</t>
  </si>
  <si>
    <t>Gloria Maria Vargas Cadavid</t>
  </si>
  <si>
    <t>Juan SIerra Garcia</t>
  </si>
  <si>
    <t>0153-2026</t>
  </si>
  <si>
    <t>Julian Dario alzate echeverri</t>
  </si>
  <si>
    <t>0154-2026</t>
  </si>
  <si>
    <t>Samir</t>
  </si>
  <si>
    <t>citaciones</t>
  </si>
  <si>
    <t>0155-2026</t>
  </si>
  <si>
    <t>10482-9454-7201</t>
  </si>
  <si>
    <t>Natalia Guarin</t>
  </si>
  <si>
    <t>0156-2026</t>
  </si>
  <si>
    <t>Martha Cecilia Medina</t>
  </si>
  <si>
    <t>David</t>
  </si>
  <si>
    <t>Conexo con 375-2025</t>
  </si>
  <si>
    <t>0157-2026</t>
  </si>
  <si>
    <t>oficio policia</t>
  </si>
  <si>
    <t>Alexander de Jesus Soto Sanchez</t>
  </si>
  <si>
    <t>0158-2026</t>
  </si>
  <si>
    <t>Sonia Lopez</t>
  </si>
  <si>
    <t>Avila 2</t>
  </si>
  <si>
    <t>0159-2026</t>
  </si>
  <si>
    <t>0010008 - 0000840</t>
  </si>
  <si>
    <t>Luz S Arcila - Refugio del Esmeraldal</t>
  </si>
  <si>
    <t>0160-2026</t>
  </si>
  <si>
    <t>0009500 - 0000700</t>
  </si>
  <si>
    <t>Avila Ph</t>
  </si>
  <si>
    <t>vecinos y continuos</t>
  </si>
  <si>
    <t>0161-2026</t>
  </si>
  <si>
    <t>Lucy Estela Osorio Pulgarin</t>
  </si>
  <si>
    <t>0162-2026</t>
  </si>
  <si>
    <t>0009159 - 000597</t>
  </si>
  <si>
    <t>Flores de la colina 1</t>
  </si>
  <si>
    <t>0163-2026</t>
  </si>
  <si>
    <t>Nubia Rengifo</t>
  </si>
  <si>
    <t>0164-2026</t>
  </si>
  <si>
    <t>Lorena Mejia Pelaez</t>
  </si>
  <si>
    <t>0165-2026</t>
  </si>
  <si>
    <t>Sierra Palma PH</t>
  </si>
  <si>
    <t>0166-2026</t>
  </si>
  <si>
    <t>0001880 - 0006407</t>
  </si>
  <si>
    <t>Urbanización Brujas campestre</t>
  </si>
  <si>
    <t>0167-2026</t>
  </si>
  <si>
    <t>Maria Juliana Quintero Aranzazu</t>
  </si>
  <si>
    <t>0168-2026</t>
  </si>
  <si>
    <t>Juan Manuel Zuluaga -Mocca</t>
  </si>
  <si>
    <t>0169-2026</t>
  </si>
  <si>
    <t>Barrio la magnolia</t>
  </si>
  <si>
    <t>0170-2026</t>
  </si>
  <si>
    <t>79245-77984</t>
  </si>
  <si>
    <t xml:space="preserve">Oficio-sara ochoa </t>
  </si>
  <si>
    <t>0171-2026</t>
  </si>
  <si>
    <t>0172-2026</t>
  </si>
  <si>
    <t>0173-2026</t>
  </si>
  <si>
    <t>0174-2026</t>
  </si>
  <si>
    <t xml:space="preserve">Wilmer Uribe Zapata </t>
  </si>
  <si>
    <t>0175-2026</t>
  </si>
  <si>
    <t>Marcela Arcila</t>
  </si>
  <si>
    <t>176-2026</t>
  </si>
  <si>
    <t>Tomas Julian ochoa Garces</t>
  </si>
  <si>
    <t>3148079968-6043323405</t>
  </si>
  <si>
    <t>0177-2026</t>
  </si>
  <si>
    <t>Maria isabel Bravo</t>
  </si>
  <si>
    <t>0178-2026</t>
  </si>
  <si>
    <t>0179-2026</t>
  </si>
  <si>
    <t>Yolanda Arredondo</t>
  </si>
  <si>
    <t>0180-2026</t>
  </si>
  <si>
    <t>Juan Plantas</t>
  </si>
  <si>
    <t>0181-2026</t>
  </si>
  <si>
    <t>Gloria Restrepo</t>
  </si>
  <si>
    <t>0182-2026</t>
  </si>
  <si>
    <t>Admon de la unidad</t>
  </si>
  <si>
    <t>0183-2026</t>
  </si>
  <si>
    <t>Edison Jabier Beltran Rincon-tupac</t>
  </si>
  <si>
    <t>0184-2026</t>
  </si>
  <si>
    <t>Edison Jabier Beltran Rincon-Dante</t>
  </si>
  <si>
    <t>0185-2026</t>
  </si>
  <si>
    <t>Edison Jabier Beltran Rincon-Atila</t>
  </si>
  <si>
    <t>0186-2026</t>
  </si>
  <si>
    <t>Juliana Osorno-Akira</t>
  </si>
  <si>
    <t>0187-2026</t>
  </si>
  <si>
    <t>Beatriz Agudelo-Alana</t>
  </si>
  <si>
    <t>0188-2026</t>
  </si>
  <si>
    <t>Mariana Bedoya-Enzo</t>
  </si>
  <si>
    <t>0189-2026</t>
  </si>
  <si>
    <t>0008853 - 000851</t>
  </si>
  <si>
    <t>0190-2026</t>
  </si>
  <si>
    <t>Esperanza Galvez Correa</t>
  </si>
  <si>
    <t>0191-2026</t>
  </si>
  <si>
    <t>0192-2026</t>
  </si>
  <si>
    <t>Mall la sebastiana y contiguos</t>
  </si>
  <si>
    <t>0193-2026</t>
  </si>
  <si>
    <t>Angela Maria Marquez Rojas</t>
  </si>
  <si>
    <t>0194-2026</t>
  </si>
  <si>
    <t>Laura Margarita ArangoCalle -Nelly Calle</t>
  </si>
  <si>
    <t>Apto 616</t>
  </si>
  <si>
    <t>1152202765-26214790</t>
  </si>
  <si>
    <t>3013905247-3002075058</t>
  </si>
  <si>
    <t>juan Camilo Estrada Gutierrez</t>
  </si>
  <si>
    <t>Apto 714</t>
  </si>
  <si>
    <t xml:space="preserve">para juanita requerir videos </t>
  </si>
  <si>
    <t>0195-2026</t>
  </si>
  <si>
    <t>0001573-0006100</t>
  </si>
  <si>
    <t>veeduriacev@gmail.com</t>
  </si>
  <si>
    <t>finca Ecuestre la Maria</t>
  </si>
  <si>
    <t>remision informe a corantioquia</t>
  </si>
  <si>
    <t>0196-2026</t>
  </si>
  <si>
    <t>Parcelación palma silvestre</t>
  </si>
  <si>
    <t>Parcelación las palmas</t>
  </si>
  <si>
    <t>0197-2026</t>
  </si>
  <si>
    <t>Parcelación Prado Largo</t>
  </si>
  <si>
    <t>Leydi Castro</t>
  </si>
  <si>
    <t>casa 45</t>
  </si>
  <si>
    <t>0198-2026</t>
  </si>
  <si>
    <t>Jhon Jairo Hermandez</t>
  </si>
  <si>
    <t>Fernando Patiño</t>
  </si>
  <si>
    <t>0199-2026</t>
  </si>
  <si>
    <t>Dora Luz Velez</t>
  </si>
  <si>
    <t>Adriana</t>
  </si>
  <si>
    <t>0200-2026</t>
  </si>
  <si>
    <t>Alejandro Restrepo Duque</t>
  </si>
  <si>
    <t>0201-2026</t>
  </si>
  <si>
    <t>Personal de la carniceria</t>
  </si>
  <si>
    <t>0202-2026</t>
  </si>
  <si>
    <t>Humberto Alonso Calle</t>
  </si>
  <si>
    <t>0203-2026</t>
  </si>
  <si>
    <t>0012984 - 0000844</t>
  </si>
  <si>
    <t>Mauricio Tamayo</t>
  </si>
  <si>
    <t>Se remite a Yeison Rendon en 26/03/2026</t>
  </si>
  <si>
    <t>0204-2026</t>
  </si>
  <si>
    <t>Microempresa</t>
  </si>
  <si>
    <t>0205-2026</t>
  </si>
  <si>
    <t>Katherine Restrepo</t>
  </si>
  <si>
    <t>0206-2026</t>
  </si>
  <si>
    <t>Alejandro Salazar Pajon</t>
  </si>
  <si>
    <t>0207-2026</t>
  </si>
  <si>
    <t>Balcón de la Raza</t>
  </si>
  <si>
    <t>0208-2026</t>
  </si>
  <si>
    <t>0002436 - 0008639 - 0008710 - 0022896</t>
  </si>
  <si>
    <t>Edificio Mirador del Dorado</t>
  </si>
  <si>
    <t>5406350-3217159949</t>
  </si>
  <si>
    <t>naturibeve@hotmail.com</t>
  </si>
  <si>
    <t>0209-2026</t>
  </si>
  <si>
    <t>7367/160AS-COE2602-7909</t>
  </si>
  <si>
    <t>0210-2026</t>
  </si>
  <si>
    <t>Cantina Palace</t>
  </si>
  <si>
    <t>0211-2026</t>
  </si>
  <si>
    <t>montes</t>
  </si>
  <si>
    <t xml:space="preserve">Ritmo Vivo hostal </t>
  </si>
  <si>
    <t>0212-2026</t>
  </si>
  <si>
    <t>San josé camino verde</t>
  </si>
  <si>
    <t>0213-2026</t>
  </si>
  <si>
    <t>3091-15700-6618</t>
  </si>
  <si>
    <t>sotrames</t>
  </si>
  <si>
    <t>Municipio Envigado</t>
  </si>
  <si>
    <t>0214-2026</t>
  </si>
  <si>
    <t>variante palmas</t>
  </si>
  <si>
    <t>0215-2026</t>
  </si>
  <si>
    <t>frente bloque 1.4</t>
  </si>
  <si>
    <t>0216-2026</t>
  </si>
  <si>
    <t>Carolina Palacio</t>
  </si>
  <si>
    <t>0217-2026</t>
  </si>
  <si>
    <t>Lucia Gonzalez</t>
  </si>
  <si>
    <t>0218-2026</t>
  </si>
  <si>
    <t>Luis Fernando Olaya Medina</t>
  </si>
  <si>
    <t>0219-2026</t>
  </si>
  <si>
    <t>Agroandalucia Fernandez y Cia - Agrofutura Fernandez y Cia - Ingersiones la Facilita - Juan Bautista Fernandez Correa - Jorge Hernan Fernandez Correa - Parcelación Mirador Las Palmas</t>
  </si>
  <si>
    <t>0220-2026</t>
  </si>
  <si>
    <t>Anonima</t>
  </si>
  <si>
    <t>Jenny Restrepo</t>
  </si>
  <si>
    <t>0221-2026</t>
  </si>
  <si>
    <t>Liliana botero</t>
  </si>
  <si>
    <t>0222-2026</t>
  </si>
  <si>
    <t>Natalia Acosta</t>
  </si>
  <si>
    <t>parque lineal chingui</t>
  </si>
  <si>
    <t>ya se remitio a amigos del barrio falta auto de archivo</t>
  </si>
  <si>
    <t>0223-2026</t>
  </si>
  <si>
    <t>Bello monte</t>
  </si>
  <si>
    <t>La rufina</t>
  </si>
  <si>
    <t>0224-2026</t>
  </si>
  <si>
    <t>Parcelación Arrayanes</t>
  </si>
  <si>
    <t>0225-2026</t>
  </si>
  <si>
    <t>Mauricio Zapata</t>
  </si>
  <si>
    <t>0226-2026</t>
  </si>
  <si>
    <t>Dora luz Duque</t>
  </si>
  <si>
    <t>Mini mercado al frente de vitta</t>
  </si>
  <si>
    <t>0227-2026</t>
  </si>
  <si>
    <t>De oficio  -caso (Triton)</t>
  </si>
  <si>
    <t>Alicia de Jesus Toro</t>
  </si>
  <si>
    <t>constancia secretarial</t>
  </si>
  <si>
    <t>0228-2026</t>
  </si>
  <si>
    <t>De oficio OGR</t>
  </si>
  <si>
    <t>prados del sur</t>
  </si>
  <si>
    <t>0229-2026</t>
  </si>
  <si>
    <t>Maria Beatriz Ramirez cañas</t>
  </si>
  <si>
    <t>Lina marcela Alvarez Mazo</t>
  </si>
  <si>
    <t>Remisión para Johana</t>
  </si>
  <si>
    <t>0230-2026</t>
  </si>
  <si>
    <t>Balcones de la Abadia</t>
  </si>
  <si>
    <t>0231-2026</t>
  </si>
  <si>
    <t>16205-4892</t>
  </si>
  <si>
    <t xml:space="preserve">vereda </t>
  </si>
  <si>
    <t xml:space="preserve">ingreso </t>
  </si>
  <si>
    <t>buho</t>
  </si>
  <si>
    <t>0232-2026</t>
  </si>
  <si>
    <t>Jorge Urrea</t>
  </si>
  <si>
    <t>0233-2026</t>
  </si>
  <si>
    <t>16439/160SD-COI2603-5559</t>
  </si>
  <si>
    <t>Constructora IQ comercial Sas</t>
  </si>
  <si>
    <t>Cierra expediente 296-2026</t>
  </si>
  <si>
    <t>0234-2026</t>
  </si>
  <si>
    <t>0002818 - 0009418</t>
  </si>
  <si>
    <t>0235-2026</t>
  </si>
  <si>
    <t>Guarda Bosques</t>
  </si>
  <si>
    <t>Predio 000072 el hoyo</t>
  </si>
  <si>
    <t>0236-2026</t>
  </si>
  <si>
    <t>Yeni Maria Betancur Hernandez</t>
  </si>
  <si>
    <t>0237-2026</t>
  </si>
  <si>
    <t>0238-2026</t>
  </si>
  <si>
    <t>0239-2026</t>
  </si>
  <si>
    <t>Amigos del barrio</t>
  </si>
  <si>
    <t>0240-2026</t>
  </si>
  <si>
    <t>Juan Fernando Arango Londoño</t>
  </si>
  <si>
    <t>Delfina Lopez</t>
  </si>
  <si>
    <t>0241-2026</t>
  </si>
  <si>
    <t>Carlos Alberto toro Vasquez</t>
  </si>
  <si>
    <t>0242-2026</t>
  </si>
  <si>
    <t>Jose Edgar pimienta florez</t>
  </si>
  <si>
    <t>Unidad MOntiel</t>
  </si>
  <si>
    <t>0243-2026</t>
  </si>
  <si>
    <t>Diego Medina</t>
  </si>
  <si>
    <t>planta potabilizadora Ayurá</t>
  </si>
  <si>
    <t>0244-2026</t>
  </si>
  <si>
    <t>Camilo Pareja Botero</t>
  </si>
  <si>
    <t>0245-2026</t>
  </si>
  <si>
    <t>Thomas restrepo</t>
  </si>
  <si>
    <t>0246-2026</t>
  </si>
  <si>
    <t>0247-2026</t>
  </si>
  <si>
    <t>MIldred Guzman</t>
  </si>
  <si>
    <t>0248-2026</t>
  </si>
  <si>
    <t>0249-2026</t>
  </si>
  <si>
    <t>Natalia Fernandez</t>
  </si>
  <si>
    <t>0250-2026</t>
  </si>
  <si>
    <t>multa</t>
  </si>
  <si>
    <t>0251-2026</t>
  </si>
  <si>
    <t>0017742 - 0017762</t>
  </si>
  <si>
    <t>Maria Cristina Palacio / Juan Carlos Castaño</t>
  </si>
  <si>
    <t>0252-2026</t>
  </si>
  <si>
    <t>Gustavo Marquez Acosta</t>
  </si>
  <si>
    <t>0253-2026</t>
  </si>
  <si>
    <t>Jhon Fredy Rozo Muñoz</t>
  </si>
  <si>
    <t>0254-2026</t>
  </si>
  <si>
    <t>17310-20293</t>
  </si>
  <si>
    <t>Maria del Carmen Gonzalez</t>
  </si>
  <si>
    <t xml:space="preserve">expediente 555-2022 se archiva y se sigue en este </t>
  </si>
  <si>
    <t>0255-2026</t>
  </si>
  <si>
    <t>Oficio Guardabosques</t>
  </si>
  <si>
    <t>Area Hobbies</t>
  </si>
  <si>
    <t>0256-2026</t>
  </si>
  <si>
    <t>0257-2026</t>
  </si>
  <si>
    <t>002115 - 007545 - 007693</t>
  </si>
  <si>
    <t>Pradolargo P.H.</t>
  </si>
  <si>
    <t xml:space="preserve">variante </t>
  </si>
  <si>
    <t xml:space="preserve">las </t>
  </si>
  <si>
    <t>via aeropuerto</t>
  </si>
  <si>
    <t>KM 1</t>
  </si>
  <si>
    <t>900726340-0</t>
  </si>
  <si>
    <t>0258-2026</t>
  </si>
  <si>
    <t xml:space="preserve">Concesion tunel aburrá Oriente - </t>
  </si>
  <si>
    <t>km 15</t>
  </si>
  <si>
    <t>0259-2026</t>
  </si>
  <si>
    <t>Yuli Giraldo</t>
  </si>
  <si>
    <t>0260-2026</t>
  </si>
  <si>
    <t>0261-2026</t>
  </si>
  <si>
    <t>0262-2026</t>
  </si>
  <si>
    <t>Amigos del Barrio</t>
  </si>
  <si>
    <t>0263-2026</t>
  </si>
  <si>
    <t>0264-2026</t>
  </si>
  <si>
    <t xml:space="preserve">Beatriz Elena Ramirez </t>
  </si>
  <si>
    <t xml:space="preserve">entre el interior 112 y 116 esta el MH OBSTRUIDO </t>
  </si>
  <si>
    <t>0265-2026</t>
  </si>
  <si>
    <t>0266-2026</t>
  </si>
  <si>
    <t>Yesenia Mesa Arango</t>
  </si>
  <si>
    <t>0267-2026</t>
  </si>
  <si>
    <t>Marta Henao Valencia</t>
  </si>
  <si>
    <t>0268-2026</t>
  </si>
  <si>
    <t>0269-2026</t>
  </si>
  <si>
    <t>Oficio Policia Nacional</t>
  </si>
  <si>
    <t>Isabela Echavarria Galeano</t>
  </si>
  <si>
    <t>0270-2026</t>
  </si>
  <si>
    <t>Paola Sajona</t>
  </si>
  <si>
    <t>Raul Berrio</t>
  </si>
  <si>
    <t>0271-2026</t>
  </si>
  <si>
    <t>0272-2026</t>
  </si>
  <si>
    <t>Victor Hugo Agudelo</t>
  </si>
  <si>
    <t>0273-2026</t>
  </si>
  <si>
    <t>8704-8707</t>
  </si>
  <si>
    <t>Be house PH</t>
  </si>
  <si>
    <t>0274-2026</t>
  </si>
  <si>
    <t>0275-2026</t>
  </si>
  <si>
    <t>0276-2026</t>
  </si>
  <si>
    <t xml:space="preserve">Fernando Alzate </t>
  </si>
  <si>
    <t>0277-2026</t>
  </si>
  <si>
    <t>Maria Victoria Mendoza</t>
  </si>
  <si>
    <t>0278-2026</t>
  </si>
  <si>
    <t>Luisa Fernanda Ladino RIvera</t>
  </si>
  <si>
    <t>Aurora Betancur</t>
  </si>
  <si>
    <t>0279-2026</t>
  </si>
  <si>
    <t>0017334 - 0009178</t>
  </si>
  <si>
    <t>Liliana Tuberquia Ferraro</t>
  </si>
  <si>
    <t>0280-2026</t>
  </si>
  <si>
    <t>0281-2026</t>
  </si>
  <si>
    <t>0019322 - 0019957</t>
  </si>
  <si>
    <t>Gloria Yenifer Ochoa Jaramillo</t>
  </si>
  <si>
    <t>Unidad vegas de Alcalá</t>
  </si>
  <si>
    <t>Sandra agudelo</t>
  </si>
  <si>
    <t>Vegas de alcalá</t>
  </si>
  <si>
    <t>0282-2026</t>
  </si>
  <si>
    <t>0019358 - 0023268</t>
  </si>
  <si>
    <t>Maria Paula Vanegas Herrera</t>
  </si>
  <si>
    <t>Amparo Granda Orrego</t>
  </si>
  <si>
    <t>no estan en la ciudad entre 21/05/2026-16/06/2026</t>
  </si>
  <si>
    <t>0283-2026</t>
  </si>
  <si>
    <t>0284-2026</t>
  </si>
  <si>
    <t>transversal de la montaña quebrada la honda</t>
  </si>
  <si>
    <t>0285-2026</t>
  </si>
  <si>
    <t>predio el roble 0022</t>
  </si>
  <si>
    <t>0286-2026</t>
  </si>
  <si>
    <t>0003952 - 0024614</t>
  </si>
  <si>
    <t>Licobar la creciente los naranjos</t>
  </si>
  <si>
    <t>0287-2026</t>
  </si>
  <si>
    <t>Taberna bar la licorera Envigado</t>
  </si>
  <si>
    <t>0288-2026</t>
  </si>
  <si>
    <t>Manuela Cardenas</t>
  </si>
  <si>
    <t>Maria del Carmen Chia</t>
  </si>
  <si>
    <t>0289-2026</t>
  </si>
  <si>
    <t>Zulman Amalia Tapias Muñoz</t>
  </si>
  <si>
    <t>0290-2026</t>
  </si>
  <si>
    <t>Lizeth Serna Admon peña alta</t>
  </si>
  <si>
    <t>km  13.6</t>
  </si>
  <si>
    <t>0291-2026</t>
  </si>
  <si>
    <t>relacionado con 343-2026</t>
  </si>
  <si>
    <t>0292-2026</t>
  </si>
  <si>
    <t>Maria Lorerley Soto Rave</t>
  </si>
  <si>
    <t>Administrador Supermercados Ara</t>
  </si>
  <si>
    <t xml:space="preserve">favor visitar urgente se remitio de salud </t>
  </si>
  <si>
    <t>0293-2026</t>
  </si>
  <si>
    <t>Urbanización Camino Cumbres</t>
  </si>
  <si>
    <t>0294-2026</t>
  </si>
  <si>
    <t>Urbanización Arboleda de Cumbres</t>
  </si>
  <si>
    <t>0295-2026</t>
  </si>
  <si>
    <t>Erika Marcela Saldarriaga Carvajal</t>
  </si>
  <si>
    <t>marcelasaldarriaga75@gmail.com</t>
  </si>
  <si>
    <t>0296-2026</t>
  </si>
  <si>
    <t xml:space="preserve">Oficio Corantioquia </t>
  </si>
  <si>
    <t>Constructora IQ Comercial S.A.S.</t>
  </si>
  <si>
    <t>Relacionado con 233-2026</t>
  </si>
  <si>
    <t>0297-2026</t>
  </si>
  <si>
    <t>Falta acta de Laura</t>
  </si>
  <si>
    <t>0298-2026</t>
  </si>
  <si>
    <t>0299-2026</t>
  </si>
  <si>
    <t>0300-2026</t>
  </si>
  <si>
    <t>Detras Casa C7</t>
  </si>
  <si>
    <t>0301-2026</t>
  </si>
  <si>
    <t>Obdulia Zapata</t>
  </si>
  <si>
    <t>0302-2026</t>
  </si>
  <si>
    <t>Luis Angel Hincapiè Hincapiè</t>
  </si>
  <si>
    <t>0303-2026</t>
  </si>
  <si>
    <t>0304-2026</t>
  </si>
  <si>
    <t>Juan Pablo Moreno Bedoya</t>
  </si>
  <si>
    <t>0305-2026</t>
  </si>
  <si>
    <t>Oficio OGR</t>
  </si>
  <si>
    <t>Parcelación Dos aguas</t>
  </si>
  <si>
    <t>0306-2026</t>
  </si>
  <si>
    <t>0017486 - 0026770</t>
  </si>
  <si>
    <t>relacionado con el 399-2026</t>
  </si>
  <si>
    <t>0307-2026</t>
  </si>
  <si>
    <t>0308-2026</t>
  </si>
  <si>
    <t>0309-2026</t>
  </si>
  <si>
    <t>Marina Piedrahita</t>
  </si>
  <si>
    <t>Int 117</t>
  </si>
  <si>
    <t xml:space="preserve">Jean Paul </t>
  </si>
  <si>
    <t>0310-2026</t>
  </si>
  <si>
    <t>Luz Marina Restrepo</t>
  </si>
  <si>
    <t>001-739903</t>
  </si>
  <si>
    <t>Camilo Arcila</t>
  </si>
  <si>
    <t>0311-2026</t>
  </si>
  <si>
    <t>41-75</t>
  </si>
  <si>
    <t>Viene de 555-2022/citaciones</t>
  </si>
  <si>
    <t>0312-2026</t>
  </si>
  <si>
    <t>0313-2026</t>
  </si>
  <si>
    <t>Luis Gonzalo Echeverri Mejia</t>
  </si>
  <si>
    <t>Jhon Albeiro Andrade</t>
  </si>
  <si>
    <t>0314-2026</t>
  </si>
  <si>
    <t>0021509 - 0022421</t>
  </si>
  <si>
    <t>Inversiones urbanismo y construcción SAS</t>
  </si>
  <si>
    <t>7.1</t>
  </si>
  <si>
    <t>Revisar patrulleros y Daniela nos ayuda con la respuesta.</t>
  </si>
  <si>
    <t>0315-2026</t>
  </si>
  <si>
    <t>Argeny Oyola Polanía</t>
  </si>
  <si>
    <t>falta acta</t>
  </si>
  <si>
    <t>0316-2026</t>
  </si>
  <si>
    <t>0317-2026</t>
  </si>
  <si>
    <t>Jorge Ivan Torres</t>
  </si>
  <si>
    <t>Administración C. Residencial Mont Claire</t>
  </si>
  <si>
    <t>0318-2026</t>
  </si>
  <si>
    <t>Wilder Zapata Torres</t>
  </si>
  <si>
    <t>Sector la María</t>
  </si>
  <si>
    <t>0319-2026</t>
  </si>
  <si>
    <t>Inversiones PAE Envigado</t>
  </si>
  <si>
    <t>0320-2026</t>
  </si>
  <si>
    <t>0022137 - 0000933 - 0035619</t>
  </si>
  <si>
    <t>Unidad residencial Molinos del viento</t>
  </si>
  <si>
    <t>0321-2026</t>
  </si>
  <si>
    <t>Orlando Calle Correa</t>
  </si>
  <si>
    <t>0322-2026</t>
  </si>
  <si>
    <t>0022138 - 0000934</t>
  </si>
  <si>
    <t>0323-2026</t>
  </si>
  <si>
    <t>0004318 - 0009953 - 00026024 - 0015645</t>
  </si>
  <si>
    <t>Restaurante A comerr</t>
  </si>
  <si>
    <t>audiencia 14 mayo 2 de la tarde</t>
  </si>
  <si>
    <t>0324-2026</t>
  </si>
  <si>
    <t>3302-9956-9726</t>
  </si>
  <si>
    <t xml:space="preserve">Abelardo Yepes </t>
  </si>
  <si>
    <t>Urbanización venetto</t>
  </si>
  <si>
    <t>0325-2026</t>
  </si>
  <si>
    <t>Flor alba</t>
  </si>
  <si>
    <t>0326-2026</t>
  </si>
  <si>
    <t>0327-2026</t>
  </si>
  <si>
    <t xml:space="preserve">Olga Lucia </t>
  </si>
  <si>
    <t>sector el roble finca 21</t>
  </si>
  <si>
    <t>Marcelo Cardona</t>
  </si>
  <si>
    <t>sector el roble finca 15</t>
  </si>
  <si>
    <t>0328-2026</t>
  </si>
  <si>
    <t>Edwin Administrador</t>
  </si>
  <si>
    <t>0329-2026</t>
  </si>
  <si>
    <t>Juan Felipe Sanchez Rua</t>
  </si>
  <si>
    <t>Hector Gallego</t>
  </si>
  <si>
    <t>0330-2026</t>
  </si>
  <si>
    <t>Clemencia Monsalve</t>
  </si>
  <si>
    <t>0331-2026</t>
  </si>
  <si>
    <t>Fabiola Restrepo de Monsalve</t>
  </si>
  <si>
    <t>0332-2026</t>
  </si>
  <si>
    <t>Maria Dolores Ochoa de Monsalve</t>
  </si>
  <si>
    <t>0333-2026</t>
  </si>
  <si>
    <t>0022564 - 0013381</t>
  </si>
  <si>
    <t>Luisa Fernando Arango Upegui</t>
  </si>
  <si>
    <t>Sol del plata</t>
  </si>
  <si>
    <t>0334-2026</t>
  </si>
  <si>
    <t>Virginia Botero Massao</t>
  </si>
  <si>
    <t>Sector la truchera</t>
  </si>
  <si>
    <t>0335-2026</t>
  </si>
  <si>
    <t>0336-2026</t>
  </si>
  <si>
    <t>6.3</t>
  </si>
  <si>
    <t>0337-2026</t>
  </si>
  <si>
    <t>Delitamal</t>
  </si>
  <si>
    <t>0338-2026</t>
  </si>
  <si>
    <t>Jose Miguel</t>
  </si>
  <si>
    <t>0339-2026</t>
  </si>
  <si>
    <t>Karen Carvajal</t>
  </si>
  <si>
    <t>0340-2026</t>
  </si>
  <si>
    <t>Jose Luis Hincapie</t>
  </si>
  <si>
    <t>0341-2026</t>
  </si>
  <si>
    <t>0342-2026</t>
  </si>
  <si>
    <t>0343-2026</t>
  </si>
  <si>
    <t>relacionado con 291-2026</t>
  </si>
  <si>
    <t>0344-2026</t>
  </si>
  <si>
    <t>0345-2026</t>
  </si>
  <si>
    <t>0346-2026</t>
  </si>
  <si>
    <t>Coral Living</t>
  </si>
  <si>
    <t>0347-2026</t>
  </si>
  <si>
    <t>urbanización Siempre verde</t>
  </si>
  <si>
    <t>0348-2026</t>
  </si>
  <si>
    <t>0349-2026</t>
  </si>
  <si>
    <t>0350-2026</t>
  </si>
  <si>
    <t>0351-2026</t>
  </si>
  <si>
    <t>Maria Henao</t>
  </si>
  <si>
    <t>Alberto Pelaez</t>
  </si>
  <si>
    <t>0352-2026</t>
  </si>
  <si>
    <t>Jhon Castaño</t>
  </si>
  <si>
    <t>0353-2026</t>
  </si>
  <si>
    <t>0354-2026</t>
  </si>
  <si>
    <t>Luz Elenena Higuita</t>
  </si>
  <si>
    <t>Lina</t>
  </si>
  <si>
    <t>0355-2026</t>
  </si>
  <si>
    <t>Simbolo Agencia Digital</t>
  </si>
  <si>
    <t>0356-2026</t>
  </si>
  <si>
    <t>Maria Rosalba Gonzalez</t>
  </si>
  <si>
    <t>oppp</t>
  </si>
  <si>
    <t>0357-2026</t>
  </si>
  <si>
    <t>Jair Alberto Garcia</t>
  </si>
  <si>
    <t>0358-2026</t>
  </si>
  <si>
    <t>Maria Patricia Franco Manrique</t>
  </si>
  <si>
    <t>0359-2026</t>
  </si>
  <si>
    <t>Leandra Acosta</t>
  </si>
  <si>
    <t>Parcelacion village</t>
  </si>
  <si>
    <t>0360-2026</t>
  </si>
  <si>
    <t>Sandra Arenas de los Rios</t>
  </si>
  <si>
    <t>Bosque LIbano</t>
  </si>
  <si>
    <t>0361-2026</t>
  </si>
  <si>
    <t>0362-2026</t>
  </si>
  <si>
    <t>Cecilia Maldonado</t>
  </si>
  <si>
    <t>0363-2026</t>
  </si>
  <si>
    <t>0023604 - 0023608</t>
  </si>
  <si>
    <t>Sergio Henao</t>
  </si>
  <si>
    <t>0364-2026</t>
  </si>
  <si>
    <t>Isaac Correa Escobar</t>
  </si>
  <si>
    <t>0365-2026</t>
  </si>
  <si>
    <t>0366-2026</t>
  </si>
  <si>
    <t>Lilian Ramirez</t>
  </si>
  <si>
    <t>Las Alas 3</t>
  </si>
  <si>
    <t>0367-2026</t>
  </si>
  <si>
    <t>Josue Cordoba</t>
  </si>
  <si>
    <t>0368-2026</t>
  </si>
  <si>
    <t>Jhon Quiceno</t>
  </si>
  <si>
    <t>0369-2026</t>
  </si>
  <si>
    <t>Familia Henao</t>
  </si>
  <si>
    <t>Sector los Henao</t>
  </si>
  <si>
    <t>0370-2026</t>
  </si>
  <si>
    <t>Maria Regina Jimenez</t>
  </si>
  <si>
    <t>0371-2026</t>
  </si>
  <si>
    <t>23271-24549</t>
  </si>
  <si>
    <t>Sector arenales</t>
  </si>
  <si>
    <t>0372-2026</t>
  </si>
  <si>
    <t>Luz Fernando Montoya</t>
  </si>
  <si>
    <t>0373-2026</t>
  </si>
  <si>
    <t>El trifasico</t>
  </si>
  <si>
    <t>0374-2026</t>
  </si>
  <si>
    <t>0375-2026</t>
  </si>
  <si>
    <t>Santiago Peréz Chavarria</t>
  </si>
  <si>
    <t>0376-2026</t>
  </si>
  <si>
    <t>0377-2026</t>
  </si>
  <si>
    <t>Santiago Vera</t>
  </si>
  <si>
    <t>0378-2026</t>
  </si>
  <si>
    <t>Casa 8-11</t>
  </si>
  <si>
    <t>0379-2026</t>
  </si>
  <si>
    <t>Marcela Rodas</t>
  </si>
  <si>
    <t>Juan David Tamayo</t>
  </si>
  <si>
    <t>0380-2026</t>
  </si>
  <si>
    <t>Sor Nelida Bolivar Vallejo</t>
  </si>
  <si>
    <t>Jorge Castro</t>
  </si>
  <si>
    <t>0381-2026</t>
  </si>
  <si>
    <t>0382-2026</t>
  </si>
  <si>
    <t>Claudia Maria Ross</t>
  </si>
  <si>
    <t>Apto 1006</t>
  </si>
  <si>
    <t>0383-2026</t>
  </si>
  <si>
    <t xml:space="preserve">Talia </t>
  </si>
  <si>
    <t>0384-2026</t>
  </si>
  <si>
    <t>parqueadero de las cometas</t>
  </si>
  <si>
    <t>0385-2026</t>
  </si>
  <si>
    <t xml:space="preserve">Luis Mira </t>
  </si>
  <si>
    <t xml:space="preserve">luis mira </t>
  </si>
  <si>
    <t>0386-2026</t>
  </si>
  <si>
    <t xml:space="preserve">sector </t>
  </si>
  <si>
    <t>la playa</t>
  </si>
  <si>
    <t>predio</t>
  </si>
  <si>
    <t>Coordenadas 75,4967883-6,18044333</t>
  </si>
  <si>
    <t>0387-2026</t>
  </si>
  <si>
    <t xml:space="preserve">Adriana Gomez Montoya </t>
  </si>
  <si>
    <t>0388-2026</t>
  </si>
  <si>
    <t>Gonzalo</t>
  </si>
  <si>
    <t>x 45</t>
  </si>
  <si>
    <t>0389-2026</t>
  </si>
  <si>
    <t xml:space="preserve">Dario Rojas </t>
  </si>
  <si>
    <t>0390-2026</t>
  </si>
  <si>
    <t>Jhony Alexander Higuita Vidal</t>
  </si>
  <si>
    <t>jhonyvidal2709@gmail.com</t>
  </si>
  <si>
    <t xml:space="preserve">Predio vecino propiedad colegio cumbres </t>
  </si>
  <si>
    <t>0391-2026</t>
  </si>
  <si>
    <t>Gloria estela tirado</t>
  </si>
  <si>
    <t xml:space="preserve">Urbanizacion sierra verde </t>
  </si>
  <si>
    <t>0392-2026</t>
  </si>
  <si>
    <t>Local de comidas Cangrejugos</t>
  </si>
  <si>
    <t>0393-2026</t>
  </si>
  <si>
    <t>0394-2026</t>
  </si>
  <si>
    <t xml:space="preserve">Niecer de jesus Garcia Vargas </t>
  </si>
  <si>
    <t>remision a bienestar animal el 29-04-2026</t>
  </si>
  <si>
    <t>0395-2026</t>
  </si>
  <si>
    <t xml:space="preserve">sensibilizacion </t>
  </si>
  <si>
    <t>0396-2026</t>
  </si>
  <si>
    <t xml:space="preserve">Parques de la gloria </t>
  </si>
  <si>
    <t>0397-2026</t>
  </si>
  <si>
    <t xml:space="preserve">Reposteria carlotta </t>
  </si>
  <si>
    <t xml:space="preserve">de cocorollo </t>
  </si>
  <si>
    <t xml:space="preserve">de la </t>
  </si>
  <si>
    <t>zona de la</t>
  </si>
  <si>
    <t>Buena Mesa</t>
  </si>
  <si>
    <t>0398-2026</t>
  </si>
  <si>
    <t>Pablo Andres Montoya Gallego</t>
  </si>
  <si>
    <t>0399-2026</t>
  </si>
  <si>
    <t>0026770 - 0017486</t>
  </si>
  <si>
    <t>relacionado con el 306-2026</t>
  </si>
  <si>
    <t>0400-2026</t>
  </si>
  <si>
    <t>0027083 - 0025360 - 0025732</t>
  </si>
  <si>
    <t xml:space="preserve">El Vallano </t>
  </si>
  <si>
    <t>finca la catedral 2</t>
  </si>
  <si>
    <t>relacioando con 406-2026</t>
  </si>
  <si>
    <t>0401-2026</t>
  </si>
  <si>
    <t>0402-2026</t>
  </si>
  <si>
    <t>0403-2026</t>
  </si>
  <si>
    <t>Sebastian Alvarez</t>
  </si>
  <si>
    <t>verificar laura gallo con hidrologo</t>
  </si>
  <si>
    <t>0404-2026</t>
  </si>
  <si>
    <t xml:space="preserve">Maria Aracelly Quintero </t>
  </si>
  <si>
    <t>0405-2026</t>
  </si>
  <si>
    <t>x 42</t>
  </si>
  <si>
    <t xml:space="preserve">operativo </t>
  </si>
  <si>
    <t>0406-2026</t>
  </si>
  <si>
    <t>0025732 - 0027083 - 0025360</t>
  </si>
  <si>
    <t>Acueducto Reserva el Carriqui</t>
  </si>
  <si>
    <t>811027467-5</t>
  </si>
  <si>
    <t>Finca Catedral II</t>
  </si>
  <si>
    <t xml:space="preserve">sector cañada honda </t>
  </si>
  <si>
    <t>relacionado con 400-2026</t>
  </si>
  <si>
    <t>0407-2026</t>
  </si>
  <si>
    <t xml:space="preserve">OGR . Beatriz Elena Gomez Sanchez </t>
  </si>
  <si>
    <t>0408-2026</t>
  </si>
  <si>
    <t>Monica Maria Acosta Zapata</t>
  </si>
  <si>
    <t xml:space="preserve">loma </t>
  </si>
  <si>
    <t xml:space="preserve">escobero </t>
  </si>
  <si>
    <t>ramal B</t>
  </si>
  <si>
    <t>sector la pava  casa B 11</t>
  </si>
  <si>
    <t>0409-2026</t>
  </si>
  <si>
    <t xml:space="preserve">Claudia Barrientos </t>
  </si>
  <si>
    <t>Apto 103 torre 1</t>
  </si>
  <si>
    <t>tala de guayabo</t>
  </si>
  <si>
    <t>0410-2026</t>
  </si>
  <si>
    <t xml:space="preserve">Vecinos del Barrio </t>
  </si>
  <si>
    <t>0411-2026</t>
  </si>
  <si>
    <t xml:space="preserve">Yinet Betancourth </t>
  </si>
  <si>
    <t>Int 401</t>
  </si>
  <si>
    <t>Los Perritos del Mono</t>
  </si>
  <si>
    <t>0412-2026</t>
  </si>
  <si>
    <t>0413-2026</t>
  </si>
  <si>
    <t xml:space="preserve">Luisa Fernanda Arango </t>
  </si>
  <si>
    <t xml:space="preserve">Rosalba de ospina </t>
  </si>
  <si>
    <t>0414-2026</t>
  </si>
  <si>
    <t>0027507 - 0006588</t>
  </si>
  <si>
    <t xml:space="preserve">Enviaseo-Maria nelfi Ramirez </t>
  </si>
  <si>
    <t>0415-2026</t>
  </si>
  <si>
    <t>Luz Orfilia Pulgarin Rojas comercializadora Construalto</t>
  </si>
  <si>
    <t>administracion@construalto.com</t>
  </si>
  <si>
    <t>0416-2026</t>
  </si>
  <si>
    <t>mailto:williamdej.velez@gmail.com</t>
  </si>
  <si>
    <t>Urbanización Luminares</t>
  </si>
  <si>
    <t>0417-2026</t>
  </si>
  <si>
    <t>17587-5540</t>
  </si>
  <si>
    <t>0418-2026</t>
  </si>
  <si>
    <t>0419-2026</t>
  </si>
  <si>
    <t xml:space="preserve">Construccion </t>
  </si>
  <si>
    <t>0420-2026</t>
  </si>
  <si>
    <t>27877-29230-14774</t>
  </si>
  <si>
    <t xml:space="preserve">Proyecto Urbanistico Artesia </t>
  </si>
  <si>
    <t>x 37</t>
  </si>
  <si>
    <t>0421-2026</t>
  </si>
  <si>
    <t xml:space="preserve">Unidad Residencial epic </t>
  </si>
  <si>
    <t>0422-2026</t>
  </si>
  <si>
    <t xml:space="preserve">Obdulia Zapata </t>
  </si>
  <si>
    <t>0423-2026</t>
  </si>
  <si>
    <t xml:space="preserve">Luisa Catalina Montoya </t>
  </si>
  <si>
    <t>int 129</t>
  </si>
  <si>
    <t>int 134</t>
  </si>
  <si>
    <t>0424-2026</t>
  </si>
  <si>
    <t>oficio Gobierno</t>
  </si>
  <si>
    <t xml:space="preserve">olinder Davila </t>
  </si>
  <si>
    <t xml:space="preserve">sector la esperanza </t>
  </si>
  <si>
    <t xml:space="preserve">el hueco </t>
  </si>
  <si>
    <t>0425-2026</t>
  </si>
  <si>
    <t xml:space="preserve">ED LUXOR -Frey Cardona Cardona </t>
  </si>
  <si>
    <t>901109939-9</t>
  </si>
  <si>
    <t>luxor.admon@gmail.com</t>
  </si>
  <si>
    <t>Papas Capiras</t>
  </si>
  <si>
    <t xml:space="preserve">primer </t>
  </si>
  <si>
    <t>piso</t>
  </si>
  <si>
    <t>Ed Luxor</t>
  </si>
  <si>
    <t>0426-2026</t>
  </si>
  <si>
    <t>0427-2026</t>
  </si>
  <si>
    <t xml:space="preserve">OGR-Eliana Marulanda Villada </t>
  </si>
  <si>
    <t>elianamarulanda80@gmail.com</t>
  </si>
  <si>
    <t>0428-2026</t>
  </si>
  <si>
    <t xml:space="preserve">Estacion </t>
  </si>
  <si>
    <t>de servicio</t>
  </si>
  <si>
    <t xml:space="preserve">al </t>
  </si>
  <si>
    <t xml:space="preserve">Frente de la </t>
  </si>
  <si>
    <t>Clinica de las americas del sur</t>
  </si>
  <si>
    <t>0429-2026</t>
  </si>
  <si>
    <t xml:space="preserve">Oficio </t>
  </si>
  <si>
    <t xml:space="preserve">Mario de Jesus Monsalve </t>
  </si>
  <si>
    <t>0430-2026</t>
  </si>
  <si>
    <t xml:space="preserve">Ana Cecilia Bran </t>
  </si>
  <si>
    <t>0431-2026</t>
  </si>
  <si>
    <t>Tierra Grata Zitizen</t>
  </si>
  <si>
    <t>EPM - Quebrada La Polo</t>
  </si>
  <si>
    <t>0432-2026</t>
  </si>
  <si>
    <t>Esteban Rios Restrepo</t>
  </si>
  <si>
    <t>Escuela de Equitacion Terranova</t>
  </si>
  <si>
    <t>0433-2026</t>
  </si>
  <si>
    <t>Oficio - Ecosistemas y Biodiversidad</t>
  </si>
  <si>
    <t xml:space="preserve">comunidad </t>
  </si>
  <si>
    <t>villagrande</t>
  </si>
  <si>
    <t>0434-2026</t>
  </si>
  <si>
    <t>Cristhian David Montoya</t>
  </si>
  <si>
    <t>0435-2026</t>
  </si>
  <si>
    <t xml:space="preserve">Unidad Residencial Volga de la Cuenca </t>
  </si>
  <si>
    <t>0436-2026</t>
  </si>
  <si>
    <t>Margarita Maria Osorio Alvarez</t>
  </si>
  <si>
    <t>int 110</t>
  </si>
  <si>
    <t>0437-2026</t>
  </si>
  <si>
    <t>10-039666</t>
  </si>
  <si>
    <t>AMVA-Maritza Cordoba Arias</t>
  </si>
  <si>
    <t>0438-2026</t>
  </si>
  <si>
    <t>Hugo Mauricio Hernandez</t>
  </si>
  <si>
    <t>3007867937-3104345491</t>
  </si>
  <si>
    <t xml:space="preserve">Por determinar -Local comercial vacio </t>
  </si>
  <si>
    <t xml:space="preserve">local </t>
  </si>
  <si>
    <t>0439-2026</t>
  </si>
  <si>
    <t>0030798 - 0030908</t>
  </si>
  <si>
    <t>Maria Eugenia Bolivar</t>
  </si>
  <si>
    <t>0440-2026</t>
  </si>
  <si>
    <t>Juan Felipe Mejia</t>
  </si>
  <si>
    <t>0441-2026</t>
  </si>
  <si>
    <t>0004631  0032068</t>
  </si>
  <si>
    <t>Gabriel Jaime Merizalde Soto y Comunidad</t>
  </si>
  <si>
    <t>merizalde.gabriel86@gmail.com</t>
  </si>
  <si>
    <t>La Amalgama</t>
  </si>
  <si>
    <t>0442-2026</t>
  </si>
  <si>
    <t>Restaurante Dofia Viaful</t>
  </si>
  <si>
    <t>0443-2026</t>
  </si>
  <si>
    <t xml:space="preserve">casa 204 </t>
  </si>
  <si>
    <t>0444-2026</t>
  </si>
  <si>
    <t>Hector galeano</t>
  </si>
  <si>
    <t>super mu</t>
  </si>
  <si>
    <t xml:space="preserve">antiguo </t>
  </si>
  <si>
    <t xml:space="preserve">consumo </t>
  </si>
  <si>
    <t xml:space="preserve">presunto envenenamiento </t>
  </si>
  <si>
    <t>0445-2026</t>
  </si>
  <si>
    <t xml:space="preserve">Parque </t>
  </si>
  <si>
    <t>el Vergel</t>
  </si>
  <si>
    <t>0446-2026</t>
  </si>
  <si>
    <t xml:space="preserve">al lado </t>
  </si>
  <si>
    <t>del D1</t>
  </si>
  <si>
    <t>0447-2026</t>
  </si>
  <si>
    <t>0031785 - 0031738</t>
  </si>
  <si>
    <t>por  el leonardo da vinci</t>
  </si>
  <si>
    <t>0448-2026</t>
  </si>
  <si>
    <t>0022779 - 0001604</t>
  </si>
  <si>
    <t>Finca Monterrey - Crearcimientos</t>
  </si>
  <si>
    <t>0449-2026</t>
  </si>
  <si>
    <t>0450-2026</t>
  </si>
  <si>
    <t>Lavadero el Escobero</t>
  </si>
  <si>
    <t>0451-2026</t>
  </si>
  <si>
    <t>Alcadia de envigado</t>
  </si>
  <si>
    <t>CR 43 38 SUR 35</t>
  </si>
  <si>
    <t>La fecha de formato 07 esta posterior ala formato de radicado</t>
  </si>
  <si>
    <t>0452-2026</t>
  </si>
  <si>
    <t>TR 31 SUR 32 D 69</t>
  </si>
  <si>
    <t>0453-2026</t>
  </si>
  <si>
    <t>0454-2026</t>
  </si>
  <si>
    <t>Oscar contreras</t>
  </si>
  <si>
    <t>INT</t>
  </si>
  <si>
    <t>0455-2026</t>
  </si>
  <si>
    <t>Luna verde</t>
  </si>
  <si>
    <t>0456-2026</t>
  </si>
  <si>
    <t>Wilfer arley redon</t>
  </si>
  <si>
    <t>KR 29 D 41 SUR 82</t>
  </si>
  <si>
    <t>0457-2026</t>
  </si>
  <si>
    <t>DE oficio - Ecosistemas y Biodiversidad / Adriana Maria Arias</t>
  </si>
  <si>
    <t>0458-2026</t>
  </si>
  <si>
    <t>Carlos palacio</t>
  </si>
  <si>
    <t>CL 36 D SUR 10 94</t>
  </si>
  <si>
    <t>310 444 17 33</t>
  </si>
  <si>
    <t>0459-2026</t>
  </si>
  <si>
    <t>Luz Dary Restrepo</t>
  </si>
  <si>
    <t>TORRE 1</t>
  </si>
  <si>
    <t>0460-2026</t>
  </si>
  <si>
    <t>CL 21 Sur 41 AA</t>
  </si>
  <si>
    <t>0461-2026</t>
  </si>
  <si>
    <t>Doris Quintero</t>
  </si>
  <si>
    <t>Hacienda Avigñon</t>
  </si>
  <si>
    <t>hacienda avigñon</t>
  </si>
  <si>
    <t>0462-2026</t>
  </si>
  <si>
    <t>YI LIU Y/O ADRIANA VALENCIA</t>
  </si>
  <si>
    <t>adrianamariavalenciadeliu@gmail.com</t>
  </si>
  <si>
    <t>Los cahrcos de erney</t>
  </si>
  <si>
    <t>Veredad el vallano</t>
  </si>
  <si>
    <t>0463-2026</t>
  </si>
  <si>
    <t>nohemi restrepo/julian posada</t>
  </si>
  <si>
    <t>Cr 30 40 Sur 75</t>
  </si>
  <si>
    <t>0464-2026</t>
  </si>
  <si>
    <t>Catalina Guzman</t>
  </si>
  <si>
    <t>Frank Ferney Velasquez Agudelo</t>
  </si>
  <si>
    <t>0465-2026</t>
  </si>
  <si>
    <t>Oficio/ AMVA</t>
  </si>
  <si>
    <t xml:space="preserve">limites con medellin </t>
  </si>
  <si>
    <t>0466-2026</t>
  </si>
  <si>
    <t>Marleny Angel -Admon Lemont 2</t>
  </si>
  <si>
    <t xml:space="preserve">Km 15 </t>
  </si>
  <si>
    <t>Mts Av Las palmas</t>
  </si>
  <si>
    <t xml:space="preserve">mangel@abelardoyepes.com </t>
  </si>
  <si>
    <t>Lemont 2 casa 30</t>
  </si>
  <si>
    <t>0467-2026</t>
  </si>
  <si>
    <t>Ismelda Toro Sanchez</t>
  </si>
  <si>
    <t>Apto 409</t>
  </si>
  <si>
    <t>Apto 408</t>
  </si>
  <si>
    <t>0468-2026</t>
  </si>
  <si>
    <t xml:space="preserve">Maria Teresa Rugeles Lopez </t>
  </si>
  <si>
    <t>casa 9 A</t>
  </si>
  <si>
    <t xml:space="preserve">Charco Azul Robledales </t>
  </si>
  <si>
    <t>maria.rugeles@udea.edu.co</t>
  </si>
  <si>
    <t xml:space="preserve">laura </t>
  </si>
  <si>
    <t>casa 8</t>
  </si>
  <si>
    <t>0469-2026</t>
  </si>
  <si>
    <t>34320-37696</t>
  </si>
  <si>
    <t xml:space="preserve">Residentes Copropiedad Parques de San Carlos </t>
  </si>
  <si>
    <t>parquesancarlosph@gmail.com</t>
  </si>
  <si>
    <t>Quebrada la Heliodora</t>
  </si>
  <si>
    <t>0470-2026</t>
  </si>
  <si>
    <t>Nicolas cortes Parra -Edificio antalya</t>
  </si>
  <si>
    <t>legal.corteszabalajorge@gmail.com</t>
  </si>
  <si>
    <t>pesebrera</t>
  </si>
  <si>
    <t>0471-2026</t>
  </si>
  <si>
    <t xml:space="preserve">Monica Maria Alvarez </t>
  </si>
  <si>
    <t>apto 209</t>
  </si>
  <si>
    <t>Luis Felipe Tobon-Alejandra Restrepo</t>
  </si>
  <si>
    <t>0472-2026</t>
  </si>
  <si>
    <t xml:space="preserve">Laura Margarita ArangoCalle </t>
  </si>
  <si>
    <t>1152202765-</t>
  </si>
  <si>
    <t>0473-2026</t>
  </si>
  <si>
    <t>34657-34568</t>
  </si>
  <si>
    <t>Parcelacion Cerrovento</t>
  </si>
  <si>
    <t>0474-2026</t>
  </si>
  <si>
    <t xml:space="preserve">Tierra Grata camino verde  </t>
  </si>
  <si>
    <t>0475-2026</t>
  </si>
  <si>
    <t>Urbanizacion Aguadulce P.H. Jimmy Arango gomes RL</t>
  </si>
  <si>
    <t>900296454-5</t>
  </si>
  <si>
    <t>3238411900-3104487528</t>
  </si>
  <si>
    <t xml:space="preserve">debajo del puente al lado de la glorieta </t>
  </si>
  <si>
    <t>0476-2026</t>
  </si>
  <si>
    <t>The Columbus School</t>
  </si>
  <si>
    <t xml:space="preserve">km 16 </t>
  </si>
  <si>
    <t xml:space="preserve">alto de las palmas </t>
  </si>
  <si>
    <t>Informe de caracterizacion  compuesta PTARD Colegio columbus school</t>
  </si>
  <si>
    <t>0477-2026</t>
  </si>
  <si>
    <t>Parcelacion guadalquivir P.H.</t>
  </si>
  <si>
    <t>0478-2026</t>
  </si>
  <si>
    <t xml:space="preserve">Blanca mesa </t>
  </si>
  <si>
    <t>0479-2026</t>
  </si>
  <si>
    <t xml:space="preserve">Cecilia sanchez de Orozco </t>
  </si>
  <si>
    <t>Suramericana</t>
  </si>
  <si>
    <t>0480-2026</t>
  </si>
  <si>
    <t>Corporacion Milan</t>
  </si>
  <si>
    <t>0481-2026</t>
  </si>
  <si>
    <t>Isabela espinal Lopez - kiara -</t>
  </si>
  <si>
    <t>int 145</t>
  </si>
  <si>
    <t>isabela_el@hotmail.com</t>
  </si>
  <si>
    <t>Permiso de tenecia de manejo especial</t>
  </si>
  <si>
    <t>0482-2026</t>
  </si>
  <si>
    <t xml:space="preserve">Oficio -Guardabosques Daniela David </t>
  </si>
  <si>
    <t>0483-2026</t>
  </si>
  <si>
    <t>Oficio Mauricio Patiño Gallego</t>
  </si>
  <si>
    <t xml:space="preserve">200 mts </t>
  </si>
  <si>
    <t xml:space="preserve">antes del peaje a la derecha </t>
  </si>
  <si>
    <t xml:space="preserve">Nanny Katharina Bahnsen Duque </t>
  </si>
  <si>
    <t>Sector la Manuela</t>
  </si>
  <si>
    <t>0484-2026</t>
  </si>
  <si>
    <t xml:space="preserve">Olga Lucia Gonzalez </t>
  </si>
  <si>
    <t>Apto 9804</t>
  </si>
  <si>
    <t xml:space="preserve">To 1 </t>
  </si>
  <si>
    <t>0485-2026</t>
  </si>
  <si>
    <t xml:space="preserve">Liliam Cristina Uribe Uribe </t>
  </si>
  <si>
    <t>0486-2026</t>
  </si>
  <si>
    <t xml:space="preserve">Carmen del socorro tabarez </t>
  </si>
  <si>
    <t>int 108</t>
  </si>
  <si>
    <t>Plan brechas 2022 exp 734 -2022</t>
  </si>
  <si>
    <t>0487-2026</t>
  </si>
  <si>
    <t>Luis carlos Alvarez</t>
  </si>
  <si>
    <t>Plan brechas 2022 exp 557- 2022</t>
  </si>
  <si>
    <t>0488-2026</t>
  </si>
  <si>
    <t>Julio Abel Villada</t>
  </si>
  <si>
    <t>Plan brechas 2022 exp 620- 2022</t>
  </si>
  <si>
    <t>0489-2026</t>
  </si>
  <si>
    <t>Luz Marina Fernandez Rada</t>
  </si>
  <si>
    <t>Plan brechas 2022 exp 622- 2022</t>
  </si>
  <si>
    <t>0490-2026</t>
  </si>
  <si>
    <t xml:space="preserve">plan brechas </t>
  </si>
  <si>
    <t>0491-2026</t>
  </si>
  <si>
    <t xml:space="preserve">Luis Fernando Rada </t>
  </si>
  <si>
    <t>int 155-157</t>
  </si>
  <si>
    <t>0492-2026</t>
  </si>
  <si>
    <t>Jairo de J. Rendón Flórez</t>
  </si>
  <si>
    <t xml:space="preserve">KR 26   41  SUR 14  </t>
  </si>
  <si>
    <t>Plan brechas 2022 exp 631- 2022</t>
  </si>
  <si>
    <t>0493-2026</t>
  </si>
  <si>
    <t>Maria del Carmen Gonzalez Martines</t>
  </si>
  <si>
    <t xml:space="preserve">KR 40 B  53 B SUR 71  </t>
  </si>
  <si>
    <t>Plan brechas 2022 exp 624- 2022</t>
  </si>
  <si>
    <t>0494-2026</t>
  </si>
  <si>
    <t>Jeronimo Restrepo</t>
  </si>
  <si>
    <t>Plan brechas 2022 exp 638- 2022</t>
  </si>
  <si>
    <t>0495-2026</t>
  </si>
  <si>
    <t>Luz mery Villada Narvaez</t>
  </si>
  <si>
    <t>Plan brechas 2022 exp 634- 2022</t>
  </si>
  <si>
    <t>0496-2026</t>
  </si>
  <si>
    <t>Felipe alexander Sosa vargas / Deifan Maria Vargas</t>
  </si>
  <si>
    <t xml:space="preserve">KR 32   40  SUR 101  </t>
  </si>
  <si>
    <t>Plan brechas 2022 exp 632- 2022</t>
  </si>
  <si>
    <t>0497-2026</t>
  </si>
  <si>
    <t xml:space="preserve">Roberto Nelson Londoño Mejia </t>
  </si>
  <si>
    <t>plan brechas</t>
  </si>
  <si>
    <t>0498-2026</t>
  </si>
  <si>
    <t>William Montoya Montoya</t>
  </si>
  <si>
    <t>Plan brechas 2022 exp 636- 2022</t>
  </si>
  <si>
    <t>0499-2026</t>
  </si>
  <si>
    <t>Jose William Villada Narvaez</t>
  </si>
  <si>
    <t xml:space="preserve">KR 42 D  45 B SUR 65  </t>
  </si>
  <si>
    <t>Plan brechas 2022 exp 499- 2022</t>
  </si>
  <si>
    <t>0500-2026</t>
  </si>
  <si>
    <t xml:space="preserve">Vidal German de Jesus Perez </t>
  </si>
  <si>
    <t>0501-2026</t>
  </si>
  <si>
    <t>Didier de Jesús Pérez Giraldo</t>
  </si>
  <si>
    <t xml:space="preserve">CL 40 D SUR 25 B  112  </t>
  </si>
  <si>
    <t>Plan brechas 2022 exp 652- 2022</t>
  </si>
  <si>
    <t>0502-2026</t>
  </si>
  <si>
    <t>Jose Gustavo arcila carmona</t>
  </si>
  <si>
    <t>Plan brechas 2022 exp 640- 2022</t>
  </si>
  <si>
    <t>0503-2026</t>
  </si>
  <si>
    <t>INT 201-301-401</t>
  </si>
  <si>
    <t>0504-2026</t>
  </si>
  <si>
    <t>0505-2026</t>
  </si>
  <si>
    <t>Arquitectura y Contrucciones LTDA</t>
  </si>
  <si>
    <t>Plan brechas 2022 exp 702- 2022</t>
  </si>
  <si>
    <t>0506-2026</t>
  </si>
  <si>
    <t>Sergio Leon Correa Mesa</t>
  </si>
  <si>
    <t>Plan brechas 2022 exp 703- 2022</t>
  </si>
  <si>
    <t>0507-2026</t>
  </si>
  <si>
    <t>Carlos Antonio Romero Echavarria</t>
  </si>
  <si>
    <t>INT 201</t>
  </si>
  <si>
    <t>Plan brechas 2022 exp 7699- 2022</t>
  </si>
  <si>
    <t>0508-2026</t>
  </si>
  <si>
    <t>Plan brechas 2022 exp 700- 2022</t>
  </si>
  <si>
    <t>0509-2026</t>
  </si>
  <si>
    <t>Libia Muñoz de Orrego</t>
  </si>
  <si>
    <t>Plan brechas 2022 exp 683- 2022</t>
  </si>
  <si>
    <t>0510-2026</t>
  </si>
  <si>
    <t>Claudio Antonio Acosta Muñoz</t>
  </si>
  <si>
    <t>Plan brechas 2022 exp 687- 2022</t>
  </si>
  <si>
    <t>0511-2026</t>
  </si>
  <si>
    <t>Olga Helena Molina Monsalve</t>
  </si>
  <si>
    <t>Plan brechas 2022 exp 645- 2022</t>
  </si>
  <si>
    <t>0512-2026</t>
  </si>
  <si>
    <t xml:space="preserve">Oficio -Sonia Chaverra </t>
  </si>
  <si>
    <t xml:space="preserve">puente merkajuste </t>
  </si>
  <si>
    <t>0513-2026</t>
  </si>
  <si>
    <t>Oficio -sonia-</t>
  </si>
  <si>
    <t>kM 15 +750</t>
  </si>
  <si>
    <t>VARIANTE LAS PALMAS</t>
  </si>
  <si>
    <t>lemont 1,2 PTAR</t>
  </si>
  <si>
    <t>0514-2026</t>
  </si>
  <si>
    <t>Carlos Emilio Molina Ochoa</t>
  </si>
  <si>
    <t>molinaochoacarlos@gmail.com</t>
  </si>
  <si>
    <t>0515-2026</t>
  </si>
  <si>
    <t xml:space="preserve">Jimena Diosa </t>
  </si>
  <si>
    <t xml:space="preserve">al frente </t>
  </si>
  <si>
    <t>0516-2026</t>
  </si>
  <si>
    <t xml:space="preserve">Maria Regina Jimenez Valencia </t>
  </si>
  <si>
    <t>reginajimenezva@hotmail.com</t>
  </si>
  <si>
    <t>lote vecino</t>
  </si>
  <si>
    <t>0517-2026</t>
  </si>
  <si>
    <t xml:space="preserve">por Determinar </t>
  </si>
  <si>
    <t xml:space="preserve">Lote 2 unida </t>
  </si>
  <si>
    <t xml:space="preserve">la palma V la esperanza </t>
  </si>
  <si>
    <t>0518-2026</t>
  </si>
  <si>
    <t xml:space="preserve">Area Metropolitana </t>
  </si>
  <si>
    <t xml:space="preserve">quebrada </t>
  </si>
  <si>
    <t>0519-2026</t>
  </si>
  <si>
    <t>GLORIA ELCY SALDARRIAGA</t>
  </si>
  <si>
    <t>Plan brechas</t>
  </si>
  <si>
    <t>0520-2026</t>
  </si>
  <si>
    <t>Beatriz Arango Salazar</t>
  </si>
  <si>
    <t>0521-2026</t>
  </si>
  <si>
    <t>Dario Ruiz Fernandez</t>
  </si>
  <si>
    <t>0522-2026</t>
  </si>
  <si>
    <t>Adriana Moreno Rincon</t>
  </si>
  <si>
    <t>0523-2026</t>
  </si>
  <si>
    <t>quebrada la mina-la honda-</t>
  </si>
  <si>
    <t>0524-2026</t>
  </si>
  <si>
    <t>Jorge Ivan Fernandez</t>
  </si>
  <si>
    <t>int 301</t>
  </si>
  <si>
    <t>0525-2026</t>
  </si>
  <si>
    <t>Gerardo Antonio Bahos</t>
  </si>
  <si>
    <t>0526-2026</t>
  </si>
  <si>
    <t>jorge ivan gonzalez</t>
  </si>
  <si>
    <t>alejandro gonzalez hernandez</t>
  </si>
  <si>
    <t>0527-2026</t>
  </si>
  <si>
    <t>Int 125</t>
  </si>
  <si>
    <t>0528-2026</t>
  </si>
  <si>
    <t xml:space="preserve">Rodrigo Alonso Rodriguez Correa </t>
  </si>
  <si>
    <t xml:space="preserve">aguas arriba </t>
  </si>
  <si>
    <t>del colegio Leonardo Da Vinci</t>
  </si>
  <si>
    <t xml:space="preserve">MH Obstruido en Sabaneta Palenque y Maria Auxiliadora </t>
  </si>
  <si>
    <t>0529-2026</t>
  </si>
  <si>
    <t xml:space="preserve">sector las </t>
  </si>
  <si>
    <t>Remision con Amigos del Barrio</t>
  </si>
  <si>
    <t>0530-2026</t>
  </si>
  <si>
    <t>Juan Diego Ramirez Angel</t>
  </si>
  <si>
    <t>Int 201</t>
  </si>
  <si>
    <t>0531-2026</t>
  </si>
  <si>
    <t>Cristian Andres Tovar Espinoza</t>
  </si>
  <si>
    <t>apto 1513</t>
  </si>
  <si>
    <t xml:space="preserve">torre 4 </t>
  </si>
  <si>
    <t xml:space="preserve">Victor Baena-Luis Gonzalo Correa </t>
  </si>
  <si>
    <t>Apto 9909</t>
  </si>
  <si>
    <t>T 3</t>
  </si>
  <si>
    <t>3106058914-3108482076</t>
  </si>
  <si>
    <t>0532-2026</t>
  </si>
  <si>
    <t>Lina Loaiza</t>
  </si>
  <si>
    <t xml:space="preserve">detras </t>
  </si>
  <si>
    <t>del bloque</t>
  </si>
  <si>
    <t>0533-2026</t>
  </si>
  <si>
    <t>Maria Cecilia Palacio Palacio</t>
  </si>
  <si>
    <t xml:space="preserve">Fernando Niño </t>
  </si>
  <si>
    <t>Hacer visita y remitir a gobierno</t>
  </si>
  <si>
    <t>0534-2026</t>
  </si>
  <si>
    <t>Daniela Milan Panaderia Boulevar De Alcala</t>
  </si>
  <si>
    <t>PTT 4912583</t>
  </si>
  <si>
    <t>0535-2026</t>
  </si>
  <si>
    <t xml:space="preserve">Monica Arroyave </t>
  </si>
  <si>
    <t xml:space="preserve">Un familiar de doña Gilma La Propietaria </t>
  </si>
  <si>
    <t xml:space="preserve">Muebles que dejan en la acera despues que se pasan de casa </t>
  </si>
  <si>
    <t>0536-2026</t>
  </si>
  <si>
    <t>Luz estela tamayo</t>
  </si>
  <si>
    <t xml:space="preserve">Enseguida </t>
  </si>
  <si>
    <t xml:space="preserve">de esta direccion </t>
  </si>
  <si>
    <t xml:space="preserve">y remision a planeacion </t>
  </si>
  <si>
    <t>0537-2026</t>
  </si>
  <si>
    <t xml:space="preserve">Luis fernando Tamayo Rios </t>
  </si>
  <si>
    <t>Apto 506</t>
  </si>
  <si>
    <t>3136346158-3019983882</t>
  </si>
  <si>
    <t>fernandotamayo060@gmail.com</t>
  </si>
  <si>
    <t xml:space="preserve">Orinoco de la Cuenca </t>
  </si>
  <si>
    <t>0538-2026</t>
  </si>
  <si>
    <t xml:space="preserve">Personeria-Adrian Orlando Mazo Sosa </t>
  </si>
  <si>
    <t>adrian.mazo98@hotmail.com</t>
  </si>
  <si>
    <t xml:space="preserve">Reciclador </t>
  </si>
  <si>
    <t>del peticionario</t>
  </si>
  <si>
    <t>0539-2026</t>
  </si>
  <si>
    <t xml:space="preserve">Bosques de ayura </t>
  </si>
  <si>
    <t>bosquesdeayura@gmail.com</t>
  </si>
  <si>
    <t>0540-2026</t>
  </si>
  <si>
    <t>38878-38260</t>
  </si>
  <si>
    <t xml:space="preserve">Catalina Lopez </t>
  </si>
  <si>
    <t>lote 13 A</t>
  </si>
  <si>
    <t>0541-2026</t>
  </si>
  <si>
    <t>Carmen del Socorro Tabarez</t>
  </si>
  <si>
    <t>734-2022-plan brechas</t>
  </si>
  <si>
    <t>0542-2026</t>
  </si>
  <si>
    <t>Liliana del Socorro Villada Narvaes</t>
  </si>
  <si>
    <t>637-2021-plan brechas</t>
  </si>
  <si>
    <t>0543-2026</t>
  </si>
  <si>
    <t xml:space="preserve">Sergio Leon Correa Mesa </t>
  </si>
  <si>
    <t>703-2022-plan brechas</t>
  </si>
  <si>
    <t>0544-2026</t>
  </si>
  <si>
    <t>Adriel Sanchez Lopez</t>
  </si>
  <si>
    <t xml:space="preserve">apto 501 </t>
  </si>
  <si>
    <t xml:space="preserve">Cristina </t>
  </si>
  <si>
    <t xml:space="preserve">piso 2 diagonal </t>
  </si>
  <si>
    <t xml:space="preserve">a lazzaros pizza </t>
  </si>
  <si>
    <t>0545-2026</t>
  </si>
  <si>
    <t xml:space="preserve">Urbanizacion Palmeras 3 </t>
  </si>
  <si>
    <t>0546-2026</t>
  </si>
  <si>
    <t xml:space="preserve">Guardabosques Francisco Bonolis </t>
  </si>
  <si>
    <t>6.14832N-75.56811W</t>
  </si>
  <si>
    <t>0547-2026</t>
  </si>
  <si>
    <t>luciano Jaramillo</t>
  </si>
  <si>
    <t xml:space="preserve">869-2021-plan brechas </t>
  </si>
  <si>
    <t>0548-2026</t>
  </si>
  <si>
    <t>Herederos fli Velez Mesa</t>
  </si>
  <si>
    <t xml:space="preserve">745-2021 plan brechas </t>
  </si>
  <si>
    <t>0549-2026</t>
  </si>
  <si>
    <t xml:space="preserve">tala y material sobrante sobre el cauce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</si>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</sst>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0">
    <font>
      <sz val="11"/>
      <color theme="1"/>
      <name val="Calibri"/>
      <family val="2"/>
      <scheme val="minor"/>
    </font>
    <font>
      <sz val="11"/>
      <name val="Calibri"/>
      <family val="2"/>
    </font>
    <font>
      <b/>
      <sz val="11"/>
      <color theme="1"/>
      <name val="Calibri"/>
      <family val="2"/>
      <scheme val="minor"/>
    </font>
    <font>
      <sz val="11"/>
      <color rgb="FFFF0000"/>
      <name val="Calibri"/>
      <family val="2"/>
      <scheme val="minor"/>
    </font>
    <font>
      <sz val="11"/>
      <name val="Calibri"/>
      <family val="2"/>
      <scheme val="minor"/>
    </font>
    <font>
      <sz val="9"/>
      <color indexed="81"/>
      <name val="Tahoma"/>
      <family val="2"/>
    </font>
    <font>
      <b/>
      <sz val="9"/>
      <color indexed="81"/>
      <name val="Tahoma"/>
      <family val="2"/>
    </font>
    <font>
      <sz val="12"/>
      <color theme="1"/>
      <name val="Arial"/>
      <family val="2"/>
    </font>
    <font>
      <sz val="11"/>
      <color theme="1"/>
      <name val="Calibri"/>
      <family val="2"/>
    </font>
    <font>
      <b/>
      <sz val="11"/>
      <color rgb="FF000000"/>
      <name val="Calibri"/>
      <family val="2"/>
    </font>
    <font>
      <u/>
      <sz val="11"/>
      <color theme="10"/>
      <name val="Calibri"/>
      <family val="2"/>
      <scheme val="minor"/>
    </font>
    <font>
      <sz val="11"/>
      <color rgb="FFFF0000"/>
      <name val="Calibri"/>
      <family val="2"/>
    </font>
    <font>
      <b/>
      <sz val="11"/>
      <color theme="1"/>
      <name val="Calibri"/>
      <family val="2"/>
    </font>
    <font>
      <sz val="11"/>
      <color rgb="FF000000"/>
      <name val="Calibri"/>
      <family val="2"/>
    </font>
    <font>
      <b/>
      <sz val="12"/>
      <color rgb="FFFF0000"/>
      <name val="Calibri"/>
      <family val="2"/>
    </font>
    <font>
      <b/>
      <sz val="11"/>
      <color rgb="FFFF0000"/>
      <name val="Calibri"/>
      <family val="2"/>
    </font>
    <font>
      <sz val="11"/>
      <color theme="1"/>
      <name val="Arial"/>
      <family val="2"/>
    </font>
    <font>
      <b/>
      <sz val="11"/>
      <name val="Calibri"/>
      <family val="2"/>
    </font>
    <font>
      <sz val="11"/>
      <color rgb="FF000000"/>
      <name val="Calibri"/>
      <family val="2"/>
      <scheme val="minor"/>
    </font>
    <font>
      <sz val="11"/>
      <color rgb="FF242424"/>
      <name val="Aptos Narrow"/>
      <charset val="1"/>
    </font>
    <font>
      <sz val="12"/>
      <color theme="1"/>
      <name val="Arial"/>
      <family val="2"/>
      <charset val="1"/>
    </font>
    <font>
      <sz val="11"/>
      <color rgb="FF242424"/>
      <name val="Consolas"/>
      <family val="3"/>
    </font>
    <font>
      <sz val="11"/>
      <color rgb="FF474747"/>
      <name val="Arial"/>
      <family val="2"/>
      <charset val="1"/>
    </font>
    <font>
      <sz val="11"/>
      <color rgb="FF000000"/>
      <name val="Calibri"/>
    </font>
    <font>
      <sz val="11"/>
      <name val="Calibri"/>
    </font>
    <font>
      <sz val="11"/>
      <color theme="1"/>
      <name val="Calibri"/>
    </font>
    <font>
      <sz val="11"/>
      <color rgb="FF000000"/>
      <name val="Calibri"/>
      <charset val="1"/>
    </font>
    <font>
      <b/>
      <sz val="14"/>
      <color theme="1"/>
      <name val="Calibri"/>
      <family val="2"/>
      <scheme val="minor"/>
    </font>
    <font>
      <b/>
      <sz val="11"/>
      <color rgb="FF000000"/>
      <name val="Calibri"/>
      <family val="2"/>
      <scheme val="minor"/>
    </font>
    <font>
      <sz val="11"/>
      <color rgb="FF3F3F76"/>
      <name val="Calibri"/>
      <scheme val="minor"/>
    </font>
  </fonts>
  <fills count="2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rgb="FF00B0F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FFFFFF"/>
        <bgColor indexed="64"/>
      </patternFill>
    </fill>
    <fill>
      <patternFill patternType="solid">
        <fgColor rgb="FFE7E6E6"/>
        <bgColor indexed="64"/>
      </patternFill>
    </fill>
    <fill>
      <patternFill patternType="solid">
        <fgColor theme="0"/>
        <bgColor rgb="FF000000"/>
      </patternFill>
    </fill>
    <fill>
      <patternFill patternType="solid">
        <fgColor theme="6" tint="0.79998168889431442"/>
        <bgColor indexed="64"/>
      </patternFill>
    </fill>
    <fill>
      <patternFill patternType="solid">
        <fgColor rgb="FFFFFFFF"/>
        <bgColor rgb="FF000000"/>
      </patternFill>
    </fill>
    <fill>
      <patternFill patternType="solid">
        <fgColor rgb="FFEBF1DE"/>
        <bgColor rgb="FF000000"/>
      </patternFill>
    </fill>
    <fill>
      <patternFill patternType="solid">
        <fgColor theme="3" tint="0.59999389629810485"/>
        <bgColor indexed="64"/>
      </patternFill>
    </fill>
    <fill>
      <patternFill patternType="solid">
        <fgColor rgb="FFD9D9D9"/>
        <bgColor rgb="FF000000"/>
      </patternFill>
    </fill>
    <fill>
      <patternFill patternType="solid">
        <fgColor rgb="FFFFCC99"/>
      </patternFill>
    </fill>
    <fill>
      <patternFill patternType="solid">
        <fgColor rgb="FFD9D9D9"/>
        <bgColor indexed="64"/>
      </patternFill>
    </fill>
  </fills>
  <borders count="4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right/>
      <top style="thin">
        <color indexed="64"/>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style="thin">
        <color indexed="64"/>
      </top>
      <bottom style="thin">
        <color rgb="FF000000"/>
      </bottom>
      <diagonal/>
    </border>
    <border>
      <left/>
      <right style="thin">
        <color rgb="FF000000"/>
      </right>
      <top/>
      <bottom/>
      <diagonal/>
    </border>
    <border>
      <left/>
      <right/>
      <top style="thin">
        <color rgb="FF000000"/>
      </top>
      <bottom style="thin">
        <color rgb="FF000000"/>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0" fillId="0" borderId="0" applyNumberFormat="0" applyFill="0" applyBorder="0" applyAlignment="0" applyProtection="0"/>
    <xf numFmtId="0" fontId="10" fillId="0" borderId="0" applyNumberFormat="0" applyFill="0" applyBorder="0" applyAlignment="0" applyProtection="0"/>
    <xf numFmtId="0" fontId="29" fillId="18" borderId="39" applyNumberFormat="0" applyAlignment="0" applyProtection="0"/>
  </cellStyleXfs>
  <cellXfs count="349">
    <xf numFmtId="0" fontId="0" fillId="0" borderId="0" xfId="0"/>
    <xf numFmtId="49" fontId="0" fillId="0" borderId="0" xfId="0" applyNumberFormat="1"/>
    <xf numFmtId="0" fontId="2" fillId="0" borderId="1" xfId="0" applyFont="1" applyBorder="1" applyAlignment="1">
      <alignment wrapText="1"/>
    </xf>
    <xf numFmtId="0" fontId="2" fillId="0" borderId="2" xfId="0" applyFont="1" applyBorder="1" applyAlignment="1">
      <alignment wrapText="1"/>
    </xf>
    <xf numFmtId="164" fontId="0" fillId="0" borderId="0" xfId="0" applyNumberFormat="1"/>
    <xf numFmtId="1" fontId="0" fillId="0" borderId="0" xfId="0" applyNumberFormat="1"/>
    <xf numFmtId="0" fontId="2" fillId="0" borderId="3" xfId="0" applyFont="1" applyBorder="1" applyAlignment="1">
      <alignment wrapText="1"/>
    </xf>
    <xf numFmtId="0" fontId="0" fillId="0" borderId="0" xfId="0" applyAlignment="1">
      <alignment wrapText="1"/>
    </xf>
    <xf numFmtId="0" fontId="2" fillId="0" borderId="4" xfId="0" applyFont="1" applyBorder="1"/>
    <xf numFmtId="0" fontId="0" fillId="0" borderId="5" xfId="0" applyBorder="1"/>
    <xf numFmtId="14" fontId="0" fillId="0" borderId="5" xfId="0" applyNumberFormat="1" applyBorder="1"/>
    <xf numFmtId="0" fontId="0" fillId="0" borderId="5" xfId="0" applyBorder="1" applyAlignment="1">
      <alignment wrapText="1"/>
    </xf>
    <xf numFmtId="16" fontId="0" fillId="0" borderId="5" xfId="0" applyNumberFormat="1" applyBorder="1"/>
    <xf numFmtId="0" fontId="2" fillId="0" borderId="5" xfId="0" applyFont="1" applyBorder="1" applyAlignment="1">
      <alignment horizontal="center" wrapText="1"/>
    </xf>
    <xf numFmtId="0" fontId="2" fillId="0" borderId="6" xfId="0" applyFont="1" applyBorder="1" applyAlignment="1">
      <alignment wrapText="1"/>
    </xf>
    <xf numFmtId="0" fontId="3" fillId="0" borderId="0" xfId="0" applyFont="1"/>
    <xf numFmtId="0" fontId="4" fillId="0" borderId="0" xfId="0" applyFont="1"/>
    <xf numFmtId="14" fontId="0" fillId="0" borderId="0" xfId="0" applyNumberFormat="1"/>
    <xf numFmtId="0" fontId="0" fillId="2" borderId="0" xfId="0" applyFill="1"/>
    <xf numFmtId="0" fontId="7" fillId="0" borderId="0" xfId="0" applyFont="1"/>
    <xf numFmtId="14" fontId="4" fillId="0" borderId="5" xfId="0" applyNumberFormat="1" applyFont="1" applyBorder="1"/>
    <xf numFmtId="0" fontId="0" fillId="0" borderId="0" xfId="0" applyAlignment="1">
      <alignment horizontal="left"/>
    </xf>
    <xf numFmtId="0" fontId="0" fillId="0" borderId="0" xfId="0" applyProtection="1">
      <protection locked="0"/>
    </xf>
    <xf numFmtId="0" fontId="0" fillId="0" borderId="0" xfId="0" applyAlignment="1">
      <alignment horizontal="center"/>
    </xf>
    <xf numFmtId="0" fontId="2" fillId="0" borderId="0" xfId="0" applyFont="1" applyAlignment="1">
      <alignment horizontal="center"/>
    </xf>
    <xf numFmtId="0" fontId="8" fillId="0" borderId="0" xfId="0" applyFont="1"/>
    <xf numFmtId="0" fontId="9" fillId="0" borderId="4" xfId="0" applyFont="1" applyBorder="1"/>
    <xf numFmtId="0" fontId="9" fillId="0" borderId="1" xfId="0" applyFont="1" applyBorder="1" applyAlignment="1">
      <alignment wrapText="1"/>
    </xf>
    <xf numFmtId="0" fontId="9" fillId="0" borderId="2" xfId="0" applyFont="1" applyBorder="1" applyAlignment="1">
      <alignment wrapText="1"/>
    </xf>
    <xf numFmtId="0" fontId="9" fillId="0" borderId="3" xfId="0" applyFont="1" applyBorder="1" applyAlignment="1">
      <alignment wrapText="1"/>
    </xf>
    <xf numFmtId="0" fontId="9" fillId="0" borderId="6" xfId="0" applyFont="1" applyBorder="1" applyAlignment="1">
      <alignment wrapText="1"/>
    </xf>
    <xf numFmtId="0" fontId="9" fillId="0" borderId="5" xfId="0" applyFont="1" applyBorder="1" applyAlignment="1">
      <alignment horizontal="center" wrapText="1"/>
    </xf>
    <xf numFmtId="0" fontId="8" fillId="0" borderId="0" xfId="0" applyFont="1" applyAlignment="1">
      <alignment wrapText="1"/>
    </xf>
    <xf numFmtId="49" fontId="8" fillId="0" borderId="0" xfId="0" applyNumberFormat="1" applyFont="1"/>
    <xf numFmtId="14" fontId="8" fillId="0" borderId="0" xfId="0" applyNumberFormat="1" applyFont="1"/>
    <xf numFmtId="164" fontId="8" fillId="0" borderId="0" xfId="0" applyNumberFormat="1" applyFont="1"/>
    <xf numFmtId="1" fontId="8" fillId="0" borderId="0" xfId="0" applyNumberFormat="1" applyFont="1"/>
    <xf numFmtId="0" fontId="8" fillId="0" borderId="5" xfId="0" applyFont="1" applyBorder="1"/>
    <xf numFmtId="14" fontId="8" fillId="0" borderId="5" xfId="0" applyNumberFormat="1" applyFont="1" applyBorder="1"/>
    <xf numFmtId="14" fontId="8" fillId="3" borderId="5" xfId="0" applyNumberFormat="1" applyFont="1" applyFill="1" applyBorder="1"/>
    <xf numFmtId="14" fontId="0" fillId="3" borderId="5" xfId="0" applyNumberFormat="1" applyFill="1" applyBorder="1"/>
    <xf numFmtId="0" fontId="10" fillId="0" borderId="0" xfId="1" applyFill="1" applyBorder="1"/>
    <xf numFmtId="0" fontId="11" fillId="0" borderId="0" xfId="0" applyFont="1"/>
    <xf numFmtId="0" fontId="8" fillId="0" borderId="0" xfId="0" applyFont="1" applyAlignment="1">
      <alignment horizontal="right"/>
    </xf>
    <xf numFmtId="0" fontId="8" fillId="0" borderId="0" xfId="0" applyFont="1" applyAlignment="1">
      <alignment horizontal="center"/>
    </xf>
    <xf numFmtId="0" fontId="12" fillId="0" borderId="0" xfId="0" applyFont="1"/>
    <xf numFmtId="3" fontId="8" fillId="0" borderId="0" xfId="0" applyNumberFormat="1" applyFont="1"/>
    <xf numFmtId="3" fontId="7" fillId="0" borderId="0" xfId="0" applyNumberFormat="1" applyFont="1"/>
    <xf numFmtId="0" fontId="13" fillId="0" borderId="0" xfId="0" applyFont="1"/>
    <xf numFmtId="0" fontId="13" fillId="0" borderId="0" xfId="0" applyFont="1" applyAlignment="1">
      <alignment wrapText="1"/>
    </xf>
    <xf numFmtId="0" fontId="13" fillId="0" borderId="5" xfId="0" applyFont="1" applyBorder="1" applyAlignment="1">
      <alignment horizontal="center" wrapText="1"/>
    </xf>
    <xf numFmtId="0" fontId="13" fillId="0" borderId="0" xfId="0" applyFont="1" applyAlignment="1">
      <alignment horizontal="left"/>
    </xf>
    <xf numFmtId="0" fontId="8" fillId="2" borderId="0" xfId="0" applyFont="1" applyFill="1"/>
    <xf numFmtId="0" fontId="8" fillId="2" borderId="5" xfId="0" applyFont="1" applyFill="1" applyBorder="1"/>
    <xf numFmtId="0" fontId="8" fillId="3" borderId="0" xfId="0" applyFont="1" applyFill="1"/>
    <xf numFmtId="0" fontId="8" fillId="0" borderId="0" xfId="0" applyFont="1" applyAlignment="1">
      <alignment horizontal="left"/>
    </xf>
    <xf numFmtId="0" fontId="16" fillId="0" borderId="0" xfId="0" applyFont="1" applyAlignment="1">
      <alignment vertical="center"/>
    </xf>
    <xf numFmtId="0" fontId="16" fillId="0" borderId="0" xfId="0" applyFont="1"/>
    <xf numFmtId="0" fontId="8" fillId="0" borderId="0" xfId="0" applyFont="1" applyAlignment="1">
      <alignment horizontal="left" vertical="center"/>
    </xf>
    <xf numFmtId="3" fontId="0" fillId="0" borderId="0" xfId="0" applyNumberFormat="1"/>
    <xf numFmtId="0" fontId="2" fillId="0" borderId="0" xfId="0" applyFont="1"/>
    <xf numFmtId="14" fontId="8" fillId="0" borderId="0" xfId="0" applyNumberFormat="1" applyFont="1" applyAlignment="1">
      <alignment horizontal="right"/>
    </xf>
    <xf numFmtId="0" fontId="8" fillId="4" borderId="0" xfId="0" applyFont="1" applyFill="1"/>
    <xf numFmtId="0" fontId="3" fillId="4" borderId="0" xfId="0" applyFont="1" applyFill="1"/>
    <xf numFmtId="0" fontId="3" fillId="4" borderId="0" xfId="0" applyFont="1" applyFill="1" applyAlignment="1">
      <alignment wrapText="1"/>
    </xf>
    <xf numFmtId="49" fontId="3" fillId="4" borderId="0" xfId="0" applyNumberFormat="1" applyFont="1" applyFill="1"/>
    <xf numFmtId="164" fontId="3" fillId="4" borderId="0" xfId="0" applyNumberFormat="1" applyFont="1" applyFill="1"/>
    <xf numFmtId="1" fontId="3" fillId="4" borderId="0" xfId="0" applyNumberFormat="1" applyFont="1" applyFill="1"/>
    <xf numFmtId="14" fontId="3" fillId="4" borderId="5" xfId="0" applyNumberFormat="1" applyFont="1" applyFill="1" applyBorder="1"/>
    <xf numFmtId="0" fontId="3" fillId="4" borderId="5" xfId="0" applyFont="1" applyFill="1" applyBorder="1"/>
    <xf numFmtId="0" fontId="0" fillId="4" borderId="0" xfId="0" applyFill="1"/>
    <xf numFmtId="0" fontId="0" fillId="4" borderId="0" xfId="0" applyFill="1" applyAlignment="1">
      <alignment wrapText="1"/>
    </xf>
    <xf numFmtId="49" fontId="0" fillId="4" borderId="0" xfId="0" applyNumberFormat="1" applyFill="1"/>
    <xf numFmtId="164" fontId="0" fillId="4" borderId="0" xfId="0" applyNumberFormat="1" applyFill="1"/>
    <xf numFmtId="1" fontId="0" fillId="4" borderId="0" xfId="0" applyNumberFormat="1" applyFill="1"/>
    <xf numFmtId="14" fontId="0" fillId="4" borderId="5" xfId="0" applyNumberFormat="1" applyFill="1" applyBorder="1"/>
    <xf numFmtId="0" fontId="0" fillId="4" borderId="5" xfId="0" applyFill="1" applyBorder="1"/>
    <xf numFmtId="14" fontId="0" fillId="4" borderId="0" xfId="0" applyNumberFormat="1" applyFill="1"/>
    <xf numFmtId="0" fontId="0" fillId="0" borderId="0" xfId="0" applyAlignment="1">
      <alignment horizontal="right"/>
    </xf>
    <xf numFmtId="0" fontId="8" fillId="5" borderId="0" xfId="0" applyFont="1" applyFill="1"/>
    <xf numFmtId="14" fontId="8" fillId="5" borderId="0" xfId="0" applyNumberFormat="1" applyFont="1" applyFill="1"/>
    <xf numFmtId="0" fontId="8" fillId="5" borderId="5" xfId="0" applyFont="1" applyFill="1" applyBorder="1"/>
    <xf numFmtId="0" fontId="8" fillId="4" borderId="5" xfId="0" applyFont="1" applyFill="1" applyBorder="1"/>
    <xf numFmtId="14" fontId="8" fillId="4" borderId="0" xfId="0" applyNumberFormat="1" applyFont="1" applyFill="1"/>
    <xf numFmtId="0" fontId="8" fillId="0" borderId="9" xfId="0" applyFont="1" applyBorder="1"/>
    <xf numFmtId="14" fontId="8" fillId="2" borderId="0" xfId="0" applyNumberFormat="1" applyFont="1" applyFill="1"/>
    <xf numFmtId="0" fontId="8" fillId="6" borderId="0" xfId="0" applyFont="1" applyFill="1"/>
    <xf numFmtId="0" fontId="8" fillId="6" borderId="5" xfId="0" applyFont="1" applyFill="1" applyBorder="1"/>
    <xf numFmtId="0" fontId="8" fillId="4" borderId="0" xfId="0" applyFont="1" applyFill="1" applyAlignment="1">
      <alignment horizontal="left"/>
    </xf>
    <xf numFmtId="0" fontId="8" fillId="7" borderId="0" xfId="0" applyFont="1" applyFill="1"/>
    <xf numFmtId="14" fontId="8" fillId="7" borderId="0" xfId="0" applyNumberFormat="1" applyFont="1" applyFill="1"/>
    <xf numFmtId="0" fontId="8" fillId="7" borderId="5" xfId="0" applyFont="1" applyFill="1" applyBorder="1"/>
    <xf numFmtId="14" fontId="8" fillId="4" borderId="5" xfId="0" applyNumberFormat="1" applyFont="1" applyFill="1" applyBorder="1"/>
    <xf numFmtId="1" fontId="8" fillId="7" borderId="0" xfId="0" applyNumberFormat="1" applyFont="1" applyFill="1"/>
    <xf numFmtId="0" fontId="8" fillId="4" borderId="5" xfId="0" applyFont="1" applyFill="1" applyBorder="1" applyAlignment="1">
      <alignment wrapText="1"/>
    </xf>
    <xf numFmtId="0" fontId="8" fillId="4" borderId="10" xfId="0" applyFont="1" applyFill="1" applyBorder="1"/>
    <xf numFmtId="0" fontId="8" fillId="4" borderId="6" xfId="0" applyFont="1" applyFill="1" applyBorder="1"/>
    <xf numFmtId="14" fontId="8" fillId="4" borderId="6" xfId="0" applyNumberFormat="1" applyFont="1" applyFill="1" applyBorder="1"/>
    <xf numFmtId="0" fontId="0" fillId="4" borderId="5" xfId="0" applyFill="1" applyBorder="1" applyAlignment="1">
      <alignment wrapText="1"/>
    </xf>
    <xf numFmtId="0" fontId="8" fillId="4" borderId="11" xfId="0" applyFont="1" applyFill="1" applyBorder="1"/>
    <xf numFmtId="14" fontId="8" fillId="4" borderId="11" xfId="0" applyNumberFormat="1" applyFont="1" applyFill="1" applyBorder="1"/>
    <xf numFmtId="1" fontId="8" fillId="4" borderId="11" xfId="0" applyNumberFormat="1" applyFont="1" applyFill="1" applyBorder="1"/>
    <xf numFmtId="0" fontId="8" fillId="4" borderId="15" xfId="0" applyFont="1" applyFill="1" applyBorder="1"/>
    <xf numFmtId="0" fontId="0" fillId="4" borderId="6" xfId="0" applyFill="1" applyBorder="1"/>
    <xf numFmtId="0" fontId="8" fillId="4" borderId="13" xfId="0" applyFont="1" applyFill="1" applyBorder="1"/>
    <xf numFmtId="0" fontId="8" fillId="4" borderId="12" xfId="0" applyFont="1" applyFill="1" applyBorder="1"/>
    <xf numFmtId="0" fontId="1" fillId="4" borderId="5" xfId="0" applyFont="1" applyFill="1" applyBorder="1"/>
    <xf numFmtId="0" fontId="1" fillId="0" borderId="0" xfId="0" applyFont="1"/>
    <xf numFmtId="0" fontId="2" fillId="9" borderId="0" xfId="0" applyFont="1" applyFill="1" applyAlignment="1">
      <alignment horizontal="center"/>
    </xf>
    <xf numFmtId="0" fontId="0" fillId="9" borderId="0" xfId="0" applyFill="1"/>
    <xf numFmtId="14" fontId="1" fillId="4" borderId="5" xfId="0" applyNumberFormat="1" applyFont="1" applyFill="1" applyBorder="1"/>
    <xf numFmtId="0" fontId="1" fillId="4" borderId="5" xfId="0" applyFont="1" applyFill="1" applyBorder="1" applyAlignment="1">
      <alignment wrapText="1"/>
    </xf>
    <xf numFmtId="0" fontId="1" fillId="4" borderId="6" xfId="0" applyFont="1" applyFill="1" applyBorder="1"/>
    <xf numFmtId="0" fontId="0" fillId="0" borderId="20" xfId="0" applyBorder="1"/>
    <xf numFmtId="0" fontId="8" fillId="4" borderId="20" xfId="0" applyFont="1" applyFill="1" applyBorder="1"/>
    <xf numFmtId="14" fontId="0" fillId="0" borderId="20" xfId="0" applyNumberFormat="1" applyBorder="1"/>
    <xf numFmtId="0" fontId="0" fillId="0" borderId="7" xfId="0" applyBorder="1"/>
    <xf numFmtId="0" fontId="0" fillId="4" borderId="7" xfId="0" applyFill="1" applyBorder="1"/>
    <xf numFmtId="0" fontId="0" fillId="0" borderId="22" xfId="0" applyBorder="1"/>
    <xf numFmtId="1" fontId="8" fillId="4" borderId="20" xfId="0" applyNumberFormat="1" applyFont="1" applyFill="1" applyBorder="1"/>
    <xf numFmtId="0" fontId="8" fillId="4" borderId="21" xfId="0" applyFont="1" applyFill="1" applyBorder="1"/>
    <xf numFmtId="0" fontId="0" fillId="11" borderId="0" xfId="0" applyFill="1"/>
    <xf numFmtId="1" fontId="8" fillId="4" borderId="13" xfId="0" applyNumberFormat="1" applyFont="1" applyFill="1" applyBorder="1"/>
    <xf numFmtId="0" fontId="0" fillId="8" borderId="0" xfId="0" applyFill="1"/>
    <xf numFmtId="0" fontId="8" fillId="4" borderId="7" xfId="0" applyFont="1" applyFill="1" applyBorder="1"/>
    <xf numFmtId="1" fontId="8" fillId="4" borderId="23" xfId="0" applyNumberFormat="1" applyFont="1" applyFill="1" applyBorder="1"/>
    <xf numFmtId="0" fontId="13" fillId="4" borderId="11" xfId="0" applyFont="1" applyFill="1" applyBorder="1"/>
    <xf numFmtId="0" fontId="13" fillId="4" borderId="12" xfId="0" applyFont="1" applyFill="1" applyBorder="1"/>
    <xf numFmtId="0" fontId="1" fillId="4" borderId="12" xfId="0" applyFont="1" applyFill="1" applyBorder="1"/>
    <xf numFmtId="14" fontId="1" fillId="4" borderId="6" xfId="0" applyNumberFormat="1" applyFont="1" applyFill="1" applyBorder="1"/>
    <xf numFmtId="0" fontId="0" fillId="4" borderId="24" xfId="0" applyFill="1" applyBorder="1"/>
    <xf numFmtId="0" fontId="0" fillId="4" borderId="20" xfId="0" applyFill="1" applyBorder="1"/>
    <xf numFmtId="0" fontId="8" fillId="4" borderId="5" xfId="0" applyFont="1" applyFill="1" applyBorder="1" applyAlignment="1">
      <alignment horizontal="left"/>
    </xf>
    <xf numFmtId="3" fontId="8" fillId="4" borderId="5" xfId="0" applyNumberFormat="1" applyFont="1" applyFill="1" applyBorder="1"/>
    <xf numFmtId="0" fontId="13" fillId="12" borderId="12" xfId="0" applyFont="1" applyFill="1" applyBorder="1"/>
    <xf numFmtId="14" fontId="0" fillId="4" borderId="20" xfId="0" applyNumberFormat="1" applyFill="1" applyBorder="1"/>
    <xf numFmtId="1" fontId="8" fillId="4" borderId="12" xfId="0" applyNumberFormat="1" applyFont="1" applyFill="1" applyBorder="1"/>
    <xf numFmtId="3" fontId="0" fillId="4" borderId="5" xfId="0" applyNumberFormat="1" applyFill="1" applyBorder="1"/>
    <xf numFmtId="14" fontId="8" fillId="4" borderId="15" xfId="0" applyNumberFormat="1" applyFont="1" applyFill="1" applyBorder="1"/>
    <xf numFmtId="0" fontId="13" fillId="4" borderId="14" xfId="0" applyFont="1" applyFill="1" applyBorder="1"/>
    <xf numFmtId="0" fontId="13" fillId="4" borderId="20" xfId="0" applyFont="1" applyFill="1" applyBorder="1"/>
    <xf numFmtId="0" fontId="0" fillId="4" borderId="10" xfId="0" applyFill="1" applyBorder="1"/>
    <xf numFmtId="0" fontId="0" fillId="4" borderId="11" xfId="0" applyFill="1" applyBorder="1"/>
    <xf numFmtId="0" fontId="0" fillId="4" borderId="22" xfId="0" applyFill="1" applyBorder="1"/>
    <xf numFmtId="0" fontId="0" fillId="4" borderId="21" xfId="0" applyFill="1" applyBorder="1"/>
    <xf numFmtId="0" fontId="0" fillId="4" borderId="23" xfId="0" applyFill="1" applyBorder="1"/>
    <xf numFmtId="0" fontId="0" fillId="4" borderId="26" xfId="0" applyFill="1" applyBorder="1"/>
    <xf numFmtId="0" fontId="0" fillId="4" borderId="25" xfId="0" applyFill="1" applyBorder="1"/>
    <xf numFmtId="14" fontId="0" fillId="4" borderId="23" xfId="0" applyNumberFormat="1" applyFill="1" applyBorder="1"/>
    <xf numFmtId="3" fontId="0" fillId="4" borderId="20" xfId="0" applyNumberFormat="1" applyFill="1" applyBorder="1"/>
    <xf numFmtId="0" fontId="13" fillId="4" borderId="0" xfId="0" applyFont="1" applyFill="1"/>
    <xf numFmtId="0" fontId="13" fillId="4" borderId="9" xfId="0" applyFont="1" applyFill="1" applyBorder="1"/>
    <xf numFmtId="0" fontId="12" fillId="4" borderId="5" xfId="0" applyFont="1" applyFill="1" applyBorder="1"/>
    <xf numFmtId="0" fontId="8" fillId="4" borderId="11" xfId="0" applyFont="1" applyFill="1" applyBorder="1" applyAlignment="1">
      <alignment wrapText="1"/>
    </xf>
    <xf numFmtId="1" fontId="8" fillId="4" borderId="11" xfId="0" applyNumberFormat="1" applyFont="1" applyFill="1" applyBorder="1" applyAlignment="1">
      <alignment wrapText="1"/>
    </xf>
    <xf numFmtId="0" fontId="8" fillId="4" borderId="10" xfId="0" applyFont="1" applyFill="1" applyBorder="1" applyAlignment="1">
      <alignment wrapText="1"/>
    </xf>
    <xf numFmtId="0" fontId="8" fillId="4" borderId="20" xfId="0" applyFont="1" applyFill="1" applyBorder="1" applyAlignment="1">
      <alignment wrapText="1"/>
    </xf>
    <xf numFmtId="0" fontId="8" fillId="4" borderId="23" xfId="0" applyFont="1" applyFill="1" applyBorder="1" applyAlignment="1">
      <alignment wrapText="1"/>
    </xf>
    <xf numFmtId="0" fontId="0" fillId="0" borderId="20" xfId="0" applyBorder="1" applyAlignment="1">
      <alignment wrapText="1"/>
    </xf>
    <xf numFmtId="0" fontId="0" fillId="4" borderId="20" xfId="0" applyFill="1" applyBorder="1" applyAlignment="1">
      <alignment wrapText="1"/>
    </xf>
    <xf numFmtId="14" fontId="8" fillId="4" borderId="7" xfId="0" applyNumberFormat="1" applyFont="1" applyFill="1" applyBorder="1"/>
    <xf numFmtId="0" fontId="8" fillId="4" borderId="18" xfId="0" applyFont="1" applyFill="1" applyBorder="1"/>
    <xf numFmtId="14" fontId="0" fillId="4" borderId="7" xfId="0" applyNumberFormat="1" applyFill="1" applyBorder="1"/>
    <xf numFmtId="14" fontId="0" fillId="4" borderId="22" xfId="0" applyNumberFormat="1" applyFill="1" applyBorder="1"/>
    <xf numFmtId="0" fontId="19" fillId="4" borderId="0" xfId="0" applyFont="1" applyFill="1"/>
    <xf numFmtId="0" fontId="13" fillId="4" borderId="28" xfId="0" applyFont="1" applyFill="1" applyBorder="1"/>
    <xf numFmtId="0" fontId="1" fillId="4" borderId="28" xfId="0" applyFont="1" applyFill="1" applyBorder="1"/>
    <xf numFmtId="0" fontId="17" fillId="4" borderId="5" xfId="0" applyFont="1" applyFill="1" applyBorder="1"/>
    <xf numFmtId="14" fontId="8" fillId="4" borderId="13" xfId="0" applyNumberFormat="1" applyFont="1" applyFill="1" applyBorder="1"/>
    <xf numFmtId="0" fontId="13" fillId="4" borderId="12" xfId="0" applyFont="1" applyFill="1" applyBorder="1" applyAlignment="1">
      <alignment wrapText="1"/>
    </xf>
    <xf numFmtId="0" fontId="1" fillId="4" borderId="18" xfId="0" applyFont="1" applyFill="1" applyBorder="1"/>
    <xf numFmtId="0" fontId="1" fillId="4" borderId="21" xfId="0" applyFont="1" applyFill="1" applyBorder="1"/>
    <xf numFmtId="0" fontId="1" fillId="4" borderId="15" xfId="0" applyFont="1" applyFill="1" applyBorder="1"/>
    <xf numFmtId="0" fontId="21" fillId="0" borderId="5" xfId="0" applyFont="1" applyBorder="1"/>
    <xf numFmtId="0" fontId="10" fillId="4" borderId="5" xfId="2" applyFill="1" applyBorder="1"/>
    <xf numFmtId="0" fontId="1" fillId="4" borderId="12" xfId="0" applyFont="1" applyFill="1" applyBorder="1" applyAlignment="1">
      <alignment wrapText="1"/>
    </xf>
    <xf numFmtId="0" fontId="8" fillId="4" borderId="7" xfId="0" applyFont="1" applyFill="1" applyBorder="1" applyAlignment="1">
      <alignment wrapText="1"/>
    </xf>
    <xf numFmtId="0" fontId="13" fillId="4" borderId="9" xfId="0" applyFont="1" applyFill="1" applyBorder="1" applyAlignment="1">
      <alignment wrapText="1"/>
    </xf>
    <xf numFmtId="14" fontId="8" fillId="4" borderId="10" xfId="0" applyNumberFormat="1" applyFont="1" applyFill="1" applyBorder="1"/>
    <xf numFmtId="0" fontId="18" fillId="4" borderId="11" xfId="0" applyFont="1" applyFill="1" applyBorder="1" applyAlignment="1">
      <alignment wrapText="1"/>
    </xf>
    <xf numFmtId="1" fontId="8" fillId="4" borderId="22" xfId="0" applyNumberFormat="1" applyFont="1" applyFill="1" applyBorder="1"/>
    <xf numFmtId="0" fontId="8" fillId="8" borderId="5" xfId="0" applyFont="1" applyFill="1" applyBorder="1"/>
    <xf numFmtId="0" fontId="1" fillId="4" borderId="11" xfId="0" applyFont="1" applyFill="1" applyBorder="1"/>
    <xf numFmtId="0" fontId="8" fillId="4" borderId="22" xfId="0" applyFont="1" applyFill="1" applyBorder="1"/>
    <xf numFmtId="0" fontId="8" fillId="4" borderId="19" xfId="0" applyFont="1" applyFill="1" applyBorder="1"/>
    <xf numFmtId="0" fontId="8" fillId="4" borderId="29" xfId="0" applyFont="1" applyFill="1" applyBorder="1"/>
    <xf numFmtId="0" fontId="19" fillId="4" borderId="30" xfId="0" applyFont="1" applyFill="1" applyBorder="1"/>
    <xf numFmtId="0" fontId="8" fillId="4" borderId="31" xfId="0" applyFont="1" applyFill="1" applyBorder="1"/>
    <xf numFmtId="0" fontId="0" fillId="4" borderId="30" xfId="0" applyFill="1" applyBorder="1"/>
    <xf numFmtId="0" fontId="8" fillId="4" borderId="27" xfId="0" applyFont="1" applyFill="1" applyBorder="1"/>
    <xf numFmtId="0" fontId="0" fillId="4" borderId="27" xfId="0" applyFill="1" applyBorder="1"/>
    <xf numFmtId="0" fontId="8" fillId="4" borderId="30" xfId="0" applyFont="1" applyFill="1" applyBorder="1"/>
    <xf numFmtId="0" fontId="0" fillId="4" borderId="32" xfId="0" applyFill="1" applyBorder="1"/>
    <xf numFmtId="0" fontId="0" fillId="0" borderId="30" xfId="0" applyBorder="1"/>
    <xf numFmtId="0" fontId="0" fillId="0" borderId="13" xfId="0" applyBorder="1"/>
    <xf numFmtId="0" fontId="9" fillId="4" borderId="4" xfId="0" applyFont="1" applyFill="1" applyBorder="1" applyAlignment="1">
      <alignment wrapText="1"/>
    </xf>
    <xf numFmtId="0" fontId="9" fillId="12" borderId="4" xfId="0" applyFont="1" applyFill="1" applyBorder="1" applyAlignment="1">
      <alignment wrapText="1"/>
    </xf>
    <xf numFmtId="0" fontId="9" fillId="12" borderId="16" xfId="0" applyFont="1" applyFill="1" applyBorder="1" applyAlignment="1">
      <alignment wrapText="1"/>
    </xf>
    <xf numFmtId="0" fontId="9" fillId="4" borderId="4" xfId="0" applyFont="1" applyFill="1" applyBorder="1" applyAlignment="1">
      <alignment horizontal="center" wrapText="1"/>
    </xf>
    <xf numFmtId="14" fontId="9" fillId="4" borderId="4" xfId="0" applyNumberFormat="1" applyFont="1" applyFill="1" applyBorder="1" applyAlignment="1">
      <alignment wrapText="1"/>
    </xf>
    <xf numFmtId="0" fontId="21" fillId="4" borderId="11" xfId="0" applyFont="1" applyFill="1" applyBorder="1"/>
    <xf numFmtId="0" fontId="21" fillId="4" borderId="5" xfId="0" applyFont="1" applyFill="1" applyBorder="1"/>
    <xf numFmtId="0" fontId="8" fillId="4" borderId="11" xfId="0" applyFont="1" applyFill="1" applyBorder="1" applyAlignment="1">
      <alignment horizontal="right"/>
    </xf>
    <xf numFmtId="0" fontId="21" fillId="4" borderId="10" xfId="0" applyFont="1" applyFill="1" applyBorder="1"/>
    <xf numFmtId="14" fontId="1" fillId="4" borderId="10" xfId="0" applyNumberFormat="1" applyFont="1" applyFill="1" applyBorder="1"/>
    <xf numFmtId="0" fontId="1" fillId="4" borderId="9" xfId="0" applyFont="1" applyFill="1" applyBorder="1"/>
    <xf numFmtId="0" fontId="21" fillId="4" borderId="20" xfId="0" applyFont="1" applyFill="1" applyBorder="1"/>
    <xf numFmtId="0" fontId="19" fillId="4" borderId="13" xfId="0" applyFont="1" applyFill="1" applyBorder="1"/>
    <xf numFmtId="0" fontId="13" fillId="4" borderId="13" xfId="0" applyFont="1" applyFill="1" applyBorder="1"/>
    <xf numFmtId="0" fontId="8" fillId="4" borderId="8" xfId="0" applyFont="1" applyFill="1" applyBorder="1"/>
    <xf numFmtId="0" fontId="13" fillId="4" borderId="14" xfId="0" applyFont="1" applyFill="1" applyBorder="1" applyAlignment="1">
      <alignment wrapText="1"/>
    </xf>
    <xf numFmtId="0" fontId="0" fillId="4" borderId="22" xfId="0" applyFill="1" applyBorder="1" applyAlignment="1">
      <alignment wrapText="1"/>
    </xf>
    <xf numFmtId="0" fontId="8" fillId="4" borderId="22" xfId="0" applyFont="1" applyFill="1" applyBorder="1" applyAlignment="1">
      <alignment wrapText="1"/>
    </xf>
    <xf numFmtId="1" fontId="8" fillId="4" borderId="15" xfId="0" applyNumberFormat="1" applyFont="1" applyFill="1" applyBorder="1"/>
    <xf numFmtId="1" fontId="13" fillId="4" borderId="11" xfId="0" applyNumberFormat="1" applyFont="1" applyFill="1" applyBorder="1"/>
    <xf numFmtId="0" fontId="20" fillId="4" borderId="0" xfId="0" applyFont="1" applyFill="1"/>
    <xf numFmtId="0" fontId="10" fillId="4" borderId="0" xfId="2" applyFill="1" applyBorder="1"/>
    <xf numFmtId="0" fontId="22" fillId="4" borderId="0" xfId="0" applyFont="1" applyFill="1" applyAlignment="1">
      <alignment wrapText="1"/>
    </xf>
    <xf numFmtId="0" fontId="20" fillId="4" borderId="20" xfId="0" applyFont="1" applyFill="1" applyBorder="1" applyAlignment="1">
      <alignment wrapText="1"/>
    </xf>
    <xf numFmtId="0" fontId="4" fillId="4" borderId="5" xfId="0" applyFont="1" applyFill="1" applyBorder="1"/>
    <xf numFmtId="14" fontId="8" fillId="4" borderId="20" xfId="0" applyNumberFormat="1" applyFont="1" applyFill="1" applyBorder="1"/>
    <xf numFmtId="1" fontId="8" fillId="4" borderId="17" xfId="0" applyNumberFormat="1" applyFont="1" applyFill="1" applyBorder="1"/>
    <xf numFmtId="0" fontId="1" fillId="4" borderId="0" xfId="0" applyFont="1" applyFill="1"/>
    <xf numFmtId="0" fontId="9" fillId="4" borderId="1" xfId="0" applyFont="1" applyFill="1" applyBorder="1" applyAlignment="1">
      <alignment wrapText="1"/>
    </xf>
    <xf numFmtId="0" fontId="8" fillId="4" borderId="11" xfId="0" applyFont="1" applyFill="1" applyBorder="1" applyAlignment="1">
      <alignment horizontal="center" wrapText="1"/>
    </xf>
    <xf numFmtId="0" fontId="1" fillId="4" borderId="33" xfId="0" applyFont="1" applyFill="1" applyBorder="1"/>
    <xf numFmtId="0" fontId="0" fillId="4" borderId="34" xfId="0" applyFill="1" applyBorder="1"/>
    <xf numFmtId="1" fontId="8" fillId="4" borderId="21" xfId="0" applyNumberFormat="1" applyFont="1" applyFill="1" applyBorder="1"/>
    <xf numFmtId="0" fontId="8" fillId="4" borderId="11" xfId="0" applyFont="1" applyFill="1" applyBorder="1" applyAlignment="1">
      <alignment horizontal="center"/>
    </xf>
    <xf numFmtId="0" fontId="10" fillId="4" borderId="5" xfId="2" applyFill="1" applyBorder="1" applyAlignment="1">
      <alignment wrapText="1"/>
    </xf>
    <xf numFmtId="0" fontId="0" fillId="4" borderId="35" xfId="0" applyFill="1" applyBorder="1"/>
    <xf numFmtId="0" fontId="13" fillId="13" borderId="11" xfId="0" applyFont="1" applyFill="1" applyBorder="1"/>
    <xf numFmtId="0" fontId="13" fillId="13" borderId="12" xfId="0" applyFont="1" applyFill="1" applyBorder="1"/>
    <xf numFmtId="0" fontId="0" fillId="0" borderId="0" xfId="0" pivotButton="1"/>
    <xf numFmtId="2" fontId="8" fillId="4" borderId="6" xfId="0" applyNumberFormat="1" applyFont="1" applyFill="1" applyBorder="1"/>
    <xf numFmtId="0" fontId="0" fillId="0" borderId="6" xfId="0" applyBorder="1"/>
    <xf numFmtId="0" fontId="9" fillId="13" borderId="4" xfId="0" applyFont="1" applyFill="1" applyBorder="1" applyAlignment="1">
      <alignment wrapText="1"/>
    </xf>
    <xf numFmtId="0" fontId="8" fillId="13" borderId="5" xfId="0" applyFont="1" applyFill="1" applyBorder="1"/>
    <xf numFmtId="0" fontId="0" fillId="13" borderId="5" xfId="0" applyFill="1" applyBorder="1"/>
    <xf numFmtId="0" fontId="8" fillId="13" borderId="11" xfId="0" applyFont="1" applyFill="1" applyBorder="1"/>
    <xf numFmtId="0" fontId="9" fillId="13" borderId="1" xfId="0" applyFont="1" applyFill="1" applyBorder="1" applyAlignment="1">
      <alignment wrapText="1"/>
    </xf>
    <xf numFmtId="0" fontId="8" fillId="13" borderId="15" xfId="0" applyFont="1" applyFill="1" applyBorder="1"/>
    <xf numFmtId="0" fontId="8" fillId="13" borderId="6" xfId="0" applyFont="1" applyFill="1" applyBorder="1"/>
    <xf numFmtId="0" fontId="0" fillId="13" borderId="6" xfId="0" applyFill="1" applyBorder="1"/>
    <xf numFmtId="0" fontId="9" fillId="9" borderId="4" xfId="0" applyFont="1" applyFill="1" applyBorder="1" applyAlignment="1">
      <alignment wrapText="1"/>
    </xf>
    <xf numFmtId="0" fontId="8" fillId="9" borderId="36" xfId="0" applyFont="1" applyFill="1" applyBorder="1"/>
    <xf numFmtId="0" fontId="8" fillId="9" borderId="11" xfId="0" applyFont="1" applyFill="1" applyBorder="1"/>
    <xf numFmtId="0" fontId="8" fillId="9" borderId="5" xfId="0" applyFont="1" applyFill="1" applyBorder="1"/>
    <xf numFmtId="0" fontId="0" fillId="9" borderId="37" xfId="0" applyFill="1" applyBorder="1"/>
    <xf numFmtId="0" fontId="0" fillId="9" borderId="5" xfId="0" applyFill="1" applyBorder="1"/>
    <xf numFmtId="1" fontId="8" fillId="8" borderId="20" xfId="0" applyNumberFormat="1" applyFont="1" applyFill="1" applyBorder="1"/>
    <xf numFmtId="0" fontId="13" fillId="4" borderId="22" xfId="0" applyFont="1" applyFill="1" applyBorder="1"/>
    <xf numFmtId="14" fontId="13" fillId="4" borderId="0" xfId="0" applyNumberFormat="1" applyFont="1" applyFill="1"/>
    <xf numFmtId="0" fontId="13" fillId="4" borderId="27" xfId="0" applyFont="1" applyFill="1" applyBorder="1"/>
    <xf numFmtId="0" fontId="13" fillId="4" borderId="0" xfId="0" applyFont="1" applyFill="1" applyAlignment="1">
      <alignment wrapText="1"/>
    </xf>
    <xf numFmtId="0" fontId="1" fillId="4" borderId="7" xfId="0" applyFont="1" applyFill="1" applyBorder="1"/>
    <xf numFmtId="14" fontId="8" fillId="4" borderId="5" xfId="0" applyNumberFormat="1" applyFont="1" applyFill="1" applyBorder="1" applyAlignment="1">
      <alignment wrapText="1"/>
    </xf>
    <xf numFmtId="0" fontId="8" fillId="4" borderId="23" xfId="0" applyFont="1" applyFill="1" applyBorder="1"/>
    <xf numFmtId="0" fontId="13" fillId="4" borderId="0" xfId="0" quotePrefix="1" applyFont="1" applyFill="1"/>
    <xf numFmtId="0" fontId="13" fillId="4" borderId="25" xfId="0" applyFont="1" applyFill="1" applyBorder="1"/>
    <xf numFmtId="0" fontId="13" fillId="4" borderId="23" xfId="0" applyFont="1" applyFill="1" applyBorder="1"/>
    <xf numFmtId="0" fontId="13" fillId="0" borderId="20" xfId="0" applyFont="1" applyBorder="1"/>
    <xf numFmtId="0" fontId="13" fillId="10" borderId="20" xfId="0" applyFont="1" applyFill="1" applyBorder="1"/>
    <xf numFmtId="0" fontId="8" fillId="0" borderId="11" xfId="0" applyFont="1" applyBorder="1"/>
    <xf numFmtId="0" fontId="13" fillId="14" borderId="0" xfId="0" applyFont="1" applyFill="1"/>
    <xf numFmtId="14" fontId="13" fillId="14" borderId="0" xfId="0" applyNumberFormat="1" applyFont="1" applyFill="1"/>
    <xf numFmtId="0" fontId="13" fillId="15" borderId="0" xfId="0" applyFont="1" applyFill="1"/>
    <xf numFmtId="14" fontId="13" fillId="14" borderId="20" xfId="0" applyNumberFormat="1" applyFont="1" applyFill="1" applyBorder="1"/>
    <xf numFmtId="0" fontId="13" fillId="15" borderId="20" xfId="0" applyFont="1" applyFill="1" applyBorder="1"/>
    <xf numFmtId="14" fontId="23" fillId="14" borderId="5" xfId="0" applyNumberFormat="1" applyFont="1" applyFill="1" applyBorder="1"/>
    <xf numFmtId="0" fontId="23" fillId="15" borderId="20" xfId="0" applyFont="1" applyFill="1" applyBorder="1"/>
    <xf numFmtId="14" fontId="13" fillId="14" borderId="5" xfId="0" applyNumberFormat="1" applyFont="1" applyFill="1" applyBorder="1"/>
    <xf numFmtId="0" fontId="24" fillId="4" borderId="5" xfId="0" applyFont="1" applyFill="1" applyBorder="1"/>
    <xf numFmtId="0" fontId="25" fillId="4" borderId="5" xfId="0" applyFont="1" applyFill="1" applyBorder="1"/>
    <xf numFmtId="0" fontId="26" fillId="0" borderId="0" xfId="0" applyFont="1"/>
    <xf numFmtId="0" fontId="25" fillId="4" borderId="7" xfId="0" applyFont="1" applyFill="1" applyBorder="1"/>
    <xf numFmtId="1" fontId="25" fillId="4" borderId="11" xfId="0" applyNumberFormat="1" applyFont="1" applyFill="1" applyBorder="1"/>
    <xf numFmtId="0" fontId="9" fillId="4" borderId="20" xfId="0" applyFont="1" applyFill="1" applyBorder="1" applyAlignment="1">
      <alignment wrapText="1"/>
    </xf>
    <xf numFmtId="1" fontId="8" fillId="8" borderId="21" xfId="0" applyNumberFormat="1" applyFont="1" applyFill="1" applyBorder="1"/>
    <xf numFmtId="1" fontId="8" fillId="4" borderId="35" xfId="0" applyNumberFormat="1" applyFont="1" applyFill="1" applyBorder="1"/>
    <xf numFmtId="0" fontId="13" fillId="15" borderId="21" xfId="0" applyFont="1" applyFill="1" applyBorder="1"/>
    <xf numFmtId="0" fontId="23" fillId="15" borderId="21" xfId="0" applyFont="1" applyFill="1" applyBorder="1"/>
    <xf numFmtId="1" fontId="8" fillId="4" borderId="26" xfId="0" applyNumberFormat="1" applyFont="1" applyFill="1" applyBorder="1"/>
    <xf numFmtId="1" fontId="8" fillId="4" borderId="38" xfId="0" applyNumberFormat="1" applyFont="1" applyFill="1" applyBorder="1"/>
    <xf numFmtId="0" fontId="9" fillId="4" borderId="16" xfId="0" applyFont="1" applyFill="1" applyBorder="1" applyAlignment="1">
      <alignment wrapText="1"/>
    </xf>
    <xf numFmtId="0" fontId="8" fillId="8" borderId="7" xfId="0" applyFont="1" applyFill="1" applyBorder="1"/>
    <xf numFmtId="0" fontId="13" fillId="14" borderId="7" xfId="0" applyFont="1" applyFill="1" applyBorder="1"/>
    <xf numFmtId="0" fontId="23" fillId="14" borderId="7" xfId="0" applyFont="1" applyFill="1" applyBorder="1"/>
    <xf numFmtId="0" fontId="13" fillId="14" borderId="22" xfId="0" applyFont="1" applyFill="1" applyBorder="1"/>
    <xf numFmtId="0" fontId="27" fillId="0" borderId="20" xfId="0" applyFont="1" applyBorder="1"/>
    <xf numFmtId="0" fontId="2" fillId="0" borderId="20" xfId="0" applyFont="1" applyBorder="1"/>
    <xf numFmtId="0" fontId="0" fillId="0" borderId="20" xfId="0" applyBorder="1" applyAlignment="1">
      <alignment horizontal="center"/>
    </xf>
    <xf numFmtId="0" fontId="0" fillId="4" borderId="20" xfId="0" applyFill="1" applyBorder="1" applyAlignment="1">
      <alignment horizontal="center"/>
    </xf>
    <xf numFmtId="0" fontId="28" fillId="0" borderId="20" xfId="0" applyFont="1" applyBorder="1"/>
    <xf numFmtId="0" fontId="28" fillId="0" borderId="20" xfId="0" applyFont="1" applyBorder="1" applyAlignment="1">
      <alignment horizontal="right"/>
    </xf>
    <xf numFmtId="14" fontId="25" fillId="4" borderId="11" xfId="0" applyNumberFormat="1" applyFont="1" applyFill="1" applyBorder="1"/>
    <xf numFmtId="14" fontId="24" fillId="4" borderId="5" xfId="0" applyNumberFormat="1" applyFont="1" applyFill="1" applyBorder="1"/>
    <xf numFmtId="14" fontId="25" fillId="4" borderId="5" xfId="0" applyNumberFormat="1" applyFont="1" applyFill="1" applyBorder="1"/>
    <xf numFmtId="0" fontId="19" fillId="0" borderId="0" xfId="0" applyFont="1"/>
    <xf numFmtId="0" fontId="13" fillId="15" borderId="5" xfId="0" applyFont="1" applyFill="1" applyBorder="1"/>
    <xf numFmtId="0" fontId="23" fillId="15" borderId="11" xfId="0" applyFont="1" applyFill="1" applyBorder="1"/>
    <xf numFmtId="0" fontId="13" fillId="15" borderId="12" xfId="0" applyFont="1" applyFill="1" applyBorder="1"/>
    <xf numFmtId="0" fontId="23" fillId="15" borderId="12" xfId="0" applyFont="1" applyFill="1" applyBorder="1"/>
    <xf numFmtId="0" fontId="8" fillId="16" borderId="5" xfId="0" applyFont="1" applyFill="1" applyBorder="1"/>
    <xf numFmtId="0" fontId="8" fillId="16" borderId="11" xfId="0" applyFont="1" applyFill="1" applyBorder="1"/>
    <xf numFmtId="0" fontId="8" fillId="16" borderId="7" xfId="0" applyFont="1" applyFill="1" applyBorder="1"/>
    <xf numFmtId="0" fontId="0" fillId="16" borderId="5" xfId="0" applyFill="1" applyBorder="1" applyAlignment="1">
      <alignment wrapText="1"/>
    </xf>
    <xf numFmtId="0" fontId="0" fillId="16" borderId="5" xfId="0" applyFill="1" applyBorder="1"/>
    <xf numFmtId="0" fontId="13" fillId="16" borderId="11" xfId="0" applyFont="1" applyFill="1" applyBorder="1"/>
    <xf numFmtId="0" fontId="13" fillId="16" borderId="12" xfId="0" applyFont="1" applyFill="1" applyBorder="1"/>
    <xf numFmtId="0" fontId="13" fillId="16" borderId="12" xfId="0" applyFont="1" applyFill="1" applyBorder="1" applyAlignment="1">
      <alignment wrapText="1"/>
    </xf>
    <xf numFmtId="0" fontId="8" fillId="16" borderId="5" xfId="0" applyFont="1" applyFill="1" applyBorder="1" applyAlignment="1">
      <alignment wrapText="1"/>
    </xf>
    <xf numFmtId="0" fontId="8" fillId="16" borderId="6" xfId="0" applyFont="1" applyFill="1" applyBorder="1"/>
    <xf numFmtId="0" fontId="21" fillId="16" borderId="5" xfId="0" applyFont="1" applyFill="1" applyBorder="1"/>
    <xf numFmtId="14" fontId="1" fillId="16" borderId="5" xfId="0" applyNumberFormat="1" applyFont="1" applyFill="1" applyBorder="1"/>
    <xf numFmtId="14" fontId="1" fillId="16" borderId="6" xfId="0" applyNumberFormat="1" applyFont="1" applyFill="1" applyBorder="1"/>
    <xf numFmtId="1" fontId="8" fillId="16" borderId="11" xfId="0" applyNumberFormat="1" applyFont="1" applyFill="1" applyBorder="1"/>
    <xf numFmtId="14" fontId="8" fillId="16" borderId="11" xfId="0" applyNumberFormat="1" applyFont="1" applyFill="1" applyBorder="1"/>
    <xf numFmtId="1" fontId="8" fillId="16" borderId="21" xfId="0" applyNumberFormat="1" applyFont="1" applyFill="1" applyBorder="1"/>
    <xf numFmtId="1" fontId="8" fillId="16" borderId="20" xfId="0" applyNumberFormat="1" applyFont="1" applyFill="1" applyBorder="1"/>
    <xf numFmtId="0" fontId="8" fillId="16" borderId="15" xfId="0" applyFont="1" applyFill="1" applyBorder="1"/>
    <xf numFmtId="0" fontId="8" fillId="16" borderId="36" xfId="0" applyFont="1" applyFill="1" applyBorder="1"/>
    <xf numFmtId="0" fontId="0" fillId="16" borderId="0" xfId="0" applyFill="1"/>
    <xf numFmtId="0" fontId="23" fillId="4" borderId="12" xfId="0" applyFont="1" applyFill="1" applyBorder="1"/>
    <xf numFmtId="17" fontId="8" fillId="4" borderId="5" xfId="0" applyNumberFormat="1" applyFont="1" applyFill="1" applyBorder="1"/>
    <xf numFmtId="0" fontId="13" fillId="14" borderId="5" xfId="0" applyFont="1" applyFill="1" applyBorder="1"/>
    <xf numFmtId="0" fontId="13" fillId="14" borderId="11" xfId="0" applyFont="1" applyFill="1" applyBorder="1"/>
    <xf numFmtId="0" fontId="13" fillId="14" borderId="6" xfId="0" applyFont="1" applyFill="1" applyBorder="1"/>
    <xf numFmtId="0" fontId="13" fillId="14" borderId="12" xfId="0" applyFont="1" applyFill="1" applyBorder="1"/>
    <xf numFmtId="0" fontId="13" fillId="0" borderId="5" xfId="0" applyFont="1" applyBorder="1"/>
    <xf numFmtId="0" fontId="13" fillId="17" borderId="5" xfId="0" applyFont="1" applyFill="1" applyBorder="1"/>
    <xf numFmtId="0" fontId="13" fillId="17" borderId="11" xfId="0" applyFont="1" applyFill="1" applyBorder="1"/>
    <xf numFmtId="0" fontId="13" fillId="17" borderId="6" xfId="0" applyFont="1" applyFill="1" applyBorder="1"/>
    <xf numFmtId="0" fontId="13" fillId="17" borderId="12" xfId="0" applyFont="1" applyFill="1" applyBorder="1"/>
    <xf numFmtId="0" fontId="0" fillId="19" borderId="5" xfId="0" applyFill="1" applyBorder="1"/>
    <xf numFmtId="0" fontId="8" fillId="19" borderId="5" xfId="0" applyFont="1" applyFill="1" applyBorder="1"/>
    <xf numFmtId="0" fontId="8" fillId="19" borderId="11" xfId="0" applyFont="1" applyFill="1" applyBorder="1"/>
    <xf numFmtId="0" fontId="8" fillId="19" borderId="6" xfId="0" applyFont="1" applyFill="1" applyBorder="1"/>
    <xf numFmtId="0" fontId="8" fillId="19" borderId="12" xfId="0" applyFont="1" applyFill="1" applyBorder="1"/>
    <xf numFmtId="0" fontId="29" fillId="0" borderId="39" xfId="3" applyFill="1"/>
    <xf numFmtId="0" fontId="2" fillId="0" borderId="5" xfId="0" applyFont="1" applyBorder="1" applyAlignment="1">
      <alignment horizontal="center"/>
    </xf>
    <xf numFmtId="0" fontId="2" fillId="0" borderId="5" xfId="0" applyFont="1" applyBorder="1" applyAlignment="1">
      <alignment horizontal="center" wrapText="1"/>
    </xf>
    <xf numFmtId="0" fontId="9" fillId="0" borderId="5" xfId="0" applyFont="1" applyBorder="1" applyAlignment="1">
      <alignment horizontal="center"/>
    </xf>
    <xf numFmtId="0" fontId="9" fillId="0" borderId="5" xfId="0" applyFont="1" applyBorder="1" applyAlignment="1">
      <alignment horizontal="center" wrapText="1"/>
    </xf>
    <xf numFmtId="0" fontId="9" fillId="0" borderId="6" xfId="0" applyFont="1" applyBorder="1" applyAlignment="1">
      <alignment horizontal="center" wrapText="1"/>
    </xf>
    <xf numFmtId="0" fontId="9" fillId="0" borderId="8" xfId="0" applyFont="1" applyBorder="1" applyAlignment="1">
      <alignment horizontal="center" wrapText="1"/>
    </xf>
    <xf numFmtId="0" fontId="9" fillId="0" borderId="7" xfId="0" applyFont="1" applyBorder="1" applyAlignment="1">
      <alignment horizontal="center" wrapText="1"/>
    </xf>
    <xf numFmtId="0" fontId="9" fillId="0" borderId="6" xfId="0" applyFont="1" applyBorder="1" applyAlignment="1">
      <alignment horizontal="center"/>
    </xf>
    <xf numFmtId="0" fontId="9" fillId="0" borderId="7" xfId="0" applyFont="1" applyBorder="1" applyAlignment="1">
      <alignment horizontal="center"/>
    </xf>
  </cellXfs>
  <cellStyles count="4">
    <cellStyle name="Entrada" xfId="3" builtinId="20"/>
    <cellStyle name="Hipervínculo" xfId="1" builtinId="8"/>
    <cellStyle name="Hyperlink" xfId="2" xr:uid="{00000000-0005-0000-0000-000001000000}"/>
    <cellStyle name="Normal" xfId="0" builtinId="0"/>
  </cellStyles>
  <dxfs count="0"/>
  <tableStyles count="0" defaultTableStyle="TableStyleMedium2" defaultPivotStyle="PivotStyleLight16"/>
  <colors>
    <mruColors>
      <color rgb="FFFF0066"/>
      <color rgb="FFFF3399"/>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1.702070370367" createdVersion="8" refreshedVersion="8" minRefreshableVersion="3" recordCount="946" xr:uid="{3C1686B1-9ACF-45D6-A622-CE4B7CA20A69}">
  <cacheSource type="worksheet">
    <worksheetSource ref="A1:AW1048576" sheet="2026"/>
  </cacheSource>
  <cacheFields count="49">
    <cacheField name="Consecutivo" numFmtId="0">
      <sharedItems containsBlank="1"/>
    </cacheField>
    <cacheField name="Radicado" numFmtId="0">
      <sharedItems containsBlank="1" containsMixedTypes="1" containsNumber="1" containsInteger="1" minValue="74" maxValue="17312012"/>
    </cacheField>
    <cacheField name="Solicitante" numFmtId="0">
      <sharedItems containsBlank="1"/>
    </cacheField>
    <cacheField name="Vía principal" numFmtId="0">
      <sharedItems containsBlank="1"/>
    </cacheField>
    <cacheField name="N° vía principal" numFmtId="0">
      <sharedItems containsBlank="1" containsMixedTypes="1" containsNumber="1" containsInteger="1" minValue="1" maxValue="76"/>
    </cacheField>
    <cacheField name="letra" numFmtId="0">
      <sharedItems containsBlank="1"/>
    </cacheField>
    <cacheField name="Cuadrante" numFmtId="0">
      <sharedItems containsBlank="1"/>
    </cacheField>
    <cacheField name="Generadora" numFmtId="0">
      <sharedItems containsBlank="1" containsMixedTypes="1" containsNumber="1" containsInteger="1" minValue="1" maxValue="51"/>
    </cacheField>
    <cacheField name="Letra2" numFmtId="0">
      <sharedItems containsBlank="1"/>
    </cacheField>
    <cacheField name="Cuadrante2" numFmtId="0">
      <sharedItems containsBlank="1"/>
    </cacheField>
    <cacheField name="Placa" numFmtId="0">
      <sharedItems containsBlank="1" containsMixedTypes="1" containsNumber="1" containsInteger="1" minValue="1" maxValue="2028"/>
    </cacheField>
    <cacheField name="Bloque" numFmtId="0">
      <sharedItems containsBlank="1" containsMixedTypes="1" containsNumber="1" containsInteger="1" minValue="2" maxValue="750"/>
    </cacheField>
    <cacheField name="Interior" numFmtId="0">
      <sharedItems containsBlank="1" containsMixedTypes="1" containsNumber="1" containsInteger="1" minValue="64" maxValue="1002"/>
    </cacheField>
    <cacheField name="Dirección" numFmtId="0">
      <sharedItems containsBlank="1"/>
    </cacheField>
    <cacheField name="Cedula quejoso" numFmtId="0">
      <sharedItems containsBlank="1" containsMixedTypes="1" containsNumber="1" containsInteger="1" minValue="900" maxValue="10375772846"/>
    </cacheField>
    <cacheField name="Teléfono quejoso" numFmtId="0">
      <sharedItems containsBlank="1" containsMixedTypes="1" containsNumber="1" containsInteger="1" minValue="2029426" maxValue="31149983523"/>
    </cacheField>
    <cacheField name="Correo electrónico" numFmtId="0">
      <sharedItems containsBlank="1"/>
    </cacheField>
    <cacheField name="Infractor" numFmtId="0">
      <sharedItems containsBlank="1"/>
    </cacheField>
    <cacheField name="Vía principal2" numFmtId="0">
      <sharedItems containsBlank="1"/>
    </cacheField>
    <cacheField name="N° vía principal2" numFmtId="0">
      <sharedItems containsBlank="1" containsMixedTypes="1" containsNumber="1" containsInteger="1" minValue="1" maxValue="65"/>
    </cacheField>
    <cacheField name="letra3" numFmtId="0">
      <sharedItems containsBlank="1"/>
    </cacheField>
    <cacheField name="Cuadrante3" numFmtId="0">
      <sharedItems containsBlank="1"/>
    </cacheField>
    <cacheField name="Generadora2" numFmtId="0">
      <sharedItems containsBlank="1" containsMixedTypes="1" containsNumber="1" containsInteger="1" minValue="1" maxValue="55"/>
    </cacheField>
    <cacheField name="Letra4" numFmtId="0">
      <sharedItems containsBlank="1"/>
    </cacheField>
    <cacheField name="Cuadrante4" numFmtId="0">
      <sharedItems containsBlank="1"/>
    </cacheField>
    <cacheField name="Placa2" numFmtId="0">
      <sharedItems containsDate="1" containsBlank="1" containsMixedTypes="1" minDate="1899-12-31T00:00:00" maxDate="1900-01-08T01:55:04"/>
    </cacheField>
    <cacheField name="Bloque2" numFmtId="0">
      <sharedItems containsBlank="1" containsMixedTypes="1" containsNumber="1" minValue="1" maxValue="240"/>
    </cacheField>
    <cacheField name="Interior2" numFmtId="0">
      <sharedItems containsBlank="1" containsMixedTypes="1" containsNumber="1" containsInteger="1" minValue="80" maxValue="9828"/>
    </cacheField>
    <cacheField name="Direccion" numFmtId="0">
      <sharedItems containsBlank="1" containsMixedTypes="1" containsNumber="1" containsInteger="1" minValue="101" maxValue="134"/>
    </cacheField>
    <cacheField name="Cedula Infractor" numFmtId="0">
      <sharedItems containsBlank="1" containsMixedTypes="1" containsNumber="1" containsInteger="1" minValue="231966" maxValue="8110021586"/>
    </cacheField>
    <cacheField name="Teléfono Infractor" numFmtId="0">
      <sharedItems containsBlank="1" containsMixedTypes="1" containsNumber="1" containsInteger="1" minValue="2702442" maxValue="6044444115"/>
    </cacheField>
    <cacheField name="Correo electrónico2" numFmtId="0">
      <sharedItems containsBlank="1" containsMixedTypes="1" containsNumber="1" containsInteger="1" minValue="2915" maxValue="3104433267"/>
    </cacheField>
    <cacheField name="Predio" numFmtId="0">
      <sharedItems containsString="0" containsBlank="1" containsNumber="1" containsInteger="1" minValue="241" maxValue="241"/>
    </cacheField>
    <cacheField name="Recurso - Tema" numFmtId="0">
      <sharedItems containsBlank="1"/>
    </cacheField>
    <cacheField name=" Asunto" numFmtId="0">
      <sharedItems containsBlank="1" containsMixedTypes="1" containsNumber="1" containsInteger="1" minValue="4437730" maxValue="4437730"/>
    </cacheField>
    <cacheField name="Barrio" numFmtId="0">
      <sharedItems containsBlank="1"/>
    </cacheField>
    <cacheField name="Zona" numFmtId="0">
      <sharedItems containsBlank="1" containsMixedTypes="1" containsNumber="1" containsInteger="1" minValue="1" maxValue="13"/>
    </cacheField>
    <cacheField name="Fecha de ingreso (dd/mm/aaaa)" numFmtId="0">
      <sharedItems containsNonDate="0" containsDate="1" containsString="0" containsBlank="1" minDate="2025-04-11T00:00:00" maxDate="2026-05-30T00:00:00" count="109">
        <d v="2026-01-02T00:00:00"/>
        <d v="2026-01-03T00:00:00"/>
        <d v="2026-01-05T00:00:00"/>
        <d v="2026-01-06T00:00:00"/>
        <d v="2026-01-07T00:00:00"/>
        <d v="2026-01-08T00:00:00"/>
        <d v="2026-01-13T00:00:00"/>
        <d v="2026-01-14T00:00:00"/>
        <d v="2026-01-15T00:00:00"/>
        <d v="2026-01-16T00:00:00"/>
        <d v="2025-12-01T00:00:00"/>
        <d v="2026-01-19T00:00:00"/>
        <d v="2026-01-20T00:00:00"/>
        <d v="2026-01-21T00:00:00"/>
        <d v="2025-07-30T00:00:00"/>
        <d v="2025-12-09T00:00:00"/>
        <d v="2026-01-22T00:00:00"/>
        <d v="2026-01-23T00:00:00"/>
        <d v="2026-01-26T00:00:00"/>
        <d v="2026-01-27T00:00:00"/>
        <d v="2025-11-26T00:00:00"/>
        <d v="2026-01-28T00:00:00"/>
        <d v="2026-02-03T00:00:00"/>
        <d v="2026-01-29T00:00:00"/>
        <d v="2026-01-09T00:00:00"/>
        <d v="2026-02-02T00:00:00"/>
        <d v="2026-01-30T00:00:00"/>
        <d v="2026-02-05T00:00:00"/>
        <d v="2026-02-04T00:00:00"/>
        <d v="2026-02-06T00:00:00"/>
        <d v="2026-02-09T00:00:00"/>
        <d v="2026-02-11T00:00:00"/>
        <d v="2026-02-10T00:00:00"/>
        <d v="2026-02-12T00:00:00"/>
        <d v="2026-02-13T00:00:00"/>
        <d v="2026-02-17T00:00:00"/>
        <d v="2026-02-16T00:00:00"/>
        <d v="2026-02-18T00:00:00"/>
        <d v="2026-02-19T00:00:00"/>
        <d v="2026-02-23T00:00:00"/>
        <d v="2026-02-20T00:00:00"/>
        <d v="2025-11-13T00:00:00"/>
        <d v="2026-02-25T00:00:00"/>
        <d v="2026-02-24T00:00:00"/>
        <d v="2025-12-16T00:00:00"/>
        <d v="2026-03-02T00:00:00"/>
        <d v="2026-02-08T00:00:00"/>
        <d v="2026-02-27T00:00:00"/>
        <d v="2026-03-04T00:00:00"/>
        <d v="2026-03-26T00:00:00"/>
        <d v="2026-02-26T00:00:00"/>
        <d v="2026-03-03T00:00:00"/>
        <d v="2026-03-06T00:00:00"/>
        <d v="2026-03-09T00:00:00"/>
        <d v="2026-03-05T00:00:00"/>
        <d v="2026-03-10T00:00:00"/>
        <d v="2025-04-11T00:00:00"/>
        <d v="2026-03-11T00:00:00"/>
        <d v="2026-03-12T00:00:00"/>
        <d v="2026-03-16T00:00:00"/>
        <d v="2026-03-13T00:00:00"/>
        <d v="2026-03-17T00:00:00"/>
        <d v="2026-03-18T00:00:00"/>
        <d v="2026-03-19T00:00:00"/>
        <d v="2026-03-24T00:00:00"/>
        <d v="2026-03-20T00:00:00"/>
        <d v="2026-03-25T00:00:00"/>
        <d v="2026-04-06T00:00:00"/>
        <d v="2026-03-27T00:00:00"/>
        <d v="2026-04-07T00:00:00"/>
        <d v="2026-04-08T00:00:00"/>
        <d v="2026-04-13T00:00:00"/>
        <d v="2026-04-09T00:00:00"/>
        <d v="2026-04-10T00:00:00"/>
        <d v="2026-04-15T00:00:00"/>
        <d v="2026-04-04T00:00:00"/>
        <d v="2026-04-14T00:00:00"/>
        <d v="2026-04-16T00:00:00"/>
        <d v="2026-04-17T00:00:00"/>
        <d v="2026-04-03T00:00:00"/>
        <d v="2026-04-22T00:00:00"/>
        <d v="2026-04-21T00:00:00"/>
        <d v="2026-04-20T00:00:00"/>
        <d v="2026-04-23T00:00:00"/>
        <d v="2026-04-24T00:00:00"/>
        <d v="2026-04-27T00:00:00"/>
        <d v="2026-04-29T00:00:00"/>
        <d v="2026-04-28T00:00:00"/>
        <d v="2026-05-04T00:00:00"/>
        <d v="2026-04-30T00:00:00"/>
        <d v="2026-05-05T00:00:00"/>
        <d v="2026-05-06T00:00:00"/>
        <d v="2026-05-07T00:00:00"/>
        <d v="2025-11-25T00:00:00"/>
        <d v="2026-05-08T00:00:00"/>
        <d v="2026-05-11T00:00:00"/>
        <d v="2026-05-12T00:00:00"/>
        <d v="2026-05-14T00:00:00"/>
        <d v="2026-05-13T00:00:00"/>
        <d v="2026-05-19T00:00:00"/>
        <d v="2026-05-21T00:00:00"/>
        <d v="2026-05-22T00:00:00"/>
        <d v="2026-05-25T00:00:00"/>
        <d v="2026-05-26T00:00:00"/>
        <d v="2026-05-27T00:00:00"/>
        <d v="2026-05-01T00:00:00"/>
        <d v="2026-05-28T00:00:00"/>
        <d v="2026-05-29T00:00:00"/>
        <m/>
      </sharedItems>
    </cacheField>
    <cacheField name="Fecha de actuación inicial (ddmm/aaaa)" numFmtId="0">
      <sharedItems containsNonDate="0" containsDate="1" containsString="0" containsBlank="1" minDate="2025-04-21T00:00:00" maxDate="2026-05-29T00:00:00"/>
    </cacheField>
    <cacheField name="Dias de atencion" numFmtId="0">
      <sharedItems containsString="0" containsBlank="1" containsNumber="1" containsInteger="1" minValue="-46170" maxValue="170"/>
    </cacheField>
    <cacheField name="fecha de ultima actuación" numFmtId="14">
      <sharedItems containsNonDate="0" containsDate="1" containsString="0" containsBlank="1" minDate="1900-01-23T00:00:00" maxDate="2026-05-30T00:00:00"/>
    </cacheField>
    <cacheField name="Ultima actuación" numFmtId="0">
      <sharedItems containsBlank="1"/>
    </cacheField>
    <cacheField name="Resp ultima actuación" numFmtId="0">
      <sharedItems containsBlank="1"/>
    </cacheField>
    <cacheField name="Periodo atención" numFmtId="0">
      <sharedItems containsString="0" containsBlank="1" containsNumber="1" containsInteger="1" minValue="219" maxValue="895"/>
    </cacheField>
    <cacheField name="Inspector responsable" numFmtId="0">
      <sharedItems containsBlank="1"/>
    </cacheField>
    <cacheField name="Próxima actuación" numFmtId="0">
      <sharedItems containsBlank="1"/>
    </cacheField>
    <cacheField name="Resp próxima actuación" numFmtId="0">
      <sharedItems containsBlank="1" count="17">
        <s v="Alexandra Uribe Alzate"/>
        <s v="Jenifer Zapata Castro"/>
        <s v="Julian Guzman Agudelo"/>
        <s v="Juan  Muñoz Guerra"/>
        <s v="Mauricio Gomez Herrera"/>
        <s v="Adriana Florez Buriticá"/>
        <s v="Olver Puerta Garcia"/>
        <s v="Laura Bautista Barroso"/>
        <s v="Juan Carlos Sánchez Vargas"/>
        <s v="Juan Fernando Florez Lema"/>
        <s v="Yudi Betancur Rios"/>
        <s v="Sebastian Rodas Lopez"/>
        <s v="Juanita Aristizabal Chavarriaga"/>
        <m/>
        <s v="Daniela Palacio Londoño"/>
        <s v="Laura Gallo Carvajal"/>
        <s v="Carlos Mario Gonzalez"/>
      </sharedItems>
    </cacheField>
    <cacheField name="PQRS o Cobro" numFmtId="0">
      <sharedItems containsBlank="1"/>
    </cacheField>
    <cacheField name="Alerta / PQRS o Cobro" numFmtId="0">
      <sharedItems containsBlank="1" containsMixedTypes="1" containsNumber="1" containsInteger="1" minValue="3"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6">
  <r>
    <s v="0001-2026"/>
    <s v="64 - 156"/>
    <s v="De oficio"/>
    <m/>
    <m/>
    <m/>
    <m/>
    <m/>
    <m/>
    <m/>
    <m/>
    <m/>
    <m/>
    <s v="        "/>
    <s v="No reporta"/>
    <n v="6043394000"/>
    <m/>
    <s v="Leonel Jaramillo"/>
    <s v="CL"/>
    <n v="36"/>
    <s v="D"/>
    <s v="SUR"/>
    <n v="22"/>
    <m/>
    <m/>
    <n v="200"/>
    <m/>
    <m/>
    <s v="CL 36D SUR 22   200  "/>
    <n v="1023748351"/>
    <n v="3137736321"/>
    <m/>
    <m/>
    <s v="LOTE-PREDIO"/>
    <s v="Disposición inadecuada de residuos sólidos en horas, dias y lugares no autorizados"/>
    <s v="El Escobero"/>
    <n v="10"/>
    <x v="0"/>
    <d v="2025-12-19T00:00:00"/>
    <n v="-14"/>
    <m/>
    <s v="Informe técnico"/>
    <s v="Julian Guzman Agudelo"/>
    <m/>
    <s v="Alexandra Uribe Alzate"/>
    <s v="Auto de inicio "/>
    <x v="0"/>
    <m/>
    <s v=""/>
  </r>
  <r>
    <s v="0002-2026"/>
    <s v="65 - 2901"/>
    <s v="De oficio"/>
    <m/>
    <m/>
    <m/>
    <m/>
    <m/>
    <m/>
    <m/>
    <m/>
    <m/>
    <m/>
    <s v="        "/>
    <s v="No reporta"/>
    <n v="6043394001"/>
    <m/>
    <s v="Cesar Agudelo Monsalve"/>
    <s v="CL"/>
    <n v="36"/>
    <s v="D"/>
    <s v="SUR"/>
    <n v="22"/>
    <m/>
    <m/>
    <m/>
    <m/>
    <m/>
    <s v="CL 36D SUR 22     "/>
    <n v="3587909"/>
    <n v="3126420910"/>
    <m/>
    <m/>
    <s v="LOTE-PREDIO"/>
    <s v="Disposición inadecuada de residuos sólidos en horas, dias y lugares no autorizados"/>
    <s v="El Escobero"/>
    <n v="10"/>
    <x v="0"/>
    <d v="2025-12-19T00:00:00"/>
    <n v="-14"/>
    <m/>
    <s v="Informe técnico"/>
    <s v="Julian Guzman Agudelo"/>
    <m/>
    <s v="Alexandra Uribe Alzate"/>
    <s v="Auto de inicio "/>
    <x v="0"/>
    <m/>
    <s v=""/>
  </r>
  <r>
    <s v="0003-2026"/>
    <n v="91"/>
    <s v="Carlos Alberto Rios Hincapie"/>
    <s v="KR"/>
    <n v="3"/>
    <m/>
    <m/>
    <n v="20"/>
    <s v="B"/>
    <s v="SUR"/>
    <n v="36"/>
    <m/>
    <m/>
    <s v="KR 3  20 B SUR 36  "/>
    <s v="No reporta"/>
    <n v="3113664699"/>
    <m/>
    <s v="La Tienda de Ninfa"/>
    <m/>
    <m/>
    <m/>
    <m/>
    <m/>
    <m/>
    <m/>
    <m/>
    <m/>
    <m/>
    <s v="No reporta"/>
    <s v="No reporta"/>
    <s v="No reporta"/>
    <m/>
    <m/>
    <s v="SUELO"/>
    <s v="Descarga inadecuada de aguas residuales o sin cumplimiento de requisitos"/>
    <s v="Perico"/>
    <n v="13"/>
    <x v="1"/>
    <d v="2026-01-06T00:00:00"/>
    <n v="3"/>
    <d v="2026-04-20T00:00:00"/>
    <s v="Auto de archivo"/>
    <s v="Juan Carlos Sánchez Vargas"/>
    <m/>
    <m/>
    <s v="Archivado"/>
    <x v="1"/>
    <m/>
    <s v=""/>
  </r>
  <r>
    <s v="0004-2026"/>
    <s v="31 - 980"/>
    <s v="Cesar Augusto Acosta Restrepo"/>
    <s v="DG"/>
    <n v="31"/>
    <s v="C"/>
    <m/>
    <n v="33"/>
    <s v="A"/>
    <s v="SUR"/>
    <n v="130"/>
    <n v="9"/>
    <n v="414"/>
    <s v="DG 31C  33 A SUR 130 9 414"/>
    <n v="70556750"/>
    <n v="3206813468"/>
    <s v="cesaracosta210@gmail.com"/>
    <s v="Por deteminar"/>
    <s v="KR"/>
    <n v="43"/>
    <s v="A"/>
    <m/>
    <n v="32"/>
    <s v="B"/>
    <s v="SUR"/>
    <n v="70"/>
    <m/>
    <m/>
    <s v="KR 43A  32 B SUR 70  "/>
    <s v="No reporta"/>
    <s v="No reporta"/>
    <s v="No reporta"/>
    <m/>
    <s v="FLORA"/>
    <s v="Afectación a individuos arboreos"/>
    <s v="San Marcos"/>
    <n v="2"/>
    <x v="1"/>
    <d v="2026-01-06T00:00:00"/>
    <n v="3"/>
    <d v="2026-01-15T00:00:00"/>
    <s v="Respuesta DP u Oficio"/>
    <s v="Julian Guzman Agudelo"/>
    <m/>
    <m/>
    <s v="Respuesta DP u Oficio"/>
    <x v="2"/>
    <m/>
    <s v=""/>
  </r>
  <r>
    <s v="0005-2026"/>
    <s v="000184 - 0003121"/>
    <s v="Albeiro Rivera"/>
    <m/>
    <m/>
    <m/>
    <m/>
    <m/>
    <m/>
    <m/>
    <m/>
    <m/>
    <m/>
    <s v="        "/>
    <m/>
    <n v="3044628311"/>
    <m/>
    <s v="Proyecto Green Hills"/>
    <s v="CL"/>
    <n v="36"/>
    <m/>
    <s v="SUR"/>
    <n v="21"/>
    <m/>
    <m/>
    <n v="4"/>
    <m/>
    <n v="185"/>
    <s v="CL 36 SUR 21   4  185"/>
    <s v="No reporta"/>
    <s v="No reporta"/>
    <s v="No reporta"/>
    <m/>
    <s v="FLORA"/>
    <s v="Aprovechamiento forestal sin permisos "/>
    <s v="Santa Catalina"/>
    <n v="10"/>
    <x v="2"/>
    <d v="2026-02-03T00:00:00"/>
    <n v="29"/>
    <d v="2026-02-24T00:00:00"/>
    <s v="Informe técnico"/>
    <s v="Mauricio Gomez Herrera"/>
    <m/>
    <m/>
    <s v="Remisión"/>
    <x v="2"/>
    <m/>
    <s v=""/>
  </r>
  <r>
    <s v="0006-2026"/>
    <n v="328"/>
    <s v="De oficio/ Inspeccion las Palmas"/>
    <m/>
    <m/>
    <m/>
    <m/>
    <m/>
    <m/>
    <m/>
    <m/>
    <m/>
    <m/>
    <s v="        "/>
    <m/>
    <m/>
    <m/>
    <s v="Arturo Botero"/>
    <s v="KR"/>
    <n v="7"/>
    <m/>
    <m/>
    <n v="22"/>
    <s v="A"/>
    <s v="SUR"/>
    <n v="72"/>
    <m/>
    <m/>
    <s v="KR 7  22 A SUR 72  "/>
    <s v="No reporta"/>
    <n v="3107270166"/>
    <s v="No reporta"/>
    <m/>
    <s v="FAUNA DOMÉSTICA"/>
    <s v="Ataque de animales de compañía a otros animales o personas"/>
    <s v="Las Palmas"/>
    <n v="12"/>
    <x v="3"/>
    <m/>
    <n v="-46028"/>
    <m/>
    <m/>
    <s v="Juan  Muñoz Guerra"/>
    <m/>
    <s v="Juan  Muñoz Guerra"/>
    <s v="Auto de inicio "/>
    <x v="3"/>
    <m/>
    <s v=""/>
  </r>
  <r>
    <s v="0007-2026"/>
    <n v="389"/>
    <s v="Anonimo"/>
    <m/>
    <m/>
    <m/>
    <m/>
    <m/>
    <m/>
    <m/>
    <m/>
    <m/>
    <m/>
    <s v="        "/>
    <m/>
    <m/>
    <m/>
    <s v="Por deteminar"/>
    <s v="CL"/>
    <n v="44"/>
    <s v="A"/>
    <s v="SUR"/>
    <m/>
    <m/>
    <m/>
    <m/>
    <m/>
    <m/>
    <s v="CL 44A SUR      "/>
    <s v="No reporta"/>
    <s v="No reporta"/>
    <s v="No reporta"/>
    <m/>
    <s v="SUELO"/>
    <s v="Afectación a suelos de protección "/>
    <s v="El Dorado"/>
    <n v="7"/>
    <x v="4"/>
    <d v="2026-01-16T00:00:00"/>
    <n v="9"/>
    <d v="2026-02-09T00:00:00"/>
    <s v="Auto de archivo"/>
    <s v="Juan Carlos Sánchez Vargas"/>
    <m/>
    <m/>
    <s v="Archivado"/>
    <x v="1"/>
    <m/>
    <s v=""/>
  </r>
  <r>
    <s v="0008-2026"/>
    <n v="478"/>
    <s v="Pedro Luis Taborda"/>
    <s v="KR"/>
    <n v="39"/>
    <s v="A"/>
    <m/>
    <n v="48"/>
    <s v="C"/>
    <s v="SUR"/>
    <n v="32"/>
    <m/>
    <n v="102"/>
    <s v="KR 39A  48 C SUR 32  102"/>
    <n v="98661761"/>
    <n v="3136246765"/>
    <s v="pitterino@gmail.com"/>
    <s v="Urbanizacion Magdalena de la Cuenca"/>
    <s v="KR"/>
    <n v="39"/>
    <s v="E"/>
    <m/>
    <n v="48"/>
    <s v="C"/>
    <s v="SUR"/>
    <n v="3"/>
    <m/>
    <m/>
    <s v="KR 39E  48 C SUR 3  "/>
    <s v="No reporta"/>
    <n v="30231047"/>
    <s v="No reporta"/>
    <m/>
    <s v="FLORA"/>
    <s v="Afectaciones a la propiedad por arboles o vegetación"/>
    <s v="Loma del Barro"/>
    <n v="7"/>
    <x v="4"/>
    <d v="2026-01-19T00:00:00"/>
    <n v="12"/>
    <d v="2026-02-11T00:00:00"/>
    <s v="Auto de archivo"/>
    <s v="Juan Carlos Sánchez Vargas"/>
    <m/>
    <m/>
    <s v="Archivado"/>
    <x v="1"/>
    <m/>
    <s v=""/>
  </r>
  <r>
    <s v="0009-2026"/>
    <n v="440"/>
    <s v="Samuel Gomez"/>
    <m/>
    <m/>
    <m/>
    <m/>
    <m/>
    <m/>
    <m/>
    <m/>
    <m/>
    <m/>
    <s v="        "/>
    <s v="No reporta"/>
    <n v="206151288"/>
    <m/>
    <s v="Por deteminar"/>
    <m/>
    <m/>
    <m/>
    <m/>
    <m/>
    <m/>
    <m/>
    <m/>
    <m/>
    <m/>
    <s v="        "/>
    <s v="No reporta"/>
    <s v="No reporta"/>
    <s v="No reporta"/>
    <m/>
    <s v="HÍDRICO"/>
    <s v="Control socioambiental de obra"/>
    <s v="Loma del Barro"/>
    <n v="7"/>
    <x v="4"/>
    <d v="2026-01-13T00:00:00"/>
    <n v="6"/>
    <d v="2026-01-13T00:00:00"/>
    <s v="Visitas técnicos"/>
    <s v="Adriana Florez Buriticá"/>
    <m/>
    <m/>
    <s v="Visitas técnicos"/>
    <x v="4"/>
    <m/>
    <s v=""/>
  </r>
  <r>
    <s v="0010-2026"/>
    <n v="314"/>
    <s v="Mario Alberto Marin Zapata / Urbanización Saobento"/>
    <s v="CL"/>
    <n v="27"/>
    <m/>
    <s v="SUR"/>
    <n v="27"/>
    <s v="B"/>
    <m/>
    <n v="34"/>
    <m/>
    <m/>
    <s v="CL 27 SUR 27 B  34  "/>
    <n v="70221258"/>
    <n v="3122940237"/>
    <s v="jessica@administracionam.co"/>
    <s v="Por deteminar"/>
    <m/>
    <m/>
    <m/>
    <m/>
    <m/>
    <m/>
    <m/>
    <m/>
    <m/>
    <m/>
    <s v="        "/>
    <s v="No reporta"/>
    <s v="No reporta"/>
    <s v="No reporta"/>
    <m/>
    <s v="SUELO"/>
    <s v="Afectaciones por movimientos en masa o erosión"/>
    <s v="El Esmeraldal"/>
    <n v="4"/>
    <x v="3"/>
    <d v="2026-01-08T00:00:00"/>
    <n v="2"/>
    <d v="2026-01-08T00:00:00"/>
    <s v="Respuesta DP u Oficio"/>
    <s v="Mauricio Gomez Herrera"/>
    <m/>
    <m/>
    <s v="Visitas técnicos"/>
    <x v="4"/>
    <m/>
    <s v=""/>
  </r>
  <r>
    <s v="0011-2026"/>
    <n v="617"/>
    <s v="De oficio/Bienestar animal"/>
    <m/>
    <m/>
    <m/>
    <m/>
    <m/>
    <m/>
    <m/>
    <m/>
    <m/>
    <m/>
    <s v="        "/>
    <m/>
    <m/>
    <m/>
    <s v="Martha Elena Grajales"/>
    <s v="CL"/>
    <n v="20"/>
    <s v="C"/>
    <s v="SUR"/>
    <n v="3"/>
    <m/>
    <m/>
    <n v="191"/>
    <m/>
    <n v="153"/>
    <s v="CL 20C SUR 3   191  153"/>
    <s v="No reporta"/>
    <n v="3122017992"/>
    <s v="No reporta"/>
    <m/>
    <s v="FAUNA DOMÉSTICA"/>
    <s v="Presunto maltrato animal"/>
    <s v="Perico"/>
    <n v="13"/>
    <x v="4"/>
    <d v="2026-02-11T00:00:00"/>
    <n v="35"/>
    <d v="2026-02-11T00:00:00"/>
    <s v="Auto de archivo"/>
    <s v="Juan Carlos Sánchez Vargas"/>
    <m/>
    <m/>
    <s v="Archivado"/>
    <x v="1"/>
    <m/>
    <m/>
  </r>
  <r>
    <s v="0012-2026"/>
    <n v="74"/>
    <s v="Hernan Hernandez Patiño"/>
    <s v="KR"/>
    <n v="23"/>
    <m/>
    <m/>
    <n v="36"/>
    <s v="C"/>
    <s v="SUR"/>
    <n v="225"/>
    <m/>
    <m/>
    <s v="KR 23   36 C SUR 225  "/>
    <n v="15507784"/>
    <n v="3005400156"/>
    <m/>
    <s v="Club Canino"/>
    <s v="CL"/>
    <n v="36"/>
    <s v="D"/>
    <m/>
    <n v="23"/>
    <m/>
    <m/>
    <n v="7"/>
    <m/>
    <n v="102"/>
    <s v="CL 36D  23   7  102"/>
    <s v="No reporta"/>
    <s v="No reporta"/>
    <s v="No reporta"/>
    <m/>
    <s v="AIRE"/>
    <s v="Afectaciones por ruido"/>
    <s v="El Escobero"/>
    <n v="10"/>
    <x v="0"/>
    <d v="2026-01-15T00:00:00"/>
    <n v="13"/>
    <d v="2026-01-15T00:00:00"/>
    <s v="Respuesta DP u Oficio"/>
    <s v="Daniela Palacio Londoño"/>
    <m/>
    <m/>
    <s v="Archivado"/>
    <x v="1"/>
    <m/>
    <m/>
  </r>
  <r>
    <s v="0013-2026"/>
    <n v="721"/>
    <s v="Acueducto Reserva Carriqui"/>
    <m/>
    <m/>
    <m/>
    <m/>
    <m/>
    <m/>
    <m/>
    <m/>
    <m/>
    <m/>
    <s v="         "/>
    <m/>
    <m/>
    <m/>
    <s v="Por deteminar"/>
    <m/>
    <m/>
    <m/>
    <m/>
    <m/>
    <m/>
    <m/>
    <m/>
    <m/>
    <m/>
    <s v="        "/>
    <s v="No reporta"/>
    <s v="No reporta"/>
    <s v="No reporta"/>
    <m/>
    <s v="HÍDRICO"/>
    <s v="Descarga inadecuada de aguas residuales o sin cumplimiento de requisitos"/>
    <s v="El Vallano"/>
    <n v="11"/>
    <x v="5"/>
    <d v="2026-02-03T00:00:00"/>
    <n v="26"/>
    <d v="2026-03-09T00:00:00"/>
    <s v="Visitas técnicos"/>
    <s v="Adriana Florez Buriticá"/>
    <m/>
    <m/>
    <s v="Verificación"/>
    <x v="5"/>
    <m/>
    <s v=""/>
  </r>
  <r>
    <s v="0014-2026"/>
    <n v="807"/>
    <s v="Comunidad"/>
    <m/>
    <m/>
    <m/>
    <m/>
    <m/>
    <m/>
    <m/>
    <m/>
    <m/>
    <m/>
    <s v="         "/>
    <m/>
    <m/>
    <m/>
    <s v="Por deteminar"/>
    <s v="CL"/>
    <n v="40"/>
    <s v="G"/>
    <s v="SUR"/>
    <n v="30"/>
    <m/>
    <m/>
    <n v="32"/>
    <m/>
    <m/>
    <s v="CL 40G SUR 30   32  "/>
    <s v="No reporta"/>
    <s v="No reporta"/>
    <s v="No reporta"/>
    <m/>
    <s v="ESPACIO PUBLICOS VERDES"/>
    <s v="Acumulación de escombros en el espacio publico "/>
    <s v="El Dorado"/>
    <n v="7"/>
    <x v="5"/>
    <d v="2026-01-15T00:00:00"/>
    <n v="7"/>
    <d v="2026-01-28T00:00:00"/>
    <s v="Auto de archivo"/>
    <s v="Juan Carlos Sánchez Vargas"/>
    <m/>
    <m/>
    <s v="Archivado"/>
    <x v="1"/>
    <m/>
    <s v=""/>
  </r>
  <r>
    <s v="0015-2026"/>
    <s v="706 - 2593 - 1837 - 002291- 0001432"/>
    <s v="AMVA / Viviana Arboleda"/>
    <m/>
    <m/>
    <m/>
    <m/>
    <m/>
    <m/>
    <m/>
    <m/>
    <m/>
    <m/>
    <s v="         "/>
    <m/>
    <m/>
    <s v="viviarboleda32@gmail.com"/>
    <s v="Por deteminar"/>
    <s v="CL"/>
    <n v="39"/>
    <s v="D"/>
    <s v="SUR"/>
    <n v="25"/>
    <m/>
    <m/>
    <n v="79"/>
    <m/>
    <m/>
    <s v="CL 39D SUR 25   79  "/>
    <s v="No reporta"/>
    <s v="No reporta"/>
    <s v="No reporta"/>
    <m/>
    <s v="RESIDUOS SOLIDOS"/>
    <s v="Disposición inadecuada de residuos sólidos en horas, dias y lugares no autorizados"/>
    <s v="El Chingui"/>
    <n v="6"/>
    <x v="5"/>
    <d v="2026-01-13T00:00:00"/>
    <n v="5"/>
    <d v="2026-01-13T00:00:00"/>
    <s v="Respuesta DP u Oficio"/>
    <s v="Julian Guzman Agudelo"/>
    <m/>
    <m/>
    <s v="Verificación"/>
    <x v="6"/>
    <s v="PQRS"/>
    <n v="3"/>
  </r>
  <r>
    <s v="0016-2026"/>
    <n v="847"/>
    <s v="Anonimo"/>
    <m/>
    <m/>
    <m/>
    <m/>
    <m/>
    <m/>
    <m/>
    <m/>
    <m/>
    <m/>
    <s v="         "/>
    <s v="No reporta"/>
    <s v="No reporta"/>
    <m/>
    <s v="Clinica Veterinaria Animal Life"/>
    <s v="KR"/>
    <n v="27"/>
    <m/>
    <m/>
    <n v="23"/>
    <m/>
    <s v="SUR"/>
    <n v="135"/>
    <m/>
    <m/>
    <s v="KR 27  23  SUR 135  "/>
    <s v="No reporta"/>
    <n v="3505610402"/>
    <s v="No reporta"/>
    <m/>
    <s v="FLORA"/>
    <s v="Aprovechamiento forestal sin permisos "/>
    <s v="El Esmeraldal"/>
    <n v="4"/>
    <x v="5"/>
    <d v="2026-01-13T00:00:00"/>
    <n v="5"/>
    <d v="2026-01-28T00:00:00"/>
    <s v="Auto de archivo"/>
    <s v="Juan Carlos Sánchez Vargas"/>
    <m/>
    <m/>
    <s v="Archivado"/>
    <x v="1"/>
    <m/>
    <s v=""/>
  </r>
  <r>
    <s v="0017-2026"/>
    <n v="1119"/>
    <s v="Maria Eugenia"/>
    <s v="CL"/>
    <n v="46"/>
    <s v="E"/>
    <s v="SUR"/>
    <n v="39"/>
    <s v="C"/>
    <m/>
    <n v="4"/>
    <m/>
    <m/>
    <s v="CL 46 E SUR 39 C  4  "/>
    <s v="No reporta"/>
    <s v="No reporta"/>
    <m/>
    <s v="Elkin-Jader"/>
    <m/>
    <m/>
    <m/>
    <m/>
    <m/>
    <m/>
    <m/>
    <m/>
    <m/>
    <m/>
    <s v="        "/>
    <s v="No reporta"/>
    <s v="No reporta"/>
    <s v="No reporta"/>
    <m/>
    <s v="FLORA"/>
    <s v="Aprovechamiento forestal sin permisos "/>
    <s v="El Trianón"/>
    <n v="7"/>
    <x v="6"/>
    <d v="2026-01-21T00:00:00"/>
    <n v="8"/>
    <d v="2026-01-23T00:00:00"/>
    <s v="Auto de archivo"/>
    <s v="Juan Carlos Sánchez Vargas"/>
    <m/>
    <m/>
    <s v="Archivado"/>
    <x v="1"/>
    <m/>
    <s v=""/>
  </r>
  <r>
    <s v="0018-2026"/>
    <n v="376"/>
    <s v="De oficio"/>
    <m/>
    <m/>
    <m/>
    <m/>
    <m/>
    <m/>
    <m/>
    <m/>
    <m/>
    <m/>
    <s v="         "/>
    <m/>
    <m/>
    <m/>
    <s v="Carmelinda Villegas Márquez"/>
    <s v="CL"/>
    <n v="23"/>
    <m/>
    <s v="SUR"/>
    <n v="1"/>
    <s v="C"/>
    <m/>
    <m/>
    <m/>
    <s v="Lote C"/>
    <s v="cl 23 SUR 1 c    Lote C"/>
    <n v="32244839"/>
    <n v="3148465101"/>
    <s v="No reporta"/>
    <m/>
    <s v="SUELO"/>
    <s v="Afectación a suelos de protección "/>
    <s v="Pantanillo"/>
    <n v="13"/>
    <x v="0"/>
    <d v="2026-01-02T00:00:00"/>
    <n v="0"/>
    <d v="2026-01-22T00:00:00"/>
    <s v="Auto de archivo"/>
    <s v="Juan Carlos Sánchez Vargas"/>
    <m/>
    <m/>
    <s v="Archivado"/>
    <x v="1"/>
    <m/>
    <s v=""/>
  </r>
  <r>
    <s v="0019-2026"/>
    <n v="1443"/>
    <s v="Comunidad"/>
    <m/>
    <m/>
    <m/>
    <m/>
    <m/>
    <m/>
    <m/>
    <m/>
    <m/>
    <m/>
    <s v="         "/>
    <s v="No reporta"/>
    <s v="No reporta"/>
    <m/>
    <s v="Conjunto residencial San Antonio"/>
    <s v="CL"/>
    <n v="39"/>
    <s v="B"/>
    <s v="SUR"/>
    <n v="28"/>
    <m/>
    <m/>
    <n v="115"/>
    <m/>
    <m/>
    <s v="CL 39B SUR 28   115  "/>
    <n v="811043027"/>
    <n v="3137504979"/>
    <s v="No reporta"/>
    <m/>
    <s v="FLORA"/>
    <s v="Afectación al ornato"/>
    <s v="San José"/>
    <n v="6"/>
    <x v="7"/>
    <d v="2025-12-19T00:00:00"/>
    <n v="-26"/>
    <d v="2026-02-09T00:00:00"/>
    <s v="Auto de archivo"/>
    <s v="Juan Carlos Sánchez Vargas"/>
    <m/>
    <m/>
    <s v="Archivado"/>
    <x v="1"/>
    <m/>
    <s v=""/>
  </r>
  <r>
    <s v="0020-2026"/>
    <n v="1444"/>
    <s v="Conjunto residencial Guadalcanal"/>
    <s v="CL"/>
    <n v="36"/>
    <s v="C"/>
    <s v="SUR"/>
    <n v="27"/>
    <s v="D"/>
    <m/>
    <n v="39"/>
    <m/>
    <m/>
    <s v="CL 36 C SUR 27 D  39  "/>
    <n v="811010753"/>
    <n v="2029426"/>
    <m/>
    <s v="Por deteminar"/>
    <m/>
    <m/>
    <m/>
    <m/>
    <m/>
    <m/>
    <m/>
    <m/>
    <m/>
    <m/>
    <s v="        "/>
    <s v="No reporta"/>
    <s v="No reporta"/>
    <s v="No reporta"/>
    <m/>
    <s v="HÍDRICO"/>
    <s v="Descarga inadecuada de aguas residuales o sin cumplimiento de requisitos"/>
    <s v="El Escobero"/>
    <n v="10"/>
    <x v="7"/>
    <d v="2026-01-20T00:00:00"/>
    <n v="6"/>
    <d v="2026-02-03T00:00:00"/>
    <s v="Auto de archivo"/>
    <s v="Juan Carlos Sánchez Vargas"/>
    <m/>
    <m/>
    <s v="Archivado"/>
    <x v="1"/>
    <m/>
    <s v=""/>
  </r>
  <r>
    <s v="0021-2026"/>
    <n v="1633"/>
    <s v="Anonimo"/>
    <m/>
    <m/>
    <m/>
    <m/>
    <m/>
    <m/>
    <m/>
    <m/>
    <m/>
    <m/>
    <s v="         "/>
    <m/>
    <m/>
    <m/>
    <s v="Conrado"/>
    <s v="CL"/>
    <n v="40"/>
    <m/>
    <s v="SUR"/>
    <n v="47"/>
    <m/>
    <m/>
    <m/>
    <n v="5"/>
    <n v="501"/>
    <s v="CL 40 SUR 47    5 501"/>
    <s v="No reporta"/>
    <s v="No reporta"/>
    <s v="No reporta"/>
    <m/>
    <s v="SUELO"/>
    <s v="Disposición inadecuada de residuos sólidos en horas, dias y lugares no autorizados"/>
    <s v="Alcalá"/>
    <n v="8"/>
    <x v="8"/>
    <d v="2026-01-17T00:00:00"/>
    <n v="2"/>
    <d v="2026-02-03T00:00:00"/>
    <s v="Auto de archivo"/>
    <s v="Juan Carlos Sánchez Vargas"/>
    <m/>
    <m/>
    <s v="Archivado"/>
    <x v="1"/>
    <m/>
    <s v=""/>
  </r>
  <r>
    <s v="0022-2026"/>
    <n v="1538"/>
    <s v="De oficio"/>
    <m/>
    <m/>
    <m/>
    <m/>
    <m/>
    <m/>
    <m/>
    <m/>
    <m/>
    <m/>
    <s v="         "/>
    <s v="No reporta"/>
    <s v="No reporta"/>
    <m/>
    <s v="Restaurante el Miry"/>
    <s v="KR"/>
    <n v="39"/>
    <m/>
    <m/>
    <n v="38"/>
    <s v="A"/>
    <s v="SUR"/>
    <m/>
    <m/>
    <m/>
    <s v="KR 39  38 A SUR   "/>
    <m/>
    <m/>
    <m/>
    <m/>
    <s v="RESIDUOS SOLIDOS"/>
    <s v="Disposición inadecuada de residuos sólidos en horas, dias y lugares no autorizados"/>
    <s v="Mesa"/>
    <n v="9"/>
    <x v="7"/>
    <d v="2026-01-15T00:00:00"/>
    <n v="1"/>
    <d v="2026-02-03T00:00:00"/>
    <s v="Auto de archivo"/>
    <s v="Juan Carlos Sánchez Vargas"/>
    <m/>
    <m/>
    <s v="Archivado"/>
    <x v="1"/>
    <m/>
    <s v=""/>
  </r>
  <r>
    <s v="0023-2026"/>
    <n v="837"/>
    <s v="De oficio"/>
    <m/>
    <m/>
    <m/>
    <m/>
    <m/>
    <m/>
    <m/>
    <m/>
    <m/>
    <m/>
    <s v="         "/>
    <s v="No reporta"/>
    <s v="No reporta"/>
    <m/>
    <s v="Proyecto Promenade"/>
    <m/>
    <m/>
    <m/>
    <m/>
    <m/>
    <m/>
    <m/>
    <m/>
    <m/>
    <m/>
    <s v="Tv de la Montaña"/>
    <m/>
    <s v="323 3923150"/>
    <m/>
    <m/>
    <s v="FLORA"/>
    <s v="Afectación a individuos arboreos"/>
    <s v="Santa Catalina"/>
    <n v="10"/>
    <x v="5"/>
    <d v="2026-01-08T00:00:00"/>
    <n v="0"/>
    <d v="2026-01-15T00:00:00"/>
    <s v="Auto de archivo"/>
    <s v="Juan Carlos Sánchez Vargas"/>
    <m/>
    <m/>
    <s v="Archivado"/>
    <x v="1"/>
    <m/>
    <s v=""/>
  </r>
  <r>
    <s v="0024-2026"/>
    <n v="1124"/>
    <s v="De oficio"/>
    <m/>
    <m/>
    <m/>
    <m/>
    <m/>
    <m/>
    <m/>
    <m/>
    <m/>
    <m/>
    <s v="         "/>
    <s v="No reporta"/>
    <s v="No reporta"/>
    <m/>
    <s v="Juan José Lopera Duque"/>
    <m/>
    <m/>
    <m/>
    <m/>
    <m/>
    <m/>
    <m/>
    <m/>
    <m/>
    <m/>
    <s v="Vereda Perico Lote 91"/>
    <n v="8358793"/>
    <n v="3116323580"/>
    <m/>
    <m/>
    <s v="AIRE"/>
    <s v="Afectación al ornato"/>
    <s v="Perico"/>
    <n v="13"/>
    <x v="6"/>
    <d v="2026-01-09T00:00:00"/>
    <n v="-4"/>
    <d v="2026-01-09T00:00:00"/>
    <s v="Auto de archivo"/>
    <s v="Juan Carlos Sánchez Vargas"/>
    <m/>
    <m/>
    <s v="Archivado"/>
    <x v="1"/>
    <m/>
    <s v=""/>
  </r>
  <r>
    <s v="0025-2026"/>
    <n v="1936"/>
    <s v="Comunidad"/>
    <m/>
    <m/>
    <m/>
    <m/>
    <m/>
    <m/>
    <m/>
    <m/>
    <m/>
    <m/>
    <s v="         "/>
    <s v="No reporta"/>
    <s v="No reporta"/>
    <m/>
    <s v="Carlos Arango"/>
    <s v="CL"/>
    <n v="40"/>
    <m/>
    <s v="SUR"/>
    <n v="23"/>
    <s v="A"/>
    <m/>
    <n v="10"/>
    <m/>
    <m/>
    <s v="CL 40 SUR 23 A  10  "/>
    <n v="70552230"/>
    <n v="3046576141"/>
    <s v="No reporta"/>
    <m/>
    <s v="FAUNA DOMÉSTICA"/>
    <s v="Tenencia inadecuada de animales de compañía"/>
    <s v="El Vallano"/>
    <n v="11"/>
    <x v="9"/>
    <d v="2026-01-16T00:00:00"/>
    <n v="0"/>
    <d v="2026-01-22T00:00:00"/>
    <s v="Auto de archivo"/>
    <s v="Juan Carlos Sánchez Vargas"/>
    <m/>
    <m/>
    <s v="Archivado"/>
    <x v="1"/>
    <m/>
    <s v=""/>
  </r>
  <r>
    <s v="0026-2026"/>
    <n v="1930"/>
    <s v="Comunidad"/>
    <m/>
    <m/>
    <m/>
    <m/>
    <m/>
    <m/>
    <m/>
    <m/>
    <m/>
    <m/>
    <s v="         "/>
    <s v="No reporta"/>
    <s v="No reporta"/>
    <m/>
    <s v="Arturo Pineda"/>
    <s v="CL"/>
    <n v="39"/>
    <m/>
    <s v="SUR"/>
    <n v="45"/>
    <s v="B"/>
    <m/>
    <n v="24"/>
    <m/>
    <m/>
    <s v="CL 39 SUR 45 B  24  "/>
    <s v="No reporta"/>
    <n v="3012020651"/>
    <s v="No reporta"/>
    <m/>
    <s v="SUELO"/>
    <s v="Acumulación de escombros en el espacio publico "/>
    <s v="Alcalá"/>
    <n v="8"/>
    <x v="9"/>
    <d v="2026-01-15T00:00:00"/>
    <n v="-1"/>
    <d v="2026-01-23T00:00:00"/>
    <s v="Auto de archivo"/>
    <s v="Juan Carlos Sánchez Vargas"/>
    <m/>
    <m/>
    <s v="Archivado"/>
    <x v="1"/>
    <m/>
    <s v=""/>
  </r>
  <r>
    <s v="0027-2026"/>
    <m/>
    <s v="Tonka"/>
    <m/>
    <m/>
    <m/>
    <m/>
    <m/>
    <m/>
    <m/>
    <m/>
    <m/>
    <m/>
    <s v="         "/>
    <s v="No reporta"/>
    <s v="No reporta"/>
    <m/>
    <s v="Tonka"/>
    <s v="KR"/>
    <n v="27"/>
    <m/>
    <m/>
    <n v="36"/>
    <m/>
    <s v="SUR"/>
    <n v="60"/>
    <m/>
    <m/>
    <s v="KR 27  36  SUR 60  "/>
    <s v="No reporta"/>
    <n v="3105726640"/>
    <s v="No reporta"/>
    <m/>
    <s v="AIRE"/>
    <s v="Afectaciones por ruido"/>
    <s v="El Chocho"/>
    <n v="5"/>
    <x v="10"/>
    <d v="2025-12-01T00:00:00"/>
    <n v="0"/>
    <d v="2026-01-23T00:00:00"/>
    <s v="Auto de archivo"/>
    <s v="Juan Carlos Sánchez Vargas"/>
    <m/>
    <m/>
    <s v="Archivado"/>
    <x v="1"/>
    <m/>
    <s v=""/>
  </r>
  <r>
    <s v="0028-2026"/>
    <n v="1928"/>
    <s v="De oficio"/>
    <m/>
    <m/>
    <m/>
    <m/>
    <m/>
    <m/>
    <m/>
    <m/>
    <m/>
    <m/>
    <s v="         "/>
    <s v="No reporta"/>
    <s v="No reporta"/>
    <m/>
    <s v="Club Canino"/>
    <s v="CL"/>
    <n v="36"/>
    <s v="D"/>
    <s v="SUR"/>
    <n v="23"/>
    <m/>
    <m/>
    <n v="7"/>
    <m/>
    <n v="102"/>
    <s v="CL 36D SUR 23   7  102"/>
    <s v="No reporta"/>
    <n v="3107479269"/>
    <s v="No reporta"/>
    <m/>
    <s v="HÍDRICO"/>
    <s v="Descarga inadecuada de aguas residuales o sin cumplimiento de requisitos"/>
    <s v="El Escobero"/>
    <n v="10"/>
    <x v="6"/>
    <d v="2026-01-13T00:00:00"/>
    <n v="0"/>
    <d v="2026-01-13T00:00:00"/>
    <s v="Visitas patrulleros"/>
    <s v="Sebastian Rodas Lopez"/>
    <m/>
    <m/>
    <s v="Verificación"/>
    <x v="7"/>
    <m/>
    <s v=""/>
  </r>
  <r>
    <s v="0029-2026"/>
    <n v="2111"/>
    <s v="Comunidad lemont 1"/>
    <m/>
    <m/>
    <m/>
    <m/>
    <m/>
    <m/>
    <m/>
    <m/>
    <m/>
    <m/>
    <s v="         "/>
    <s v="No reporta"/>
    <s v="No reporta"/>
    <m/>
    <s v="Por deteminar"/>
    <m/>
    <m/>
    <m/>
    <m/>
    <m/>
    <m/>
    <m/>
    <m/>
    <m/>
    <m/>
    <s v="Lemont 2"/>
    <s v="No reporta"/>
    <s v="No reporta"/>
    <s v="No reporta"/>
    <m/>
    <s v="FAUNA DOMÉSTICA"/>
    <s v="Tenencia inadecuada de animales de compañía"/>
    <s v="Las Palmas"/>
    <n v="12"/>
    <x v="11"/>
    <d v="2026-05-07T00:00:00"/>
    <n v="108"/>
    <d v="2026-05-07T00:00:00"/>
    <s v="Visitas patrulleros"/>
    <s v="Laura Bautista Barroso"/>
    <m/>
    <m/>
    <s v="Auto de archivo"/>
    <x v="8"/>
    <m/>
    <s v=""/>
  </r>
  <r>
    <s v="0030-2026"/>
    <s v="2268 -2345"/>
    <s v="Policia Nacional"/>
    <m/>
    <m/>
    <m/>
    <m/>
    <m/>
    <m/>
    <m/>
    <m/>
    <m/>
    <m/>
    <m/>
    <s v="No reporta"/>
    <s v="No reporta"/>
    <m/>
    <s v="Juan David Arango Castaño"/>
    <s v="KR"/>
    <n v="27"/>
    <m/>
    <m/>
    <n v="34"/>
    <s v="DD"/>
    <s v="SUR"/>
    <n v="52"/>
    <m/>
    <m/>
    <s v="KR 27  34 DD SUR 52  "/>
    <n v="1035862843"/>
    <n v="3023889718"/>
    <s v="No reporta"/>
    <m/>
    <s v="AIRE"/>
    <s v="Afectaciones por ruido"/>
    <s v="El Chocho"/>
    <n v="5"/>
    <x v="11"/>
    <m/>
    <n v="-46041"/>
    <m/>
    <m/>
    <m/>
    <m/>
    <s v="Alexandra Uribe Alzate"/>
    <s v="Auto de inicio "/>
    <x v="0"/>
    <m/>
    <s v=""/>
  </r>
  <r>
    <s v="0031-2026"/>
    <n v="2266"/>
    <s v="Comunidad"/>
    <m/>
    <m/>
    <m/>
    <m/>
    <m/>
    <m/>
    <m/>
    <m/>
    <m/>
    <m/>
    <s v="         "/>
    <s v="No reporta"/>
    <s v="No reporta"/>
    <m/>
    <s v="Leopoldo"/>
    <s v="KR"/>
    <n v="37"/>
    <m/>
    <m/>
    <n v="39"/>
    <m/>
    <s v="SUR"/>
    <n v="15"/>
    <m/>
    <m/>
    <s v="KR 37  39  SUR 15  "/>
    <s v="No reporta"/>
    <s v="No reporta"/>
    <s v="No reporta"/>
    <m/>
    <s v="FLORA"/>
    <s v="Afectación a individuos arboreos"/>
    <s v="Mesa"/>
    <n v="9"/>
    <x v="11"/>
    <d v="2026-01-19T00:00:00"/>
    <n v="0"/>
    <d v="2026-01-22T00:00:00"/>
    <s v="Auto de archivo"/>
    <s v="Juan Carlos Sánchez Vargas"/>
    <m/>
    <m/>
    <s v="Archivado"/>
    <x v="1"/>
    <m/>
    <s v=""/>
  </r>
  <r>
    <s v="0032-2026"/>
    <n v="2267"/>
    <s v="Comunidad"/>
    <m/>
    <m/>
    <m/>
    <m/>
    <m/>
    <m/>
    <m/>
    <m/>
    <m/>
    <m/>
    <s v="         "/>
    <s v="No reporta"/>
    <s v="No reporta"/>
    <m/>
    <s v="Lina Maria Tres Palacios Barrientos"/>
    <s v="CL"/>
    <n v="48"/>
    <m/>
    <s v="SUR"/>
    <n v="39"/>
    <s v="B"/>
    <m/>
    <n v="27"/>
    <m/>
    <m/>
    <s v="CL 48 SUR 39 B  27  "/>
    <s v="No reporta"/>
    <s v="No reporta"/>
    <s v="No reporta"/>
    <m/>
    <s v="FAUNA SILVESTRE"/>
    <s v="Disposición inadecuada de residuos sólidos en horas, dias y lugares no autorizados"/>
    <s v="El Trianón"/>
    <n v="7"/>
    <x v="11"/>
    <d v="2026-01-21T00:00:00"/>
    <n v="2"/>
    <d v="2026-02-12T00:00:00"/>
    <s v="Auto de archivo"/>
    <s v="Juan Carlos Sánchez Vargas"/>
    <m/>
    <m/>
    <s v="Archivado"/>
    <x v="1"/>
    <m/>
    <s v=""/>
  </r>
  <r>
    <s v="0033-2026"/>
    <n v="478"/>
    <s v="Pedro Luis Taborda Jaramillo"/>
    <s v="KR"/>
    <n v="39"/>
    <s v="A"/>
    <m/>
    <n v="48"/>
    <s v="C"/>
    <m/>
    <n v="32"/>
    <m/>
    <n v="102"/>
    <s v="KR 39 A  48 C  32  102"/>
    <n v="98661761"/>
    <n v="3136246765"/>
    <m/>
    <s v="Urbanización Magdalena de la Cuenca"/>
    <s v="KR"/>
    <n v="39"/>
    <s v="E"/>
    <s v="SUR"/>
    <n v="48"/>
    <s v="C"/>
    <m/>
    <n v="3"/>
    <m/>
    <m/>
    <s v="KR 39E SUR 48 C  3  "/>
    <m/>
    <n v="3023104701"/>
    <s v="No reporta"/>
    <m/>
    <s v="FLORA"/>
    <s v="Afectaciones a la propiedad por arboles o vegetación"/>
    <s v="El Trianón"/>
    <n v="7"/>
    <x v="4"/>
    <d v="2026-01-19T00:00:00"/>
    <n v="12"/>
    <d v="2026-02-11T00:00:00"/>
    <s v="Auto de archivo"/>
    <s v="Juan Carlos Sánchez Vargas"/>
    <m/>
    <m/>
    <s v="Archivado"/>
    <x v="1"/>
    <m/>
    <s v=""/>
  </r>
  <r>
    <s v="0034-2026"/>
    <n v="1927"/>
    <s v="Anonimo"/>
    <m/>
    <m/>
    <m/>
    <m/>
    <m/>
    <m/>
    <m/>
    <m/>
    <m/>
    <m/>
    <s v="         "/>
    <s v="No reporta"/>
    <s v="No reporta"/>
    <m/>
    <s v="Carlos Arturo Botero"/>
    <s v="TR"/>
    <n v="35"/>
    <m/>
    <s v="SUR"/>
    <n v="35"/>
    <s v="B"/>
    <m/>
    <n v="27"/>
    <m/>
    <m/>
    <s v="TR 35 SUR 35 B  27  "/>
    <m/>
    <n v="3013162635"/>
    <s v="No reporta"/>
    <m/>
    <s v="RESIDUOS SOLIDOS"/>
    <s v="Disposición inadecuada de residuos sólidos en horas, dias y lugares no autorizados"/>
    <s v="La Sebastiana"/>
    <n v="3"/>
    <x v="9"/>
    <d v="2026-01-20T00:00:00"/>
    <n v="4"/>
    <d v="2026-01-22T00:00:00"/>
    <s v="Auto de archivo"/>
    <s v="Juan Carlos Sánchez Vargas"/>
    <m/>
    <m/>
    <s v="Archivado"/>
    <x v="1"/>
    <m/>
    <s v=""/>
  </r>
  <r>
    <s v="0035-2026"/>
    <n v="1935"/>
    <s v="Alberto Ardila"/>
    <m/>
    <m/>
    <m/>
    <m/>
    <m/>
    <m/>
    <m/>
    <m/>
    <m/>
    <m/>
    <s v="         "/>
    <s v="No reporta"/>
    <s v="No reporta"/>
    <m/>
    <s v="Por deteminar"/>
    <s v="KR"/>
    <n v="46"/>
    <m/>
    <m/>
    <n v="39"/>
    <s v="A"/>
    <s v="SUR"/>
    <n v="3"/>
    <m/>
    <m/>
    <s v="KR 46  39 A SUR 3  "/>
    <s v="No reporta"/>
    <s v="No reporta"/>
    <s v="No reporta"/>
    <m/>
    <s v="RESIDUOS SOLIDOS"/>
    <s v="Disposición inadecuada de residuos sólidos en horas, dias y lugares no autorizados"/>
    <s v="Alcalá"/>
    <n v="8"/>
    <x v="9"/>
    <d v="2026-01-21T00:00:00"/>
    <n v="5"/>
    <d v="2026-01-26T00:00:00"/>
    <s v="Auto de archivo"/>
    <s v="Juan Carlos Sánchez Vargas"/>
    <m/>
    <m/>
    <s v="Archivado"/>
    <x v="1"/>
    <m/>
    <s v=""/>
  </r>
  <r>
    <s v="0036-2026"/>
    <n v="1314"/>
    <s v="De oficio/ Ecosistemas y biodiversidad"/>
    <m/>
    <m/>
    <m/>
    <m/>
    <m/>
    <m/>
    <m/>
    <m/>
    <m/>
    <m/>
    <m/>
    <s v="No reporta"/>
    <s v="No reporta"/>
    <s v="No reporta"/>
    <s v="Olivares de Camino Verde P.H"/>
    <m/>
    <m/>
    <m/>
    <m/>
    <m/>
    <m/>
    <m/>
    <m/>
    <m/>
    <m/>
    <s v="        "/>
    <s v="No reporta"/>
    <s v="No reporta"/>
    <s v="No reporta"/>
    <m/>
    <s v="SUELO"/>
    <s v="Ocupacion de cauce sin cumplimiento de requisitos"/>
    <s v="El Chingui"/>
    <n v="6"/>
    <x v="12"/>
    <m/>
    <n v="-46042"/>
    <m/>
    <m/>
    <m/>
    <m/>
    <m/>
    <s v="Remisión"/>
    <x v="2"/>
    <m/>
    <s v=""/>
  </r>
  <r>
    <s v="0037-2026"/>
    <n v="2265"/>
    <s v="Comunidad"/>
    <m/>
    <m/>
    <m/>
    <m/>
    <m/>
    <m/>
    <m/>
    <m/>
    <m/>
    <m/>
    <s v="         "/>
    <s v="No reporta"/>
    <s v="No reporta"/>
    <s v="No reporta"/>
    <s v="Por determinar"/>
    <m/>
    <m/>
    <m/>
    <m/>
    <m/>
    <m/>
    <m/>
    <m/>
    <m/>
    <m/>
    <s v="sector quillo"/>
    <s v="No reporta"/>
    <s v="No reporta"/>
    <s v="No reporta"/>
    <m/>
    <s v="LOTE-PREDIO"/>
    <s v="Tenencia inadecuada de lotes - falta de mantenimiento"/>
    <s v="El Vallano"/>
    <n v="11"/>
    <x v="11"/>
    <d v="2026-01-16T00:00:00"/>
    <n v="-3"/>
    <d v="2026-01-22T00:00:00"/>
    <s v="Auto de archivo"/>
    <s v="Juan Carlos Sánchez Vargas"/>
    <m/>
    <m/>
    <s v="Archivado"/>
    <x v="1"/>
    <m/>
    <s v=""/>
  </r>
  <r>
    <s v="0038-2026"/>
    <n v="2930"/>
    <s v="Rodolfo Palacio"/>
    <s v="CL"/>
    <n v="40"/>
    <s v="B"/>
    <s v="SUR"/>
    <n v="27"/>
    <s v="B"/>
    <m/>
    <n v="36"/>
    <m/>
    <m/>
    <s v="CL 40 B SUR 27 B  36  "/>
    <n v="15349350"/>
    <n v="3012717649"/>
    <m/>
    <s v="Por determinar"/>
    <m/>
    <m/>
    <m/>
    <m/>
    <m/>
    <m/>
    <m/>
    <m/>
    <m/>
    <m/>
    <s v="        "/>
    <m/>
    <m/>
    <m/>
    <m/>
    <s v="HÍDRICO"/>
    <s v="Descarga inadecuada de aguas residuales o sin cumplimiento de requisitos"/>
    <s v="La Mina "/>
    <n v="6"/>
    <x v="13"/>
    <d v="2026-01-26T00:00:00"/>
    <n v="5"/>
    <d v="2026-02-03T00:00:00"/>
    <s v="Auto de archivo"/>
    <s v="Juan Carlos Sánchez Vargas"/>
    <m/>
    <m/>
    <s v="Archivado"/>
    <x v="1"/>
    <m/>
    <s v=""/>
  </r>
  <r>
    <s v="0039-2026"/>
    <s v="00001997 - 00003012"/>
    <s v="De oficio"/>
    <m/>
    <m/>
    <m/>
    <m/>
    <m/>
    <m/>
    <m/>
    <m/>
    <m/>
    <m/>
    <s v="No reporta"/>
    <s v="No reporta"/>
    <s v="No reporta"/>
    <m/>
    <s v="EPM E.S.P"/>
    <s v="CL"/>
    <n v="39"/>
    <s v="D"/>
    <s v="SUR"/>
    <n v="24"/>
    <s v="EE"/>
    <m/>
    <n v="200"/>
    <m/>
    <m/>
    <s v="CL 39D SUR 24 EE  200  "/>
    <s v="No reporta"/>
    <n v="6044444115"/>
    <s v="epm@epm.com.co"/>
    <m/>
    <s v="HÍDRICO"/>
    <s v="Descarga inadecuada de aguas residuales o sin cumplimiento de requisitos"/>
    <s v="El Chingui"/>
    <n v="6"/>
    <x v="9"/>
    <d v="2026-01-17T00:00:00"/>
    <n v="1"/>
    <d v="2026-02-03T00:00:00"/>
    <s v="Auto de archivo"/>
    <s v="Juan Carlos Sánchez Vargas"/>
    <m/>
    <m/>
    <s v="Archivado"/>
    <x v="1"/>
    <m/>
    <s v=""/>
  </r>
  <r>
    <s v="0040-2026"/>
    <n v="2542"/>
    <s v="Comunidad "/>
    <m/>
    <m/>
    <m/>
    <m/>
    <m/>
    <m/>
    <m/>
    <m/>
    <m/>
    <m/>
    <m/>
    <m/>
    <m/>
    <m/>
    <s v="Osvaldo Gallego "/>
    <s v="KR"/>
    <n v="39"/>
    <s v="D"/>
    <m/>
    <n v="46"/>
    <s v="D"/>
    <s v="SUR"/>
    <m/>
    <m/>
    <m/>
    <s v="KR 39D  46 D SUR   "/>
    <m/>
    <m/>
    <m/>
    <m/>
    <s v="AIRE"/>
    <s v="Afectaciones por ruido"/>
    <s v="El Trianón"/>
    <n v="7"/>
    <x v="12"/>
    <d v="2026-01-22T00:00:00"/>
    <n v="2"/>
    <d v="2026-02-11T00:00:00"/>
    <s v="Auto de archivo"/>
    <s v="Juan Carlos Sánchez Vargas"/>
    <m/>
    <m/>
    <s v="Archivado"/>
    <x v="1"/>
    <m/>
    <s v=""/>
  </r>
  <r>
    <s v="0041-2026"/>
    <n v="2621"/>
    <s v="Nancy Ramirez "/>
    <s v="KR"/>
    <n v="44"/>
    <s v="A"/>
    <m/>
    <n v="35"/>
    <m/>
    <s v="SUR"/>
    <n v="8"/>
    <m/>
    <s v="piso 2"/>
    <s v="KR 44 A  35  SUR 8  piso 2"/>
    <n v="30284191"/>
    <n v="3136453459"/>
    <m/>
    <s v="Ninfa "/>
    <s v="KR"/>
    <n v="44"/>
    <s v="A"/>
    <m/>
    <n v="35"/>
    <m/>
    <s v="SUR"/>
    <n v="8"/>
    <m/>
    <s v="piso 1"/>
    <s v="KR 44A  35  SUR 8  piso 1"/>
    <m/>
    <m/>
    <m/>
    <m/>
    <s v="FLORA"/>
    <s v="Afectaciones a la propiedad por arboles o vegetación"/>
    <s v="San Marcos"/>
    <n v="2"/>
    <x v="12"/>
    <d v="2026-01-22T00:00:00"/>
    <n v="2"/>
    <d v="2026-04-09T00:00:00"/>
    <s v="Auto de archivo"/>
    <s v="Juan Carlos Sánchez Vargas"/>
    <m/>
    <m/>
    <s v="Archivado"/>
    <x v="1"/>
    <m/>
    <s v=""/>
  </r>
  <r>
    <s v="0042-2026"/>
    <n v="51905"/>
    <s v="Oficio"/>
    <m/>
    <m/>
    <m/>
    <m/>
    <m/>
    <m/>
    <m/>
    <m/>
    <m/>
    <m/>
    <s v="         "/>
    <m/>
    <m/>
    <m/>
    <s v="Por Determinar "/>
    <s v="CL"/>
    <n v="27"/>
    <m/>
    <s v="SUR"/>
    <n v="27"/>
    <s v="B"/>
    <m/>
    <n v="77"/>
    <m/>
    <m/>
    <s v="CL 27 SUR 27 B  77  "/>
    <m/>
    <m/>
    <m/>
    <m/>
    <s v="FLORA"/>
    <s v="Árbol en riesgo"/>
    <s v="El Esmeraldal"/>
    <n v="4"/>
    <x v="14"/>
    <d v="2026-01-16T00:00:00"/>
    <n v="170"/>
    <d v="2026-01-22T00:00:00"/>
    <s v="Auto de archivo"/>
    <s v="Juan Carlos Sánchez Vargas"/>
    <m/>
    <m/>
    <s v="Archivado"/>
    <x v="1"/>
    <m/>
    <s v=""/>
  </r>
  <r>
    <s v="0043-2026"/>
    <s v="0086140 - 0007189 - 0003219 - 0007190"/>
    <s v="Comunidad /Amigos del Barrio"/>
    <s v="KR"/>
    <n v="48"/>
    <m/>
    <m/>
    <n v="39"/>
    <m/>
    <s v="SUR"/>
    <n v="74"/>
    <m/>
    <m/>
    <s v="KR 48   39  SUR 74  "/>
    <n v="32557082"/>
    <n v="3117473457"/>
    <m/>
    <s v="Taller Mofles"/>
    <s v="KR"/>
    <n v="48"/>
    <m/>
    <m/>
    <n v="39"/>
    <m/>
    <s v="SUR"/>
    <n v="74"/>
    <m/>
    <m/>
    <s v="KR 48  39  SUR 74  "/>
    <m/>
    <m/>
    <m/>
    <m/>
    <s v="AIRE"/>
    <s v="Afectaciones por emisiones atmosféricas"/>
    <s v="Alcalá"/>
    <n v="8"/>
    <x v="15"/>
    <d v="2026-01-15T00:00:00"/>
    <n v="37"/>
    <d v="2026-01-22T00:00:00"/>
    <s v="Auto de archivo"/>
    <s v="Juan Carlos Sánchez Vargas"/>
    <m/>
    <m/>
    <s v="Archivado"/>
    <x v="1"/>
    <m/>
    <s v=""/>
  </r>
  <r>
    <s v="0044-2026"/>
    <n v="3063"/>
    <s v="Manuela Muñoz "/>
    <s v="TR"/>
    <n v="35"/>
    <m/>
    <s v="SUR"/>
    <n v="27"/>
    <s v="F"/>
    <m/>
    <n v="51"/>
    <m/>
    <m/>
    <s v="TR 35  SUR 27 F  51  "/>
    <n v="1001577896"/>
    <n v="3043223425"/>
    <m/>
    <s v="Julio"/>
    <s v="TR"/>
    <n v="33"/>
    <m/>
    <s v="SUR"/>
    <n v="30"/>
    <m/>
    <m/>
    <n v="8"/>
    <m/>
    <m/>
    <s v="TR 33 SUR 30   8  "/>
    <m/>
    <m/>
    <m/>
    <m/>
    <s v="FLORA"/>
    <s v="Afectaciones a la propiedad por arboles o vegetación"/>
    <s v="Uribe Angel"/>
    <n v="3"/>
    <x v="16"/>
    <d v="2026-02-05T00:00:00"/>
    <n v="14"/>
    <d v="2026-02-09T00:00:00"/>
    <s v="Auto de archivo"/>
    <s v="Juan Carlos Sánchez Vargas"/>
    <m/>
    <m/>
    <s v="Archivado"/>
    <x v="1"/>
    <m/>
    <s v=""/>
  </r>
  <r>
    <s v="0045-2026"/>
    <n v="3131"/>
    <s v="Unidad Residencial Palestina"/>
    <m/>
    <m/>
    <m/>
    <m/>
    <m/>
    <m/>
    <m/>
    <m/>
    <m/>
    <m/>
    <s v="         "/>
    <m/>
    <m/>
    <m/>
    <s v="Urbanizacion Kobalto"/>
    <s v="CL"/>
    <n v="45"/>
    <s v="A"/>
    <s v="SUR"/>
    <n v="39"/>
    <s v="B"/>
    <m/>
    <n v="226"/>
    <m/>
    <m/>
    <s v="CL 45A SUR 39 B  226  "/>
    <m/>
    <n v="3160252089"/>
    <m/>
    <m/>
    <s v="HÍDRICO"/>
    <s v="Descarga inadecuada de aguas residuales o sin cumplimiento de requisitos"/>
    <s v="La Paz"/>
    <n v="7"/>
    <x v="16"/>
    <m/>
    <n v="-46044"/>
    <m/>
    <m/>
    <m/>
    <m/>
    <m/>
    <s v="Archivado"/>
    <x v="1"/>
    <m/>
    <s v=""/>
  </r>
  <r>
    <s v="0046-2026"/>
    <n v="1542"/>
    <s v="Oficio-luz Marina Acosta Mesa"/>
    <s v="CL"/>
    <n v="49"/>
    <s v="D"/>
    <s v="SUR"/>
    <n v="40"/>
    <s v="A"/>
    <m/>
    <n v="145"/>
    <m/>
    <s v="int 125"/>
    <s v="CL 49 D SUR 40 A  145  int 125"/>
    <m/>
    <m/>
    <s v="carloscardonacac@gmail.com-fundacionmanosdeluz@@gmail.com"/>
    <m/>
    <m/>
    <m/>
    <m/>
    <m/>
    <m/>
    <m/>
    <m/>
    <m/>
    <m/>
    <m/>
    <s v="        "/>
    <m/>
    <m/>
    <m/>
    <m/>
    <s v="FLORA"/>
    <s v="Afectaciones a la propiedad por arboles o vegetación"/>
    <s v="Loma del Barro"/>
    <n v="7"/>
    <x v="16"/>
    <m/>
    <n v="-46044"/>
    <m/>
    <m/>
    <m/>
    <m/>
    <s v="Alexandra Uribe Alzate"/>
    <s v="Orden de policía"/>
    <x v="0"/>
    <m/>
    <s v=""/>
  </r>
  <r>
    <s v="0047-2026"/>
    <n v="2915"/>
    <s v="Alba Nury Alcaraz"/>
    <m/>
    <m/>
    <m/>
    <m/>
    <m/>
    <m/>
    <m/>
    <m/>
    <m/>
    <m/>
    <s v="         "/>
    <n v="23729556"/>
    <s v="No reporta"/>
    <m/>
    <s v="Por determinar"/>
    <s v="CL"/>
    <n v="39"/>
    <m/>
    <s v="SUR"/>
    <n v="45"/>
    <s v="B"/>
    <m/>
    <m/>
    <m/>
    <m/>
    <s v="CL 39 SUR 45 B    "/>
    <s v="No reporta"/>
    <s v="No reporta"/>
    <s v="No reporta"/>
    <m/>
    <s v="ESPACIO PUBLICOS VERDES"/>
    <s v="Cambio de zona verde a piso duro"/>
    <s v="Alcalá"/>
    <n v="8"/>
    <x v="13"/>
    <d v="2026-03-09T00:00:00"/>
    <n v="47"/>
    <d v="2026-03-09T00:00:00"/>
    <s v="Auto de archivo"/>
    <s v="Juan Carlos Sánchez Vargas"/>
    <m/>
    <m/>
    <s v="Archivado"/>
    <x v="1"/>
    <m/>
    <s v=""/>
  </r>
  <r>
    <s v="0048-2026"/>
    <n v="2914"/>
    <s v="Alba Nury Alcaraz"/>
    <m/>
    <m/>
    <m/>
    <m/>
    <m/>
    <m/>
    <m/>
    <m/>
    <m/>
    <m/>
    <s v="         "/>
    <n v="23729556"/>
    <s v="No reporta"/>
    <m/>
    <s v="Por determinar"/>
    <s v="CL"/>
    <n v="39"/>
    <m/>
    <s v="SUR"/>
    <n v="45"/>
    <s v="A"/>
    <m/>
    <n v="21"/>
    <m/>
    <m/>
    <s v="CL 39 SUR 45 A  21  "/>
    <s v="No reporta"/>
    <s v="No reporta"/>
    <s v="No reporta"/>
    <m/>
    <s v="ESPACIO PUBLICOS VERDES"/>
    <s v="Cambio de zona verde a piso duro"/>
    <s v="Alcalá"/>
    <n v="8"/>
    <x v="13"/>
    <d v="2026-01-21T00:00:00"/>
    <n v="0"/>
    <d v="2026-02-03T00:00:00"/>
    <s v="Auto de archivo"/>
    <s v="Juan Carlos Sánchez Vargas"/>
    <m/>
    <m/>
    <s v="Archivado"/>
    <x v="1"/>
    <m/>
    <s v=""/>
  </r>
  <r>
    <s v="0049-2026"/>
    <n v="1436"/>
    <s v="Oficio-Luis Felipe Villegas de Bedout "/>
    <m/>
    <s v="Km 17"/>
    <m/>
    <m/>
    <s v="via "/>
    <m/>
    <m/>
    <s v="las palmas "/>
    <s v="entrada"/>
    <s v="a la acuarela"/>
    <s v=" Km 17   via    las palmas  entrada a la acuarela"/>
    <m/>
    <m/>
    <m/>
    <m/>
    <m/>
    <m/>
    <m/>
    <m/>
    <m/>
    <m/>
    <m/>
    <m/>
    <m/>
    <m/>
    <s v="        "/>
    <m/>
    <m/>
    <m/>
    <m/>
    <s v="FLORA"/>
    <s v="Afectaciones a la propiedad por arboles o vegetación"/>
    <s v="Las Palmas"/>
    <n v="12"/>
    <x v="13"/>
    <m/>
    <n v="-46043"/>
    <m/>
    <m/>
    <m/>
    <m/>
    <s v="Juan  Muñoz Guerra"/>
    <s v="Archivado"/>
    <x v="1"/>
    <m/>
    <s v=""/>
  </r>
  <r>
    <s v="0050-2026"/>
    <n v="3240"/>
    <s v="Anonimo"/>
    <m/>
    <m/>
    <m/>
    <m/>
    <m/>
    <m/>
    <m/>
    <m/>
    <m/>
    <m/>
    <s v="         "/>
    <m/>
    <m/>
    <m/>
    <s v="Por Determinar "/>
    <s v="KR"/>
    <n v="43"/>
    <s v="B"/>
    <m/>
    <n v="32"/>
    <s v="C"/>
    <s v="SUR"/>
    <n v="8"/>
    <m/>
    <m/>
    <s v="KR 43B  32 C SUR 8  "/>
    <m/>
    <m/>
    <m/>
    <m/>
    <s v="RESIDUOS SOLIDOS"/>
    <s v="Disposición inadecuada de residuos sólidos en horas, dias y lugares no autorizados"/>
    <s v="San Marcos"/>
    <n v="2"/>
    <x v="17"/>
    <d v="2026-02-24T00:00:00"/>
    <n v="32"/>
    <d v="2026-02-24T00:00:00"/>
    <s v="Auto de archivo"/>
    <s v="Juan Carlos Sánchez Vargas"/>
    <m/>
    <m/>
    <s v="Archivado"/>
    <x v="1"/>
    <m/>
    <s v=""/>
  </r>
  <r>
    <s v="0051-2026"/>
    <n v="2510"/>
    <s v="Luz Marina Palacios"/>
    <m/>
    <m/>
    <m/>
    <m/>
    <m/>
    <m/>
    <m/>
    <m/>
    <m/>
    <m/>
    <s v="         "/>
    <n v="21394469"/>
    <n v="3311696"/>
    <m/>
    <s v="Por deteminar"/>
    <s v="KR"/>
    <n v="46"/>
    <m/>
    <s v="SUR"/>
    <n v="39"/>
    <s v="A"/>
    <m/>
    <n v="7"/>
    <m/>
    <m/>
    <s v="KR 46 SUR 39 A  7  "/>
    <s v="No reporta"/>
    <s v="No reporta"/>
    <s v="No reporta"/>
    <m/>
    <s v="RESIDUOS SOLIDOS"/>
    <s v="Disposición inadecuada de residuos sólidos en horas, dias y lugares no autorizados"/>
    <s v="Alcalá"/>
    <n v="8"/>
    <x v="12"/>
    <d v="2026-01-21T00:00:00"/>
    <n v="1"/>
    <d v="2026-01-26T00:00:00"/>
    <s v="Auto de archivo"/>
    <s v="Juan Carlos Sánchez Vargas"/>
    <m/>
    <m/>
    <s v="Archivado"/>
    <x v="1"/>
    <m/>
    <s v=""/>
  </r>
  <r>
    <s v="0052-2026"/>
    <n v="3368"/>
    <s v="William Colorado Villa "/>
    <s v="DG"/>
    <n v="33"/>
    <m/>
    <m/>
    <n v="34"/>
    <s v="DD"/>
    <s v="SUR"/>
    <n v="3"/>
    <m/>
    <m/>
    <s v="DG 33   34 DD SUR 3  "/>
    <n v="8465288"/>
    <n v="3053671705"/>
    <m/>
    <s v="Jaime alonso Moreno"/>
    <s v="DG"/>
    <n v="33"/>
    <m/>
    <m/>
    <n v="34"/>
    <s v="DD"/>
    <s v="SUR"/>
    <n v="7"/>
    <m/>
    <m/>
    <s v="DG 33  34 DD SUR 7  "/>
    <m/>
    <m/>
    <m/>
    <m/>
    <s v="FLORA"/>
    <s v="Afectación al ornato"/>
    <s v="Los Naranjos"/>
    <n v="9"/>
    <x v="17"/>
    <d v="2026-02-09T00:00:00"/>
    <n v="17"/>
    <d v="2026-02-09T00:00:00"/>
    <s v="Auto de archivo"/>
    <s v="Juan Carlos Sánchez Vargas"/>
    <m/>
    <m/>
    <s v="Archivado"/>
    <x v="1"/>
    <m/>
    <s v=""/>
  </r>
  <r>
    <s v="0053-2026"/>
    <n v="3476"/>
    <s v="Anonimo"/>
    <m/>
    <m/>
    <m/>
    <m/>
    <m/>
    <m/>
    <m/>
    <m/>
    <m/>
    <m/>
    <s v="         "/>
    <m/>
    <m/>
    <m/>
    <s v="Por Determinar "/>
    <s v="CL"/>
    <n v="38"/>
    <m/>
    <s v="SUR"/>
    <n v="34"/>
    <m/>
    <m/>
    <n v="45"/>
    <m/>
    <m/>
    <s v="CL 38 SUR 34   45  "/>
    <m/>
    <m/>
    <m/>
    <m/>
    <s v="RESIDUOS SOLIDOS"/>
    <s v="Disposición inadecuada de residuos sólidos en horas, dias y lugares no autorizados"/>
    <s v="Mesa"/>
    <n v="9"/>
    <x v="17"/>
    <d v="2026-01-29T00:00:00"/>
    <n v="6"/>
    <d v="2026-02-12T00:00:00"/>
    <s v="Auto de archivo"/>
    <s v="Juan Carlos Sánchez Vargas"/>
    <m/>
    <m/>
    <s v="Archivado"/>
    <x v="1"/>
    <m/>
    <s v=""/>
  </r>
  <r>
    <s v="0054-2026"/>
    <n v="1537"/>
    <s v="Raul Taborda"/>
    <m/>
    <m/>
    <m/>
    <m/>
    <m/>
    <m/>
    <m/>
    <m/>
    <m/>
    <m/>
    <s v="         "/>
    <m/>
    <m/>
    <m/>
    <s v="Por Determinar "/>
    <s v="CL"/>
    <n v="25"/>
    <s v="C"/>
    <s v="SUR"/>
    <n v="25"/>
    <s v="B"/>
    <m/>
    <n v="30"/>
    <m/>
    <m/>
    <s v="CL 25C SUR 25 B  30  "/>
    <s v="No reporta"/>
    <s v="No reporta"/>
    <s v="No reporta"/>
    <m/>
    <s v="FLORA"/>
    <s v="Afectación al ornato"/>
    <s v="Zuñiga"/>
    <n v="4"/>
    <x v="7"/>
    <d v="2026-01-20T00:00:00"/>
    <n v="6"/>
    <d v="2026-01-29T00:00:00"/>
    <s v="Auto de archivo"/>
    <s v="Juan Carlos Sánchez Vargas"/>
    <m/>
    <m/>
    <s v="Archivado"/>
    <x v="1"/>
    <m/>
    <s v=""/>
  </r>
  <r>
    <s v="0055-2026"/>
    <n v="1828"/>
    <s v="Comunidad"/>
    <m/>
    <m/>
    <m/>
    <m/>
    <m/>
    <m/>
    <m/>
    <m/>
    <m/>
    <m/>
    <s v="         "/>
    <m/>
    <m/>
    <m/>
    <s v="Jairo Londoño Castañeda"/>
    <s v="KR"/>
    <n v="27"/>
    <m/>
    <m/>
    <n v="23"/>
    <m/>
    <s v="SUR"/>
    <n v="126"/>
    <m/>
    <m/>
    <s v="KR 27  23  SUR 126  "/>
    <n v="8340740"/>
    <m/>
    <m/>
    <m/>
    <s v="FLORA"/>
    <s v="Árbol en riesgo"/>
    <s v="El Esmeraldal"/>
    <n v="4"/>
    <x v="18"/>
    <m/>
    <n v="-46048"/>
    <m/>
    <m/>
    <m/>
    <m/>
    <s v="Alexandra Uribe Alzate"/>
    <s v="Orden de policía"/>
    <x v="0"/>
    <m/>
    <s v=""/>
  </r>
  <r>
    <s v="0056-2026"/>
    <n v="3560"/>
    <s v="Liliana Muñoz y otros"/>
    <m/>
    <m/>
    <m/>
    <m/>
    <m/>
    <m/>
    <m/>
    <m/>
    <m/>
    <m/>
    <s v="         "/>
    <m/>
    <m/>
    <m/>
    <s v="Por Determinar "/>
    <s v="TR"/>
    <n v="33"/>
    <s v="A"/>
    <s v="SUR"/>
    <s v="x Dg 32"/>
    <s v="D"/>
    <m/>
    <m/>
    <m/>
    <m/>
    <s v="TR 33A SUR x Dg 32 D    "/>
    <m/>
    <m/>
    <m/>
    <m/>
    <s v="RESIDUOS SOLIDOS"/>
    <s v="Disposición inadecuada de residuos sólidos en horas, dias y lugares no autorizados"/>
    <s v="La Magnolia"/>
    <n v="9"/>
    <x v="18"/>
    <d v="2026-02-05T00:00:00"/>
    <n v="10"/>
    <d v="2026-02-16T00:00:00"/>
    <s v="Respuesta DP u Oficio"/>
    <s v="Julian Guzman Agudelo"/>
    <m/>
    <m/>
    <s v="Verificación"/>
    <x v="6"/>
    <s v="PQRS"/>
    <n v="3"/>
  </r>
  <r>
    <s v="0057-2026"/>
    <n v="3741"/>
    <s v="Cesar Marin"/>
    <s v="KR"/>
    <n v="27"/>
    <s v="C"/>
    <m/>
    <n v="27"/>
    <s v="D"/>
    <s v="SUR"/>
    <n v="179"/>
    <m/>
    <s v="Apto 402"/>
    <s v="KR 27 C  27 D SUR 179  Apto 402"/>
    <n v="1037573160"/>
    <n v="3215387628"/>
    <m/>
    <s v="Por Determinar "/>
    <m/>
    <m/>
    <m/>
    <m/>
    <m/>
    <m/>
    <m/>
    <m/>
    <m/>
    <m/>
    <s v="        "/>
    <m/>
    <m/>
    <m/>
    <m/>
    <s v="RESIDUOS SOLIDOS"/>
    <n v="4437730"/>
    <s v="Inmaculada"/>
    <n v="5"/>
    <x v="18"/>
    <m/>
    <n v="-46048"/>
    <m/>
    <m/>
    <m/>
    <m/>
    <m/>
    <s v="Respuesta DP u Oficio"/>
    <x v="2"/>
    <m/>
    <s v=""/>
  </r>
  <r>
    <s v="0058-2026"/>
    <n v="3877"/>
    <s v="Hernan Dario Gallego Alvarez"/>
    <s v="KR"/>
    <n v="41"/>
    <m/>
    <m/>
    <n v="37"/>
    <m/>
    <s v="SUR"/>
    <n v="6"/>
    <m/>
    <m/>
    <s v="KR 41   37  SUR 6  "/>
    <n v="70554532"/>
    <n v="3016818771"/>
    <m/>
    <s v="Elcy Muñoz Duzan"/>
    <s v="CL"/>
    <n v="39"/>
    <m/>
    <s v="SUR"/>
    <n v="43"/>
    <m/>
    <m/>
    <n v="54"/>
    <m/>
    <m/>
    <s v="CL 39 SUR 43   54  "/>
    <n v="20469028"/>
    <s v="3006929871-3003751926"/>
    <m/>
    <m/>
    <s v="FAUNA DOMÉSTICA"/>
    <s v="Presunto maltrato animal"/>
    <s v="Zona Centro"/>
    <n v="9"/>
    <x v="19"/>
    <d v="2026-01-29T00:00:00"/>
    <n v="2"/>
    <d v="2026-02-12T00:00:00"/>
    <s v="Auto de archivo"/>
    <s v="Juan Carlos Sánchez Vargas"/>
    <m/>
    <m/>
    <s v="Archivado"/>
    <x v="1"/>
    <m/>
    <s v=""/>
  </r>
  <r>
    <s v="0059-2026"/>
    <n v="3742"/>
    <s v="Anonimo"/>
    <m/>
    <m/>
    <m/>
    <m/>
    <m/>
    <m/>
    <m/>
    <m/>
    <m/>
    <m/>
    <s v="         "/>
    <s v="No reporta"/>
    <s v="No reporta"/>
    <s v="No reporta"/>
    <s v="Por Determinar "/>
    <m/>
    <s v="Casa "/>
    <m/>
    <m/>
    <s v="al lado"/>
    <m/>
    <m/>
    <s v="del "/>
    <s v="bloque 4.2"/>
    <s v="de Gualandayes"/>
    <s v=" Casa   al lado   del  bloque 4.2 de Gualandayes"/>
    <m/>
    <m/>
    <m/>
    <m/>
    <s v="RESIDUOS SOLIDOS"/>
    <s v="Disposición inadecuada de residuos sólidos en horas, dias y lugares no autorizados"/>
    <s v="El Dorado"/>
    <n v="7"/>
    <x v="18"/>
    <d v="2026-02-04T00:00:00"/>
    <n v="9"/>
    <d v="2026-02-24T00:00:00"/>
    <s v="Auto de archivo"/>
    <s v="Juan Carlos Sánchez Vargas"/>
    <m/>
    <m/>
    <s v="Archivado"/>
    <x v="1"/>
    <m/>
    <s v=""/>
  </r>
  <r>
    <s v="0060-2026"/>
    <n v="3743"/>
    <s v="Anonimo"/>
    <m/>
    <m/>
    <m/>
    <m/>
    <m/>
    <m/>
    <m/>
    <m/>
    <m/>
    <m/>
    <s v="         "/>
    <s v="No reporta"/>
    <s v="No reporta"/>
    <s v="No reporta"/>
    <s v="Por Determinar "/>
    <s v="CL"/>
    <n v="45"/>
    <s v="A"/>
    <s v="SUR"/>
    <n v="41"/>
    <m/>
    <m/>
    <n v="21"/>
    <m/>
    <m/>
    <s v="CL 45A SUR 41   21  "/>
    <m/>
    <m/>
    <m/>
    <m/>
    <s v="RESIDUOS SOLIDOS"/>
    <s v="Disposición inadecuada de residuos sólidos en horas, dias y lugares no autorizados"/>
    <s v="La Paz"/>
    <n v="7"/>
    <x v="18"/>
    <d v="2026-02-26T00:00:00"/>
    <n v="31"/>
    <d v="2026-02-26T00:00:00"/>
    <s v="Auto de archivo"/>
    <s v="Juan Carlos Sánchez Vargas"/>
    <m/>
    <m/>
    <s v="Archivado"/>
    <x v="1"/>
    <m/>
    <s v=""/>
  </r>
  <r>
    <s v="0061-2026"/>
    <n v="3552"/>
    <s v="Maria Elena Fernandez"/>
    <m/>
    <m/>
    <m/>
    <m/>
    <m/>
    <m/>
    <m/>
    <m/>
    <m/>
    <m/>
    <s v="         "/>
    <n v="3426683"/>
    <s v="No reporta"/>
    <s v="No reporta"/>
    <s v="Por Determinar "/>
    <s v="KR"/>
    <n v="46"/>
    <m/>
    <m/>
    <n v="25"/>
    <m/>
    <s v="SUR"/>
    <m/>
    <m/>
    <m/>
    <s v="KR 46  25  SUR   "/>
    <s v="No reporta"/>
    <s v="No reporta"/>
    <s v="No reporta"/>
    <m/>
    <s v="RESIDUOS SOLIDOS"/>
    <s v="Disposición inadecuada de residuos sólidos en horas, dias y lugares no autorizados"/>
    <s v="Villagrande"/>
    <n v="2"/>
    <x v="18"/>
    <d v="2026-02-26T00:00:00"/>
    <n v="31"/>
    <d v="2026-02-26T00:00:00"/>
    <s v="Auto de archivo"/>
    <s v="Juan Carlos Sánchez Vargas"/>
    <m/>
    <m/>
    <s v="Archivado"/>
    <x v="1"/>
    <m/>
    <s v=""/>
  </r>
  <r>
    <s v="0062-2026"/>
    <n v="3743"/>
    <s v="Anonimo"/>
    <m/>
    <m/>
    <m/>
    <m/>
    <m/>
    <m/>
    <m/>
    <m/>
    <m/>
    <m/>
    <s v="         "/>
    <m/>
    <m/>
    <m/>
    <s v="Por Determinar "/>
    <s v="CL"/>
    <n v="45"/>
    <s v="A"/>
    <s v="SUR"/>
    <n v="41"/>
    <m/>
    <m/>
    <n v="21"/>
    <m/>
    <m/>
    <s v="CL 45A SUR 41   21  "/>
    <m/>
    <m/>
    <m/>
    <m/>
    <s v="RESIDUOS SOLIDOS"/>
    <s v="Disposición inadecuada de residuos sólidos en horas, dias y lugares no autorizados"/>
    <s v="La Paz"/>
    <n v="7"/>
    <x v="18"/>
    <d v="2026-02-26T00:00:00"/>
    <n v="31"/>
    <d v="2026-02-26T00:00:00"/>
    <s v="Visitas patrulleros"/>
    <s v="Olver Puerta Garcia"/>
    <m/>
    <m/>
    <s v="Auto de archivo"/>
    <x v="8"/>
    <m/>
    <s v=""/>
  </r>
  <r>
    <s v="0063-2026"/>
    <n v="4116"/>
    <s v="Liliana Vanegas "/>
    <s v="CL"/>
    <n v="39"/>
    <m/>
    <s v="SUR"/>
    <n v="44"/>
    <s v="A"/>
    <m/>
    <n v="35"/>
    <m/>
    <m/>
    <s v="CL 39  SUR 44 A  35  "/>
    <n v="43560231"/>
    <n v="3052630719"/>
    <m/>
    <s v="Por Determinar "/>
    <m/>
    <m/>
    <m/>
    <m/>
    <m/>
    <m/>
    <m/>
    <m/>
    <m/>
    <m/>
    <s v="        "/>
    <m/>
    <m/>
    <m/>
    <m/>
    <s v="RESIDUOS SOLIDOS"/>
    <s v="Disposición inadecuada de residuos sólidos en horas, dias y lugares no autorizados"/>
    <s v="Alcalá"/>
    <n v="8"/>
    <x v="19"/>
    <d v="2026-01-30T00:00:00"/>
    <n v="3"/>
    <d v="2026-02-18T00:00:00"/>
    <s v="Auto de archivo"/>
    <s v="Juan Carlos Sánchez Vargas"/>
    <m/>
    <m/>
    <s v="Archivado"/>
    <x v="1"/>
    <m/>
    <s v=""/>
  </r>
  <r>
    <s v="0064-2026"/>
    <n v="665"/>
    <s v="Rosa Marin Marin"/>
    <m/>
    <m/>
    <m/>
    <m/>
    <m/>
    <m/>
    <m/>
    <m/>
    <m/>
    <m/>
    <s v="No reporta"/>
    <s v="No reporta"/>
    <s v="No reporta"/>
    <s v="islander0101@hotmail.com"/>
    <s v="Por Determinar "/>
    <s v="CL"/>
    <n v="39"/>
    <m/>
    <s v="SUR"/>
    <n v="45"/>
    <s v="B"/>
    <m/>
    <m/>
    <m/>
    <m/>
    <s v="CL 39 SUR 45 B    "/>
    <s v="No reporta"/>
    <s v="No reporta"/>
    <s v="No reporta"/>
    <m/>
    <s v="FLORA"/>
    <s v="Afectación al ornato"/>
    <s v="Las Vegas"/>
    <n v="1"/>
    <x v="13"/>
    <d v="2026-01-29T00:00:00"/>
    <n v="8"/>
    <d v="2026-02-04T00:00:00"/>
    <s v="Auto de archivo"/>
    <s v="Juan Carlos Sánchez Vargas"/>
    <m/>
    <m/>
    <s v="Archivado"/>
    <x v="1"/>
    <s v="PQRS"/>
    <n v="3"/>
  </r>
  <r>
    <s v="0065-2026"/>
    <s v="10-039711"/>
    <s v="Walter Leonardo Zapata Gonzalez"/>
    <s v="CL"/>
    <n v="27"/>
    <m/>
    <s v="SUR"/>
    <n v="27"/>
    <s v="B"/>
    <m/>
    <n v="63"/>
    <m/>
    <s v="casa 102"/>
    <s v="CL 27  SUR 27 B  63  casa 102"/>
    <m/>
    <n v="3006010838"/>
    <m/>
    <m/>
    <m/>
    <m/>
    <m/>
    <m/>
    <m/>
    <m/>
    <m/>
    <m/>
    <m/>
    <m/>
    <s v="        "/>
    <m/>
    <m/>
    <m/>
    <m/>
    <s v="FLORA"/>
    <s v="Árbol en riesgo"/>
    <s v="El Esmeraldal"/>
    <n v="4"/>
    <x v="20"/>
    <m/>
    <n v="-45987"/>
    <m/>
    <m/>
    <m/>
    <m/>
    <m/>
    <s v="Remisión"/>
    <x v="5"/>
    <m/>
    <s v=""/>
  </r>
  <r>
    <s v="0066-2026"/>
    <n v="2617"/>
    <s v="De oficio"/>
    <m/>
    <m/>
    <m/>
    <m/>
    <m/>
    <m/>
    <m/>
    <m/>
    <m/>
    <m/>
    <s v="No reporta"/>
    <s v="No reporta"/>
    <s v="No reporta"/>
    <s v="No reporta"/>
    <s v="D´Green"/>
    <s v="KR"/>
    <n v="27"/>
    <m/>
    <m/>
    <n v="23"/>
    <m/>
    <s v="SUR"/>
    <n v="120"/>
    <m/>
    <m/>
    <s v="KR 27  23  SUR 120  "/>
    <s v="No reporta"/>
    <s v="No reporta"/>
    <s v="No reporta"/>
    <m/>
    <s v="HÍDRICO"/>
    <s v="Descarga inadecuada de aguas residuales o sin cumplimiento de requisitos"/>
    <s v="Loma El Atravezado"/>
    <n v="4"/>
    <x v="12"/>
    <d v="2026-01-20T00:00:00"/>
    <n v="0"/>
    <d v="2026-01-20T00:00:00"/>
    <s v="Visitas patrulleros"/>
    <s v="Olver Puerta Garcia"/>
    <m/>
    <m/>
    <s v="Verificación"/>
    <x v="6"/>
    <m/>
    <s v=""/>
  </r>
  <r>
    <s v="0067-2026"/>
    <n v="2915"/>
    <s v="Alba Nury Alcaraz"/>
    <m/>
    <m/>
    <m/>
    <m/>
    <m/>
    <m/>
    <m/>
    <m/>
    <m/>
    <m/>
    <s v="         "/>
    <n v="23729556"/>
    <m/>
    <m/>
    <s v="Por Determinar "/>
    <s v="CL"/>
    <n v="39"/>
    <m/>
    <s v="SUR"/>
    <n v="45"/>
    <s v="B"/>
    <m/>
    <m/>
    <m/>
    <m/>
    <s v="CL 39 SUR 45 B    "/>
    <m/>
    <m/>
    <m/>
    <m/>
    <s v="SUELO"/>
    <s v="Cambio de zona verde a piso duro"/>
    <s v="Alcalá"/>
    <n v="8"/>
    <x v="13"/>
    <d v="2026-01-21T00:00:00"/>
    <n v="0"/>
    <d v="2026-01-27T00:00:00"/>
    <s v="Auto de archivo"/>
    <s v="Juan Carlos Sánchez Vargas"/>
    <m/>
    <m/>
    <s v="Archivado"/>
    <x v="1"/>
    <m/>
    <s v="calle 34 a sur  Nº27D-76"/>
  </r>
  <r>
    <s v="0068-2026"/>
    <n v="4327"/>
    <s v="De oficio"/>
    <m/>
    <m/>
    <m/>
    <m/>
    <m/>
    <m/>
    <m/>
    <m/>
    <m/>
    <m/>
    <s v="         "/>
    <m/>
    <m/>
    <m/>
    <s v="Proyecto Selvaggio"/>
    <m/>
    <m/>
    <m/>
    <m/>
    <m/>
    <m/>
    <m/>
    <m/>
    <m/>
    <m/>
    <s v="        "/>
    <m/>
    <m/>
    <m/>
    <m/>
    <s v="FLORA"/>
    <s v="Disposición inadecuada de residuos sólidos en horas, dias y lugares no autorizados"/>
    <s v="Las Palmas"/>
    <n v="12"/>
    <x v="21"/>
    <d v="2026-01-23T00:00:00"/>
    <n v="-5"/>
    <d v="2026-05-07T00:00:00"/>
    <s v="Verificación"/>
    <s v="Laura Bautista Barroso"/>
    <m/>
    <m/>
    <s v="Auto de archivo"/>
    <x v="8"/>
    <m/>
    <s v=""/>
  </r>
  <r>
    <s v="0069-2026"/>
    <n v="4309"/>
    <s v="Indira yancely duque Valencia"/>
    <s v="KR"/>
    <n v="45"/>
    <m/>
    <m/>
    <n v="39"/>
    <m/>
    <s v="SUR"/>
    <n v="29"/>
    <m/>
    <m/>
    <s v="KR 45   39  SUR 29  "/>
    <n v="103708502"/>
    <n v="3146919609"/>
    <m/>
    <s v="Daniela Otalvaro Alvarez-Aida Alvarez "/>
    <s v="CL"/>
    <n v="40"/>
    <s v="B"/>
    <s v="SUR"/>
    <n v="25"/>
    <s v="B"/>
    <m/>
    <n v="54"/>
    <m/>
    <s v="int 126"/>
    <s v="CL 40B SUR 25 B  54  int 126"/>
    <m/>
    <m/>
    <m/>
    <m/>
    <s v="FAUNA DOMÉSTICA"/>
    <s v="Tenencia inadecuada de animales de compañía"/>
    <s v="La Mina "/>
    <n v="6"/>
    <x v="21"/>
    <m/>
    <n v="-46050"/>
    <m/>
    <m/>
    <m/>
    <m/>
    <m/>
    <s v="Archivado"/>
    <x v="1"/>
    <m/>
    <s v=""/>
  </r>
  <r>
    <s v="0070-2026"/>
    <s v="0004468 - 0009722- 0008894"/>
    <s v="zoraida"/>
    <m/>
    <m/>
    <m/>
    <m/>
    <m/>
    <m/>
    <m/>
    <m/>
    <m/>
    <m/>
    <m/>
    <m/>
    <m/>
    <m/>
    <s v="Parcelacion Villas Candelaria"/>
    <m/>
    <s v="Km"/>
    <m/>
    <m/>
    <n v="14"/>
    <m/>
    <m/>
    <s v="via "/>
    <s v="las palmas"/>
    <m/>
    <s v=" Km  14   via  las palmas "/>
    <m/>
    <m/>
    <m/>
    <m/>
    <s v="HÍDRICO"/>
    <s v="Descarga inadecuada de aguas residuales o sin cumplimiento de requisitos"/>
    <s v="Santa Catalina"/>
    <n v="10"/>
    <x v="21"/>
    <d v="2026-01-28T00:00:00"/>
    <n v="0"/>
    <d v="2026-01-28T00:00:00"/>
    <s v="Verificación"/>
    <s v="Olver Puerta Garcia"/>
    <m/>
    <s v="Alexandra Uribe Alzate"/>
    <s v="Auto de inicio "/>
    <x v="0"/>
    <m/>
    <s v=""/>
  </r>
  <r>
    <s v="0071-2026"/>
    <n v="4469"/>
    <s v="por determinar"/>
    <m/>
    <m/>
    <m/>
    <m/>
    <m/>
    <m/>
    <m/>
    <m/>
    <m/>
    <m/>
    <s v="         "/>
    <m/>
    <m/>
    <m/>
    <s v="EPM "/>
    <s v="CL"/>
    <n v="46"/>
    <s v="B"/>
    <s v="SUR"/>
    <s v="x 38"/>
    <m/>
    <m/>
    <m/>
    <m/>
    <m/>
    <s v="CL 46B SUR x 38     "/>
    <m/>
    <m/>
    <m/>
    <m/>
    <s v="HÍDRICO"/>
    <s v="Manejo inadecuado de aguas lluvias o escorrentia"/>
    <s v="El Trianón"/>
    <n v="7"/>
    <x v="21"/>
    <d v="2026-01-28T00:00:00"/>
    <n v="0"/>
    <d v="2026-02-06T00:00:00"/>
    <s v="Auto de archivo"/>
    <s v="Juan Carlos Sánchez Vargas"/>
    <m/>
    <m/>
    <s v="Archivado"/>
    <x v="1"/>
    <m/>
    <s v=""/>
  </r>
  <r>
    <s v="0072-2026"/>
    <n v="4470"/>
    <s v="Jimena Cardona"/>
    <s v="KR"/>
    <n v="24"/>
    <m/>
    <m/>
    <n v="36"/>
    <s v="D"/>
    <s v="SUR"/>
    <n v="155"/>
    <m/>
    <s v="casa 38"/>
    <s v="KR 24   36 D SUR 155  casa 38"/>
    <m/>
    <n v="3178930733"/>
    <m/>
    <s v="Por Determinar "/>
    <s v="KR"/>
    <n v="24"/>
    <m/>
    <m/>
    <n v="36"/>
    <s v="D"/>
    <s v="SUR"/>
    <n v="155"/>
    <m/>
    <m/>
    <s v="KR 24  36 D SUR 155  "/>
    <m/>
    <m/>
    <m/>
    <m/>
    <s v="FLORA"/>
    <s v="Afectación a individuos arboreos"/>
    <s v="El Escobero"/>
    <n v="10"/>
    <x v="22"/>
    <d v="2026-01-28T00:00:00"/>
    <n v="-6"/>
    <d v="2026-02-03T00:00:00"/>
    <s v="Auto de archivo"/>
    <s v="Juan Carlos Sánchez Vargas"/>
    <m/>
    <m/>
    <s v="Archivado"/>
    <x v="1"/>
    <m/>
    <s v=""/>
  </r>
  <r>
    <s v="0073-2026"/>
    <n v="4600"/>
    <s v="Edgar Gomez"/>
    <s v="CL"/>
    <n v="27"/>
    <m/>
    <s v="SUR"/>
    <n v="27"/>
    <m/>
    <m/>
    <n v="21"/>
    <s v="torre 2"/>
    <s v="apto 806"/>
    <s v="CL 27  SUR 27   21 torre 2 apto 806"/>
    <n v="1039459620"/>
    <n v="3175646709"/>
    <m/>
    <s v="Paulina de Fatima Arboleda"/>
    <s v="CL"/>
    <n v="27"/>
    <m/>
    <s v="SUR"/>
    <n v="27"/>
    <m/>
    <m/>
    <n v="21"/>
    <s v="torre 3"/>
    <s v="apto1409"/>
    <s v="CL 27 SUR 27   21 torre 3 apto1409"/>
    <m/>
    <n v="3122411146"/>
    <m/>
    <m/>
    <s v="FAUNA DOMÉSTICA"/>
    <s v="Ataque de animales de compañía a otros animales o personas"/>
    <s v="El Esmeraldal"/>
    <n v="4"/>
    <x v="23"/>
    <m/>
    <n v="-46051"/>
    <m/>
    <m/>
    <s v="Juan  Muñoz Guerra"/>
    <m/>
    <s v="Juan  Muñoz Guerra"/>
    <s v="Auto de inicio "/>
    <x v="3"/>
    <m/>
    <s v=""/>
  </r>
  <r>
    <s v="0074-2026"/>
    <n v="1639"/>
    <s v="Leidi Johana Correa Hoyos"/>
    <s v="KR"/>
    <n v="24"/>
    <s v="F"/>
    <m/>
    <n v="40"/>
    <m/>
    <s v="SUR"/>
    <n v="141"/>
    <m/>
    <s v="int 109"/>
    <s v="KR 24 F  40  SUR 141  int 109"/>
    <n v="45562149"/>
    <s v="3042709232-3135305443"/>
    <s v="leidibella22@hotmail.com"/>
    <s v="Angela Zuñiga"/>
    <s v="KR"/>
    <n v="24"/>
    <s v="F"/>
    <m/>
    <n v="40"/>
    <m/>
    <s v="SUR"/>
    <n v="141"/>
    <m/>
    <s v="int 107"/>
    <s v="KR 24F  40  SUR 141  int 107"/>
    <m/>
    <m/>
    <m/>
    <m/>
    <s v="FAUNA SILVESTRE"/>
    <s v="Tenencia inadecuada de animales de compañía"/>
    <s v="El Salado"/>
    <n v="6"/>
    <x v="19"/>
    <m/>
    <n v="-46049"/>
    <m/>
    <s v="Remisión"/>
    <s v="Juan Carlos Sánchez Vargas"/>
    <m/>
    <m/>
    <s v="Remisión"/>
    <x v="5"/>
    <m/>
    <s v=""/>
  </r>
  <r>
    <s v="0075-2026"/>
    <n v="4380"/>
    <s v="Gladys Faviola Acevedo Duque"/>
    <m/>
    <m/>
    <m/>
    <m/>
    <m/>
    <m/>
    <m/>
    <m/>
    <m/>
    <m/>
    <s v="No reporta"/>
    <n v="27682203"/>
    <n v="3007472994"/>
    <s v="qladysaduque@qmail.com"/>
    <s v="Por Determinar "/>
    <s v="CL"/>
    <n v="32"/>
    <s v="A"/>
    <s v="SUR"/>
    <n v="28"/>
    <m/>
    <m/>
    <n v="95"/>
    <m/>
    <m/>
    <s v="CL 32A SUR 28   95  "/>
    <s v="No reporta"/>
    <s v="No reporta"/>
    <s v="No reporta"/>
    <m/>
    <s v="RESIDUOS SOLIDOS"/>
    <s v="Disposición inadecuada de residuos sólidos en horas, dias y lugares no autorizados"/>
    <s v="Alto de Misael"/>
    <n v="3"/>
    <x v="21"/>
    <d v="2026-02-10T00:00:00"/>
    <n v="13"/>
    <d v="2026-02-11T00:00:00"/>
    <s v="Verificación"/>
    <s v="Yudi Betancur Rios"/>
    <m/>
    <m/>
    <s v="Archivado"/>
    <x v="1"/>
    <s v="PQRS"/>
    <n v="3"/>
  </r>
  <r>
    <s v="0076-2026"/>
    <s v="1040-3966"/>
    <s v="Villas de la Candelaria P.H"/>
    <s v="KR"/>
    <n v="48"/>
    <m/>
    <m/>
    <n v="26"/>
    <m/>
    <s v="SUR"/>
    <n v="181"/>
    <m/>
    <n v="64"/>
    <s v="KR 48   26  SUR 181  64"/>
    <n v="900135058"/>
    <n v="3146181626"/>
    <s v="lidercomunicaciones@conpropiedad.com"/>
    <s v="Por Determinar "/>
    <m/>
    <m/>
    <m/>
    <m/>
    <m/>
    <m/>
    <m/>
    <m/>
    <m/>
    <m/>
    <s v="Villas de la Candelaria Lote 64"/>
    <m/>
    <m/>
    <m/>
    <m/>
    <s v="HÍDRICO"/>
    <s v="Manejo inadecuado de aguas lluvias o escorrentia"/>
    <s v="El Escobero"/>
    <n v="10"/>
    <x v="21"/>
    <d v="2026-02-10T00:00:00"/>
    <n v="13"/>
    <d v="2026-02-17T00:00:00"/>
    <s v="Auto de archivo"/>
    <s v="Juan Carlos Sánchez Vargas"/>
    <m/>
    <m/>
    <s v="Archivado"/>
    <x v="1"/>
    <s v="PQRS"/>
    <n v="3"/>
  </r>
  <r>
    <s v="0077-2026"/>
    <n v="4479"/>
    <s v="De oficio"/>
    <m/>
    <m/>
    <m/>
    <m/>
    <m/>
    <m/>
    <m/>
    <m/>
    <m/>
    <m/>
    <s v="No reporta"/>
    <s v="No reporta"/>
    <s v="No reporta"/>
    <s v="No reporta"/>
    <s v="Alcaldia de Envigado"/>
    <s v="KR"/>
    <n v="43"/>
    <s v="B"/>
    <m/>
    <n v="35"/>
    <m/>
    <s v="SUR"/>
    <n v="8"/>
    <m/>
    <m/>
    <s v="KR 43B  35  SUR 8  "/>
    <m/>
    <m/>
    <m/>
    <m/>
    <s v="FLORA"/>
    <s v="Árbol en riesgo"/>
    <s v="Zona Centro"/>
    <n v="9"/>
    <x v="21"/>
    <d v="2026-01-27T00:00:00"/>
    <n v="-1"/>
    <d v="2026-02-11T00:00:00"/>
    <s v="Auto de archivo"/>
    <s v="Juan Carlos Sánchez Vargas"/>
    <m/>
    <m/>
    <s v="Archivado"/>
    <x v="1"/>
    <m/>
    <s v=""/>
  </r>
  <r>
    <s v="0078-2026"/>
    <s v="4749 - 4483"/>
    <s v="Silvia Machado"/>
    <s v="CL"/>
    <n v="41"/>
    <s v="B"/>
    <s v="SUR"/>
    <n v="24"/>
    <s v="D"/>
    <m/>
    <n v="10"/>
    <m/>
    <m/>
    <s v="CL 41 B SUR 24 D  10  "/>
    <m/>
    <m/>
    <m/>
    <s v="Por Determinar"/>
    <m/>
    <m/>
    <m/>
    <m/>
    <m/>
    <m/>
    <m/>
    <m/>
    <m/>
    <m/>
    <s v="        "/>
    <m/>
    <m/>
    <m/>
    <m/>
    <s v="HÍDRICO"/>
    <s v="Descarga inadecuada de aguas residuales o sin cumplimiento de requisitos"/>
    <s v="San Rafael"/>
    <n v="6"/>
    <x v="23"/>
    <d v="2026-01-29T00:00:00"/>
    <n v="0"/>
    <d v="2026-02-09T00:00:00"/>
    <s v="Visitas técnicos"/>
    <s v="Juan Fernando Florez Lema"/>
    <m/>
    <s v="Alexandra Uribe Alzate"/>
    <s v="Auto de inicio "/>
    <x v="0"/>
    <m/>
    <s v=""/>
  </r>
  <r>
    <s v="0079-2026"/>
    <n v="4635"/>
    <s v="Fabiola Del Socorro Montaño"/>
    <s v="KR"/>
    <n v="24"/>
    <s v="D"/>
    <m/>
    <n v="41"/>
    <s v="B"/>
    <s v="SUR"/>
    <n v="102"/>
    <m/>
    <s v="int 106"/>
    <s v="KR 24 D  41 B SUR 102  int 106"/>
    <n v="32333426"/>
    <n v="3117300883"/>
    <m/>
    <s v="Urbanizacion Colors"/>
    <s v="KR"/>
    <n v="24"/>
    <s v="DD"/>
    <m/>
    <n v="41"/>
    <m/>
    <s v="SUR"/>
    <n v="190"/>
    <m/>
    <m/>
    <s v="KR 24DD  41  SUR 190  "/>
    <m/>
    <m/>
    <m/>
    <m/>
    <s v="FLORA"/>
    <s v="Afectaciones a la propiedad por arboles o vegetación"/>
    <s v="San Rafael"/>
    <n v="6"/>
    <x v="23"/>
    <d v="2026-04-13T00:00:00"/>
    <n v="74"/>
    <d v="2026-04-13T00:00:00"/>
    <s v="Visitas patrulleros"/>
    <s v="Laura Bautista Barroso"/>
    <m/>
    <m/>
    <s v="Verificación"/>
    <x v="7"/>
    <m/>
    <s v=""/>
  </r>
  <r>
    <s v="0080-2026"/>
    <n v="4776"/>
    <s v="De Oficio"/>
    <m/>
    <m/>
    <m/>
    <m/>
    <m/>
    <m/>
    <m/>
    <m/>
    <m/>
    <m/>
    <m/>
    <m/>
    <m/>
    <m/>
    <s v="MR Wash"/>
    <s v="CL"/>
    <n v="50"/>
    <m/>
    <s v="SUR"/>
    <n v="44"/>
    <m/>
    <m/>
    <n v="40"/>
    <m/>
    <m/>
    <s v="CL 50 SUR 44   40  "/>
    <m/>
    <m/>
    <m/>
    <m/>
    <s v="HÍDRICO"/>
    <s v="Descarga inadecuada de aguas residuales o sin cumplimiento de requisitos"/>
    <s v="Las Casitas"/>
    <n v="8"/>
    <x v="23"/>
    <d v="2026-02-12T00:00:00"/>
    <n v="14"/>
    <d v="2026-02-12T00:00:00"/>
    <s v="Visitas técnicos"/>
    <s v="Juan Fernando Florez Lema"/>
    <m/>
    <m/>
    <s v="Verificación"/>
    <x v="9"/>
    <m/>
    <s v=""/>
  </r>
  <r>
    <s v="0081-2026"/>
    <s v="0000909 - 0001575 - 0003769"/>
    <s v="Lina Janeth Bedoya - Lazaro Bedoya / Sec. Salud"/>
    <s v="KR"/>
    <n v="41"/>
    <m/>
    <m/>
    <n v="39"/>
    <m/>
    <s v="SUR"/>
    <n v="21"/>
    <m/>
    <m/>
    <s v="KR 41   39  SUR 21  "/>
    <m/>
    <s v="3217105226-3233773467"/>
    <m/>
    <s v="Por determinar"/>
    <s v="KR"/>
    <n v="41"/>
    <m/>
    <m/>
    <n v="39"/>
    <m/>
    <s v="SUR"/>
    <n v="19"/>
    <m/>
    <m/>
    <s v="KR 41  39  SUR 19  "/>
    <m/>
    <m/>
    <m/>
    <m/>
    <s v="HÍDRICO"/>
    <s v="Descarga inadecuada de aguas residuales o sin cumplimiento de requisitos"/>
    <s v="Zona Centro"/>
    <n v="9"/>
    <x v="24"/>
    <d v="2026-01-21T00:00:00"/>
    <n v="12"/>
    <d v="2026-05-21T00:00:00"/>
    <s v="Verificación"/>
    <s v="Yudi Betancur Rios"/>
    <m/>
    <m/>
    <s v="Verificación"/>
    <x v="10"/>
    <s v="PQRS"/>
    <n v="3"/>
  </r>
  <r>
    <s v="0082-2026"/>
    <n v="4393"/>
    <s v="Marilyn yulieth Arenas Castro"/>
    <m/>
    <s v="KM"/>
    <m/>
    <m/>
    <n v="15"/>
    <m/>
    <m/>
    <s v="via"/>
    <m/>
    <s v="el  escobero"/>
    <s v=" KM   15   via  el  escobero"/>
    <n v="1039450128"/>
    <n v="3226414396"/>
    <m/>
    <s v="Colegio Hontanares"/>
    <m/>
    <m/>
    <m/>
    <m/>
    <m/>
    <m/>
    <m/>
    <m/>
    <m/>
    <m/>
    <s v="        "/>
    <m/>
    <m/>
    <m/>
    <m/>
    <s v="FAUNA DOMÉSTICA"/>
    <s v="Tenencia inadecuada de animales de compañía"/>
    <s v="El Escobero"/>
    <n v="10"/>
    <x v="21"/>
    <d v="2026-02-11T00:00:00"/>
    <n v="14"/>
    <d v="2026-02-11T00:00:00"/>
    <s v="Respuesta DP u Oficio"/>
    <s v="Juan  Muñoz Guerra"/>
    <m/>
    <m/>
    <s v="Verificación"/>
    <x v="7"/>
    <m/>
    <s v=""/>
  </r>
  <r>
    <s v="0083-2026"/>
    <n v="850"/>
    <s v="Luis Zuluaga "/>
    <m/>
    <m/>
    <m/>
    <m/>
    <m/>
    <m/>
    <m/>
    <m/>
    <m/>
    <m/>
    <s v="         "/>
    <n v="71639990"/>
    <n v="3183905189"/>
    <m/>
    <s v="Terranova Escuela de Equitacion "/>
    <s v="CL"/>
    <n v="26"/>
    <m/>
    <s v="SUR"/>
    <n v="23"/>
    <m/>
    <m/>
    <n v="3"/>
    <m/>
    <m/>
    <s v="CL 26 SUR 23   3  "/>
    <m/>
    <m/>
    <m/>
    <m/>
    <s v="RESIDUOS SOLIDOS"/>
    <s v="Disposición inadecuada de residuos sólidos en horas, dias y lugares no autorizados"/>
    <s v="El Esmeraldal"/>
    <n v="4"/>
    <x v="5"/>
    <d v="2026-01-31T00:00:00"/>
    <n v="23"/>
    <d v="2026-01-31T00:00:00"/>
    <s v="Auto de archivo"/>
    <s v="Juan Carlos Sánchez Vargas"/>
    <m/>
    <m/>
    <s v="Archivado"/>
    <x v="1"/>
    <s v="PQRS"/>
    <n v="3"/>
  </r>
  <r>
    <s v="0084-2026"/>
    <n v="6014"/>
    <s v="De oficio"/>
    <m/>
    <m/>
    <m/>
    <m/>
    <m/>
    <m/>
    <m/>
    <m/>
    <m/>
    <m/>
    <s v="         "/>
    <m/>
    <m/>
    <m/>
    <s v="Mario Alberto Arango"/>
    <m/>
    <s v="predio "/>
    <m/>
    <m/>
    <n v="5"/>
    <m/>
    <m/>
    <s v="Trv "/>
    <s v="de la Montaña"/>
    <m/>
    <s v=" predio   5   Trv  de la Montaña "/>
    <m/>
    <m/>
    <m/>
    <m/>
    <s v="FLORA"/>
    <s v="Árbol en riesgo"/>
    <s v="Santa Catalina"/>
    <n v="10"/>
    <x v="22"/>
    <d v="2026-01-26T00:00:00"/>
    <n v="-8"/>
    <d v="2026-02-06T00:00:00"/>
    <s v="Auto de archivo"/>
    <s v="Juan Carlos Sánchez Vargas"/>
    <m/>
    <m/>
    <s v="Archivado"/>
    <x v="1"/>
    <m/>
    <s v=""/>
  </r>
  <r>
    <s v="0085-2026"/>
    <n v="342"/>
    <s v="Moises Arboleda Villa"/>
    <s v="CL"/>
    <n v="39"/>
    <s v="B"/>
    <s v="SUR"/>
    <n v="33"/>
    <m/>
    <m/>
    <n v="10"/>
    <m/>
    <m/>
    <s v="CL 39 B SUR 33   10  "/>
    <n v="1037639118"/>
    <n v="3044686837"/>
    <m/>
    <s v="Maria Arboleda "/>
    <s v="CL"/>
    <n v="40"/>
    <s v="E"/>
    <s v="SUR"/>
    <n v="25"/>
    <s v="B"/>
    <m/>
    <n v="97"/>
    <m/>
    <m/>
    <s v="CL 40E SUR 25 B  97  "/>
    <n v="43878525"/>
    <n v="3053265615"/>
    <m/>
    <m/>
    <s v="RESIDUOS SOLIDOS"/>
    <s v="Disposición inadecuada de residuos sólidos en horas, dias y lugares no autorizados"/>
    <s v="La Mina "/>
    <n v="6"/>
    <x v="6"/>
    <d v="2026-01-21T00:00:00"/>
    <n v="8"/>
    <d v="2026-02-03T00:00:00"/>
    <s v="Respuesta DP u Oficio"/>
    <s v="Sebastian Rodas Lopez"/>
    <m/>
    <m/>
    <s v="Verificación"/>
    <x v="2"/>
    <s v="PQRS"/>
    <n v="3"/>
  </r>
  <r>
    <s v="0086-2026"/>
    <n v="5564"/>
    <s v="Jenny Lopez Garzon "/>
    <s v="CL"/>
    <n v="26"/>
    <s v="B"/>
    <s v="SUR"/>
    <n v="42"/>
    <s v="B"/>
    <m/>
    <n v="52"/>
    <m/>
    <m/>
    <s v="CL 26 B SUR 42 B  52  "/>
    <n v="43536596"/>
    <n v="3193458700"/>
    <m/>
    <s v="Por Determinar"/>
    <s v="KR"/>
    <n v="42"/>
    <s v="B"/>
    <m/>
    <n v="26"/>
    <s v="B"/>
    <s v="SUR"/>
    <s v="63,73,81,45"/>
    <m/>
    <s v="ED Alicante"/>
    <s v="KR 42B  26 B SUR 63,73,81,45  ED Alicante"/>
    <m/>
    <m/>
    <m/>
    <m/>
    <s v="HÍDRICO"/>
    <s v="Manejo inadecuado de aguas lluvias o escorrentia"/>
    <s v="Las Orquideas"/>
    <n v="3"/>
    <x v="25"/>
    <d v="2026-02-05T00:00:00"/>
    <n v="3"/>
    <d v="2026-02-18T00:00:00"/>
    <s v="Auto de archivo"/>
    <s v="Juan Carlos Sánchez Vargas"/>
    <n v="895"/>
    <m/>
    <s v="Archivado"/>
    <x v="1"/>
    <m/>
    <s v=""/>
  </r>
  <r>
    <s v="0087-2026"/>
    <n v="847"/>
    <s v="Anonimo"/>
    <m/>
    <m/>
    <m/>
    <m/>
    <m/>
    <m/>
    <m/>
    <m/>
    <m/>
    <m/>
    <s v="         "/>
    <m/>
    <m/>
    <m/>
    <s v="Clinica Veterinaria Animal Life "/>
    <s v="KR"/>
    <n v="27"/>
    <m/>
    <m/>
    <n v="23"/>
    <m/>
    <s v="SUR"/>
    <n v="135"/>
    <m/>
    <m/>
    <s v="KR 27  23  SUR 135  "/>
    <m/>
    <n v="3505610402"/>
    <m/>
    <m/>
    <s v="RESIDUOS SOLIDOS"/>
    <s v="Disposición inadecuada de residuos sólidos en horas, dias y lugares no autorizados"/>
    <s v="El Esmeraldal"/>
    <n v="4"/>
    <x v="5"/>
    <d v="2026-01-13T00:00:00"/>
    <n v="5"/>
    <d v="2026-01-28T00:00:00"/>
    <s v="Auto de archivo"/>
    <s v="Juan Carlos Sánchez Vargas"/>
    <m/>
    <m/>
    <s v="Archivado"/>
    <x v="1"/>
    <m/>
    <s v=""/>
  </r>
  <r>
    <s v="0088-2026"/>
    <n v="1249"/>
    <s v="Oficio EPM"/>
    <m/>
    <m/>
    <m/>
    <m/>
    <m/>
    <m/>
    <m/>
    <m/>
    <m/>
    <m/>
    <s v="         "/>
    <m/>
    <m/>
    <m/>
    <s v="Acueducto palmas asopalmas"/>
    <s v="KR"/>
    <n v="6"/>
    <m/>
    <m/>
    <n v="25"/>
    <s v="A"/>
    <s v="SUR"/>
    <n v="35"/>
    <m/>
    <m/>
    <s v="KR 6  25 A SUR 35  "/>
    <n v="1010085164"/>
    <n v="3106005454"/>
    <m/>
    <m/>
    <s v="HÍDRICO"/>
    <s v="Descarga inadecuada de aguas residuales o sin cumplimiento de requisitos"/>
    <s v="Las Palmas"/>
    <n v="12"/>
    <x v="6"/>
    <d v="2026-01-26T00:00:00"/>
    <n v="13"/>
    <d v="2026-02-03T00:00:00"/>
    <s v="Auto de archivo"/>
    <s v="Juan Carlos Sánchez Vargas"/>
    <m/>
    <m/>
    <s v="Archivado"/>
    <x v="1"/>
    <m/>
    <s v=""/>
  </r>
  <r>
    <s v="0089-2026"/>
    <n v="4889"/>
    <s v="Comunidad"/>
    <m/>
    <m/>
    <m/>
    <m/>
    <m/>
    <m/>
    <m/>
    <m/>
    <m/>
    <m/>
    <s v="         "/>
    <m/>
    <m/>
    <m/>
    <s v="Cafeteria Actipan"/>
    <s v="CL"/>
    <n v="39"/>
    <m/>
    <s v="SUR"/>
    <n v="46"/>
    <m/>
    <m/>
    <m/>
    <m/>
    <m/>
    <s v="CL 39 SUR 46     "/>
    <m/>
    <m/>
    <m/>
    <m/>
    <s v="SUELO"/>
    <s v="Cambio de zona verde a piso duro"/>
    <s v="Alcalá"/>
    <n v="8"/>
    <x v="26"/>
    <d v="2026-01-31T00:00:00"/>
    <n v="1"/>
    <d v="2026-02-03T00:00:00"/>
    <s v="Auto de archivo"/>
    <s v="Juan Carlos Sánchez Vargas"/>
    <m/>
    <m/>
    <s v="Archivado"/>
    <x v="1"/>
    <m/>
    <s v=""/>
  </r>
  <r>
    <s v="0090-2026"/>
    <n v="4945"/>
    <s v="Comunidad"/>
    <m/>
    <m/>
    <m/>
    <m/>
    <m/>
    <m/>
    <m/>
    <m/>
    <m/>
    <m/>
    <s v="         "/>
    <m/>
    <m/>
    <m/>
    <s v="Gustavo antonio arango"/>
    <s v="CL"/>
    <n v="33"/>
    <s v="B"/>
    <s v="SUR"/>
    <n v="44"/>
    <m/>
    <m/>
    <n v="69"/>
    <m/>
    <m/>
    <s v="CL 33B SUR 44   69  "/>
    <n v="17199770"/>
    <n v="3005247601"/>
    <m/>
    <m/>
    <s v="FLORA"/>
    <s v="Afectación a individuos arboreos"/>
    <s v="San Marcos"/>
    <n v="2"/>
    <x v="26"/>
    <d v="2026-01-30T00:00:00"/>
    <n v="0"/>
    <d v="2026-02-04T00:00:00"/>
    <s v="Auto de archivo"/>
    <s v="Juan Carlos Sánchez Vargas"/>
    <m/>
    <m/>
    <s v="Archivado"/>
    <x v="1"/>
    <m/>
    <s v=""/>
  </r>
  <r>
    <s v="0091-2026"/>
    <n v="6060"/>
    <s v="Paula Andrea Jimenez Vasco"/>
    <s v="CL"/>
    <n v="53"/>
    <m/>
    <s v="SUR"/>
    <n v="40"/>
    <m/>
    <m/>
    <n v="84"/>
    <m/>
    <s v="Int 104"/>
    <s v="CL 53  SUR 40   84  Int 104"/>
    <n v="43877364"/>
    <n v="3008542649"/>
    <m/>
    <s v="Claudia cortines"/>
    <s v="CL"/>
    <n v="53"/>
    <m/>
    <m/>
    <n v="40"/>
    <m/>
    <m/>
    <n v="84"/>
    <m/>
    <m/>
    <s v="CL 53  40   84  "/>
    <m/>
    <n v="3147833552"/>
    <m/>
    <m/>
    <s v="LOTE-PREDIO"/>
    <s v="Tenencia inadecuada de lotes - falta de mantenimiento"/>
    <s v="Loma del Barro"/>
    <n v="7"/>
    <x v="22"/>
    <d v="2026-02-16T00:00:00"/>
    <n v="13"/>
    <d v="2026-04-20T00:00:00"/>
    <s v="Auto de archivo"/>
    <s v="Juan Carlos Sánchez Vargas"/>
    <m/>
    <m/>
    <s v="Archivado"/>
    <x v="1"/>
    <m/>
    <s v=""/>
  </r>
  <r>
    <s v="0092-2026"/>
    <n v="6059"/>
    <s v="Anonimo"/>
    <m/>
    <m/>
    <m/>
    <m/>
    <m/>
    <m/>
    <m/>
    <m/>
    <m/>
    <m/>
    <s v="         "/>
    <m/>
    <m/>
    <m/>
    <s v="meson de la 55"/>
    <s v="TR"/>
    <n v="33"/>
    <m/>
    <m/>
    <n v="23"/>
    <m/>
    <m/>
    <n v="35"/>
    <m/>
    <m/>
    <s v="TR 33  23   35  "/>
    <m/>
    <m/>
    <m/>
    <m/>
    <s v="RESIDUOS SOLIDOS"/>
    <s v="Disposición inadecuada de residuos sólidos en horas, dias y lugares no autorizados"/>
    <s v="Los Naranjos"/>
    <n v="9"/>
    <x v="22"/>
    <d v="2026-02-25T00:00:00"/>
    <n v="22"/>
    <d v="2026-02-25T00:00:00"/>
    <s v="Visitas patrulleros"/>
    <s v="Olver Puerta Garcia"/>
    <m/>
    <m/>
    <s v="Archivado"/>
    <x v="1"/>
    <m/>
    <s v=""/>
  </r>
  <r>
    <s v="0093-2026"/>
    <n v="6631"/>
    <s v="Anonimo"/>
    <m/>
    <m/>
    <m/>
    <m/>
    <m/>
    <m/>
    <m/>
    <m/>
    <m/>
    <m/>
    <s v="         "/>
    <m/>
    <m/>
    <m/>
    <s v="Por Determinar"/>
    <s v="KR"/>
    <n v="46"/>
    <s v="A"/>
    <m/>
    <n v="46"/>
    <m/>
    <s v="SUR"/>
    <n v="39"/>
    <m/>
    <m/>
    <s v="KR 46A  46  SUR 39  "/>
    <m/>
    <m/>
    <m/>
    <m/>
    <s v="AIRE"/>
    <s v="Afectaciones por ruido"/>
    <s v="Primavera"/>
    <n v="8"/>
    <x v="27"/>
    <d v="2026-02-12T00:00:00"/>
    <n v="7"/>
    <d v="2026-02-13T00:00:00"/>
    <s v="Auto de archivo"/>
    <s v="Juan Carlos Sánchez Vargas"/>
    <m/>
    <m/>
    <s v="Archivado"/>
    <x v="1"/>
    <m/>
    <s v=""/>
  </r>
  <r>
    <s v="0094-2026"/>
    <n v="6641"/>
    <s v="Anonimo"/>
    <m/>
    <m/>
    <m/>
    <m/>
    <m/>
    <m/>
    <m/>
    <m/>
    <m/>
    <m/>
    <s v="No reporta"/>
    <s v="No reporta"/>
    <s v="No reporta"/>
    <s v="No reporta"/>
    <s v="Por Determinar"/>
    <s v="CL"/>
    <n v="46"/>
    <s v="C"/>
    <m/>
    <n v="39"/>
    <m/>
    <m/>
    <m/>
    <m/>
    <m/>
    <s v="CL 46C  39     "/>
    <s v="No reporta"/>
    <s v="No reporta"/>
    <s v="No reporta"/>
    <m/>
    <s v="ESPACIO PUBLICOS VERDES"/>
    <s v="Afectación a suelos de protección "/>
    <s v="El Trianón"/>
    <n v="7"/>
    <x v="27"/>
    <d v="2026-02-09T00:00:00"/>
    <n v="4"/>
    <d v="2026-02-11T00:00:00"/>
    <s v="Auto de archivo"/>
    <s v="Juan Carlos Sánchez Vargas"/>
    <m/>
    <m/>
    <s v="Archivado"/>
    <x v="1"/>
    <m/>
    <s v=""/>
  </r>
  <r>
    <s v="0095-2026"/>
    <n v="6793"/>
    <s v="Fabián Duque Zuluaga"/>
    <s v="KR"/>
    <n v="27"/>
    <s v="D"/>
    <m/>
    <n v="39"/>
    <m/>
    <s v="SUR"/>
    <n v="15"/>
    <m/>
    <m/>
    <s v="KR 27 D  39  SUR 15  "/>
    <n v="15959768"/>
    <n v="3207078277"/>
    <m/>
    <s v="Por Determinar"/>
    <s v="KR"/>
    <n v="27"/>
    <s v="D"/>
    <m/>
    <n v="39"/>
    <m/>
    <s v="SUR"/>
    <n v="15"/>
    <m/>
    <m/>
    <s v="KR 27 D  39  SUR 15  "/>
    <m/>
    <m/>
    <m/>
    <m/>
    <s v="FAUNA SILVESTRE"/>
    <s v="Presunto maltrato animal"/>
    <s v="San José"/>
    <n v="6"/>
    <x v="27"/>
    <d v="2026-02-12T00:00:00"/>
    <n v="7"/>
    <d v="2026-05-28T00:00:00"/>
    <s v="Auto de archivo"/>
    <s v="Juan Carlos Sánchez Vargas"/>
    <m/>
    <m/>
    <s v="Archivado"/>
    <x v="1"/>
    <m/>
    <s v=""/>
  </r>
  <r>
    <s v="0096-2026"/>
    <n v="6641"/>
    <s v="Anonimo"/>
    <m/>
    <m/>
    <m/>
    <m/>
    <m/>
    <m/>
    <m/>
    <m/>
    <m/>
    <m/>
    <s v="         "/>
    <m/>
    <m/>
    <m/>
    <s v="Por Determinar"/>
    <s v="CL"/>
    <n v="46"/>
    <s v="C"/>
    <s v="SUR"/>
    <n v="39"/>
    <m/>
    <m/>
    <m/>
    <m/>
    <m/>
    <s v="CL 46C SUR 39     "/>
    <m/>
    <m/>
    <m/>
    <m/>
    <s v="SUELO"/>
    <s v="Cambio de zona verde a piso duro"/>
    <s v="El Trianón"/>
    <n v="7"/>
    <x v="27"/>
    <d v="2026-02-09T00:00:00"/>
    <n v="4"/>
    <d v="2026-02-12T00:00:00"/>
    <s v="Remisión"/>
    <s v="Juan Fernando Florez Lema"/>
    <m/>
    <m/>
    <s v="Archivado"/>
    <x v="1"/>
    <m/>
    <s v=""/>
  </r>
  <r>
    <s v="0097-2026"/>
    <n v="6850"/>
    <s v="Jorge Iván Ruiz Palacio"/>
    <s v="KR"/>
    <n v="35"/>
    <m/>
    <m/>
    <n v="35"/>
    <m/>
    <s v="SUR"/>
    <n v="55"/>
    <m/>
    <m/>
    <s v="KR 35   35  SUR 55  "/>
    <n v="8342423"/>
    <n v="300473973"/>
    <m/>
    <s v="Enriqueta"/>
    <s v="KR"/>
    <n v="35"/>
    <m/>
    <m/>
    <n v="35"/>
    <m/>
    <s v="SUR"/>
    <n v="72"/>
    <m/>
    <m/>
    <s v="KR 35   35  SUR 72  "/>
    <m/>
    <m/>
    <m/>
    <m/>
    <s v="FAUNA DOMÉSTICA"/>
    <s v="Tenencia inadecuada de animales de compañía"/>
    <s v="Mesa"/>
    <n v="9"/>
    <x v="27"/>
    <d v="2026-02-10T00:00:00"/>
    <n v="5"/>
    <d v="2026-02-10T00:00:00"/>
    <s v="Auto de archivo"/>
    <s v="Juan Carlos Sánchez Vargas"/>
    <m/>
    <m/>
    <s v="Archivado"/>
    <x v="1"/>
    <m/>
    <s v=""/>
  </r>
  <r>
    <s v="0098-2026"/>
    <n v="5496"/>
    <s v="Comunidad"/>
    <m/>
    <m/>
    <m/>
    <m/>
    <m/>
    <m/>
    <m/>
    <m/>
    <m/>
    <m/>
    <s v="No reporta"/>
    <s v="No reporta"/>
    <s v="No reporta"/>
    <s v="No reporta"/>
    <s v="Por determinar"/>
    <s v="CL"/>
    <n v="26"/>
    <m/>
    <s v="SUR"/>
    <n v="23"/>
    <s v="A"/>
    <m/>
    <n v="4"/>
    <m/>
    <m/>
    <s v="CL 26 SUR 23 A  4  "/>
    <s v="No reporta"/>
    <s v="No reporta"/>
    <s v="No reporta"/>
    <m/>
    <s v="FLORA"/>
    <s v="Aprovechamiento forestal sin permisos "/>
    <s v="Loma El Atravezado"/>
    <n v="4"/>
    <x v="25"/>
    <d v="2026-01-31T00:00:00"/>
    <n v="-2"/>
    <d v="2026-01-31T00:00:00"/>
    <s v="Visitas patrulleros"/>
    <s v="Yudi Betancur Rios"/>
    <m/>
    <m/>
    <s v="Archivado"/>
    <x v="1"/>
    <m/>
    <s v=""/>
  </r>
  <r>
    <s v="0099-2026"/>
    <n v="6285"/>
    <s v="Yesenia Guerra"/>
    <m/>
    <m/>
    <m/>
    <m/>
    <m/>
    <m/>
    <m/>
    <m/>
    <m/>
    <m/>
    <s v="No reporta"/>
    <s v="No reporta"/>
    <s v="No reporta"/>
    <s v="No reporta"/>
    <s v="Proyecto Bosque Libano"/>
    <s v="KR"/>
    <n v="24"/>
    <s v="B"/>
    <m/>
    <n v="40"/>
    <s v="A"/>
    <s v="SUR"/>
    <n v="96"/>
    <m/>
    <m/>
    <s v="KR 24B  40 A SUR 96  "/>
    <s v="No reporta"/>
    <s v="No reporta"/>
    <s v="No reporta"/>
    <m/>
    <s v="HÍDRICO"/>
    <s v="Manejo inadecuado de aguas lluvias o escorrentia"/>
    <s v="La Mina "/>
    <n v="6"/>
    <x v="28"/>
    <d v="2026-02-17T00:00:00"/>
    <n v="13"/>
    <d v="2026-02-18T00:00:00"/>
    <s v="Auto de archivo"/>
    <s v="Juan Carlos Sánchez Vargas"/>
    <n v="895"/>
    <m/>
    <s v="Archivado"/>
    <x v="1"/>
    <m/>
    <s v=""/>
  </r>
  <r>
    <s v="0100-2026"/>
    <n v="6792"/>
    <s v="Corantioquia"/>
    <m/>
    <m/>
    <m/>
    <m/>
    <m/>
    <m/>
    <m/>
    <m/>
    <m/>
    <m/>
    <s v="         "/>
    <m/>
    <m/>
    <m/>
    <s v="Juan Guillermo Gil Congote -Victoria Catalina Restrepo"/>
    <m/>
    <m/>
    <m/>
    <m/>
    <m/>
    <m/>
    <m/>
    <m/>
    <m/>
    <m/>
    <s v="        "/>
    <s v="71691409-43572700"/>
    <s v="3155751920-3155751920"/>
    <m/>
    <m/>
    <s v="FLORA"/>
    <s v="Afectación a suelos de protección "/>
    <s v="Pantanillo"/>
    <n v="13"/>
    <x v="27"/>
    <m/>
    <n v="-46058"/>
    <m/>
    <m/>
    <m/>
    <m/>
    <m/>
    <s v="Visitas técnicos"/>
    <x v="2"/>
    <m/>
    <s v=""/>
  </r>
  <r>
    <s v=" 0101-2026"/>
    <s v="007189 - 0086140 - 0003219 - 0007190"/>
    <s v="Manuela Patiño Parra"/>
    <s v="CL"/>
    <n v="39"/>
    <s v="A"/>
    <s v="SUR"/>
    <n v="47"/>
    <s v="A"/>
    <m/>
    <n v="40"/>
    <m/>
    <m/>
    <s v="CL 39 A SUR 47 A  40  "/>
    <n v="1037641351"/>
    <n v="3184048313"/>
    <m/>
    <s v="Duvan"/>
    <s v="KR"/>
    <n v="48"/>
    <m/>
    <m/>
    <n v="39"/>
    <m/>
    <s v="SUR"/>
    <s v="70 y 74"/>
    <m/>
    <m/>
    <s v="KR 48  39  SUR 70 y 74  "/>
    <m/>
    <m/>
    <m/>
    <m/>
    <s v="HÍDRICO"/>
    <s v="Manejo inadecuado de aguas lluvias o escorrentia"/>
    <s v="Alcalá"/>
    <n v="8"/>
    <x v="29"/>
    <d v="2026-02-11T00:00:00"/>
    <n v="5"/>
    <d v="2026-02-11T00:00:00"/>
    <s v="Visitas patrulleros"/>
    <s v="Sebastian Rodas Lopez"/>
    <m/>
    <s v="Alexandra Uribe Alzate"/>
    <s v="Archivado"/>
    <x v="1"/>
    <m/>
    <s v=""/>
  </r>
  <r>
    <s v="0102-2026"/>
    <n v="7149"/>
    <s v="Sonia Yinet Castrillon V"/>
    <s v="KR"/>
    <n v="25"/>
    <m/>
    <m/>
    <n v="38"/>
    <s v="D"/>
    <s v="SUR"/>
    <n v="36"/>
    <m/>
    <s v="int 121"/>
    <s v="KR 25   38 D SUR 36  int 121"/>
    <m/>
    <n v="3137145580"/>
    <m/>
    <s v="Por determinar"/>
    <m/>
    <m/>
    <m/>
    <m/>
    <m/>
    <m/>
    <m/>
    <m/>
    <m/>
    <m/>
    <s v="        "/>
    <m/>
    <m/>
    <m/>
    <m/>
    <s v="HÍDRICO"/>
    <s v="Descarga inadecuada de aguas residuales o sin cumplimiento de requisitos"/>
    <s v="El Chingui"/>
    <n v="6"/>
    <x v="29"/>
    <m/>
    <n v="-46059"/>
    <m/>
    <s v="Auto de archivo"/>
    <s v="Juan Carlos Sánchez Vargas"/>
    <m/>
    <m/>
    <s v="Archivado"/>
    <x v="1"/>
    <m/>
    <s v=""/>
  </r>
  <r>
    <s v="0103-2026"/>
    <n v="2249"/>
    <s v="Anonimo-Bienestar Animal"/>
    <m/>
    <m/>
    <m/>
    <m/>
    <m/>
    <m/>
    <m/>
    <m/>
    <m/>
    <m/>
    <s v="         "/>
    <m/>
    <n v="3152748643"/>
    <m/>
    <s v="Juan Mejia"/>
    <s v="KR"/>
    <n v="1"/>
    <m/>
    <m/>
    <n v="23"/>
    <m/>
    <m/>
    <m/>
    <s v="casa 19"/>
    <s v="Parcelacion Manga Bonita"/>
    <s v="KR 1  23    casa 19 Parcelacion Manga Bonita"/>
    <m/>
    <n v="3113765752"/>
    <m/>
    <m/>
    <s v="FAUNA DOMÉSTICA"/>
    <s v="Presunto maltrato animal"/>
    <s v="Pantanillo"/>
    <n v="13"/>
    <x v="7"/>
    <d v="2026-01-22T00:00:00"/>
    <n v="8"/>
    <d v="2026-01-22T00:00:00"/>
    <s v="Visitas técnicos"/>
    <s v="Juan  Muñoz Guerra"/>
    <m/>
    <s v="Juan  Muñoz Guerra"/>
    <s v="Auto de inicio "/>
    <x v="3"/>
    <m/>
    <s v=""/>
  </r>
  <r>
    <s v="0104-2026"/>
    <s v="0007544 - 00001078"/>
    <s v="Yang Trujillo"/>
    <m/>
    <s v="Finca san rafael "/>
    <m/>
    <m/>
    <m/>
    <m/>
    <m/>
    <m/>
    <m/>
    <m/>
    <s v=" Finca san rafael         "/>
    <n v="180004591"/>
    <n v="3104258979"/>
    <m/>
    <s v="Daniel Mesa"/>
    <m/>
    <s v="Finca san rafael"/>
    <m/>
    <m/>
    <m/>
    <m/>
    <m/>
    <m/>
    <m/>
    <m/>
    <s v=" Finca san rafael       "/>
    <m/>
    <m/>
    <m/>
    <m/>
    <s v="FLORA"/>
    <s v="Aprovechamiento forestal sin permisos "/>
    <s v="El Vallano"/>
    <n v="11"/>
    <x v="30"/>
    <d v="2026-02-11T00:00:00"/>
    <n v="2"/>
    <d v="2026-02-13T00:00:00"/>
    <s v="Informe técnico"/>
    <s v="Juan Fernando Florez Lema"/>
    <m/>
    <s v="Alexandra Uribe Alzate"/>
    <s v="Auto de inicio "/>
    <x v="0"/>
    <m/>
    <s v=""/>
  </r>
  <r>
    <s v="0105-2026"/>
    <n v="7488"/>
    <s v="Andres Fernandez"/>
    <s v="CL"/>
    <n v="27"/>
    <s v="D"/>
    <s v="SUR"/>
    <n v="27"/>
    <s v="B"/>
    <m/>
    <n v="101"/>
    <m/>
    <m/>
    <s v="CL 27 D SUR 27 B  101  "/>
    <n v="98670301"/>
    <n v="3014294118"/>
    <m/>
    <s v="Por determinar"/>
    <m/>
    <m/>
    <m/>
    <m/>
    <m/>
    <m/>
    <m/>
    <m/>
    <m/>
    <m/>
    <s v="        "/>
    <m/>
    <m/>
    <m/>
    <m/>
    <s v="HÍDRICO"/>
    <s v="Descarga inadecuada de aguas residuales o sin cumplimiento de requisitos"/>
    <s v="El Esmeraldal"/>
    <n v="4"/>
    <x v="30"/>
    <d v="2026-02-17T00:00:00"/>
    <n v="8"/>
    <d v="2026-02-18T00:00:00"/>
    <s v="Auto de archivo"/>
    <s v="Juan Carlos Sánchez Vargas"/>
    <n v="895"/>
    <m/>
    <s v="Archivado"/>
    <x v="1"/>
    <m/>
    <s v=""/>
  </r>
  <r>
    <s v="0106-2026"/>
    <n v="7501"/>
    <s v="Gerardo Gomez Arango"/>
    <s v="KR"/>
    <n v="27"/>
    <s v="AA"/>
    <m/>
    <n v="37"/>
    <m/>
    <s v="SUR"/>
    <n v="151"/>
    <m/>
    <n v="201"/>
    <s v="KR 27 AA  37  SUR 151  201"/>
    <n v="6786976"/>
    <n v="3113007602"/>
    <m/>
    <s v="Administrador"/>
    <s v="KR"/>
    <n v="27"/>
    <s v="AA"/>
    <m/>
    <n v="37"/>
    <m/>
    <s v="SUR"/>
    <n v="151"/>
    <m/>
    <n v="151"/>
    <s v="KR 27 AA  37  SUR 151  151"/>
    <n v="6786976"/>
    <n v="3113007602"/>
    <m/>
    <m/>
    <s v="RESIDUOS SOLIDOS"/>
    <s v="Disposición inadecuada de residuos sólidos en horas, dias y lugares no autorizados"/>
    <s v="Inmaculada"/>
    <n v="5"/>
    <x v="30"/>
    <d v="2026-02-16T00:00:00"/>
    <n v="7"/>
    <d v="2026-02-16T00:00:00"/>
    <s v="Auto de archivo"/>
    <s v="Juan Carlos Sánchez Vargas"/>
    <m/>
    <m/>
    <s v="Archivado"/>
    <x v="1"/>
    <m/>
    <s v=""/>
  </r>
  <r>
    <s v="0107-2026"/>
    <n v="7474"/>
    <s v="Vecinos del Sector"/>
    <m/>
    <m/>
    <m/>
    <m/>
    <m/>
    <m/>
    <m/>
    <m/>
    <m/>
    <m/>
    <s v="         "/>
    <m/>
    <m/>
    <m/>
    <s v="Maribel Mesa"/>
    <s v="KR"/>
    <n v="26"/>
    <m/>
    <m/>
    <n v="41"/>
    <s v="B"/>
    <s v="SUR"/>
    <n v="25"/>
    <m/>
    <n v="9828"/>
    <s v="KR 26  41 B SUR 25  9828"/>
    <m/>
    <m/>
    <m/>
    <m/>
    <s v="FAUNA DOMÉSTICA"/>
    <s v="Tenencia inadecuada de animales de compañía"/>
    <s v="San Rafael"/>
    <n v="6"/>
    <x v="30"/>
    <d v="2026-02-24T00:00:00"/>
    <n v="15"/>
    <d v="2026-02-24T00:00:00"/>
    <s v="Auto de archivo"/>
    <s v="Juan Carlos Sánchez Vargas"/>
    <m/>
    <m/>
    <s v="Archivado"/>
    <x v="1"/>
    <m/>
    <s v=""/>
  </r>
  <r>
    <s v="0108-2026"/>
    <n v="7473"/>
    <s v="Urbanización palo de rosa"/>
    <s v="KR"/>
    <n v="46"/>
    <s v="A"/>
    <m/>
    <n v="29"/>
    <m/>
    <s v="SUR"/>
    <n v="20"/>
    <m/>
    <m/>
    <s v="KR 46 A  29  SUR 20  "/>
    <n v="9002253188"/>
    <n v="315859626"/>
    <m/>
    <s v="Estadero Palo Grande"/>
    <s v="KR"/>
    <n v="46"/>
    <s v="A"/>
    <m/>
    <n v="29"/>
    <m/>
    <s v="SUR"/>
    <n v="24"/>
    <m/>
    <m/>
    <s v="KR 46 A  29  SUR 24  "/>
    <m/>
    <m/>
    <m/>
    <m/>
    <s v="RESIDUOS SOLIDOS"/>
    <s v="Disposición inadecuada de residuos sólidos en horas, dias y lugares no autorizados"/>
    <s v="Jardines"/>
    <n v="2"/>
    <x v="30"/>
    <d v="2026-02-16T00:00:00"/>
    <n v="7"/>
    <d v="2026-02-16T00:00:00"/>
    <s v="Verificación"/>
    <s v="Yudi Betancur Rios"/>
    <m/>
    <m/>
    <s v="Verificación"/>
    <x v="6"/>
    <m/>
    <s v=""/>
  </r>
  <r>
    <s v="0109-2026"/>
    <n v="7663"/>
    <s v="Isabella Higuita Calle "/>
    <m/>
    <m/>
    <m/>
    <m/>
    <m/>
    <m/>
    <m/>
    <m/>
    <m/>
    <m/>
    <s v="         "/>
    <m/>
    <n v="3128755820"/>
    <m/>
    <s v="Maria Fernanda"/>
    <m/>
    <m/>
    <m/>
    <m/>
    <m/>
    <m/>
    <m/>
    <m/>
    <s v="milan # 2"/>
    <m/>
    <s v="       milan # 2 "/>
    <m/>
    <m/>
    <m/>
    <m/>
    <s v="FAUNA DOMÉSTICA"/>
    <s v="Presunto maltrato animal"/>
    <s v="Milan- Vallejuelos"/>
    <n v="8"/>
    <x v="30"/>
    <d v="2026-02-19T00:00:00"/>
    <n v="10"/>
    <d v="2026-02-19T00:00:00"/>
    <s v="Auto de archivo"/>
    <s v="Juan Carlos Sánchez Vargas"/>
    <m/>
    <m/>
    <s v="Archivado"/>
    <x v="1"/>
    <m/>
    <s v=""/>
  </r>
  <r>
    <s v="0110-2026"/>
    <n v="7664"/>
    <s v="Nora Valderrama "/>
    <s v="KR"/>
    <n v="46"/>
    <s v="A"/>
    <m/>
    <n v="42"/>
    <m/>
    <s v="SUR"/>
    <n v="75"/>
    <s v="Milan #3"/>
    <s v="Apto 107 "/>
    <s v="KR 46 A  42  SUR 75 Milan #3 Apto 107 "/>
    <n v="43160652"/>
    <n v="3137740860"/>
    <m/>
    <m/>
    <m/>
    <m/>
    <m/>
    <m/>
    <m/>
    <m/>
    <m/>
    <m/>
    <m/>
    <m/>
    <s v="        "/>
    <m/>
    <m/>
    <m/>
    <m/>
    <s v="FLORA"/>
    <s v="Afectaciones a la propiedad por arboles o vegetación"/>
    <s v="Milan- Vallejuelos"/>
    <n v="8"/>
    <x v="30"/>
    <d v="2026-02-14T00:00:00"/>
    <n v="5"/>
    <d v="2026-02-19T00:00:00"/>
    <s v="Auto de archivo"/>
    <s v="Juan Carlos Sánchez Vargas"/>
    <m/>
    <m/>
    <s v="Archivado"/>
    <x v="1"/>
    <m/>
    <s v=""/>
  </r>
  <r>
    <s v="0111-2026"/>
    <s v="1141-3615"/>
    <s v="Alejandro Lopez Marin"/>
    <s v="KR"/>
    <n v="42"/>
    <s v="D"/>
    <m/>
    <n v="46"/>
    <m/>
    <s v="SUR"/>
    <n v="131"/>
    <m/>
    <m/>
    <s v="KR 42 D  46  SUR 131  "/>
    <n v="3383541"/>
    <n v="3155837800"/>
    <s v="ansaja2023@gmail.com"/>
    <s v="The Grillman Smoked"/>
    <s v="KR"/>
    <n v="42"/>
    <s v="D"/>
    <m/>
    <n v="46"/>
    <m/>
    <s v="SUR"/>
    <n v="131"/>
    <m/>
    <m/>
    <s v="KR 42D  46  SUR 131  "/>
    <s v="3383541-7"/>
    <n v="3155837800"/>
    <s v="ansaja2023@gmail.com"/>
    <m/>
    <s v="LOTE-PREDIO"/>
    <s v="Afectación a suelos de protección "/>
    <s v="La Paz"/>
    <n v="7"/>
    <x v="23"/>
    <d v="2026-02-03T00:00:00"/>
    <n v="5"/>
    <d v="2026-02-10T00:00:00"/>
    <s v="Respuesta DP u Oficio"/>
    <s v="Julian Guzman Agudelo"/>
    <m/>
    <m/>
    <s v="Verificación"/>
    <x v="6"/>
    <s v="PQRS"/>
    <n v="3"/>
  </r>
  <r>
    <s v="0112-2026"/>
    <n v="7571"/>
    <s v="Anonimo"/>
    <m/>
    <m/>
    <m/>
    <m/>
    <m/>
    <m/>
    <m/>
    <m/>
    <m/>
    <m/>
    <s v="No reporta"/>
    <s v="No reporta"/>
    <s v="No reporta"/>
    <s v="No reporta"/>
    <s v="Federico Londoño Arango"/>
    <s v="CL"/>
    <n v="40"/>
    <m/>
    <s v="SUR"/>
    <n v="25"/>
    <s v="B"/>
    <m/>
    <n v="60"/>
    <m/>
    <n v="124"/>
    <s v="CL 40 SUR 25 B  60  124"/>
    <s v="No reporta"/>
    <s v="No reporta"/>
    <s v="No reporta"/>
    <m/>
    <s v="RESIDUOS SOLIDOS"/>
    <s v="Disposición inadecuada de residuos sólidos en horas, dias y lugares no autorizados"/>
    <s v="San José"/>
    <n v="6"/>
    <x v="30"/>
    <d v="2026-02-16T00:00:00"/>
    <n v="7"/>
    <d v="2026-02-24T00:00:00"/>
    <s v="Auto de archivo"/>
    <s v="Juan Carlos Sánchez Vargas"/>
    <m/>
    <m/>
    <s v="Archivado"/>
    <x v="1"/>
    <s v="PQRS"/>
    <n v="3"/>
  </r>
  <r>
    <s v="0113-2026"/>
    <n v="2311"/>
    <s v="De oficio"/>
    <m/>
    <m/>
    <m/>
    <m/>
    <m/>
    <m/>
    <m/>
    <m/>
    <m/>
    <m/>
    <s v="No reporta"/>
    <s v="No reporta"/>
    <s v="No reporta"/>
    <s v="No reporta"/>
    <s v="Unidad Residencial Sepia"/>
    <s v="KR"/>
    <n v="27"/>
    <m/>
    <m/>
    <n v="28"/>
    <m/>
    <s v="SUR"/>
    <n v="23"/>
    <m/>
    <m/>
    <s v="KR 27  28  SUR 23  "/>
    <s v="No reporta"/>
    <s v="No reporta"/>
    <s v="No reporta"/>
    <m/>
    <s v="FLORA"/>
    <s v="Tenencia inadecuada de lotes - falta de mantenimiento"/>
    <s v="El Esmeraldal"/>
    <n v="4"/>
    <x v="30"/>
    <m/>
    <n v="-46062"/>
    <m/>
    <m/>
    <m/>
    <m/>
    <m/>
    <s v="Remisión"/>
    <x v="5"/>
    <m/>
    <s v=""/>
  </r>
  <r>
    <s v="0114-2026"/>
    <n v="2311"/>
    <s v="De oficio"/>
    <m/>
    <m/>
    <m/>
    <m/>
    <m/>
    <m/>
    <m/>
    <m/>
    <m/>
    <m/>
    <s v="No reporta"/>
    <s v="No reporta"/>
    <s v="No reporta"/>
    <s v="No reporta"/>
    <s v="Urbanización Iberica Vital"/>
    <s v="CL"/>
    <n v="27"/>
    <m/>
    <s v="SUR"/>
    <n v="27"/>
    <m/>
    <s v="SUR"/>
    <n v="55"/>
    <m/>
    <m/>
    <s v="CL 27 SUR 27  SUR 55  "/>
    <s v="No reporta"/>
    <s v="No reporta"/>
    <s v="No reporta"/>
    <m/>
    <s v="FLORA"/>
    <s v="Tenencia inadecuada de lotes - falta de mantenimiento"/>
    <s v="El Esmeraldal"/>
    <n v="4"/>
    <x v="30"/>
    <m/>
    <n v="-46062"/>
    <m/>
    <m/>
    <m/>
    <m/>
    <m/>
    <s v="Remisión"/>
    <x v="5"/>
    <m/>
    <s v=""/>
  </r>
  <r>
    <s v="0115-2026"/>
    <n v="8243"/>
    <s v="Esteban Alonso Muñoz Escobar"/>
    <s v="KR"/>
    <n v="46"/>
    <m/>
    <m/>
    <n v="19"/>
    <m/>
    <s v="SUR"/>
    <n v="37"/>
    <m/>
    <m/>
    <s v="KR 46   19  SUR 37  "/>
    <n v="8032864"/>
    <m/>
    <m/>
    <m/>
    <m/>
    <m/>
    <m/>
    <m/>
    <m/>
    <m/>
    <m/>
    <m/>
    <m/>
    <m/>
    <s v="        "/>
    <m/>
    <m/>
    <m/>
    <m/>
    <s v="FAUNA DOMÉSTICA"/>
    <s v="Permiso de tenencia de caninos de manejo especial "/>
    <s v="Bosques de Zuñiga"/>
    <n v="2"/>
    <x v="31"/>
    <d v="2026-02-11T00:00:00"/>
    <n v="0"/>
    <d v="2026-02-11T00:00:00"/>
    <s v="Auto de archivo"/>
    <s v="Juan Carlos Sánchez Vargas"/>
    <m/>
    <m/>
    <s v="Archivado"/>
    <x v="1"/>
    <m/>
    <s v=""/>
  </r>
  <r>
    <s v="0116-2026"/>
    <n v="8244"/>
    <s v="Benjamin Villarreal Cifuentes"/>
    <s v="KR"/>
    <n v="29"/>
    <s v="A"/>
    <m/>
    <n v="39"/>
    <m/>
    <s v="SUR"/>
    <n v="34"/>
    <m/>
    <s v="Apto 605"/>
    <s v="KR 29 A  39  SUR 34  Apto 605"/>
    <n v="72151149"/>
    <s v="3790520-3113847985"/>
    <s v="benjamin.villarreal@gmail.com"/>
    <m/>
    <m/>
    <m/>
    <m/>
    <m/>
    <m/>
    <m/>
    <m/>
    <m/>
    <m/>
    <m/>
    <s v="        "/>
    <m/>
    <m/>
    <m/>
    <m/>
    <s v="FAUNA DOMÉSTICA"/>
    <s v="Permiso de tenencia de caninos de manejo especial "/>
    <s v="San José"/>
    <n v="6"/>
    <x v="31"/>
    <d v="2026-02-13T00:00:00"/>
    <n v="2"/>
    <d v="2026-02-13T00:00:00"/>
    <s v="Auto de archivo"/>
    <s v="Juan Carlos Sánchez Vargas"/>
    <m/>
    <m/>
    <s v="Archivado"/>
    <x v="1"/>
    <m/>
    <s v=""/>
  </r>
  <r>
    <s v="0117-2026"/>
    <n v="8245"/>
    <s v="Alfonso Muñeton "/>
    <s v="KR"/>
    <n v="47"/>
    <s v="A"/>
    <m/>
    <n v="39"/>
    <m/>
    <s v="SUR"/>
    <n v="4"/>
    <m/>
    <m/>
    <s v="KR 47 A  39  SUR 4  "/>
    <n v="70978412"/>
    <n v="3104195431"/>
    <s v="alfonsomuñeton25@gmail.com"/>
    <m/>
    <m/>
    <m/>
    <m/>
    <m/>
    <m/>
    <m/>
    <m/>
    <m/>
    <m/>
    <m/>
    <s v="        "/>
    <m/>
    <m/>
    <m/>
    <m/>
    <s v="FAUNA DOMÉSTICA"/>
    <s v="Permiso de tenencia de caninos de manejo especial "/>
    <s v="Alcalá"/>
    <n v="8"/>
    <x v="31"/>
    <d v="2026-02-13T00:00:00"/>
    <n v="2"/>
    <d v="2026-02-13T00:00:00"/>
    <s v="Auto de archivo"/>
    <s v="Juan Carlos Sánchez Vargas"/>
    <m/>
    <m/>
    <s v="Archivado"/>
    <x v="1"/>
    <m/>
    <s v=""/>
  </r>
  <r>
    <s v="0118-2026"/>
    <n v="8366"/>
    <s v="Comunidad"/>
    <m/>
    <m/>
    <m/>
    <m/>
    <m/>
    <m/>
    <m/>
    <m/>
    <m/>
    <m/>
    <s v="         "/>
    <m/>
    <m/>
    <m/>
    <s v="Por Determinar"/>
    <s v="CL"/>
    <n v="37"/>
    <s v="B"/>
    <s v="SUR"/>
    <n v="27"/>
    <s v="D"/>
    <m/>
    <n v="56"/>
    <m/>
    <s v="Int 115 Ramal 3"/>
    <s v="CL 37B SUR 27 D  56  Int 115 Ramal 3"/>
    <m/>
    <m/>
    <m/>
    <m/>
    <s v="FLORA"/>
    <s v="Aprovechamiento forestal sin permisos "/>
    <s v="Loma de las Brujas"/>
    <n v="5"/>
    <x v="31"/>
    <d v="2026-02-11T00:00:00"/>
    <n v="0"/>
    <d v="2026-02-11T00:00:00"/>
    <s v="Visitas patrulleros"/>
    <s v="Olver Puerta Garcia"/>
    <m/>
    <m/>
    <s v="Informe técnico"/>
    <x v="6"/>
    <m/>
    <s v=""/>
  </r>
  <r>
    <s v="0119-2026"/>
    <n v="7991"/>
    <s v="Emilce Tirado Betancur"/>
    <s v="CL"/>
    <n v="39"/>
    <s v="B"/>
    <s v="SUR"/>
    <n v="37"/>
    <m/>
    <m/>
    <n v="44"/>
    <m/>
    <m/>
    <s v="CL 39 B SUR 37   44  "/>
    <n v="32336411"/>
    <n v="3053285788"/>
    <m/>
    <s v="Eunice Alvarez"/>
    <s v="CL"/>
    <n v="39"/>
    <s v="B"/>
    <s v="SUR"/>
    <n v="37"/>
    <m/>
    <m/>
    <n v="39"/>
    <m/>
    <m/>
    <s v="CL 39 B SUR 37   39  "/>
    <m/>
    <n v="3103876102"/>
    <m/>
    <m/>
    <s v="FLORA"/>
    <s v="Afectaciones a la propiedad por arboles o vegetación"/>
    <s v="Mesa"/>
    <n v="9"/>
    <x v="32"/>
    <d v="2026-02-12T00:00:00"/>
    <n v="2"/>
    <d v="2026-02-21T00:00:00"/>
    <s v="Auto de archivo"/>
    <s v="Juan Carlos Sánchez Vargas"/>
    <m/>
    <m/>
    <s v="Archivado"/>
    <x v="1"/>
    <m/>
    <s v=""/>
  </r>
  <r>
    <s v="0120-2026"/>
    <n v="1926"/>
    <s v="Comunidad"/>
    <m/>
    <m/>
    <m/>
    <m/>
    <m/>
    <m/>
    <m/>
    <m/>
    <m/>
    <m/>
    <s v="         "/>
    <m/>
    <m/>
    <m/>
    <s v="Maria Eugenia Arenas"/>
    <s v="KR"/>
    <n v="39"/>
    <m/>
    <m/>
    <n v="46"/>
    <s v="F"/>
    <s v="SUR"/>
    <n v="4"/>
    <m/>
    <m/>
    <s v="KR 39  46 F SUR 4  "/>
    <m/>
    <m/>
    <m/>
    <m/>
    <s v="FAUNA DOMÉSTICA"/>
    <s v="Tenencia inadecuada de animales de compañía"/>
    <s v="El Trianón"/>
    <n v="7"/>
    <x v="9"/>
    <d v="2026-01-23T00:00:00"/>
    <n v="7"/>
    <d v="2026-02-11T00:00:00"/>
    <s v="Auto de archivo"/>
    <s v="Juan Carlos Sánchez Vargas"/>
    <m/>
    <m/>
    <s v="Archivado"/>
    <x v="1"/>
    <m/>
    <s v=""/>
  </r>
  <r>
    <s v="0121-2026"/>
    <n v="7822"/>
    <s v="Anonimo"/>
    <m/>
    <m/>
    <m/>
    <m/>
    <m/>
    <m/>
    <m/>
    <m/>
    <m/>
    <m/>
    <s v="         "/>
    <m/>
    <m/>
    <m/>
    <s v="Vehiculo STE 251"/>
    <m/>
    <s v="Frente unidad PUebla"/>
    <m/>
    <m/>
    <m/>
    <m/>
    <m/>
    <m/>
    <m/>
    <m/>
    <s v=" Frente unidad PUebla       "/>
    <m/>
    <m/>
    <m/>
    <m/>
    <s v="RESIDUOS SOLIDOS"/>
    <s v="Acumulación de escombros en el espacio publico "/>
    <s v="El Esmeraldal"/>
    <n v="4"/>
    <x v="32"/>
    <d v="2026-02-10T00:00:00"/>
    <n v="0"/>
    <d v="2026-02-18T00:00:00"/>
    <s v="Auto de archivo"/>
    <s v="Juan Carlos Sánchez Vargas"/>
    <n v="895"/>
    <m/>
    <s v="Archivado"/>
    <x v="1"/>
    <m/>
    <s v=""/>
  </r>
  <r>
    <s v="0122-2026"/>
    <n v="7795"/>
    <s v="Liliana"/>
    <m/>
    <m/>
    <m/>
    <m/>
    <m/>
    <m/>
    <m/>
    <m/>
    <m/>
    <m/>
    <s v="         "/>
    <m/>
    <n v="3136183567"/>
    <m/>
    <s v="Por determinar"/>
    <m/>
    <m/>
    <m/>
    <m/>
    <m/>
    <m/>
    <m/>
    <m/>
    <m/>
    <m/>
    <s v="        "/>
    <m/>
    <m/>
    <m/>
    <m/>
    <s v="HÍDRICO"/>
    <s v="Descarga inadecuada de aguas residuales o sin cumplimiento de requisitos"/>
    <s v="El Vallano"/>
    <n v="11"/>
    <x v="32"/>
    <m/>
    <n v="-46063"/>
    <m/>
    <s v="Auto de archivo"/>
    <s v="Juan Carlos Sánchez Vargas"/>
    <m/>
    <m/>
    <s v="Archivado"/>
    <x v="1"/>
    <m/>
    <s v=""/>
  </r>
  <r>
    <s v="0123-2026"/>
    <n v="4625"/>
    <s v="Comunidad"/>
    <m/>
    <m/>
    <m/>
    <m/>
    <m/>
    <m/>
    <m/>
    <m/>
    <m/>
    <m/>
    <s v="         "/>
    <m/>
    <m/>
    <m/>
    <s v="Por determinar"/>
    <m/>
    <m/>
    <m/>
    <m/>
    <m/>
    <m/>
    <m/>
    <m/>
    <m/>
    <m/>
    <s v="        "/>
    <m/>
    <m/>
    <m/>
    <m/>
    <s v="HÍDRICO"/>
    <s v="Descarga inadecuada de aguas residuales o sin cumplimiento de requisitos"/>
    <s v="El Chingui"/>
    <n v="6"/>
    <x v="23"/>
    <d v="2026-01-28T00:00:00"/>
    <n v="-1"/>
    <d v="2026-02-11T00:00:00"/>
    <s v="Auto de archivo"/>
    <s v="Juan Carlos Sánchez Vargas"/>
    <m/>
    <m/>
    <s v="Archivado"/>
    <x v="1"/>
    <m/>
    <s v=""/>
  </r>
  <r>
    <s v="0124-2026"/>
    <n v="8607"/>
    <s v="Comunidad"/>
    <m/>
    <m/>
    <m/>
    <m/>
    <m/>
    <m/>
    <m/>
    <m/>
    <m/>
    <m/>
    <s v="         "/>
    <m/>
    <m/>
    <m/>
    <s v="Por Determinar"/>
    <m/>
    <m/>
    <m/>
    <m/>
    <m/>
    <m/>
    <m/>
    <m/>
    <s v="adelante  de las tapas por la via vieja,portada naranja"/>
    <m/>
    <s v="       adelante  de las tapas por la via vieja,portada naranja "/>
    <m/>
    <m/>
    <m/>
    <m/>
    <s v="RESIDUOS SOLIDOS"/>
    <s v="Disposición inadecuada de residuos sólidos en horas, dias y lugares no autorizados"/>
    <s v="El Vallano"/>
    <n v="11"/>
    <x v="33"/>
    <d v="2026-03-24T00:00:00"/>
    <n v="40"/>
    <d v="2026-04-08T00:00:00"/>
    <s v="Auto de archivo"/>
    <s v="Juan Carlos Sánchez Vargas"/>
    <m/>
    <m/>
    <s v="Archivado"/>
    <x v="1"/>
    <m/>
    <s v=""/>
  </r>
  <r>
    <s v="0125-2026"/>
    <n v="8877"/>
    <s v="Ruben Dario Garcia Alvarez "/>
    <s v="CL"/>
    <n v="48"/>
    <s v="C"/>
    <s v="SUR"/>
    <n v="42"/>
    <m/>
    <m/>
    <n v="17"/>
    <m/>
    <s v="int 204"/>
    <s v="CL 48 C SUR 42   17  int 204"/>
    <n v="70558998"/>
    <s v="3128435757-3146640495"/>
    <s v="rubencho416@hotmail.com"/>
    <m/>
    <m/>
    <m/>
    <m/>
    <m/>
    <m/>
    <m/>
    <m/>
    <m/>
    <m/>
    <m/>
    <s v="        "/>
    <m/>
    <m/>
    <m/>
    <m/>
    <s v="FAUNA DOMÉSTICA"/>
    <s v="Permiso de tenencia de caninos de manejo especial "/>
    <s v="Loma del Barro"/>
    <n v="7"/>
    <x v="34"/>
    <d v="2026-02-13T00:00:00"/>
    <n v="0"/>
    <d v="2026-02-13T00:00:00"/>
    <s v="Auto de archivo"/>
    <s v="Juan Carlos Sánchez Vargas"/>
    <m/>
    <m/>
    <s v="Archivado"/>
    <x v="1"/>
    <m/>
    <s v=""/>
  </r>
  <r>
    <s v="0126-2026"/>
    <n v="9189"/>
    <s v="Marta Cecilia Londoño"/>
    <s v="CL"/>
    <n v="35"/>
    <m/>
    <m/>
    <n v="37"/>
    <m/>
    <s v="SUR"/>
    <n v="27"/>
    <m/>
    <m/>
    <s v="CL 35   37  SUR 27  "/>
    <n v="43733928"/>
    <n v="3127808381"/>
    <m/>
    <m/>
    <m/>
    <m/>
    <m/>
    <m/>
    <m/>
    <m/>
    <m/>
    <m/>
    <m/>
    <m/>
    <s v="        "/>
    <m/>
    <m/>
    <m/>
    <m/>
    <s v="FAUNA DOMÉSTICA"/>
    <s v="Permiso de tenencia de caninos de manejo especial "/>
    <s v="Mesa"/>
    <n v="9"/>
    <x v="34"/>
    <m/>
    <n v="-46066"/>
    <m/>
    <m/>
    <m/>
    <m/>
    <s v="Juan  Muñoz Guerra"/>
    <s v="Archivado"/>
    <x v="1"/>
    <m/>
    <s v=""/>
  </r>
  <r>
    <s v="0127-2026"/>
    <n v="8943"/>
    <s v="Rommer Berrueta"/>
    <s v="CL"/>
    <n v="49"/>
    <s v="D"/>
    <s v="SUR"/>
    <n v="40"/>
    <s v="A"/>
    <m/>
    <n v="78"/>
    <m/>
    <m/>
    <s v="CL 49 D SUR 40 A  78  "/>
    <n v="974684"/>
    <n v="3042656644"/>
    <m/>
    <s v="Wilson Castaño"/>
    <m/>
    <s v="Baressi"/>
    <m/>
    <m/>
    <m/>
    <m/>
    <m/>
    <m/>
    <m/>
    <m/>
    <s v=" Baressi       "/>
    <m/>
    <n v="3043585207"/>
    <m/>
    <m/>
    <s v="FAUNA DOMÉSTICA"/>
    <s v="Tenencia inadecuada de animales de compañía"/>
    <s v="Loma del Barro"/>
    <n v="7"/>
    <x v="34"/>
    <m/>
    <n v="-46066"/>
    <m/>
    <m/>
    <m/>
    <m/>
    <m/>
    <s v="Visitas patrulleros"/>
    <x v="11"/>
    <m/>
    <s v=""/>
  </r>
  <r>
    <s v="0128-2026"/>
    <n v="8455"/>
    <s v="Mauricio Betancur"/>
    <s v="CL"/>
    <n v="40"/>
    <s v="C"/>
    <s v="SUR"/>
    <n v="30"/>
    <s v="A"/>
    <m/>
    <n v="19"/>
    <m/>
    <m/>
    <s v="CL 40 C SUR 30 A  19  "/>
    <n v="1037573787"/>
    <n v="3014955939"/>
    <m/>
    <s v="Por determinar"/>
    <m/>
    <m/>
    <m/>
    <m/>
    <m/>
    <m/>
    <m/>
    <m/>
    <m/>
    <m/>
    <s v="        "/>
    <m/>
    <m/>
    <m/>
    <m/>
    <s v="FAUNA DOMÉSTICA"/>
    <s v="Presunto maltrato animal"/>
    <s v="San José"/>
    <n v="6"/>
    <x v="33"/>
    <d v="2026-02-19T00:00:00"/>
    <n v="7"/>
    <d v="2026-02-19T00:00:00"/>
    <s v="Auto de archivo"/>
    <s v="Juan Carlos Sánchez Vargas"/>
    <m/>
    <m/>
    <s v="Archivado"/>
    <x v="1"/>
    <m/>
    <s v=""/>
  </r>
  <r>
    <s v="0129-2026"/>
    <n v="2601"/>
    <s v="De oficio"/>
    <m/>
    <m/>
    <m/>
    <m/>
    <m/>
    <m/>
    <m/>
    <m/>
    <m/>
    <m/>
    <s v="         "/>
    <m/>
    <m/>
    <m/>
    <s v="Celene silva"/>
    <s v="TR"/>
    <n v="34"/>
    <s v="C"/>
    <s v="SUR"/>
    <n v="33"/>
    <m/>
    <m/>
    <n v="7"/>
    <m/>
    <m/>
    <s v="TR 34C SUR 33   7  "/>
    <n v="1037123171"/>
    <n v="3127156842"/>
    <m/>
    <m/>
    <s v="FAUNA DOMÉSTICA"/>
    <s v="Presunto maltrato animal"/>
    <s v="Obrero"/>
    <n v="9"/>
    <x v="34"/>
    <m/>
    <n v="-46066"/>
    <m/>
    <m/>
    <s v="Juan  Muñoz Guerra"/>
    <m/>
    <s v="Juan  Muñoz Guerra"/>
    <s v="Auto de inicio "/>
    <x v="3"/>
    <m/>
    <s v=""/>
  </r>
  <r>
    <s v="0130-2026"/>
    <n v="2602"/>
    <s v="Anonimo"/>
    <m/>
    <m/>
    <m/>
    <m/>
    <m/>
    <m/>
    <m/>
    <m/>
    <m/>
    <m/>
    <s v="         "/>
    <m/>
    <m/>
    <m/>
    <s v="Andres Gomez"/>
    <s v="KR"/>
    <n v="27"/>
    <s v="AA"/>
    <m/>
    <n v="36"/>
    <m/>
    <s v="SUR"/>
    <n v="151"/>
    <m/>
    <m/>
    <s v="KR 27AA  36  SUR 151  "/>
    <m/>
    <m/>
    <m/>
    <m/>
    <s v="FAUNA DOMÉSTICA"/>
    <s v="Presunto maltrato animal"/>
    <s v="Inmaculada"/>
    <n v="5"/>
    <x v="34"/>
    <m/>
    <n v="-46066"/>
    <m/>
    <m/>
    <m/>
    <m/>
    <s v="Juan  Muñoz Guerra"/>
    <s v="Auto de inicio "/>
    <x v="3"/>
    <m/>
    <s v=""/>
  </r>
  <r>
    <s v="0131-2026"/>
    <s v="001084 - 0004328"/>
    <s v="Anonimo"/>
    <m/>
    <m/>
    <m/>
    <m/>
    <m/>
    <m/>
    <m/>
    <m/>
    <m/>
    <m/>
    <s v="         "/>
    <s v="No reporta"/>
    <s v="No reporta"/>
    <s v="No reporta"/>
    <s v="No reporta"/>
    <s v="CL"/>
    <n v="40"/>
    <s v="F"/>
    <s v="SUR"/>
    <n v="24"/>
    <s v="B"/>
    <m/>
    <n v="200"/>
    <m/>
    <m/>
    <s v="CL 40F SUR 24 B  200  "/>
    <m/>
    <m/>
    <m/>
    <m/>
    <s v="HÍDRICO"/>
    <s v="Descarga inadecuada de aguas residuales o sin cumplimiento de requisitos"/>
    <s v="La Mina "/>
    <n v="6"/>
    <x v="21"/>
    <d v="2026-02-03T00:00:00"/>
    <n v="6"/>
    <d v="2026-02-16T00:00:00"/>
    <s v="Auto de archivo"/>
    <s v="Juan Carlos Sánchez Vargas"/>
    <m/>
    <m/>
    <s v="Archivado"/>
    <x v="1"/>
    <s v="PQRS"/>
    <n v="3"/>
  </r>
  <r>
    <s v="0132-2026"/>
    <n v="2320"/>
    <s v="De oficio / Inspección Sexta de Policia"/>
    <m/>
    <m/>
    <m/>
    <m/>
    <m/>
    <m/>
    <m/>
    <m/>
    <m/>
    <m/>
    <s v="         "/>
    <s v="No reporta"/>
    <s v="No reporta"/>
    <s v="No reporta"/>
    <s v="Lavadero de Carros City Carr"/>
    <s v="KR"/>
    <n v="36"/>
    <s v="D"/>
    <m/>
    <n v="27"/>
    <s v="A"/>
    <s v="SUR"/>
    <n v="106"/>
    <m/>
    <m/>
    <s v="KR 36D  27 A SUR 106  "/>
    <s v="No reporta"/>
    <s v="No reporta"/>
    <s v="No reporta"/>
    <m/>
    <s v="LOTE-PREDIO"/>
    <s v="Manejo inadecuado de aguas lluvias o escorrentia"/>
    <s v="La Pradera"/>
    <n v="5"/>
    <x v="30"/>
    <d v="2026-02-16T00:00:00"/>
    <n v="7"/>
    <d v="2026-02-16T00:00:00"/>
    <s v="Visitas patrulleros"/>
    <s v="Laura Bautista Barroso"/>
    <m/>
    <m/>
    <s v="Archivado"/>
    <x v="1"/>
    <m/>
    <s v=""/>
  </r>
  <r>
    <s v="0133-2026"/>
    <n v="10062"/>
    <s v="Comunidad"/>
    <m/>
    <m/>
    <m/>
    <m/>
    <m/>
    <m/>
    <m/>
    <m/>
    <m/>
    <m/>
    <s v="         "/>
    <m/>
    <m/>
    <m/>
    <s v="Urbanización Casa de Patio"/>
    <s v="CL"/>
    <n v="25"/>
    <s v="C"/>
    <s v="SUR"/>
    <n v="20"/>
    <m/>
    <m/>
    <n v="17"/>
    <m/>
    <m/>
    <s v="CL 25C SUR 20   17  "/>
    <m/>
    <m/>
    <m/>
    <m/>
    <s v="FLORA"/>
    <s v="Aprovechamiento forestal sin permisos "/>
    <s v="Loma El Atravezado"/>
    <n v="4"/>
    <x v="35"/>
    <d v="2026-02-17T00:00:00"/>
    <n v="0"/>
    <d v="2026-02-18T00:00:00"/>
    <s v="Auto de archivo"/>
    <s v="Juan Carlos Sánchez Vargas"/>
    <n v="219"/>
    <m/>
    <s v="Archivado"/>
    <x v="1"/>
    <m/>
    <s v=""/>
  </r>
  <r>
    <s v="0134-2026"/>
    <n v="10085"/>
    <s v="Anonimo"/>
    <m/>
    <m/>
    <m/>
    <m/>
    <m/>
    <m/>
    <m/>
    <m/>
    <m/>
    <m/>
    <s v="         "/>
    <m/>
    <m/>
    <m/>
    <s v="Por determinar"/>
    <s v="KR"/>
    <n v="39"/>
    <s v="DD"/>
    <m/>
    <n v="45"/>
    <s v="A"/>
    <s v="SUR"/>
    <m/>
    <m/>
    <m/>
    <s v="KR 39DD  45 A SUR   "/>
    <m/>
    <n v="3146218118"/>
    <m/>
    <m/>
    <s v="FLORA"/>
    <s v="Afectación a individuos arboreos"/>
    <s v="La Paz"/>
    <n v="7"/>
    <x v="35"/>
    <d v="2026-02-17T00:00:00"/>
    <n v="0"/>
    <d v="2026-02-18T00:00:00"/>
    <s v="Auto de archivo"/>
    <s v="Juan Carlos Sánchez Vargas"/>
    <n v="219"/>
    <m/>
    <s v="Archivado"/>
    <x v="1"/>
    <m/>
    <s v=""/>
  </r>
  <r>
    <s v="0135-2026"/>
    <n v="9736"/>
    <s v="Comunidad"/>
    <m/>
    <m/>
    <m/>
    <m/>
    <m/>
    <m/>
    <m/>
    <m/>
    <m/>
    <m/>
    <s v="         "/>
    <m/>
    <m/>
    <m/>
    <s v="Torres De sol naciente"/>
    <s v="KR"/>
    <n v="46"/>
    <s v="C"/>
    <m/>
    <n v="38"/>
    <s v="B"/>
    <m/>
    <n v="10"/>
    <m/>
    <m/>
    <s v="KR 46C  38 B  10  "/>
    <m/>
    <m/>
    <m/>
    <m/>
    <s v="HÍDRICO"/>
    <s v="Manejo inadecuado de aguas lluvias o escorrentia"/>
    <s v="Alcalá"/>
    <n v="8"/>
    <x v="35"/>
    <d v="2026-02-17T00:00:00"/>
    <n v="0"/>
    <d v="2026-02-18T00:00:00"/>
    <s v="Auto de archivo"/>
    <s v="Juan Carlos Sánchez Vargas"/>
    <n v="219"/>
    <m/>
    <s v="Archivado"/>
    <x v="1"/>
    <m/>
    <s v=""/>
  </r>
  <r>
    <s v="0136-2026"/>
    <s v="0002486-0001818"/>
    <s v="De oficio planeación"/>
    <m/>
    <m/>
    <m/>
    <m/>
    <m/>
    <m/>
    <m/>
    <m/>
    <m/>
    <m/>
    <s v="         "/>
    <m/>
    <m/>
    <m/>
    <s v="Restaurante Donde Albeiro"/>
    <m/>
    <s v="001-0323108"/>
    <m/>
    <m/>
    <m/>
    <m/>
    <m/>
    <m/>
    <m/>
    <m/>
    <s v=" 001-0323108       "/>
    <m/>
    <m/>
    <m/>
    <m/>
    <s v="SUELO"/>
    <s v="Afectaciones por movimientos en masa o erosión"/>
    <s v="El Escobero"/>
    <n v="10"/>
    <x v="26"/>
    <d v="2026-01-30T00:00:00"/>
    <n v="0"/>
    <d v="2026-01-30T00:00:00"/>
    <s v="Remisión"/>
    <s v="Julian Guzman Agudelo"/>
    <m/>
    <m/>
    <s v="Informe técnico"/>
    <x v="4"/>
    <m/>
    <s v=""/>
  </r>
  <r>
    <s v="0137-2026"/>
    <n v="9637"/>
    <s v="Edward Alonso Salinas Barrera"/>
    <s v="KR"/>
    <n v="24"/>
    <s v="B"/>
    <m/>
    <n v="40"/>
    <s v="A"/>
    <s v="SUR"/>
    <n v="162"/>
    <n v="2"/>
    <n v="216"/>
    <s v="KR 24 B  40 A SUR 162 2 216"/>
    <n v="71752950"/>
    <n v="3006032977"/>
    <m/>
    <s v="Juan David Taborda"/>
    <s v="KR"/>
    <n v="24"/>
    <s v="B"/>
    <m/>
    <n v="40"/>
    <s v="A"/>
    <s v="SUR"/>
    <n v="162"/>
    <n v="1"/>
    <n v="428"/>
    <s v="KR 24 B  40 A SUR 162 1 428"/>
    <n v="1037596459"/>
    <n v="3045924234"/>
    <m/>
    <m/>
    <s v="FAUNA DOMÉSTICA"/>
    <s v="Ataque de animales de compañía a otros animales o personas"/>
    <s v="La Mina "/>
    <n v="6"/>
    <x v="36"/>
    <m/>
    <n v="-46069"/>
    <m/>
    <m/>
    <m/>
    <m/>
    <s v="Alexandra Uribe Alzate"/>
    <s v="Auto de inicio "/>
    <x v="0"/>
    <m/>
    <s v=""/>
  </r>
  <r>
    <s v="0138-2026"/>
    <s v="0009433 - 0016349"/>
    <s v="Soraida Ruiz- Palermo San josé"/>
    <s v="CL"/>
    <n v="36"/>
    <s v="D"/>
    <s v="SUR"/>
    <n v="16"/>
    <m/>
    <m/>
    <n v="86"/>
    <m/>
    <m/>
    <s v="CL 36 D SUR 16   86  "/>
    <n v="4328713"/>
    <n v="3122904236"/>
    <m/>
    <s v="Por determinar"/>
    <m/>
    <m/>
    <m/>
    <m/>
    <m/>
    <m/>
    <m/>
    <m/>
    <m/>
    <m/>
    <s v="        "/>
    <m/>
    <m/>
    <m/>
    <m/>
    <s v="FLORA"/>
    <s v="Árbol en riesgo"/>
    <s v="El Escobero"/>
    <n v="10"/>
    <x v="36"/>
    <d v="2026-02-23T00:00:00"/>
    <n v="7"/>
    <d v="2026-02-26T00:00:00"/>
    <s v="Verificación"/>
    <s v="Juan Fernando Florez Lema"/>
    <m/>
    <m/>
    <s v="Archivado"/>
    <x v="1"/>
    <m/>
    <s v=""/>
  </r>
  <r>
    <s v="0139-2026"/>
    <s v="0009653 - 0000699"/>
    <s v="Edificio O clock"/>
    <s v="CL"/>
    <n v="23"/>
    <m/>
    <s v="SUR"/>
    <n v="42"/>
    <s v="B"/>
    <m/>
    <n v="60"/>
    <m/>
    <m/>
    <s v="CL 23  SUR 42 B  60  "/>
    <n v="9004049873"/>
    <n v="3103983554"/>
    <m/>
    <s v="Por determinar"/>
    <m/>
    <m/>
    <m/>
    <m/>
    <m/>
    <m/>
    <m/>
    <m/>
    <m/>
    <m/>
    <s v="        "/>
    <m/>
    <m/>
    <m/>
    <m/>
    <s v="FLORA"/>
    <s v="Árbol en riesgo"/>
    <s v="Bosques de Zuñiga"/>
    <n v="2"/>
    <x v="36"/>
    <d v="2026-02-27T00:00:00"/>
    <n v="11"/>
    <d v="2026-03-04T00:00:00"/>
    <s v="Informe técnico"/>
    <s v="Julian Guzman Agudelo"/>
    <m/>
    <m/>
    <s v="Respuesta DP u Oficio"/>
    <x v="12"/>
    <m/>
    <s v=""/>
  </r>
  <r>
    <s v="0140-2026"/>
    <n v="3841"/>
    <s v="De oficio / Gestión del RIesgo"/>
    <m/>
    <m/>
    <m/>
    <m/>
    <m/>
    <m/>
    <m/>
    <m/>
    <m/>
    <m/>
    <s v="         "/>
    <m/>
    <m/>
    <m/>
    <s v="Sebastian Alvarez Santamaria"/>
    <m/>
    <s v="Predio santa catalina"/>
    <m/>
    <m/>
    <m/>
    <m/>
    <m/>
    <m/>
    <m/>
    <m/>
    <s v=" Predio santa catalina       "/>
    <m/>
    <m/>
    <m/>
    <m/>
    <s v="HÍDRICO"/>
    <s v="Manejo inadecuado de aguas lluvias o escorrentia"/>
    <s v="Santa Catalina"/>
    <n v="10"/>
    <x v="33"/>
    <d v="2026-05-11T00:00:00"/>
    <n v="88"/>
    <d v="2026-05-11T00:00:00"/>
    <s v="Visitas patrulleros"/>
    <s v="Olver Puerta Garcia"/>
    <m/>
    <m/>
    <s v="Auto de archivo"/>
    <x v="9"/>
    <m/>
    <s v=""/>
  </r>
  <r>
    <s v="0141-2026"/>
    <s v="9722/4468"/>
    <s v="De oficio Guardabosques"/>
    <m/>
    <m/>
    <m/>
    <m/>
    <m/>
    <m/>
    <m/>
    <m/>
    <m/>
    <m/>
    <s v="         "/>
    <m/>
    <m/>
    <m/>
    <s v="EPM"/>
    <m/>
    <s v="Tanques- transversal de la montaña"/>
    <m/>
    <m/>
    <m/>
    <m/>
    <m/>
    <m/>
    <m/>
    <m/>
    <s v=" Tanques- transversal de la montaña       "/>
    <m/>
    <m/>
    <m/>
    <m/>
    <s v="HÍDRICO"/>
    <s v="Descarga inadecuada de aguas residuales o sin cumplimiento de requisitos"/>
    <s v="El Escobero"/>
    <n v="10"/>
    <x v="35"/>
    <d v="2026-01-28T00:00:00"/>
    <n v="-20"/>
    <d v="2026-01-28T00:00:00"/>
    <s v="Verificación"/>
    <s v="Olver Puerta Garcia"/>
    <m/>
    <m/>
    <s v="Pendiente de trámite"/>
    <x v="6"/>
    <m/>
    <s v=""/>
  </r>
  <r>
    <s v="0142-2026"/>
    <n v="9721"/>
    <s v="De oficio Guardabosques"/>
    <m/>
    <m/>
    <m/>
    <m/>
    <m/>
    <m/>
    <m/>
    <m/>
    <m/>
    <m/>
    <s v="         "/>
    <m/>
    <m/>
    <m/>
    <s v="Por determinar"/>
    <s v="CL"/>
    <n v="20"/>
    <s v="A"/>
    <s v="SUR"/>
    <m/>
    <m/>
    <m/>
    <m/>
    <m/>
    <m/>
    <s v="CL 20A SUR      "/>
    <m/>
    <m/>
    <m/>
    <m/>
    <s v="HÍDRICO"/>
    <s v="Manejo inadecuado de aguas lluvias o escorrentia"/>
    <s v="Pantanillo"/>
    <n v="13"/>
    <x v="35"/>
    <d v="2026-04-14T00:00:00"/>
    <n v="56"/>
    <d v="2026-04-14T00:00:00"/>
    <s v="Visitas patrulleros"/>
    <s v="Laura Bautista Barroso"/>
    <m/>
    <m/>
    <s v="Verificación"/>
    <x v="7"/>
    <m/>
    <s v=""/>
  </r>
  <r>
    <s v="0143-2026"/>
    <n v="9879"/>
    <s v="jAC LA PAZ"/>
    <m/>
    <s v="BARRIO LA PAZ"/>
    <m/>
    <m/>
    <m/>
    <m/>
    <m/>
    <m/>
    <m/>
    <m/>
    <s v=" BARRIO LA PAZ        "/>
    <n v="43946689"/>
    <n v="301491463"/>
    <m/>
    <s v="Por determinar"/>
    <m/>
    <s v="Barrio la paz"/>
    <m/>
    <m/>
    <m/>
    <m/>
    <m/>
    <m/>
    <m/>
    <m/>
    <s v=" Barrio la paz       "/>
    <m/>
    <m/>
    <m/>
    <m/>
    <s v="FAUNA DOMÉSTICA"/>
    <s v="Tenencia inadecuada de animales de compañía"/>
    <s v="La Paz"/>
    <n v="7"/>
    <x v="35"/>
    <d v="2026-03-16T00:00:00"/>
    <n v="27"/>
    <d v="2026-03-16T00:00:00"/>
    <s v="Verificación"/>
    <s v="Laura Bautista Barroso"/>
    <m/>
    <m/>
    <s v="Verificación"/>
    <x v="5"/>
    <m/>
    <s v=""/>
  </r>
  <r>
    <s v="0144-2026"/>
    <n v="9735"/>
    <s v="Comunidad"/>
    <m/>
    <m/>
    <m/>
    <m/>
    <m/>
    <m/>
    <m/>
    <m/>
    <m/>
    <m/>
    <s v="         "/>
    <m/>
    <m/>
    <m/>
    <s v="Gustavo Romero"/>
    <s v="CL"/>
    <n v="41"/>
    <s v="A"/>
    <s v="SUR"/>
    <n v="32"/>
    <m/>
    <m/>
    <n v="46"/>
    <m/>
    <m/>
    <s v="CL 41A SUR 32   46  "/>
    <m/>
    <n v="3124219356"/>
    <m/>
    <m/>
    <s v="RESIDUOS SOLIDOS"/>
    <s v="Disposición inadecuada de residuos sólidos en horas, dias y lugares no autorizados"/>
    <s v="El Dorado"/>
    <n v="7"/>
    <x v="35"/>
    <d v="2026-02-18T00:00:00"/>
    <n v="1"/>
    <d v="2026-02-21T00:00:00"/>
    <s v="Auto de archivo"/>
    <s v="Juan Carlos Sánchez Vargas"/>
    <m/>
    <m/>
    <s v="Archivado"/>
    <x v="1"/>
    <m/>
    <s v=""/>
  </r>
  <r>
    <s v="0145-2026"/>
    <n v="9786"/>
    <s v="Enviaseo"/>
    <m/>
    <m/>
    <m/>
    <m/>
    <m/>
    <m/>
    <m/>
    <n v="2028"/>
    <m/>
    <m/>
    <s v="       2028  "/>
    <m/>
    <m/>
    <m/>
    <s v="Municipio de Envigado"/>
    <m/>
    <m/>
    <m/>
    <m/>
    <m/>
    <m/>
    <m/>
    <m/>
    <m/>
    <m/>
    <s v="        "/>
    <m/>
    <m/>
    <m/>
    <m/>
    <s v="FLORA"/>
    <s v="Afectaciones a la propiedad por arboles o vegetación"/>
    <s v="La Mina "/>
    <n v="6"/>
    <x v="35"/>
    <d v="2026-02-17T00:00:00"/>
    <n v="0"/>
    <d v="2026-02-18T00:00:00"/>
    <s v="Auto de archivo"/>
    <s v="Juan Carlos Sánchez Vargas"/>
    <m/>
    <m/>
    <s v="Archivado"/>
    <x v="1"/>
    <m/>
    <s v=""/>
  </r>
  <r>
    <s v="0146-2026"/>
    <n v="17312012"/>
    <s v="Jose Mario Rhenals"/>
    <s v="KR"/>
    <n v="27"/>
    <m/>
    <s v="SUR"/>
    <n v="51"/>
    <m/>
    <m/>
    <m/>
    <m/>
    <m/>
    <s v="KR 27  SUR 51     "/>
    <n v="1068665028"/>
    <m/>
    <m/>
    <s v="Unidad Loma del bosque"/>
    <s v="KR"/>
    <n v="27"/>
    <m/>
    <s v="SUR"/>
    <n v="51"/>
    <m/>
    <m/>
    <m/>
    <m/>
    <m/>
    <s v="KR 27  SUR 51     "/>
    <n v="1068665028"/>
    <m/>
    <m/>
    <m/>
    <s v="FLORA"/>
    <s v="Afectaciones a la propiedad por arboles o vegetación"/>
    <s v="Loma El Atravezado"/>
    <n v="4"/>
    <x v="35"/>
    <d v="2026-02-17T00:00:00"/>
    <n v="0"/>
    <d v="2026-02-17T00:00:00"/>
    <s v="Auto de archivo"/>
    <s v="Juan Carlos Sánchez Vargas"/>
    <m/>
    <m/>
    <s v="Archivado"/>
    <x v="1"/>
    <m/>
    <s v=""/>
  </r>
  <r>
    <s v="0147-2026"/>
    <n v="2606"/>
    <s v="Daniela Berrio FLorez"/>
    <s v="CL"/>
    <n v="41"/>
    <s v="B"/>
    <s v="SUR"/>
    <n v="29"/>
    <s v="A"/>
    <m/>
    <n v="15"/>
    <m/>
    <m/>
    <s v="CL 41 B SUR 29 A  15  "/>
    <n v="1036658639"/>
    <n v="31132227373"/>
    <m/>
    <s v="Elizabeth"/>
    <s v="CL"/>
    <n v="41"/>
    <s v="B"/>
    <s v="SUR"/>
    <n v="29"/>
    <s v="A"/>
    <m/>
    <n v="15"/>
    <m/>
    <m/>
    <s v="CL 41 B SUR 29 A  15  "/>
    <m/>
    <m/>
    <m/>
    <m/>
    <s v="FAUNA DOMÉSTICA"/>
    <s v="Tenencia inadecuada de animales de compañía"/>
    <s v="La Mina "/>
    <n v="6"/>
    <x v="34"/>
    <d v="2026-02-17T00:00:00"/>
    <n v="4"/>
    <d v="2026-02-17T00:00:00"/>
    <s v="Auto de archivo"/>
    <s v="Juan Carlos Sánchez Vargas"/>
    <m/>
    <m/>
    <s v="Archivado"/>
    <x v="1"/>
    <m/>
    <s v=""/>
  </r>
  <r>
    <s v="0148-2026"/>
    <s v="4451270 - 0001773 - 0002801 - 0006384"/>
    <s v="Guaduales de la Paz"/>
    <m/>
    <m/>
    <m/>
    <m/>
    <m/>
    <m/>
    <m/>
    <m/>
    <m/>
    <m/>
    <s v="         "/>
    <n v="900276733"/>
    <m/>
    <m/>
    <s v="Por determinar"/>
    <m/>
    <m/>
    <m/>
    <m/>
    <m/>
    <m/>
    <m/>
    <m/>
    <m/>
    <m/>
    <s v="        "/>
    <m/>
    <m/>
    <m/>
    <m/>
    <s v="RESIDUOS SOLIDOS"/>
    <s v="Disposición inadecuada de residuos sólidos en horas, dias y lugares no autorizados"/>
    <s v="La Paz"/>
    <n v="7"/>
    <x v="35"/>
    <d v="2026-02-19T00:00:00"/>
    <n v="2"/>
    <d v="2026-02-19T00:00:00"/>
    <s v="Auto de archivo"/>
    <s v="Juan Carlos Sánchez Vargas"/>
    <m/>
    <m/>
    <s v="Archivado"/>
    <x v="1"/>
    <m/>
    <s v=""/>
  </r>
  <r>
    <s v="0149-2026"/>
    <n v="2687"/>
    <s v="Oficio"/>
    <m/>
    <m/>
    <m/>
    <m/>
    <m/>
    <m/>
    <m/>
    <m/>
    <m/>
    <m/>
    <s v="         "/>
    <m/>
    <m/>
    <m/>
    <s v="EPM"/>
    <m/>
    <s v="QUebrada la ayurá"/>
    <m/>
    <m/>
    <m/>
    <m/>
    <m/>
    <m/>
    <m/>
    <m/>
    <s v=" QUebrada la ayurá       "/>
    <m/>
    <m/>
    <m/>
    <m/>
    <s v="HÍDRICO"/>
    <s v="Descarga inadecuada de aguas residuales o sin cumplimiento de requisitos"/>
    <s v="El Salado"/>
    <n v="6"/>
    <x v="35"/>
    <m/>
    <n v="-46070"/>
    <m/>
    <m/>
    <m/>
    <m/>
    <m/>
    <s v="Visitas técnicos"/>
    <x v="2"/>
    <m/>
    <s v=""/>
  </r>
  <r>
    <s v="0150-2026"/>
    <n v="9995"/>
    <s v="Ana Vasco"/>
    <m/>
    <m/>
    <m/>
    <m/>
    <m/>
    <m/>
    <m/>
    <m/>
    <m/>
    <m/>
    <s v="         "/>
    <n v="21729011"/>
    <n v="3361324"/>
    <m/>
    <s v="Unidad Saltamontes"/>
    <s v="KR"/>
    <n v="27"/>
    <s v="G"/>
    <m/>
    <n v="35"/>
    <m/>
    <s v="SUR"/>
    <n v="175"/>
    <m/>
    <m/>
    <s v="KR 27G  35  SUR 175  "/>
    <m/>
    <m/>
    <m/>
    <m/>
    <s v="HÍDRICO"/>
    <s v="Descarga inadecuada de aguas residuales o sin cumplimiento de requisitos"/>
    <s v="El Chocho"/>
    <n v="5"/>
    <x v="35"/>
    <d v="2026-02-24T00:00:00"/>
    <n v="7"/>
    <d v="2026-04-27T00:00:00"/>
    <s v="Visitas patrulleros"/>
    <s v="Laura Bautista Barroso"/>
    <m/>
    <m/>
    <s v="Verificación"/>
    <x v="7"/>
    <m/>
    <s v=""/>
  </r>
  <r>
    <s v="0151-2026"/>
    <n v="9994"/>
    <s v="Gladys Arias"/>
    <m/>
    <m/>
    <m/>
    <m/>
    <m/>
    <m/>
    <m/>
    <m/>
    <m/>
    <m/>
    <s v="         "/>
    <m/>
    <n v="3154363637"/>
    <m/>
    <s v="Por determinar"/>
    <s v="CL"/>
    <n v="36"/>
    <m/>
    <s v="SUR"/>
    <n v="22"/>
    <m/>
    <m/>
    <n v="5"/>
    <m/>
    <m/>
    <s v="CL 36 SUR 22   5  "/>
    <m/>
    <m/>
    <m/>
    <m/>
    <s v="FLORA"/>
    <s v="Afectación a individuos arboreos"/>
    <s v="El Chocho"/>
    <n v="5"/>
    <x v="35"/>
    <d v="2026-03-17T00:00:00"/>
    <n v="28"/>
    <d v="2026-03-17T00:00:00"/>
    <s v="Auto de archivo"/>
    <s v="Juan Carlos Sánchez Vargas"/>
    <m/>
    <m/>
    <s v="Archivado"/>
    <x v="1"/>
    <m/>
    <s v=""/>
  </r>
  <r>
    <s v="0152-2026"/>
    <n v="10068"/>
    <s v="Gloria Maria Vargas Cadavid"/>
    <s v="CL"/>
    <n v="47"/>
    <m/>
    <s v="SUR"/>
    <n v="39"/>
    <s v="B"/>
    <m/>
    <n v="11"/>
    <m/>
    <m/>
    <s v="CL 47  SUR 39 B  11  "/>
    <n v="43727042"/>
    <n v="3005435321"/>
    <m/>
    <s v="Juan SIerra Garcia"/>
    <s v="CL"/>
    <n v="47"/>
    <m/>
    <s v="SUR"/>
    <n v="39"/>
    <s v="B"/>
    <m/>
    <n v="7"/>
    <m/>
    <m/>
    <s v="CL 47  SUR 39 B  7  "/>
    <n v="71601363"/>
    <n v="3146218118"/>
    <m/>
    <m/>
    <s v="FAUNA DOMÉSTICA"/>
    <s v="Presunto maltrato animal"/>
    <s v="El Trianón"/>
    <n v="7"/>
    <x v="35"/>
    <m/>
    <n v="-46070"/>
    <m/>
    <m/>
    <s v="Juan  Muñoz Guerra"/>
    <m/>
    <s v="Juan  Muñoz Guerra"/>
    <s v="Auto de inicio "/>
    <x v="3"/>
    <m/>
    <s v=""/>
  </r>
  <r>
    <s v="0153-2026"/>
    <n v="2691"/>
    <s v="Julian Dario alzate echeverri"/>
    <s v="CL"/>
    <n v="48"/>
    <s v="F"/>
    <s v="SUR"/>
    <n v="40"/>
    <m/>
    <m/>
    <n v="55"/>
    <m/>
    <m/>
    <s v="CL 48 F SUR 40   55  "/>
    <n v="1037592005"/>
    <n v="3006526152"/>
    <m/>
    <s v="Por determinar"/>
    <m/>
    <m/>
    <m/>
    <m/>
    <m/>
    <m/>
    <m/>
    <m/>
    <m/>
    <m/>
    <s v="        "/>
    <m/>
    <m/>
    <m/>
    <m/>
    <s v="FAUNA DOMÉSTICA"/>
    <s v="Tenencia inadecuada de animales de compañía"/>
    <s v="Loma del Barro"/>
    <n v="7"/>
    <x v="36"/>
    <d v="2026-04-08T00:00:00"/>
    <n v="51"/>
    <d v="2026-04-08T00:00:00"/>
    <s v="Auto de archivo"/>
    <m/>
    <m/>
    <m/>
    <s v="Archivado"/>
    <x v="1"/>
    <m/>
    <s v=""/>
  </r>
  <r>
    <s v="0154-2026"/>
    <n v="2685"/>
    <s v="Anonimo"/>
    <m/>
    <m/>
    <m/>
    <m/>
    <m/>
    <m/>
    <m/>
    <m/>
    <m/>
    <m/>
    <s v="         "/>
    <m/>
    <m/>
    <m/>
    <s v="Samir"/>
    <s v="TR"/>
    <n v="33"/>
    <s v="B"/>
    <s v="SUR"/>
    <n v="39"/>
    <m/>
    <m/>
    <n v="35"/>
    <m/>
    <m/>
    <s v="TR 33B SUR 39   35  "/>
    <m/>
    <m/>
    <m/>
    <m/>
    <s v="FAUNA DOMÉSTICA"/>
    <s v="Tenencia inadecuada de animales de compañía"/>
    <s v="Obrero"/>
    <n v="9"/>
    <x v="35"/>
    <m/>
    <n v="-46070"/>
    <m/>
    <m/>
    <m/>
    <m/>
    <m/>
    <s v="Verificación"/>
    <x v="2"/>
    <m/>
    <s v=""/>
  </r>
  <r>
    <s v="0155-2026"/>
    <s v="10482-9454-7201"/>
    <s v="Natalia Guarin"/>
    <s v="KR"/>
    <n v="36"/>
    <s v="D"/>
    <m/>
    <n v="43"/>
    <m/>
    <s v="SUR"/>
    <n v="100"/>
    <m/>
    <m/>
    <s v="KR 36 D  43  SUR 100  "/>
    <m/>
    <n v="3105315786"/>
    <m/>
    <s v="Por determinar"/>
    <m/>
    <m/>
    <m/>
    <m/>
    <m/>
    <m/>
    <m/>
    <m/>
    <m/>
    <m/>
    <s v="        "/>
    <m/>
    <m/>
    <m/>
    <m/>
    <s v="AIRE"/>
    <s v="Afectaciones por ruido"/>
    <s v="Las Antillas"/>
    <n v="7"/>
    <x v="37"/>
    <d v="2026-02-24T00:00:00"/>
    <n v="6"/>
    <d v="2026-03-09T00:00:00"/>
    <s v="Respuesta DP u Oficio"/>
    <s v="Juanita Aristizabal Chavarriaga"/>
    <m/>
    <m/>
    <s v="Archivado"/>
    <x v="1"/>
    <m/>
    <s v=""/>
  </r>
  <r>
    <s v="0156-2026"/>
    <n v="10481"/>
    <s v="Martha Cecilia Medina"/>
    <s v="KR"/>
    <n v="5"/>
    <m/>
    <m/>
    <n v="28"/>
    <m/>
    <s v="SUR"/>
    <n v="707"/>
    <m/>
    <m/>
    <s v="KR 5   28  SUR 707  "/>
    <n v="42876463"/>
    <n v="31046634225"/>
    <m/>
    <s v="David"/>
    <s v="KR"/>
    <n v="5"/>
    <m/>
    <m/>
    <n v="28"/>
    <m/>
    <s v="SUR"/>
    <n v="707"/>
    <m/>
    <m/>
    <s v="KR 5   28  SUR 707  "/>
    <m/>
    <m/>
    <m/>
    <m/>
    <s v="FAUNA SILVESTRE"/>
    <s v="Presunto maltrato animal"/>
    <s v="Las Palmas"/>
    <n v="12"/>
    <x v="37"/>
    <d v="2026-05-06T00:00:00"/>
    <n v="77"/>
    <d v="2026-05-06T00:00:00"/>
    <s v="Visitas patrulleros"/>
    <s v="Laura Bautista Barroso"/>
    <m/>
    <m/>
    <s v="Auto de archivo"/>
    <x v="8"/>
    <m/>
    <s v=""/>
  </r>
  <r>
    <s v="0157-2026"/>
    <n v="10859"/>
    <s v="oficio policia"/>
    <m/>
    <m/>
    <m/>
    <m/>
    <m/>
    <m/>
    <m/>
    <m/>
    <m/>
    <m/>
    <m/>
    <m/>
    <m/>
    <m/>
    <s v="Alexander de Jesus Soto Sanchez"/>
    <s v="CL"/>
    <n v="40"/>
    <m/>
    <s v="SUR"/>
    <n v="29"/>
    <s v="A"/>
    <m/>
    <n v="20"/>
    <m/>
    <m/>
    <s v="CL 40 SUR 29 A  20  "/>
    <n v="98691608"/>
    <m/>
    <m/>
    <m/>
    <s v="AIRE"/>
    <s v="Afectaciones por ruido"/>
    <s v="San José"/>
    <n v="6"/>
    <x v="38"/>
    <m/>
    <n v="-46072"/>
    <m/>
    <m/>
    <m/>
    <m/>
    <s v="Alexandra Uribe Alzate"/>
    <s v="Auto de inicio "/>
    <x v="0"/>
    <m/>
    <s v=""/>
  </r>
  <r>
    <s v="0158-2026"/>
    <n v="9513"/>
    <s v="Sonia Lopez"/>
    <s v="KR"/>
    <n v="44"/>
    <m/>
    <s v="SUR"/>
    <n v="21"/>
    <m/>
    <s v="SUR"/>
    <n v="50"/>
    <m/>
    <m/>
    <s v="KR 44  SUR 21  SUR 50  "/>
    <m/>
    <n v="3154483106"/>
    <m/>
    <s v="Por determinar"/>
    <m/>
    <s v="Avila 2"/>
    <m/>
    <m/>
    <m/>
    <m/>
    <m/>
    <m/>
    <m/>
    <m/>
    <s v=" Avila 2       "/>
    <m/>
    <m/>
    <m/>
    <m/>
    <s v="FLORA"/>
    <s v="Árbol en riesgo"/>
    <s v="Zuñiga"/>
    <n v="4"/>
    <x v="36"/>
    <d v="2026-02-16T00:00:00"/>
    <n v="0"/>
    <d v="2026-03-09T00:00:00"/>
    <s v="Respuesta DP u Oficio"/>
    <s v="Juanita Aristizabal Chavarriaga"/>
    <m/>
    <m/>
    <s v="Remisión"/>
    <x v="2"/>
    <m/>
    <s v=""/>
  </r>
  <r>
    <s v="0159-2026"/>
    <s v="0010008 - 0000840"/>
    <s v="Luz S Arcila - Refugio del Esmeraldal"/>
    <s v="CL"/>
    <n v="27"/>
    <s v="C"/>
    <s v="SUR"/>
    <n v="27"/>
    <s v="B"/>
    <m/>
    <n v="1"/>
    <m/>
    <m/>
    <s v="CL 27 C SUR 27 B  1  "/>
    <n v="2942516"/>
    <n v="3122929909"/>
    <m/>
    <s v="Por determinar"/>
    <m/>
    <m/>
    <m/>
    <m/>
    <m/>
    <m/>
    <m/>
    <m/>
    <m/>
    <m/>
    <s v="        "/>
    <m/>
    <m/>
    <m/>
    <m/>
    <s v="FLORA"/>
    <s v="Árbol en riesgo"/>
    <s v="El Esmeraldal"/>
    <n v="4"/>
    <x v="35"/>
    <d v="2026-02-27T00:00:00"/>
    <n v="10"/>
    <d v="2026-03-25T00:00:00"/>
    <s v="Remisión"/>
    <s v="Julian Guzman Agudelo"/>
    <m/>
    <m/>
    <s v="Archivado"/>
    <x v="1"/>
    <m/>
    <s v=""/>
  </r>
  <r>
    <s v="0160-2026"/>
    <s v="0009500 - 0000700"/>
    <s v="Avila Ph"/>
    <s v="KR"/>
    <n v="20"/>
    <m/>
    <m/>
    <n v="23"/>
    <m/>
    <s v="SUR"/>
    <n v="140"/>
    <m/>
    <m/>
    <s v="KR 20   23  SUR 140  "/>
    <m/>
    <n v="3128761971"/>
    <m/>
    <s v="Por determinar "/>
    <m/>
    <s v="vecinos y continuos"/>
    <m/>
    <m/>
    <m/>
    <m/>
    <m/>
    <m/>
    <m/>
    <m/>
    <s v=" vecinos y continuos       "/>
    <m/>
    <m/>
    <m/>
    <m/>
    <s v="FLORA"/>
    <s v="Árbol en riesgo"/>
    <s v="El Esmeraldal"/>
    <n v="4"/>
    <x v="36"/>
    <d v="2026-03-04T00:00:00"/>
    <n v="16"/>
    <d v="2026-02-27T00:00:00"/>
    <s v="Informe técnico"/>
    <s v="Julian Guzman Agudelo"/>
    <m/>
    <m/>
    <s v="Respuesta DP u Oficio"/>
    <x v="12"/>
    <m/>
    <s v=""/>
  </r>
  <r>
    <s v="0161-2026"/>
    <n v="9814"/>
    <s v="Lucy Estela Osorio Pulgarin"/>
    <s v="CL"/>
    <n v="36"/>
    <m/>
    <s v="SUR"/>
    <n v="22"/>
    <m/>
    <m/>
    <n v="183"/>
    <m/>
    <m/>
    <s v="CL 36  SUR 22   183  "/>
    <n v="4313442"/>
    <m/>
    <m/>
    <s v="Por determinar"/>
    <m/>
    <m/>
    <m/>
    <m/>
    <m/>
    <m/>
    <m/>
    <m/>
    <m/>
    <m/>
    <s v="        "/>
    <m/>
    <m/>
    <m/>
    <m/>
    <s v="FLORA"/>
    <s v="Árbol en riesgo"/>
    <s v="El Chocho"/>
    <n v="5"/>
    <x v="35"/>
    <d v="2026-02-23T00:00:00"/>
    <n v="6"/>
    <d v="2026-02-23T00:00:00"/>
    <s v="Auto de archivo"/>
    <s v="Juan Carlos Sánchez Vargas"/>
    <m/>
    <m/>
    <s v="Archivado"/>
    <x v="1"/>
    <m/>
    <s v=""/>
  </r>
  <r>
    <s v="0162-2026"/>
    <s v="0009159 - 000597"/>
    <s v="Flores de la colina 1"/>
    <s v="KR"/>
    <n v="32"/>
    <s v="B"/>
    <m/>
    <n v="40"/>
    <s v="F"/>
    <s v="SUR"/>
    <n v="25"/>
    <m/>
    <m/>
    <s v="KR 32 B  40 F SUR 25  "/>
    <m/>
    <m/>
    <m/>
    <s v="Por determinar"/>
    <m/>
    <m/>
    <m/>
    <m/>
    <m/>
    <m/>
    <m/>
    <m/>
    <m/>
    <m/>
    <s v="        "/>
    <m/>
    <m/>
    <m/>
    <m/>
    <s v="FLORA"/>
    <s v="Árbol en riesgo"/>
    <s v="El Dorado"/>
    <n v="7"/>
    <x v="34"/>
    <d v="2026-02-18T00:00:00"/>
    <n v="5"/>
    <d v="2026-02-18T00:00:00"/>
    <s v="Auto de archivo"/>
    <s v="Juan Carlos Sánchez Vargas"/>
    <m/>
    <m/>
    <s v="Archivado"/>
    <x v="1"/>
    <s v="PQRS"/>
    <n v="3"/>
  </r>
  <r>
    <s v="0163-2026"/>
    <n v="11320"/>
    <s v="Nubia Rengifo"/>
    <s v="CL"/>
    <n v="40"/>
    <s v="F"/>
    <s v="SUR"/>
    <n v="24"/>
    <s v="B"/>
    <m/>
    <n v="200"/>
    <m/>
    <m/>
    <s v="CL 40 F SUR 24 B  200  "/>
    <n v="43723821"/>
    <n v="3174049683"/>
    <m/>
    <s v="Por determinar "/>
    <s v="CL"/>
    <n v="40"/>
    <s v="F"/>
    <s v="SUR"/>
    <n v="24"/>
    <s v="B"/>
    <m/>
    <n v="200"/>
    <m/>
    <m/>
    <s v="CL 40 F SUR 24 B  200  "/>
    <m/>
    <m/>
    <m/>
    <m/>
    <s v="FAUNA DOMÉSTICA"/>
    <s v="Ataque de animales de compañía a otros animales o personas"/>
    <s v="La Mina "/>
    <n v="6"/>
    <x v="39"/>
    <m/>
    <n v="-46076"/>
    <m/>
    <m/>
    <m/>
    <m/>
    <s v="Alexandra Uribe Alzate"/>
    <s v="Auto de inicio "/>
    <x v="0"/>
    <m/>
    <s v=""/>
  </r>
  <r>
    <s v="0164-2026"/>
    <n v="1831"/>
    <s v="Lorena Mejia Pelaez"/>
    <s v="KR"/>
    <n v="47"/>
    <m/>
    <m/>
    <n v="39"/>
    <s v="A"/>
    <s v="SUR"/>
    <n v="31"/>
    <m/>
    <m/>
    <s v="KR 47   39 A SUR 31  "/>
    <n v="32240838"/>
    <n v="3052280245"/>
    <m/>
    <s v="Por determinar"/>
    <m/>
    <m/>
    <m/>
    <m/>
    <m/>
    <m/>
    <m/>
    <m/>
    <m/>
    <m/>
    <s v="        "/>
    <m/>
    <m/>
    <m/>
    <m/>
    <s v="HÍDRICO"/>
    <s v="Descarga inadecuada de aguas residuales o sin cumplimiento de requisitos"/>
    <s v="Alcalá"/>
    <n v="8"/>
    <x v="35"/>
    <d v="2026-02-17T00:00:00"/>
    <n v="0"/>
    <d v="2026-02-17T00:00:00"/>
    <s v="Auto de archivo"/>
    <s v="Juan Carlos Sánchez Vargas"/>
    <m/>
    <m/>
    <s v="Archivado"/>
    <x v="1"/>
    <m/>
    <s v=""/>
  </r>
  <r>
    <s v="0165-2026"/>
    <n v="2028"/>
    <s v="Sierra Palma PH"/>
    <m/>
    <s v="Pantanillo"/>
    <m/>
    <m/>
    <m/>
    <m/>
    <m/>
    <m/>
    <m/>
    <m/>
    <s v=" Pantanillo        "/>
    <m/>
    <m/>
    <m/>
    <s v="Por determinar"/>
    <m/>
    <m/>
    <m/>
    <m/>
    <m/>
    <m/>
    <m/>
    <m/>
    <m/>
    <m/>
    <s v="        "/>
    <m/>
    <m/>
    <m/>
    <m/>
    <s v="FLORA"/>
    <s v="Afectaciones a la propiedad por arboles o vegetación"/>
    <s v="Pantanillo"/>
    <n v="13"/>
    <x v="35"/>
    <d v="2026-02-19T00:00:00"/>
    <n v="2"/>
    <d v="2026-03-09T00:00:00"/>
    <s v="Respuesta DP u Oficio"/>
    <s v="Julian Guzman Agudelo"/>
    <m/>
    <m/>
    <s v="Verificación"/>
    <x v="9"/>
    <m/>
    <s v=""/>
  </r>
  <r>
    <s v="0166-2026"/>
    <s v="0001880 - 0006407"/>
    <s v="Urbanización Brujas campestre"/>
    <s v="CL"/>
    <n v="37"/>
    <s v="B"/>
    <s v="SUR"/>
    <n v="27"/>
    <m/>
    <m/>
    <n v="21"/>
    <m/>
    <m/>
    <s v="CL 37 B SUR 27   21  "/>
    <n v="901016488"/>
    <n v="3127069414"/>
    <m/>
    <s v="Por determinar"/>
    <s v="CL"/>
    <n v="37"/>
    <s v="B"/>
    <s v="SUR"/>
    <n v="27"/>
    <m/>
    <m/>
    <n v="21"/>
    <m/>
    <m/>
    <s v="CL 37 B SUR 27   21  "/>
    <m/>
    <m/>
    <m/>
    <m/>
    <s v="FLORA"/>
    <s v="Aprovechamiento forestal sin permisos "/>
    <s v="Loma de las Brujas"/>
    <n v="5"/>
    <x v="33"/>
    <d v="2026-02-24T00:00:00"/>
    <n v="12"/>
    <d v="2026-03-03T00:00:00"/>
    <s v="Respuesta DP u Oficio"/>
    <s v="Julian Guzman Agudelo"/>
    <m/>
    <m/>
    <s v="Archivado"/>
    <x v="1"/>
    <m/>
    <s v=""/>
  </r>
  <r>
    <s v="0167-2026"/>
    <n v="10892"/>
    <s v="Maria Juliana Quintero Aranzazu"/>
    <s v="CL"/>
    <n v="27"/>
    <m/>
    <s v="SUR"/>
    <n v="27"/>
    <s v="D"/>
    <m/>
    <n v="79"/>
    <m/>
    <m/>
    <s v="CL 27  SUR 27 D  79  "/>
    <n v="43254712"/>
    <n v="3007762181"/>
    <m/>
    <s v="David"/>
    <s v="CL"/>
    <n v="27"/>
    <m/>
    <s v="SUR"/>
    <n v="27"/>
    <s v="D"/>
    <m/>
    <n v="79"/>
    <m/>
    <m/>
    <s v="CL 27  SUR 27 D  79  "/>
    <m/>
    <n v="3022763783"/>
    <m/>
    <m/>
    <s v="FAUNA DOMÉSTICA"/>
    <s v="Ataque de animales de compañía a otros animales o personas"/>
    <s v="El Esmeraldal"/>
    <n v="4"/>
    <x v="38"/>
    <m/>
    <n v="-46072"/>
    <m/>
    <m/>
    <s v="Juan  Muñoz Guerra"/>
    <m/>
    <s v="Juan  Muñoz Guerra"/>
    <s v="Auto de inicio "/>
    <x v="3"/>
    <m/>
    <s v=""/>
  </r>
  <r>
    <s v="0168-2026"/>
    <n v="11033"/>
    <s v="Juan Manuel Zuluaga -Mocca"/>
    <s v="TR"/>
    <n v="27"/>
    <s v="A"/>
    <s v="SUR"/>
    <n v="42"/>
    <m/>
    <m/>
    <n v="46"/>
    <m/>
    <m/>
    <s v="TR 27 A SUR 42   46  "/>
    <m/>
    <n v="3152882317"/>
    <m/>
    <m/>
    <s v="TR"/>
    <n v="27"/>
    <s v="A"/>
    <s v="SUR"/>
    <n v="42"/>
    <m/>
    <m/>
    <n v="46"/>
    <m/>
    <m/>
    <s v="TR 27 A SUR 42   46  "/>
    <m/>
    <m/>
    <m/>
    <m/>
    <s v="FAUNA DOMÉSTICA"/>
    <s v="Permiso de tenencia de caninos de manejo especial "/>
    <s v="Obrero"/>
    <n v="9"/>
    <x v="40"/>
    <d v="2026-03-05T00:00:00"/>
    <n v="13"/>
    <d v="2026-03-06T00:00:00"/>
    <s v="Orden de policía"/>
    <s v="Juan  Muñoz Guerra"/>
    <m/>
    <s v="Juan  Muñoz Guerra"/>
    <s v="Archivado"/>
    <x v="1"/>
    <m/>
    <s v=""/>
  </r>
  <r>
    <s v="0169-2026"/>
    <n v="11361"/>
    <s v="Anonimo"/>
    <m/>
    <m/>
    <m/>
    <m/>
    <m/>
    <m/>
    <m/>
    <m/>
    <m/>
    <m/>
    <s v="         "/>
    <m/>
    <m/>
    <m/>
    <s v="Por determinar"/>
    <m/>
    <s v="Barrio la magnolia"/>
    <m/>
    <m/>
    <m/>
    <m/>
    <m/>
    <m/>
    <m/>
    <m/>
    <s v=" Barrio la magnolia       "/>
    <m/>
    <m/>
    <m/>
    <m/>
    <s v="RESIDUOS SOLIDOS"/>
    <s v="Disposición inadecuada de residuos sólidos en horas, dias y lugares no autorizados"/>
    <s v="La Magnolia"/>
    <n v="9"/>
    <x v="39"/>
    <d v="2026-02-18T00:00:00"/>
    <n v="-5"/>
    <d v="2026-02-18T00:00:00"/>
    <s v="Auto de archivo"/>
    <s v="Juan Carlos Sánchez Vargas"/>
    <m/>
    <m/>
    <s v="Archivado"/>
    <x v="1"/>
    <m/>
    <s v=""/>
  </r>
  <r>
    <s v="0170-2026"/>
    <s v="79245-77984"/>
    <s v="Oficio-sara ochoa "/>
    <m/>
    <m/>
    <m/>
    <m/>
    <m/>
    <m/>
    <m/>
    <m/>
    <m/>
    <m/>
    <s v="         "/>
    <m/>
    <m/>
    <m/>
    <s v="Por determinar"/>
    <s v="KR"/>
    <n v="42"/>
    <m/>
    <m/>
    <n v="24"/>
    <m/>
    <m/>
    <n v="3"/>
    <m/>
    <m/>
    <s v="KR 42  24   3  "/>
    <m/>
    <m/>
    <m/>
    <m/>
    <s v="FAUNA DOMÉSTICA"/>
    <s v="Presunto maltrato animal"/>
    <s v="Villagrande"/>
    <n v="2"/>
    <x v="41"/>
    <d v="2025-12-18T00:00:00"/>
    <n v="35"/>
    <d v="2026-04-27T00:00:00"/>
    <s v="Auto de archivo"/>
    <s v="Juan Carlos Sánchez Vargas"/>
    <m/>
    <m/>
    <s v="Archivado"/>
    <x v="13"/>
    <m/>
    <s v=""/>
  </r>
  <r>
    <s v="0171-2026"/>
    <n v="12448"/>
    <s v="Anonimo"/>
    <m/>
    <m/>
    <m/>
    <m/>
    <m/>
    <m/>
    <m/>
    <m/>
    <m/>
    <m/>
    <s v="         "/>
    <m/>
    <m/>
    <m/>
    <s v="Por determinar"/>
    <s v="CL"/>
    <n v="40"/>
    <s v="F"/>
    <s v="SUR"/>
    <n v="32"/>
    <m/>
    <m/>
    <n v="6"/>
    <m/>
    <m/>
    <s v="CL 40F SUR 32   6  "/>
    <m/>
    <m/>
    <m/>
    <m/>
    <s v="RESIDUOS SOLIDOS"/>
    <s v="Disposición inadecuada de residuos sólidos en horas, dias y lugares no autorizados"/>
    <s v="El Dorado"/>
    <n v="7"/>
    <x v="42"/>
    <d v="2026-01-27T00:00:00"/>
    <n v="-29"/>
    <d v="2026-05-28T00:00:00"/>
    <s v="Auto de archivo"/>
    <s v="Juan Carlos Sánchez Vargas"/>
    <m/>
    <m/>
    <s v="Archivado"/>
    <x v="8"/>
    <m/>
    <s v=""/>
  </r>
  <r>
    <s v="0172-2026"/>
    <n v="12447"/>
    <s v="Enviaseo"/>
    <m/>
    <m/>
    <m/>
    <m/>
    <m/>
    <m/>
    <m/>
    <m/>
    <m/>
    <m/>
    <s v="         "/>
    <m/>
    <m/>
    <m/>
    <s v="Por determinar"/>
    <s v="DG"/>
    <n v="30"/>
    <s v="A"/>
    <m/>
    <n v="33"/>
    <s v="A"/>
    <s v="SUR"/>
    <n v="96"/>
    <m/>
    <m/>
    <s v="DG 30A  33 A SUR 96  "/>
    <m/>
    <m/>
    <m/>
    <m/>
    <s v="RESIDUOS SOLIDOS"/>
    <s v="Disposición inadecuada de residuos sólidos en horas, dias y lugares no autorizados"/>
    <s v="Las Flores"/>
    <n v="3"/>
    <x v="42"/>
    <d v="2026-02-28T00:00:00"/>
    <n v="3"/>
    <d v="2026-02-28T00:00:00"/>
    <s v="Visitas patrulleros"/>
    <s v="Yudi Betancur Rios"/>
    <m/>
    <m/>
    <s v="Archivado"/>
    <x v="1"/>
    <m/>
    <s v=""/>
  </r>
  <r>
    <s v="0173-2026"/>
    <n v="11643"/>
    <s v="Anonimo"/>
    <m/>
    <m/>
    <m/>
    <m/>
    <m/>
    <m/>
    <m/>
    <m/>
    <m/>
    <m/>
    <s v="         "/>
    <m/>
    <m/>
    <m/>
    <s v="Por determinar"/>
    <s v="KR"/>
    <n v="27"/>
    <s v="A"/>
    <m/>
    <n v="37"/>
    <s v="B"/>
    <s v="SUR"/>
    <n v="51"/>
    <m/>
    <m/>
    <s v="KR 27A  37 B SUR 51  "/>
    <m/>
    <m/>
    <m/>
    <m/>
    <s v="FLORA"/>
    <s v="Árbol en riesgo"/>
    <s v="Loma de las Brujas"/>
    <n v="5"/>
    <x v="39"/>
    <d v="2026-02-27T00:00:00"/>
    <n v="4"/>
    <d v="2026-02-27T00:00:00"/>
    <s v="Visitas patrulleros"/>
    <s v="Olver Puerta Garcia"/>
    <m/>
    <m/>
    <s v="Remisión"/>
    <x v="13"/>
    <m/>
    <s v=""/>
  </r>
  <r>
    <s v="0174-2026"/>
    <n v="9211"/>
    <s v="Wilmer Uribe Zapata "/>
    <m/>
    <m/>
    <m/>
    <m/>
    <m/>
    <m/>
    <m/>
    <m/>
    <m/>
    <m/>
    <s v="         "/>
    <m/>
    <m/>
    <m/>
    <s v="Por determinar"/>
    <s v="CL"/>
    <n v="23"/>
    <m/>
    <s v="SUR"/>
    <n v="27"/>
    <s v="B"/>
    <m/>
    <n v="64"/>
    <m/>
    <m/>
    <s v="CL 23 SUR 27 B  64  "/>
    <m/>
    <m/>
    <m/>
    <m/>
    <s v="FLORA"/>
    <s v="Árbol en riesgo"/>
    <s v="Zuñiga"/>
    <n v="4"/>
    <x v="34"/>
    <d v="2026-02-16T00:00:00"/>
    <n v="3"/>
    <d v="2026-02-20T00:00:00"/>
    <s v="Informe técnico"/>
    <s v="Julian Guzman Agudelo"/>
    <m/>
    <m/>
    <s v="Respuesta DP u Oficio"/>
    <x v="12"/>
    <m/>
    <s v=""/>
  </r>
  <r>
    <s v="0175-2026"/>
    <n v="11321"/>
    <s v="Marcela Arcila"/>
    <s v="KR"/>
    <n v="44"/>
    <m/>
    <m/>
    <n v="23"/>
    <m/>
    <s v="SUR"/>
    <n v="65"/>
    <m/>
    <n v="703"/>
    <s v="KR 44   23  SUR 65  703"/>
    <m/>
    <m/>
    <m/>
    <s v="Por determinar"/>
    <m/>
    <m/>
    <m/>
    <m/>
    <m/>
    <m/>
    <m/>
    <m/>
    <m/>
    <m/>
    <s v="        "/>
    <m/>
    <m/>
    <m/>
    <m/>
    <s v="RESIDUOS SOLIDOS"/>
    <s v="Disposición inadecuada de residuos sólidos en horas, dias y lugares no autorizados"/>
    <s v="Zuñiga"/>
    <n v="4"/>
    <x v="39"/>
    <d v="2026-03-02T00:00:00"/>
    <n v="7"/>
    <d v="2026-03-12T00:00:00"/>
    <s v="Auto de archivo"/>
    <s v="Juan Carlos Sánchez Vargas"/>
    <m/>
    <m/>
    <s v="Archivado"/>
    <x v="1"/>
    <m/>
    <s v=""/>
  </r>
  <r>
    <s v="176-2026"/>
    <n v="11998"/>
    <s v="Tomas Julian ochoa Garces"/>
    <s v="CL"/>
    <n v="35"/>
    <m/>
    <s v="SUR"/>
    <n v="43"/>
    <s v="B"/>
    <m/>
    <n v="33"/>
    <m/>
    <m/>
    <s v="CL 35  SUR 43 B  33  "/>
    <m/>
    <s v="3148079968-6043323405"/>
    <m/>
    <s v="Por determinar"/>
    <m/>
    <m/>
    <m/>
    <m/>
    <m/>
    <m/>
    <m/>
    <m/>
    <m/>
    <m/>
    <s v="        "/>
    <m/>
    <m/>
    <m/>
    <m/>
    <s v="FLORA"/>
    <s v="Árbol en riesgo"/>
    <s v="San Marcos"/>
    <n v="2"/>
    <x v="43"/>
    <d v="2026-01-22T00:00:00"/>
    <n v="-33"/>
    <d v="2026-03-25T00:00:00"/>
    <s v="Auto de archivo"/>
    <s v="Juan Carlos Sánchez Vargas"/>
    <m/>
    <m/>
    <s v="Archivado"/>
    <x v="1"/>
    <m/>
    <s v=""/>
  </r>
  <r>
    <s v="0177-2026"/>
    <n v="11324"/>
    <s v="Maria isabel Bravo"/>
    <s v="KR"/>
    <n v="25"/>
    <s v="B"/>
    <m/>
    <n v="27"/>
    <m/>
    <s v="SUR"/>
    <n v="39"/>
    <m/>
    <m/>
    <s v="KR 25 B  27  SUR 39  "/>
    <n v="51622934"/>
    <n v="3104939448"/>
    <m/>
    <s v="Por determinar"/>
    <m/>
    <m/>
    <m/>
    <m/>
    <m/>
    <m/>
    <m/>
    <m/>
    <m/>
    <m/>
    <s v="        "/>
    <m/>
    <m/>
    <m/>
    <m/>
    <s v="FLORA"/>
    <s v="Árbol en riesgo"/>
    <s v="Loma El Atravezado"/>
    <n v="4"/>
    <x v="39"/>
    <d v="2026-02-28T00:00:00"/>
    <n v="5"/>
    <d v="2026-02-28T00:00:00"/>
    <s v="Visitas patrulleros"/>
    <s v="Olver Puerta Garcia"/>
    <m/>
    <m/>
    <s v="Archivado"/>
    <x v="1"/>
    <m/>
    <s v=""/>
  </r>
  <r>
    <s v="0178-2026"/>
    <n v="11322"/>
    <s v="Anonimo"/>
    <m/>
    <m/>
    <m/>
    <m/>
    <m/>
    <m/>
    <m/>
    <m/>
    <m/>
    <m/>
    <s v="         "/>
    <m/>
    <m/>
    <m/>
    <s v="Por determinar"/>
    <s v="KR"/>
    <n v="40"/>
    <s v="B"/>
    <m/>
    <n v="52"/>
    <s v="D"/>
    <s v="SUR"/>
    <n v="105"/>
    <m/>
    <m/>
    <s v="KR 40B  52 D SUR 105  "/>
    <m/>
    <m/>
    <n v="2915"/>
    <m/>
    <s v="RESIDUOS SOLIDOS"/>
    <s v="Disposición inadecuada de residuos sólidos en horas, dias y lugares no autorizados"/>
    <s v="Loma del Barro"/>
    <n v="7"/>
    <x v="39"/>
    <d v="2026-02-23T00:00:00"/>
    <n v="0"/>
    <d v="2026-02-23T00:00:00"/>
    <s v="Auto de archivo"/>
    <s v="Juan Carlos Sánchez Vargas"/>
    <m/>
    <m/>
    <s v="Archivado"/>
    <x v="1"/>
    <m/>
    <s v=""/>
  </r>
  <r>
    <s v="0179-2026"/>
    <n v="11362"/>
    <s v="Comunidad"/>
    <m/>
    <m/>
    <m/>
    <m/>
    <m/>
    <m/>
    <m/>
    <m/>
    <m/>
    <m/>
    <s v="         "/>
    <m/>
    <m/>
    <m/>
    <s v="Yolanda Arredondo"/>
    <s v="KR"/>
    <n v="46"/>
    <s v="A"/>
    <m/>
    <n v="46"/>
    <m/>
    <s v="SUR"/>
    <n v="39"/>
    <m/>
    <m/>
    <s v="KR 46A  46  SUR 39  "/>
    <m/>
    <n v="3012617704"/>
    <m/>
    <m/>
    <s v="RESIDUOS SOLIDOS"/>
    <s v="Disposición inadecuada de residuos sólidos en horas, dias y lugares no autorizados"/>
    <s v="Primavera"/>
    <n v="8"/>
    <x v="39"/>
    <d v="2026-02-12T00:00:00"/>
    <n v="-11"/>
    <d v="2026-02-12T00:00:00"/>
    <s v="Auto de archivo"/>
    <s v="Juan Carlos Sánchez Vargas"/>
    <m/>
    <m/>
    <s v="Archivado"/>
    <x v="1"/>
    <m/>
    <s v=""/>
  </r>
  <r>
    <s v="0180-2026"/>
    <n v="11323"/>
    <s v="Anonimo"/>
    <m/>
    <m/>
    <m/>
    <m/>
    <m/>
    <m/>
    <m/>
    <m/>
    <m/>
    <m/>
    <s v="         "/>
    <m/>
    <m/>
    <m/>
    <s v="Juan Plantas"/>
    <s v="CL"/>
    <n v="36"/>
    <s v="D"/>
    <s v="SUR"/>
    <n v="25"/>
    <s v="B"/>
    <m/>
    <n v="6"/>
    <m/>
    <m/>
    <s v="CL 36D SUR 25 B  6  "/>
    <m/>
    <m/>
    <m/>
    <m/>
    <s v="HÍDRICO"/>
    <s v="Descarga inadecuada de aguas residuales o sin cumplimiento de requisitos"/>
    <s v="El Escobero"/>
    <n v="10"/>
    <x v="39"/>
    <d v="2026-02-28T00:00:00"/>
    <n v="5"/>
    <d v="2026-02-28T00:00:00"/>
    <s v="Visitas patrulleros"/>
    <s v="Olver Puerta Garcia"/>
    <m/>
    <m/>
    <s v="Archivado"/>
    <x v="1"/>
    <m/>
    <s v=""/>
  </r>
  <r>
    <s v="0181-2026"/>
    <n v="11644"/>
    <s v="Comunidad"/>
    <m/>
    <m/>
    <m/>
    <m/>
    <m/>
    <m/>
    <m/>
    <m/>
    <m/>
    <m/>
    <s v="         "/>
    <m/>
    <m/>
    <m/>
    <s v="Gloria Restrepo"/>
    <s v="KR"/>
    <n v="41"/>
    <s v="A"/>
    <s v="SUR"/>
    <n v="45"/>
    <s v="C"/>
    <m/>
    <n v="64"/>
    <m/>
    <m/>
    <s v="KR 41A SUR 45 C  64  "/>
    <m/>
    <m/>
    <m/>
    <m/>
    <s v="FLORA"/>
    <s v="Afectación a individuos arboreos"/>
    <s v="La Paz"/>
    <n v="7"/>
    <x v="39"/>
    <d v="2026-02-16T00:00:00"/>
    <n v="-7"/>
    <d v="2026-02-23T00:00:00"/>
    <s v="Auto de archivo"/>
    <s v="Juan Carlos Sánchez Vargas"/>
    <m/>
    <m/>
    <s v="Archivado"/>
    <x v="1"/>
    <m/>
    <s v=""/>
  </r>
  <r>
    <s v="0182-2026"/>
    <n v="12548"/>
    <s v="Adriana Montoya"/>
    <s v="CL"/>
    <n v="21"/>
    <m/>
    <s v="SUR"/>
    <n v="41"/>
    <m/>
    <m/>
    <n v="117"/>
    <m/>
    <m/>
    <s v="CL 21  SUR 41   117  "/>
    <n v="43037205"/>
    <n v="3003344461"/>
    <m/>
    <s v="Admon de la unidad"/>
    <s v="CL"/>
    <n v="21"/>
    <m/>
    <s v="SUR"/>
    <n v="41"/>
    <m/>
    <m/>
    <n v="117"/>
    <m/>
    <m/>
    <s v="CL 21 SUR 41   117  "/>
    <m/>
    <m/>
    <m/>
    <m/>
    <s v="FLORA"/>
    <s v="Aprovechamiento forestal sin permisos "/>
    <s v="Zuñiga"/>
    <n v="4"/>
    <x v="42"/>
    <d v="2026-03-16T00:00:00"/>
    <n v="19"/>
    <d v="2026-04-09T00:00:00"/>
    <s v="Informe técnico"/>
    <s v="Laura Bautista Barroso"/>
    <m/>
    <s v="Alexandra Uribe Alzate"/>
    <s v="Auto de inicio "/>
    <x v="0"/>
    <m/>
    <s v=""/>
  </r>
  <r>
    <s v="0183-2026"/>
    <n v="11034"/>
    <s v="Edison Jabier Beltran Rincon-tupac"/>
    <s v="CL"/>
    <n v="40"/>
    <s v="A"/>
    <s v="SUR"/>
    <n v="45"/>
    <s v="H"/>
    <m/>
    <n v="37"/>
    <m/>
    <m/>
    <s v="CL 40 A SUR 45 H  37  "/>
    <n v="1054120589"/>
    <n v="1054120589"/>
    <m/>
    <m/>
    <m/>
    <m/>
    <m/>
    <m/>
    <m/>
    <m/>
    <m/>
    <m/>
    <m/>
    <m/>
    <s v="        "/>
    <m/>
    <m/>
    <m/>
    <m/>
    <s v="FAUNA DOMÉSTICA"/>
    <s v="Permiso de tenencia de caninos de manejo especial "/>
    <s v="Uribe Angel"/>
    <n v="3"/>
    <x v="40"/>
    <d v="2026-03-05T00:00:00"/>
    <n v="13"/>
    <d v="2026-03-06T00:00:00"/>
    <s v="Orden de policía"/>
    <s v="Juan  Muñoz Guerra"/>
    <m/>
    <s v="Juan  Muñoz Guerra"/>
    <s v="Archivado"/>
    <x v="1"/>
    <m/>
    <s v=""/>
  </r>
  <r>
    <s v="0184-2026"/>
    <n v="11035"/>
    <s v="Edison Jabier Beltran Rincon-Dante"/>
    <s v="CL"/>
    <n v="40"/>
    <s v="A"/>
    <s v="SUR"/>
    <n v="45"/>
    <s v="H"/>
    <m/>
    <n v="37"/>
    <m/>
    <m/>
    <s v="CL 40 A SUR 45 H  37  "/>
    <n v="1054120589"/>
    <n v="1054120589"/>
    <m/>
    <s v="Por determinar"/>
    <m/>
    <m/>
    <m/>
    <m/>
    <m/>
    <m/>
    <m/>
    <m/>
    <m/>
    <m/>
    <s v="        "/>
    <m/>
    <m/>
    <m/>
    <m/>
    <s v="FAUNA DOMÉSTICA"/>
    <s v="Permiso de tenencia de caninos de manejo especial "/>
    <s v="Uribe Angel"/>
    <n v="3"/>
    <x v="40"/>
    <d v="2026-03-05T00:00:00"/>
    <n v="13"/>
    <d v="2026-03-06T00:00:00"/>
    <s v="Orden de policía"/>
    <s v="Juan  Muñoz Guerra"/>
    <m/>
    <s v="Juan  Muñoz Guerra"/>
    <s v="Archivado"/>
    <x v="1"/>
    <m/>
    <s v=""/>
  </r>
  <r>
    <s v="0185-2026"/>
    <n v="11038"/>
    <s v="Edison Jabier Beltran Rincon-Atila"/>
    <s v="CL"/>
    <n v="40"/>
    <s v="A"/>
    <s v="SUR"/>
    <n v="45"/>
    <s v="H"/>
    <m/>
    <n v="37"/>
    <m/>
    <m/>
    <s v="CL 40 A SUR 45 H  37  "/>
    <n v="1054120589"/>
    <n v="1054120589"/>
    <m/>
    <s v="Por determinar"/>
    <m/>
    <m/>
    <m/>
    <m/>
    <m/>
    <m/>
    <m/>
    <m/>
    <m/>
    <m/>
    <s v="        "/>
    <m/>
    <m/>
    <m/>
    <m/>
    <s v="FAUNA DOMÉSTICA"/>
    <s v="Permiso de tenencia de caninos de manejo especial "/>
    <s v="Uribe Angel"/>
    <n v="3"/>
    <x v="40"/>
    <d v="2026-03-05T00:00:00"/>
    <n v="13"/>
    <d v="2026-03-06T00:00:00"/>
    <s v="Orden de policía"/>
    <s v="Juan  Muñoz Guerra"/>
    <m/>
    <s v="Juan  Muñoz Guerra"/>
    <s v="Archivado"/>
    <x v="1"/>
    <m/>
    <s v=""/>
  </r>
  <r>
    <s v="0186-2026"/>
    <n v="10846"/>
    <s v="Juliana Osorno-Akira"/>
    <s v="KR"/>
    <n v="27"/>
    <s v="H"/>
    <m/>
    <n v="35"/>
    <m/>
    <s v="SUR"/>
    <n v="175"/>
    <m/>
    <m/>
    <s v="KR 27 H  35  SUR 175  "/>
    <n v="1037042359"/>
    <n v="3023550876"/>
    <m/>
    <s v="Por determinar"/>
    <m/>
    <m/>
    <m/>
    <m/>
    <m/>
    <m/>
    <m/>
    <m/>
    <m/>
    <m/>
    <s v="        "/>
    <m/>
    <m/>
    <m/>
    <m/>
    <s v="FAUNA DOMÉSTICA"/>
    <s v="Permiso de tenencia de caninos de manejo especial "/>
    <s v="El Esmeraldal"/>
    <n v="4"/>
    <x v="38"/>
    <d v="2026-03-05T00:00:00"/>
    <n v="14"/>
    <d v="2026-03-06T00:00:00"/>
    <s v="Orden de policía"/>
    <s v="Juan  Muñoz Guerra"/>
    <m/>
    <s v="Juan  Muñoz Guerra"/>
    <s v="Archivado"/>
    <x v="1"/>
    <m/>
    <s v=""/>
  </r>
  <r>
    <s v="0187-2026"/>
    <n v="10845"/>
    <s v="Beatriz Agudelo-Alana"/>
    <s v="KR"/>
    <n v="27"/>
    <s v="H"/>
    <m/>
    <n v="35"/>
    <m/>
    <s v="SUR"/>
    <n v="175"/>
    <m/>
    <m/>
    <s v="KR 27 H  35  SUR 175  "/>
    <n v="43734599"/>
    <n v="3007829399"/>
    <m/>
    <s v="Por determinar"/>
    <m/>
    <m/>
    <m/>
    <m/>
    <m/>
    <m/>
    <m/>
    <m/>
    <m/>
    <m/>
    <s v="        "/>
    <m/>
    <m/>
    <m/>
    <m/>
    <s v="FAUNA DOMÉSTICA"/>
    <s v="Permiso de tenencia de caninos de manejo especial "/>
    <s v="El Esmeraldal"/>
    <n v="4"/>
    <x v="38"/>
    <d v="2026-03-05T00:00:00"/>
    <n v="14"/>
    <d v="2026-03-06T00:00:00"/>
    <s v="Orden de policía"/>
    <s v="Juan  Muñoz Guerra"/>
    <m/>
    <s v="Juan  Muñoz Guerra"/>
    <s v="Archivado"/>
    <x v="1"/>
    <m/>
    <s v=""/>
  </r>
  <r>
    <s v="0188-2026"/>
    <n v="11866"/>
    <s v="Mariana Bedoya-Enzo"/>
    <s v="CL"/>
    <n v="27"/>
    <s v="D"/>
    <s v="SUR"/>
    <n v="27"/>
    <s v="B"/>
    <m/>
    <n v="101"/>
    <m/>
    <m/>
    <s v="CL 27 D SUR 27 B  101  "/>
    <n v="1034986826"/>
    <n v="3116998039"/>
    <m/>
    <s v="Por determinar"/>
    <m/>
    <m/>
    <m/>
    <m/>
    <m/>
    <m/>
    <m/>
    <m/>
    <m/>
    <m/>
    <s v="        "/>
    <m/>
    <m/>
    <m/>
    <m/>
    <s v="FAUNA DOMÉSTICA"/>
    <s v="Permiso de tenencia de caninos de manejo especial "/>
    <s v="El Escobero"/>
    <n v="10"/>
    <x v="43"/>
    <d v="2026-03-05T00:00:00"/>
    <n v="9"/>
    <d v="2026-03-06T00:00:00"/>
    <s v="Orden de policía"/>
    <s v="Juan  Muñoz Guerra"/>
    <m/>
    <s v="Juan  Muñoz Guerra"/>
    <s v="Archivado"/>
    <x v="1"/>
    <m/>
    <s v=""/>
  </r>
  <r>
    <s v="0189-2026"/>
    <s v="0008853 - 000851"/>
    <s v="Anonimo"/>
    <m/>
    <m/>
    <m/>
    <m/>
    <m/>
    <m/>
    <m/>
    <m/>
    <m/>
    <m/>
    <s v="         "/>
    <m/>
    <m/>
    <m/>
    <s v="Por determinar"/>
    <s v="CL"/>
    <n v="41"/>
    <s v="B"/>
    <s v="SUR"/>
    <n v="25"/>
    <m/>
    <m/>
    <m/>
    <m/>
    <n v="128"/>
    <s v="CL 41B SUR 25     128"/>
    <m/>
    <m/>
    <m/>
    <m/>
    <s v="FAUNA DOMÉSTICA"/>
    <s v="Tenencia inadecuada de animales de compañía"/>
    <s v="La Mina "/>
    <n v="6"/>
    <x v="34"/>
    <m/>
    <n v="-46066"/>
    <m/>
    <m/>
    <m/>
    <m/>
    <m/>
    <s v="Auto de archivo"/>
    <x v="8"/>
    <m/>
    <s v=""/>
  </r>
  <r>
    <s v="0190-2026"/>
    <n v="2816"/>
    <s v="Esperanza Galvez Correa"/>
    <s v="KR"/>
    <n v="4"/>
    <m/>
    <m/>
    <n v="29"/>
    <m/>
    <s v="SUR"/>
    <n v="419"/>
    <m/>
    <n v="610"/>
    <s v="KR 4   29  SUR 419  610"/>
    <m/>
    <m/>
    <m/>
    <s v="Por determinar"/>
    <m/>
    <m/>
    <m/>
    <m/>
    <m/>
    <m/>
    <m/>
    <m/>
    <m/>
    <m/>
    <s v="        "/>
    <m/>
    <m/>
    <m/>
    <m/>
    <s v="SUELO"/>
    <s v="Afectaciones por movimientos en masa o erosión"/>
    <s v="Las Palmas"/>
    <n v="12"/>
    <x v="38"/>
    <m/>
    <n v="-46072"/>
    <m/>
    <m/>
    <m/>
    <m/>
    <m/>
    <s v="Visitas técnicos"/>
    <x v="2"/>
    <m/>
    <s v=""/>
  </r>
  <r>
    <s v="0191-2026"/>
    <n v="11655"/>
    <s v="Oficio"/>
    <m/>
    <m/>
    <m/>
    <m/>
    <m/>
    <m/>
    <m/>
    <m/>
    <m/>
    <m/>
    <s v="         "/>
    <m/>
    <m/>
    <m/>
    <s v="Por determinar"/>
    <s v="KR"/>
    <n v="45"/>
    <s v="B"/>
    <m/>
    <n v="37"/>
    <m/>
    <s v="SUR"/>
    <m/>
    <m/>
    <m/>
    <s v="KR 45B  37  SUR   "/>
    <m/>
    <m/>
    <m/>
    <m/>
    <s v="RESIDUOS SOLIDOS"/>
    <s v="Disposición inadecuada de residuos sólidos en horas, dias y lugares no autorizados"/>
    <s v="Alcalá"/>
    <n v="8"/>
    <x v="39"/>
    <d v="2026-02-23T00:00:00"/>
    <n v="0"/>
    <d v="2026-02-23T00:00:00"/>
    <s v="Auto de archivo"/>
    <s v="Juan Carlos Sánchez Vargas"/>
    <m/>
    <m/>
    <s v="Archivado"/>
    <x v="1"/>
    <m/>
    <s v=""/>
  </r>
  <r>
    <s v="0192-2026"/>
    <n v="89596"/>
    <s v="Anonimo"/>
    <m/>
    <m/>
    <m/>
    <m/>
    <m/>
    <m/>
    <m/>
    <m/>
    <m/>
    <m/>
    <s v="         "/>
    <m/>
    <m/>
    <m/>
    <s v="Por determinar"/>
    <m/>
    <s v="Mall la sebastiana y contiguos"/>
    <m/>
    <m/>
    <m/>
    <m/>
    <m/>
    <m/>
    <m/>
    <m/>
    <s v=" Mall la sebastiana y contiguos       "/>
    <m/>
    <m/>
    <m/>
    <m/>
    <s v="FAUNA DOMÉSTICA"/>
    <s v="Presunto maltrato animal"/>
    <s v="El Esmeraldal"/>
    <n v="4"/>
    <x v="44"/>
    <m/>
    <n v="-46007"/>
    <m/>
    <m/>
    <s v="Juan  Muñoz Guerra"/>
    <m/>
    <s v="Juan  Muñoz Guerra"/>
    <s v="Auto de inicio "/>
    <x v="3"/>
    <m/>
    <s v=""/>
  </r>
  <r>
    <s v="0193-2026"/>
    <n v="10859"/>
    <s v="oficio policia"/>
    <m/>
    <m/>
    <m/>
    <m/>
    <m/>
    <m/>
    <m/>
    <m/>
    <m/>
    <m/>
    <s v="         "/>
    <m/>
    <m/>
    <m/>
    <s v="Angela Maria Marquez Rojas"/>
    <s v="CL"/>
    <n v="39"/>
    <m/>
    <s v="SUR"/>
    <n v="40"/>
    <m/>
    <m/>
    <n v="55"/>
    <m/>
    <m/>
    <s v="CL 39 SUR 40   55  "/>
    <n v="1042770407"/>
    <m/>
    <m/>
    <m/>
    <s v="AIRE"/>
    <s v="Afectaciones por ruido"/>
    <s v="Zona Centro"/>
    <n v="9"/>
    <x v="38"/>
    <m/>
    <n v="-46072"/>
    <m/>
    <m/>
    <m/>
    <m/>
    <s v="Alexandra Uribe Alzate"/>
    <s v="Auto de inicio "/>
    <x v="0"/>
    <m/>
    <s v=""/>
  </r>
  <r>
    <s v="0194-2026"/>
    <n v="13748"/>
    <s v="Laura Margarita ArangoCalle -Nelly Calle"/>
    <s v="CL"/>
    <n v="36"/>
    <m/>
    <s v="SUR"/>
    <n v="27"/>
    <m/>
    <m/>
    <n v="10"/>
    <m/>
    <s v="Apto 616"/>
    <s v="CL 36  SUR 27   10  Apto 616"/>
    <s v="1152202765-26214790"/>
    <s v="3013905247-3002075058"/>
    <m/>
    <s v="juan Camilo Estrada Gutierrez"/>
    <s v="CL"/>
    <n v="36"/>
    <m/>
    <s v="SUR"/>
    <n v="27"/>
    <m/>
    <m/>
    <n v="10"/>
    <m/>
    <s v="Apto 714"/>
    <m/>
    <n v="1036618957"/>
    <m/>
    <m/>
    <m/>
    <s v="FAUNA DOMÉSTICA"/>
    <s v="Ataque de animales de compañía a otros animales o personas"/>
    <s v="Inmaculada"/>
    <n v="5"/>
    <x v="45"/>
    <m/>
    <n v="-46083"/>
    <m/>
    <m/>
    <s v="Juan  Muñoz Guerra"/>
    <m/>
    <s v="Juan  Muñoz Guerra"/>
    <s v="Auto de inicio "/>
    <x v="3"/>
    <m/>
    <s v=""/>
  </r>
  <r>
    <s v="0195-2026"/>
    <s v="0001573-0006100"/>
    <s v="De oficio"/>
    <m/>
    <m/>
    <m/>
    <m/>
    <m/>
    <m/>
    <m/>
    <m/>
    <m/>
    <m/>
    <s v="         "/>
    <m/>
    <m/>
    <s v="veeduriacev@gmail.com"/>
    <s v="finca Ecuestre la Maria"/>
    <m/>
    <m/>
    <m/>
    <m/>
    <m/>
    <m/>
    <m/>
    <m/>
    <m/>
    <m/>
    <s v="        "/>
    <m/>
    <m/>
    <m/>
    <m/>
    <s v="SUELO"/>
    <s v="Afectación a suelos de protección "/>
    <s v="El Escobero"/>
    <n v="10"/>
    <x v="46"/>
    <m/>
    <n v="-46061"/>
    <m/>
    <m/>
    <m/>
    <m/>
    <s v="Alexandra Uribe Alzate"/>
    <s v="Auto de inicio "/>
    <x v="0"/>
    <m/>
    <s v=""/>
  </r>
  <r>
    <s v="0196-2026"/>
    <n v="3225"/>
    <s v="Parcelación palma silvestre"/>
    <s v="CL"/>
    <n v="25"/>
    <m/>
    <s v="SUR"/>
    <n v="33"/>
    <m/>
    <m/>
    <n v="50"/>
    <m/>
    <m/>
    <s v="CL 25  SUR 33   50  "/>
    <n v="43830859"/>
    <n v="3142932579"/>
    <m/>
    <s v="Parcelación las palmas"/>
    <m/>
    <m/>
    <m/>
    <m/>
    <m/>
    <m/>
    <m/>
    <m/>
    <m/>
    <m/>
    <s v="        "/>
    <n v="8110021586"/>
    <m/>
    <m/>
    <m/>
    <s v="HÍDRICO"/>
    <s v="Manejo inadecuado de aguas lluvias o escorrentia"/>
    <s v="Las Palmas"/>
    <n v="12"/>
    <x v="45"/>
    <m/>
    <n v="-46083"/>
    <m/>
    <m/>
    <m/>
    <m/>
    <s v="Alexandra Uribe Alzate"/>
    <s v="Auto de inicio "/>
    <x v="0"/>
    <m/>
    <s v=""/>
  </r>
  <r>
    <s v="0197-2026"/>
    <n v="13084"/>
    <s v="Parcelación Prado Largo"/>
    <m/>
    <m/>
    <m/>
    <m/>
    <m/>
    <m/>
    <m/>
    <m/>
    <m/>
    <m/>
    <s v="         "/>
    <m/>
    <n v="3103983554"/>
    <m/>
    <s v="Leydi Castro"/>
    <m/>
    <m/>
    <m/>
    <m/>
    <m/>
    <m/>
    <m/>
    <m/>
    <m/>
    <s v="casa 45"/>
    <s v="        casa 45"/>
    <m/>
    <m/>
    <m/>
    <m/>
    <s v="FAUNA DOMÉSTICA"/>
    <s v="Ataque de animales de compañía a otros animales o personas"/>
    <s v="Las Palmas"/>
    <n v="12"/>
    <x v="47"/>
    <m/>
    <n v="-46080"/>
    <m/>
    <m/>
    <s v="Juan  Muñoz Guerra"/>
    <m/>
    <s v="Juan  Muñoz Guerra"/>
    <s v="Auto de inicio "/>
    <x v="3"/>
    <m/>
    <s v=""/>
  </r>
  <r>
    <s v="0198-2026"/>
    <n v="14845"/>
    <s v="Jhon Jairo Hermandez"/>
    <s v="CL"/>
    <n v="37"/>
    <s v="B"/>
    <s v="SUR"/>
    <n v="27"/>
    <s v="E"/>
    <m/>
    <n v="90"/>
    <m/>
    <n v="80"/>
    <s v="CL 37 B SUR 27 E  90  80"/>
    <n v="70546484"/>
    <n v="3226209245"/>
    <m/>
    <s v="Fernando Patiño"/>
    <s v="CL"/>
    <n v="37"/>
    <s v="B"/>
    <s v="SUR"/>
    <n v="27"/>
    <s v="E"/>
    <m/>
    <n v="90"/>
    <m/>
    <n v="80"/>
    <s v="CL 37 B SUR 27 E  90  80"/>
    <m/>
    <m/>
    <m/>
    <m/>
    <s v="FLORA"/>
    <s v="Afectación a individuos arboreos"/>
    <s v="La Pradera"/>
    <n v="5"/>
    <x v="48"/>
    <d v="2026-03-09T00:00:00"/>
    <n v="5"/>
    <d v="2026-03-09T00:00:00"/>
    <s v="Visitas patrulleros"/>
    <s v="Olver Puerta Garcia"/>
    <m/>
    <m/>
    <s v="Archivado"/>
    <x v="1"/>
    <m/>
    <s v=""/>
  </r>
  <r>
    <s v="0199-2026"/>
    <n v="13343"/>
    <s v="Dora Luz Velez"/>
    <s v="KR"/>
    <n v="30"/>
    <m/>
    <m/>
    <n v="40"/>
    <s v="F"/>
    <m/>
    <n v="64"/>
    <m/>
    <m/>
    <s v="KR 30   40 F  64  "/>
    <n v="32531544"/>
    <n v="35963159"/>
    <m/>
    <s v="Adriana"/>
    <s v="KR"/>
    <n v="30"/>
    <m/>
    <m/>
    <n v="40"/>
    <s v="G"/>
    <s v="SUR"/>
    <n v="30"/>
    <m/>
    <m/>
    <s v="KR 30  40 G SUR 30  "/>
    <m/>
    <m/>
    <m/>
    <m/>
    <s v="RESIDUOS SOLIDOS"/>
    <s v="Disposición inadecuada de residuos sólidos en horas, dias y lugares no autorizados"/>
    <s v="El Dorado"/>
    <n v="7"/>
    <x v="47"/>
    <d v="2026-03-10T00:00:00"/>
    <n v="11"/>
    <d v="2026-03-10T00:00:00"/>
    <s v="Auto de archivo"/>
    <s v="Juan Carlos Sánchez Vargas"/>
    <m/>
    <m/>
    <s v="Archivado"/>
    <x v="1"/>
    <m/>
    <s v=""/>
  </r>
  <r>
    <s v="0200-2026"/>
    <n v="13304"/>
    <s v="Alejandro Restrepo Duque"/>
    <s v="CL"/>
    <n v="40"/>
    <m/>
    <s v="SUR"/>
    <n v="5"/>
    <m/>
    <m/>
    <m/>
    <m/>
    <m/>
    <s v="CL 40  SUR 5     "/>
    <n v="1037626079"/>
    <n v="3007591630"/>
    <m/>
    <s v="Por determinar"/>
    <m/>
    <m/>
    <m/>
    <m/>
    <m/>
    <m/>
    <m/>
    <m/>
    <m/>
    <m/>
    <s v="        "/>
    <m/>
    <m/>
    <m/>
    <m/>
    <s v="FAUNA DOMÉSTICA"/>
    <s v="Presunto maltrato animal"/>
    <s v="El Vallano"/>
    <n v="11"/>
    <x v="47"/>
    <d v="2026-04-14T00:00:00"/>
    <n v="46"/>
    <m/>
    <s v="Auto de archivo"/>
    <s v="Juan Carlos Sánchez Vargas"/>
    <m/>
    <m/>
    <s v="Archivado"/>
    <x v="8"/>
    <m/>
    <s v=""/>
  </r>
  <r>
    <s v="0201-2026"/>
    <n v="13388"/>
    <s v="Anonimo"/>
    <m/>
    <m/>
    <m/>
    <m/>
    <m/>
    <m/>
    <m/>
    <m/>
    <m/>
    <m/>
    <s v="         "/>
    <m/>
    <m/>
    <m/>
    <s v="Personal de la carniceria"/>
    <s v="KR"/>
    <n v="37"/>
    <m/>
    <m/>
    <n v="39"/>
    <s v="B"/>
    <s v="SUR"/>
    <n v="37"/>
    <m/>
    <m/>
    <s v="KR 37  39 B SUR 37  "/>
    <m/>
    <m/>
    <m/>
    <m/>
    <s v="FLORA"/>
    <s v="Afectación al ornato"/>
    <s v="Mesa"/>
    <n v="9"/>
    <x v="47"/>
    <d v="2026-02-28T00:00:00"/>
    <n v="1"/>
    <d v="2026-02-28T00:00:00"/>
    <s v="Auto de archivo"/>
    <s v="Juan Carlos Sánchez Vargas"/>
    <m/>
    <m/>
    <s v="Archivado"/>
    <x v="1"/>
    <m/>
    <s v=""/>
  </r>
  <r>
    <s v="0202-2026"/>
    <n v="12963"/>
    <s v="Humberto Alonso Calle"/>
    <s v="CL"/>
    <n v="48"/>
    <m/>
    <s v="SUR"/>
    <n v="39"/>
    <s v="B"/>
    <m/>
    <n v="4"/>
    <m/>
    <m/>
    <s v="CL 48  SUR 39 B  4  "/>
    <n v="1037578550"/>
    <n v="3023760574"/>
    <m/>
    <s v="Por determinar"/>
    <m/>
    <m/>
    <m/>
    <m/>
    <m/>
    <m/>
    <m/>
    <m/>
    <m/>
    <m/>
    <s v="        "/>
    <m/>
    <m/>
    <m/>
    <m/>
    <s v="AIRE"/>
    <s v="Afectaciones por ruido"/>
    <s v="El Trianón"/>
    <n v="7"/>
    <x v="49"/>
    <m/>
    <n v="-46107"/>
    <m/>
    <m/>
    <m/>
    <m/>
    <m/>
    <s v="Respuesta DP u Oficio"/>
    <x v="14"/>
    <m/>
    <s v=""/>
  </r>
  <r>
    <s v="0203-2026"/>
    <s v="0012984 - 0000844"/>
    <s v="Mauricio Tamayo"/>
    <s v="CL"/>
    <n v="44"/>
    <m/>
    <s v="SUR"/>
    <n v="39"/>
    <m/>
    <m/>
    <n v="10"/>
    <m/>
    <m/>
    <s v="CL 44  SUR 39   10  "/>
    <m/>
    <n v="3103751305"/>
    <m/>
    <s v="Por determinar"/>
    <m/>
    <m/>
    <m/>
    <m/>
    <m/>
    <m/>
    <m/>
    <m/>
    <m/>
    <m/>
    <s v="        "/>
    <m/>
    <m/>
    <m/>
    <m/>
    <s v="FLORA"/>
    <s v="Árbol en riesgo"/>
    <s v="El Dorado"/>
    <n v="7"/>
    <x v="50"/>
    <d v="2026-02-26T00:00:00"/>
    <n v="0"/>
    <d v="2026-03-24T00:00:00"/>
    <s v="Informe técnico"/>
    <s v="Julian Guzman Agudelo"/>
    <m/>
    <m/>
    <s v="Auto de archivo"/>
    <x v="8"/>
    <m/>
    <s v=""/>
  </r>
  <r>
    <s v="0204-2026"/>
    <n v="14458"/>
    <s v="Comunidad"/>
    <m/>
    <m/>
    <m/>
    <m/>
    <m/>
    <m/>
    <m/>
    <m/>
    <m/>
    <m/>
    <s v="         "/>
    <m/>
    <m/>
    <m/>
    <s v="Microempresa"/>
    <s v="KR"/>
    <n v="31"/>
    <m/>
    <m/>
    <n v="40"/>
    <s v="F"/>
    <s v="SUR"/>
    <m/>
    <m/>
    <m/>
    <s v="KR 31  40 F SUR   "/>
    <m/>
    <m/>
    <m/>
    <m/>
    <s v="RESIDUOS SOLIDOS"/>
    <s v="Disposición inadecuada de residuos sólidos en horas, dias y lugares no autorizados"/>
    <s v="El Dorado"/>
    <n v="7"/>
    <x v="51"/>
    <d v="2026-03-07T00:00:00"/>
    <n v="4"/>
    <d v="2026-03-25T00:00:00"/>
    <s v="Auto de archivo"/>
    <s v="Juan Carlos Sánchez Vargas"/>
    <m/>
    <m/>
    <s v="Archivado"/>
    <x v="1"/>
    <m/>
    <s v=""/>
  </r>
  <r>
    <s v="0205-2026"/>
    <n v="13684"/>
    <s v="Katherine Restrepo"/>
    <s v="DG"/>
    <n v="29"/>
    <m/>
    <m/>
    <n v="33"/>
    <m/>
    <s v="SUR"/>
    <n v="48"/>
    <m/>
    <n v="332"/>
    <s v="DG 29   33  SUR 48  332"/>
    <m/>
    <n v="3245171825"/>
    <m/>
    <s v="Por determinar"/>
    <s v="DG"/>
    <n v="29"/>
    <m/>
    <m/>
    <n v="33"/>
    <m/>
    <s v="SUR"/>
    <n v="48"/>
    <m/>
    <n v="332"/>
    <s v="DG 29   33  SUR 48  332"/>
    <m/>
    <m/>
    <m/>
    <m/>
    <s v="FAUNA DOMÉSTICA"/>
    <s v="Ataque de animales de compañía a otros animales o personas"/>
    <s v="Alto de Misael"/>
    <n v="3"/>
    <x v="45"/>
    <m/>
    <n v="-46083"/>
    <m/>
    <m/>
    <s v="Juan  Muñoz Guerra"/>
    <m/>
    <s v="Juan  Muñoz Guerra"/>
    <s v="Auto de inicio "/>
    <x v="3"/>
    <m/>
    <s v=""/>
  </r>
  <r>
    <s v="0206-2026"/>
    <n v="13680"/>
    <s v="Alejandro Salazar Pajon"/>
    <s v="CL"/>
    <n v="46"/>
    <s v="F"/>
    <s v="SUR"/>
    <n v="39"/>
    <s v="B"/>
    <m/>
    <n v="52"/>
    <m/>
    <m/>
    <s v="CL 46 F SUR 39 B  52  "/>
    <n v="3415495"/>
    <n v="30134422020"/>
    <m/>
    <s v="Por determinar"/>
    <m/>
    <m/>
    <m/>
    <m/>
    <m/>
    <m/>
    <m/>
    <m/>
    <m/>
    <m/>
    <s v="        "/>
    <m/>
    <m/>
    <m/>
    <m/>
    <s v="HÍDRICO"/>
    <s v="Descarga inadecuada de aguas residuales o sin cumplimiento de requisitos"/>
    <s v="El Trianón"/>
    <n v="7"/>
    <x v="45"/>
    <m/>
    <n v="-46083"/>
    <m/>
    <m/>
    <m/>
    <m/>
    <m/>
    <s v="Archivado"/>
    <x v="1"/>
    <m/>
    <s v=""/>
  </r>
  <r>
    <s v="0207-2026"/>
    <n v="9432"/>
    <s v="Balcón de la Raza"/>
    <s v="CL"/>
    <n v="48"/>
    <s v="C"/>
    <s v="SUR"/>
    <n v="39"/>
    <s v="A"/>
    <m/>
    <n v="165"/>
    <m/>
    <m/>
    <s v="CL 48 C SUR 39 A  165  "/>
    <n v="900"/>
    <n v="3504213703"/>
    <m/>
    <s v="Por determinar"/>
    <m/>
    <m/>
    <m/>
    <m/>
    <m/>
    <m/>
    <m/>
    <m/>
    <m/>
    <m/>
    <s v="        "/>
    <m/>
    <m/>
    <m/>
    <m/>
    <s v="FLORA"/>
    <s v="Afectaciones a la propiedad por arboles o vegetación"/>
    <s v="Loma del Barro"/>
    <n v="7"/>
    <x v="34"/>
    <d v="2026-02-19T00:00:00"/>
    <n v="6"/>
    <d v="2026-02-19T00:00:00"/>
    <s v="Visitas técnicos"/>
    <s v="Juan Fernando Florez Lema"/>
    <m/>
    <m/>
    <s v="Respuesta DP u Oficio"/>
    <x v="12"/>
    <m/>
    <s v=""/>
  </r>
  <r>
    <s v="0208-2026"/>
    <s v="0002436 - 0008639 - 0008710 - 0022896"/>
    <s v="Edificio Mirador del Dorado"/>
    <s v="CL"/>
    <n v="40"/>
    <s v="C"/>
    <s v="SUR"/>
    <n v="43"/>
    <m/>
    <m/>
    <n v="8"/>
    <m/>
    <m/>
    <s v="CL 40 C SUR 43   8  "/>
    <m/>
    <s v="5406350-3217159949"/>
    <s v="naturibeve@hotmail.com"/>
    <s v="Municipio de Envigado"/>
    <s v="KR"/>
    <n v="43"/>
    <m/>
    <m/>
    <n v="38"/>
    <m/>
    <s v="SUR"/>
    <n v="35"/>
    <m/>
    <m/>
    <s v="KR 43  38  SUR 35  "/>
    <m/>
    <m/>
    <m/>
    <m/>
    <s v="LOTE-PREDIO"/>
    <s v="Afectaciones a la propiedad por arboles o vegetación"/>
    <s v="El Dorado"/>
    <n v="7"/>
    <x v="42"/>
    <d v="2026-03-03T00:00:00"/>
    <n v="6"/>
    <d v="2026-03-18T00:00:00"/>
    <s v="Auto de archivo"/>
    <s v="Juan Carlos Sánchez Vargas"/>
    <m/>
    <m/>
    <s v="Archivado"/>
    <x v="1"/>
    <m/>
    <s v=""/>
  </r>
  <r>
    <s v="0209-2026"/>
    <s v="7367/160AS-COE2602-7909"/>
    <s v="De oficio"/>
    <m/>
    <m/>
    <m/>
    <m/>
    <m/>
    <m/>
    <m/>
    <m/>
    <m/>
    <m/>
    <s v="         "/>
    <m/>
    <m/>
    <m/>
    <s v="Por determinar"/>
    <s v="KR"/>
    <n v="19"/>
    <m/>
    <m/>
    <n v="36"/>
    <s v="C"/>
    <s v="SUR"/>
    <n v="260"/>
    <m/>
    <m/>
    <s v="KR 19  36 C SUR 260  "/>
    <m/>
    <m/>
    <m/>
    <m/>
    <s v="FAUNA SILVESTRE"/>
    <s v="Presunto maltrato animal"/>
    <s v="El Escobero"/>
    <n v="10"/>
    <x v="47"/>
    <d v="2026-02-20T00:00:00"/>
    <n v="-7"/>
    <d v="2026-02-20T00:00:00"/>
    <s v="Respuesta DP u Oficio"/>
    <s v="Juan  Muñoz Guerra"/>
    <m/>
    <m/>
    <s v="Archivado"/>
    <x v="1"/>
    <m/>
    <s v=""/>
  </r>
  <r>
    <s v="0210-2026"/>
    <n v="3116"/>
    <s v="De oficio"/>
    <m/>
    <m/>
    <m/>
    <m/>
    <m/>
    <m/>
    <m/>
    <m/>
    <m/>
    <m/>
    <s v="         "/>
    <m/>
    <m/>
    <m/>
    <s v="Cantina Palace"/>
    <s v="CL"/>
    <n v="40"/>
    <s v="G"/>
    <s v="SUR"/>
    <n v="29"/>
    <s v="A"/>
    <m/>
    <n v="20"/>
    <m/>
    <m/>
    <s v="CL 40G SUR 29 A  20  "/>
    <m/>
    <m/>
    <m/>
    <m/>
    <s v="AIRE"/>
    <s v="Afectaciones por ruido"/>
    <s v="Zona Centro"/>
    <n v="9"/>
    <x v="42"/>
    <m/>
    <n v="-46078"/>
    <m/>
    <m/>
    <m/>
    <m/>
    <s v="Juan  Muñoz Guerra"/>
    <s v="Auto de inicio "/>
    <x v="3"/>
    <m/>
    <s v=""/>
  </r>
  <r>
    <s v="0211-2026"/>
    <n v="3116"/>
    <s v="De oficio"/>
    <m/>
    <m/>
    <m/>
    <m/>
    <m/>
    <m/>
    <m/>
    <m/>
    <m/>
    <m/>
    <s v="         "/>
    <m/>
    <s v="montes"/>
    <m/>
    <s v="Ritmo Vivo hostal "/>
    <s v="CL"/>
    <n v="39"/>
    <m/>
    <s v="SUR"/>
    <n v="40"/>
    <m/>
    <m/>
    <n v="55"/>
    <m/>
    <m/>
    <s v="CL 39 SUR 40   55  "/>
    <m/>
    <m/>
    <m/>
    <m/>
    <s v="AIRE"/>
    <s v="Afectaciones por ruido"/>
    <s v="Zona Centro"/>
    <n v="9"/>
    <x v="42"/>
    <m/>
    <n v="-46078"/>
    <m/>
    <m/>
    <m/>
    <m/>
    <s v="Juan  Muñoz Guerra"/>
    <s v="Auto de inicio "/>
    <x v="3"/>
    <m/>
    <s v=""/>
  </r>
  <r>
    <s v="0212-2026"/>
    <n v="11363"/>
    <s v="Comunidad"/>
    <m/>
    <m/>
    <m/>
    <m/>
    <m/>
    <m/>
    <m/>
    <m/>
    <m/>
    <m/>
    <s v="         "/>
    <m/>
    <m/>
    <m/>
    <s v="Por determinar"/>
    <m/>
    <s v="San josé camino verde"/>
    <m/>
    <m/>
    <m/>
    <m/>
    <m/>
    <m/>
    <m/>
    <m/>
    <s v=" San josé camino verde       "/>
    <m/>
    <m/>
    <m/>
    <m/>
    <s v="RESIDUOS SOLIDOS"/>
    <s v="Disposición inadecuada de residuos sólidos en horas, dias y lugares no autorizados"/>
    <s v="San José"/>
    <n v="6"/>
    <x v="39"/>
    <d v="2026-02-19T00:00:00"/>
    <n v="-4"/>
    <d v="2026-02-19T00:00:00"/>
    <s v="Remisión"/>
    <s v="Laura Bautista Barroso"/>
    <m/>
    <m/>
    <s v="Archivado"/>
    <x v="1"/>
    <m/>
    <s v=""/>
  </r>
  <r>
    <s v="0213-2026"/>
    <s v="3091-15700-6618"/>
    <s v="sotrames"/>
    <m/>
    <m/>
    <m/>
    <m/>
    <m/>
    <m/>
    <m/>
    <m/>
    <m/>
    <m/>
    <s v="         "/>
    <m/>
    <m/>
    <m/>
    <s v="Municipio Envigado"/>
    <m/>
    <m/>
    <m/>
    <m/>
    <m/>
    <m/>
    <m/>
    <m/>
    <m/>
    <m/>
    <s v="        "/>
    <m/>
    <m/>
    <m/>
    <m/>
    <s v="FLORA"/>
    <s v="Afectaciones a la propiedad por arboles o vegetación"/>
    <s v="El Chingui"/>
    <n v="6"/>
    <x v="42"/>
    <d v="2026-02-25T00:00:00"/>
    <n v="0"/>
    <d v="2026-02-25T00:00:00"/>
    <s v="Auto de archivo"/>
    <s v="Juan Carlos Sánchez Vargas"/>
    <m/>
    <m/>
    <s v="Archivado"/>
    <x v="1"/>
    <m/>
    <s v=""/>
  </r>
  <r>
    <s v="0214-2026"/>
    <n v="15530"/>
    <s v="Parcelación Prado Largo"/>
    <m/>
    <s v="variante palmas"/>
    <m/>
    <m/>
    <m/>
    <m/>
    <m/>
    <m/>
    <m/>
    <m/>
    <s v=" variante palmas        "/>
    <m/>
    <m/>
    <m/>
    <s v="Por determinar"/>
    <m/>
    <m/>
    <m/>
    <m/>
    <m/>
    <m/>
    <m/>
    <m/>
    <m/>
    <m/>
    <s v="        "/>
    <m/>
    <m/>
    <m/>
    <m/>
    <s v="SUELO"/>
    <s v="Afectaciones por movimientos en masa o erosión"/>
    <s v="Las Palmas"/>
    <n v="12"/>
    <x v="52"/>
    <d v="2026-03-06T00:00:00"/>
    <n v="0"/>
    <d v="2026-04-06T00:00:00"/>
    <s v="Archivado"/>
    <s v="Jenifer Zapata Castro"/>
    <m/>
    <m/>
    <s v="Archivado"/>
    <x v="1"/>
    <m/>
    <s v=""/>
  </r>
  <r>
    <s v="0215-2026"/>
    <n v="15287"/>
    <s v="Anonimo"/>
    <m/>
    <m/>
    <m/>
    <m/>
    <m/>
    <m/>
    <m/>
    <m/>
    <m/>
    <m/>
    <s v="         "/>
    <m/>
    <m/>
    <m/>
    <s v="Por determinar"/>
    <m/>
    <s v="frente bloque 1.4"/>
    <m/>
    <m/>
    <m/>
    <m/>
    <m/>
    <m/>
    <m/>
    <m/>
    <s v=" frente bloque 1.4       "/>
    <m/>
    <m/>
    <m/>
    <m/>
    <s v="RESIDUOS SOLIDOS"/>
    <s v="Disposición inadecuada de residuos sólidos en horas, dias y lugares no autorizados"/>
    <s v="El Trianón"/>
    <n v="7"/>
    <x v="52"/>
    <d v="2026-03-05T00:00:00"/>
    <n v="-1"/>
    <d v="2026-03-05T00:00:00"/>
    <s v="Visitas patrulleros"/>
    <s v="Olver Puerta Garcia"/>
    <m/>
    <m/>
    <s v="Archivado"/>
    <x v="1"/>
    <m/>
    <s v=""/>
  </r>
  <r>
    <s v="0216-2026"/>
    <n v="15286"/>
    <s v="Carolina Palacio"/>
    <m/>
    <m/>
    <m/>
    <m/>
    <m/>
    <m/>
    <m/>
    <m/>
    <m/>
    <m/>
    <s v="         "/>
    <m/>
    <m/>
    <m/>
    <s v="Por determinar"/>
    <m/>
    <m/>
    <m/>
    <m/>
    <m/>
    <m/>
    <m/>
    <m/>
    <m/>
    <m/>
    <s v="        "/>
    <m/>
    <m/>
    <m/>
    <m/>
    <s v="RESIDUOS SOLIDOS"/>
    <s v="Disposición inadecuada de residuos sólidos en horas, dias y lugares no autorizados"/>
    <s v="El Trianón"/>
    <n v="7"/>
    <x v="52"/>
    <d v="2026-03-06T00:00:00"/>
    <n v="0"/>
    <d v="2026-03-05T00:00:00"/>
    <s v="Visitas patrulleros"/>
    <s v="Olver Puerta Garcia"/>
    <m/>
    <m/>
    <s v="Archivado"/>
    <x v="1"/>
    <m/>
    <s v=""/>
  </r>
  <r>
    <s v="0217-2026"/>
    <n v="15395"/>
    <s v="Lucia Gonzalez"/>
    <s v="CL"/>
    <n v="48"/>
    <s v="C"/>
    <s v="SUR"/>
    <n v="37"/>
    <m/>
    <m/>
    <n v="107"/>
    <m/>
    <m/>
    <s v="CL 48 C SUR 37   107  "/>
    <m/>
    <m/>
    <m/>
    <s v="Por determinar"/>
    <m/>
    <m/>
    <m/>
    <m/>
    <m/>
    <m/>
    <m/>
    <m/>
    <m/>
    <m/>
    <s v="        "/>
    <m/>
    <m/>
    <m/>
    <m/>
    <s v="FLORA"/>
    <s v="Árbol en riesgo"/>
    <s v="Loma del Barro"/>
    <n v="7"/>
    <x v="52"/>
    <m/>
    <n v="-46087"/>
    <m/>
    <m/>
    <m/>
    <m/>
    <m/>
    <s v="Visitas patrulleros"/>
    <x v="6"/>
    <m/>
    <s v=""/>
  </r>
  <r>
    <s v="0218-2026"/>
    <n v="14416"/>
    <s v="Luis Fernando Olaya Medina"/>
    <m/>
    <m/>
    <m/>
    <m/>
    <m/>
    <m/>
    <m/>
    <m/>
    <m/>
    <m/>
    <s v="         "/>
    <n v="98665970"/>
    <n v="3137521719"/>
    <m/>
    <s v="Por determinar"/>
    <s v="KR"/>
    <n v="24"/>
    <s v="E"/>
    <m/>
    <n v="41"/>
    <m/>
    <s v="SUR"/>
    <n v="160"/>
    <m/>
    <m/>
    <s v="KR 24E  41  SUR 160  "/>
    <m/>
    <m/>
    <m/>
    <m/>
    <s v="HÍDRICO"/>
    <s v="Descarga inadecuada de aguas residuales o sin cumplimiento de requisitos"/>
    <s v="La Mina "/>
    <n v="6"/>
    <x v="51"/>
    <d v="2026-03-03T00:00:00"/>
    <n v="0"/>
    <d v="2026-03-05T00:00:00"/>
    <s v="Visitas patrulleros"/>
    <s v="Olver Puerta Garcia"/>
    <m/>
    <m/>
    <s v="Archivado"/>
    <x v="1"/>
    <m/>
    <s v=""/>
  </r>
  <r>
    <s v="0219-2026"/>
    <n v="3122"/>
    <s v="De oficio"/>
    <m/>
    <m/>
    <m/>
    <m/>
    <m/>
    <m/>
    <m/>
    <m/>
    <m/>
    <m/>
    <s v="         "/>
    <m/>
    <m/>
    <m/>
    <s v="Agroandalucia Fernandez y Cia - Agrofutura Fernandez y Cia - Ingersiones la Facilita - Juan Bautista Fernandez Correa - Jorge Hernan Fernandez Correa - Parcelación Mirador Las Palmas"/>
    <m/>
    <m/>
    <m/>
    <m/>
    <m/>
    <m/>
    <m/>
    <m/>
    <m/>
    <m/>
    <s v="        "/>
    <m/>
    <m/>
    <m/>
    <n v="241"/>
    <s v="SUELO"/>
    <s v="Afectaciones por movimientos en masa o erosión"/>
    <s v="Santa Catalina"/>
    <n v="10"/>
    <x v="42"/>
    <d v="2026-03-02T00:00:00"/>
    <n v="5"/>
    <d v="2026-03-24T00:00:00"/>
    <s v="Informe técnico"/>
    <s v="Mauricio Gomez Herrera"/>
    <m/>
    <s v="Alexandra Uribe Alzate"/>
    <s v="Auto de inicio "/>
    <x v="0"/>
    <m/>
    <s v=""/>
  </r>
  <r>
    <s v="0220-2026"/>
    <n v="4695"/>
    <s v="Anonima"/>
    <m/>
    <m/>
    <m/>
    <m/>
    <m/>
    <m/>
    <m/>
    <m/>
    <m/>
    <m/>
    <s v="         "/>
    <m/>
    <m/>
    <m/>
    <s v="Jenny Restrepo"/>
    <s v="TR"/>
    <n v="34"/>
    <s v="DD"/>
    <s v="SUR"/>
    <n v="32"/>
    <s v="C"/>
    <m/>
    <n v="57"/>
    <m/>
    <m/>
    <s v="TR 34DD SUR 32 C  57  "/>
    <m/>
    <m/>
    <m/>
    <m/>
    <s v="FAUNA DOMÉSTICA"/>
    <s v="Tenencia inadecuada de animales de compañía"/>
    <s v="Los Naranjos"/>
    <n v="9"/>
    <x v="23"/>
    <m/>
    <n v="-46051"/>
    <m/>
    <m/>
    <m/>
    <m/>
    <m/>
    <s v="Visitas patrulleros"/>
    <x v="11"/>
    <m/>
    <s v=""/>
  </r>
  <r>
    <s v="0221-2026"/>
    <n v="11656"/>
    <s v="Oficio"/>
    <m/>
    <m/>
    <m/>
    <m/>
    <m/>
    <m/>
    <m/>
    <m/>
    <m/>
    <m/>
    <s v="         "/>
    <m/>
    <m/>
    <m/>
    <s v="Liliana botero"/>
    <s v="CL"/>
    <n v="36"/>
    <m/>
    <m/>
    <n v="22"/>
    <m/>
    <m/>
    <n v="5"/>
    <m/>
    <m/>
    <s v="CL 36  22   5  "/>
    <m/>
    <n v="3113065466"/>
    <m/>
    <m/>
    <s v="FLORA"/>
    <s v="Árbol en riesgo"/>
    <s v="El Chocho"/>
    <n v="5"/>
    <x v="39"/>
    <d v="2026-02-23T00:00:00"/>
    <n v="0"/>
    <d v="2026-02-23T00:00:00"/>
    <s v="Visitas patrulleros"/>
    <s v="Laura Bautista Barroso"/>
    <m/>
    <m/>
    <s v="Archivado"/>
    <x v="1"/>
    <m/>
    <s v=""/>
  </r>
  <r>
    <s v="0222-2026"/>
    <n v="15671"/>
    <s v="Natalia Acosta"/>
    <s v="KR"/>
    <n v="25"/>
    <m/>
    <m/>
    <n v="39"/>
    <s v="B"/>
    <s v="SUR"/>
    <n v="30"/>
    <m/>
    <m/>
    <s v="KR 25   39 B SUR 30  "/>
    <n v="43865136"/>
    <n v="3104921193"/>
    <m/>
    <s v="Por determinar"/>
    <m/>
    <s v="parque lineal chingui"/>
    <m/>
    <m/>
    <m/>
    <m/>
    <m/>
    <m/>
    <m/>
    <m/>
    <s v=" parque lineal chingui       "/>
    <n v="43865136"/>
    <n v="3104921193"/>
    <m/>
    <m/>
    <s v="FAUNA DOMÉSTICA"/>
    <s v="Tenencia inadecuada de animales de compañía"/>
    <s v="El Chingui"/>
    <n v="6"/>
    <x v="53"/>
    <d v="2026-04-14T00:00:00"/>
    <n v="36"/>
    <d v="2026-04-14T00:00:00"/>
    <s v="Remisión"/>
    <s v="Adriana Florez Buriticá"/>
    <m/>
    <m/>
    <s v="Auto de archivo"/>
    <x v="8"/>
    <m/>
    <s v=""/>
  </r>
  <r>
    <s v="0223-2026"/>
    <n v="14967"/>
    <s v="Bello monte"/>
    <s v="CL"/>
    <n v="24"/>
    <m/>
    <s v="SUR"/>
    <n v="5"/>
    <m/>
    <m/>
    <n v="80"/>
    <m/>
    <m/>
    <s v="CL 24  SUR 5   80  "/>
    <n v="1039450128"/>
    <n v="3226414396"/>
    <m/>
    <s v="La rufina"/>
    <m/>
    <m/>
    <m/>
    <m/>
    <m/>
    <m/>
    <m/>
    <m/>
    <m/>
    <m/>
    <s v="        "/>
    <m/>
    <m/>
    <m/>
    <m/>
    <s v="FLORA"/>
    <s v="Afectaciones a la propiedad por arboles o vegetación"/>
    <s v="Las Palmas"/>
    <n v="12"/>
    <x v="54"/>
    <d v="2026-03-13T00:00:00"/>
    <n v="8"/>
    <d v="2026-03-13T00:00:00"/>
    <s v="Visitas técnicos"/>
    <s v="Adriana Florez Buriticá"/>
    <m/>
    <m/>
    <s v="Respuesta DP u Oficio"/>
    <x v="12"/>
    <m/>
    <s v=""/>
  </r>
  <r>
    <s v="0224-2026"/>
    <n v="15531"/>
    <s v="Comunidad"/>
    <m/>
    <m/>
    <m/>
    <m/>
    <m/>
    <m/>
    <m/>
    <m/>
    <m/>
    <m/>
    <s v="         "/>
    <m/>
    <m/>
    <m/>
    <s v="Parcelación Arrayanes"/>
    <s v="KR"/>
    <n v="7"/>
    <m/>
    <m/>
    <n v="24"/>
    <s v="A"/>
    <s v="SUR"/>
    <n v="15"/>
    <m/>
    <m/>
    <s v="KR 7  24 A SUR 15  "/>
    <m/>
    <n v="3122954978"/>
    <m/>
    <m/>
    <s v="HÍDRICO"/>
    <s v="Descarga inadecuada de aguas residuales o sin cumplimiento de requisitos"/>
    <s v="Las Palmas"/>
    <n v="12"/>
    <x v="52"/>
    <d v="2026-03-20T00:00:00"/>
    <n v="14"/>
    <d v="2026-04-06T00:00:00"/>
    <s v="Archivado"/>
    <s v="Jenifer Zapata Castro"/>
    <m/>
    <m/>
    <s v="Archivado"/>
    <x v="1"/>
    <m/>
    <s v=""/>
  </r>
  <r>
    <s v="0225-2026"/>
    <n v="15887"/>
    <s v="Mauricio Zapata"/>
    <s v="CL"/>
    <n v="27"/>
    <s v="C"/>
    <s v="SUR"/>
    <n v="27"/>
    <m/>
    <m/>
    <n v="55"/>
    <m/>
    <m/>
    <s v="CL 27 C SUR 27   55  "/>
    <n v="15265197"/>
    <n v="3113588240"/>
    <m/>
    <s v="Por determinar"/>
    <m/>
    <m/>
    <m/>
    <m/>
    <m/>
    <m/>
    <m/>
    <m/>
    <m/>
    <m/>
    <s v="        "/>
    <m/>
    <m/>
    <m/>
    <m/>
    <s v="FLORA"/>
    <s v="Afectación a individuos arboreos"/>
    <s v="El Esmeraldal"/>
    <n v="4"/>
    <x v="53"/>
    <d v="2026-03-19T00:00:00"/>
    <n v="10"/>
    <d v="2026-03-19T00:00:00"/>
    <s v="Auto de archivo"/>
    <s v="Juan Carlos Sánchez Vargas"/>
    <m/>
    <m/>
    <s v="Archivado"/>
    <x v="1"/>
    <m/>
    <s v=""/>
  </r>
  <r>
    <s v="0226-2026"/>
    <n v="15920"/>
    <s v="Dora luz Duque"/>
    <s v="KR"/>
    <n v="25"/>
    <m/>
    <m/>
    <n v="39"/>
    <m/>
    <s v="SUR"/>
    <n v="20"/>
    <m/>
    <n v="113"/>
    <s v="KR 25   39  SUR 20  113"/>
    <m/>
    <m/>
    <m/>
    <s v="Por determinar"/>
    <m/>
    <s v="Mini mercado al frente de vitta"/>
    <m/>
    <m/>
    <m/>
    <m/>
    <m/>
    <m/>
    <m/>
    <m/>
    <s v=" Mini mercado al frente de vitta       "/>
    <m/>
    <m/>
    <m/>
    <m/>
    <s v="HÍDRICO"/>
    <s v="Descarga inadecuada de aguas residuales o sin cumplimiento de requisitos"/>
    <s v="El Chingui"/>
    <n v="6"/>
    <x v="55"/>
    <d v="2026-03-20T00:00:00"/>
    <n v="10"/>
    <d v="2026-03-20T00:00:00"/>
    <s v="Auto de archivo"/>
    <s v="Juan Carlos Sánchez Vargas"/>
    <m/>
    <m/>
    <s v="Archivado"/>
    <x v="1"/>
    <m/>
    <s v=""/>
  </r>
  <r>
    <s v="0227-2026"/>
    <n v="29577"/>
    <s v="De oficio  -caso (Triton)"/>
    <m/>
    <m/>
    <m/>
    <m/>
    <m/>
    <m/>
    <m/>
    <m/>
    <m/>
    <m/>
    <s v="         "/>
    <m/>
    <m/>
    <m/>
    <s v="Alicia de Jesus Toro"/>
    <s v="CL"/>
    <n v="25"/>
    <m/>
    <s v="SUR"/>
    <n v="4"/>
    <m/>
    <m/>
    <n v="24"/>
    <m/>
    <m/>
    <s v="CL 25 SUR 4   24  "/>
    <m/>
    <m/>
    <m/>
    <m/>
    <s v="FAUNA DOMÉSTICA"/>
    <s v="Tenencia inadecuada de animales de compañía"/>
    <s v="Las Palmas"/>
    <n v="12"/>
    <x v="56"/>
    <d v="2025-04-21T00:00:00"/>
    <n v="10"/>
    <d v="2026-03-11T00:00:00"/>
    <s v="constancia secretarial"/>
    <s v="Juan Carlos Sánchez Vargas"/>
    <m/>
    <m/>
    <s v="Archivado"/>
    <x v="1"/>
    <m/>
    <s v=""/>
  </r>
  <r>
    <s v="0228-2026"/>
    <n v="6172"/>
    <s v="De oficio OGR"/>
    <m/>
    <m/>
    <m/>
    <m/>
    <m/>
    <m/>
    <m/>
    <m/>
    <m/>
    <m/>
    <s v="         "/>
    <m/>
    <m/>
    <m/>
    <s v="Por determinar"/>
    <m/>
    <s v="prados del sur"/>
    <m/>
    <m/>
    <m/>
    <m/>
    <m/>
    <m/>
    <m/>
    <m/>
    <s v=" prados del sur       "/>
    <m/>
    <m/>
    <m/>
    <m/>
    <s v="SUELO"/>
    <s v="Afectaciones por movimientos en masa o erosión"/>
    <s v="La Mina "/>
    <n v="6"/>
    <x v="45"/>
    <m/>
    <n v="-46083"/>
    <m/>
    <m/>
    <m/>
    <m/>
    <m/>
    <s v="Visitas técnicos"/>
    <x v="2"/>
    <m/>
    <s v=""/>
  </r>
  <r>
    <s v="0229-2026"/>
    <n v="15188"/>
    <s v="Maria Beatriz Ramirez cañas"/>
    <s v="TR"/>
    <n v="33"/>
    <s v="A"/>
    <s v="SUR"/>
    <n v="32"/>
    <m/>
    <m/>
    <n v="42"/>
    <m/>
    <m/>
    <s v="TR 33 A SUR 32   42  "/>
    <n v="42875835"/>
    <n v="3007906134"/>
    <m/>
    <s v="Lina marcela Alvarez Mazo"/>
    <s v="TR"/>
    <n v="33"/>
    <s v="A"/>
    <s v="SUR"/>
    <n v="32"/>
    <m/>
    <m/>
    <n v="42"/>
    <m/>
    <m/>
    <s v="TR 33 A SUR 32   42  "/>
    <m/>
    <m/>
    <m/>
    <m/>
    <s v="RESIDUOS SOLIDOS"/>
    <s v="Disposición inadecuada de residuos sólidos en horas, dias y lugares no autorizados"/>
    <s v="La Magnolia"/>
    <n v="9"/>
    <x v="54"/>
    <d v="2026-03-18T00:00:00"/>
    <n v="13"/>
    <d v="2026-03-18T00:00:00"/>
    <s v="Visitas patrulleros"/>
    <s v="Laura Bautista Barroso"/>
    <m/>
    <m/>
    <s v="Remisión"/>
    <x v="5"/>
    <m/>
    <s v=""/>
  </r>
  <r>
    <s v="0230-2026"/>
    <n v="15435"/>
    <s v="Balcones de la Abadia"/>
    <s v="CL"/>
    <n v="27"/>
    <m/>
    <s v="SUR"/>
    <n v="28"/>
    <m/>
    <m/>
    <n v="181"/>
    <m/>
    <m/>
    <s v="CL 27  SUR 28   181  "/>
    <n v="8110353427"/>
    <m/>
    <m/>
    <s v="Por determinar"/>
    <s v="CL"/>
    <n v="27"/>
    <m/>
    <s v="SUR"/>
    <n v="28"/>
    <m/>
    <m/>
    <n v="181"/>
    <m/>
    <m/>
    <s v="CL 27  SUR 28   181  "/>
    <m/>
    <m/>
    <m/>
    <m/>
    <s v="RESIDUOS SOLIDOS"/>
    <s v="Disposición inadecuada de residuos sólidos en horas, dias y lugares no autorizados"/>
    <s v="Zuñiga"/>
    <n v="4"/>
    <x v="52"/>
    <d v="2026-03-14T00:00:00"/>
    <n v="8"/>
    <d v="2026-03-14T00:00:00"/>
    <s v="Visitas patrulleros"/>
    <s v="Olver Puerta Garcia"/>
    <m/>
    <m/>
    <s v="Auto de archivo"/>
    <x v="8"/>
    <m/>
    <s v=""/>
  </r>
  <r>
    <s v="0231-2026"/>
    <s v="16205-4892"/>
    <s v="Comunidad"/>
    <m/>
    <m/>
    <m/>
    <m/>
    <m/>
    <m/>
    <m/>
    <m/>
    <m/>
    <m/>
    <s v="         "/>
    <m/>
    <m/>
    <m/>
    <s v="Por Determinar"/>
    <m/>
    <s v="vereda "/>
    <m/>
    <m/>
    <s v="el escobero"/>
    <m/>
    <m/>
    <s v="ingreso "/>
    <m/>
    <s v="buho"/>
    <s v=" vereda   el escobero   ingreso   buho"/>
    <m/>
    <m/>
    <m/>
    <m/>
    <s v="SUELO"/>
    <s v="Control socioambiental de obra"/>
    <s v="El Escobero"/>
    <n v="10"/>
    <x v="55"/>
    <d v="2026-03-10T00:00:00"/>
    <n v="0"/>
    <d v="2026-04-16T00:00:00"/>
    <s v="Remisión"/>
    <s v="Juan  Muñoz Guerra"/>
    <m/>
    <m/>
    <s v="Archivado"/>
    <x v="1"/>
    <m/>
    <s v=""/>
  </r>
  <r>
    <s v="0232-2026"/>
    <n v="1493"/>
    <s v="De oficio"/>
    <m/>
    <m/>
    <m/>
    <m/>
    <m/>
    <m/>
    <m/>
    <m/>
    <m/>
    <m/>
    <s v="         "/>
    <m/>
    <m/>
    <m/>
    <s v="Jorge Urrea"/>
    <s v="CL"/>
    <n v="27"/>
    <m/>
    <s v="SUR"/>
    <n v="5"/>
    <m/>
    <m/>
    <m/>
    <m/>
    <m/>
    <s v="CL 27 SUR 5     "/>
    <n v="910312026"/>
    <n v="3128939390"/>
    <m/>
    <m/>
    <s v="HÍDRICO"/>
    <s v="Descarga inadecuada de aguas residuales o sin cumplimiento de requisitos"/>
    <s v="Las Palmas"/>
    <n v="12"/>
    <x v="42"/>
    <d v="2026-02-11T00:00:00"/>
    <n v="-14"/>
    <d v="2026-03-09T00:00:00"/>
    <s v="Auto de archivo"/>
    <s v="Juan Carlos Sánchez Vargas"/>
    <m/>
    <m/>
    <s v="Archivado"/>
    <x v="1"/>
    <m/>
    <s v=""/>
  </r>
  <r>
    <s v="0233-2026"/>
    <s v="16439/160SD-COI2603-5559"/>
    <s v="Corantioquia"/>
    <m/>
    <m/>
    <m/>
    <m/>
    <m/>
    <m/>
    <m/>
    <m/>
    <m/>
    <m/>
    <s v="         "/>
    <m/>
    <m/>
    <m/>
    <s v="Constructora IQ comercial Sas"/>
    <s v="KR"/>
    <n v="27"/>
    <m/>
    <m/>
    <n v="36"/>
    <s v="A"/>
    <s v="SUR"/>
    <n v="70"/>
    <m/>
    <m/>
    <s v="KR 27  36 A SUR 70  "/>
    <n v="900565490"/>
    <m/>
    <m/>
    <m/>
    <s v="FLORA"/>
    <s v="Aprovechamiento forestal sin permisos "/>
    <s v="El Chocho"/>
    <n v="5"/>
    <x v="57"/>
    <m/>
    <n v="-46092"/>
    <m/>
    <m/>
    <m/>
    <m/>
    <m/>
    <s v="Visitas técnicos"/>
    <x v="2"/>
    <m/>
    <s v=""/>
  </r>
  <r>
    <s v="0234-2026"/>
    <s v="0002818 - 0009418"/>
    <s v="Anonimo"/>
    <m/>
    <m/>
    <m/>
    <m/>
    <m/>
    <m/>
    <m/>
    <m/>
    <m/>
    <m/>
    <s v="         "/>
    <m/>
    <m/>
    <m/>
    <s v="Por determinar"/>
    <s v="CL"/>
    <n v="40"/>
    <s v="C"/>
    <s v="SUR"/>
    <n v="42"/>
    <m/>
    <m/>
    <m/>
    <m/>
    <m/>
    <s v="CL 40C SUR 42     "/>
    <m/>
    <m/>
    <m/>
    <m/>
    <s v="RESIDUOS SOLIDOS"/>
    <s v="Disposición inadecuada de residuos sólidos en horas, dias y lugares no autorizados"/>
    <s v="El Dorado"/>
    <n v="7"/>
    <x v="48"/>
    <d v="2026-03-16T00:00:00"/>
    <n v="12"/>
    <d v="2026-03-25T00:00:00"/>
    <s v="Respuesta DP u Oficio"/>
    <s v="Julian Guzman Agudelo"/>
    <m/>
    <m/>
    <s v="Verificación"/>
    <x v="10"/>
    <m/>
    <s v=""/>
  </r>
  <r>
    <s v="0235-2026"/>
    <n v="16142"/>
    <s v="Guarda Bosques"/>
    <m/>
    <m/>
    <m/>
    <m/>
    <m/>
    <m/>
    <m/>
    <m/>
    <m/>
    <m/>
    <s v="         "/>
    <m/>
    <m/>
    <m/>
    <s v="Por determinar"/>
    <m/>
    <s v="Predio 000072 el hoyo"/>
    <m/>
    <m/>
    <m/>
    <m/>
    <m/>
    <m/>
    <m/>
    <m/>
    <s v=" Predio 000072 el hoyo       "/>
    <m/>
    <m/>
    <m/>
    <m/>
    <s v="FAUNA DOMÉSTICA"/>
    <s v="Afectación a suelos de protección "/>
    <s v="El Vallano"/>
    <n v="11"/>
    <x v="55"/>
    <d v="2026-03-25T00:00:00"/>
    <n v="15"/>
    <d v="2026-03-25T00:00:00"/>
    <s v="Auto de archivo"/>
    <s v="Juan Carlos Sánchez Vargas"/>
    <m/>
    <m/>
    <s v="Archivado"/>
    <x v="1"/>
    <m/>
    <s v=""/>
  </r>
  <r>
    <s v="0236-2026"/>
    <n v="16208"/>
    <s v="Yeni Maria Betancur Hernandez"/>
    <s v="KR"/>
    <n v="34"/>
    <m/>
    <m/>
    <n v="39"/>
    <s v="B"/>
    <s v="SUR"/>
    <n v="10"/>
    <m/>
    <m/>
    <s v="KR 34   39 B SUR 10  "/>
    <n v="43875789"/>
    <n v="3012726548"/>
    <m/>
    <s v="Por determinar"/>
    <m/>
    <m/>
    <m/>
    <m/>
    <m/>
    <m/>
    <m/>
    <m/>
    <m/>
    <m/>
    <s v="        "/>
    <m/>
    <m/>
    <m/>
    <m/>
    <s v="RESIDUOS SOLIDOS"/>
    <s v="Disposición inadecuada de residuos sólidos en horas, dias y lugares no autorizados"/>
    <s v="Mesa"/>
    <n v="9"/>
    <x v="55"/>
    <d v="2026-04-06T00:00:00"/>
    <n v="27"/>
    <d v="2026-04-06T00:00:00"/>
    <s v="Visitas patrulleros"/>
    <s v="Olver Puerta Garcia"/>
    <m/>
    <m/>
    <s v="Archivado"/>
    <x v="1"/>
    <m/>
    <s v=""/>
  </r>
  <r>
    <s v="0237-2026"/>
    <n v="16206"/>
    <s v="Comunidad"/>
    <m/>
    <m/>
    <m/>
    <m/>
    <m/>
    <m/>
    <m/>
    <m/>
    <m/>
    <m/>
    <s v="         "/>
    <m/>
    <m/>
    <m/>
    <s v="Por determinar"/>
    <s v="CL"/>
    <n v="40"/>
    <s v="A"/>
    <s v="SUR"/>
    <n v="25"/>
    <m/>
    <m/>
    <n v="25"/>
    <m/>
    <m/>
    <s v="CL 40A SUR 25   25  "/>
    <m/>
    <m/>
    <m/>
    <m/>
    <s v="RESIDUOS SOLIDOS"/>
    <s v="Acumulación de escombros en el espacio publico "/>
    <s v="El Salado"/>
    <n v="6"/>
    <x v="55"/>
    <d v="2026-03-10T00:00:00"/>
    <n v="0"/>
    <d v="2026-03-10T00:00:00"/>
    <s v="Auto de archivo"/>
    <s v="Juan Carlos Sánchez Vargas"/>
    <m/>
    <m/>
    <s v="Archivado"/>
    <x v="1"/>
    <m/>
    <s v=""/>
  </r>
  <r>
    <s v="0238-2026"/>
    <n v="16207"/>
    <s v="Comunidad"/>
    <m/>
    <m/>
    <m/>
    <m/>
    <m/>
    <m/>
    <m/>
    <m/>
    <m/>
    <m/>
    <s v="         "/>
    <m/>
    <m/>
    <m/>
    <s v="Por determinar"/>
    <s v="KR"/>
    <n v="27"/>
    <s v="E"/>
    <m/>
    <n v="34"/>
    <s v="DD"/>
    <s v="SUR"/>
    <n v="40"/>
    <m/>
    <m/>
    <s v="KR 27E  34 DD SUR 40  "/>
    <m/>
    <m/>
    <m/>
    <m/>
    <s v="FLORA"/>
    <s v="Afectación al ornato"/>
    <s v="Alto de Misael"/>
    <n v="3"/>
    <x v="55"/>
    <d v="2026-03-13T00:00:00"/>
    <n v="3"/>
    <d v="2026-03-13T00:00:00"/>
    <s v="Visitas patrulleros"/>
    <s v="Laura Bautista Barroso"/>
    <m/>
    <m/>
    <s v="Remisión"/>
    <x v="5"/>
    <m/>
    <s v=""/>
  </r>
  <r>
    <s v="0239-2026"/>
    <n v="16342"/>
    <s v="Amigos del barrio"/>
    <m/>
    <m/>
    <m/>
    <m/>
    <m/>
    <m/>
    <m/>
    <m/>
    <m/>
    <m/>
    <s v="         "/>
    <m/>
    <m/>
    <m/>
    <s v="Comunidad"/>
    <s v="KR"/>
    <n v="6"/>
    <s v="AA"/>
    <m/>
    <n v="25"/>
    <s v="A"/>
    <s v="SUR"/>
    <n v="49"/>
    <m/>
    <m/>
    <s v="KR 6AA  25 A SUR 49  "/>
    <m/>
    <m/>
    <m/>
    <m/>
    <s v="FAUNA DOMÉSTICA"/>
    <s v="Tenencia inadecuada de animales de compañía"/>
    <s v="Las Palmas"/>
    <n v="12"/>
    <x v="57"/>
    <d v="2026-03-13T00:00:00"/>
    <n v="2"/>
    <d v="2026-03-13T00:00:00"/>
    <s v="Auto de archivo"/>
    <s v="Juan Carlos Sánchez Vargas"/>
    <m/>
    <m/>
    <s v="Archivado"/>
    <x v="1"/>
    <m/>
    <s v=""/>
  </r>
  <r>
    <s v="0240-2026"/>
    <n v="16005"/>
    <s v="Juan Fernando Arango Londoño"/>
    <s v="CL"/>
    <n v="32"/>
    <m/>
    <s v="SUR"/>
    <n v="47"/>
    <m/>
    <m/>
    <n v="46"/>
    <m/>
    <m/>
    <s v="CL 32  SUR 47   46  "/>
    <n v="70096349"/>
    <n v="3108204621"/>
    <m/>
    <s v="Delfina Lopez"/>
    <s v="CL"/>
    <n v="32"/>
    <m/>
    <s v="SUR"/>
    <n v="47"/>
    <m/>
    <m/>
    <n v="46"/>
    <m/>
    <m/>
    <s v="CL 32  SUR 47   46  "/>
    <m/>
    <m/>
    <m/>
    <m/>
    <s v="FAUNA DOMÉSTICA"/>
    <s v="Tenencia inadecuada de animales de compañía"/>
    <s v="El Portal"/>
    <n v="2"/>
    <x v="55"/>
    <d v="2026-03-13T00:00:00"/>
    <n v="3"/>
    <d v="2026-03-13T00:00:00"/>
    <s v="Visitas patrulleros"/>
    <s v="Laura Bautista Barroso"/>
    <m/>
    <m/>
    <s v="Archivado"/>
    <x v="1"/>
    <m/>
    <s v=""/>
  </r>
  <r>
    <s v="0241-2026"/>
    <n v="16006"/>
    <s v="Juan Fernando Arango Londoño"/>
    <s v="CL"/>
    <n v="21"/>
    <m/>
    <s v="SUR"/>
    <n v="41"/>
    <m/>
    <m/>
    <n v="117"/>
    <m/>
    <m/>
    <s v="CL 21  SUR 41   117  "/>
    <n v="70096349"/>
    <n v="3108204621"/>
    <m/>
    <s v="Carlos Alberto toro Vasquez"/>
    <s v="CL"/>
    <n v="21"/>
    <m/>
    <s v="SUR"/>
    <n v="41"/>
    <m/>
    <m/>
    <n v="117"/>
    <m/>
    <m/>
    <s v="CL 21  SUR 41   117  "/>
    <m/>
    <m/>
    <m/>
    <m/>
    <s v="FAUNA DOMÉSTICA"/>
    <s v="Tenencia inadecuada de animales de compañía"/>
    <s v="Zuñiga"/>
    <n v="4"/>
    <x v="55"/>
    <d v="2026-03-21T00:00:00"/>
    <n v="11"/>
    <d v="2026-03-21T00:00:00"/>
    <s v="Auto de archivo"/>
    <s v="Juan Carlos Sánchez Vargas"/>
    <m/>
    <m/>
    <s v="Archivado"/>
    <x v="1"/>
    <m/>
    <s v=""/>
  </r>
  <r>
    <s v="0242-2026"/>
    <n v="16204"/>
    <s v="Jose Edgar pimienta florez"/>
    <s v="KR"/>
    <n v="27"/>
    <s v="C"/>
    <s v="SUR"/>
    <n v="51"/>
    <m/>
    <m/>
    <m/>
    <m/>
    <m/>
    <s v="KR 27 C SUR 51     "/>
    <n v="34976728"/>
    <n v="3145874262"/>
    <m/>
    <s v="Unidad MOntiel"/>
    <m/>
    <m/>
    <m/>
    <m/>
    <m/>
    <m/>
    <m/>
    <m/>
    <m/>
    <m/>
    <s v="        "/>
    <m/>
    <m/>
    <m/>
    <m/>
    <s v="AIRE"/>
    <s v="Afectaciones por ruido"/>
    <s v="Zuñiga"/>
    <n v="4"/>
    <x v="55"/>
    <m/>
    <n v="-46091"/>
    <m/>
    <m/>
    <m/>
    <m/>
    <m/>
    <s v="Visitas técnicos"/>
    <x v="14"/>
    <m/>
    <s v=""/>
  </r>
  <r>
    <s v="0243-2026"/>
    <n v="161720"/>
    <s v="EPM"/>
    <m/>
    <m/>
    <m/>
    <m/>
    <m/>
    <m/>
    <m/>
    <m/>
    <m/>
    <m/>
    <s v="         "/>
    <m/>
    <m/>
    <m/>
    <s v="Diego Medina"/>
    <m/>
    <s v="planta potabilizadora Ayurá"/>
    <m/>
    <m/>
    <m/>
    <m/>
    <m/>
    <m/>
    <m/>
    <m/>
    <s v=" planta potabilizadora Ayurá       "/>
    <n v="1037612582"/>
    <n v="3023707709"/>
    <m/>
    <m/>
    <s v="FAUNA DOMÉSTICA"/>
    <s v="Tenencia inadecuada de animales de compañía"/>
    <s v="El Escobero"/>
    <n v="10"/>
    <x v="58"/>
    <d v="2026-04-07T00:00:00"/>
    <n v="26"/>
    <d v="2026-04-07T00:00:00"/>
    <s v="Respuesta DP u Oficio"/>
    <s v="Juan  Muñoz Guerra"/>
    <m/>
    <m/>
    <s v="Verificación"/>
    <x v="2"/>
    <m/>
    <s v=""/>
  </r>
  <r>
    <s v="0244-2026"/>
    <n v="16911"/>
    <s v="Camilo Pareja Botero"/>
    <s v="CL"/>
    <n v="38"/>
    <m/>
    <s v="SUR"/>
    <n v="27"/>
    <m/>
    <m/>
    <n v="200"/>
    <m/>
    <m/>
    <s v="CL 38  SUR 27   200  "/>
    <n v="1037636257"/>
    <n v="3202675767"/>
    <m/>
    <s v="Por determinar"/>
    <m/>
    <m/>
    <m/>
    <m/>
    <m/>
    <m/>
    <m/>
    <m/>
    <m/>
    <m/>
    <s v="        "/>
    <m/>
    <m/>
    <m/>
    <m/>
    <s v="FAUNA DOMÉSTICA"/>
    <s v="Permiso de tenencia de caninos de manejo especial "/>
    <s v="Loma de las Brujas"/>
    <n v="5"/>
    <x v="58"/>
    <m/>
    <n v="-46093"/>
    <d v="2026-03-11T00:00:00"/>
    <s v="Auto de archivo"/>
    <s v="Juan Carlos Sánchez Vargas"/>
    <m/>
    <m/>
    <s v="Archivado"/>
    <x v="1"/>
    <m/>
    <s v=""/>
  </r>
  <r>
    <s v="0245-2026"/>
    <n v="16909"/>
    <s v="Thomas restrepo"/>
    <s v="CL"/>
    <n v="27"/>
    <s v="D"/>
    <s v="SUR"/>
    <n v="27"/>
    <s v="B"/>
    <m/>
    <n v="70"/>
    <m/>
    <m/>
    <s v="CL 27 D SUR 27 B  70  "/>
    <m/>
    <m/>
    <m/>
    <s v="Por determinar"/>
    <m/>
    <m/>
    <m/>
    <m/>
    <m/>
    <m/>
    <m/>
    <m/>
    <m/>
    <m/>
    <s v="        "/>
    <m/>
    <m/>
    <m/>
    <m/>
    <s v="HÍDRICO"/>
    <s v="Descarga inadecuada de aguas residuales o sin cumplimiento de requisitos"/>
    <s v="El Esmeraldal"/>
    <n v="4"/>
    <x v="58"/>
    <d v="2026-03-13T00:00:00"/>
    <n v="1"/>
    <d v="2026-03-13T00:00:00"/>
    <s v="Auto de archivo"/>
    <s v="Olver Puerta Garcia"/>
    <m/>
    <m/>
    <s v="Archivado"/>
    <x v="1"/>
    <m/>
    <s v=""/>
  </r>
  <r>
    <s v="0246-2026"/>
    <n v="17536"/>
    <s v="Anonimo"/>
    <m/>
    <m/>
    <m/>
    <m/>
    <m/>
    <m/>
    <m/>
    <m/>
    <m/>
    <m/>
    <s v="         "/>
    <m/>
    <m/>
    <m/>
    <s v="Por determinar"/>
    <s v="CL"/>
    <n v="36"/>
    <s v="D"/>
    <s v="SUR"/>
    <n v="24"/>
    <m/>
    <m/>
    <n v="144"/>
    <m/>
    <m/>
    <s v="CL 36D SUR 24   144  "/>
    <m/>
    <m/>
    <m/>
    <m/>
    <s v="AIRE"/>
    <s v="Afectaciones asociadas a incendios o quemas"/>
    <s v="El Escobero"/>
    <n v="10"/>
    <x v="59"/>
    <d v="2026-03-26T00:00:00"/>
    <n v="10"/>
    <d v="2026-03-26T00:00:00"/>
    <s v="Auto de archivo"/>
    <s v="Juan Carlos Sánchez Vargas"/>
    <m/>
    <m/>
    <s v="Archivado"/>
    <x v="1"/>
    <m/>
    <s v=""/>
  </r>
  <r>
    <s v="0247-2026"/>
    <n v="16910"/>
    <s v="MIldred Guzman"/>
    <s v="KR"/>
    <n v="42"/>
    <s v="A"/>
    <m/>
    <n v="26"/>
    <s v="A"/>
    <s v="SUR"/>
    <n v="154"/>
    <m/>
    <m/>
    <s v="KR 42 A  26 A SUR 154  "/>
    <n v="32243301"/>
    <n v="3003974986"/>
    <m/>
    <s v="Por determinar"/>
    <m/>
    <m/>
    <m/>
    <m/>
    <m/>
    <m/>
    <m/>
    <m/>
    <m/>
    <m/>
    <s v="        "/>
    <m/>
    <m/>
    <m/>
    <m/>
    <s v="LOTE-PREDIO"/>
    <s v="Tenencia inadecuada de lotes - falta de mantenimiento"/>
    <s v="Las Orquideas"/>
    <n v="3"/>
    <x v="58"/>
    <d v="2026-03-21T00:00:00"/>
    <n v="9"/>
    <d v="2026-04-14T00:00:00"/>
    <s v="Auto de archivo"/>
    <s v="Juan Carlos Sánchez Vargas"/>
    <m/>
    <m/>
    <s v="Archivado"/>
    <x v="1"/>
    <m/>
    <s v=""/>
  </r>
  <r>
    <s v="0248-2026"/>
    <n v="16925"/>
    <s v="Anonimo"/>
    <m/>
    <m/>
    <m/>
    <m/>
    <m/>
    <m/>
    <m/>
    <m/>
    <m/>
    <m/>
    <s v="         "/>
    <m/>
    <m/>
    <m/>
    <s v="Por determinar"/>
    <s v="KR"/>
    <n v="41"/>
    <s v="A"/>
    <m/>
    <n v="46"/>
    <s v="DD"/>
    <s v="SUR"/>
    <n v="2"/>
    <m/>
    <m/>
    <e v="#REF!"/>
    <m/>
    <m/>
    <m/>
    <m/>
    <s v="LOTE-PREDIO"/>
    <s v="Afectación a suelos de protección "/>
    <s v="La Paz"/>
    <n v="7"/>
    <x v="58"/>
    <d v="2026-03-17T00:00:00"/>
    <n v="5"/>
    <d v="2026-03-27T00:00:00"/>
    <s v="Visitas patrulleros"/>
    <s v="Laura Bautista Barroso"/>
    <m/>
    <m/>
    <s v="Remisión"/>
    <x v="5"/>
    <m/>
    <s v=""/>
  </r>
  <r>
    <s v="0249-2026"/>
    <n v="16924"/>
    <s v="Natalia Fernandez"/>
    <s v="CL"/>
    <n v="22"/>
    <m/>
    <s v="SUR"/>
    <n v="44"/>
    <m/>
    <m/>
    <n v="80"/>
    <m/>
    <m/>
    <s v="CL 22  SUR 44   80  "/>
    <m/>
    <m/>
    <m/>
    <s v="Por determinar"/>
    <s v="TR"/>
    <n v="33"/>
    <m/>
    <s v="SUR"/>
    <n v="39"/>
    <m/>
    <m/>
    <n v="10"/>
    <m/>
    <m/>
    <s v="TR 33 SUR 39   10  "/>
    <m/>
    <m/>
    <m/>
    <m/>
    <s v="FLORA"/>
    <s v="Afectaciones a la propiedad por arboles o vegetación"/>
    <s v="La Magnolia"/>
    <n v="9"/>
    <x v="58"/>
    <d v="2026-03-17T00:00:00"/>
    <n v="5"/>
    <d v="2026-03-17T00:00:00"/>
    <s v="Visitas patrulleros"/>
    <s v="Laura Bautista Barroso"/>
    <m/>
    <m/>
    <s v="Remisión"/>
    <x v="5"/>
    <m/>
    <s v=""/>
  </r>
  <r>
    <s v="0250-2026"/>
    <n v="17741"/>
    <s v="Comunidad"/>
    <m/>
    <m/>
    <m/>
    <m/>
    <m/>
    <m/>
    <m/>
    <m/>
    <m/>
    <m/>
    <s v="         "/>
    <m/>
    <m/>
    <m/>
    <s v="Por determinar"/>
    <s v="CL"/>
    <n v="43"/>
    <s v="A"/>
    <m/>
    <n v="36"/>
    <m/>
    <s v="SUR"/>
    <n v="55"/>
    <m/>
    <m/>
    <s v="CL 43A  36  SUR 55  "/>
    <m/>
    <m/>
    <m/>
    <m/>
    <s v="FLORA"/>
    <s v="Aprovechamiento forestal sin permisos "/>
    <s v="Zona Centro"/>
    <n v="9"/>
    <x v="59"/>
    <d v="2026-03-16T00:00:00"/>
    <n v="0"/>
    <d v="2026-04-09T00:00:00"/>
    <s v="Informe técnico"/>
    <s v="Olver Puerta Garcia"/>
    <m/>
    <s v="Alexandra Uribe Alzate"/>
    <s v="Auto de inicio "/>
    <x v="0"/>
    <m/>
    <s v=""/>
  </r>
  <r>
    <s v="0251-2026"/>
    <s v="0017742 - 0017762"/>
    <s v="Maria Cristina Palacio / Juan Carlos Castaño"/>
    <s v="KR"/>
    <n v="23"/>
    <s v="A"/>
    <m/>
    <n v="36"/>
    <s v="D"/>
    <m/>
    <n v="94"/>
    <m/>
    <m/>
    <s v="KR 23 A  36 D  94  "/>
    <m/>
    <m/>
    <m/>
    <s v="Por determinar"/>
    <s v="KR"/>
    <n v="23"/>
    <m/>
    <m/>
    <n v="36"/>
    <s v="C"/>
    <s v="SUR"/>
    <n v="94"/>
    <m/>
    <m/>
    <s v="KR 23  36 C SUR 94  "/>
    <m/>
    <m/>
    <m/>
    <m/>
    <s v="HÍDRICO"/>
    <s v="Descarga inadecuada de aguas residuales o sin cumplimiento de requisitos"/>
    <s v="El Escobero"/>
    <n v="10"/>
    <x v="59"/>
    <d v="2026-03-26T00:00:00"/>
    <n v="10"/>
    <d v="2026-04-10T00:00:00"/>
    <s v="Auto de archivo"/>
    <s v="Juan Carlos Sánchez Vargas"/>
    <m/>
    <m/>
    <s v="Archivado"/>
    <x v="1"/>
    <m/>
    <s v=""/>
  </r>
  <r>
    <s v="0252-2026"/>
    <n v="17236"/>
    <s v="Oficio"/>
    <m/>
    <m/>
    <m/>
    <m/>
    <m/>
    <m/>
    <m/>
    <m/>
    <m/>
    <m/>
    <s v="         "/>
    <m/>
    <m/>
    <m/>
    <s v="Gustavo Marquez Acosta"/>
    <s v="CL"/>
    <n v="23"/>
    <m/>
    <s v="SUR"/>
    <n v="25"/>
    <s v="B"/>
    <m/>
    <n v="12"/>
    <m/>
    <m/>
    <s v="CL 23 SUR 25 B  12  "/>
    <m/>
    <m/>
    <m/>
    <m/>
    <s v="HÍDRICO"/>
    <s v="Descarga inadecuada de aguas residuales o sin cumplimiento de requisitos"/>
    <s v="Zuñiga"/>
    <n v="4"/>
    <x v="60"/>
    <d v="2026-04-27T00:00:00"/>
    <n v="45"/>
    <d v="2026-05-22T00:00:00"/>
    <s v="Auto de archivo"/>
    <s v="Juan Carlos Sánchez Vargas"/>
    <m/>
    <m/>
    <s v="Archivado"/>
    <x v="8"/>
    <m/>
    <s v=""/>
  </r>
  <r>
    <s v="0253-2026"/>
    <n v="17195"/>
    <s v="Raul Taborda"/>
    <m/>
    <m/>
    <m/>
    <m/>
    <m/>
    <m/>
    <m/>
    <m/>
    <m/>
    <m/>
    <m/>
    <m/>
    <m/>
    <m/>
    <s v="Jhon Fredy Rozo Muñoz"/>
    <s v="CL"/>
    <n v="25"/>
    <s v="C"/>
    <s v="SUR"/>
    <n v="25"/>
    <s v="B"/>
    <m/>
    <n v="30"/>
    <m/>
    <m/>
    <s v="CL 25C SUR 25 B  30  "/>
    <m/>
    <m/>
    <m/>
    <m/>
    <s v="FLORA"/>
    <s v="Árbol en riesgo"/>
    <s v="Zuñiga"/>
    <n v="4"/>
    <x v="60"/>
    <d v="2026-03-14T00:00:00"/>
    <n v="1"/>
    <d v="2026-03-14T00:00:00"/>
    <s v="Auto de archivo"/>
    <s v="Juan Carlos Sánchez Vargas"/>
    <m/>
    <m/>
    <s v="Archivado"/>
    <x v="1"/>
    <m/>
    <s v=""/>
  </r>
  <r>
    <s v="0254-2026"/>
    <s v="17310-20293"/>
    <s v="Oficio"/>
    <m/>
    <m/>
    <m/>
    <m/>
    <m/>
    <m/>
    <m/>
    <m/>
    <m/>
    <m/>
    <s v="         "/>
    <m/>
    <m/>
    <m/>
    <s v="Maria del Carmen Gonzalez"/>
    <s v="KR"/>
    <n v="40"/>
    <s v="B"/>
    <m/>
    <n v="53"/>
    <s v="B"/>
    <s v="SUR"/>
    <n v="41"/>
    <n v="75"/>
    <m/>
    <s v="KR 40B  53 B SUR 41 75 "/>
    <m/>
    <n v="3780132"/>
    <m/>
    <m/>
    <s v="HÍDRICO"/>
    <s v="Descarga inadecuada de aguas residuales o sin cumplimiento de requisitos"/>
    <s v="Loma del Barro"/>
    <n v="7"/>
    <x v="60"/>
    <d v="2026-03-17T00:00:00"/>
    <n v="4"/>
    <d v="2026-03-17T00:00:00"/>
    <s v="Visitas patrulleros"/>
    <s v="Olver Puerta Garcia"/>
    <m/>
    <m/>
    <s v="Archivado"/>
    <x v="1"/>
    <m/>
    <s v=""/>
  </r>
  <r>
    <s v="0255-2026"/>
    <n v="16937"/>
    <s v="Oficio Guardabosques"/>
    <m/>
    <m/>
    <m/>
    <m/>
    <m/>
    <m/>
    <m/>
    <m/>
    <m/>
    <m/>
    <s v="         "/>
    <m/>
    <m/>
    <m/>
    <s v="Area Hobbies"/>
    <m/>
    <m/>
    <m/>
    <m/>
    <m/>
    <m/>
    <m/>
    <m/>
    <m/>
    <m/>
    <s v="        "/>
    <m/>
    <m/>
    <m/>
    <m/>
    <s v="HÍDRICO"/>
    <s v="Ocupacion de cauce sin cumplimiento de requisitos"/>
    <s v="El Vallano"/>
    <n v="11"/>
    <x v="58"/>
    <d v="2026-03-21T00:00:00"/>
    <n v="9"/>
    <d v="2026-03-21T00:00:00"/>
    <s v="Visitas patrulleros"/>
    <s v="Laura Bautista Barroso"/>
    <m/>
    <m/>
    <s v="Verificación"/>
    <x v="7"/>
    <m/>
    <s v=""/>
  </r>
  <r>
    <s v="0256-2026"/>
    <n v="3731"/>
    <s v="De oficio"/>
    <m/>
    <m/>
    <m/>
    <m/>
    <m/>
    <m/>
    <m/>
    <m/>
    <m/>
    <m/>
    <s v="         "/>
    <m/>
    <m/>
    <m/>
    <s v="Por determinar"/>
    <s v="TR"/>
    <n v="34"/>
    <s v="A"/>
    <s v="SUR"/>
    <n v="29"/>
    <m/>
    <m/>
    <n v="10"/>
    <m/>
    <m/>
    <s v="TR 34A SUR 29   10  "/>
    <m/>
    <m/>
    <m/>
    <m/>
    <s v="RESIDUOS SOLIDOS"/>
    <s v="Disposición inadecuada de residuos sólidos en horas, dias y lugares no autorizados"/>
    <s v="Uribe Angel"/>
    <n v="3"/>
    <x v="58"/>
    <m/>
    <n v="-46093"/>
    <m/>
    <m/>
    <m/>
    <m/>
    <m/>
    <s v="Archivado"/>
    <x v="1"/>
    <m/>
    <s v=""/>
  </r>
  <r>
    <s v="0257-2026"/>
    <s v="002115 - 007545 - 007693"/>
    <s v="Pradolargo P.H."/>
    <m/>
    <s v="variante "/>
    <m/>
    <m/>
    <s v="las "/>
    <m/>
    <m/>
    <s v="palmas"/>
    <s v="via aeropuerto"/>
    <s v="KM 1"/>
    <s v=" variante    las    palmas via aeropuerto KM 1"/>
    <s v="900726340-0"/>
    <n v="3011664381"/>
    <m/>
    <s v="Por Determinar"/>
    <m/>
    <m/>
    <m/>
    <m/>
    <m/>
    <m/>
    <m/>
    <m/>
    <m/>
    <m/>
    <s v="        "/>
    <m/>
    <m/>
    <m/>
    <m/>
    <s v="FLORA"/>
    <s v="Árbol en riesgo"/>
    <s v="Las Palmas"/>
    <n v="12"/>
    <x v="37"/>
    <d v="2026-03-06T00:00:00"/>
    <n v="16"/>
    <d v="2026-03-06T00:00:00"/>
    <s v="Auto de archivo"/>
    <s v="Juan Carlos Sánchez Vargas"/>
    <m/>
    <m/>
    <s v="Archivado"/>
    <x v="1"/>
    <m/>
    <s v=""/>
  </r>
  <r>
    <s v="0258-2026"/>
    <n v="17437"/>
    <s v="Concesion tunel aburrá Oriente - "/>
    <m/>
    <s v="km 15"/>
    <m/>
    <m/>
    <m/>
    <m/>
    <m/>
    <m/>
    <m/>
    <m/>
    <s v=" km 15        "/>
    <m/>
    <n v="3178629591"/>
    <m/>
    <s v="Por determinar"/>
    <m/>
    <m/>
    <m/>
    <m/>
    <m/>
    <m/>
    <m/>
    <m/>
    <m/>
    <m/>
    <s v="        "/>
    <m/>
    <m/>
    <m/>
    <m/>
    <s v="FLORA"/>
    <s v="Árbol en riesgo"/>
    <s v="Las Palmas"/>
    <n v="12"/>
    <x v="59"/>
    <d v="2026-03-18T00:00:00"/>
    <n v="2"/>
    <d v="2026-03-19T00:00:00"/>
    <s v="Remisión"/>
    <s v="Adriana Florez Buriticá"/>
    <m/>
    <m/>
    <s v="Archivado"/>
    <x v="1"/>
    <m/>
    <s v=""/>
  </r>
  <r>
    <s v="0259-2026"/>
    <n v="17537"/>
    <s v="Yuli Giraldo"/>
    <s v="KR"/>
    <n v="42"/>
    <s v="A"/>
    <m/>
    <n v="48"/>
    <s v="C"/>
    <s v="SUR"/>
    <n v="97"/>
    <m/>
    <n v="404"/>
    <s v="KR 42 A  48 C SUR 97  404"/>
    <n v="43749756"/>
    <n v="3015164279"/>
    <m/>
    <s v="Por determinar"/>
    <m/>
    <m/>
    <m/>
    <m/>
    <m/>
    <m/>
    <m/>
    <m/>
    <m/>
    <m/>
    <s v="        "/>
    <m/>
    <m/>
    <m/>
    <m/>
    <s v="AIRE"/>
    <s v="Afectaciones por ruido"/>
    <s v="Alto de Misael"/>
    <n v="3"/>
    <x v="59"/>
    <d v="2026-03-21T00:00:00"/>
    <n v="5"/>
    <d v="2026-03-21T00:00:00"/>
    <s v="Auto de archivo"/>
    <s v="Juan Carlos Sánchez Vargas"/>
    <m/>
    <m/>
    <s v="Archivado"/>
    <x v="1"/>
    <m/>
    <s v=""/>
  </r>
  <r>
    <s v="0260-2026"/>
    <n v="17981"/>
    <s v="Anonimo"/>
    <m/>
    <m/>
    <m/>
    <m/>
    <m/>
    <m/>
    <m/>
    <m/>
    <m/>
    <m/>
    <s v="         "/>
    <m/>
    <n v="3178629591"/>
    <m/>
    <s v="Por determinar"/>
    <s v="CL"/>
    <n v="48"/>
    <s v="E"/>
    <s v="SUR"/>
    <n v="42"/>
    <s v="D"/>
    <m/>
    <n v="64"/>
    <m/>
    <m/>
    <s v="CL 48E SUR 42 D  64  "/>
    <m/>
    <m/>
    <m/>
    <m/>
    <s v="RESIDUOS SOLIDOS"/>
    <s v="Acumulación de escombros en el espacio publico "/>
    <s v="El Trianón"/>
    <n v="7"/>
    <x v="61"/>
    <d v="2026-03-21T00:00:00"/>
    <n v="4"/>
    <d v="2026-03-21T00:00:00"/>
    <s v="Auto de archivo"/>
    <s v="Juan Carlos Sánchez Vargas"/>
    <m/>
    <m/>
    <s v="Archivado"/>
    <x v="1"/>
    <m/>
    <s v=""/>
  </r>
  <r>
    <s v="0261-2026"/>
    <n v="18096"/>
    <s v="Anonimo"/>
    <m/>
    <m/>
    <m/>
    <m/>
    <m/>
    <m/>
    <m/>
    <m/>
    <m/>
    <m/>
    <s v="         "/>
    <m/>
    <m/>
    <m/>
    <s v="Por determinar"/>
    <s v="KR"/>
    <n v="34"/>
    <m/>
    <m/>
    <n v="40"/>
    <s v="D"/>
    <s v="SUR"/>
    <n v="50"/>
    <m/>
    <m/>
    <s v="KR 34  40 D SUR 50  "/>
    <m/>
    <m/>
    <m/>
    <m/>
    <s v="RESIDUOS SOLIDOS"/>
    <s v="Acumulación de escombros en el espacio publico "/>
    <s v="Alto de Misael"/>
    <n v="3"/>
    <x v="61"/>
    <d v="2026-03-25T00:00:00"/>
    <n v="8"/>
    <d v="2026-03-25T00:00:00"/>
    <s v="Auto de archivo"/>
    <s v="Juan Carlos Sánchez Vargas"/>
    <m/>
    <m/>
    <s v="Archivado"/>
    <x v="1"/>
    <m/>
    <s v=""/>
  </r>
  <r>
    <s v="0262-2026"/>
    <n v="18097"/>
    <s v="Anonimo"/>
    <m/>
    <m/>
    <m/>
    <m/>
    <m/>
    <m/>
    <m/>
    <m/>
    <m/>
    <m/>
    <s v="         "/>
    <m/>
    <m/>
    <m/>
    <s v="Por determinar "/>
    <m/>
    <m/>
    <m/>
    <m/>
    <m/>
    <m/>
    <m/>
    <m/>
    <m/>
    <m/>
    <s v="        "/>
    <m/>
    <m/>
    <m/>
    <m/>
    <s v="RESIDUOS SOLIDOS"/>
    <s v="Acumulación de escombros en el espacio publico "/>
    <s v="El Chingui"/>
    <n v="6"/>
    <x v="61"/>
    <d v="2026-03-24T00:00:00"/>
    <n v="7"/>
    <d v="2026-03-24T00:00:00"/>
    <s v="Auto de archivo"/>
    <s v="Juan Carlos Sánchez Vargas"/>
    <m/>
    <m/>
    <s v="Archivado"/>
    <x v="1"/>
    <m/>
    <s v=""/>
  </r>
  <r>
    <s v="0263-2026"/>
    <n v="17507"/>
    <s v="Anonimo"/>
    <m/>
    <m/>
    <m/>
    <m/>
    <m/>
    <m/>
    <m/>
    <m/>
    <m/>
    <m/>
    <s v="         "/>
    <m/>
    <m/>
    <m/>
    <s v="Por determinar"/>
    <m/>
    <m/>
    <m/>
    <m/>
    <m/>
    <m/>
    <m/>
    <m/>
    <m/>
    <m/>
    <s v="        "/>
    <m/>
    <m/>
    <m/>
    <m/>
    <s v="RESIDUOS SOLIDOS"/>
    <s v="Disposición inadecuada de residuos sólidos en horas, dias y lugares no autorizados"/>
    <s v="El Dorado"/>
    <n v="7"/>
    <x v="59"/>
    <d v="2026-03-23T00:00:00"/>
    <n v="7"/>
    <d v="2026-03-24T00:00:00"/>
    <s v="Auto de archivo"/>
    <s v="Juan Carlos Sánchez Vargas"/>
    <m/>
    <m/>
    <s v="Archivado"/>
    <x v="1"/>
    <m/>
    <s v=""/>
  </r>
  <r>
    <s v="0264-2026"/>
    <n v="18160"/>
    <s v="Beatriz Elena Ramirez "/>
    <s v="KR"/>
    <n v="25"/>
    <m/>
    <m/>
    <n v="39"/>
    <m/>
    <s v="SUR"/>
    <n v="52"/>
    <m/>
    <n v="116"/>
    <s v="KR 25   39  SUR 52  116"/>
    <m/>
    <m/>
    <m/>
    <s v="Por determinar"/>
    <m/>
    <m/>
    <m/>
    <m/>
    <m/>
    <m/>
    <m/>
    <m/>
    <m/>
    <m/>
    <s v="        "/>
    <m/>
    <m/>
    <m/>
    <m/>
    <s v="HÍDRICO"/>
    <s v="Descarga inadecuada de aguas residuales o sin cumplimiento de requisitos"/>
    <s v="El Chingui"/>
    <n v="6"/>
    <x v="62"/>
    <m/>
    <n v="-46099"/>
    <m/>
    <m/>
    <m/>
    <m/>
    <m/>
    <s v="Visitas patrulleros"/>
    <x v="6"/>
    <m/>
    <s v=""/>
  </r>
  <r>
    <s v="0265-2026"/>
    <n v="18167"/>
    <s v="Comunidad"/>
    <m/>
    <m/>
    <m/>
    <m/>
    <m/>
    <m/>
    <m/>
    <m/>
    <m/>
    <m/>
    <s v="         "/>
    <m/>
    <m/>
    <m/>
    <s v="Por determinar"/>
    <s v="KR"/>
    <n v="43"/>
    <s v="B"/>
    <s v="SUR"/>
    <n v="35"/>
    <m/>
    <m/>
    <n v="15"/>
    <m/>
    <m/>
    <s v="KR 43B SUR 35   15  "/>
    <m/>
    <m/>
    <m/>
    <m/>
    <s v="FLORA"/>
    <s v="Aprovechamiento forestal sin permisos "/>
    <s v="Bucarest"/>
    <n v="9"/>
    <x v="62"/>
    <d v="2026-03-17T00:00:00"/>
    <n v="-1"/>
    <m/>
    <s v="Auto de archivo"/>
    <s v="Juan Carlos Sánchez Vargas"/>
    <m/>
    <m/>
    <s v="Archivado"/>
    <x v="1"/>
    <m/>
    <s v=""/>
  </r>
  <r>
    <s v="0266-2026"/>
    <n v="2228"/>
    <s v="Yesenia Mesa Arango"/>
    <s v="KR"/>
    <n v="24"/>
    <s v="EE"/>
    <m/>
    <n v="39"/>
    <s v="A"/>
    <m/>
    <m/>
    <m/>
    <m/>
    <s v="KR 24 EE  39 A    "/>
    <m/>
    <n v="3012099956"/>
    <m/>
    <s v="Por determinar"/>
    <m/>
    <m/>
    <m/>
    <m/>
    <m/>
    <m/>
    <m/>
    <m/>
    <m/>
    <m/>
    <s v="        "/>
    <m/>
    <m/>
    <m/>
    <m/>
    <s v="FAUNA DOMÉSTICA"/>
    <s v="Presunto maltrato animal"/>
    <s v="El Chingui"/>
    <n v="6"/>
    <x v="40"/>
    <d v="2026-03-02T00:00:00"/>
    <n v="10"/>
    <d v="2026-04-27T00:00:00"/>
    <s v="Auto de archivo"/>
    <s v="Juan Carlos Sánchez Vargas"/>
    <m/>
    <m/>
    <s v="Archivado"/>
    <x v="1"/>
    <m/>
    <s v=""/>
  </r>
  <r>
    <s v="0267-2026"/>
    <n v="15709"/>
    <s v="Marta Henao Valencia"/>
    <s v="DG"/>
    <n v="31"/>
    <s v="C"/>
    <m/>
    <n v="32"/>
    <s v="A"/>
    <s v="SUR"/>
    <n v="58"/>
    <m/>
    <m/>
    <s v="DG 31 C  32 A SUR 58  "/>
    <n v="42875700"/>
    <n v="3052342730"/>
    <m/>
    <s v="Por determinar"/>
    <s v="DG"/>
    <n v="31"/>
    <s v="C"/>
    <m/>
    <n v="32"/>
    <s v="A"/>
    <s v="SUR"/>
    <n v="58"/>
    <m/>
    <m/>
    <s v="DG 31 C  32 A SUR 58  "/>
    <m/>
    <m/>
    <m/>
    <m/>
    <s v="RESIDUOS SOLIDOS"/>
    <s v="Disposición inadecuada de residuos sólidos en horas, dias y lugares no autorizados"/>
    <s v="Las Flores"/>
    <n v="3"/>
    <x v="53"/>
    <m/>
    <n v="-46090"/>
    <m/>
    <m/>
    <m/>
    <m/>
    <m/>
    <s v="Visitas patrulleros"/>
    <x v="6"/>
    <m/>
    <s v=""/>
  </r>
  <r>
    <s v="0268-2026"/>
    <n v="17429"/>
    <s v="Comunidad"/>
    <m/>
    <m/>
    <m/>
    <m/>
    <m/>
    <m/>
    <m/>
    <m/>
    <m/>
    <m/>
    <s v="         "/>
    <m/>
    <m/>
    <m/>
    <s v="Por determinar"/>
    <s v="CL"/>
    <n v="46"/>
    <s v="E"/>
    <s v="SUR"/>
    <n v="40"/>
    <m/>
    <m/>
    <n v="25"/>
    <m/>
    <m/>
    <s v="CL 46E SUR 40   25  "/>
    <m/>
    <m/>
    <m/>
    <m/>
    <s v="FLORA"/>
    <s v="Afectación a individuos arboreos"/>
    <s v="El Trianón"/>
    <n v="7"/>
    <x v="59"/>
    <d v="2026-03-19T00:00:00"/>
    <n v="3"/>
    <d v="2026-03-19T00:00:00"/>
    <s v="Auto de archivo"/>
    <s v="Juan Carlos Sánchez Vargas"/>
    <m/>
    <m/>
    <s v="Archivado"/>
    <x v="1"/>
    <m/>
    <s v=""/>
  </r>
  <r>
    <s v="0269-2026"/>
    <n v="17623"/>
    <s v="Oficio Policia Nacional"/>
    <m/>
    <m/>
    <m/>
    <m/>
    <m/>
    <m/>
    <m/>
    <m/>
    <m/>
    <m/>
    <s v="         "/>
    <m/>
    <m/>
    <m/>
    <s v="Isabela Echavarria Galeano"/>
    <s v="TR"/>
    <n v="35"/>
    <s v="A"/>
    <s v="SUR"/>
    <n v="32"/>
    <m/>
    <m/>
    <n v="128"/>
    <m/>
    <m/>
    <s v="TR 35A SUR 32   128  "/>
    <n v="1007420792"/>
    <n v="3045674033"/>
    <m/>
    <m/>
    <s v="AIRE"/>
    <s v="Afectaciones por ruido"/>
    <s v="Los Naranjos"/>
    <n v="9"/>
    <x v="59"/>
    <m/>
    <n v="-46097"/>
    <m/>
    <m/>
    <m/>
    <m/>
    <s v="Alexandra Uribe Alzate"/>
    <s v="Auto de inicio "/>
    <x v="0"/>
    <m/>
    <s v=""/>
  </r>
  <r>
    <s v="0270-2026"/>
    <n v="17391"/>
    <s v="Paola Sajona"/>
    <s v="TR"/>
    <n v="32"/>
    <s v="A"/>
    <s v="SUR"/>
    <n v="29"/>
    <m/>
    <m/>
    <n v="146"/>
    <m/>
    <m/>
    <s v="TR 32 A SUR 29   146  "/>
    <n v="1036631249"/>
    <n v="314998468"/>
    <m/>
    <s v="Raul Berrio"/>
    <s v="TR"/>
    <n v="32"/>
    <s v="A"/>
    <s v="SUR"/>
    <n v="29"/>
    <m/>
    <m/>
    <n v="228"/>
    <m/>
    <m/>
    <s v="TR 32A SUR 29   228  "/>
    <n v="98570713"/>
    <n v="3137756091"/>
    <m/>
    <m/>
    <s v="FAUNA DOMÉSTICA"/>
    <s v="Ataque de animales de compañía a otros animales o personas"/>
    <s v="Alto de Misael"/>
    <n v="3"/>
    <x v="59"/>
    <m/>
    <n v="-46097"/>
    <d v="2026-04-14T00:00:00"/>
    <s v="Auto de archivo"/>
    <s v="Juan Carlos Sánchez Vargas"/>
    <m/>
    <s v="Juan  Muñoz Guerra"/>
    <s v="Archivado"/>
    <x v="1"/>
    <m/>
    <s v=""/>
  </r>
  <r>
    <s v="0271-2026"/>
    <n v="17508"/>
    <s v="Anonimo"/>
    <m/>
    <m/>
    <m/>
    <m/>
    <m/>
    <m/>
    <m/>
    <m/>
    <m/>
    <m/>
    <s v="         "/>
    <m/>
    <m/>
    <m/>
    <s v="Por determinar"/>
    <s v="CL"/>
    <n v="34"/>
    <s v="DD"/>
    <s v="SUR"/>
    <n v="27"/>
    <s v="D"/>
    <m/>
    <n v="90"/>
    <m/>
    <m/>
    <s v="CL 34DD SUR 27 D  90  "/>
    <m/>
    <m/>
    <m/>
    <m/>
    <s v="FAUNA SILVESTRE"/>
    <s v="Presunto maltrato animal"/>
    <s v="Alto de Misael"/>
    <n v="3"/>
    <x v="59"/>
    <m/>
    <n v="-46097"/>
    <m/>
    <m/>
    <m/>
    <m/>
    <m/>
    <s v="Sensibilización"/>
    <x v="11"/>
    <m/>
    <s v=""/>
  </r>
  <r>
    <s v="0272-2026"/>
    <n v="17965"/>
    <s v="Victor Hugo Agudelo"/>
    <s v="KR"/>
    <n v="46"/>
    <s v="B"/>
    <m/>
    <n v="43"/>
    <m/>
    <s v="SUR"/>
    <n v="60"/>
    <m/>
    <n v="106"/>
    <s v="KR 46 B  43  SUR 60  106"/>
    <n v="10375772846"/>
    <n v="3192564145"/>
    <m/>
    <s v="Camilo"/>
    <s v="KR"/>
    <n v="46"/>
    <s v="B"/>
    <m/>
    <n v="43"/>
    <m/>
    <s v="SUR"/>
    <n v="140"/>
    <m/>
    <m/>
    <s v="KR 46B  43  SUR 140  "/>
    <m/>
    <m/>
    <m/>
    <m/>
    <s v="FAUNA DOMÉSTICA"/>
    <s v="Ataque de animales de compañía a otros animales o personas"/>
    <s v="Milan- Vallejuelos"/>
    <n v="8"/>
    <x v="61"/>
    <m/>
    <n v="-46098"/>
    <m/>
    <m/>
    <s v="Juan  Muñoz Guerra"/>
    <m/>
    <s v="Juan  Muñoz Guerra"/>
    <s v="Auto de inicio "/>
    <x v="3"/>
    <m/>
    <s v=""/>
  </r>
  <r>
    <s v="0273-2026"/>
    <s v="8704-8707"/>
    <s v="Be house PH"/>
    <s v="CL"/>
    <n v="26"/>
    <m/>
    <m/>
    <n v="22"/>
    <m/>
    <m/>
    <n v="40"/>
    <m/>
    <m/>
    <s v="CL 26   22   40  "/>
    <m/>
    <n v="3104484180"/>
    <m/>
    <s v="Por determinar"/>
    <m/>
    <m/>
    <m/>
    <m/>
    <m/>
    <m/>
    <m/>
    <m/>
    <m/>
    <m/>
    <s v="        "/>
    <m/>
    <m/>
    <m/>
    <m/>
    <s v="FLORA"/>
    <s v="Árbol en riesgo"/>
    <s v="Loma El Atravezado"/>
    <n v="4"/>
    <x v="62"/>
    <m/>
    <n v="-46099"/>
    <m/>
    <m/>
    <m/>
    <m/>
    <s v="Juan  Muñoz Guerra"/>
    <s v="Orden de policía"/>
    <x v="3"/>
    <m/>
    <s v=""/>
  </r>
  <r>
    <s v="0274-2026"/>
    <n v="14357"/>
    <s v="Comunidad"/>
    <m/>
    <m/>
    <m/>
    <m/>
    <m/>
    <m/>
    <m/>
    <m/>
    <m/>
    <m/>
    <s v="         "/>
    <m/>
    <m/>
    <m/>
    <s v="Por determinar"/>
    <m/>
    <m/>
    <m/>
    <m/>
    <m/>
    <m/>
    <m/>
    <m/>
    <m/>
    <m/>
    <s v="        "/>
    <m/>
    <m/>
    <m/>
    <m/>
    <s v="RESIDUOS SOLIDOS"/>
    <s v="Disposición inadecuada de residuos sólidos en horas, dias y lugares no autorizados"/>
    <s v="El Dorado"/>
    <n v="7"/>
    <x v="51"/>
    <d v="2026-02-27T00:00:00"/>
    <n v="-4"/>
    <d v="2026-03-07T00:00:00"/>
    <s v="Auto de archivo"/>
    <s v="Juan Carlos Sánchez Vargas"/>
    <m/>
    <m/>
    <s v="Archivado"/>
    <x v="1"/>
    <m/>
    <s v=""/>
  </r>
  <r>
    <s v="0275-2026"/>
    <n v="15285"/>
    <s v="De Oficio"/>
    <m/>
    <m/>
    <m/>
    <m/>
    <m/>
    <m/>
    <m/>
    <m/>
    <m/>
    <m/>
    <s v="         "/>
    <m/>
    <m/>
    <m/>
    <s v="EPM"/>
    <s v="CL"/>
    <n v="37"/>
    <s v="D"/>
    <s v="SUR"/>
    <n v="13"/>
    <m/>
    <m/>
    <n v="13"/>
    <m/>
    <m/>
    <s v="CL 37D SUR 13   13  "/>
    <m/>
    <m/>
    <m/>
    <m/>
    <s v="HÍDRICO"/>
    <s v="Descarga inadecuada de aguas residuales o sin cumplimiento de requisitos"/>
    <s v="La Sebastiana"/>
    <n v="3"/>
    <x v="52"/>
    <d v="2026-03-04T00:00:00"/>
    <n v="-2"/>
    <d v="2026-03-08T00:00:00"/>
    <s v="Auto de archivo"/>
    <s v="Juan Carlos Sánchez Vargas"/>
    <m/>
    <m/>
    <s v="Archivado"/>
    <x v="1"/>
    <m/>
    <s v=""/>
  </r>
  <r>
    <s v="0276-2026"/>
    <n v="18381"/>
    <s v="Fernando Alzate "/>
    <s v="KR"/>
    <n v="25"/>
    <s v="A"/>
    <m/>
    <n v="38"/>
    <s v="D"/>
    <m/>
    <n v="111"/>
    <m/>
    <m/>
    <s v="KR 25 A  38 D  111  "/>
    <m/>
    <m/>
    <m/>
    <s v="Por determinar"/>
    <m/>
    <m/>
    <m/>
    <m/>
    <m/>
    <m/>
    <m/>
    <m/>
    <m/>
    <m/>
    <s v="        "/>
    <m/>
    <m/>
    <m/>
    <m/>
    <s v="FLORA"/>
    <s v="Afectaciones a la propiedad por arboles o vegetación"/>
    <s v="El Chingui"/>
    <n v="6"/>
    <x v="62"/>
    <d v="2026-03-18T00:00:00"/>
    <n v="0"/>
    <d v="2026-04-07T00:00:00"/>
    <s v="Auto de archivo"/>
    <s v="Juan Carlos Sánchez Vargas"/>
    <m/>
    <m/>
    <s v="Archivado"/>
    <x v="1"/>
    <m/>
    <s v=""/>
  </r>
  <r>
    <s v="0277-2026"/>
    <n v="18546"/>
    <s v="Anonimo"/>
    <m/>
    <m/>
    <m/>
    <m/>
    <m/>
    <m/>
    <m/>
    <m/>
    <m/>
    <m/>
    <s v="         "/>
    <m/>
    <m/>
    <m/>
    <s v="Maria Victoria Mendoza"/>
    <s v="CL"/>
    <n v="52"/>
    <s v="B"/>
    <s v="SUR"/>
    <n v="39"/>
    <s v="E"/>
    <m/>
    <n v="37"/>
    <m/>
    <m/>
    <s v="CL 52B SUR 39 E  37  "/>
    <m/>
    <m/>
    <m/>
    <m/>
    <s v="RESIDUOS SOLIDOS"/>
    <s v="Disposición inadecuada de residuos sólidos en horas, dias y lugares no autorizados"/>
    <s v="Loma del Barro"/>
    <n v="7"/>
    <x v="63"/>
    <d v="2026-03-26T00:00:00"/>
    <n v="7"/>
    <d v="2026-03-26T00:00:00"/>
    <s v="Auto de archivo"/>
    <s v="Juan Carlos Sánchez Vargas"/>
    <m/>
    <m/>
    <s v="Archivado"/>
    <x v="1"/>
    <m/>
    <s v=""/>
  </r>
  <r>
    <s v="0278-2026"/>
    <n v="18578"/>
    <s v="Luisa Fernanda Ladino RIvera"/>
    <s v="TR"/>
    <n v="34"/>
    <s v="DD"/>
    <s v="SUR"/>
    <n v="30"/>
    <m/>
    <m/>
    <n v="27"/>
    <m/>
    <m/>
    <s v="TR 34 DD SUR 30   27  "/>
    <n v="1072646657"/>
    <n v="3115219572"/>
    <m/>
    <s v="Aurora Betancur"/>
    <s v="TR"/>
    <n v="34"/>
    <s v="DD"/>
    <s v="SUR"/>
    <n v="30"/>
    <m/>
    <m/>
    <n v="27"/>
    <m/>
    <m/>
    <s v="TR 34 DD SUR 30   27  "/>
    <m/>
    <n v="3222245104"/>
    <m/>
    <m/>
    <s v="FAUNA DOMÉSTICA"/>
    <s v="Ataque de animales de compañía a otros animales o personas"/>
    <s v="La Sebastiana"/>
    <n v="3"/>
    <x v="63"/>
    <m/>
    <n v="-46100"/>
    <m/>
    <m/>
    <s v="Juan  Muñoz Guerra"/>
    <m/>
    <s v="Juan  Muñoz Guerra"/>
    <s v="Auto de inicio "/>
    <x v="3"/>
    <m/>
    <s v=""/>
  </r>
  <r>
    <s v="0279-2026"/>
    <s v="0017334 - 0009178"/>
    <s v="Liliana Tuberquia Ferraro"/>
    <s v="KR"/>
    <n v="42"/>
    <s v="A"/>
    <m/>
    <n v="26"/>
    <s v="A"/>
    <s v="SUR"/>
    <m/>
    <m/>
    <m/>
    <s v="KR 42 A  26 A SUR   "/>
    <n v="43258903"/>
    <n v="3184248098"/>
    <m/>
    <s v="Por determinar"/>
    <s v="KR"/>
    <n v="42"/>
    <s v="A"/>
    <m/>
    <n v="26"/>
    <s v="A"/>
    <s v="SUR"/>
    <m/>
    <m/>
    <m/>
    <s v="KR 42A  26 A SUR   "/>
    <m/>
    <m/>
    <m/>
    <m/>
    <s v="RESIDUOS SOLIDOS"/>
    <s v="Disposición inadecuada de residuos sólidos en horas, dias y lugares no autorizados"/>
    <s v="Las Orquideas"/>
    <n v="3"/>
    <x v="58"/>
    <d v="2026-03-26T00:00:00"/>
    <n v="14"/>
    <d v="2026-03-26T00:00:00"/>
    <s v="Visitas patrulleros"/>
    <s v="Olver Puerta Garcia"/>
    <m/>
    <m/>
    <s v="Verificación"/>
    <x v="6"/>
    <m/>
    <s v=""/>
  </r>
  <r>
    <s v="0280-2026"/>
    <n v="3345"/>
    <s v="De oficio"/>
    <m/>
    <m/>
    <m/>
    <m/>
    <m/>
    <m/>
    <m/>
    <m/>
    <m/>
    <m/>
    <s v="         "/>
    <m/>
    <m/>
    <m/>
    <s v="EPM"/>
    <s v="CL"/>
    <n v="41"/>
    <m/>
    <s v="SUR"/>
    <n v="25"/>
    <s v="A"/>
    <m/>
    <m/>
    <m/>
    <m/>
    <s v="CL 41 SUR 25 A    "/>
    <m/>
    <m/>
    <m/>
    <m/>
    <s v="HÍDRICO"/>
    <s v="Descarga inadecuada de aguas residuales o sin cumplimiento de requisitos"/>
    <s v="La Mina "/>
    <n v="6"/>
    <x v="48"/>
    <m/>
    <n v="-46085"/>
    <m/>
    <s v="Verificación"/>
    <s v="Laura Bautista Barroso"/>
    <m/>
    <m/>
    <s v="Pendiente de trámite"/>
    <x v="9"/>
    <m/>
    <s v=""/>
  </r>
  <r>
    <s v="0281-2026"/>
    <s v="0019322 - 0019957"/>
    <s v="Gloria Yenifer Ochoa Jaramillo"/>
    <m/>
    <s v="Unidad vegas de Alcalá"/>
    <m/>
    <m/>
    <m/>
    <m/>
    <m/>
    <m/>
    <m/>
    <m/>
    <s v=" Unidad vegas de Alcalá        "/>
    <n v="39167124"/>
    <n v="3015114556"/>
    <m/>
    <s v="Sandra agudelo"/>
    <m/>
    <s v="Vegas de alcalá"/>
    <m/>
    <m/>
    <m/>
    <m/>
    <m/>
    <m/>
    <m/>
    <n v="205"/>
    <s v=" Vegas de alcalá       205"/>
    <m/>
    <n v="3332441358"/>
    <m/>
    <m/>
    <s v="FAUNA DOMÉSTICA"/>
    <s v="Presunto maltrato animal"/>
    <s v="Alcalá"/>
    <n v="8"/>
    <x v="64"/>
    <m/>
    <n v="-46105"/>
    <m/>
    <m/>
    <m/>
    <m/>
    <m/>
    <s v="Archivado"/>
    <x v="1"/>
    <m/>
    <s v=""/>
  </r>
  <r>
    <s v="0282-2026"/>
    <s v="0019358 - 0023268"/>
    <s v="Maria Paula Vanegas Herrera"/>
    <s v="CL"/>
    <n v="76"/>
    <s v="D"/>
    <s v="SUR"/>
    <n v="43"/>
    <s v="A"/>
    <m/>
    <n v="68"/>
    <m/>
    <m/>
    <s v="CL 76 D SUR 43 A  68  "/>
    <n v="139470865"/>
    <n v="3007009456"/>
    <m/>
    <s v="Amparo Granda Orrego"/>
    <s v="CL"/>
    <n v="65"/>
    <m/>
    <m/>
    <n v="55"/>
    <m/>
    <m/>
    <n v="30"/>
    <m/>
    <m/>
    <s v="CL 65  55   30  "/>
    <n v="43576109"/>
    <n v="3125467857"/>
    <m/>
    <m/>
    <s v="FAUNA DOMÉSTICA"/>
    <s v="Ataque de animales de compañía a otros animales o personas"/>
    <s v="El Vallano"/>
    <n v="11"/>
    <x v="64"/>
    <m/>
    <n v="-46105"/>
    <m/>
    <m/>
    <s v="Juan  Muñoz Guerra"/>
    <m/>
    <s v="Juan  Muñoz Guerra"/>
    <s v="Auto de inicio "/>
    <x v="3"/>
    <m/>
    <s v=""/>
  </r>
  <r>
    <s v="0283-2026"/>
    <n v="18901"/>
    <s v="Anonimo"/>
    <m/>
    <m/>
    <m/>
    <m/>
    <m/>
    <m/>
    <m/>
    <m/>
    <m/>
    <m/>
    <s v="         "/>
    <m/>
    <m/>
    <m/>
    <s v="Por determinar"/>
    <s v="CL"/>
    <n v="35"/>
    <m/>
    <s v="SUR"/>
    <n v="43"/>
    <m/>
    <m/>
    <n v="63"/>
    <m/>
    <m/>
    <s v="CL 35 SUR 43   63  "/>
    <m/>
    <m/>
    <m/>
    <m/>
    <s v="FLORA"/>
    <s v="Aprovechamiento forestal sin permisos "/>
    <s v="Zona Centro"/>
    <n v="9"/>
    <x v="65"/>
    <d v="2026-03-16T00:00:00"/>
    <n v="-4"/>
    <d v="2026-03-16T00:00:00"/>
    <s v="Auto de archivo"/>
    <s v="Juan Carlos Sánchez Vargas"/>
    <m/>
    <m/>
    <s v="Archivado"/>
    <x v="1"/>
    <m/>
    <s v=""/>
  </r>
  <r>
    <s v="0284-2026"/>
    <n v="10484"/>
    <s v="De oficio Guardabosques"/>
    <m/>
    <m/>
    <m/>
    <m/>
    <m/>
    <m/>
    <m/>
    <m/>
    <m/>
    <m/>
    <s v="         "/>
    <m/>
    <m/>
    <m/>
    <s v="Por determinar"/>
    <m/>
    <s v="transversal de la montaña quebrada la honda"/>
    <m/>
    <m/>
    <m/>
    <m/>
    <m/>
    <m/>
    <m/>
    <m/>
    <s v=" transversal de la montaña quebrada la honda       "/>
    <m/>
    <m/>
    <m/>
    <m/>
    <s v="HÍDRICO"/>
    <s v="Ocupacion de cauce sin cumplimiento de requisitos"/>
    <s v="El Escobero"/>
    <n v="10"/>
    <x v="62"/>
    <m/>
    <n v="-46099"/>
    <m/>
    <s v="Visitas patrulleros"/>
    <s v="Olver Puerta Garcia"/>
    <m/>
    <m/>
    <s v="Verificación"/>
    <x v="4"/>
    <m/>
    <s v=""/>
  </r>
  <r>
    <s v="0285-2026"/>
    <n v="18755"/>
    <s v="De oficio Guardabosques"/>
    <m/>
    <m/>
    <m/>
    <m/>
    <m/>
    <m/>
    <m/>
    <m/>
    <m/>
    <m/>
    <s v="         "/>
    <m/>
    <m/>
    <m/>
    <s v="Por determinar"/>
    <m/>
    <s v="predio el roble 0022"/>
    <m/>
    <m/>
    <m/>
    <m/>
    <m/>
    <m/>
    <m/>
    <m/>
    <s v=" predio el roble 0022       "/>
    <m/>
    <m/>
    <m/>
    <m/>
    <s v="LOTE-PREDIO"/>
    <s v="Tenencia inadecuada de lotes - falta de mantenimiento"/>
    <s v="El Vallano"/>
    <n v="11"/>
    <x v="63"/>
    <d v="2026-03-28T00:00:00"/>
    <n v="9"/>
    <d v="2026-03-28T00:00:00"/>
    <s v="Auto de archivo"/>
    <s v="Juan Carlos Sánchez Vargas"/>
    <m/>
    <m/>
    <s v="Archivado"/>
    <x v="1"/>
    <m/>
    <s v=""/>
  </r>
  <r>
    <s v="0286-2026"/>
    <s v="0003952 - 0024614"/>
    <s v="De oficio"/>
    <m/>
    <m/>
    <m/>
    <m/>
    <m/>
    <m/>
    <m/>
    <m/>
    <m/>
    <m/>
    <s v="         "/>
    <m/>
    <m/>
    <m/>
    <s v="Licobar la creciente los naranjos"/>
    <s v="TR"/>
    <n v="35"/>
    <s v="A"/>
    <s v="SUR"/>
    <n v="32"/>
    <m/>
    <m/>
    <n v="128"/>
    <m/>
    <m/>
    <s v="TR 35A SUR 32   128  "/>
    <m/>
    <m/>
    <m/>
    <m/>
    <s v="AIRE"/>
    <s v="Afectaciones por ruido"/>
    <s v="Los Naranjos"/>
    <n v="9"/>
    <x v="65"/>
    <m/>
    <n v="-46101"/>
    <m/>
    <m/>
    <m/>
    <m/>
    <s v="Juan  Muñoz Guerra"/>
    <s v="Auto de inicio "/>
    <x v="3"/>
    <m/>
    <s v=""/>
  </r>
  <r>
    <s v="0287-2026"/>
    <n v="3952"/>
    <s v="De oficio"/>
    <m/>
    <m/>
    <m/>
    <m/>
    <m/>
    <m/>
    <m/>
    <m/>
    <m/>
    <m/>
    <s v="         "/>
    <m/>
    <m/>
    <m/>
    <s v="Taberna bar la licorera Envigado"/>
    <s v="DG"/>
    <n v="40"/>
    <m/>
    <m/>
    <n v="33"/>
    <m/>
    <m/>
    <n v="29"/>
    <m/>
    <m/>
    <s v="DG 40  33   29  "/>
    <m/>
    <m/>
    <m/>
    <m/>
    <s v="AIRE"/>
    <s v="Afectaciones por ruido"/>
    <s v="Obrero"/>
    <n v="9"/>
    <x v="65"/>
    <m/>
    <n v="-46101"/>
    <m/>
    <m/>
    <m/>
    <m/>
    <s v="Juan  Muñoz Guerra"/>
    <s v="Auto de inicio "/>
    <x v="3"/>
    <m/>
    <s v=""/>
  </r>
  <r>
    <s v="0288-2026"/>
    <n v="19368"/>
    <s v="Manuela Cardenas"/>
    <s v="KR"/>
    <n v="42"/>
    <s v="A"/>
    <m/>
    <n v="26"/>
    <m/>
    <s v="SUR"/>
    <n v="4"/>
    <m/>
    <m/>
    <s v="KR 42 A  26  SUR 4  "/>
    <n v="138868071"/>
    <n v="3045830675"/>
    <m/>
    <s v="Maria del Carmen Chia"/>
    <s v="KR"/>
    <n v="42"/>
    <s v="A"/>
    <m/>
    <n v="26"/>
    <m/>
    <s v="SUR"/>
    <n v="4"/>
    <m/>
    <n v="110"/>
    <s v="KR 42 A  26  SUR 4  110"/>
    <m/>
    <m/>
    <m/>
    <m/>
    <s v="FAUNA DOMÉSTICA"/>
    <s v="Tenencia inadecuada de animales de compañía"/>
    <s v="Las Orquideas"/>
    <n v="3"/>
    <x v="64"/>
    <d v="2026-04-14T00:00:00"/>
    <n v="21"/>
    <d v="2026-04-14T00:00:00"/>
    <s v="Visitas patrulleros"/>
    <s v="Laura Bautista Barroso"/>
    <m/>
    <m/>
    <s v="Archivado"/>
    <x v="1"/>
    <m/>
    <s v=""/>
  </r>
  <r>
    <s v="0289-2026"/>
    <n v="19260"/>
    <s v="Olga Lucia Restrepo"/>
    <s v="KR"/>
    <n v="24"/>
    <s v="F"/>
    <m/>
    <n v="40"/>
    <m/>
    <s v="SUR"/>
    <n v="142"/>
    <m/>
    <m/>
    <s v="KR 24 F  40  SUR 142  "/>
    <n v="43724998"/>
    <n v="3146246398"/>
    <m/>
    <s v="Zulman Amalia Tapias Muñoz"/>
    <s v="DG"/>
    <n v="28"/>
    <m/>
    <m/>
    <n v="33"/>
    <m/>
    <s v="SUR"/>
    <n v="48"/>
    <m/>
    <n v="130"/>
    <s v="DG 28  33  SUR 48  130"/>
    <m/>
    <m/>
    <m/>
    <m/>
    <s v="FAUNA DOMÉSTICA"/>
    <s v="Tenencia inadecuada de animales de compañía"/>
    <s v="Alto de Misael"/>
    <n v="3"/>
    <x v="64"/>
    <m/>
    <n v="-46105"/>
    <m/>
    <m/>
    <m/>
    <m/>
    <s v="Alexandra Uribe Alzate"/>
    <s v="Auto de inicio "/>
    <x v="0"/>
    <m/>
    <s v=""/>
  </r>
  <r>
    <s v="0290-2026"/>
    <n v="19236"/>
    <s v="Lizeth Serna Admon peña alta"/>
    <m/>
    <s v="km  13.6"/>
    <m/>
    <m/>
    <m/>
    <m/>
    <m/>
    <m/>
    <m/>
    <m/>
    <s v=" km  13.6        "/>
    <n v="1037615104"/>
    <n v="3043570876"/>
    <m/>
    <s v="Por determinar"/>
    <m/>
    <m/>
    <m/>
    <m/>
    <m/>
    <m/>
    <m/>
    <m/>
    <m/>
    <m/>
    <s v="        "/>
    <m/>
    <m/>
    <m/>
    <m/>
    <s v="HÍDRICO"/>
    <s v="Descarga inadecuada de aguas residuales o sin cumplimiento de requisitos"/>
    <s v="Las Palmas"/>
    <n v="12"/>
    <x v="64"/>
    <m/>
    <n v="-46105"/>
    <m/>
    <m/>
    <m/>
    <m/>
    <m/>
    <s v="Archivado"/>
    <x v="1"/>
    <m/>
    <s v=""/>
  </r>
  <r>
    <s v="0291-2026"/>
    <n v="17975"/>
    <s v="Comunidad"/>
    <m/>
    <m/>
    <m/>
    <m/>
    <m/>
    <m/>
    <m/>
    <m/>
    <m/>
    <m/>
    <s v="         "/>
    <m/>
    <m/>
    <m/>
    <s v="Por determinar"/>
    <s v="CL"/>
    <n v="48"/>
    <m/>
    <s v="SUR"/>
    <m/>
    <m/>
    <m/>
    <m/>
    <m/>
    <m/>
    <s v="CL 48 SUR      "/>
    <m/>
    <m/>
    <m/>
    <m/>
    <s v="RESIDUOS SOLIDOS"/>
    <s v="Disposición inadecuada de residuos sólidos en horas, dias y lugares no autorizados"/>
    <s v="El Trianón"/>
    <n v="7"/>
    <x v="61"/>
    <d v="2026-03-13T00:00:00"/>
    <n v="-4"/>
    <d v="2026-03-13T00:00:00"/>
    <s v="Visitas patrulleros"/>
    <s v="Laura Bautista Barroso"/>
    <m/>
    <m/>
    <s v="Verificación"/>
    <x v="7"/>
    <m/>
    <s v=""/>
  </r>
  <r>
    <s v="0292-2026"/>
    <n v="19691"/>
    <s v="Maria Lorerley Soto Rave"/>
    <s v="DG"/>
    <n v="32"/>
    <s v="B"/>
    <m/>
    <n v="32"/>
    <m/>
    <s v="SUR"/>
    <n v="18"/>
    <m/>
    <m/>
    <s v="DG 32 B  32  SUR 18  "/>
    <n v="428668574"/>
    <n v="3106636551"/>
    <m/>
    <s v="Administrador Supermercados Ara"/>
    <s v="TR"/>
    <n v="32"/>
    <s v="A"/>
    <s v="SUR"/>
    <n v="32"/>
    <s v="B"/>
    <m/>
    <n v="70"/>
    <m/>
    <m/>
    <s v="TR 32A SUR 32 B  70  "/>
    <m/>
    <m/>
    <m/>
    <m/>
    <s v="RESIDUOS SOLIDOS"/>
    <s v="Disposición inadecuada de residuos sólidos en horas, dias y lugares no autorizados"/>
    <s v="La Magnolia"/>
    <n v="9"/>
    <x v="66"/>
    <d v="2026-05-26T00:00:00"/>
    <n v="62"/>
    <d v="2026-03-26T00:00:00"/>
    <s v="Auto de archivo"/>
    <s v="Juan Carlos Sánchez Vargas"/>
    <m/>
    <m/>
    <s v="Archivado"/>
    <x v="1"/>
    <m/>
    <s v=""/>
  </r>
  <r>
    <s v="0293-2026"/>
    <n v="19795"/>
    <s v="Oficio"/>
    <m/>
    <m/>
    <m/>
    <m/>
    <m/>
    <m/>
    <m/>
    <m/>
    <m/>
    <m/>
    <s v="         "/>
    <m/>
    <m/>
    <m/>
    <s v="Urbanización Camino Cumbres"/>
    <s v="CL"/>
    <n v="27"/>
    <s v="D"/>
    <s v="SUR"/>
    <n v="27"/>
    <s v="B"/>
    <m/>
    <n v="101"/>
    <m/>
    <m/>
    <m/>
    <m/>
    <m/>
    <m/>
    <m/>
    <s v="HÍDRICO"/>
    <s v="Descarga inadecuada de aguas residuales o sin cumplimiento de requisitos"/>
    <s v="Inmaculada"/>
    <n v="5"/>
    <x v="66"/>
    <d v="2026-04-06T00:00:00"/>
    <n v="12"/>
    <d v="2026-04-16T00:00:00"/>
    <s v="Auto de archivo"/>
    <s v="Juan Carlos Sánchez Vargas"/>
    <m/>
    <m/>
    <s v="Archivado"/>
    <x v="1"/>
    <m/>
    <s v=""/>
  </r>
  <r>
    <s v="0294-2026"/>
    <n v="19794"/>
    <s v="oficio"/>
    <m/>
    <m/>
    <m/>
    <m/>
    <m/>
    <m/>
    <m/>
    <m/>
    <m/>
    <m/>
    <s v="         "/>
    <m/>
    <m/>
    <m/>
    <s v="Urbanización Arboleda de Cumbres"/>
    <s v="KR"/>
    <n v="27"/>
    <s v="B"/>
    <m/>
    <n v="27"/>
    <s v="D"/>
    <s v="SUR"/>
    <n v="81"/>
    <m/>
    <m/>
    <s v="KR 27B  27 D SUR 81  "/>
    <m/>
    <m/>
    <m/>
    <m/>
    <s v="HÍDRICO"/>
    <s v="Descarga inadecuada de aguas residuales o sin cumplimiento de requisitos"/>
    <s v="Inmaculada"/>
    <n v="5"/>
    <x v="66"/>
    <d v="2026-04-06T00:00:00"/>
    <n v="12"/>
    <d v="2026-05-26T00:00:00"/>
    <s v="Fallo"/>
    <s v="Alexandra Uribe Alzate"/>
    <m/>
    <s v="Alexandra Uribe Alzate"/>
    <s v="Verificación"/>
    <x v="0"/>
    <m/>
    <s v=""/>
  </r>
  <r>
    <s v="0295-2026"/>
    <n v="9887"/>
    <s v="Erika Marcela Saldarriaga Carvajal"/>
    <s v="CL"/>
    <n v="39"/>
    <m/>
    <s v="SUR"/>
    <n v="47"/>
    <s v="A"/>
    <m/>
    <n v="11"/>
    <m/>
    <m/>
    <s v="CL 39  SUR 47 A  11  "/>
    <n v="43593210"/>
    <n v="3188426947"/>
    <s v="marcelasaldarriaga75@gmail.com"/>
    <m/>
    <m/>
    <m/>
    <m/>
    <m/>
    <m/>
    <m/>
    <m/>
    <m/>
    <m/>
    <m/>
    <s v="        "/>
    <m/>
    <m/>
    <m/>
    <m/>
    <s v="FAUNA DOMÉSTICA"/>
    <s v="Permiso de tenencia de caninos de manejo especial "/>
    <s v="Alcalá"/>
    <n v="8"/>
    <x v="49"/>
    <d v="2026-03-26T00:00:00"/>
    <n v="0"/>
    <d v="2026-03-26T00:00:00"/>
    <s v="Auto de archivo"/>
    <s v="Juan Carlos Sánchez Vargas"/>
    <m/>
    <s v="Alexandra Uribe Alzate"/>
    <s v="Archivado"/>
    <x v="1"/>
    <m/>
    <s v=""/>
  </r>
  <r>
    <s v="0296-2026"/>
    <n v="16493"/>
    <s v="Oficio Corantioquia "/>
    <m/>
    <m/>
    <m/>
    <m/>
    <m/>
    <m/>
    <m/>
    <m/>
    <m/>
    <m/>
    <s v="         "/>
    <m/>
    <m/>
    <m/>
    <s v="Constructora IQ Comercial S.A.S."/>
    <s v="KR"/>
    <n v="27"/>
    <m/>
    <m/>
    <n v="36"/>
    <s v="A"/>
    <s v="SUR"/>
    <n v="70"/>
    <m/>
    <m/>
    <s v="KR 27  36 A SUR 70  "/>
    <n v="900565490"/>
    <m/>
    <m/>
    <m/>
    <s v="FLORA"/>
    <s v="Afectación a individuos arboreos"/>
    <s v="El Chocho"/>
    <n v="5"/>
    <x v="57"/>
    <m/>
    <n v="-46092"/>
    <d v="2026-04-09T00:00:00"/>
    <s v="Auto de archivo"/>
    <s v="Juan Carlos Sánchez Vargas"/>
    <m/>
    <s v="Alexandra Uribe Alzate"/>
    <s v="Archivado"/>
    <x v="1"/>
    <m/>
    <s v=""/>
  </r>
  <r>
    <s v="0297-2026"/>
    <n v="19802"/>
    <s v="Anonimo"/>
    <m/>
    <m/>
    <m/>
    <m/>
    <m/>
    <m/>
    <m/>
    <m/>
    <m/>
    <m/>
    <s v="         "/>
    <m/>
    <m/>
    <m/>
    <s v="Por determinar"/>
    <s v="DG"/>
    <n v="31"/>
    <s v="A"/>
    <m/>
    <n v="34"/>
    <s v="D"/>
    <s v="SUR"/>
    <n v="14"/>
    <m/>
    <m/>
    <s v="DG 31A  34 D SUR 14  "/>
    <m/>
    <m/>
    <m/>
    <m/>
    <s v="RESIDUOS SOLIDOS"/>
    <s v="Disposición inadecuada de residuos sólidos en horas, dias y lugares no autorizados"/>
    <s v="Uribe Angel"/>
    <n v="3"/>
    <x v="66"/>
    <m/>
    <n v="-46106"/>
    <m/>
    <m/>
    <m/>
    <m/>
    <m/>
    <s v="Visitas patrulleros"/>
    <x v="7"/>
    <m/>
    <s v=""/>
  </r>
  <r>
    <s v="0298-2026"/>
    <n v="19804"/>
    <s v="Anonimo"/>
    <m/>
    <m/>
    <m/>
    <m/>
    <m/>
    <m/>
    <m/>
    <m/>
    <m/>
    <m/>
    <s v="         "/>
    <m/>
    <m/>
    <m/>
    <s v="Por determinar"/>
    <s v="CL"/>
    <n v="48"/>
    <m/>
    <s v="SUR"/>
    <n v="42"/>
    <m/>
    <m/>
    <m/>
    <m/>
    <m/>
    <s v="CL 48 SUR 42     "/>
    <m/>
    <m/>
    <m/>
    <m/>
    <s v="RESIDUOS SOLIDOS"/>
    <s v="Disposición inadecuada de residuos sólidos en horas, dias y lugares no autorizados"/>
    <s v="El Trianón"/>
    <n v="7"/>
    <x v="66"/>
    <d v="2026-04-15T00:00:00"/>
    <n v="21"/>
    <d v="2026-04-15T00:00:00"/>
    <s v="Visitas patrulleros"/>
    <s v="Laura Bautista Barroso"/>
    <m/>
    <m/>
    <s v="Archivado"/>
    <x v="1"/>
    <m/>
    <s v=""/>
  </r>
  <r>
    <s v="0299-2026"/>
    <n v="19803"/>
    <s v="Anonimo"/>
    <m/>
    <m/>
    <m/>
    <m/>
    <m/>
    <m/>
    <m/>
    <m/>
    <m/>
    <m/>
    <s v="         "/>
    <m/>
    <m/>
    <m/>
    <s v="Por determinar"/>
    <m/>
    <m/>
    <m/>
    <m/>
    <m/>
    <m/>
    <m/>
    <m/>
    <m/>
    <m/>
    <s v="        "/>
    <m/>
    <m/>
    <m/>
    <m/>
    <s v="FLORA"/>
    <s v="Aprovechamiento forestal sin permisos "/>
    <s v="Alto de Misael"/>
    <n v="3"/>
    <x v="66"/>
    <m/>
    <n v="-46106"/>
    <m/>
    <m/>
    <m/>
    <m/>
    <m/>
    <s v="Archivado"/>
    <x v="1"/>
    <m/>
    <s v=""/>
  </r>
  <r>
    <s v="0300-2026"/>
    <n v="12987"/>
    <s v="Mauricio Tamayo"/>
    <s v="CL"/>
    <n v="44"/>
    <m/>
    <s v="SUR"/>
    <n v="39"/>
    <m/>
    <m/>
    <n v="10"/>
    <m/>
    <m/>
    <s v="CL 44  SUR 39   10  "/>
    <m/>
    <n v="3103751305"/>
    <m/>
    <s v="Por determinar"/>
    <m/>
    <s v="Detras Casa C7"/>
    <m/>
    <m/>
    <m/>
    <m/>
    <m/>
    <m/>
    <m/>
    <m/>
    <s v=" Detras Casa C7       "/>
    <m/>
    <m/>
    <m/>
    <m/>
    <s v="FLORA"/>
    <s v="Árbol en riesgo"/>
    <s v="El Dorado"/>
    <n v="7"/>
    <x v="50"/>
    <d v="2026-03-26T00:00:00"/>
    <n v="28"/>
    <d v="2026-03-26T00:00:00"/>
    <s v="Informe técnico"/>
    <s v="Julian Guzman Agudelo"/>
    <m/>
    <m/>
    <s v="Archivado"/>
    <x v="1"/>
    <m/>
    <s v=""/>
  </r>
  <r>
    <s v="0301-2026"/>
    <n v="15284"/>
    <s v="De oficio"/>
    <m/>
    <m/>
    <m/>
    <m/>
    <m/>
    <m/>
    <m/>
    <m/>
    <m/>
    <m/>
    <s v="         "/>
    <m/>
    <m/>
    <m/>
    <s v="Obdulia Zapata"/>
    <s v="CL"/>
    <n v="37"/>
    <s v="B"/>
    <s v="SUR"/>
    <n v="28"/>
    <s v="C"/>
    <m/>
    <n v="50"/>
    <m/>
    <m/>
    <s v="CL 37B SUR 28 C  50  "/>
    <m/>
    <n v="3122168324"/>
    <m/>
    <m/>
    <s v="RESIDUOS SOLIDOS"/>
    <s v="Disposición inadecuada de residuos sólidos en horas, dias y lugares no autorizados"/>
    <s v="La Pradera"/>
    <n v="5"/>
    <x v="52"/>
    <m/>
    <n v="-46087"/>
    <m/>
    <m/>
    <m/>
    <m/>
    <m/>
    <s v="Visitas patrulleros"/>
    <x v="6"/>
    <m/>
    <s v=""/>
  </r>
  <r>
    <s v="0302-2026"/>
    <n v="14005"/>
    <s v="Luis Angel Hincapiè Hincapiè"/>
    <s v="CL"/>
    <n v="39"/>
    <s v="D"/>
    <s v="SUR"/>
    <n v="24"/>
    <s v="A"/>
    <m/>
    <n v="67"/>
    <m/>
    <m/>
    <s v="CL 39 D SUR 24 A  67  "/>
    <n v="70545900"/>
    <m/>
    <m/>
    <s v="Por determinar"/>
    <m/>
    <m/>
    <m/>
    <m/>
    <m/>
    <m/>
    <m/>
    <m/>
    <m/>
    <m/>
    <s v="        "/>
    <m/>
    <m/>
    <m/>
    <m/>
    <s v="FLORA"/>
    <s v="Árbol en riesgo"/>
    <s v="El Vallano"/>
    <n v="11"/>
    <x v="45"/>
    <d v="2026-02-27T00:00:00"/>
    <n v="-3"/>
    <d v="2026-02-27T00:00:00"/>
    <s v="Visitas patrulleros"/>
    <s v="Olver Puerta Garcia"/>
    <m/>
    <m/>
    <s v="Visitas patrulleros"/>
    <x v="6"/>
    <m/>
    <s v=""/>
  </r>
  <r>
    <s v="0303-2026"/>
    <n v="17486"/>
    <s v="Anonimo"/>
    <m/>
    <m/>
    <m/>
    <m/>
    <m/>
    <m/>
    <m/>
    <m/>
    <m/>
    <m/>
    <s v="         "/>
    <m/>
    <m/>
    <m/>
    <s v="por determinar "/>
    <s v="CL"/>
    <n v="39"/>
    <s v="B"/>
    <s v="SUR"/>
    <n v="34"/>
    <s v="A"/>
    <m/>
    <n v="20"/>
    <m/>
    <m/>
    <s v="CL 39B SUR 34 A  20  "/>
    <m/>
    <m/>
    <m/>
    <m/>
    <s v="FLORA"/>
    <s v="Afectación a individuos arboreos"/>
    <s v="Mesa"/>
    <n v="9"/>
    <x v="59"/>
    <d v="2026-03-16T00:00:00"/>
    <n v="0"/>
    <d v="2026-04-14T00:00:00"/>
    <s v="Visitas técnicos"/>
    <s v="Olver Puerta Garcia"/>
    <m/>
    <m/>
    <s v="Informe técnico"/>
    <x v="6"/>
    <m/>
    <s v=""/>
  </r>
  <r>
    <s v="0304-2026"/>
    <n v="20869"/>
    <s v="Juan Pablo Moreno Bedoya"/>
    <s v="CL"/>
    <n v="27"/>
    <s v="D"/>
    <s v="SUR"/>
    <n v="27"/>
    <m/>
    <m/>
    <n v="101"/>
    <m/>
    <m/>
    <s v="CL 27 D SUR 27   101  "/>
    <n v="1152458803"/>
    <n v="3178541794"/>
    <m/>
    <s v="Por determinar"/>
    <m/>
    <m/>
    <m/>
    <m/>
    <m/>
    <m/>
    <m/>
    <m/>
    <m/>
    <m/>
    <s v="        "/>
    <m/>
    <m/>
    <m/>
    <m/>
    <s v="FAUNA DOMÉSTICA"/>
    <s v="Permiso de tenencia de caninos de manejo especial "/>
    <s v="El Esmeraldal"/>
    <n v="4"/>
    <x v="67"/>
    <d v="2026-04-08T00:00:00"/>
    <n v="2"/>
    <d v="2026-04-08T00:00:00"/>
    <s v="Auto de archivo"/>
    <s v="Juan Carlos Sánchez Vargas"/>
    <m/>
    <s v="Juan  Muñoz Guerra"/>
    <s v="Archivado"/>
    <x v="1"/>
    <m/>
    <s v=""/>
  </r>
  <r>
    <s v="0305-2026"/>
    <n v="9333"/>
    <s v="Oficio OGR"/>
    <m/>
    <m/>
    <m/>
    <m/>
    <m/>
    <m/>
    <m/>
    <m/>
    <m/>
    <m/>
    <s v="         "/>
    <m/>
    <m/>
    <m/>
    <s v="Parcelación Dos aguas"/>
    <s v="CL"/>
    <n v="40"/>
    <m/>
    <s v="SUR"/>
    <n v="55"/>
    <s v="AA"/>
    <m/>
    <n v="3"/>
    <m/>
    <m/>
    <s v="CL 40 SUR 55 AA  3  "/>
    <m/>
    <m/>
    <m/>
    <m/>
    <s v="SUELO"/>
    <s v="Afectaciones por movimientos en masa o erosión"/>
    <s v="Santa Catalina"/>
    <n v="10"/>
    <x v="64"/>
    <m/>
    <n v="-46105"/>
    <m/>
    <m/>
    <m/>
    <m/>
    <m/>
    <s v="Visitas técnicos"/>
    <x v="2"/>
    <m/>
    <s v=""/>
  </r>
  <r>
    <s v="0306-2026"/>
    <s v="0017486 - 0026770"/>
    <s v="Anonimo"/>
    <m/>
    <m/>
    <m/>
    <m/>
    <m/>
    <m/>
    <m/>
    <m/>
    <m/>
    <m/>
    <s v="         "/>
    <m/>
    <m/>
    <m/>
    <s v="Por determinar"/>
    <s v="CL"/>
    <n v="39"/>
    <s v="B"/>
    <s v="SUR"/>
    <n v="34"/>
    <s v="A"/>
    <m/>
    <n v="20"/>
    <m/>
    <m/>
    <s v="CL 39B SUR 34 A  20  "/>
    <m/>
    <m/>
    <m/>
    <m/>
    <s v="FLORA"/>
    <s v="Afectación a individuos arboreos"/>
    <s v="Mesa"/>
    <n v="9"/>
    <x v="59"/>
    <d v="2026-05-06T00:00:00"/>
    <n v="51"/>
    <d v="2026-05-06T00:00:00"/>
    <s v="Visitas patrulleros"/>
    <s v="Yudi Betancur Rios"/>
    <m/>
    <m/>
    <s v="Auto de archivo"/>
    <x v="8"/>
    <m/>
    <s v=""/>
  </r>
  <r>
    <s v="0307-2026"/>
    <n v="20346"/>
    <s v="Anonimo"/>
    <m/>
    <m/>
    <m/>
    <m/>
    <m/>
    <m/>
    <m/>
    <m/>
    <m/>
    <m/>
    <s v="         "/>
    <m/>
    <m/>
    <m/>
    <s v="Por determinar"/>
    <s v="TR"/>
    <n v="32"/>
    <s v="A"/>
    <s v="SUR"/>
    <n v="32"/>
    <s v="B"/>
    <m/>
    <m/>
    <m/>
    <m/>
    <s v="TR 32A SUR 32 B    "/>
    <m/>
    <m/>
    <m/>
    <m/>
    <s v="HÍDRICO"/>
    <s v="Descarga inadecuada de aguas residuales o sin cumplimiento de requisitos"/>
    <s v="La Magnolia"/>
    <n v="9"/>
    <x v="68"/>
    <d v="2026-03-26T00:00:00"/>
    <n v="-1"/>
    <d v="2026-03-26T00:00:00"/>
    <s v="Visitas patrulleros"/>
    <s v="Yudi Betancur Rios"/>
    <m/>
    <m/>
    <s v="Archivado"/>
    <x v="1"/>
    <m/>
    <s v=""/>
  </r>
  <r>
    <s v="0308-2026"/>
    <n v="20347"/>
    <s v="Comunidad"/>
    <m/>
    <m/>
    <m/>
    <m/>
    <m/>
    <m/>
    <m/>
    <m/>
    <m/>
    <m/>
    <s v="         "/>
    <m/>
    <m/>
    <m/>
    <s v="Por determinar"/>
    <s v="CL"/>
    <n v="37"/>
    <m/>
    <s v="SUR"/>
    <n v="32"/>
    <m/>
    <m/>
    <m/>
    <m/>
    <m/>
    <s v="CL 37 SUR 32     "/>
    <m/>
    <m/>
    <m/>
    <m/>
    <s v="RESIDUOS SOLIDOS"/>
    <s v="Disposición inadecuada de residuos sólidos en horas, dias y lugares no autorizados"/>
    <s v="Mesa"/>
    <n v="9"/>
    <x v="68"/>
    <d v="2026-04-08T00:00:00"/>
    <n v="12"/>
    <d v="2026-04-08T00:00:00"/>
    <s v="Visitas patrulleros"/>
    <s v="Laura Bautista Barroso"/>
    <m/>
    <m/>
    <s v="Archivado"/>
    <x v="1"/>
    <m/>
    <s v=""/>
  </r>
  <r>
    <s v="0309-2026"/>
    <n v="21302"/>
    <s v="Marina Piedrahita"/>
    <s v="KR"/>
    <n v="24"/>
    <s v="DD"/>
    <m/>
    <n v="41"/>
    <s v="B"/>
    <s v="SUR"/>
    <n v="36"/>
    <m/>
    <s v="Int 117"/>
    <s v="KR 24 DD  41 B SUR 36  Int 117"/>
    <m/>
    <m/>
    <m/>
    <s v="Jean Paul "/>
    <m/>
    <m/>
    <m/>
    <m/>
    <m/>
    <m/>
    <m/>
    <m/>
    <m/>
    <m/>
    <s v="        "/>
    <m/>
    <m/>
    <m/>
    <m/>
    <s v="FLORA"/>
    <s v="Afectación a individuos arboreos"/>
    <s v="San Rafael"/>
    <n v="6"/>
    <x v="67"/>
    <d v="2026-04-09T00:00:00"/>
    <n v="3"/>
    <d v="2026-04-09T00:00:00"/>
    <s v="Visitas patrulleros"/>
    <s v="Olver Puerta Garcia"/>
    <m/>
    <m/>
    <s v="Archivado"/>
    <x v="1"/>
    <m/>
    <s v=""/>
  </r>
  <r>
    <s v="0310-2026"/>
    <n v="21239"/>
    <s v="Luz Marina Restrepo"/>
    <m/>
    <s v="001-739903"/>
    <m/>
    <m/>
    <m/>
    <m/>
    <m/>
    <m/>
    <m/>
    <m/>
    <s v=" 001-739903        "/>
    <n v="42867816"/>
    <n v="3112110199"/>
    <m/>
    <s v="Camilo Arcila"/>
    <m/>
    <m/>
    <m/>
    <m/>
    <m/>
    <m/>
    <m/>
    <m/>
    <m/>
    <m/>
    <s v="        "/>
    <m/>
    <m/>
    <m/>
    <m/>
    <s v="FLORA"/>
    <s v="Aprovechamiento forestal sin permisos "/>
    <s v="El Vallano"/>
    <n v="11"/>
    <x v="67"/>
    <m/>
    <n v="-46118"/>
    <m/>
    <m/>
    <m/>
    <m/>
    <m/>
    <s v="Archivado"/>
    <x v="1"/>
    <m/>
    <s v=""/>
  </r>
  <r>
    <s v="0311-2026"/>
    <n v="20293"/>
    <s v="EPM"/>
    <m/>
    <m/>
    <m/>
    <m/>
    <m/>
    <m/>
    <m/>
    <m/>
    <m/>
    <m/>
    <m/>
    <m/>
    <m/>
    <m/>
    <s v="Maria del Carmen Gonzalez"/>
    <s v="KR"/>
    <n v="40"/>
    <s v="B"/>
    <m/>
    <n v="53"/>
    <s v="B"/>
    <s v="SUR"/>
    <s v="41-75"/>
    <m/>
    <m/>
    <s v="KR 40B  53 B SUR 41-75  "/>
    <m/>
    <m/>
    <m/>
    <m/>
    <s v="HÍDRICO"/>
    <s v="Descarga inadecuada de aguas residuales o sin cumplimiento de requisitos"/>
    <s v="Loma del Barro"/>
    <n v="7"/>
    <x v="68"/>
    <m/>
    <n v="-46108"/>
    <m/>
    <m/>
    <m/>
    <m/>
    <m/>
    <s v="Verificación"/>
    <x v="2"/>
    <m/>
    <s v=""/>
  </r>
  <r>
    <s v="0312-2026"/>
    <n v="21383"/>
    <s v="Comunidad"/>
    <m/>
    <m/>
    <m/>
    <m/>
    <m/>
    <m/>
    <m/>
    <m/>
    <m/>
    <m/>
    <s v="         "/>
    <m/>
    <m/>
    <m/>
    <s v="Por determinar"/>
    <s v="KR"/>
    <n v="25"/>
    <s v="B"/>
    <m/>
    <n v="27"/>
    <m/>
    <s v="SUR"/>
    <n v="80"/>
    <m/>
    <m/>
    <s v="KR 25B  27  SUR 80  "/>
    <m/>
    <m/>
    <m/>
    <m/>
    <s v="FAUNA DOMÉSTICA"/>
    <s v="Tenencia inadecuada de animales de compañía"/>
    <s v="El Chocho"/>
    <n v="5"/>
    <x v="67"/>
    <m/>
    <n v="-46118"/>
    <m/>
    <m/>
    <m/>
    <m/>
    <m/>
    <s v="Visitas patrulleros"/>
    <x v="7"/>
    <m/>
    <s v=""/>
  </r>
  <r>
    <s v="0313-2026"/>
    <n v="21091"/>
    <s v="Luis Gonzalo Echeverri Mejia"/>
    <s v="KR"/>
    <n v="30"/>
    <m/>
    <m/>
    <n v="41"/>
    <s v="BB"/>
    <s v="SUR"/>
    <n v="45"/>
    <m/>
    <m/>
    <s v="KR 30   41 BB SUR 45  "/>
    <n v="70564804"/>
    <n v="6042740147"/>
    <m/>
    <s v="Jhon Albeiro Andrade"/>
    <s v="KR"/>
    <n v="30"/>
    <m/>
    <m/>
    <n v="41"/>
    <s v="BB"/>
    <s v="SUR"/>
    <n v="45"/>
    <m/>
    <m/>
    <s v="KR 30  41 BB SUR 45  "/>
    <m/>
    <m/>
    <m/>
    <m/>
    <s v="FAUNA DOMÉSTICA"/>
    <s v="Tenencia inadecuada de animales de compañía"/>
    <s v="San Rafael"/>
    <n v="6"/>
    <x v="67"/>
    <m/>
    <n v="-46118"/>
    <m/>
    <m/>
    <m/>
    <m/>
    <s v="Juan  Muñoz Guerra"/>
    <s v="Auto de inicio "/>
    <x v="3"/>
    <m/>
    <s v=""/>
  </r>
  <r>
    <s v="0314-2026"/>
    <s v="0021509 - 0022421"/>
    <s v="Anonimo"/>
    <m/>
    <m/>
    <m/>
    <m/>
    <m/>
    <m/>
    <m/>
    <m/>
    <m/>
    <m/>
    <s v="         "/>
    <m/>
    <m/>
    <m/>
    <s v="Inversiones urbanismo y construcción SAS"/>
    <s v="CL"/>
    <n v="48"/>
    <s v="C"/>
    <m/>
    <n v="43"/>
    <s v="A"/>
    <m/>
    <m/>
    <s v="7.1"/>
    <m/>
    <s v="CL 48C  43 A   7.1 "/>
    <m/>
    <m/>
    <m/>
    <m/>
    <s v="AIRE"/>
    <s v="Afectaciones por emisiones atmosféricas"/>
    <s v="El Trianón"/>
    <n v="7"/>
    <x v="67"/>
    <d v="2026-04-09T00:00:00"/>
    <n v="3"/>
    <d v="2026-04-09T00:00:00"/>
    <s v="Visitas patrulleros"/>
    <s v="Olver Puerta Garcia"/>
    <m/>
    <m/>
    <s v="Archivado"/>
    <x v="1"/>
    <s v="PQRS"/>
    <n v="3"/>
  </r>
  <r>
    <s v="0315-2026"/>
    <n v="21749"/>
    <s v="Argeny Oyola Polanía"/>
    <s v="CL"/>
    <n v="41"/>
    <m/>
    <s v="SUR"/>
    <m/>
    <s v="AA"/>
    <m/>
    <n v="38"/>
    <n v="94"/>
    <m/>
    <s v="CL 41  SUR  AA  38 94 "/>
    <n v="55153204"/>
    <n v="3122702766"/>
    <m/>
    <s v="Por determinar"/>
    <s v="CL"/>
    <n v="40"/>
    <s v="DD"/>
    <s v="SUR"/>
    <n v="39"/>
    <s v="A"/>
    <m/>
    <m/>
    <m/>
    <m/>
    <s v="CL 40DD SUR 39 A    "/>
    <m/>
    <m/>
    <m/>
    <m/>
    <s v="FLORA"/>
    <s v="Aprovechamiento forestal sin permisos "/>
    <s v="El Dorado"/>
    <n v="7"/>
    <x v="69"/>
    <d v="2026-04-09T00:00:00"/>
    <n v="2"/>
    <d v="2026-04-13T00:00:00"/>
    <s v="Verificación"/>
    <s v="Laura Bautista Barroso"/>
    <m/>
    <m/>
    <s v="Auto de archivo"/>
    <x v="8"/>
    <m/>
    <s v=""/>
  </r>
  <r>
    <s v="0316-2026"/>
    <n v="21902"/>
    <s v="De oficio"/>
    <m/>
    <m/>
    <m/>
    <m/>
    <m/>
    <m/>
    <m/>
    <m/>
    <m/>
    <m/>
    <s v="         "/>
    <m/>
    <m/>
    <m/>
    <s v="Por determinar"/>
    <s v="CL"/>
    <n v="23"/>
    <m/>
    <s v="SUR"/>
    <n v="28"/>
    <m/>
    <m/>
    <n v="102"/>
    <m/>
    <m/>
    <s v="CL 23 SUR 28   102  "/>
    <m/>
    <m/>
    <m/>
    <m/>
    <s v="SUELO"/>
    <s v="Disposición inadecuada de residuos sólidos en horas, dias y lugares no autorizados"/>
    <s v="Zuñiga"/>
    <n v="4"/>
    <x v="69"/>
    <m/>
    <n v="-46119"/>
    <m/>
    <m/>
    <m/>
    <m/>
    <m/>
    <s v="Visitas técnicos"/>
    <x v="2"/>
    <m/>
    <s v=""/>
  </r>
  <r>
    <s v="0317-2026"/>
    <n v="18355"/>
    <s v="Jorge Ivan Torres"/>
    <m/>
    <m/>
    <m/>
    <m/>
    <m/>
    <m/>
    <m/>
    <m/>
    <m/>
    <m/>
    <s v="         "/>
    <n v="75072823"/>
    <m/>
    <m/>
    <s v="Administración C. Residencial Mont Claire"/>
    <s v="CL"/>
    <n v="24"/>
    <m/>
    <s v="SUR"/>
    <n v="28"/>
    <m/>
    <m/>
    <n v="91"/>
    <m/>
    <m/>
    <s v="CL 24 SUR 28   91  "/>
    <m/>
    <m/>
    <m/>
    <m/>
    <s v="FLORA"/>
    <s v="Aprovechamiento forestal sin permisos "/>
    <s v="El Esmeraldal"/>
    <n v="4"/>
    <x v="49"/>
    <d v="2026-04-06T00:00:00"/>
    <n v="11"/>
    <d v="2026-04-06T00:00:00"/>
    <s v="Visitas patrulleros"/>
    <s v="Yudi Betancur Rios"/>
    <m/>
    <m/>
    <s v="Respuesta DP u Oficio"/>
    <x v="12"/>
    <m/>
    <s v=""/>
  </r>
  <r>
    <s v="0318-2026"/>
    <n v="770"/>
    <s v="De oficio"/>
    <m/>
    <m/>
    <m/>
    <m/>
    <m/>
    <m/>
    <m/>
    <m/>
    <m/>
    <m/>
    <s v="         "/>
    <m/>
    <m/>
    <m/>
    <s v="Wilder Zapata Torres"/>
    <m/>
    <s v="Sector la María"/>
    <m/>
    <m/>
    <m/>
    <m/>
    <m/>
    <m/>
    <m/>
    <m/>
    <s v=" Sector la María       "/>
    <n v="1128440848"/>
    <m/>
    <m/>
    <m/>
    <s v="SUELO"/>
    <s v="Ocupacion de cauce sin cumplimiento de requisitos"/>
    <s v="El Escobero"/>
    <n v="10"/>
    <x v="58"/>
    <m/>
    <n v="-46093"/>
    <m/>
    <m/>
    <m/>
    <m/>
    <s v="Alexandra Uribe Alzate"/>
    <s v="Auto de archivo"/>
    <x v="8"/>
    <m/>
    <s v=""/>
  </r>
  <r>
    <s v="0319-2026"/>
    <n v="795"/>
    <s v="De oficio"/>
    <m/>
    <m/>
    <m/>
    <m/>
    <m/>
    <m/>
    <m/>
    <m/>
    <m/>
    <m/>
    <s v="         "/>
    <m/>
    <m/>
    <m/>
    <s v="Inversiones PAE Envigado"/>
    <m/>
    <s v="Sector la María"/>
    <m/>
    <m/>
    <m/>
    <m/>
    <m/>
    <m/>
    <m/>
    <m/>
    <s v=" Sector la María       "/>
    <n v="900691188"/>
    <n v="3244506340"/>
    <m/>
    <m/>
    <s v="SUELO"/>
    <s v="Afectación a suelos de protección "/>
    <s v="El Escobero"/>
    <n v="10"/>
    <x v="58"/>
    <m/>
    <n v="-46093"/>
    <m/>
    <m/>
    <m/>
    <m/>
    <s v="Alexandra Uribe Alzate"/>
    <s v="Auto de inicio "/>
    <x v="0"/>
    <m/>
    <s v=""/>
  </r>
  <r>
    <s v="0320-2026"/>
    <s v="0022137 - 0000933 - 0035619"/>
    <s v="Comunidad"/>
    <m/>
    <m/>
    <m/>
    <m/>
    <m/>
    <m/>
    <m/>
    <m/>
    <m/>
    <m/>
    <s v="         "/>
    <m/>
    <m/>
    <m/>
    <s v="Unidad residencial Molinos del viento"/>
    <s v="CL"/>
    <n v="23"/>
    <m/>
    <s v="SUR"/>
    <n v="28"/>
    <m/>
    <m/>
    <n v="46"/>
    <m/>
    <m/>
    <s v="CL 23 SUR 28   46  "/>
    <m/>
    <m/>
    <m/>
    <m/>
    <s v="FLORA"/>
    <s v="Aprovechamiento forestal sin permisos "/>
    <s v="El Esmeraldal"/>
    <n v="4"/>
    <x v="70"/>
    <d v="2026-04-07T00:00:00"/>
    <n v="-1"/>
    <d v="2026-04-29T00:00:00"/>
    <s v="Auto de archivo"/>
    <s v="Juan Carlos Sánchez Vargas"/>
    <m/>
    <m/>
    <s v="Archivado"/>
    <x v="1"/>
    <m/>
    <s v=""/>
  </r>
  <r>
    <s v="0321-2026"/>
    <n v="22074"/>
    <s v="Orlando Calle Correa"/>
    <s v="KR"/>
    <n v="45"/>
    <m/>
    <m/>
    <n v="32"/>
    <s v="C"/>
    <s v="SUR"/>
    <n v="29"/>
    <m/>
    <m/>
    <s v="KR 45   32 C SUR 29  "/>
    <n v="7055278"/>
    <n v="3104263730"/>
    <m/>
    <s v="Por determinar"/>
    <s v="KR"/>
    <n v="45"/>
    <m/>
    <m/>
    <n v="32"/>
    <s v="C"/>
    <s v="SUR"/>
    <n v="21"/>
    <m/>
    <m/>
    <s v="KR 45  32 C SUR 21  "/>
    <m/>
    <m/>
    <m/>
    <m/>
    <s v="AIRE"/>
    <s v="Afectaciones por emisiones atmosféricas"/>
    <s v="San Marcos"/>
    <n v="2"/>
    <x v="69"/>
    <d v="2026-04-10T00:00:00"/>
    <n v="3"/>
    <d v="2026-04-10T00:00:00"/>
    <s v="Remisión"/>
    <s v="Julian Guzman Agudelo"/>
    <m/>
    <m/>
    <s v="Visitas técnicos"/>
    <x v="14"/>
    <m/>
    <s v=""/>
  </r>
  <r>
    <s v="0322-2026"/>
    <s v="0022138 - 0000934"/>
    <s v="Comunidad"/>
    <m/>
    <m/>
    <m/>
    <m/>
    <m/>
    <m/>
    <m/>
    <m/>
    <m/>
    <m/>
    <s v="         "/>
    <m/>
    <m/>
    <m/>
    <s v="Por determinar"/>
    <s v="CL"/>
    <n v="23"/>
    <m/>
    <s v="SUR"/>
    <n v="28"/>
    <m/>
    <m/>
    <n v="4"/>
    <m/>
    <n v="107"/>
    <s v="CL 23 SUR 28   4  107"/>
    <m/>
    <m/>
    <m/>
    <m/>
    <s v="FLORA"/>
    <s v="Aprovechamiento forestal sin permisos "/>
    <s v="El Esmeraldal"/>
    <n v="4"/>
    <x v="70"/>
    <d v="2026-04-07T00:00:00"/>
    <n v="-1"/>
    <d v="2026-04-07T00:00:00"/>
    <s v="Informe técnico"/>
    <s v="Juan Fernando Florez Lema"/>
    <m/>
    <s v="Alexandra Uribe Alzate"/>
    <s v="Auto de inicio "/>
    <x v="0"/>
    <m/>
    <s v=""/>
  </r>
  <r>
    <s v="0323-2026"/>
    <s v="0004318 - 0009953 - 00026024 - 0015645"/>
    <s v="De oficio"/>
    <m/>
    <m/>
    <m/>
    <m/>
    <m/>
    <m/>
    <m/>
    <m/>
    <m/>
    <m/>
    <s v="         "/>
    <m/>
    <m/>
    <m/>
    <s v="Restaurante A comerr"/>
    <s v="CL"/>
    <n v="40"/>
    <m/>
    <m/>
    <n v="40"/>
    <s v="D"/>
    <s v="SUR"/>
    <n v="1"/>
    <m/>
    <m/>
    <s v="CL 40  40 D SUR 1  "/>
    <m/>
    <m/>
    <m/>
    <m/>
    <s v="AIRE"/>
    <s v="Afectaciones por emisiones atmosféricas"/>
    <s v="El Dorado"/>
    <n v="7"/>
    <x v="69"/>
    <d v="2026-04-22T00:00:00"/>
    <n v="15"/>
    <d v="2026-05-11T00:00:00"/>
    <s v="Auto de inicio "/>
    <s v="Alexandra Uribe Alzate"/>
    <m/>
    <s v="Alexandra Uribe Alzate"/>
    <s v="Audiencia"/>
    <x v="0"/>
    <m/>
    <s v=""/>
  </r>
  <r>
    <s v="0324-2026"/>
    <s v="3302-9956-9726"/>
    <s v="Abelardo Yepes "/>
    <s v="CL"/>
    <n v="27"/>
    <m/>
    <m/>
    <n v="23"/>
    <m/>
    <s v="SUR"/>
    <n v="145"/>
    <m/>
    <s v="Urbanización venetto"/>
    <s v="CL 27   23  SUR 145  Urbanización venetto"/>
    <n v="1039466097"/>
    <m/>
    <m/>
    <s v="EPM"/>
    <s v="CL"/>
    <n v="27"/>
    <m/>
    <m/>
    <n v="23"/>
    <m/>
    <s v="SUR"/>
    <n v="145"/>
    <m/>
    <s v="Urbanización venetto"/>
    <s v="CL 27   23  SUR 145  Urbanización venetto"/>
    <m/>
    <m/>
    <m/>
    <m/>
    <s v="HÍDRICO"/>
    <s v="Descarga inadecuada de aguas residuales o sin cumplimiento de requisitos"/>
    <s v="El Esmeraldal"/>
    <n v="4"/>
    <x v="71"/>
    <d v="2026-03-26T00:00:00"/>
    <n v="-18"/>
    <d v="2026-04-26T00:00:00"/>
    <s v="Visitas patrulleros"/>
    <s v="Olver Puerta Garcia"/>
    <m/>
    <m/>
    <s v="Archivado"/>
    <x v="1"/>
    <m/>
    <s v=""/>
  </r>
  <r>
    <s v="0325-2026"/>
    <n v="17974"/>
    <s v="Comunidad"/>
    <m/>
    <m/>
    <m/>
    <m/>
    <m/>
    <m/>
    <m/>
    <m/>
    <m/>
    <m/>
    <s v="         "/>
    <m/>
    <m/>
    <m/>
    <s v="Flor alba"/>
    <s v="KR"/>
    <n v="45"/>
    <m/>
    <m/>
    <n v="35"/>
    <m/>
    <s v="SUR"/>
    <n v="4"/>
    <n v="6"/>
    <m/>
    <s v="KR 45  35  SUR 4 6 "/>
    <m/>
    <m/>
    <m/>
    <m/>
    <s v="FLORA"/>
    <s v="Aprovechamiento forestal sin permisos "/>
    <s v="San Marcos"/>
    <n v="2"/>
    <x v="61"/>
    <d v="2026-03-10T00:00:00"/>
    <n v="-7"/>
    <d v="2026-04-09T00:00:00"/>
    <s v="Informe técnico"/>
    <s v="Laura Bautista Barroso"/>
    <m/>
    <s v="Alexandra Uribe Alzate"/>
    <s v="Auto de inicio "/>
    <x v="0"/>
    <m/>
    <s v=""/>
  </r>
  <r>
    <s v="0326-2026"/>
    <n v="22456"/>
    <s v="Anonimo"/>
    <m/>
    <m/>
    <m/>
    <m/>
    <m/>
    <m/>
    <m/>
    <m/>
    <m/>
    <m/>
    <s v="         "/>
    <m/>
    <m/>
    <m/>
    <s v="Por determinar"/>
    <s v="CL"/>
    <n v="27"/>
    <s v="B"/>
    <s v="SUR"/>
    <n v="27"/>
    <s v="B"/>
    <m/>
    <n v="4"/>
    <m/>
    <n v="166"/>
    <s v="CL 27B SUR 27 B  4  166"/>
    <m/>
    <m/>
    <m/>
    <m/>
    <s v="HÍDRICO"/>
    <s v="Descarga inadecuada de aguas residuales o sin cumplimiento de requisitos"/>
    <s v="El Esmeraldal"/>
    <n v="4"/>
    <x v="72"/>
    <d v="2026-04-08T00:00:00"/>
    <n v="-1"/>
    <d v="2026-04-14T00:00:00"/>
    <s v="Auto de archivo"/>
    <s v="Juan Carlos Sánchez Vargas"/>
    <m/>
    <m/>
    <s v="Archivado"/>
    <x v="1"/>
    <m/>
    <s v=""/>
  </r>
  <r>
    <s v="0327-2026"/>
    <n v="22455"/>
    <s v="Olga Lucia "/>
    <m/>
    <s v="sector el roble finca 21"/>
    <m/>
    <m/>
    <m/>
    <m/>
    <m/>
    <m/>
    <m/>
    <m/>
    <s v=" sector el roble finca 21        "/>
    <m/>
    <n v="3172381515"/>
    <m/>
    <s v="Marcelo Cardona"/>
    <m/>
    <s v="sector el roble finca 15"/>
    <m/>
    <m/>
    <m/>
    <m/>
    <m/>
    <m/>
    <m/>
    <m/>
    <s v=" sector el roble finca 15       "/>
    <m/>
    <m/>
    <m/>
    <m/>
    <s v="HÍDRICO"/>
    <s v="Manejo inadecuado de aguas lluvias o escorrentia"/>
    <s v="El Vallano"/>
    <n v="11"/>
    <x v="72"/>
    <d v="2026-04-08T00:00:00"/>
    <n v="-1"/>
    <d v="2026-04-22T00:00:00"/>
    <s v="Verificación"/>
    <s v="Olver Puerta Garcia"/>
    <m/>
    <m/>
    <s v="Archivado"/>
    <x v="1"/>
    <m/>
    <s v=""/>
  </r>
  <r>
    <s v="0328-2026"/>
    <n v="22565"/>
    <s v="Comunidad"/>
    <m/>
    <m/>
    <m/>
    <m/>
    <m/>
    <m/>
    <m/>
    <m/>
    <m/>
    <m/>
    <m/>
    <m/>
    <m/>
    <m/>
    <s v="Edwin Administrador"/>
    <s v="CL"/>
    <n v="48"/>
    <s v="D"/>
    <s v="SUR"/>
    <n v="42"/>
    <s v="BB"/>
    <m/>
    <n v="16"/>
    <n v="4.5"/>
    <n v="203"/>
    <s v="CL 48D SUR 42 BB  16 4,5 203"/>
    <m/>
    <m/>
    <m/>
    <m/>
    <s v="RESIDUOS SOLIDOS"/>
    <s v="Disposición inadecuada de residuos sólidos en horas, dias y lugares no autorizados"/>
    <s v="El Trianón"/>
    <n v="7"/>
    <x v="72"/>
    <d v="2026-04-15T00:00:00"/>
    <n v="6"/>
    <d v="2026-05-06T00:00:00"/>
    <s v="Verificación"/>
    <s v="Yudi Betancur Rios"/>
    <m/>
    <m/>
    <s v="Auto de archivo"/>
    <x v="8"/>
    <m/>
    <s v=""/>
  </r>
  <r>
    <s v="0329-2026"/>
    <n v="22713"/>
    <s v="Juan Felipe Sanchez Rua"/>
    <s v="CL"/>
    <n v="39"/>
    <s v="D"/>
    <s v="SUR"/>
    <n v="24"/>
    <s v="D"/>
    <m/>
    <n v="12"/>
    <m/>
    <n v="1002"/>
    <s v="CL 39 D SUR 24 D  12  1002"/>
    <n v="855785"/>
    <n v="3216473535"/>
    <m/>
    <s v="Hector Gallego"/>
    <m/>
    <m/>
    <m/>
    <m/>
    <m/>
    <m/>
    <m/>
    <m/>
    <m/>
    <m/>
    <s v="        "/>
    <n v="79118630"/>
    <m/>
    <m/>
    <m/>
    <s v="FAUNA DOMÉSTICA"/>
    <s v="Ataque de animales de compañía a otros animales o personas"/>
    <s v="El Chingui"/>
    <n v="6"/>
    <x v="72"/>
    <m/>
    <n v="-46121"/>
    <m/>
    <m/>
    <s v="Juan  Muñoz Guerra"/>
    <m/>
    <s v="Juan  Muñoz Guerra"/>
    <s v="Auto de inicio "/>
    <x v="3"/>
    <m/>
    <s v=""/>
  </r>
  <r>
    <s v="0330-2026"/>
    <n v="22652"/>
    <s v="De oficio"/>
    <m/>
    <m/>
    <m/>
    <m/>
    <m/>
    <m/>
    <m/>
    <m/>
    <m/>
    <m/>
    <s v="         "/>
    <m/>
    <m/>
    <m/>
    <s v="Clemencia Monsalve"/>
    <s v="KR"/>
    <n v="32"/>
    <m/>
    <m/>
    <n v="40"/>
    <m/>
    <s v="SUR"/>
    <n v="91"/>
    <m/>
    <m/>
    <s v="KR 32  40  SUR 91  "/>
    <m/>
    <n v="2709594"/>
    <m/>
    <m/>
    <s v="HÍDRICO"/>
    <s v="Descarga inadecuada de aguas residuales o sin cumplimiento de requisitos"/>
    <s v="San José"/>
    <n v="6"/>
    <x v="72"/>
    <d v="2026-04-10T00:00:00"/>
    <n v="1"/>
    <d v="2026-04-10T00:00:00"/>
    <s v="Visitas patrulleros"/>
    <s v="Laura Bautista Barroso"/>
    <m/>
    <m/>
    <s v="Verificación"/>
    <x v="7"/>
    <m/>
    <s v=""/>
  </r>
  <r>
    <s v="0331-2026"/>
    <n v="22653"/>
    <s v="De oficio"/>
    <m/>
    <m/>
    <m/>
    <m/>
    <m/>
    <m/>
    <m/>
    <m/>
    <m/>
    <m/>
    <s v="         "/>
    <m/>
    <m/>
    <m/>
    <s v="Fabiola Restrepo de Monsalve"/>
    <s v="KR"/>
    <n v="32"/>
    <m/>
    <m/>
    <n v="40"/>
    <m/>
    <s v="SUR"/>
    <n v="97"/>
    <m/>
    <m/>
    <s v="KR 32  40  SUR 97  "/>
    <m/>
    <n v="3313767"/>
    <m/>
    <m/>
    <s v="HÍDRICO"/>
    <s v="Descarga inadecuada de aguas residuales o sin cumplimiento de requisitos"/>
    <s v="San José"/>
    <n v="6"/>
    <x v="72"/>
    <d v="2026-04-10T00:00:00"/>
    <n v="1"/>
    <d v="2026-04-10T00:00:00"/>
    <s v="Visitas patrulleros"/>
    <s v="Laura Bautista Barroso"/>
    <m/>
    <m/>
    <s v="Verificación"/>
    <x v="7"/>
    <m/>
    <s v=""/>
  </r>
  <r>
    <s v="0332-2026"/>
    <n v="22654"/>
    <s v="De oficio"/>
    <m/>
    <m/>
    <m/>
    <m/>
    <m/>
    <m/>
    <m/>
    <m/>
    <m/>
    <m/>
    <s v="         "/>
    <m/>
    <m/>
    <m/>
    <s v="Maria Dolores Ochoa de Monsalve"/>
    <s v="KR"/>
    <n v="32"/>
    <m/>
    <m/>
    <n v="40"/>
    <m/>
    <s v="SUR"/>
    <n v="95"/>
    <m/>
    <m/>
    <s v="KR 32  40  SUR 95  "/>
    <m/>
    <n v="2767748"/>
    <m/>
    <m/>
    <s v="HÍDRICO"/>
    <s v="Descarga inadecuada de aguas residuales o sin cumplimiento de requisitos"/>
    <s v="San José"/>
    <n v="6"/>
    <x v="72"/>
    <d v="2026-04-10T00:00:00"/>
    <n v="1"/>
    <d v="2026-04-10T00:00:00"/>
    <s v="Visitas patrulleros"/>
    <s v="Laura Bautista Barroso"/>
    <m/>
    <m/>
    <s v="Verificación"/>
    <x v="7"/>
    <m/>
    <s v=""/>
  </r>
  <r>
    <s v="0333-2026"/>
    <s v="0022564 - 0013381"/>
    <s v="Luisa Fernando Arango Upegui"/>
    <m/>
    <m/>
    <m/>
    <m/>
    <m/>
    <m/>
    <m/>
    <m/>
    <m/>
    <m/>
    <s v="         "/>
    <m/>
    <m/>
    <m/>
    <s v="Por determinar"/>
    <m/>
    <s v="Sol del plata"/>
    <m/>
    <m/>
    <m/>
    <m/>
    <m/>
    <m/>
    <m/>
    <m/>
    <s v=" Sol del plata       "/>
    <m/>
    <m/>
    <m/>
    <m/>
    <s v="FLORA"/>
    <s v="Aprovechamiento forestal sin permisos "/>
    <s v="Primavera"/>
    <n v="8"/>
    <x v="72"/>
    <d v="2026-04-11T00:00:00"/>
    <n v="2"/>
    <d v="2026-04-29T00:00:00"/>
    <s v="Respuesta DP u Oficio"/>
    <s v="Julian Guzman Agudelo"/>
    <m/>
    <m/>
    <s v="Informe técnico"/>
    <x v="6"/>
    <s v="PQRS"/>
    <n v="3"/>
  </r>
  <r>
    <s v="0334-2026"/>
    <n v="22576"/>
    <s v="Virginia Botero Massao"/>
    <m/>
    <m/>
    <m/>
    <m/>
    <m/>
    <m/>
    <m/>
    <m/>
    <m/>
    <m/>
    <s v="         "/>
    <m/>
    <n v="3146699455"/>
    <m/>
    <s v="Por determinar"/>
    <m/>
    <s v="Sector la truchera"/>
    <m/>
    <m/>
    <m/>
    <m/>
    <m/>
    <m/>
    <m/>
    <m/>
    <s v=" Sector la truchera       "/>
    <m/>
    <m/>
    <m/>
    <m/>
    <s v="RESIDUOS SOLIDOS"/>
    <s v="Disposición inadecuada de residuos sólidos en horas, dias y lugares no autorizados"/>
    <s v="El Vallano"/>
    <n v="11"/>
    <x v="72"/>
    <d v="2026-04-15T00:00:00"/>
    <n v="6"/>
    <d v="2026-04-15T00:00:00"/>
    <s v="Visitas patrulleros"/>
    <s v="Olver Puerta Garcia"/>
    <m/>
    <m/>
    <s v="Archivado"/>
    <x v="1"/>
    <m/>
    <s v=""/>
  </r>
  <r>
    <s v="0335-2026"/>
    <n v="15396"/>
    <s v="Anonimo"/>
    <m/>
    <m/>
    <m/>
    <m/>
    <m/>
    <m/>
    <m/>
    <m/>
    <m/>
    <m/>
    <s v="         "/>
    <m/>
    <m/>
    <m/>
    <s v="Por determinar"/>
    <s v="KR"/>
    <n v="27"/>
    <s v="D"/>
    <m/>
    <n v="39"/>
    <m/>
    <s v="SUR"/>
    <m/>
    <m/>
    <m/>
    <s v="KR 27D  39  SUR   "/>
    <m/>
    <m/>
    <m/>
    <m/>
    <s v="AIRE"/>
    <s v="Afectaciones por emisiones atmosféricas"/>
    <s v="Loma de las Brujas"/>
    <n v="5"/>
    <x v="52"/>
    <d v="2026-03-21T00:00:00"/>
    <n v="15"/>
    <d v="2026-03-21T00:00:00"/>
    <s v="Auto de archivo"/>
    <s v="Juan Carlos Sánchez Vargas"/>
    <m/>
    <m/>
    <s v="Archivado"/>
    <x v="1"/>
    <m/>
    <s v=""/>
  </r>
  <r>
    <s v="0336-2026"/>
    <n v="23017"/>
    <s v="Comunidad"/>
    <m/>
    <m/>
    <m/>
    <m/>
    <m/>
    <m/>
    <m/>
    <m/>
    <m/>
    <m/>
    <s v="         "/>
    <m/>
    <m/>
    <m/>
    <s v="Por determinar"/>
    <s v="CL"/>
    <n v="48"/>
    <s v="E"/>
    <s v="SUR"/>
    <n v="42"/>
    <s v="BB"/>
    <m/>
    <n v="13"/>
    <s v="6.3"/>
    <n v="102"/>
    <s v="CL 48E SUR 42 BB  13 6.3 102"/>
    <n v="1017211553"/>
    <m/>
    <m/>
    <m/>
    <s v="SUELO"/>
    <s v="Cambio de zona verde a piso duro"/>
    <s v="Loma del Barro"/>
    <n v="7"/>
    <x v="73"/>
    <d v="2026-04-15T00:00:00"/>
    <n v="5"/>
    <d v="2026-05-11T00:00:00"/>
    <s v="Auto de archivo"/>
    <s v="Juan Carlos Sánchez Vargas"/>
    <m/>
    <m/>
    <s v="Archivado"/>
    <x v="1"/>
    <m/>
    <s v=""/>
  </r>
  <r>
    <s v="0337-2026"/>
    <n v="23061"/>
    <s v="Delitamal"/>
    <m/>
    <m/>
    <m/>
    <m/>
    <m/>
    <m/>
    <m/>
    <m/>
    <m/>
    <m/>
    <s v="         "/>
    <m/>
    <m/>
    <m/>
    <s v="Por determinar"/>
    <s v="KR"/>
    <n v="41"/>
    <m/>
    <m/>
    <n v="40"/>
    <s v="G"/>
    <s v="SUR"/>
    <n v="41"/>
    <m/>
    <m/>
    <s v="KR 41  40 G SUR 41  "/>
    <m/>
    <m/>
    <m/>
    <m/>
    <s v="HÍDRICO"/>
    <s v="Descarga inadecuada de aguas residuales o sin cumplimiento de requisitos"/>
    <s v="El Dorado"/>
    <n v="7"/>
    <x v="73"/>
    <d v="2026-04-18T00:00:00"/>
    <n v="8"/>
    <d v="2026-05-04T00:00:00"/>
    <s v="Verificación"/>
    <s v="Yudi Betancur Rios"/>
    <m/>
    <m/>
    <s v="Verificación"/>
    <x v="10"/>
    <m/>
    <s v=""/>
  </r>
  <r>
    <s v="0338-2026"/>
    <n v="23060"/>
    <s v="Jose Miguel"/>
    <s v="CL"/>
    <n v="53"/>
    <m/>
    <s v="SUR"/>
    <n v="40"/>
    <m/>
    <m/>
    <n v="15"/>
    <m/>
    <n v="104"/>
    <s v="CL 53  SUR 40   15  104"/>
    <n v="70559958"/>
    <n v="3218963845"/>
    <m/>
    <s v="Por determinar"/>
    <m/>
    <m/>
    <m/>
    <m/>
    <m/>
    <m/>
    <m/>
    <m/>
    <m/>
    <m/>
    <s v="        "/>
    <m/>
    <m/>
    <m/>
    <m/>
    <s v="FAUNA DOMÉSTICA"/>
    <s v="Ataque de animales de compañía a otros animales o personas"/>
    <s v="Loma del Barro"/>
    <n v="7"/>
    <x v="73"/>
    <d v="2026-04-10T00:00:00"/>
    <n v="0"/>
    <d v="2026-04-14T00:00:00"/>
    <s v="Auto de archivo"/>
    <s v="Juan Carlos Sánchez Vargas"/>
    <m/>
    <m/>
    <s v="Archivado"/>
    <x v="1"/>
    <m/>
    <s v=""/>
  </r>
  <r>
    <s v="0339-2026"/>
    <n v="23119"/>
    <s v="Karen Carvajal"/>
    <s v="CL"/>
    <n v="40"/>
    <s v="G"/>
    <s v="SUR"/>
    <n v="30"/>
    <m/>
    <m/>
    <n v="38"/>
    <m/>
    <m/>
    <s v="CL 40 G SUR 30   38  "/>
    <n v="1037609096"/>
    <n v="3136682690"/>
    <m/>
    <s v="Por determinar"/>
    <s v="KR"/>
    <n v="31"/>
    <m/>
    <m/>
    <n v="40"/>
    <s v="E"/>
    <s v="SUR"/>
    <n v="21"/>
    <m/>
    <m/>
    <s v="KR 31  40 E SUR 21  "/>
    <m/>
    <m/>
    <m/>
    <m/>
    <s v="FAUNA DOMÉSTICA"/>
    <s v="Ataque de animales de compañía a otros animales o personas"/>
    <s v="El Dorado"/>
    <n v="7"/>
    <x v="73"/>
    <m/>
    <n v="-46122"/>
    <m/>
    <m/>
    <s v="Juan  Muñoz Guerra"/>
    <m/>
    <s v="Juan  Muñoz Guerra"/>
    <s v="Auto de inicio "/>
    <x v="3"/>
    <m/>
    <s v=""/>
  </r>
  <r>
    <s v="0340-2026"/>
    <n v="23257"/>
    <s v="Jose Luis Hincapie"/>
    <s v="CL"/>
    <n v="40"/>
    <m/>
    <s v="SUR"/>
    <n v="24"/>
    <s v="F"/>
    <m/>
    <n v="83"/>
    <m/>
    <n v="103"/>
    <s v="CL 40  SUR 24 F  83  103"/>
    <n v="3537312"/>
    <n v="3126176507"/>
    <m/>
    <s v="Por determinar"/>
    <m/>
    <m/>
    <m/>
    <m/>
    <m/>
    <m/>
    <m/>
    <m/>
    <m/>
    <m/>
    <s v="        "/>
    <m/>
    <m/>
    <m/>
    <m/>
    <s v="FLORA"/>
    <s v="Afectaciones a la propiedad por arboles o vegetación"/>
    <s v="El Salado"/>
    <n v="6"/>
    <x v="71"/>
    <d v="2026-04-23T00:00:00"/>
    <n v="10"/>
    <d v="2026-04-30T00:00:00"/>
    <s v="Auto de archivo"/>
    <s v="Juan Carlos Sánchez Vargas"/>
    <m/>
    <m/>
    <s v="Archivado"/>
    <x v="13"/>
    <m/>
    <s v=""/>
  </r>
  <r>
    <s v="0341-2026"/>
    <n v="17973"/>
    <s v="Oficio"/>
    <m/>
    <m/>
    <m/>
    <m/>
    <m/>
    <m/>
    <m/>
    <m/>
    <m/>
    <m/>
    <s v="         "/>
    <m/>
    <m/>
    <m/>
    <s v="Por determinar"/>
    <s v="CL"/>
    <n v="38"/>
    <m/>
    <s v="SUR"/>
    <n v="32"/>
    <m/>
    <m/>
    <n v="5"/>
    <m/>
    <m/>
    <s v="CL 38 SUR 32   5  "/>
    <m/>
    <m/>
    <m/>
    <m/>
    <s v="RESIDUOS SOLIDOS"/>
    <s v="Disposición inadecuada de residuos sólidos en horas, dias y lugares no autorizados"/>
    <s v="Mesa"/>
    <n v="9"/>
    <x v="61"/>
    <d v="2026-03-20T00:00:00"/>
    <n v="3"/>
    <d v="2026-03-20T00:00:00"/>
    <s v="Visitas patrulleros"/>
    <s v="Laura Bautista Barroso"/>
    <m/>
    <m/>
    <s v="Verificación"/>
    <x v="7"/>
    <m/>
    <s v=""/>
  </r>
  <r>
    <s v="0342-2026"/>
    <n v="17977"/>
    <s v="De Oficio"/>
    <m/>
    <m/>
    <m/>
    <m/>
    <m/>
    <m/>
    <m/>
    <m/>
    <m/>
    <m/>
    <s v="         "/>
    <m/>
    <m/>
    <m/>
    <s v="Por determinar"/>
    <s v="KR"/>
    <n v="32"/>
    <m/>
    <m/>
    <n v="38"/>
    <m/>
    <s v="SUR"/>
    <m/>
    <m/>
    <m/>
    <s v="KR 32  38  SUR   "/>
    <m/>
    <m/>
    <m/>
    <m/>
    <s v="HÍDRICO"/>
    <s v="Manejo inadecuado de aguas lluvias o escorrentia"/>
    <s v="Mesa"/>
    <n v="9"/>
    <x v="61"/>
    <d v="2026-03-19T00:00:00"/>
    <n v="2"/>
    <d v="2026-03-19T00:00:00"/>
    <s v="Verificación"/>
    <s v="Laura Bautista Barroso"/>
    <m/>
    <m/>
    <s v="Remisión"/>
    <x v="2"/>
    <m/>
    <s v=""/>
  </r>
  <r>
    <s v="0343-2026"/>
    <n v="17975"/>
    <s v="Comunidad"/>
    <m/>
    <m/>
    <m/>
    <m/>
    <m/>
    <m/>
    <m/>
    <m/>
    <m/>
    <m/>
    <s v="         "/>
    <m/>
    <m/>
    <m/>
    <s v="Por determinar"/>
    <s v="CL"/>
    <n v="48"/>
    <s v="C"/>
    <s v="SUR"/>
    <m/>
    <m/>
    <m/>
    <m/>
    <m/>
    <m/>
    <s v="CL 48C SUR      "/>
    <m/>
    <m/>
    <m/>
    <m/>
    <s v="RESIDUOS SOLIDOS"/>
    <s v="Disposición inadecuada de residuos sólidos en horas, dias y lugares no autorizados"/>
    <s v="El Trianón"/>
    <n v="7"/>
    <x v="61"/>
    <d v="2026-03-13T00:00:00"/>
    <n v="-4"/>
    <d v="2026-03-13T00:00:00"/>
    <s v="Visitas patrulleros"/>
    <s v="Laura Bautista Barroso"/>
    <m/>
    <m/>
    <s v="Archivado"/>
    <x v="1"/>
    <m/>
    <s v=""/>
  </r>
  <r>
    <s v="0344-2026"/>
    <n v="23981"/>
    <s v="Comunidad"/>
    <m/>
    <m/>
    <m/>
    <m/>
    <m/>
    <m/>
    <m/>
    <m/>
    <m/>
    <m/>
    <s v="         "/>
    <m/>
    <m/>
    <m/>
    <s v="Por determinar"/>
    <m/>
    <s v="Vereda Perico Lote 91"/>
    <m/>
    <m/>
    <m/>
    <m/>
    <m/>
    <m/>
    <m/>
    <m/>
    <s v=" Vereda Perico Lote 91       "/>
    <m/>
    <m/>
    <m/>
    <m/>
    <s v="SUELO"/>
    <s v="Ocupacion de cauce sin cumplimiento de requisitos"/>
    <s v="Perico"/>
    <n v="13"/>
    <x v="74"/>
    <d v="2026-02-03T00:00:00"/>
    <n v="-71"/>
    <d v="2026-04-15T00:00:00"/>
    <s v="Informe técnico"/>
    <s v="Juan Fernando Florez Lema"/>
    <m/>
    <s v="Alexandra Uribe Alzate"/>
    <s v="Auto de inicio "/>
    <x v="0"/>
    <m/>
    <s v=""/>
  </r>
  <r>
    <s v="0345-2026"/>
    <n v="23273"/>
    <s v="Oficio"/>
    <m/>
    <m/>
    <m/>
    <m/>
    <m/>
    <m/>
    <m/>
    <m/>
    <m/>
    <m/>
    <s v="         "/>
    <m/>
    <m/>
    <m/>
    <s v="EPM"/>
    <s v="CL"/>
    <n v="41"/>
    <s v="BB"/>
    <s v="SUR"/>
    <n v="31"/>
    <s v="B"/>
    <m/>
    <m/>
    <m/>
    <m/>
    <s v="CL 41BB SUR 31 B    "/>
    <m/>
    <m/>
    <m/>
    <m/>
    <s v="HÍDRICO"/>
    <s v="Descarga inadecuada de aguas residuales o sin cumplimiento de requisitos"/>
    <s v="San Rafael"/>
    <n v="6"/>
    <x v="71"/>
    <d v="2026-04-15T00:00:00"/>
    <n v="2"/>
    <d v="2026-04-15T00:00:00"/>
    <s v="Visitas patrulleros"/>
    <s v="Olver Puerta Garcia"/>
    <m/>
    <m/>
    <s v="Verificación"/>
    <x v="6"/>
    <m/>
    <s v=""/>
  </r>
  <r>
    <s v="0346-2026"/>
    <n v="4287"/>
    <s v="Oficio"/>
    <m/>
    <m/>
    <m/>
    <m/>
    <m/>
    <m/>
    <m/>
    <m/>
    <m/>
    <m/>
    <s v="         "/>
    <m/>
    <m/>
    <m/>
    <s v="Coral Living"/>
    <s v="KR"/>
    <n v="27"/>
    <s v="A"/>
    <m/>
    <n v="27"/>
    <s v="E"/>
    <m/>
    <n v="40"/>
    <m/>
    <m/>
    <s v="KR 27A  27 E  40  "/>
    <m/>
    <m/>
    <m/>
    <m/>
    <s v="RESIDUOS SOLIDOS"/>
    <s v="Disposición inadecuada de residuos sólidos en horas, dias y lugares no autorizados"/>
    <s v="El Esmeraldal"/>
    <n v="4"/>
    <x v="67"/>
    <d v="2026-05-26T00:00:00"/>
    <n v="50"/>
    <d v="2026-05-26T00:00:00"/>
    <s v="Visitas patrulleros"/>
    <s v="Olver Puerta Garcia"/>
    <m/>
    <m/>
    <s v="Auto de archivo"/>
    <x v="8"/>
    <m/>
    <s v=""/>
  </r>
  <r>
    <s v="0347-2026"/>
    <n v="17324"/>
    <s v="urbanización Siempre verde"/>
    <s v="CL"/>
    <n v="27"/>
    <s v="D"/>
    <s v="SUR"/>
    <n v="27"/>
    <s v="B"/>
    <m/>
    <n v="80"/>
    <m/>
    <m/>
    <s v="CL 27 D SUR 27 B  80  "/>
    <n v="900216862"/>
    <m/>
    <m/>
    <s v="Municipio de Envigado"/>
    <m/>
    <m/>
    <m/>
    <m/>
    <m/>
    <m/>
    <m/>
    <m/>
    <m/>
    <m/>
    <s v="        "/>
    <m/>
    <m/>
    <m/>
    <m/>
    <s v="FLORA"/>
    <s v="Afectación a individuos arboreos"/>
    <s v="El Esmeraldal"/>
    <n v="4"/>
    <x v="60"/>
    <d v="2026-03-20T00:00:00"/>
    <n v="7"/>
    <d v="2026-03-27T00:00:00"/>
    <s v="Respuesta DP u Oficio"/>
    <s v="Alexandra Uribe Alzate"/>
    <m/>
    <s v="Alexandra Uribe Alzate"/>
    <s v="Archivado"/>
    <x v="1"/>
    <m/>
    <s v=""/>
  </r>
  <r>
    <s v="0348-2026"/>
    <n v="23272"/>
    <s v="Comunidad"/>
    <m/>
    <m/>
    <m/>
    <m/>
    <m/>
    <m/>
    <m/>
    <m/>
    <m/>
    <m/>
    <s v="         "/>
    <m/>
    <m/>
    <m/>
    <s v="Humberto Bolivar"/>
    <s v="KR"/>
    <n v="26"/>
    <m/>
    <m/>
    <n v="41"/>
    <s v="B"/>
    <s v="SUR"/>
    <n v="101"/>
    <m/>
    <n v="175"/>
    <s v="KR 26  41 B SUR 101  175"/>
    <n v="70060949"/>
    <n v="3012709173"/>
    <m/>
    <m/>
    <s v="FLORA"/>
    <s v="Afectación a suelos de protección "/>
    <s v="San Rafael"/>
    <n v="6"/>
    <x v="71"/>
    <d v="2026-04-16T00:00:00"/>
    <n v="3"/>
    <d v="2026-04-30T00:00:00"/>
    <s v="Auto de archivo"/>
    <s v="Juan Carlos Sánchez Vargas"/>
    <m/>
    <m/>
    <s v="Auto de archivo"/>
    <x v="8"/>
    <m/>
    <s v=""/>
  </r>
  <r>
    <s v="0349-2026"/>
    <n v="2602"/>
    <s v="Anonimo"/>
    <m/>
    <m/>
    <m/>
    <m/>
    <m/>
    <m/>
    <m/>
    <m/>
    <m/>
    <m/>
    <s v="         "/>
    <m/>
    <m/>
    <m/>
    <s v="Por determinar"/>
    <s v="KR"/>
    <n v="27"/>
    <s v="AA"/>
    <m/>
    <n v="36"/>
    <m/>
    <s v="SUR"/>
    <n v="151"/>
    <m/>
    <n v="1003"/>
    <s v="KR 27AA  36  SUR 151  1003"/>
    <m/>
    <m/>
    <m/>
    <m/>
    <s v="FAUNA DOMÉSTICA"/>
    <s v="Presunto maltrato animal"/>
    <s v="Inmaculada"/>
    <n v="5"/>
    <x v="34"/>
    <m/>
    <n v="-46066"/>
    <m/>
    <m/>
    <m/>
    <m/>
    <m/>
    <s v="Verificación"/>
    <x v="2"/>
    <m/>
    <s v=""/>
  </r>
  <r>
    <s v="0350-2026"/>
    <n v="17976"/>
    <s v="Oficio"/>
    <m/>
    <m/>
    <m/>
    <m/>
    <m/>
    <m/>
    <m/>
    <m/>
    <m/>
    <m/>
    <s v="         "/>
    <m/>
    <m/>
    <m/>
    <s v="Amparo Gonzalez"/>
    <s v="DG"/>
    <n v="32"/>
    <m/>
    <s v="SUR"/>
    <n v="36"/>
    <m/>
    <m/>
    <n v="25"/>
    <m/>
    <n v="201"/>
    <s v="DG 32 SUR 36   25  201"/>
    <m/>
    <m/>
    <m/>
    <m/>
    <s v="RESIDUOS SOLIDOS"/>
    <s v="Disposición inadecuada de residuos sólidos en horas, dias y lugares no autorizados"/>
    <s v="Los Naranjos"/>
    <n v="9"/>
    <x v="61"/>
    <d v="2026-03-11T00:00:00"/>
    <n v="-6"/>
    <d v="2026-03-11T00:00:00"/>
    <s v="Visitas patrulleros"/>
    <s v="Laura Bautista Barroso"/>
    <m/>
    <m/>
    <s v="Verificación"/>
    <x v="7"/>
    <m/>
    <s v=""/>
  </r>
  <r>
    <s v="0351-2026"/>
    <n v="17972"/>
    <s v="Maria Henao"/>
    <m/>
    <m/>
    <m/>
    <m/>
    <m/>
    <m/>
    <m/>
    <m/>
    <m/>
    <m/>
    <s v="         "/>
    <m/>
    <m/>
    <m/>
    <s v="Alberto Pelaez"/>
    <s v="KR"/>
    <n v="27"/>
    <s v="F"/>
    <m/>
    <n v="34"/>
    <s v="DD"/>
    <s v="SUR"/>
    <n v="11"/>
    <m/>
    <m/>
    <s v="KR 27F  34 DD SUR 11  "/>
    <m/>
    <m/>
    <m/>
    <m/>
    <s v="RESIDUOS SOLIDOS"/>
    <s v="Disposición inadecuada de residuos sólidos en horas, dias y lugares no autorizados"/>
    <s v="Alto de Misael"/>
    <n v="3"/>
    <x v="61"/>
    <d v="2026-03-13T00:00:00"/>
    <n v="-4"/>
    <d v="2026-03-13T00:00:00"/>
    <s v="Visitas patrulleros"/>
    <s v="Laura Bautista Barroso"/>
    <m/>
    <m/>
    <s v="Verificación"/>
    <x v="7"/>
    <m/>
    <s v=""/>
  </r>
  <r>
    <s v="0352-2026"/>
    <n v="19966"/>
    <s v="Comunidad"/>
    <m/>
    <m/>
    <m/>
    <m/>
    <m/>
    <m/>
    <m/>
    <m/>
    <m/>
    <m/>
    <s v="         "/>
    <m/>
    <m/>
    <m/>
    <s v="Jhon Castaño"/>
    <s v="CL"/>
    <n v="40"/>
    <s v="C"/>
    <s v="SUR"/>
    <n v="42"/>
    <s v="A"/>
    <m/>
    <n v="7"/>
    <m/>
    <m/>
    <s v="CL 40C SUR 42 A  7  "/>
    <m/>
    <n v="3137468687"/>
    <m/>
    <m/>
    <s v="FLORA"/>
    <s v="Aprovechamiento forestal sin permisos "/>
    <s v="El Dorado"/>
    <n v="7"/>
    <x v="49"/>
    <d v="2026-03-25T00:00:00"/>
    <n v="-1"/>
    <d v="2026-03-25T00:00:00"/>
    <s v="Visitas patrulleros"/>
    <s v="Laura Bautista Barroso"/>
    <m/>
    <m/>
    <s v="Informe técnico"/>
    <x v="5"/>
    <m/>
    <s v=""/>
  </r>
  <r>
    <s v="0353-2026"/>
    <n v="22814"/>
    <s v="Anonimo"/>
    <m/>
    <m/>
    <m/>
    <m/>
    <m/>
    <m/>
    <m/>
    <m/>
    <m/>
    <m/>
    <s v="         "/>
    <m/>
    <m/>
    <m/>
    <s v="Puerto Luna"/>
    <s v="CL"/>
    <n v="48"/>
    <s v="F"/>
    <s v="SUR"/>
    <n v="40"/>
    <m/>
    <m/>
    <n v="55"/>
    <m/>
    <m/>
    <s v="CL 48F SUR 40   55  "/>
    <m/>
    <m/>
    <m/>
    <m/>
    <s v="FLORA"/>
    <s v="Aprovechamiento forestal sin permisos "/>
    <s v="Loma del Barro"/>
    <n v="7"/>
    <x v="72"/>
    <d v="2026-04-09T00:00:00"/>
    <n v="0"/>
    <d v="2026-04-09T00:00:00"/>
    <s v="Visitas patrulleros"/>
    <s v="Olver Puerta Garcia"/>
    <m/>
    <m/>
    <s v="Archivado"/>
    <x v="1"/>
    <m/>
    <s v=""/>
  </r>
  <r>
    <s v="0354-2026"/>
    <n v="22915"/>
    <s v="Luz Elenena Higuita"/>
    <s v="TR"/>
    <n v="34"/>
    <s v="C"/>
    <s v="SUR"/>
    <n v="31"/>
    <s v="E"/>
    <m/>
    <n v="58"/>
    <m/>
    <m/>
    <s v="TR 34 C SUR 31 E  58  "/>
    <m/>
    <m/>
    <m/>
    <s v="Lina"/>
    <s v="TR"/>
    <n v="34"/>
    <s v="C"/>
    <s v="SUR"/>
    <n v="31"/>
    <s v="E"/>
    <m/>
    <n v="58"/>
    <m/>
    <m/>
    <s v="TR 34 C SUR 31 E  58  "/>
    <m/>
    <m/>
    <m/>
    <m/>
    <s v="FAUNA DOMÉSTICA"/>
    <s v="Tenencia inadecuada de animales de compañía"/>
    <s v="Loma del Barro"/>
    <n v="7"/>
    <x v="73"/>
    <d v="2026-04-15T00:00:00"/>
    <n v="5"/>
    <d v="2026-05-28T00:00:00"/>
    <s v="Auto de archivo"/>
    <s v="Juan Carlos Sánchez Vargas"/>
    <m/>
    <m/>
    <s v="Archivado"/>
    <x v="8"/>
    <m/>
    <s v=""/>
  </r>
  <r>
    <s v="0355-2026"/>
    <n v="22948"/>
    <s v="Comunidad"/>
    <m/>
    <m/>
    <m/>
    <m/>
    <m/>
    <m/>
    <m/>
    <m/>
    <m/>
    <m/>
    <s v="         "/>
    <m/>
    <m/>
    <m/>
    <s v="Simbolo Agencia Digital"/>
    <s v="CL"/>
    <n v="24"/>
    <m/>
    <s v="SUR"/>
    <n v="42"/>
    <s v="B"/>
    <m/>
    <n v="36"/>
    <m/>
    <m/>
    <s v="CL 24 SUR 42 B  36  "/>
    <m/>
    <m/>
    <m/>
    <m/>
    <s v="AIRE"/>
    <s v="Afectaciones por emisiones atmosféricas"/>
    <s v="Las Orquideas"/>
    <n v="3"/>
    <x v="75"/>
    <d v="2026-04-14T00:00:00"/>
    <n v="10"/>
    <d v="2026-04-14T00:00:00"/>
    <s v="Visitas patrulleros"/>
    <s v="Olver Puerta Garcia"/>
    <m/>
    <m/>
    <s v="Archivado"/>
    <x v="1"/>
    <m/>
    <s v=""/>
  </r>
  <r>
    <s v="0356-2026"/>
    <n v="22813"/>
    <s v="De oficio"/>
    <m/>
    <m/>
    <m/>
    <m/>
    <m/>
    <m/>
    <m/>
    <m/>
    <m/>
    <m/>
    <s v="         "/>
    <m/>
    <m/>
    <m/>
    <s v="Maria Rosalba Gonzalez"/>
    <s v="KR"/>
    <n v="40"/>
    <s v="B"/>
    <m/>
    <n v="53"/>
    <s v="B"/>
    <s v="SUR"/>
    <n v="67"/>
    <m/>
    <m/>
    <s v="KR 40B  53 B SUR 67  "/>
    <m/>
    <n v="5492591"/>
    <m/>
    <m/>
    <s v="HÍDRICO"/>
    <s v="Descarga inadecuada de aguas residuales o sin cumplimiento de requisitos"/>
    <s v="Loma del Barro"/>
    <n v="7"/>
    <x v="72"/>
    <d v="2026-04-11T00:00:00"/>
    <n v="2"/>
    <d v="2026-04-11T00:00:00"/>
    <s v="Visitas patrulleros"/>
    <s v="Olver Puerta Garcia"/>
    <m/>
    <m/>
    <s v="Remisión"/>
    <x v="13"/>
    <m/>
    <s v=""/>
  </r>
  <r>
    <s v="0357-2026"/>
    <n v="22812"/>
    <s v="De oficio"/>
    <m/>
    <m/>
    <m/>
    <m/>
    <m/>
    <m/>
    <m/>
    <m/>
    <m/>
    <m/>
    <s v="         "/>
    <m/>
    <m/>
    <m/>
    <s v="Jair Alberto Garcia"/>
    <s v="KR"/>
    <n v="40"/>
    <s v="B"/>
    <m/>
    <n v="53"/>
    <s v="B"/>
    <s v="SUR"/>
    <n v="59"/>
    <m/>
    <n v="105"/>
    <s v="KR 40B  53 B SUR 59  105"/>
    <n v="71003053"/>
    <n v="3132030100"/>
    <m/>
    <m/>
    <s v="HÍDRICO"/>
    <s v="Descarga inadecuada de aguas residuales o sin cumplimiento de requisitos"/>
    <s v="Loma del Barro"/>
    <n v="7"/>
    <x v="72"/>
    <d v="2026-04-11T00:00:00"/>
    <n v="2"/>
    <d v="2026-04-11T00:00:00"/>
    <s v="Visitas patrulleros"/>
    <s v="Olver Puerta Garcia"/>
    <m/>
    <m/>
    <s v="Remisión"/>
    <x v="13"/>
    <m/>
    <s v=""/>
  </r>
  <r>
    <s v="0358-2026"/>
    <n v="22811"/>
    <s v="De oficio"/>
    <m/>
    <m/>
    <m/>
    <m/>
    <m/>
    <m/>
    <m/>
    <m/>
    <m/>
    <m/>
    <s v="         "/>
    <m/>
    <m/>
    <m/>
    <s v="Maria Patricia Franco Manrique"/>
    <s v="CL"/>
    <n v="41"/>
    <s v="B"/>
    <s v="SUR"/>
    <n v="25"/>
    <m/>
    <m/>
    <n v="52"/>
    <m/>
    <n v="110"/>
    <s v="CL 41B SUR 25   52  110"/>
    <m/>
    <n v="3195593179"/>
    <m/>
    <m/>
    <s v="HÍDRICO"/>
    <s v="Descarga inadecuada de aguas residuales o sin cumplimiento de requisitos"/>
    <s v="Loma del Barro"/>
    <n v="7"/>
    <x v="72"/>
    <d v="2026-05-02T00:00:00"/>
    <n v="23"/>
    <d v="2026-05-02T00:00:00"/>
    <s v="Visitas patrulleros"/>
    <s v="Laura Bautista Barroso"/>
    <m/>
    <m/>
    <s v="Verificación"/>
    <x v="7"/>
    <m/>
    <s v=""/>
  </r>
  <r>
    <s v="0359-2026"/>
    <n v="23166"/>
    <s v="Leandra Acosta"/>
    <m/>
    <m/>
    <m/>
    <m/>
    <m/>
    <m/>
    <m/>
    <m/>
    <m/>
    <m/>
    <s v="         "/>
    <n v="43809607"/>
    <n v="3011664381"/>
    <m/>
    <s v="Parcelacion village"/>
    <m/>
    <m/>
    <m/>
    <m/>
    <m/>
    <m/>
    <m/>
    <m/>
    <m/>
    <m/>
    <s v="        "/>
    <m/>
    <m/>
    <m/>
    <m/>
    <s v="SUELO"/>
    <s v="Afectaciones por movimientos en masa o erosión"/>
    <s v="Las Palmas"/>
    <n v="12"/>
    <x v="71"/>
    <m/>
    <n v="-46125"/>
    <m/>
    <m/>
    <m/>
    <m/>
    <m/>
    <s v="Archivado"/>
    <x v="1"/>
    <m/>
    <s v=""/>
  </r>
  <r>
    <s v="0360-2026"/>
    <n v="23730"/>
    <s v="Sandra Arenas de los Rios"/>
    <m/>
    <s v="Bosque LIbano"/>
    <m/>
    <m/>
    <m/>
    <m/>
    <m/>
    <m/>
    <m/>
    <m/>
    <s v="B"/>
    <n v="436252275"/>
    <n v="3176819616"/>
    <m/>
    <s v="Por determinar"/>
    <m/>
    <m/>
    <m/>
    <m/>
    <m/>
    <m/>
    <m/>
    <m/>
    <m/>
    <m/>
    <s v="        "/>
    <m/>
    <m/>
    <m/>
    <m/>
    <s v="AIRE"/>
    <s v="Afectaciones por ruido"/>
    <s v="El Vallano"/>
    <n v="11"/>
    <x v="76"/>
    <d v="2026-04-04T00:00:00"/>
    <n v="-10"/>
    <d v="2026-05-13T00:00:00"/>
    <s v="Verificación"/>
    <s v="Laura Bautista Barroso"/>
    <m/>
    <m/>
    <s v="Auto de archivo"/>
    <x v="8"/>
    <m/>
    <s v=""/>
  </r>
  <r>
    <s v="0361-2026"/>
    <n v="23731"/>
    <s v="Luz Elena Lopez"/>
    <s v="KR"/>
    <n v="48"/>
    <s v="F"/>
    <s v="SUR"/>
    <n v="42"/>
    <s v="C"/>
    <m/>
    <n v="97"/>
    <m/>
    <m/>
    <s v="KR 48 F SUR 42 C  97  "/>
    <m/>
    <m/>
    <m/>
    <s v="Por determinar"/>
    <m/>
    <m/>
    <m/>
    <m/>
    <m/>
    <m/>
    <m/>
    <m/>
    <m/>
    <m/>
    <s v="        "/>
    <m/>
    <m/>
    <m/>
    <m/>
    <s v="FLORA"/>
    <s v="Afectaciones a la propiedad por arboles o vegetación"/>
    <s v="El Trianón"/>
    <n v="7"/>
    <x v="76"/>
    <d v="2026-04-22T00:00:00"/>
    <n v="8"/>
    <d v="2026-04-22T00:00:00"/>
    <s v="Visitas patrulleros"/>
    <s v="Yudi Betancur Rios"/>
    <m/>
    <m/>
    <s v="Auto de archivo"/>
    <x v="8"/>
    <m/>
    <s v=""/>
  </r>
  <r>
    <s v="0362-2026"/>
    <n v="23609"/>
    <s v="Cecilia Maldonado"/>
    <s v="KR"/>
    <n v="41"/>
    <m/>
    <m/>
    <n v="40"/>
    <s v="H"/>
    <s v="SUR"/>
    <n v="12"/>
    <m/>
    <n v="401"/>
    <s v=" "/>
    <n v="43728306"/>
    <n v="3004431352"/>
    <m/>
    <s v="Por determinar"/>
    <s v="KR"/>
    <n v="41"/>
    <m/>
    <m/>
    <n v="40"/>
    <s v="H"/>
    <s v="SUR"/>
    <n v="20"/>
    <m/>
    <m/>
    <s v="KR 41  40 H SUR 20  "/>
    <m/>
    <m/>
    <m/>
    <m/>
    <s v="RESIDUOS SOLIDOS"/>
    <s v="Acumulación de escombros en el espacio publico "/>
    <s v="El Dorado"/>
    <n v="7"/>
    <x v="76"/>
    <d v="2026-04-18T00:00:00"/>
    <n v="4"/>
    <d v="2026-04-18T00:00:00"/>
    <s v="Visitas patrulleros"/>
    <s v="Yudi Betancur Rios"/>
    <m/>
    <m/>
    <s v="Archivado"/>
    <x v="1"/>
    <m/>
    <s v=""/>
  </r>
  <r>
    <s v="0363-2026"/>
    <s v="0023604 - 0023608"/>
    <s v="Sergio Henao"/>
    <m/>
    <m/>
    <m/>
    <m/>
    <m/>
    <m/>
    <m/>
    <m/>
    <m/>
    <m/>
    <s v="         "/>
    <n v="71271429"/>
    <n v="3185315555"/>
    <m/>
    <s v="Por determinar"/>
    <s v="KR"/>
    <n v="40"/>
    <s v="A"/>
    <m/>
    <n v="44"/>
    <s v="B"/>
    <s v="SUR"/>
    <m/>
    <m/>
    <m/>
    <s v="KR 40A  44 B SUR   "/>
    <m/>
    <m/>
    <m/>
    <m/>
    <s v="RESIDUOS SOLIDOS"/>
    <s v="Acumulación de escombros en el espacio publico "/>
    <s v="El Dorado"/>
    <n v="7"/>
    <x v="76"/>
    <d v="2026-04-18T00:00:00"/>
    <n v="4"/>
    <d v="2026-04-18T00:00:00"/>
    <s v="Visitas patrulleros"/>
    <s v="Yudi Betancur Rios"/>
    <m/>
    <m/>
    <s v="Archivado"/>
    <x v="1"/>
    <m/>
    <s v=""/>
  </r>
  <r>
    <s v="0364-2026"/>
    <n v="23607"/>
    <s v="Isaac Correa Escobar"/>
    <s v="TR"/>
    <n v="32"/>
    <s v="A"/>
    <s v="SUR"/>
    <n v="32"/>
    <m/>
    <m/>
    <n v="48"/>
    <m/>
    <m/>
    <s v="TR 32 A SUR 32   48  "/>
    <n v="1037652007"/>
    <n v="3006673951"/>
    <m/>
    <s v="Por determinar"/>
    <m/>
    <m/>
    <m/>
    <m/>
    <m/>
    <m/>
    <m/>
    <m/>
    <m/>
    <m/>
    <s v="        "/>
    <m/>
    <m/>
    <m/>
    <m/>
    <s v="FLORA"/>
    <s v="Afectación a individuos arboreos"/>
    <s v="La Magnolia"/>
    <n v="9"/>
    <x v="76"/>
    <d v="2026-04-17T00:00:00"/>
    <n v="3"/>
    <d v="2026-04-17T00:00:00"/>
    <s v="Visitas patrulleros"/>
    <s v="Olver Puerta Garcia"/>
    <m/>
    <m/>
    <s v="Archivado"/>
    <x v="1"/>
    <m/>
    <s v=""/>
  </r>
  <r>
    <s v="0365-2026"/>
    <n v="24281"/>
    <s v="Oficio"/>
    <m/>
    <m/>
    <m/>
    <m/>
    <m/>
    <m/>
    <m/>
    <m/>
    <m/>
    <m/>
    <s v="         "/>
    <m/>
    <m/>
    <m/>
    <s v="Por determinar"/>
    <s v="DG"/>
    <n v="31"/>
    <s v="A"/>
    <m/>
    <n v="34"/>
    <s v="E"/>
    <s v="SUR"/>
    <n v="30"/>
    <m/>
    <m/>
    <s v="DG 31A  34 E SUR 30  "/>
    <m/>
    <m/>
    <m/>
    <m/>
    <s v="SUELO"/>
    <s v="Cambio de zona verde a piso duro"/>
    <s v="La Sebastiana"/>
    <n v="3"/>
    <x v="77"/>
    <m/>
    <n v="-46128"/>
    <m/>
    <m/>
    <m/>
    <m/>
    <m/>
    <s v="Visitas patrulleros"/>
    <x v="7"/>
    <m/>
    <s v=""/>
  </r>
  <r>
    <s v="0366-2026"/>
    <n v="24260"/>
    <s v="Lilian Ramirez"/>
    <s v="CL"/>
    <n v="46"/>
    <s v="E"/>
    <s v="SUR"/>
    <n v="42"/>
    <s v="A"/>
    <m/>
    <n v="8"/>
    <m/>
    <n v="401"/>
    <s v="CL 46 E SUR 42 A  8  401"/>
    <m/>
    <n v="31149983523"/>
    <m/>
    <s v="Las Alas 3"/>
    <s v="CL"/>
    <n v="46"/>
    <s v="E"/>
    <s v="SUR"/>
    <n v="42"/>
    <s v="A"/>
    <m/>
    <n v="10"/>
    <m/>
    <m/>
    <s v="CL 46E SUR 42 A  10  "/>
    <m/>
    <m/>
    <m/>
    <m/>
    <s v="FLORA"/>
    <s v="Afectación a individuos arboreos"/>
    <s v="La Paz"/>
    <n v="7"/>
    <x v="77"/>
    <d v="2026-04-22T00:00:00"/>
    <n v="6"/>
    <d v="2026-04-22T00:00:00"/>
    <s v="Visitas patrulleros"/>
    <s v="Yudi Betancur Rios"/>
    <m/>
    <m/>
    <s v="Remisión"/>
    <x v="5"/>
    <m/>
    <s v=""/>
  </r>
  <r>
    <s v="0367-2026"/>
    <n v="23926"/>
    <s v="Josue Cordoba"/>
    <s v="CL"/>
    <n v="48"/>
    <s v="A"/>
    <s v="SUR"/>
    <n v="42"/>
    <s v="A"/>
    <m/>
    <m/>
    <m/>
    <m/>
    <s v="CL 48 A SUR 42 A    "/>
    <n v="70557701"/>
    <n v="3126045787"/>
    <m/>
    <s v="Por determinar"/>
    <m/>
    <m/>
    <m/>
    <m/>
    <m/>
    <m/>
    <m/>
    <m/>
    <m/>
    <m/>
    <s v="        "/>
    <m/>
    <m/>
    <m/>
    <m/>
    <s v="FLORA"/>
    <s v="Afectaciones a la propiedad por arboles o vegetación"/>
    <s v="El Trianón"/>
    <n v="7"/>
    <x v="74"/>
    <d v="2026-04-16T00:00:00"/>
    <n v="1"/>
    <d v="2026-04-30T00:00:00"/>
    <s v="Auto de archivo"/>
    <s v="Juan Carlos Sánchez Vargas"/>
    <m/>
    <m/>
    <s v="Archivado"/>
    <x v="13"/>
    <m/>
    <s v=""/>
  </r>
  <r>
    <s v="0368-2026"/>
    <n v="23979"/>
    <s v="Jhon Quiceno"/>
    <m/>
    <m/>
    <m/>
    <m/>
    <m/>
    <m/>
    <m/>
    <m/>
    <m/>
    <m/>
    <s v="         "/>
    <m/>
    <n v="3206208721"/>
    <m/>
    <s v="Por determinar"/>
    <s v="CL"/>
    <n v="23"/>
    <m/>
    <s v="SUR"/>
    <n v="28"/>
    <m/>
    <m/>
    <n v="80"/>
    <m/>
    <m/>
    <s v="CL 23 SUR 28   80  "/>
    <m/>
    <m/>
    <m/>
    <m/>
    <s v="HÍDRICO"/>
    <s v="Descarga inadecuada de aguas residuales o sin cumplimiento de requisitos"/>
    <s v="Zuñiga"/>
    <n v="4"/>
    <x v="74"/>
    <m/>
    <n v="-46127"/>
    <m/>
    <m/>
    <m/>
    <m/>
    <m/>
    <s v="Archivado"/>
    <x v="1"/>
    <m/>
    <s v=""/>
  </r>
  <r>
    <s v="0369-2026"/>
    <n v="23875"/>
    <s v="De oficio"/>
    <m/>
    <m/>
    <m/>
    <m/>
    <m/>
    <m/>
    <m/>
    <m/>
    <m/>
    <m/>
    <s v="         "/>
    <m/>
    <m/>
    <m/>
    <s v="Familia Henao"/>
    <m/>
    <s v="Sector los Henao"/>
    <m/>
    <m/>
    <m/>
    <m/>
    <m/>
    <m/>
    <m/>
    <m/>
    <s v=" Sector los Henao       "/>
    <m/>
    <m/>
    <m/>
    <m/>
    <s v="RESIDUOS SOLIDOS"/>
    <s v="Disposición inadecuada de residuos sólidos en horas, dias y lugares no autorizados"/>
    <s v="Pantanillo"/>
    <n v="13"/>
    <x v="74"/>
    <d v="2026-04-14T00:00:00"/>
    <n v="-1"/>
    <d v="2026-04-14T00:00:00"/>
    <s v="Visitas patrulleros"/>
    <s v="Olver Puerta Garcia"/>
    <m/>
    <m/>
    <s v="Archivado"/>
    <x v="1"/>
    <m/>
    <s v=""/>
  </r>
  <r>
    <s v="0370-2026"/>
    <n v="23877"/>
    <s v="Maria Regina Jimenez"/>
    <s v="KR"/>
    <n v="42"/>
    <s v="A"/>
    <m/>
    <n v="48"/>
    <m/>
    <s v="SUR"/>
    <n v="60"/>
    <m/>
    <m/>
    <s v="KR 42 A  48  SUR 60  "/>
    <n v="42977817"/>
    <n v="3004032962"/>
    <m/>
    <s v="Por determinar"/>
    <m/>
    <m/>
    <m/>
    <m/>
    <m/>
    <m/>
    <m/>
    <m/>
    <m/>
    <m/>
    <s v="        "/>
    <m/>
    <m/>
    <m/>
    <m/>
    <s v="LOTE-PREDIO"/>
    <s v="Tenencia inadecuada de lotes - falta de mantenimiento"/>
    <s v="El Trianón"/>
    <n v="7"/>
    <x v="74"/>
    <d v="2026-04-17T00:00:00"/>
    <n v="2"/>
    <d v="2026-04-17T00:00:00"/>
    <s v="Remisión"/>
    <s v="Juan  Muñoz Guerra"/>
    <m/>
    <m/>
    <s v="Archivado"/>
    <x v="1"/>
    <m/>
    <s v=""/>
  </r>
  <r>
    <s v="0371-2026"/>
    <s v="23271-24549"/>
    <s v="Comunidad"/>
    <m/>
    <m/>
    <m/>
    <m/>
    <m/>
    <m/>
    <m/>
    <m/>
    <m/>
    <m/>
    <s v="         "/>
    <m/>
    <m/>
    <m/>
    <s v="Granja San Luis"/>
    <m/>
    <s v="Sector arenales"/>
    <m/>
    <m/>
    <m/>
    <m/>
    <m/>
    <m/>
    <m/>
    <m/>
    <s v=" Sector arenales       "/>
    <m/>
    <m/>
    <m/>
    <m/>
    <s v="HÍDRICO"/>
    <s v="Descarga inadecuada de aguas residuales o sin cumplimiento de requisitos"/>
    <s v="El Vallano"/>
    <n v="11"/>
    <x v="71"/>
    <d v="2026-04-11T00:00:00"/>
    <n v="-2"/>
    <d v="2026-04-11T00:00:00"/>
    <s v="Visitas patrulleros"/>
    <s v="Olver Puerta Garcia"/>
    <m/>
    <m/>
    <s v="Archivado"/>
    <x v="1"/>
    <m/>
    <s v=""/>
  </r>
  <r>
    <s v="0372-2026"/>
    <n v="38556"/>
    <s v="Luz Fernando Montoya"/>
    <s v="KR"/>
    <n v="23"/>
    <m/>
    <s v="SUR"/>
    <n v="28"/>
    <s v="B"/>
    <m/>
    <n v="5"/>
    <m/>
    <n v="115"/>
    <s v="KR 23  SUR 28 B  5  115"/>
    <m/>
    <n v="3102769534"/>
    <m/>
    <s v="Por determinar"/>
    <m/>
    <m/>
    <m/>
    <m/>
    <m/>
    <m/>
    <m/>
    <m/>
    <m/>
    <m/>
    <s v="        "/>
    <m/>
    <m/>
    <m/>
    <m/>
    <s v="HÍDRICO"/>
    <s v="Manejo inadecuado de aguas lluvias o escorrentia"/>
    <s v="El Esmeraldal"/>
    <n v="4"/>
    <x v="64"/>
    <d v="2026-04-14T00:00:00"/>
    <n v="21"/>
    <d v="2026-04-14T00:00:00"/>
    <s v="Visitas patrulleros"/>
    <s v="Juan Fernando Florez Lema"/>
    <m/>
    <m/>
    <s v="Archivado"/>
    <x v="1"/>
    <m/>
    <s v=""/>
  </r>
  <r>
    <s v="0373-2026"/>
    <n v="19214"/>
    <s v="El trifasico"/>
    <s v="KR"/>
    <n v="44"/>
    <s v="A"/>
    <m/>
    <n v="30"/>
    <m/>
    <s v="SUR"/>
    <n v="32"/>
    <m/>
    <m/>
    <s v="KR 44 A  30  SUR 32  "/>
    <n v="901219930"/>
    <m/>
    <m/>
    <s v="Por determinar"/>
    <m/>
    <m/>
    <m/>
    <m/>
    <m/>
    <m/>
    <m/>
    <m/>
    <m/>
    <m/>
    <s v="        "/>
    <m/>
    <m/>
    <m/>
    <m/>
    <s v="HÍDRICO"/>
    <s v="Descarga inadecuada de aguas residuales o sin cumplimiento de requisitos"/>
    <s v="San Marcos"/>
    <n v="2"/>
    <x v="64"/>
    <d v="2026-03-28T00:00:00"/>
    <n v="4"/>
    <d v="2026-04-21T00:00:00"/>
    <s v="Auto de archivo"/>
    <s v="Juan Carlos Sánchez Vargas"/>
    <m/>
    <m/>
    <s v="Archivado"/>
    <x v="1"/>
    <m/>
    <s v=""/>
  </r>
  <r>
    <s v="0374-2026"/>
    <n v="24180"/>
    <s v="Anonimo"/>
    <m/>
    <m/>
    <m/>
    <m/>
    <m/>
    <m/>
    <m/>
    <m/>
    <m/>
    <m/>
    <s v="         "/>
    <m/>
    <m/>
    <m/>
    <s v="Por determinar"/>
    <s v="CL"/>
    <n v="40"/>
    <s v="C"/>
    <s v="SUR"/>
    <n v="42"/>
    <s v="A"/>
    <m/>
    <m/>
    <m/>
    <m/>
    <s v="CL 40C SUR 42 A    "/>
    <m/>
    <m/>
    <m/>
    <m/>
    <s v="RESIDUOS SOLIDOS"/>
    <s v="Disposición inadecuada de residuos sólidos en horas, dias y lugares no autorizados"/>
    <s v="El Dorado"/>
    <n v="7"/>
    <x v="77"/>
    <d v="2026-04-23T00:00:00"/>
    <n v="7"/>
    <d v="2026-04-23T00:00:00"/>
    <s v="Visitas patrulleros"/>
    <s v="Yudi Betancur Rios"/>
    <m/>
    <m/>
    <s v="Verificación"/>
    <x v="10"/>
    <m/>
    <s v=""/>
  </r>
  <r>
    <s v="0375-2026"/>
    <n v="10203"/>
    <s v="Santiago Peréz Chavarria"/>
    <s v="KR"/>
    <n v="40"/>
    <s v="B"/>
    <m/>
    <n v="50"/>
    <s v="B"/>
    <s v="SUR"/>
    <n v="51"/>
    <m/>
    <m/>
    <s v="KR 40 B  50 B SUR 51  "/>
    <n v="1036448437"/>
    <m/>
    <m/>
    <s v="Por determinar"/>
    <m/>
    <m/>
    <m/>
    <m/>
    <m/>
    <m/>
    <m/>
    <m/>
    <m/>
    <m/>
    <s v="        "/>
    <m/>
    <m/>
    <m/>
    <m/>
    <s v="FLORA"/>
    <s v="Árbol en riesgo"/>
    <s v="Loma del Barro"/>
    <n v="7"/>
    <x v="67"/>
    <d v="2026-04-07T00:00:00"/>
    <n v="1"/>
    <d v="2026-04-07T00:00:00"/>
    <s v="Visitas patrulleros"/>
    <s v="Olver Puerta Garcia"/>
    <m/>
    <m/>
    <s v="Archivado"/>
    <x v="1"/>
    <m/>
    <s v=""/>
  </r>
  <r>
    <s v="0376-2026"/>
    <n v="24699"/>
    <s v="Comunidad"/>
    <m/>
    <m/>
    <m/>
    <m/>
    <m/>
    <m/>
    <m/>
    <m/>
    <m/>
    <m/>
    <m/>
    <m/>
    <m/>
    <m/>
    <s v="EPM"/>
    <s v="KR"/>
    <n v="25"/>
    <s v="B"/>
    <m/>
    <n v="23"/>
    <m/>
    <s v="SUR"/>
    <n v="100"/>
    <m/>
    <m/>
    <s v="KR 25B  23  SUR 100  "/>
    <m/>
    <m/>
    <m/>
    <m/>
    <s v="HÍDRICO"/>
    <s v="Descarga inadecuada de aguas residuales o sin cumplimiento de requisitos"/>
    <s v="Loma El Atravezado"/>
    <n v="4"/>
    <x v="78"/>
    <d v="2026-04-15T00:00:00"/>
    <n v="-2"/>
    <d v="2026-05-21T00:00:00"/>
    <s v="Verificación"/>
    <s v="Olver Puerta Garcia"/>
    <m/>
    <m/>
    <s v="Verificación"/>
    <x v="6"/>
    <m/>
    <s v=""/>
  </r>
  <r>
    <s v="0377-2026"/>
    <n v="24698"/>
    <s v="Oficio"/>
    <m/>
    <m/>
    <m/>
    <m/>
    <m/>
    <m/>
    <m/>
    <m/>
    <m/>
    <m/>
    <s v="         "/>
    <m/>
    <m/>
    <m/>
    <s v="Santiago Vera"/>
    <s v="KR"/>
    <n v="24"/>
    <m/>
    <m/>
    <n v="36"/>
    <s v="D"/>
    <s v="SUR"/>
    <n v="141"/>
    <m/>
    <m/>
    <s v="KR 24  36 D SUR 141  "/>
    <m/>
    <m/>
    <m/>
    <m/>
    <s v="SUELO"/>
    <s v="Control socioambiental de obra"/>
    <s v="El Escobero"/>
    <n v="10"/>
    <x v="78"/>
    <d v="2026-04-17T00:00:00"/>
    <n v="0"/>
    <d v="2026-04-17T00:00:00"/>
    <s v="Visitas patrulleros"/>
    <s v="Olver Puerta Garcia"/>
    <m/>
    <m/>
    <s v="Auto de archivo"/>
    <x v="8"/>
    <m/>
    <s v=""/>
  </r>
  <r>
    <s v="0378-2026"/>
    <n v="24701"/>
    <s v="Anonimo"/>
    <m/>
    <m/>
    <m/>
    <m/>
    <m/>
    <m/>
    <m/>
    <m/>
    <m/>
    <m/>
    <s v="         "/>
    <m/>
    <m/>
    <m/>
    <s v="Por determinar"/>
    <m/>
    <s v="Casa 8-11"/>
    <m/>
    <m/>
    <m/>
    <m/>
    <m/>
    <m/>
    <m/>
    <m/>
    <s v=" Casa 8-11       "/>
    <m/>
    <m/>
    <m/>
    <m/>
    <s v="SUELO"/>
    <s v="Descarga inadecuada de aguas residuales o sin cumplimiento de requisitos"/>
    <s v="Pantanillo"/>
    <n v="13"/>
    <x v="78"/>
    <d v="2026-04-29T00:00:00"/>
    <n v="12"/>
    <d v="2026-04-29T00:00:00"/>
    <s v="Visitas patrulleros"/>
    <s v="Olver Puerta Garcia"/>
    <m/>
    <m/>
    <s v="Auto de archivo"/>
    <x v="8"/>
    <m/>
    <s v=""/>
  </r>
  <r>
    <s v="0379-2026"/>
    <n v="24700"/>
    <s v="Marcela Rodas"/>
    <s v="TR"/>
    <n v="27"/>
    <s v="A"/>
    <s v="SUR"/>
    <n v="42"/>
    <m/>
    <m/>
    <n v="95"/>
    <m/>
    <m/>
    <s v="TR 27 A SUR 42   95  "/>
    <n v="4357622"/>
    <n v="3163211466"/>
    <m/>
    <s v="Juan David Tamayo"/>
    <s v="TR"/>
    <n v="27"/>
    <s v="A"/>
    <s v="SUR"/>
    <n v="42"/>
    <m/>
    <m/>
    <n v="65"/>
    <m/>
    <m/>
    <s v="TR 27 A SUR 42   65  "/>
    <m/>
    <m/>
    <m/>
    <m/>
    <s v="FLORA"/>
    <s v="Afectaciones a la propiedad por arboles o vegetación"/>
    <s v="Zuñiga"/>
    <n v="4"/>
    <x v="78"/>
    <d v="2026-05-28T00:00:00"/>
    <n v="41"/>
    <d v="2026-05-28T00:00:00"/>
    <s v="Visitas patrulleros"/>
    <s v="Laura Bautista Barroso"/>
    <m/>
    <m/>
    <s v="Auto de archivo"/>
    <x v="8"/>
    <m/>
    <s v=""/>
  </r>
  <r>
    <s v="0380-2026"/>
    <n v="25154"/>
    <s v="Sor Nelida Bolivar Vallejo"/>
    <s v="KR"/>
    <n v="24"/>
    <s v="E"/>
    <m/>
    <n v="40"/>
    <m/>
    <s v="SUR"/>
    <n v="60"/>
    <m/>
    <n v="110"/>
    <s v="KR 24 E  40  SUR 60  110"/>
    <n v="43722493"/>
    <n v="3206147639"/>
    <m/>
    <s v="Jorge Castro"/>
    <m/>
    <m/>
    <m/>
    <m/>
    <m/>
    <m/>
    <m/>
    <m/>
    <m/>
    <m/>
    <s v="        "/>
    <m/>
    <m/>
    <m/>
    <m/>
    <s v="RESIDUOS SOLIDOS"/>
    <s v="Disposición inadecuada de residuos sólidos en horas, dias y lugares no autorizados"/>
    <s v="El Salado"/>
    <n v="6"/>
    <x v="78"/>
    <d v="2026-04-20T00:00:00"/>
    <n v="3"/>
    <d v="2026-04-20T00:00:00"/>
    <s v="Respuesta DP u Oficio"/>
    <s v="Juan Carlos Sánchez Vargas"/>
    <m/>
    <m/>
    <s v="Archivado"/>
    <x v="1"/>
    <m/>
    <s v=""/>
  </r>
  <r>
    <s v="0381-2026"/>
    <n v="25163"/>
    <s v="Anonimo"/>
    <m/>
    <m/>
    <m/>
    <m/>
    <m/>
    <m/>
    <m/>
    <m/>
    <m/>
    <m/>
    <s v="         "/>
    <m/>
    <m/>
    <m/>
    <s v="Por determinar"/>
    <s v="KR"/>
    <n v="26"/>
    <m/>
    <m/>
    <n v="41"/>
    <s v="B"/>
    <s v="SUR"/>
    <n v="25"/>
    <m/>
    <n v="328"/>
    <s v="KR 26  41 B SUR 25  328"/>
    <m/>
    <m/>
    <m/>
    <m/>
    <s v="RESIDUOS SOLIDOS"/>
    <s v="Acumulación de escombros en el espacio publico "/>
    <s v="San Rafael"/>
    <n v="6"/>
    <x v="78"/>
    <d v="2026-04-29T00:00:00"/>
    <n v="12"/>
    <d v="2026-04-29T00:00:00"/>
    <s v="Visitas técnicos"/>
    <s v="Laura Bautista Barroso"/>
    <m/>
    <m/>
    <s v="Remisión"/>
    <x v="13"/>
    <m/>
    <s v=""/>
  </r>
  <r>
    <s v="0382-2026"/>
    <n v="14978"/>
    <s v="Claudia Maria Ross"/>
    <s v="CL"/>
    <n v="45"/>
    <s v="A"/>
    <s v="SUR"/>
    <n v="39"/>
    <s v="B"/>
    <m/>
    <n v="226"/>
    <m/>
    <m/>
    <s v="CL 45 A SUR 39 B  226  "/>
    <n v="43056035"/>
    <n v="3148579001"/>
    <m/>
    <s v="Por Determinar"/>
    <s v="KR"/>
    <n v="43"/>
    <s v="A"/>
    <m/>
    <n v="49"/>
    <s v="D"/>
    <s v="SUR"/>
    <n v="40"/>
    <m/>
    <s v="Apto 1006"/>
    <s v="KR 43A  49 D SUR 40  Apto 1006"/>
    <m/>
    <m/>
    <m/>
    <m/>
    <s v="FAUNA DOMÉSTICA"/>
    <s v="Presunto maltrato animal"/>
    <s v="Loma del Barro"/>
    <n v="7"/>
    <x v="54"/>
    <d v="2026-03-05T00:00:00"/>
    <n v="0"/>
    <d v="2026-03-05T00:00:00"/>
    <s v="Remisión"/>
    <s v="Juan  Muñoz Guerra"/>
    <m/>
    <m/>
    <s v="Archivado"/>
    <x v="1"/>
    <m/>
    <s v=""/>
  </r>
  <r>
    <s v="0383-2026"/>
    <n v="14107"/>
    <s v="Anonimo"/>
    <m/>
    <m/>
    <m/>
    <m/>
    <m/>
    <m/>
    <m/>
    <m/>
    <m/>
    <m/>
    <s v="         "/>
    <m/>
    <m/>
    <m/>
    <s v="Talia "/>
    <s v="CL"/>
    <n v="40"/>
    <s v="G"/>
    <s v="SUR"/>
    <n v="25"/>
    <m/>
    <m/>
    <n v="146"/>
    <m/>
    <s v="piso 1"/>
    <s v="CL 40G SUR 25   146  piso 1"/>
    <m/>
    <m/>
    <m/>
    <m/>
    <s v="FAUNA DOMÉSTICA"/>
    <s v="Presunto maltrato animal"/>
    <s v="La Mina "/>
    <n v="6"/>
    <x v="45"/>
    <d v="2026-04-14T00:00:00"/>
    <n v="43"/>
    <d v="2026-04-14T00:00:00"/>
    <s v="Remisión"/>
    <s v="Juan  Muñoz Guerra"/>
    <m/>
    <s v="Juan  Muñoz Guerra"/>
    <s v="Auto de inicio "/>
    <x v="3"/>
    <m/>
    <s v=""/>
  </r>
  <r>
    <s v="0384-2026"/>
    <n v="14830"/>
    <s v="Oficio"/>
    <m/>
    <m/>
    <m/>
    <m/>
    <m/>
    <m/>
    <m/>
    <m/>
    <s v="parqueadero de las cometas"/>
    <m/>
    <s v="        parqueadero de las cometas "/>
    <m/>
    <m/>
    <m/>
    <m/>
    <m/>
    <m/>
    <m/>
    <m/>
    <m/>
    <m/>
    <m/>
    <m/>
    <m/>
    <m/>
    <s v="        "/>
    <m/>
    <m/>
    <m/>
    <m/>
    <s v="FAUNA DOMÉSTICA"/>
    <s v="Presunto maltrato animal"/>
    <s v="Alto de Misael"/>
    <n v="3"/>
    <x v="79"/>
    <d v="2026-04-14T00:00:00"/>
    <n v="11"/>
    <d v="2026-04-14T00:00:00"/>
    <s v="Remisión"/>
    <s v="Juan  Muñoz Guerra"/>
    <m/>
    <s v="Juan  Muñoz Guerra"/>
    <s v="Auto de inicio "/>
    <x v="3"/>
    <m/>
    <s v=""/>
  </r>
  <r>
    <s v="0385-2026"/>
    <n v="15218"/>
    <s v="Luis Mira "/>
    <s v="CL"/>
    <n v="40"/>
    <s v="B"/>
    <s v="SUR"/>
    <n v="37"/>
    <m/>
    <m/>
    <n v="24"/>
    <m/>
    <m/>
    <s v="CL 40 B SUR 37   24  "/>
    <n v="8031441"/>
    <n v="3137687240"/>
    <m/>
    <s v="luis mira "/>
    <m/>
    <m/>
    <m/>
    <m/>
    <n v="31"/>
    <s v="AB"/>
    <s v="SUR"/>
    <n v="41"/>
    <m/>
    <m/>
    <s v="   31 AB SUR 41  "/>
    <m/>
    <m/>
    <m/>
    <m/>
    <s v="FAUNA DOMÉSTICA"/>
    <s v="Presunto maltrato animal"/>
    <s v="El Dorado"/>
    <n v="7"/>
    <x v="54"/>
    <m/>
    <n v="-46086"/>
    <m/>
    <m/>
    <m/>
    <m/>
    <s v="Juan  Muñoz Guerra"/>
    <s v="Auto de inicio "/>
    <x v="3"/>
    <m/>
    <s v=""/>
  </r>
  <r>
    <s v="0386-2026"/>
    <n v="26025"/>
    <s v="Anonimo"/>
    <m/>
    <m/>
    <m/>
    <m/>
    <m/>
    <m/>
    <m/>
    <m/>
    <m/>
    <m/>
    <s v="         "/>
    <m/>
    <m/>
    <m/>
    <s v="Por determinar"/>
    <m/>
    <s v="sector "/>
    <m/>
    <m/>
    <s v="la playa"/>
    <m/>
    <m/>
    <s v="predio"/>
    <n v="127"/>
    <m/>
    <s v=" sector   la playa   predio 127 "/>
    <m/>
    <m/>
    <m/>
    <m/>
    <s v="SUELO"/>
    <s v="Afectación a suelos de protección "/>
    <s v="Pantanillo"/>
    <n v="13"/>
    <x v="80"/>
    <d v="2026-04-23T00:00:00"/>
    <n v="1"/>
    <d v="2026-04-23T00:00:00"/>
    <s v="Visitas patrulleros"/>
    <s v="Olver Puerta Garcia"/>
    <m/>
    <m/>
    <s v="Auto de archivo"/>
    <x v="8"/>
    <m/>
    <s v=""/>
  </r>
  <r>
    <s v="0387-2026"/>
    <n v="25904"/>
    <s v="Adriana Gomez Montoya "/>
    <m/>
    <m/>
    <m/>
    <m/>
    <m/>
    <m/>
    <m/>
    <m/>
    <m/>
    <m/>
    <s v="         "/>
    <m/>
    <n v="3176689584"/>
    <m/>
    <s v="Por Determinar"/>
    <s v="KR"/>
    <n v="20"/>
    <m/>
    <m/>
    <n v="23"/>
    <m/>
    <s v="SUR"/>
    <m/>
    <n v="25"/>
    <m/>
    <s v="KR 20  23  SUR  25 "/>
    <m/>
    <m/>
    <m/>
    <m/>
    <s v="HÍDRICO"/>
    <s v="Descarga inadecuada de aguas residuales o sin cumplimiento de requisitos"/>
    <s v="Loma El Atravezado"/>
    <n v="4"/>
    <x v="81"/>
    <d v="2026-04-22T00:00:00"/>
    <n v="1"/>
    <d v="2026-04-30T00:00:00"/>
    <s v="Auto de archivo"/>
    <s v="Juan Carlos Sánchez Vargas"/>
    <m/>
    <m/>
    <s v="Archivado"/>
    <x v="13"/>
    <m/>
    <s v=""/>
  </r>
  <r>
    <s v="0388-2026"/>
    <n v="25680"/>
    <s v="Gonzalo"/>
    <s v="CL"/>
    <n v="39"/>
    <s v="A"/>
    <s v="SUR"/>
    <s v="x 45"/>
    <m/>
    <m/>
    <m/>
    <m/>
    <m/>
    <s v="CL 39 A SUR x 45     "/>
    <m/>
    <n v="3162519764"/>
    <m/>
    <s v="Por determinar"/>
    <m/>
    <m/>
    <m/>
    <m/>
    <m/>
    <m/>
    <m/>
    <m/>
    <m/>
    <m/>
    <s v="        "/>
    <m/>
    <m/>
    <m/>
    <m/>
    <s v="RESIDUOS SOLIDOS"/>
    <s v="Disposición inadecuada de residuos sólidos en horas, dias y lugares no autorizados"/>
    <s v="Alcalá"/>
    <n v="8"/>
    <x v="81"/>
    <d v="2026-05-21T00:00:00"/>
    <n v="30"/>
    <d v="2026-05-21T00:00:00"/>
    <s v="Visitas patrulleros"/>
    <s v="Yudi Betancur Rios"/>
    <m/>
    <m/>
    <s v="Sensibilización"/>
    <x v="10"/>
    <m/>
    <s v=""/>
  </r>
  <r>
    <s v="0389-2026"/>
    <n v="10599"/>
    <s v="Dario Rojas "/>
    <s v="CL"/>
    <n v="28"/>
    <m/>
    <s v="SUR"/>
    <n v="4"/>
    <s v="A"/>
    <m/>
    <n v="11"/>
    <m/>
    <m/>
    <s v="CL 28  SUR 4 A  11  "/>
    <n v="8348812"/>
    <n v="3147292772"/>
    <m/>
    <m/>
    <m/>
    <m/>
    <m/>
    <m/>
    <m/>
    <m/>
    <m/>
    <m/>
    <m/>
    <m/>
    <s v="        "/>
    <m/>
    <m/>
    <m/>
    <m/>
    <s v="FLORA"/>
    <s v="Afectaciones a la propiedad por arboles o vegetación"/>
    <s v="Las Palmas"/>
    <n v="12"/>
    <x v="70"/>
    <m/>
    <n v="-46120"/>
    <m/>
    <m/>
    <m/>
    <m/>
    <m/>
    <s v="Visitas patrulleros"/>
    <x v="9"/>
    <m/>
    <s v=""/>
  </r>
  <r>
    <s v="0390-2026"/>
    <n v="4507334"/>
    <s v="Jhony Alexander Higuita Vidal"/>
    <m/>
    <m/>
    <m/>
    <m/>
    <m/>
    <m/>
    <m/>
    <m/>
    <m/>
    <m/>
    <s v="         "/>
    <n v="1128469529"/>
    <n v="3024415295"/>
    <s v="jhonyvidal2709@gmail.com"/>
    <s v="Predio vecino propiedad colegio cumbres "/>
    <m/>
    <m/>
    <m/>
    <m/>
    <m/>
    <m/>
    <m/>
    <m/>
    <m/>
    <m/>
    <s v="        "/>
    <m/>
    <m/>
    <m/>
    <m/>
    <s v="HÍDRICO"/>
    <s v="Descarga inadecuada de aguas residuales o sin cumplimiento de requisitos"/>
    <s v="El Esmeraldal"/>
    <n v="4"/>
    <x v="78"/>
    <d v="2026-04-21T00:00:00"/>
    <n v="4"/>
    <d v="2026-04-28T00:00:00"/>
    <s v="Visitas patrulleros"/>
    <s v="Juan Fernando Florez Lema"/>
    <m/>
    <m/>
    <s v="Auto de archivo"/>
    <x v="8"/>
    <s v="PQRS"/>
    <n v="3"/>
  </r>
  <r>
    <s v="0391-2026"/>
    <n v="17485"/>
    <s v="Gloria estela tirado"/>
    <s v="CL"/>
    <n v="27"/>
    <m/>
    <s v="SUR"/>
    <n v="25"/>
    <s v="B"/>
    <m/>
    <n v="32"/>
    <m/>
    <m/>
    <s v="CL 27  SUR 25 B  32  "/>
    <m/>
    <n v="3116418095"/>
    <m/>
    <s v="Urbanizacion sierra verde "/>
    <s v="KR"/>
    <n v="25"/>
    <s v="B"/>
    <m/>
    <n v="26"/>
    <m/>
    <s v="SUR"/>
    <m/>
    <n v="9"/>
    <m/>
    <s v="KR 25B  26  SUR  9 "/>
    <m/>
    <m/>
    <m/>
    <m/>
    <s v="FLORA"/>
    <s v="Afectaciones a la propiedad por arboles o vegetación"/>
    <s v="El Esmeraldal"/>
    <n v="4"/>
    <x v="59"/>
    <d v="2026-03-14T00:00:00"/>
    <n v="-2"/>
    <d v="2026-03-24T00:00:00"/>
    <s v="Verificación"/>
    <s v="Juan Fernando Florez Lema"/>
    <m/>
    <m/>
    <s v="Archivado"/>
    <x v="1"/>
    <m/>
    <s v=""/>
  </r>
  <r>
    <s v="0392-2026"/>
    <n v="25866"/>
    <s v="Comunidad "/>
    <m/>
    <m/>
    <m/>
    <m/>
    <m/>
    <m/>
    <m/>
    <m/>
    <m/>
    <m/>
    <s v="         "/>
    <m/>
    <m/>
    <m/>
    <s v="Local de comidas Cangrejugos"/>
    <s v="TR"/>
    <n v="33"/>
    <s v="B"/>
    <s v="SUR"/>
    <n v="39"/>
    <m/>
    <m/>
    <n v="6"/>
    <m/>
    <m/>
    <s v="TR 33B SUR 39   6  "/>
    <m/>
    <m/>
    <m/>
    <m/>
    <s v="ESPACIO PUBLICOS VERDES"/>
    <s v="Cambio de zona verde a piso duro"/>
    <s v="La Magnolia"/>
    <n v="9"/>
    <x v="81"/>
    <d v="2026-04-21T00:00:00"/>
    <n v="0"/>
    <d v="2026-04-27T00:00:00"/>
    <s v="Verificación"/>
    <s v="Olver Puerta Garcia"/>
    <m/>
    <m/>
    <s v="Auto de archivo"/>
    <x v="8"/>
    <m/>
    <s v=""/>
  </r>
  <r>
    <s v="0393-2026"/>
    <n v="25444"/>
    <s v="Anonimo"/>
    <m/>
    <m/>
    <m/>
    <m/>
    <m/>
    <m/>
    <m/>
    <m/>
    <m/>
    <m/>
    <s v="         "/>
    <m/>
    <m/>
    <m/>
    <s v="Por determinar"/>
    <s v="KR"/>
    <n v="37"/>
    <m/>
    <m/>
    <n v="39"/>
    <s v="B"/>
    <s v="SUR"/>
    <n v="35"/>
    <m/>
    <m/>
    <s v="KR 37  39 B SUR 35  "/>
    <m/>
    <m/>
    <m/>
    <m/>
    <s v="ESPACIO PUBLICOS VERDES"/>
    <s v="Cambio de zona verde a piso duro"/>
    <s v="Mesa"/>
    <n v="9"/>
    <x v="82"/>
    <d v="2026-04-23T00:00:00"/>
    <n v="3"/>
    <d v="2026-04-23T00:00:00"/>
    <s v="Visitas patrulleros"/>
    <s v="Yudi Betancur Rios"/>
    <m/>
    <m/>
    <s v="Archivado"/>
    <x v="1"/>
    <m/>
    <s v=""/>
  </r>
  <r>
    <s v="0394-2026"/>
    <n v="26311"/>
    <s v="Niecer de jesus Garcia Vargas "/>
    <s v="KR"/>
    <n v="25"/>
    <s v="A"/>
    <m/>
    <n v="41"/>
    <m/>
    <s v="SUR"/>
    <n v="55"/>
    <m/>
    <m/>
    <s v="KR 25 A  41  SUR 55  "/>
    <n v="8455636"/>
    <n v="3015361802"/>
    <m/>
    <s v="Por determinar"/>
    <s v="KR"/>
    <n v="25"/>
    <s v="A"/>
    <m/>
    <n v="41"/>
    <m/>
    <s v="SUR"/>
    <n v="54"/>
    <m/>
    <m/>
    <s v="KR 25A  41  SUR 54  "/>
    <m/>
    <m/>
    <m/>
    <m/>
    <s v="FAUNA SILVESTRE"/>
    <s v="Tenencia inadecuada de animales de compañía"/>
    <s v="La Mina "/>
    <n v="6"/>
    <x v="83"/>
    <d v="2026-04-29T00:00:00"/>
    <n v="6"/>
    <d v="2026-05-28T00:00:00"/>
    <s v="Auto de archivo"/>
    <s v="Juan Carlos Sánchez Vargas"/>
    <m/>
    <m/>
    <s v="Archivado"/>
    <x v="8"/>
    <m/>
    <s v=""/>
  </r>
  <r>
    <s v="0395-2026"/>
    <n v="26460"/>
    <s v="Anonimo"/>
    <s v="KR"/>
    <n v="42"/>
    <s v="A"/>
    <m/>
    <n v="48"/>
    <s v="C"/>
    <s v="SUR"/>
    <n v="113"/>
    <m/>
    <s v="Bloque 3.6"/>
    <s v="KR 42 A  48 C SUR 113  Bloque 3.6"/>
    <m/>
    <m/>
    <m/>
    <s v="Por determinar"/>
    <m/>
    <m/>
    <m/>
    <m/>
    <m/>
    <m/>
    <m/>
    <m/>
    <m/>
    <m/>
    <s v="        "/>
    <m/>
    <m/>
    <m/>
    <m/>
    <s v="RESIDUOS SOLIDOS"/>
    <s v="Disposición inadecuada de residuos sólidos en horas, dias y lugares no autorizados"/>
    <s v="Loma del Barro"/>
    <n v="7"/>
    <x v="83"/>
    <d v="2026-05-04T00:00:00"/>
    <n v="11"/>
    <d v="2026-05-11T00:00:00"/>
    <s v="Auto de archivo"/>
    <s v="Juan Carlos Sánchez Vargas"/>
    <m/>
    <m/>
    <s v="Archivado"/>
    <x v="1"/>
    <m/>
    <s v=""/>
  </r>
  <r>
    <s v="0396-2026"/>
    <n v="26421"/>
    <s v="Anonimo"/>
    <m/>
    <m/>
    <m/>
    <m/>
    <m/>
    <m/>
    <m/>
    <m/>
    <m/>
    <m/>
    <s v="         "/>
    <m/>
    <m/>
    <m/>
    <s v="Parques de la gloria "/>
    <s v="CL"/>
    <n v="45"/>
    <s v="A"/>
    <s v="SUR"/>
    <n v="39"/>
    <s v="B"/>
    <m/>
    <n v="101"/>
    <m/>
    <m/>
    <s v="CL 45A SUR 39 B  101  "/>
    <m/>
    <m/>
    <m/>
    <m/>
    <s v="HÍDRICO"/>
    <s v="Descarga inadecuada de aguas residuales o sin cumplimiento de requisitos"/>
    <s v="Las Antillas"/>
    <n v="7"/>
    <x v="83"/>
    <m/>
    <n v="-46135"/>
    <m/>
    <m/>
    <m/>
    <m/>
    <m/>
    <s v="Visitas técnicos"/>
    <x v="9"/>
    <m/>
    <s v=""/>
  </r>
  <r>
    <s v="0397-2026"/>
    <n v="26967"/>
    <s v="Anonimo"/>
    <m/>
    <m/>
    <m/>
    <m/>
    <m/>
    <m/>
    <m/>
    <m/>
    <m/>
    <m/>
    <s v="         "/>
    <m/>
    <m/>
    <m/>
    <s v="Reposteria carlotta "/>
    <m/>
    <s v="al lado"/>
    <m/>
    <m/>
    <s v="de cocorollo "/>
    <m/>
    <m/>
    <s v="de la "/>
    <s v="zona de la"/>
    <s v="Buena Mesa"/>
    <s v=" al lado  de cocorollo    de la  zona de la Buena Mesa"/>
    <m/>
    <m/>
    <m/>
    <m/>
    <s v="RESIDUOS SOLIDOS"/>
    <s v="Disposición inadecuada de residuos sólidos en horas, dias y lugares no autorizados"/>
    <s v="Jardines"/>
    <n v="2"/>
    <x v="84"/>
    <d v="2026-04-25T00:00:00"/>
    <n v="1"/>
    <d v="2026-04-25T00:00:00"/>
    <s v="Visitas patrulleros"/>
    <s v="Olver Puerta Garcia"/>
    <m/>
    <m/>
    <s v="Archivado"/>
    <x v="1"/>
    <m/>
    <s v=""/>
  </r>
  <r>
    <s v="0398-2026"/>
    <n v="27081"/>
    <s v="Policia Nacional"/>
    <m/>
    <m/>
    <m/>
    <m/>
    <m/>
    <m/>
    <m/>
    <m/>
    <m/>
    <m/>
    <s v="         "/>
    <m/>
    <m/>
    <m/>
    <s v="Pablo Andres Montoya Gallego"/>
    <s v="KR"/>
    <n v="27"/>
    <s v="F"/>
    <m/>
    <n v="34"/>
    <s v="D"/>
    <s v="SUR"/>
    <n v="52"/>
    <m/>
    <m/>
    <s v="KR 27F  34 D SUR 52  "/>
    <n v="1055918580"/>
    <n v="3156271982"/>
    <m/>
    <m/>
    <s v="FAUNA DOMÉSTICA"/>
    <s v="Ataque de animales de compañía a otros animales o personas"/>
    <m/>
    <e v="#N/A"/>
    <x v="85"/>
    <d v="2026-04-27T00:00:00"/>
    <n v="0"/>
    <d v="2026-04-27T00:00:00"/>
    <s v="Auto de archivo"/>
    <s v="Juan Carlos Sánchez Vargas"/>
    <m/>
    <m/>
    <s v="Archivado"/>
    <x v="1"/>
    <m/>
    <s v=""/>
  </r>
  <r>
    <s v="0399-2026"/>
    <s v="0026770 - 0017486"/>
    <s v="Por Determinar"/>
    <m/>
    <m/>
    <m/>
    <m/>
    <m/>
    <m/>
    <m/>
    <m/>
    <m/>
    <m/>
    <m/>
    <m/>
    <m/>
    <m/>
    <s v="Por Determinar"/>
    <s v="CL"/>
    <n v="39"/>
    <s v="B"/>
    <s v="SUR"/>
    <n v="34"/>
    <s v="A"/>
    <m/>
    <n v="20"/>
    <m/>
    <m/>
    <s v="CL 39B SUR 34 A  20  "/>
    <m/>
    <m/>
    <m/>
    <m/>
    <s v="SUELO"/>
    <s v="Cambio de zona verde a piso duro"/>
    <s v="Mesa"/>
    <n v="9"/>
    <x v="84"/>
    <d v="2026-05-06T00:00:00"/>
    <n v="12"/>
    <d v="2026-05-06T00:00:00"/>
    <s v="Visitas patrulleros"/>
    <s v="Yudi Betancur Rios"/>
    <m/>
    <m/>
    <s v="Auto de archivo"/>
    <x v="8"/>
    <m/>
    <s v=""/>
  </r>
  <r>
    <s v="0400-2026"/>
    <s v="0027083 - 0025360 - 0025732"/>
    <s v="Comunidad"/>
    <m/>
    <m/>
    <m/>
    <m/>
    <m/>
    <m/>
    <m/>
    <m/>
    <m/>
    <m/>
    <s v="         "/>
    <m/>
    <m/>
    <m/>
    <s v="Por Determinar"/>
    <m/>
    <m/>
    <m/>
    <m/>
    <m/>
    <m/>
    <m/>
    <m/>
    <s v="El Vallano "/>
    <s v="finca la catedral 2"/>
    <s v="       El Vallano  finca la catedral 2"/>
    <m/>
    <m/>
    <m/>
    <m/>
    <s v="SUELO"/>
    <s v="Afectación a suelos de protección "/>
    <s v="El Vallano"/>
    <n v="11"/>
    <x v="85"/>
    <m/>
    <n v="-46139"/>
    <m/>
    <m/>
    <m/>
    <m/>
    <m/>
    <s v="Visitas técnicos"/>
    <x v="9"/>
    <m/>
    <s v=""/>
  </r>
  <r>
    <s v="0401-2026"/>
    <n v="27124"/>
    <s v="Comunidad "/>
    <m/>
    <m/>
    <m/>
    <m/>
    <m/>
    <m/>
    <m/>
    <m/>
    <m/>
    <m/>
    <s v="         "/>
    <m/>
    <m/>
    <m/>
    <s v="Por Determinar"/>
    <s v="CL"/>
    <n v="53"/>
    <s v="C"/>
    <s v="SUR"/>
    <n v="40"/>
    <s v="B"/>
    <m/>
    <n v="60"/>
    <m/>
    <m/>
    <s v="CL 53C SUR 40 B  60  "/>
    <m/>
    <m/>
    <m/>
    <m/>
    <s v="RESIDUOS SOLIDOS"/>
    <s v="Disposición inadecuada de residuos sólidos en horas, dias y lugares no autorizados"/>
    <s v="Loma del Barro"/>
    <n v="7"/>
    <x v="85"/>
    <m/>
    <n v="-46139"/>
    <d v="2026-04-28T00:00:00"/>
    <s v="Visitas patrulleros"/>
    <s v="Juan Fernando Florez Lema"/>
    <m/>
    <m/>
    <s v="Auto de archivo"/>
    <x v="8"/>
    <m/>
    <s v=""/>
  </r>
  <r>
    <s v="0402-2026"/>
    <n v="27125"/>
    <s v="Comunidad "/>
    <m/>
    <m/>
    <m/>
    <m/>
    <m/>
    <m/>
    <m/>
    <m/>
    <m/>
    <m/>
    <s v="         "/>
    <m/>
    <m/>
    <m/>
    <s v="Por Determinar"/>
    <s v="CL"/>
    <n v="26"/>
    <m/>
    <m/>
    <n v="40"/>
    <s v="E"/>
    <s v="SUR"/>
    <n v="67"/>
    <m/>
    <m/>
    <s v="CL 26  40 E SUR 67  "/>
    <m/>
    <m/>
    <m/>
    <m/>
    <s v="HÍDRICO"/>
    <s v="Descarga inadecuada de aguas residuales o sin cumplimiento de requisitos"/>
    <s v="La Mina "/>
    <n v="6"/>
    <x v="85"/>
    <m/>
    <n v="-46139"/>
    <m/>
    <m/>
    <m/>
    <m/>
    <m/>
    <s v="Visitas técnicos"/>
    <x v="9"/>
    <m/>
    <s v=""/>
  </r>
  <r>
    <s v="0403-2026"/>
    <n v="27150"/>
    <s v="Sebastian Alvarez"/>
    <s v="KR"/>
    <n v="22"/>
    <m/>
    <m/>
    <n v="35"/>
    <m/>
    <s v="SUR"/>
    <n v="424"/>
    <m/>
    <n v="108"/>
    <s v="KR 22   35  SUR 424  108"/>
    <n v="1037663062"/>
    <n v="3004169081"/>
    <m/>
    <s v="Por determinar"/>
    <m/>
    <m/>
    <m/>
    <m/>
    <m/>
    <m/>
    <m/>
    <m/>
    <m/>
    <m/>
    <s v="        "/>
    <m/>
    <m/>
    <m/>
    <m/>
    <s v="HÍDRICO"/>
    <s v="Manejo inadecuado de aguas lluvias o escorrentia"/>
    <s v="Santa Catalina"/>
    <n v="10"/>
    <x v="85"/>
    <m/>
    <n v="-46139"/>
    <m/>
    <m/>
    <m/>
    <m/>
    <m/>
    <s v="Visitas técnicos"/>
    <x v="15"/>
    <m/>
    <s v=""/>
  </r>
  <r>
    <s v="0404-2026"/>
    <n v="23213"/>
    <s v="Maria Aracelly Quintero "/>
    <m/>
    <m/>
    <m/>
    <m/>
    <m/>
    <m/>
    <m/>
    <m/>
    <m/>
    <m/>
    <s v="         "/>
    <n v="39180748"/>
    <n v="3013738207"/>
    <m/>
    <s v="Por Determinar "/>
    <m/>
    <m/>
    <m/>
    <m/>
    <m/>
    <m/>
    <m/>
    <m/>
    <m/>
    <m/>
    <s v="        "/>
    <m/>
    <m/>
    <m/>
    <m/>
    <s v="HÍDRICO"/>
    <s v="Descarga inadecuada de aguas residuales o sin cumplimiento de requisitos"/>
    <s v="Las Palmas"/>
    <n v="12"/>
    <x v="71"/>
    <d v="2026-04-29T00:00:00"/>
    <n v="16"/>
    <d v="2026-04-29T00:00:00"/>
    <s v="Visitas patrulleros"/>
    <s v="Olver Puerta Garcia"/>
    <m/>
    <m/>
    <s v="Remisión"/>
    <x v="5"/>
    <m/>
    <s v=""/>
  </r>
  <r>
    <s v="0405-2026"/>
    <n v="25967"/>
    <s v="Enviaseo"/>
    <s v="KR"/>
    <n v="43"/>
    <s v="A"/>
    <m/>
    <n v="46"/>
    <s v="A"/>
    <s v="SUR"/>
    <n v="39"/>
    <m/>
    <m/>
    <s v="KR 43 A  46 A SUR 39  "/>
    <m/>
    <n v="6044032000"/>
    <m/>
    <s v="Por Determinar "/>
    <s v="CL"/>
    <n v="42"/>
    <s v="C"/>
    <s v="SUR"/>
    <s v="x 42"/>
    <s v="D"/>
    <m/>
    <m/>
    <m/>
    <m/>
    <s v="CL 42C SUR x 42 D    "/>
    <m/>
    <m/>
    <m/>
    <m/>
    <s v="RESIDUOS SOLIDOS"/>
    <s v="Acumulación de escombros en el espacio publico "/>
    <s v="Loma del Barro"/>
    <n v="7"/>
    <x v="80"/>
    <m/>
    <n v="-46134"/>
    <m/>
    <m/>
    <m/>
    <m/>
    <m/>
    <s v="Visitas patrulleros"/>
    <x v="9"/>
    <m/>
    <s v=""/>
  </r>
  <r>
    <s v="0406-2026"/>
    <s v="0025732 - 0027083 - 0025360"/>
    <s v="Acueducto Reserva el Carriqui"/>
    <s v="KR"/>
    <n v="24"/>
    <s v="D"/>
    <m/>
    <n v="40"/>
    <m/>
    <s v="SUR"/>
    <n v="505"/>
    <m/>
    <m/>
    <s v="KR 24 D  40  SUR 505  "/>
    <s v="811027467-5"/>
    <n v="3332774323"/>
    <m/>
    <s v="Finca Catedral II"/>
    <m/>
    <m/>
    <m/>
    <m/>
    <m/>
    <m/>
    <m/>
    <m/>
    <s v="sector cañada honda "/>
    <m/>
    <s v="       sector cañada honda  "/>
    <m/>
    <m/>
    <m/>
    <m/>
    <s v="SUELO"/>
    <s v="Afectación a suelos de protección "/>
    <s v="El Vallano"/>
    <n v="11"/>
    <x v="81"/>
    <m/>
    <n v="-46133"/>
    <m/>
    <m/>
    <m/>
    <m/>
    <m/>
    <s v="Visitas técnicos"/>
    <x v="9"/>
    <m/>
    <s v=""/>
  </r>
  <r>
    <s v="0407-2026"/>
    <n v="12307"/>
    <s v="OGR . Beatriz Elena Gomez Sanchez "/>
    <s v="KR"/>
    <n v="36"/>
    <s v="D"/>
    <m/>
    <n v="43"/>
    <m/>
    <s v="SUR"/>
    <n v="100"/>
    <m/>
    <m/>
    <s v="KR 36 D  43  SUR 100  "/>
    <m/>
    <n v="3057675233"/>
    <m/>
    <m/>
    <m/>
    <m/>
    <m/>
    <m/>
    <m/>
    <m/>
    <m/>
    <m/>
    <m/>
    <m/>
    <s v="        "/>
    <m/>
    <m/>
    <m/>
    <m/>
    <s v="SUELO"/>
    <s v="Afectaciones por movimientos en masa o erosión"/>
    <s v="Las Antillas"/>
    <n v="7"/>
    <x v="81"/>
    <m/>
    <n v="-46133"/>
    <m/>
    <m/>
    <m/>
    <m/>
    <m/>
    <s v="Visitas técnicos"/>
    <x v="4"/>
    <m/>
    <s v=""/>
  </r>
  <r>
    <s v="0408-2026"/>
    <n v="27293"/>
    <s v="Monica Maria Acosta Zapata"/>
    <m/>
    <s v="loma "/>
    <m/>
    <m/>
    <s v="del "/>
    <m/>
    <m/>
    <s v="escobero "/>
    <s v="ramal B"/>
    <s v="sector la pava  casa B 11"/>
    <s v=" loma    del    escobero  ramal B sector la pava  casa B 11"/>
    <n v="43504454"/>
    <n v="3113540826"/>
    <m/>
    <s v="Por Determinar "/>
    <m/>
    <m/>
    <m/>
    <m/>
    <m/>
    <m/>
    <m/>
    <m/>
    <m/>
    <m/>
    <s v="        "/>
    <m/>
    <m/>
    <m/>
    <m/>
    <s v="SUELO"/>
    <s v="Acumulación de escombros en el espacio publico "/>
    <s v="El Chingui"/>
    <n v="6"/>
    <x v="85"/>
    <d v="2026-05-08T00:00:00"/>
    <n v="11"/>
    <d v="2026-05-08T00:00:00"/>
    <s v="Visitas patrulleros"/>
    <s v="Olver Puerta Garcia"/>
    <m/>
    <m/>
    <s v="Auto de archivo"/>
    <x v="8"/>
    <m/>
    <s v=""/>
  </r>
  <r>
    <s v="0409-2026"/>
    <n v="27259"/>
    <s v="Claudia Barrientos "/>
    <s v="CL"/>
    <n v="34"/>
    <s v="DD"/>
    <s v="SUR"/>
    <n v="27"/>
    <s v="D"/>
    <m/>
    <n v="90"/>
    <s v="Apto 103 torre 1"/>
    <m/>
    <s v="CL 34 DD SUR 27 D  90 Apto 103 torre 1 "/>
    <n v="43065505"/>
    <n v="3012738494"/>
    <m/>
    <s v="Admon de la unidad"/>
    <m/>
    <m/>
    <m/>
    <m/>
    <m/>
    <m/>
    <m/>
    <m/>
    <m/>
    <m/>
    <s v="        "/>
    <m/>
    <m/>
    <m/>
    <m/>
    <s v="FLORA"/>
    <s v="Afectación a individuos arboreos"/>
    <s v="Uribe Angel"/>
    <n v="3"/>
    <x v="85"/>
    <d v="2026-05-06T00:00:00"/>
    <n v="9"/>
    <d v="2026-05-06T00:00:00"/>
    <s v="Visitas patrulleros"/>
    <s v="Laura Bautista Barroso"/>
    <m/>
    <m/>
    <s v="Informe técnico"/>
    <x v="7"/>
    <m/>
    <s v=""/>
  </r>
  <r>
    <s v="0410-2026"/>
    <n v="27258"/>
    <s v="Anonimo"/>
    <m/>
    <m/>
    <m/>
    <m/>
    <m/>
    <m/>
    <m/>
    <m/>
    <m/>
    <m/>
    <s v="         "/>
    <m/>
    <m/>
    <m/>
    <s v="Vecinos del Barrio "/>
    <m/>
    <m/>
    <m/>
    <m/>
    <m/>
    <m/>
    <m/>
    <m/>
    <m/>
    <m/>
    <s v="        "/>
    <m/>
    <m/>
    <m/>
    <m/>
    <s v="RESIDUOS SOLIDOS"/>
    <s v="Disposición inadecuada de residuos sólidos en horas, dias y lugares no autorizados"/>
    <s v="La Paz"/>
    <n v="7"/>
    <x v="85"/>
    <m/>
    <n v="-46139"/>
    <m/>
    <m/>
    <m/>
    <m/>
    <m/>
    <s v="Visitas patrulleros"/>
    <x v="6"/>
    <m/>
    <s v=""/>
  </r>
  <r>
    <s v="0411-2026"/>
    <n v="27181"/>
    <s v="Yinet Betancourth "/>
    <s v="TR"/>
    <n v="34"/>
    <s v="C"/>
    <s v="SUR"/>
    <n v="39"/>
    <m/>
    <m/>
    <n v="38"/>
    <s v="Int 401"/>
    <m/>
    <s v="TR 34 C SUR 39   38 Int 401 "/>
    <n v="28815490"/>
    <n v="3116387808"/>
    <m/>
    <s v="Los Perritos del Mono"/>
    <m/>
    <m/>
    <m/>
    <m/>
    <m/>
    <m/>
    <m/>
    <m/>
    <m/>
    <m/>
    <s v="        "/>
    <m/>
    <m/>
    <m/>
    <m/>
    <s v="RESIDUOS SOLIDOS"/>
    <s v="Disposición inadecuada de residuos sólidos en horas, dias y lugares no autorizados"/>
    <s v="Obrero"/>
    <n v="9"/>
    <x v="85"/>
    <d v="2026-05-05T00:00:00"/>
    <n v="8"/>
    <d v="2026-05-13T00:00:00"/>
    <s v="Verificación"/>
    <s v="Yudi Betancur Rios"/>
    <m/>
    <m/>
    <s v="Auto de archivo"/>
    <x v="8"/>
    <m/>
    <s v=""/>
  </r>
  <r>
    <s v="0412-2026"/>
    <n v="27879"/>
    <s v="Anonimo"/>
    <m/>
    <m/>
    <m/>
    <m/>
    <m/>
    <m/>
    <m/>
    <m/>
    <m/>
    <m/>
    <s v="         "/>
    <m/>
    <m/>
    <m/>
    <s v="Por Determinar "/>
    <s v="TR"/>
    <n v="34"/>
    <s v="C"/>
    <s v="SUR"/>
    <n v="32"/>
    <s v="B"/>
    <m/>
    <n v="10"/>
    <s v="piso 2"/>
    <m/>
    <s v="TR 34C SUR 32 B  10 piso 2 "/>
    <m/>
    <m/>
    <m/>
    <m/>
    <s v="RESIDUOS SOLIDOS"/>
    <s v="Disposición inadecuada de residuos sólidos en horas, dias y lugares no autorizados"/>
    <s v="Obrero"/>
    <n v="9"/>
    <x v="86"/>
    <d v="2026-05-05T00:00:00"/>
    <n v="6"/>
    <d v="2026-05-26T00:00:00"/>
    <s v="Verificación"/>
    <s v="Yudi Betancur Rios"/>
    <m/>
    <m/>
    <s v="Auto de archivo"/>
    <x v="8"/>
    <m/>
    <s v=""/>
  </r>
  <r>
    <s v="0413-2026"/>
    <n v="22564"/>
    <s v="Luisa Fernanda Arango "/>
    <m/>
    <m/>
    <m/>
    <m/>
    <m/>
    <m/>
    <m/>
    <m/>
    <m/>
    <m/>
    <s v="         "/>
    <m/>
    <m/>
    <m/>
    <s v="Rosalba de ospina "/>
    <s v="KR"/>
    <n v="46"/>
    <s v="B"/>
    <m/>
    <n v="46"/>
    <m/>
    <s v="SUR"/>
    <n v="5"/>
    <m/>
    <m/>
    <s v="KR 46B  46  SUR 5  "/>
    <m/>
    <m/>
    <m/>
    <m/>
    <s v="FLORA"/>
    <s v="Afectación al ornato"/>
    <s v="Primavera"/>
    <n v="8"/>
    <x v="72"/>
    <d v="2026-04-11T00:00:00"/>
    <n v="2"/>
    <d v="2026-04-16T00:00:00"/>
    <s v="Verificación"/>
    <s v="Juan Fernando Florez Lema"/>
    <m/>
    <s v="Alexandra Uribe Alzate"/>
    <s v="Auto de inicio "/>
    <x v="0"/>
    <m/>
    <s v=""/>
  </r>
  <r>
    <s v="0414-2026"/>
    <n v="27507"/>
    <s v="Enviaseo-Maria nelfi Ramirez "/>
    <m/>
    <m/>
    <m/>
    <m/>
    <m/>
    <m/>
    <m/>
    <m/>
    <m/>
    <m/>
    <m/>
    <n v="42881198"/>
    <n v="3104554401"/>
    <m/>
    <s v="Por Determinar "/>
    <m/>
    <m/>
    <m/>
    <m/>
    <m/>
    <m/>
    <m/>
    <m/>
    <m/>
    <m/>
    <s v="        "/>
    <m/>
    <m/>
    <m/>
    <m/>
    <s v="RESIDUOS SOLIDOS"/>
    <s v="Disposición inadecuada de residuos sólidos en horas, dias y lugares no autorizados"/>
    <s v="El Dorado"/>
    <n v="7"/>
    <x v="87"/>
    <d v="2026-05-05T00:00:00"/>
    <n v="7"/>
    <d v="2026-05-21T00:00:00"/>
    <s v="Auto de archivo"/>
    <s v="Juan Carlos Sánchez Vargas"/>
    <m/>
    <m/>
    <s v="Archivado"/>
    <x v="8"/>
    <m/>
    <s v=""/>
  </r>
  <r>
    <s v="0415-2026"/>
    <n v="13032"/>
    <s v="Luz Orfilia Pulgarin Rojas comercializadora Construalto"/>
    <s v="KR"/>
    <n v="7"/>
    <s v="A"/>
    <m/>
    <n v="24"/>
    <s v="A"/>
    <s v="SUR"/>
    <n v="199"/>
    <m/>
    <m/>
    <s v="KR 7 A  24 A SUR 199  "/>
    <m/>
    <n v="3137216492"/>
    <s v="administracion@construalto.com"/>
    <m/>
    <m/>
    <m/>
    <m/>
    <m/>
    <m/>
    <m/>
    <m/>
    <m/>
    <m/>
    <m/>
    <s v="        "/>
    <m/>
    <m/>
    <m/>
    <m/>
    <s v="SUELO"/>
    <s v="Afectación a suelos de protección "/>
    <s v="Las Palmas"/>
    <n v="12"/>
    <x v="85"/>
    <m/>
    <n v="-46139"/>
    <m/>
    <m/>
    <m/>
    <m/>
    <m/>
    <s v="Visitas técnicos"/>
    <x v="5"/>
    <m/>
    <s v=""/>
  </r>
  <r>
    <s v="0416-2026"/>
    <n v="24193"/>
    <s v="Oficio"/>
    <m/>
    <m/>
    <m/>
    <m/>
    <m/>
    <m/>
    <m/>
    <m/>
    <m/>
    <m/>
    <s v="         "/>
    <m/>
    <m/>
    <s v="mailto:williamdej.velez@gmail.com"/>
    <s v="Urbanización Luminares"/>
    <s v="CL"/>
    <n v="48"/>
    <s v="C"/>
    <s v="SUR"/>
    <n v="20"/>
    <m/>
    <m/>
    <n v="45"/>
    <m/>
    <m/>
    <s v="CL 48C SUR 20   45  "/>
    <m/>
    <m/>
    <m/>
    <m/>
    <s v="HÍDRICO"/>
    <s v="Descarga inadecuada de aguas residuales o sin cumplimiento de requisitos"/>
    <s v="El Trianón"/>
    <n v="7"/>
    <x v="77"/>
    <d v="2026-04-15T00:00:00"/>
    <n v="-1"/>
    <d v="2026-04-15T00:00:00"/>
    <s v="Visitas patrulleros"/>
    <s v="Laura Bautista Barroso"/>
    <m/>
    <m/>
    <s v="Verificación"/>
    <x v="7"/>
    <m/>
    <s v=""/>
  </r>
  <r>
    <s v="0417-2026"/>
    <s v="17587-5540"/>
    <s v="Urbanización Luminares"/>
    <m/>
    <m/>
    <m/>
    <m/>
    <m/>
    <m/>
    <m/>
    <m/>
    <m/>
    <m/>
    <s v="         "/>
    <m/>
    <m/>
    <m/>
    <s v="Por Determinar "/>
    <s v="CL"/>
    <n v="48"/>
    <s v="C"/>
    <s v="SUR"/>
    <n v="20"/>
    <m/>
    <m/>
    <n v="45"/>
    <m/>
    <m/>
    <s v="CL 48C SUR 20   45  "/>
    <m/>
    <m/>
    <m/>
    <m/>
    <s v="LOTE-PREDIO"/>
    <s v="Tenencia inadecuada de lotes - falta de mantenimiento"/>
    <s v="El Trianón"/>
    <n v="7"/>
    <x v="60"/>
    <d v="2026-04-15T00:00:00"/>
    <n v="33"/>
    <d v="2026-05-05T00:00:00"/>
    <s v="Remisión"/>
    <s v="Juan  Muñoz Guerra"/>
    <m/>
    <m/>
    <s v="Archivado"/>
    <x v="1"/>
    <m/>
    <s v=""/>
  </r>
  <r>
    <s v="0418-2026"/>
    <n v="28844"/>
    <s v="Anonimo"/>
    <m/>
    <m/>
    <m/>
    <m/>
    <m/>
    <m/>
    <m/>
    <m/>
    <m/>
    <m/>
    <s v="         "/>
    <m/>
    <m/>
    <m/>
    <s v="Por Determinar "/>
    <s v="CL"/>
    <n v="40"/>
    <m/>
    <s v="SUR"/>
    <n v="25"/>
    <s v="A"/>
    <m/>
    <n v="62"/>
    <m/>
    <m/>
    <s v="CL 40 SUR 25 A  62  "/>
    <m/>
    <m/>
    <m/>
    <m/>
    <s v="RESIDUOS SOLIDOS"/>
    <s v="Disposición inadecuada de residuos sólidos en horas, dias y lugares no autorizados"/>
    <s v="El Salado"/>
    <n v="6"/>
    <x v="88"/>
    <m/>
    <n v="-46146"/>
    <m/>
    <m/>
    <m/>
    <m/>
    <m/>
    <s v="Visitas patrulleros"/>
    <x v="16"/>
    <m/>
    <s v=""/>
  </r>
  <r>
    <s v="0419-2026"/>
    <n v="28845"/>
    <s v="Anonimo"/>
    <m/>
    <m/>
    <m/>
    <m/>
    <m/>
    <m/>
    <m/>
    <m/>
    <m/>
    <m/>
    <s v="         "/>
    <m/>
    <m/>
    <m/>
    <s v="Construccion "/>
    <s v="KR"/>
    <n v="47"/>
    <m/>
    <m/>
    <n v="39"/>
    <m/>
    <s v="SUR"/>
    <n v="74"/>
    <m/>
    <m/>
    <s v="KR 47  39  SUR 74  "/>
    <m/>
    <m/>
    <m/>
    <m/>
    <s v="RESIDUOS SOLIDOS"/>
    <s v="Disposición inadecuada de residuos sólidos en horas, dias y lugares no autorizados"/>
    <s v="Alcalá"/>
    <n v="8"/>
    <x v="88"/>
    <m/>
    <n v="-46146"/>
    <m/>
    <m/>
    <m/>
    <m/>
    <m/>
    <s v="Visitas patrulleros"/>
    <x v="7"/>
    <m/>
    <s v=""/>
  </r>
  <r>
    <s v="0420-2026"/>
    <n v="27877"/>
    <s v="Comunidad "/>
    <m/>
    <m/>
    <m/>
    <m/>
    <m/>
    <m/>
    <m/>
    <m/>
    <m/>
    <m/>
    <m/>
    <m/>
    <m/>
    <m/>
    <s v="Proyecto Urbanistico Artesia "/>
    <s v="KR"/>
    <n v="27"/>
    <m/>
    <m/>
    <s v="x 37"/>
    <m/>
    <s v="SUR"/>
    <m/>
    <m/>
    <m/>
    <s v="KR 27  x 37  SUR   "/>
    <m/>
    <m/>
    <m/>
    <m/>
    <s v="SUELO"/>
    <s v="Manejo inadecuado de aguas lluvias o escorrentia"/>
    <s v="Loma de las Brujas"/>
    <n v="5"/>
    <x v="86"/>
    <d v="2026-04-29T00:00:00"/>
    <n v="0"/>
    <d v="2026-05-11T00:00:00"/>
    <s v="Verificación"/>
    <s v="Olver Puerta Garcia"/>
    <m/>
    <m/>
    <s v="Verificación"/>
    <x v="6"/>
    <m/>
    <s v=""/>
  </r>
  <r>
    <s v="0421-2026"/>
    <n v="28479"/>
    <s v="Comunidad "/>
    <m/>
    <m/>
    <m/>
    <m/>
    <m/>
    <m/>
    <m/>
    <m/>
    <m/>
    <m/>
    <s v="         "/>
    <m/>
    <m/>
    <m/>
    <s v="Unidad Residencial epic "/>
    <s v="KR"/>
    <n v="27"/>
    <m/>
    <m/>
    <n v="37"/>
    <m/>
    <s v="SUR"/>
    <n v="45"/>
    <m/>
    <m/>
    <s v="KR 27  37  SUR 45  "/>
    <m/>
    <m/>
    <m/>
    <m/>
    <s v="SUELO"/>
    <s v="Disposición inadecuada de residuos sólidos en horas, dias y lugares no autorizados"/>
    <s v="Loma de las Brujas"/>
    <n v="5"/>
    <x v="88"/>
    <m/>
    <n v="-46146"/>
    <m/>
    <m/>
    <m/>
    <m/>
    <m/>
    <s v="Visitas patrulleros"/>
    <x v="9"/>
    <m/>
    <s v=""/>
  </r>
  <r>
    <s v="0422-2026"/>
    <n v="28480"/>
    <s v="Comunidad "/>
    <m/>
    <m/>
    <m/>
    <m/>
    <m/>
    <m/>
    <m/>
    <m/>
    <m/>
    <m/>
    <s v="         "/>
    <m/>
    <m/>
    <m/>
    <s v="Obdulia Zapata "/>
    <s v="CL"/>
    <n v="37"/>
    <s v="B"/>
    <s v="SUR"/>
    <n v="28"/>
    <s v="C"/>
    <m/>
    <n v="50"/>
    <m/>
    <m/>
    <s v="CL 37B SUR 28 C  50  "/>
    <m/>
    <m/>
    <m/>
    <m/>
    <s v="RESIDUOS SOLIDOS"/>
    <s v="Disposición inadecuada de residuos sólidos en horas, dias y lugares no autorizados"/>
    <s v="La Pradera"/>
    <n v="5"/>
    <x v="88"/>
    <d v="2026-05-04T00:00:00"/>
    <n v="0"/>
    <d v="2026-05-11T00:00:00"/>
    <s v="Auto de archivo"/>
    <s v="Juan Carlos Sánchez Vargas"/>
    <m/>
    <m/>
    <s v="Archivado"/>
    <x v="13"/>
    <m/>
    <s v=""/>
  </r>
  <r>
    <s v="0423-2026"/>
    <n v="28631"/>
    <s v="Luisa Catalina Montoya "/>
    <s v="KR"/>
    <n v="42"/>
    <s v="A"/>
    <m/>
    <n v="26"/>
    <s v="A"/>
    <s v="SUR"/>
    <n v="51"/>
    <s v="int 129"/>
    <m/>
    <s v="KR 42 A  26 A SUR 51 int 129 "/>
    <n v="1037652648"/>
    <n v="3011691696"/>
    <m/>
    <s v="Por Determinar "/>
    <s v="KR"/>
    <n v="42"/>
    <s v="A"/>
    <m/>
    <n v="26"/>
    <s v="A"/>
    <s v="SUR"/>
    <n v="51"/>
    <s v="int 134"/>
    <m/>
    <s v="KR 42A  26 A SUR 51 int 134 "/>
    <m/>
    <m/>
    <m/>
    <m/>
    <s v="FAUNA DOMÉSTICA"/>
    <s v="Tenencia inadecuada de animales de compañía"/>
    <s v="Las Orquideas"/>
    <n v="3"/>
    <x v="88"/>
    <m/>
    <n v="-46146"/>
    <m/>
    <m/>
    <m/>
    <m/>
    <m/>
    <s v="Visitas patrulleros"/>
    <x v="16"/>
    <m/>
    <s v=""/>
  </r>
  <r>
    <s v="0424-2026"/>
    <n v="28165"/>
    <s v="oficio Gobierno"/>
    <m/>
    <m/>
    <m/>
    <m/>
    <m/>
    <m/>
    <m/>
    <m/>
    <m/>
    <m/>
    <s v="         "/>
    <m/>
    <m/>
    <m/>
    <s v="olinder Davila "/>
    <m/>
    <s v="sector la esperanza "/>
    <m/>
    <m/>
    <m/>
    <m/>
    <m/>
    <m/>
    <s v="el hueco "/>
    <m/>
    <s v=" sector la esperanza       el hueco  "/>
    <m/>
    <m/>
    <m/>
    <m/>
    <s v="HÍDRICO"/>
    <s v="Descarga inadecuada de aguas residuales o sin cumplimiento de requisitos"/>
    <s v="Las Palmas"/>
    <n v="12"/>
    <x v="89"/>
    <d v="2026-05-27T00:00:00"/>
    <n v="27"/>
    <d v="2026-05-27T00:00:00"/>
    <s v="Visitas patrulleros"/>
    <s v="Olver Puerta Garcia"/>
    <m/>
    <m/>
    <s v="Auto de archivo"/>
    <x v="8"/>
    <m/>
    <s v=""/>
  </r>
  <r>
    <s v="0425-2026"/>
    <n v="29256"/>
    <s v="ED LUXOR -Frey Cardona Cardona "/>
    <s v="CL"/>
    <n v="46"/>
    <m/>
    <s v="SUR"/>
    <n v="42"/>
    <s v="B"/>
    <m/>
    <n v="5"/>
    <m/>
    <m/>
    <s v="CL 46  SUR 42 B  5  "/>
    <s v="901109939-9"/>
    <n v="3006192376"/>
    <s v="luxor.admon@gmail.com"/>
    <s v="Papas Capiras"/>
    <m/>
    <s v="primer "/>
    <m/>
    <m/>
    <s v="piso"/>
    <m/>
    <m/>
    <s v="del "/>
    <s v="Ed Luxor"/>
    <m/>
    <s v=" primer   piso   del  Ed Luxor "/>
    <m/>
    <m/>
    <m/>
    <m/>
    <s v="RESIDUOS SOLIDOS"/>
    <s v="Disposición inadecuada de residuos sólidos en horas, dias y lugares no autorizados"/>
    <s v="El Trianón"/>
    <n v="7"/>
    <x v="90"/>
    <m/>
    <n v="-46147"/>
    <m/>
    <m/>
    <m/>
    <m/>
    <m/>
    <s v="Visitas patrulleros"/>
    <x v="9"/>
    <m/>
    <s v=""/>
  </r>
  <r>
    <s v="0426-2026"/>
    <n v="24191"/>
    <s v="oficio Gobierno"/>
    <m/>
    <m/>
    <m/>
    <m/>
    <m/>
    <m/>
    <m/>
    <m/>
    <m/>
    <m/>
    <s v="         "/>
    <m/>
    <m/>
    <m/>
    <s v="Por Determinar "/>
    <s v="CL"/>
    <n v="26"/>
    <s v="A"/>
    <s v="SUR"/>
    <n v="42"/>
    <s v="A"/>
    <m/>
    <n v="33"/>
    <m/>
    <m/>
    <s v="CL 26A SUR 42 A  33  "/>
    <m/>
    <m/>
    <m/>
    <m/>
    <s v="LOTE-PREDIO"/>
    <s v="Tenencia inadecuada de lotes - falta de mantenimiento"/>
    <s v="Las Orquideas"/>
    <n v="3"/>
    <x v="77"/>
    <d v="2026-03-20T00:00:00"/>
    <n v="-27"/>
    <d v="2026-03-24T00:00:00"/>
    <s v="Verificación"/>
    <s v="Laura Bautista Barroso"/>
    <m/>
    <m/>
    <s v="Archivado"/>
    <x v="1"/>
    <m/>
    <s v=""/>
  </r>
  <r>
    <s v="0427-2026"/>
    <n v="13276"/>
    <s v="OGR-Eliana Marulanda Villada "/>
    <s v="KR"/>
    <n v="7"/>
    <s v="A"/>
    <m/>
    <n v="24"/>
    <s v="A"/>
    <s v="SUR"/>
    <n v="277"/>
    <m/>
    <m/>
    <s v="KR 7 A  24 A SUR 277  "/>
    <m/>
    <n v="3246881052"/>
    <s v="elianamarulanda80@gmail.com"/>
    <m/>
    <m/>
    <m/>
    <m/>
    <m/>
    <m/>
    <m/>
    <m/>
    <m/>
    <m/>
    <m/>
    <s v="        "/>
    <m/>
    <m/>
    <m/>
    <m/>
    <s v="HÍDRICO"/>
    <s v="Descarga inadecuada de aguas residuales o sin cumplimiento de requisitos"/>
    <s v="Las Palmas"/>
    <n v="12"/>
    <x v="87"/>
    <m/>
    <n v="-46140"/>
    <m/>
    <m/>
    <m/>
    <m/>
    <m/>
    <s v="Visitas patrulleros"/>
    <x v="6"/>
    <m/>
    <s v=""/>
  </r>
  <r>
    <s v="0428-2026"/>
    <n v="29055"/>
    <s v="Anonimo"/>
    <m/>
    <m/>
    <m/>
    <m/>
    <m/>
    <m/>
    <m/>
    <m/>
    <m/>
    <m/>
    <s v="         "/>
    <m/>
    <m/>
    <m/>
    <s v="Por Determinar "/>
    <m/>
    <s v="Estacion "/>
    <m/>
    <m/>
    <s v="de servicio"/>
    <m/>
    <m/>
    <s v="al "/>
    <s v="Frente de la "/>
    <s v="Clinica de las americas del sur"/>
    <s v=" Estacion   de servicio   al  Frente de la  Clinica de las americas del sur"/>
    <m/>
    <m/>
    <m/>
    <m/>
    <s v="FLORA"/>
    <s v="Afectación a individuos arboreos"/>
    <s v="Pontevedra"/>
    <n v="2"/>
    <x v="88"/>
    <m/>
    <n v="-46146"/>
    <m/>
    <m/>
    <m/>
    <m/>
    <m/>
    <s v="Visitas patrulleros"/>
    <x v="16"/>
    <m/>
    <s v=""/>
  </r>
  <r>
    <s v="0429-2026"/>
    <n v="24192"/>
    <s v="Oficio "/>
    <m/>
    <m/>
    <m/>
    <m/>
    <m/>
    <m/>
    <m/>
    <m/>
    <m/>
    <m/>
    <s v="         "/>
    <m/>
    <m/>
    <m/>
    <s v="Mario de Jesus Monsalve "/>
    <m/>
    <m/>
    <m/>
    <m/>
    <m/>
    <m/>
    <m/>
    <m/>
    <m/>
    <m/>
    <s v="        "/>
    <n v="8346937"/>
    <n v="3223151507"/>
    <m/>
    <m/>
    <s v="HÍDRICO"/>
    <s v="Descarga inadecuada de aguas residuales o sin cumplimiento de requisitos"/>
    <s v="San José"/>
    <n v="6"/>
    <x v="77"/>
    <d v="2026-04-10T00:00:00"/>
    <n v="-6"/>
    <d v="2026-04-10T00:00:00"/>
    <s v="Visitas patrulleros"/>
    <s v="Laura Bautista Barroso"/>
    <m/>
    <m/>
    <s v="Verificación"/>
    <x v="7"/>
    <m/>
    <s v=""/>
  </r>
  <r>
    <s v="0430-2026"/>
    <n v="29587"/>
    <s v="Ana Cecilia Bran "/>
    <s v="TR"/>
    <n v="34"/>
    <s v="B"/>
    <s v="SUR"/>
    <n v="32"/>
    <s v="D"/>
    <m/>
    <n v="7"/>
    <m/>
    <m/>
    <s v="TR 34 B SUR 32 D  7  "/>
    <m/>
    <n v="313607729"/>
    <m/>
    <s v="Por Determinar "/>
    <m/>
    <m/>
    <m/>
    <m/>
    <m/>
    <m/>
    <m/>
    <m/>
    <m/>
    <m/>
    <s v="        "/>
    <m/>
    <m/>
    <m/>
    <m/>
    <s v="RESIDUOS SOLIDOS"/>
    <s v="Disposición inadecuada de residuos sólidos en horas, dias y lugares no autorizados"/>
    <s v="Obrero"/>
    <n v="9"/>
    <x v="90"/>
    <d v="2026-05-26T00:00:00"/>
    <n v="21"/>
    <d v="2026-05-26T00:00:00"/>
    <s v="Visitas patrulleros"/>
    <s v="Yudi Betancur Rios"/>
    <m/>
    <m/>
    <s v="Auto de archivo"/>
    <x v="8"/>
    <m/>
    <s v=""/>
  </r>
  <r>
    <s v="0431-2026"/>
    <n v="4664"/>
    <s v="Tierra Grata Zitizen"/>
    <s v="KR"/>
    <n v="48"/>
    <m/>
    <m/>
    <n v="29"/>
    <m/>
    <s v="SUR"/>
    <n v="221"/>
    <m/>
    <m/>
    <s v="KR 48   29  SUR 221  "/>
    <m/>
    <n v="6043224740"/>
    <m/>
    <s v="EPM - Quebrada La Polo"/>
    <m/>
    <m/>
    <m/>
    <m/>
    <m/>
    <m/>
    <m/>
    <m/>
    <m/>
    <m/>
    <s v="        "/>
    <m/>
    <m/>
    <m/>
    <m/>
    <s v="HÍDRICO"/>
    <s v="Descarga inadecuada de aguas residuales o sin cumplimiento de requisitos"/>
    <s v="Las Vegas"/>
    <n v="1"/>
    <x v="80"/>
    <d v="2026-04-29T00:00:00"/>
    <n v="7"/>
    <d v="2026-05-12T00:00:00"/>
    <s v="Respuesta DP u Oficio"/>
    <s v="Julian Guzman Agudelo"/>
    <m/>
    <m/>
    <s v="Verificación"/>
    <x v="6"/>
    <s v="PQRS"/>
    <n v="3"/>
  </r>
  <r>
    <s v="0432-2026"/>
    <n v="29348"/>
    <s v="Esteban Rios Restrepo"/>
    <s v="KR"/>
    <n v="25"/>
    <s v="B"/>
    <m/>
    <n v="26"/>
    <m/>
    <s v="SUR"/>
    <n v="28"/>
    <m/>
    <m/>
    <s v="KR 25 B  26  SUR 28  "/>
    <n v="1038769848"/>
    <n v="3146004245"/>
    <m/>
    <s v="Escuela de Equitacion Terranova"/>
    <s v="CL"/>
    <n v="26"/>
    <m/>
    <s v="SUR"/>
    <n v="23"/>
    <m/>
    <m/>
    <n v="3"/>
    <m/>
    <m/>
    <s v="CL 26 SUR 23   3  "/>
    <m/>
    <m/>
    <m/>
    <m/>
    <s v="AIRE"/>
    <s v="Afectaciones por emisiones atmosféricas"/>
    <s v="El Escobero"/>
    <n v="10"/>
    <x v="90"/>
    <d v="2026-05-11T00:00:00"/>
    <n v="6"/>
    <d v="2026-05-11T00:00:00"/>
    <s v="Visitas patrulleros"/>
    <s v="Olver Puerta Garcia"/>
    <m/>
    <m/>
    <s v="Verificación"/>
    <x v="6"/>
    <m/>
    <s v=""/>
  </r>
  <r>
    <s v="0433-2026"/>
    <n v="24772"/>
    <s v="Oficio - Ecosistemas y Biodiversidad"/>
    <m/>
    <m/>
    <m/>
    <m/>
    <m/>
    <m/>
    <m/>
    <m/>
    <m/>
    <m/>
    <s v="         "/>
    <m/>
    <m/>
    <m/>
    <s v="Por Determinar "/>
    <m/>
    <m/>
    <m/>
    <m/>
    <m/>
    <m/>
    <m/>
    <m/>
    <s v="comunidad "/>
    <s v="villagrande"/>
    <s v="       comunidad  villagrande"/>
    <m/>
    <m/>
    <m/>
    <m/>
    <s v="SUELO"/>
    <s v="Afectación a individuos arboreos"/>
    <s v="Villagrande"/>
    <n v="2"/>
    <x v="78"/>
    <m/>
    <n v="-46129"/>
    <m/>
    <m/>
    <m/>
    <m/>
    <m/>
    <s v="Visitas patrulleros"/>
    <x v="6"/>
    <m/>
    <s v=""/>
  </r>
  <r>
    <s v="0434-2026"/>
    <n v="22315"/>
    <s v="Comunidad "/>
    <m/>
    <m/>
    <m/>
    <m/>
    <m/>
    <m/>
    <m/>
    <m/>
    <m/>
    <m/>
    <s v="         "/>
    <m/>
    <m/>
    <m/>
    <s v="Cristhian David Montoya"/>
    <s v="CL"/>
    <n v="21"/>
    <m/>
    <s v="SUR"/>
    <n v="1"/>
    <s v="B"/>
    <m/>
    <n v="2"/>
    <m/>
    <m/>
    <s v="CL 21 SUR 1 B  2  "/>
    <m/>
    <m/>
    <m/>
    <m/>
    <s v="FLORA"/>
    <s v="Afectación al ornato"/>
    <s v="Pantanillo"/>
    <n v="13"/>
    <x v="70"/>
    <d v="2026-03-30T00:00:00"/>
    <n v="-9"/>
    <d v="2026-04-16T00:00:00"/>
    <s v="Informe técnico"/>
    <s v="Yudi Betancur Rios"/>
    <m/>
    <s v="Alexandra Uribe Alzate"/>
    <s v="Auto de inicio "/>
    <x v="0"/>
    <m/>
    <s v=""/>
  </r>
  <r>
    <s v="0435-2026"/>
    <n v="30068"/>
    <s v="Anonimo"/>
    <m/>
    <m/>
    <m/>
    <m/>
    <m/>
    <m/>
    <m/>
    <m/>
    <m/>
    <m/>
    <s v="         "/>
    <m/>
    <m/>
    <m/>
    <s v="Unidad Residencial Volga de la Cuenca "/>
    <s v="KR"/>
    <n v="39"/>
    <s v="E"/>
    <m/>
    <n v="48"/>
    <s v="F"/>
    <s v="SUR"/>
    <n v="50"/>
    <m/>
    <m/>
    <s v="KR 39E  48 F SUR 50  "/>
    <m/>
    <m/>
    <m/>
    <m/>
    <s v="FLORA"/>
    <s v="Afectación a individuos arboreos"/>
    <s v="Loma del Barro"/>
    <n v="7"/>
    <x v="91"/>
    <d v="2026-05-25T00:00:00"/>
    <n v="19"/>
    <d v="2026-05-25T00:00:00"/>
    <s v="Visitas patrulleros"/>
    <s v="Laura Bautista Barroso"/>
    <m/>
    <m/>
    <s v="Informe técnico"/>
    <x v="7"/>
    <m/>
    <s v=""/>
  </r>
  <r>
    <s v="0436-2026"/>
    <n v="30446"/>
    <s v="Margarita Maria Osorio Alvarez"/>
    <s v="KR"/>
    <n v="29"/>
    <s v="A"/>
    <m/>
    <n v="40"/>
    <s v="F"/>
    <s v="SUR"/>
    <n v="18"/>
    <s v="int 110"/>
    <m/>
    <s v="KR 29 A  40 F SUR 18 int 110 "/>
    <n v="43748675"/>
    <n v="3137152810"/>
    <m/>
    <s v="Por Determinar "/>
    <m/>
    <m/>
    <m/>
    <m/>
    <m/>
    <m/>
    <m/>
    <m/>
    <m/>
    <m/>
    <s v="        "/>
    <m/>
    <m/>
    <m/>
    <m/>
    <s v="FAUNA DOMÉSTICA"/>
    <s v="Tenencia inadecuada de animales de compañía"/>
    <s v="San José"/>
    <m/>
    <x v="92"/>
    <d v="2026-05-20T00:00:00"/>
    <n v="13"/>
    <d v="2026-05-20T00:00:00"/>
    <s v="Verificación"/>
    <s v="Laura Bautista Barroso"/>
    <m/>
    <m/>
    <s v="Verificación"/>
    <x v="7"/>
    <m/>
    <s v=""/>
  </r>
  <r>
    <s v="0437-2026"/>
    <s v="10-039666"/>
    <s v="AMVA-Maritza Cordoba Arias"/>
    <m/>
    <m/>
    <m/>
    <m/>
    <m/>
    <m/>
    <m/>
    <m/>
    <m/>
    <m/>
    <s v="         "/>
    <m/>
    <m/>
    <m/>
    <s v="Por Determinar "/>
    <s v="CL"/>
    <n v="40"/>
    <m/>
    <s v="SUR"/>
    <n v="41"/>
    <m/>
    <m/>
    <n v="6"/>
    <m/>
    <m/>
    <s v="CL 40 SUR 41   6  "/>
    <m/>
    <m/>
    <m/>
    <m/>
    <s v="FLORA"/>
    <s v="Afectaciones a la propiedad por arboles o vegetación"/>
    <s v="El Dorado"/>
    <m/>
    <x v="93"/>
    <m/>
    <n v="-45986"/>
    <m/>
    <m/>
    <m/>
    <m/>
    <m/>
    <s v="Visitas patrulleros"/>
    <x v="13"/>
    <m/>
    <s v=""/>
  </r>
  <r>
    <s v="0438-2026"/>
    <n v="30797"/>
    <s v="Hugo Mauricio Hernandez"/>
    <m/>
    <m/>
    <m/>
    <m/>
    <m/>
    <m/>
    <m/>
    <m/>
    <m/>
    <m/>
    <s v="         "/>
    <n v="19389198"/>
    <s v="3007867937-3104345491"/>
    <m/>
    <s v="Por determinar -Local comercial vacio "/>
    <s v="CL"/>
    <n v="37"/>
    <m/>
    <s v="SUR"/>
    <n v="46"/>
    <m/>
    <m/>
    <n v="31"/>
    <m/>
    <s v="local "/>
    <s v="CL 37 SUR 46   31  local "/>
    <m/>
    <m/>
    <m/>
    <m/>
    <s v="FAUNA DOMÉSTICA"/>
    <s v="Tenencia inadecuada de animales de compañía"/>
    <s v="Alcalá"/>
    <m/>
    <x v="94"/>
    <d v="2026-05-08T00:00:00"/>
    <n v="0"/>
    <d v="2026-05-20T00:00:00"/>
    <s v="Verificación"/>
    <s v="Laura Bautista Barroso"/>
    <m/>
    <m/>
    <s v="Auto de archivo"/>
    <x v="8"/>
    <m/>
    <s v=""/>
  </r>
  <r>
    <s v="0439-2026"/>
    <s v="0030798 - 0030908"/>
    <s v="Maria Eugenia Bolivar"/>
    <s v="CL"/>
    <n v="39"/>
    <s v="D"/>
    <s v="SUR"/>
    <n v="25"/>
    <m/>
    <m/>
    <n v="15"/>
    <m/>
    <m/>
    <s v="CL 39 D SUR 25   15  "/>
    <m/>
    <n v="3195705903"/>
    <m/>
    <s v="Por Determinar "/>
    <m/>
    <m/>
    <m/>
    <m/>
    <m/>
    <m/>
    <m/>
    <m/>
    <m/>
    <m/>
    <s v="        "/>
    <m/>
    <m/>
    <m/>
    <m/>
    <s v="HÍDRICO"/>
    <s v="Descarga inadecuada de aguas residuales o sin cumplimiento de requisitos"/>
    <s v="El Chingui"/>
    <m/>
    <x v="94"/>
    <d v="2026-05-13T00:00:00"/>
    <n v="5"/>
    <d v="2026-05-29T00:00:00"/>
    <s v="Respuesta DP u Oficio"/>
    <s v="Julian Guzman Agudelo"/>
    <m/>
    <m/>
    <s v="Verificación"/>
    <x v="6"/>
    <s v="PQRS"/>
    <n v="3"/>
  </r>
  <r>
    <s v="0440-2026"/>
    <n v="30799"/>
    <s v="Juan Felipe Mejia"/>
    <s v="CL"/>
    <n v="36"/>
    <m/>
    <s v="SUR"/>
    <n v="27"/>
    <s v="D"/>
    <m/>
    <n v="18"/>
    <s v="casa 102"/>
    <m/>
    <s v="CL 36  SUR 27 D  18 casa 102 "/>
    <n v="1037637483"/>
    <n v="6043361324"/>
    <m/>
    <s v="Por Determinar "/>
    <m/>
    <m/>
    <m/>
    <m/>
    <m/>
    <m/>
    <m/>
    <m/>
    <m/>
    <m/>
    <s v="        "/>
    <m/>
    <m/>
    <m/>
    <m/>
    <s v="AIRE"/>
    <s v="Control socioambiental de obra"/>
    <s v="Inmaculada"/>
    <m/>
    <x v="94"/>
    <m/>
    <n v="-46150"/>
    <m/>
    <m/>
    <m/>
    <m/>
    <m/>
    <s v="Visitas técnicos"/>
    <x v="15"/>
    <m/>
    <s v=""/>
  </r>
  <r>
    <s v="0441-2026"/>
    <s v="0004631  0032068"/>
    <s v="Gabriel Jaime Merizalde Soto y Comunidad"/>
    <s v="CL"/>
    <n v="36"/>
    <s v="D"/>
    <s v="SUR"/>
    <n v="10"/>
    <m/>
    <m/>
    <n v="156"/>
    <m/>
    <m/>
    <s v="CL 36 D SUR 10   156  "/>
    <m/>
    <m/>
    <s v="merizalde.gabriel86@gmail.com"/>
    <s v="La Amalgama"/>
    <s v="CL"/>
    <n v="36"/>
    <s v="D"/>
    <s v="SUR"/>
    <n v="10"/>
    <m/>
    <m/>
    <n v="118"/>
    <m/>
    <m/>
    <s v="CL 36D SUR 10   118  "/>
    <m/>
    <m/>
    <m/>
    <m/>
    <s v="FAUNA DOMÉSTICA"/>
    <s v="Tenencia inadecuada de animales de compañía"/>
    <s v="El Escobero"/>
    <m/>
    <x v="81"/>
    <d v="2026-05-06T00:00:00"/>
    <n v="15"/>
    <d v="2026-05-06T00:00:00"/>
    <s v="Respuesta DP u Oficio"/>
    <s v="Juan  Muñoz Guerra"/>
    <m/>
    <m/>
    <s v="Respuesta DP u Oficio"/>
    <x v="3"/>
    <s v="PQRS"/>
    <n v="3"/>
  </r>
  <r>
    <s v="0442-2026"/>
    <n v="5584"/>
    <s v="Oficio "/>
    <m/>
    <m/>
    <m/>
    <m/>
    <m/>
    <m/>
    <m/>
    <m/>
    <m/>
    <m/>
    <s v="         "/>
    <m/>
    <m/>
    <m/>
    <s v="Restaurante Dofia Viaful"/>
    <s v="KR"/>
    <n v="43"/>
    <s v="A"/>
    <m/>
    <n v="39"/>
    <s v="A"/>
    <s v="SUR"/>
    <n v="10"/>
    <m/>
    <m/>
    <s v="KR 43A  39 A SUR 10  "/>
    <m/>
    <m/>
    <m/>
    <m/>
    <s v="AIRE"/>
    <s v="Afectaciones por emisiones atmosféricas"/>
    <s v="El Dorado"/>
    <m/>
    <x v="91"/>
    <m/>
    <n v="-46148"/>
    <m/>
    <m/>
    <m/>
    <m/>
    <s v="Alexandra Uribe Alzate"/>
    <s v="Auto de inicio "/>
    <x v="0"/>
    <m/>
    <s v=""/>
  </r>
  <r>
    <s v="0443-2026"/>
    <n v="5800"/>
    <s v="Anonimo"/>
    <m/>
    <m/>
    <m/>
    <m/>
    <m/>
    <m/>
    <m/>
    <m/>
    <m/>
    <m/>
    <s v="         "/>
    <m/>
    <m/>
    <m/>
    <s v="Por Determinar "/>
    <s v="CL"/>
    <n v="36"/>
    <m/>
    <s v="SUR"/>
    <n v="22"/>
    <m/>
    <m/>
    <n v="5"/>
    <s v="casa 204 "/>
    <m/>
    <s v="CL 36 SUR 22   5 casa 204  "/>
    <m/>
    <m/>
    <m/>
    <m/>
    <s v="FAUNA DOMÉSTICA"/>
    <s v="Presunto maltrato animal"/>
    <s v="El Chocho"/>
    <m/>
    <x v="95"/>
    <m/>
    <n v="-46153"/>
    <m/>
    <m/>
    <m/>
    <m/>
    <m/>
    <s v="Archivado"/>
    <x v="1"/>
    <m/>
    <s v=""/>
  </r>
  <r>
    <s v="0444-2026"/>
    <n v="31664"/>
    <s v="Hector galeano"/>
    <m/>
    <m/>
    <m/>
    <m/>
    <m/>
    <m/>
    <m/>
    <m/>
    <m/>
    <m/>
    <s v="         "/>
    <m/>
    <m/>
    <m/>
    <s v="Por Determinar "/>
    <m/>
    <s v="parqueadero"/>
    <m/>
    <m/>
    <s v="super mu"/>
    <m/>
    <m/>
    <m/>
    <s v="antiguo "/>
    <s v="consumo "/>
    <s v=" parqueadero  super mu    antiguo  consumo "/>
    <m/>
    <m/>
    <m/>
    <m/>
    <s v="FAUNA SILVESTRE"/>
    <s v="Presunto maltrato animal"/>
    <s v="Zona Centro"/>
    <m/>
    <x v="96"/>
    <m/>
    <n v="-46154"/>
    <m/>
    <m/>
    <m/>
    <m/>
    <m/>
    <s v="Auto de archivo"/>
    <x v="8"/>
    <m/>
    <s v=""/>
  </r>
  <r>
    <s v="0445-2026"/>
    <n v="31665"/>
    <s v="Anonimo"/>
    <m/>
    <m/>
    <m/>
    <m/>
    <m/>
    <m/>
    <m/>
    <m/>
    <m/>
    <m/>
    <s v="         "/>
    <m/>
    <m/>
    <m/>
    <s v="Por Determinar "/>
    <m/>
    <m/>
    <m/>
    <m/>
    <m/>
    <m/>
    <m/>
    <m/>
    <s v="Parque "/>
    <s v="el Vergel"/>
    <s v="       Parque  el Vergel"/>
    <m/>
    <m/>
    <m/>
    <m/>
    <s v="FLORA"/>
    <s v="Afectación al ornato"/>
    <s v="Mesa"/>
    <m/>
    <x v="96"/>
    <d v="2026-05-14T00:00:00"/>
    <n v="2"/>
    <d v="2026-05-14T00:00:00"/>
    <s v="Visitas patrulleros"/>
    <s v="Yudi Betancur Rios"/>
    <m/>
    <m/>
    <s v="Auto de archivo"/>
    <x v="8"/>
    <m/>
    <s v=""/>
  </r>
  <r>
    <s v="0446-2026"/>
    <n v="31730"/>
    <s v="Anonimo"/>
    <m/>
    <m/>
    <m/>
    <m/>
    <m/>
    <m/>
    <m/>
    <m/>
    <m/>
    <m/>
    <s v="         "/>
    <m/>
    <m/>
    <m/>
    <s v="Por Determinar "/>
    <s v="KR"/>
    <n v="27"/>
    <s v="D"/>
    <m/>
    <n v="34"/>
    <s v="DD"/>
    <s v="SUR"/>
    <n v="80"/>
    <s v="al lado "/>
    <s v="del D1"/>
    <s v="KR 27D  34 DD SUR 80 al lado  del D1"/>
    <m/>
    <m/>
    <m/>
    <m/>
    <s v="RESIDUOS SOLIDOS"/>
    <s v="Disposición inadecuada de residuos sólidos en horas, dias y lugares no autorizados"/>
    <s v="Inmaculada"/>
    <m/>
    <x v="96"/>
    <d v="2026-05-13T00:00:00"/>
    <n v="1"/>
    <d v="2026-05-13T00:00:00"/>
    <s v="Visitas patrulleros"/>
    <s v="Laura Bautista Barroso"/>
    <m/>
    <m/>
    <s v="Verificación"/>
    <x v="16"/>
    <m/>
    <s v=""/>
  </r>
  <r>
    <s v="0447-2026"/>
    <s v="0031785 - 0031738"/>
    <s v="Comunidad "/>
    <m/>
    <m/>
    <m/>
    <m/>
    <m/>
    <m/>
    <m/>
    <m/>
    <m/>
    <m/>
    <s v="         "/>
    <m/>
    <m/>
    <m/>
    <s v="Por Determinar "/>
    <m/>
    <m/>
    <m/>
    <m/>
    <m/>
    <m/>
    <m/>
    <m/>
    <s v="por  el leonardo da vinci"/>
    <m/>
    <s v="       por  el leonardo da vinci "/>
    <m/>
    <m/>
    <m/>
    <m/>
    <s v="HÍDRICO"/>
    <s v="Descarga inadecuada de aguas residuales o sin cumplimiento de requisitos"/>
    <s v="Loma del Barro"/>
    <m/>
    <x v="96"/>
    <d v="2026-05-12T00:00:00"/>
    <n v="0"/>
    <d v="2026-05-12T00:00:00"/>
    <s v="Visitas técnicos"/>
    <s v="Juan Fernando Florez Lema"/>
    <m/>
    <m/>
    <s v="Verificación"/>
    <x v="9"/>
    <m/>
    <s v=""/>
  </r>
  <r>
    <s v="0448-2026"/>
    <n v="22779"/>
    <s v="Comunidad "/>
    <m/>
    <m/>
    <m/>
    <m/>
    <m/>
    <m/>
    <m/>
    <m/>
    <m/>
    <m/>
    <s v="         "/>
    <m/>
    <m/>
    <m/>
    <s v="Finca Monterrey"/>
    <m/>
    <m/>
    <m/>
    <m/>
    <m/>
    <m/>
    <m/>
    <m/>
    <m/>
    <m/>
    <s v="        "/>
    <m/>
    <m/>
    <m/>
    <m/>
    <s v="FLORA"/>
    <s v="Aprovechamiento forestal sin permisos "/>
    <s v="Pantanillo"/>
    <m/>
    <x v="72"/>
    <d v="2026-04-09T00:00:00"/>
    <n v="0"/>
    <d v="2026-04-09T00:00:00"/>
    <s v="Visitas patrulleros"/>
    <s v="Laura Bautista Barroso"/>
    <m/>
    <m/>
    <s v="Verificación"/>
    <x v="7"/>
    <m/>
    <s v=""/>
  </r>
  <r>
    <s v="0449-2026"/>
    <n v="26890"/>
    <s v="Anonimo"/>
    <m/>
    <m/>
    <m/>
    <m/>
    <m/>
    <m/>
    <m/>
    <m/>
    <m/>
    <m/>
    <s v="         "/>
    <m/>
    <m/>
    <m/>
    <s v="Por determinar"/>
    <s v="TR"/>
    <n v="27"/>
    <s v="A"/>
    <s v="SUR"/>
    <n v="42"/>
    <s v="B"/>
    <m/>
    <n v="80"/>
    <m/>
    <m/>
    <s v="TR 27A SUR 42 B  80  "/>
    <m/>
    <m/>
    <m/>
    <m/>
    <s v="FLORA"/>
    <s v="Afectación a individuos arboreos"/>
    <s v="Villagrande"/>
    <m/>
    <x v="87"/>
    <d v="2026-04-28T00:00:00"/>
    <n v="0"/>
    <d v="2026-04-28T00:00:00"/>
    <s v="Visitas patrulleros"/>
    <s v="Juan Fernando Florez Lema"/>
    <m/>
    <m/>
    <s v="Auto de archivo"/>
    <x v="8"/>
    <m/>
    <s v=""/>
  </r>
  <r>
    <s v="0450-2026"/>
    <n v="32356"/>
    <s v="Comunidad "/>
    <m/>
    <m/>
    <m/>
    <m/>
    <m/>
    <m/>
    <m/>
    <m/>
    <m/>
    <m/>
    <s v="         "/>
    <m/>
    <m/>
    <m/>
    <s v="Lavadero el Escobero"/>
    <s v="CL"/>
    <n v="40"/>
    <m/>
    <s v="SUR"/>
    <n v="25"/>
    <s v="B"/>
    <m/>
    <m/>
    <m/>
    <m/>
    <s v="CL 40 SUR 25 B    "/>
    <m/>
    <m/>
    <m/>
    <m/>
    <s v="HÍDRICO"/>
    <s v="Descarga inadecuada de aguas residuales o sin cumplimiento de requisitos"/>
    <s v="El Escobero"/>
    <m/>
    <x v="97"/>
    <d v="2026-05-13T00:00:00"/>
    <n v="-1"/>
    <d v="2026-05-13T00:00:00"/>
    <s v="Visitas técnicos"/>
    <s v="Juan Fernando Florez Lema"/>
    <m/>
    <m/>
    <s v="Auto de archivo"/>
    <x v="8"/>
    <m/>
    <s v=""/>
  </r>
  <r>
    <s v="0451-2026"/>
    <n v="24190"/>
    <s v="Oficio"/>
    <m/>
    <m/>
    <m/>
    <m/>
    <m/>
    <m/>
    <m/>
    <m/>
    <m/>
    <m/>
    <m/>
    <m/>
    <m/>
    <m/>
    <s v="Alcadia de envigado"/>
    <s v="KR"/>
    <n v="43"/>
    <m/>
    <m/>
    <n v="28"/>
    <m/>
    <s v="SUR"/>
    <n v="35"/>
    <m/>
    <m/>
    <s v="CR 43 38 SUR 35"/>
    <n v="890907106"/>
    <m/>
    <m/>
    <m/>
    <s v="FLORA"/>
    <s v="Afectaciones a la propiedad por arboles o vegetación"/>
    <s v="Zona Centro"/>
    <m/>
    <x v="77"/>
    <d v="2026-04-07T00:00:00"/>
    <n v="-9"/>
    <d v="2026-04-07T00:00:00"/>
    <s v="Visitas patrulleros"/>
    <s v="Laura Bautista Barroso"/>
    <m/>
    <m/>
    <s v="Remisión"/>
    <x v="8"/>
    <m/>
    <s v=""/>
  </r>
  <r>
    <s v="0452-2026"/>
    <n v="27606"/>
    <s v="Oficio"/>
    <m/>
    <m/>
    <m/>
    <m/>
    <m/>
    <m/>
    <m/>
    <m/>
    <m/>
    <m/>
    <m/>
    <m/>
    <m/>
    <m/>
    <s v="Por Determinar "/>
    <s v="TR"/>
    <n v="31"/>
    <m/>
    <s v="SUR"/>
    <n v="32"/>
    <s v="D"/>
    <m/>
    <n v="69"/>
    <m/>
    <m/>
    <s v="TR 31 SUR 32 D 69"/>
    <m/>
    <m/>
    <m/>
    <m/>
    <s v="RESIDUOS SOLIDOS"/>
    <s v="Disposición inadecuada de residuos sólidos en horas, dias y lugares no autorizados"/>
    <s v="La Magnolia"/>
    <m/>
    <x v="87"/>
    <d v="2026-04-24T00:00:00"/>
    <n v="-4"/>
    <d v="1900-01-23T00:00:00"/>
    <s v="Visitas patrulleros"/>
    <s v="Laura Bautista Barroso"/>
    <m/>
    <m/>
    <s v="Auto de archivo"/>
    <x v="8"/>
    <m/>
    <s v=""/>
  </r>
  <r>
    <s v="0453-2026"/>
    <n v="27607"/>
    <s v="Oficio"/>
    <m/>
    <m/>
    <m/>
    <m/>
    <m/>
    <m/>
    <m/>
    <m/>
    <m/>
    <m/>
    <m/>
    <m/>
    <m/>
    <m/>
    <s v="Por Determinar "/>
    <m/>
    <m/>
    <m/>
    <m/>
    <m/>
    <m/>
    <m/>
    <m/>
    <m/>
    <m/>
    <m/>
    <m/>
    <m/>
    <m/>
    <m/>
    <s v="RESIDUOS SOLIDOS"/>
    <s v="Disposición inadecuada de residuos sólidos en horas, dias y lugares no autorizados"/>
    <s v="Las Orquideas"/>
    <m/>
    <x v="87"/>
    <d v="2026-04-20T00:00:00"/>
    <n v="-8"/>
    <d v="2026-04-21T00:00:00"/>
    <s v="Visitas patrulleros"/>
    <s v="Laura Bautista Barroso"/>
    <m/>
    <m/>
    <s v="Auto de archivo"/>
    <x v="8"/>
    <m/>
    <s v=""/>
  </r>
  <r>
    <s v="0454-2026"/>
    <n v="4071"/>
    <s v="Oscar contreras"/>
    <s v="KR"/>
    <n v="27"/>
    <m/>
    <m/>
    <n v="28"/>
    <m/>
    <s v="SUR"/>
    <n v="31"/>
    <s v="INT"/>
    <n v="110"/>
    <s v="KR 27   28  sur 31 INT 110"/>
    <n v="231966"/>
    <m/>
    <m/>
    <s v="Oscar contreras"/>
    <s v="KR"/>
    <n v="27"/>
    <m/>
    <m/>
    <n v="28"/>
    <m/>
    <s v="SUR"/>
    <n v="31"/>
    <s v="INT"/>
    <n v="101"/>
    <s v="KR 27   28  sur 31 INT 101"/>
    <n v="231966"/>
    <n v="3146622230"/>
    <m/>
    <m/>
    <s v="RESIDUOS SOLIDOS"/>
    <s v="Tenencia inadecuada de lotes - falta de mantenimiento"/>
    <s v="El Esmeraldal"/>
    <m/>
    <x v="81"/>
    <d v="2026-04-21T00:00:00"/>
    <n v="0"/>
    <d v="2026-04-21T00:00:00"/>
    <s v="Visitas patrulleros"/>
    <s v="Laura Bautista Barroso"/>
    <m/>
    <m/>
    <s v="Auto de archivo"/>
    <x v="8"/>
    <m/>
    <s v=""/>
  </r>
  <r>
    <s v="0455-2026"/>
    <n v="5725"/>
    <s v="Oficio"/>
    <s v="CL"/>
    <n v="31"/>
    <m/>
    <s v="SUR"/>
    <n v="45"/>
    <s v="A"/>
    <m/>
    <n v="3"/>
    <m/>
    <m/>
    <s v="CL 31  SUR 45 A  3  "/>
    <m/>
    <m/>
    <m/>
    <s v="Luna verde"/>
    <s v="CL"/>
    <n v="31"/>
    <m/>
    <s v="SUR"/>
    <n v="45"/>
    <s v="A"/>
    <m/>
    <n v="3"/>
    <m/>
    <m/>
    <s v="CL 31  SUR 45 A  3  "/>
    <m/>
    <m/>
    <m/>
    <m/>
    <s v="HÍDRICO"/>
    <s v="Manejo inadecuado de aguas lluvias o escorrentia"/>
    <s v="San Marcos"/>
    <m/>
    <x v="90"/>
    <m/>
    <n v="-46147"/>
    <d v="2026-05-12T00:00:00"/>
    <m/>
    <m/>
    <m/>
    <m/>
    <s v="Auto de archivo"/>
    <x v="8"/>
    <m/>
    <m/>
  </r>
  <r>
    <s v="0456-2026"/>
    <n v="31212"/>
    <s v="Comunidad"/>
    <m/>
    <m/>
    <m/>
    <m/>
    <m/>
    <m/>
    <m/>
    <m/>
    <m/>
    <m/>
    <s v="         "/>
    <m/>
    <m/>
    <m/>
    <s v="Wilfer arley redon"/>
    <s v="KR"/>
    <n v="29"/>
    <s v="D"/>
    <m/>
    <n v="41"/>
    <m/>
    <s v="SUR"/>
    <n v="82"/>
    <m/>
    <m/>
    <s v="KR 29 D 41 SUR 82"/>
    <m/>
    <n v="311919626"/>
    <m/>
    <m/>
    <s v="FLORA"/>
    <s v="Aprovechamiento forestal sin permisos "/>
    <s v="San Rafael"/>
    <m/>
    <x v="95"/>
    <d v="2026-04-29T00:00:00"/>
    <n v="-12"/>
    <d v="2026-04-29T00:00:00"/>
    <s v="Visitas patrulleros"/>
    <s v="Laura Bautista Barroso"/>
    <m/>
    <m/>
    <s v="Auto de archivo"/>
    <x v="8"/>
    <m/>
    <s v=""/>
  </r>
  <r>
    <s v="0457-2026"/>
    <n v="5640"/>
    <s v="DE oficio - Ecosistemas y Biodiversidad / Adriana Maria Arias"/>
    <m/>
    <m/>
    <m/>
    <m/>
    <m/>
    <m/>
    <m/>
    <m/>
    <m/>
    <m/>
    <s v="No reporta"/>
    <s v="No reporta"/>
    <s v="No reporta"/>
    <s v="No reporta"/>
    <s v="Por determinar"/>
    <s v="KR"/>
    <n v="42"/>
    <s v="A"/>
    <m/>
    <n v="26"/>
    <s v="A"/>
    <s v="SUR"/>
    <n v="120"/>
    <m/>
    <m/>
    <m/>
    <m/>
    <m/>
    <m/>
    <m/>
    <s v="LOTE-PREDIO"/>
    <s v="Tenencia inadecuada de lotes - falta de mantenimiento"/>
    <s v="Las Orquideas"/>
    <m/>
    <x v="98"/>
    <m/>
    <n v="-46155"/>
    <m/>
    <m/>
    <m/>
    <m/>
    <m/>
    <s v="Visitas patrulleros"/>
    <x v="16"/>
    <m/>
    <s v=""/>
  </r>
  <r>
    <s v="0458-2026"/>
    <n v="31875"/>
    <s v="Comunidad"/>
    <m/>
    <m/>
    <m/>
    <m/>
    <m/>
    <m/>
    <m/>
    <m/>
    <m/>
    <m/>
    <s v="         "/>
    <m/>
    <m/>
    <m/>
    <s v="Carlos palacio"/>
    <s v="CL"/>
    <n v="36"/>
    <s v="D"/>
    <s v="SUR"/>
    <n v="10"/>
    <m/>
    <m/>
    <n v="94"/>
    <m/>
    <m/>
    <s v="CL 36 D SUR 10 94"/>
    <m/>
    <s v="310 444 17 33"/>
    <m/>
    <m/>
    <s v="LOTE-PREDIO"/>
    <m/>
    <s v="El Escobero"/>
    <m/>
    <x v="98"/>
    <m/>
    <n v="-46155"/>
    <m/>
    <m/>
    <m/>
    <m/>
    <m/>
    <m/>
    <x v="13"/>
    <m/>
    <s v=""/>
  </r>
  <r>
    <s v="0459-2026"/>
    <n v="32029"/>
    <s v="Luz Dary Restrepo"/>
    <s v="CL"/>
    <n v="53"/>
    <s v="C"/>
    <s v="SUR"/>
    <n v="40"/>
    <s v="B"/>
    <m/>
    <m/>
    <s v="TORRE 1"/>
    <m/>
    <s v="CL 53 c SUR 40 B   TORRE 1 "/>
    <n v="42969634"/>
    <n v="3116169461"/>
    <m/>
    <s v="Por determinar"/>
    <m/>
    <m/>
    <m/>
    <m/>
    <m/>
    <m/>
    <m/>
    <m/>
    <m/>
    <m/>
    <m/>
    <m/>
    <m/>
    <m/>
    <m/>
    <s v="SUELO"/>
    <s v="Acumulación de escombros en el espacio publico "/>
    <s v="Inmaculada"/>
    <m/>
    <x v="98"/>
    <d v="2026-05-25T00:00:00"/>
    <n v="12"/>
    <d v="2026-05-25T00:00:00"/>
    <s v="Visitas patrulleros"/>
    <s v="Laura Bautista Barroso"/>
    <m/>
    <m/>
    <s v="Auto de archivo"/>
    <x v="8"/>
    <m/>
    <s v=""/>
  </r>
  <r>
    <s v="0460-2026"/>
    <n v="32705"/>
    <s v="Comunidad"/>
    <m/>
    <m/>
    <m/>
    <m/>
    <m/>
    <m/>
    <m/>
    <m/>
    <m/>
    <m/>
    <s v="         "/>
    <m/>
    <m/>
    <m/>
    <s v="EPM"/>
    <s v="CL"/>
    <n v="21"/>
    <m/>
    <s v="SUR"/>
    <n v="41"/>
    <s v="AA"/>
    <m/>
    <m/>
    <m/>
    <m/>
    <s v="CL 21 Sur 41 AA"/>
    <m/>
    <m/>
    <m/>
    <m/>
    <s v="HÍDRICO"/>
    <s v="Descarga inadecuada de aguas residuales o sin cumplimiento de requisitos"/>
    <s v="Zuñiga"/>
    <m/>
    <x v="97"/>
    <d v="2026-05-14T00:00:00"/>
    <n v="0"/>
    <d v="2026-05-26T00:00:00"/>
    <s v="Verificación"/>
    <s v="Olver Puerta Garcia"/>
    <m/>
    <m/>
    <s v="Auto de archivo"/>
    <x v="8"/>
    <m/>
    <s v=""/>
  </r>
  <r>
    <s v="0461-2026"/>
    <n v="32706"/>
    <s v="Doris Quintero"/>
    <m/>
    <m/>
    <m/>
    <m/>
    <m/>
    <m/>
    <m/>
    <m/>
    <m/>
    <m/>
    <s v="         "/>
    <n v="42727077"/>
    <n v="3122484726"/>
    <m/>
    <s v="Hacienda Avigñon"/>
    <m/>
    <m/>
    <m/>
    <m/>
    <m/>
    <m/>
    <m/>
    <m/>
    <m/>
    <m/>
    <s v="hacienda avigñon"/>
    <m/>
    <m/>
    <m/>
    <m/>
    <s v="FLORA"/>
    <s v="Afectaciones a la propiedad por arboles o vegetación"/>
    <s v="Loma El Atravezado"/>
    <m/>
    <x v="97"/>
    <d v="2026-05-26T00:00:00"/>
    <n v="12"/>
    <d v="2026-05-26T00:00:00"/>
    <s v="Visitas patrulleros"/>
    <s v="Olver Puerta Garcia"/>
    <m/>
    <m/>
    <s v="Verificación"/>
    <x v="6"/>
    <m/>
    <s v=""/>
  </r>
  <r>
    <s v="0462-2026"/>
    <n v="14055"/>
    <s v="YI LIU Y/O ADRIANA VALENCIA"/>
    <s v="KR"/>
    <n v="24"/>
    <s v="D"/>
    <m/>
    <n v="40"/>
    <m/>
    <s v="SUR"/>
    <n v="961"/>
    <m/>
    <m/>
    <s v="KR 24 D  40  SUR 961  "/>
    <m/>
    <n v="3011091750"/>
    <s v="adrianamariavalenciadeliu@gmail.com"/>
    <s v="Los cahrcos de erney"/>
    <m/>
    <m/>
    <m/>
    <m/>
    <m/>
    <m/>
    <m/>
    <m/>
    <m/>
    <m/>
    <s v="Veredad el vallano"/>
    <m/>
    <m/>
    <m/>
    <m/>
    <s v="SUELO"/>
    <s v="Afectación a suelos de protección "/>
    <s v="El Vallano"/>
    <m/>
    <x v="91"/>
    <d v="2026-05-12T00:00:00"/>
    <n v="6"/>
    <d v="2026-05-12T00:00:00"/>
    <s v="Visitas técnicos"/>
    <m/>
    <m/>
    <m/>
    <m/>
    <x v="13"/>
    <m/>
    <s v=""/>
  </r>
  <r>
    <s v="0463-2026"/>
    <n v="32704"/>
    <s v="Oficio"/>
    <m/>
    <m/>
    <m/>
    <m/>
    <m/>
    <m/>
    <m/>
    <m/>
    <m/>
    <m/>
    <s v="         "/>
    <m/>
    <m/>
    <m/>
    <s v="nohemi restrepo/julian posada"/>
    <s v="KR"/>
    <n v="30"/>
    <m/>
    <m/>
    <n v="40"/>
    <m/>
    <s v="SUR"/>
    <n v="75"/>
    <m/>
    <m/>
    <s v="Cr 30 40 Sur 75"/>
    <m/>
    <m/>
    <m/>
    <m/>
    <s v="RESIDUOS SOLIDOS"/>
    <s v="Disposición inadecuada de residuos sólidos en horas, dias y lugares no autorizados"/>
    <s v="San José"/>
    <m/>
    <x v="97"/>
    <d v="2026-05-14T00:00:00"/>
    <n v="0"/>
    <d v="2026-05-19T00:00:00"/>
    <s v="Verificación"/>
    <s v="Olver Puerta Garcia"/>
    <m/>
    <m/>
    <s v="Auto de archivo"/>
    <x v="8"/>
    <m/>
    <s v=""/>
  </r>
  <r>
    <s v="0464-2026"/>
    <n v="32939"/>
    <s v="Catalina Guzman"/>
    <s v="KR"/>
    <n v="42"/>
    <s v="A"/>
    <m/>
    <n v="26"/>
    <s v="A"/>
    <s v="SUR"/>
    <n v="154"/>
    <m/>
    <m/>
    <s v="KR 42 A  26 A SUR 154  "/>
    <m/>
    <m/>
    <m/>
    <s v="Frank Ferney Velasquez Agudelo"/>
    <s v="KR"/>
    <n v="42"/>
    <s v="A"/>
    <m/>
    <n v="26"/>
    <s v="A"/>
    <s v="SUR"/>
    <n v="152"/>
    <m/>
    <m/>
    <m/>
    <m/>
    <n v="3013848259"/>
    <m/>
    <m/>
    <s v="LOTE-PREDIO"/>
    <s v="Tenencia inadecuada de lotes - falta de mantenimiento"/>
    <s v="Las Orquideas"/>
    <m/>
    <x v="99"/>
    <d v="2026-05-19T00:00:00"/>
    <n v="0"/>
    <d v="2026-05-21T00:00:00"/>
    <s v="Auto de archivo"/>
    <s v="Juan Carlos Sánchez Vargas"/>
    <m/>
    <m/>
    <s v="Archivado"/>
    <x v="8"/>
    <m/>
    <s v=""/>
  </r>
  <r>
    <s v="0465-2026"/>
    <n v="32938"/>
    <s v="Oficio/ AMVA"/>
    <m/>
    <m/>
    <m/>
    <m/>
    <m/>
    <m/>
    <m/>
    <m/>
    <m/>
    <m/>
    <s v="         "/>
    <m/>
    <m/>
    <m/>
    <s v="Por determinar"/>
    <s v="KR"/>
    <n v="25"/>
    <m/>
    <s v="SUR"/>
    <n v="15"/>
    <m/>
    <m/>
    <n v="4"/>
    <s v="int 125"/>
    <s v="limites con medellin "/>
    <m/>
    <m/>
    <m/>
    <m/>
    <m/>
    <s v="HÍDRICO"/>
    <s v="Disposición inadecuada de residuos sólidos en horas, dias y lugares no autorizados"/>
    <s v="Santa Catalina"/>
    <m/>
    <x v="99"/>
    <m/>
    <n v="-46161"/>
    <m/>
    <m/>
    <m/>
    <m/>
    <m/>
    <s v="Visitas técnicos"/>
    <x v="2"/>
    <m/>
    <s v=""/>
  </r>
  <r>
    <s v="0466-2026"/>
    <n v="33165"/>
    <s v="Marleny Angel -Admon Lemont 2"/>
    <m/>
    <s v="Km 15 "/>
    <m/>
    <m/>
    <m/>
    <m/>
    <m/>
    <m/>
    <n v="750"/>
    <s v="Mts Av Las palmas"/>
    <s v=" Km 15        750 Mts Av Las palmas"/>
    <m/>
    <n v="3184185940"/>
    <s v="mangel@abelardoyepes.com "/>
    <s v="Por Determinar "/>
    <m/>
    <m/>
    <m/>
    <m/>
    <m/>
    <m/>
    <m/>
    <m/>
    <s v="Lemont 2 casa 30"/>
    <m/>
    <m/>
    <m/>
    <m/>
    <m/>
    <m/>
    <s v="FAUNA DOMÉSTICA"/>
    <s v="Tenencia inadecuada de animales de compañía"/>
    <s v="Las Palmas"/>
    <m/>
    <x v="99"/>
    <m/>
    <n v="-46161"/>
    <m/>
    <m/>
    <m/>
    <m/>
    <s v="Juan  Muñoz Guerra"/>
    <s v="Auto de inicio "/>
    <x v="3"/>
    <m/>
    <s v=""/>
  </r>
  <r>
    <s v="0467-2026"/>
    <n v="34063"/>
    <s v="Ismelda Toro Sanchez"/>
    <s v="KR"/>
    <n v="29"/>
    <s v="A"/>
    <m/>
    <n v="39"/>
    <m/>
    <s v="SUR"/>
    <n v="34"/>
    <s v="Apto 409"/>
    <m/>
    <s v="KR 29 A  39  SUR 34 Apto 409 "/>
    <n v="39163910"/>
    <n v="3002206455"/>
    <m/>
    <s v="Por Determinar"/>
    <s v="KR"/>
    <n v="29"/>
    <s v="A"/>
    <m/>
    <n v="39"/>
    <m/>
    <s v="SUR"/>
    <n v="34"/>
    <s v="Apto 408"/>
    <m/>
    <m/>
    <m/>
    <m/>
    <m/>
    <m/>
    <s v="FAUNA DOMÉSTICA"/>
    <s v="Ataque de animales de compañía a otros animales o personas"/>
    <s v="Loma de las Brujas"/>
    <m/>
    <x v="100"/>
    <m/>
    <n v="-46163"/>
    <m/>
    <m/>
    <m/>
    <m/>
    <s v="Juan  Muñoz Guerra"/>
    <s v="Auto de inicio "/>
    <x v="3"/>
    <m/>
    <s v=""/>
  </r>
  <r>
    <s v="0468-2026"/>
    <n v="34176"/>
    <s v="Maria Teresa Rugeles Lopez "/>
    <s v="CL"/>
    <n v="23"/>
    <s v="A"/>
    <s v="SUR"/>
    <n v="1"/>
    <s v="C"/>
    <m/>
    <n v="44"/>
    <s v="casa 9 A"/>
    <s v="Charco Azul Robledales "/>
    <s v="CL 23 A SUR 1 C  44 casa 9 A Charco Azul Robledales "/>
    <n v="63306025"/>
    <n v="3007818326"/>
    <s v="maria.rugeles@udea.edu.co"/>
    <s v="laura "/>
    <s v="CL"/>
    <n v="23"/>
    <s v="A"/>
    <s v="SUR"/>
    <n v="1"/>
    <s v="C"/>
    <m/>
    <n v="44"/>
    <s v="casa 8"/>
    <s v="Charco Azul Robledales "/>
    <m/>
    <m/>
    <n v="3151887912"/>
    <m/>
    <m/>
    <s v="FAUNA DOMÉSTICA"/>
    <s v="Tenencia inadecuada de animales de compañía"/>
    <s v="Pantanillo"/>
    <m/>
    <x v="100"/>
    <m/>
    <n v="-46163"/>
    <m/>
    <m/>
    <m/>
    <m/>
    <m/>
    <s v="Visitas patrulleros"/>
    <x v="13"/>
    <m/>
    <s v=""/>
  </r>
  <r>
    <s v="0469-2026"/>
    <n v="34320"/>
    <s v="Residentes Copropiedad Parques de San Carlos "/>
    <m/>
    <m/>
    <m/>
    <m/>
    <m/>
    <m/>
    <m/>
    <m/>
    <m/>
    <m/>
    <s v="         "/>
    <m/>
    <n v="3332617123"/>
    <s v="parquesancarlosph@gmail.com"/>
    <s v="Por determinar "/>
    <m/>
    <m/>
    <m/>
    <m/>
    <m/>
    <m/>
    <m/>
    <m/>
    <s v="Quebrada la Heliodora"/>
    <m/>
    <m/>
    <m/>
    <m/>
    <m/>
    <m/>
    <s v="HÍDRICO"/>
    <s v="Descarga inadecuada de aguas residuales o sin cumplimiento de requisitos"/>
    <s v="El Dorado"/>
    <m/>
    <x v="101"/>
    <m/>
    <n v="-46164"/>
    <m/>
    <m/>
    <m/>
    <m/>
    <m/>
    <s v="Visitas patrulleros"/>
    <x v="13"/>
    <m/>
    <s v=""/>
  </r>
  <r>
    <s v="0470-2026"/>
    <n v="33328"/>
    <s v="Nicolas cortes Parra -Edificio antalya"/>
    <s v="CL"/>
    <n v="24"/>
    <m/>
    <s v="SUR"/>
    <n v="42"/>
    <m/>
    <m/>
    <n v="46"/>
    <m/>
    <m/>
    <s v="CL 24  SUR 42   46  "/>
    <m/>
    <m/>
    <s v="legal.corteszabalajorge@gmail.com"/>
    <s v="pesebrera"/>
    <m/>
    <m/>
    <m/>
    <m/>
    <m/>
    <m/>
    <m/>
    <m/>
    <m/>
    <m/>
    <m/>
    <m/>
    <m/>
    <m/>
    <m/>
    <s v="AIRE"/>
    <s v="Afectaciones por emisiones atmosféricas"/>
    <s v="Zuñiga"/>
    <m/>
    <x v="99"/>
    <m/>
    <n v="-46161"/>
    <m/>
    <m/>
    <m/>
    <m/>
    <m/>
    <s v="Visitas patrulleros"/>
    <x v="13"/>
    <m/>
    <s v=""/>
  </r>
  <r>
    <s v="0471-2026"/>
    <n v="34587"/>
    <s v="Monica Maria Alvarez "/>
    <s v="TR"/>
    <n v="27"/>
    <s v="A"/>
    <s v="SUR"/>
    <n v="42"/>
    <m/>
    <m/>
    <n v="46"/>
    <s v="apto 209"/>
    <m/>
    <s v="TR 27 A SUR 42   46 apto 209 "/>
    <n v="43752304"/>
    <n v="3104290630"/>
    <m/>
    <s v="Luis Felipe Tobon-Alejandra Restrepo"/>
    <s v="TR"/>
    <n v="27"/>
    <s v="A"/>
    <s v="SUR"/>
    <n v="42"/>
    <m/>
    <m/>
    <n v="46"/>
    <m/>
    <m/>
    <m/>
    <m/>
    <m/>
    <m/>
    <m/>
    <s v="FAUNA DOMÉSTICA"/>
    <s v="Presunto maltrato animal"/>
    <s v="Pontevedra"/>
    <m/>
    <x v="101"/>
    <m/>
    <n v="-46164"/>
    <m/>
    <m/>
    <m/>
    <m/>
    <s v="Juan  Muñoz Guerra"/>
    <s v="Auto de inicio "/>
    <x v="3"/>
    <m/>
    <s v=""/>
  </r>
  <r>
    <s v="0472-2026"/>
    <n v="34569"/>
    <s v="juan Camilo Estrada Gutierrez"/>
    <s v="CL"/>
    <n v="36"/>
    <m/>
    <s v="SUR"/>
    <n v="27"/>
    <m/>
    <m/>
    <n v="10"/>
    <m/>
    <s v="Apto 714"/>
    <s v="CL 36  SUR 27   10  Apto 714"/>
    <n v="1036618957"/>
    <n v="3004966202"/>
    <m/>
    <s v="Laura Margarita ArangoCalle "/>
    <s v="CL"/>
    <n v="36"/>
    <m/>
    <s v="SUR"/>
    <n v="27"/>
    <m/>
    <m/>
    <n v="10"/>
    <m/>
    <s v="Apto 616"/>
    <s v="CL 36  SUR 27   10  Apto 616"/>
    <s v="1152202765-"/>
    <n v="3013905247"/>
    <m/>
    <m/>
    <s v="FAUNA DOMÉSTICA"/>
    <s v="Ataque de animales de compañía a otros animales o personas"/>
    <s v="Inmaculada"/>
    <m/>
    <x v="101"/>
    <m/>
    <n v="-46164"/>
    <m/>
    <m/>
    <m/>
    <m/>
    <s v="Juan  Muñoz Guerra"/>
    <s v="Auto de inicio "/>
    <x v="3"/>
    <m/>
    <s v=""/>
  </r>
  <r>
    <s v="0473-2026"/>
    <s v="34657-34568"/>
    <s v="Comunidad "/>
    <m/>
    <m/>
    <m/>
    <m/>
    <m/>
    <m/>
    <m/>
    <m/>
    <m/>
    <m/>
    <s v="         "/>
    <m/>
    <m/>
    <m/>
    <s v="Parcelacion Cerrovento"/>
    <s v="KR"/>
    <n v="24"/>
    <m/>
    <m/>
    <n v="36"/>
    <s v="D"/>
    <s v="SUR"/>
    <n v="155"/>
    <m/>
    <m/>
    <s v="KR 24   36 D SUR 155  "/>
    <m/>
    <m/>
    <m/>
    <m/>
    <s v="SUELO"/>
    <s v="Afectación a suelos de protección "/>
    <s v="El Escobero"/>
    <m/>
    <x v="102"/>
    <d v="2026-05-26T00:00:00"/>
    <n v="1"/>
    <d v="2026-05-26T00:00:00"/>
    <s v="Visitas patrulleros"/>
    <s v="Olver Puerta Garcia"/>
    <m/>
    <m/>
    <s v="Informe técnico"/>
    <x v="6"/>
    <m/>
    <s v=""/>
  </r>
  <r>
    <s v="0474-2026"/>
    <n v="34697"/>
    <s v="Tierra Grata camino verde  "/>
    <s v="CL"/>
    <n v="39"/>
    <s v="DD"/>
    <s v="SUR"/>
    <n v="24"/>
    <s v="EE"/>
    <m/>
    <n v="99"/>
    <m/>
    <m/>
    <s v="CL 39 DD SUR 24 EE  99  "/>
    <m/>
    <n v="3222500704"/>
    <m/>
    <s v="Por Determinar "/>
    <s v="CL"/>
    <n v="39"/>
    <s v="D"/>
    <s v="SUR"/>
    <n v="24"/>
    <s v="EE"/>
    <m/>
    <d v="1968-02-01T00:00:00"/>
    <m/>
    <m/>
    <m/>
    <m/>
    <m/>
    <m/>
    <m/>
    <s v="FLORA"/>
    <s v="Afectación a individuos arboreos"/>
    <s v="El Chingui"/>
    <m/>
    <x v="102"/>
    <m/>
    <n v="-46167"/>
    <m/>
    <m/>
    <m/>
    <m/>
    <m/>
    <s v="Visitas técnicos"/>
    <x v="2"/>
    <m/>
    <s v=""/>
  </r>
  <r>
    <s v="0475-2026"/>
    <n v="34351"/>
    <s v="Urbanizacion Aguadulce P.H. Jimmy Arango gomes RL"/>
    <s v="CL"/>
    <n v="46"/>
    <s v="D"/>
    <s v="SUR"/>
    <n v="42"/>
    <s v="D"/>
    <m/>
    <n v="80"/>
    <m/>
    <m/>
    <m/>
    <s v="900296454-5"/>
    <s v="3238411900-3104487528"/>
    <m/>
    <s v="Por Determinar "/>
    <s v="CL"/>
    <n v="46"/>
    <s v="D"/>
    <s v="SUR"/>
    <m/>
    <m/>
    <m/>
    <m/>
    <s v="debajo del puente al lado de la glorieta "/>
    <m/>
    <m/>
    <m/>
    <m/>
    <m/>
    <m/>
    <s v="RESIDUOS SOLIDOS"/>
    <s v="Disposición inadecuada de residuos sólidos en horas, dias y lugares no autorizados"/>
    <s v="La Paz"/>
    <m/>
    <x v="101"/>
    <m/>
    <n v="-46164"/>
    <m/>
    <m/>
    <m/>
    <m/>
    <m/>
    <s v="Visitas patrulleros"/>
    <x v="11"/>
    <m/>
    <s v=""/>
  </r>
  <r>
    <s v="0476-2026"/>
    <n v="32699"/>
    <s v="The Columbus School"/>
    <m/>
    <m/>
    <m/>
    <m/>
    <m/>
    <m/>
    <m/>
    <m/>
    <s v="km 16 "/>
    <s v="alto de las palmas "/>
    <m/>
    <m/>
    <n v="6044033000"/>
    <m/>
    <m/>
    <m/>
    <m/>
    <m/>
    <m/>
    <m/>
    <m/>
    <m/>
    <m/>
    <m/>
    <m/>
    <m/>
    <m/>
    <m/>
    <m/>
    <m/>
    <s v="HÍDRICO"/>
    <s v="Descarga inadecuada de aguas residuales o sin cumplimiento de requisitos"/>
    <s v="Las Palmas"/>
    <m/>
    <x v="97"/>
    <m/>
    <n v="-46156"/>
    <m/>
    <m/>
    <m/>
    <m/>
    <m/>
    <s v="Verificación"/>
    <x v="5"/>
    <m/>
    <s v=""/>
  </r>
  <r>
    <s v="0477-2026"/>
    <n v="34487"/>
    <s v="Parcelacion guadalquivir P.H."/>
    <s v="KR"/>
    <n v="27"/>
    <s v="A"/>
    <m/>
    <m/>
    <m/>
    <m/>
    <m/>
    <m/>
    <m/>
    <m/>
    <m/>
    <m/>
    <m/>
    <s v="Por Determinar "/>
    <m/>
    <m/>
    <m/>
    <m/>
    <m/>
    <m/>
    <m/>
    <m/>
    <m/>
    <m/>
    <m/>
    <m/>
    <m/>
    <m/>
    <m/>
    <s v="HÍDRICO"/>
    <s v="Descarga inadecuada de aguas residuales o sin cumplimiento de requisitos"/>
    <s v="Loma de las Brujas"/>
    <m/>
    <x v="101"/>
    <m/>
    <n v="-46164"/>
    <m/>
    <m/>
    <m/>
    <m/>
    <m/>
    <s v="Visitas patrulleros"/>
    <x v="7"/>
    <m/>
    <s v=""/>
  </r>
  <r>
    <s v="0478-2026"/>
    <n v="35109"/>
    <s v="Anonimo"/>
    <m/>
    <m/>
    <m/>
    <m/>
    <m/>
    <m/>
    <m/>
    <m/>
    <m/>
    <m/>
    <m/>
    <m/>
    <m/>
    <m/>
    <s v="Blanca mesa "/>
    <s v="CL"/>
    <n v="32"/>
    <s v="B"/>
    <s v="SUR"/>
    <n v="44"/>
    <s v="A"/>
    <m/>
    <n v="83"/>
    <m/>
    <m/>
    <m/>
    <m/>
    <m/>
    <m/>
    <m/>
    <s v="FAUNA SILVESTRE"/>
    <s v="Tenencia inadecuada de animales de compañía"/>
    <s v="San Marcos"/>
    <m/>
    <x v="103"/>
    <d v="2026-05-28T00:00:00"/>
    <n v="2"/>
    <d v="2026-05-28T00:00:00"/>
    <s v="Visitas patrulleros"/>
    <s v="Laura Bautista Barroso"/>
    <m/>
    <m/>
    <s v="Verificación"/>
    <x v="7"/>
    <m/>
    <s v=""/>
  </r>
  <r>
    <s v="0479-2026"/>
    <n v="35110"/>
    <s v="Cecilia sanchez de Orozco "/>
    <s v="KR"/>
    <n v="40"/>
    <m/>
    <m/>
    <n v="40"/>
    <s v="B"/>
    <s v="SUR"/>
    <n v="30"/>
    <m/>
    <m/>
    <m/>
    <n v="24919095"/>
    <n v="3113703778"/>
    <m/>
    <s v="Suramericana"/>
    <m/>
    <m/>
    <m/>
    <m/>
    <m/>
    <m/>
    <m/>
    <m/>
    <m/>
    <m/>
    <m/>
    <m/>
    <m/>
    <m/>
    <m/>
    <s v="FLORA"/>
    <s v="Afectaciones a la propiedad por arboles o vegetación"/>
    <s v="El Dorado"/>
    <m/>
    <x v="103"/>
    <d v="2026-05-28T00:00:00"/>
    <n v="2"/>
    <d v="2026-05-28T00:00:00"/>
    <s v="Visitas patrulleros"/>
    <s v="Carlos Mario Gonzalez"/>
    <m/>
    <m/>
    <s v="Verificación"/>
    <x v="16"/>
    <m/>
    <s v=""/>
  </r>
  <r>
    <s v="0480-2026"/>
    <n v="35130"/>
    <s v="Comunidad "/>
    <m/>
    <m/>
    <m/>
    <m/>
    <m/>
    <m/>
    <m/>
    <m/>
    <m/>
    <m/>
    <m/>
    <m/>
    <m/>
    <m/>
    <s v="Corporacion Milan"/>
    <s v="KR"/>
    <n v="47"/>
    <m/>
    <m/>
    <n v="43"/>
    <m/>
    <s v="SUR"/>
    <n v="50"/>
    <m/>
    <m/>
    <m/>
    <m/>
    <n v="3044704050"/>
    <m/>
    <m/>
    <s v="FLORA"/>
    <s v="Afectación a individuos arboreos"/>
    <s v="Milan- Vallejuelos"/>
    <m/>
    <x v="103"/>
    <m/>
    <n v="-46168"/>
    <m/>
    <m/>
    <m/>
    <m/>
    <m/>
    <s v="Visitas técnicos"/>
    <x v="9"/>
    <m/>
    <s v=""/>
  </r>
  <r>
    <s v="0481-2026"/>
    <n v="35171"/>
    <s v="Isabela espinal Lopez - kiara -"/>
    <s v="KR"/>
    <n v="28"/>
    <m/>
    <m/>
    <n v="38"/>
    <m/>
    <s v="SUR"/>
    <n v="40"/>
    <s v="int 145"/>
    <m/>
    <m/>
    <n v="1001366307"/>
    <m/>
    <s v="isabela_el@hotmail.com"/>
    <m/>
    <m/>
    <m/>
    <m/>
    <m/>
    <m/>
    <m/>
    <m/>
    <m/>
    <m/>
    <m/>
    <m/>
    <m/>
    <m/>
    <m/>
    <m/>
    <s v="FAUNA DOMÉSTICA"/>
    <s v="Permiso de tenencia de caninos de manejo especial "/>
    <s v="Loma de las Brujas"/>
    <m/>
    <x v="103"/>
    <m/>
    <n v="-46168"/>
    <m/>
    <m/>
    <m/>
    <m/>
    <s v="Juan  Muñoz Guerra"/>
    <s v="Orden de policía"/>
    <x v="3"/>
    <m/>
    <s v=""/>
  </r>
  <r>
    <s v="0482-2026"/>
    <n v="35111"/>
    <s v="Oficio -Guardabosques Daniela David "/>
    <s v="KR"/>
    <n v="1"/>
    <m/>
    <m/>
    <n v="36"/>
    <s v="D"/>
    <s v="SUR"/>
    <n v="515"/>
    <m/>
    <m/>
    <m/>
    <m/>
    <n v="6043220180"/>
    <m/>
    <s v="Por Determinar "/>
    <m/>
    <m/>
    <m/>
    <m/>
    <m/>
    <m/>
    <m/>
    <m/>
    <m/>
    <m/>
    <m/>
    <m/>
    <m/>
    <m/>
    <m/>
    <s v="FLORA"/>
    <s v="Afectación al ornato"/>
    <s v="Las Palmas"/>
    <m/>
    <x v="103"/>
    <d v="2026-05-26T00:00:00"/>
    <n v="0"/>
    <d v="2026-05-26T00:00:00"/>
    <s v="Visitas patrulleros"/>
    <s v="Carlos Mario Gonzalez"/>
    <m/>
    <m/>
    <s v="Verificación"/>
    <x v="16"/>
    <m/>
    <s v=""/>
  </r>
  <r>
    <s v="0483-2026"/>
    <n v="35615"/>
    <s v="Oficio Mauricio Patiño Gallego"/>
    <m/>
    <m/>
    <m/>
    <m/>
    <m/>
    <m/>
    <m/>
    <m/>
    <s v="200 mts "/>
    <s v="antes del peaje a la derecha "/>
    <m/>
    <n v="1037590431"/>
    <n v="3133755215"/>
    <m/>
    <s v="Nanny Katharina Bahnsen Duque "/>
    <m/>
    <m/>
    <m/>
    <m/>
    <m/>
    <m/>
    <m/>
    <m/>
    <m/>
    <m/>
    <m/>
    <m/>
    <n v="3103791039"/>
    <m/>
    <m/>
    <s v="FAUNA DOMÉSTICA"/>
    <s v="Tenencia inadecuada de animales de compañía"/>
    <s v="Pantanillo"/>
    <m/>
    <x v="104"/>
    <m/>
    <n v="-46169"/>
    <m/>
    <m/>
    <m/>
    <m/>
    <m/>
    <s v="Visitas patrulleros"/>
    <x v="11"/>
    <m/>
    <s v=""/>
  </r>
  <r>
    <s v="0484-2026"/>
    <n v="35174"/>
    <s v="Olga Lucia Gonzalez "/>
    <s v="CL"/>
    <n v="40"/>
    <s v="F"/>
    <s v="SUR"/>
    <n v="35"/>
    <s v="B"/>
    <m/>
    <n v="35"/>
    <s v="Apto 9804"/>
    <s v="To 1 "/>
    <m/>
    <m/>
    <n v="3148736587"/>
    <m/>
    <m/>
    <m/>
    <m/>
    <m/>
    <m/>
    <m/>
    <m/>
    <m/>
    <m/>
    <m/>
    <m/>
    <m/>
    <m/>
    <m/>
    <m/>
    <m/>
    <s v="FLORA"/>
    <s v="Afectación a individuos arboreos"/>
    <s v="El Dorado"/>
    <m/>
    <x v="103"/>
    <m/>
    <n v="-46168"/>
    <m/>
    <m/>
    <m/>
    <m/>
    <m/>
    <s v="Visitas patrulleros"/>
    <x v="6"/>
    <m/>
    <s v=""/>
  </r>
  <r>
    <s v="0485-2026"/>
    <n v="35433"/>
    <s v="Liliam Cristina Uribe Uribe "/>
    <s v="KR"/>
    <n v="24"/>
    <s v="F"/>
    <m/>
    <n v="40"/>
    <s v="F"/>
    <s v="SUR"/>
    <n v="142"/>
    <s v="int 126"/>
    <m/>
    <m/>
    <n v="43871610"/>
    <n v="3015018823"/>
    <m/>
    <s v="Por Determinar "/>
    <m/>
    <m/>
    <m/>
    <m/>
    <m/>
    <m/>
    <m/>
    <m/>
    <m/>
    <m/>
    <m/>
    <m/>
    <m/>
    <m/>
    <m/>
    <s v="LOTE-PREDIO"/>
    <s v="Tenencia inadecuada de lotes - falta de mantenimiento"/>
    <s v="El Salado"/>
    <m/>
    <x v="103"/>
    <m/>
    <n v="-46168"/>
    <m/>
    <m/>
    <m/>
    <m/>
    <m/>
    <s v="Visitas patrulleros"/>
    <x v="6"/>
    <m/>
    <s v=""/>
  </r>
  <r>
    <s v="0486-2026"/>
    <n v="35538"/>
    <s v="EPM"/>
    <m/>
    <m/>
    <m/>
    <m/>
    <m/>
    <m/>
    <m/>
    <m/>
    <m/>
    <m/>
    <m/>
    <m/>
    <m/>
    <m/>
    <s v="Carmen del socorro tabarez "/>
    <s v="KR"/>
    <n v="48"/>
    <m/>
    <m/>
    <n v="49"/>
    <s v="B"/>
    <s v="SUR"/>
    <n v="3"/>
    <s v="int 108"/>
    <m/>
    <m/>
    <m/>
    <n v="3233427634"/>
    <m/>
    <m/>
    <s v="HÍDRICO"/>
    <s v="Descarga inadecuada de aguas residuales o sin cumplimiento de requisitos"/>
    <s v="Las Flores"/>
    <m/>
    <x v="104"/>
    <m/>
    <n v="-46169"/>
    <m/>
    <m/>
    <m/>
    <m/>
    <m/>
    <s v="Visitas patrulleros"/>
    <x v="16"/>
    <m/>
    <s v=""/>
  </r>
  <r>
    <s v="0487-2026"/>
    <n v="35539"/>
    <s v="EPM"/>
    <m/>
    <m/>
    <m/>
    <m/>
    <m/>
    <m/>
    <m/>
    <m/>
    <m/>
    <m/>
    <m/>
    <m/>
    <m/>
    <m/>
    <s v="Luis carlos Alvarez"/>
    <s v="KR"/>
    <n v="40"/>
    <m/>
    <m/>
    <n v="53"/>
    <s v="B"/>
    <s v="SUR"/>
    <n v="63"/>
    <m/>
    <m/>
    <m/>
    <m/>
    <n v="5992591"/>
    <m/>
    <m/>
    <s v="HÍDRICO"/>
    <s v="Descarga inadecuada de aguas residuales o sin cumplimiento de requisitos"/>
    <s v="Las Flores"/>
    <m/>
    <x v="104"/>
    <m/>
    <n v="-46169"/>
    <m/>
    <m/>
    <m/>
    <m/>
    <m/>
    <s v="Visitas patrulleros"/>
    <x v="7"/>
    <m/>
    <s v=""/>
  </r>
  <r>
    <s v="0488-2026"/>
    <n v="35540"/>
    <s v="EPM"/>
    <m/>
    <m/>
    <m/>
    <m/>
    <m/>
    <m/>
    <m/>
    <m/>
    <m/>
    <m/>
    <m/>
    <m/>
    <m/>
    <m/>
    <s v="Julio Abel Villada"/>
    <s v="KR"/>
    <n v="42"/>
    <s v="D"/>
    <m/>
    <n v="45"/>
    <s v="B"/>
    <s v="SUR"/>
    <n v="69"/>
    <m/>
    <m/>
    <m/>
    <m/>
    <n v="4332717"/>
    <m/>
    <m/>
    <s v="HÍDRICO"/>
    <s v="Descarga inadecuada de aguas residuales o sin cumplimiento de requisitos"/>
    <s v="La Paz"/>
    <m/>
    <x v="104"/>
    <m/>
    <n v="-46169"/>
    <m/>
    <m/>
    <m/>
    <m/>
    <m/>
    <s v="Visitas patrulleros"/>
    <x v="16"/>
    <m/>
    <s v=""/>
  </r>
  <r>
    <s v="0489-2026"/>
    <n v="35541"/>
    <s v="EPM"/>
    <m/>
    <m/>
    <m/>
    <m/>
    <m/>
    <m/>
    <m/>
    <m/>
    <m/>
    <m/>
    <m/>
    <m/>
    <m/>
    <m/>
    <s v="Luz Marina Fernandez Rada"/>
    <s v="CL"/>
    <n v="41"/>
    <m/>
    <s v="SUR"/>
    <n v="25"/>
    <s v="A"/>
    <m/>
    <n v="165"/>
    <m/>
    <m/>
    <m/>
    <m/>
    <n v="2702442"/>
    <m/>
    <m/>
    <s v="HÍDRICO"/>
    <s v="Descarga inadecuada de aguas residuales o sin cumplimiento de requisitos"/>
    <s v="San Rafael"/>
    <m/>
    <x v="104"/>
    <m/>
    <n v="-46169"/>
    <m/>
    <m/>
    <m/>
    <m/>
    <m/>
    <s v="Visitas patrulleros"/>
    <x v="6"/>
    <m/>
    <s v=""/>
  </r>
  <r>
    <s v="0490-2026"/>
    <n v="35542"/>
    <s v="EPM"/>
    <m/>
    <m/>
    <m/>
    <m/>
    <m/>
    <m/>
    <m/>
    <m/>
    <m/>
    <m/>
    <m/>
    <m/>
    <m/>
    <m/>
    <s v="Luz Marina Fernandez Rada"/>
    <s v="CL"/>
    <n v="41"/>
    <m/>
    <s v="SUR"/>
    <n v="25"/>
    <s v="A"/>
    <m/>
    <n v="157"/>
    <m/>
    <m/>
    <m/>
    <m/>
    <n v="2702442"/>
    <m/>
    <m/>
    <s v="HÍDRICO"/>
    <s v="Descarga inadecuada de aguas residuales o sin cumplimiento de requisitos"/>
    <s v="San Rafael"/>
    <m/>
    <x v="104"/>
    <m/>
    <n v="-46169"/>
    <m/>
    <m/>
    <m/>
    <m/>
    <m/>
    <s v="Visitas patrulleros"/>
    <x v="6"/>
    <m/>
    <s v=""/>
  </r>
  <r>
    <s v="0491-2026"/>
    <n v="35543"/>
    <s v="EPM"/>
    <m/>
    <m/>
    <m/>
    <m/>
    <m/>
    <m/>
    <m/>
    <m/>
    <m/>
    <m/>
    <m/>
    <m/>
    <m/>
    <m/>
    <s v="Luis Fernando Rada "/>
    <s v="CL"/>
    <n v="41"/>
    <m/>
    <s v="SUR"/>
    <n v="25"/>
    <s v="A"/>
    <m/>
    <n v="159"/>
    <s v="int 155-157"/>
    <m/>
    <m/>
    <m/>
    <n v="3105171897"/>
    <m/>
    <m/>
    <s v="HÍDRICO"/>
    <s v="Descarga inadecuada de aguas residuales o sin cumplimiento de requisitos"/>
    <s v="San Rafael"/>
    <m/>
    <x v="104"/>
    <m/>
    <n v="-46169"/>
    <m/>
    <m/>
    <m/>
    <m/>
    <m/>
    <s v="Visitas patrulleros"/>
    <x v="6"/>
    <m/>
    <s v=""/>
  </r>
  <r>
    <s v="0492-2026"/>
    <n v="35544"/>
    <s v="EPM"/>
    <m/>
    <m/>
    <m/>
    <m/>
    <m/>
    <m/>
    <m/>
    <m/>
    <m/>
    <m/>
    <m/>
    <m/>
    <m/>
    <m/>
    <s v="Jairo de J. Rendón Flórez"/>
    <s v="KR"/>
    <n v="26"/>
    <m/>
    <m/>
    <n v="41"/>
    <m/>
    <s v="SUR"/>
    <n v="14"/>
    <m/>
    <m/>
    <m/>
    <s v="KR 26   41  SUR 14  "/>
    <m/>
    <m/>
    <m/>
    <s v="HÍDRICO"/>
    <s v="Descarga inadecuada de aguas residuales o sin cumplimiento de requisitos"/>
    <s v="San Rafael"/>
    <m/>
    <x v="104"/>
    <m/>
    <n v="-46169"/>
    <m/>
    <m/>
    <m/>
    <m/>
    <m/>
    <s v="Visitas patrulleros"/>
    <x v="7"/>
    <m/>
    <s v=""/>
  </r>
  <r>
    <s v="0493-2026"/>
    <n v="35545"/>
    <s v="EPM"/>
    <m/>
    <m/>
    <m/>
    <m/>
    <m/>
    <m/>
    <m/>
    <m/>
    <m/>
    <m/>
    <s v="         "/>
    <m/>
    <m/>
    <m/>
    <s v="Maria del Carmen Gonzalez Martines"/>
    <s v="KR"/>
    <n v="40"/>
    <s v="B"/>
    <m/>
    <n v="53"/>
    <s v="B"/>
    <s v="SUR"/>
    <n v="71"/>
    <m/>
    <m/>
    <m/>
    <s v="KR 40 B  53 B SUR 71  "/>
    <m/>
    <m/>
    <m/>
    <s v="HÍDRICO"/>
    <s v="Descarga inadecuada de aguas residuales o sin cumplimiento de requisitos"/>
    <s v="Loma del Barro"/>
    <m/>
    <x v="104"/>
    <m/>
    <n v="-46169"/>
    <m/>
    <m/>
    <m/>
    <m/>
    <m/>
    <s v="Visitas técnicos"/>
    <x v="9"/>
    <m/>
    <s v=""/>
  </r>
  <r>
    <s v="0494-2026"/>
    <n v="35546"/>
    <s v="EPM"/>
    <m/>
    <m/>
    <m/>
    <m/>
    <m/>
    <m/>
    <m/>
    <m/>
    <m/>
    <m/>
    <s v="         "/>
    <m/>
    <m/>
    <m/>
    <s v="Jeronimo Restrepo"/>
    <s v="KR"/>
    <n v="40"/>
    <s v="B"/>
    <m/>
    <n v="52"/>
    <s v="B"/>
    <s v="SUR"/>
    <n v="17"/>
    <m/>
    <m/>
    <n v="134"/>
    <m/>
    <m/>
    <m/>
    <m/>
    <s v="HÍDRICO"/>
    <s v="Descarga inadecuada de aguas residuales o sin cumplimiento de requisitos"/>
    <s v="El Trianón"/>
    <m/>
    <x v="104"/>
    <m/>
    <n v="-46169"/>
    <m/>
    <m/>
    <m/>
    <m/>
    <m/>
    <s v="Visitas patrulleros"/>
    <x v="7"/>
    <m/>
    <s v=""/>
  </r>
  <r>
    <s v="0495-2026"/>
    <n v="35547"/>
    <s v="EPM"/>
    <m/>
    <m/>
    <m/>
    <m/>
    <m/>
    <m/>
    <m/>
    <m/>
    <m/>
    <m/>
    <s v="         "/>
    <m/>
    <m/>
    <m/>
    <s v="Luz mery Villada Narvaez"/>
    <s v="KR"/>
    <n v="42"/>
    <s v="D"/>
    <m/>
    <n v="45"/>
    <s v="B"/>
    <s v="SUR"/>
    <n v="63"/>
    <m/>
    <m/>
    <n v="101"/>
    <m/>
    <m/>
    <m/>
    <m/>
    <s v="HÍDRICO"/>
    <s v="Descarga inadecuada de aguas residuales o sin cumplimiento de requisitos"/>
    <s v="La Paz"/>
    <m/>
    <x v="104"/>
    <m/>
    <n v="-46169"/>
    <m/>
    <m/>
    <m/>
    <m/>
    <m/>
    <s v="Visitas patrulleros"/>
    <x v="16"/>
    <m/>
    <s v=""/>
  </r>
  <r>
    <s v="0496-2026"/>
    <n v="35548"/>
    <s v="EPM"/>
    <m/>
    <m/>
    <m/>
    <m/>
    <m/>
    <m/>
    <m/>
    <m/>
    <m/>
    <m/>
    <s v="         "/>
    <m/>
    <m/>
    <m/>
    <s v="Felipe alexander Sosa vargas / Deifan Maria Vargas"/>
    <s v="KR"/>
    <n v="32"/>
    <m/>
    <m/>
    <n v="40"/>
    <m/>
    <m/>
    <n v="101"/>
    <m/>
    <m/>
    <m/>
    <s v="KR 32   40  SUR 101  "/>
    <m/>
    <n v="3334810"/>
    <m/>
    <s v="HÍDRICO"/>
    <s v="Descarga inadecuada de aguas residuales o sin cumplimiento de requisitos"/>
    <s v="San José"/>
    <m/>
    <x v="104"/>
    <m/>
    <n v="-46169"/>
    <m/>
    <m/>
    <m/>
    <m/>
    <m/>
    <s v="Visitas patrulleros"/>
    <x v="10"/>
    <m/>
    <s v=""/>
  </r>
  <r>
    <s v="0497-2026"/>
    <n v="35549"/>
    <s v="EPM"/>
    <m/>
    <m/>
    <m/>
    <m/>
    <m/>
    <m/>
    <m/>
    <m/>
    <m/>
    <m/>
    <s v="         "/>
    <m/>
    <m/>
    <m/>
    <s v="Roberto Nelson Londoño Mejia "/>
    <s v="KR"/>
    <n v="42"/>
    <s v="D"/>
    <m/>
    <n v="45"/>
    <s v="B"/>
    <s v="SUR"/>
    <n v="77"/>
    <m/>
    <m/>
    <m/>
    <m/>
    <m/>
    <n v="3104433267"/>
    <m/>
    <s v="HÍDRICO"/>
    <s v="Descarga inadecuada de aguas residuales o sin cumplimiento de requisitos"/>
    <s v="La Paz"/>
    <m/>
    <x v="104"/>
    <m/>
    <n v="-46169"/>
    <m/>
    <m/>
    <m/>
    <m/>
    <m/>
    <s v="Visitas patrulleros"/>
    <x v="7"/>
    <m/>
    <s v=""/>
  </r>
  <r>
    <s v="0498-2026"/>
    <n v="35550"/>
    <s v="EPM"/>
    <m/>
    <m/>
    <m/>
    <m/>
    <m/>
    <m/>
    <m/>
    <m/>
    <m/>
    <m/>
    <s v="         "/>
    <m/>
    <m/>
    <m/>
    <s v="William Montoya Montoya"/>
    <s v="KR"/>
    <n v="42"/>
    <s v="D"/>
    <m/>
    <n v="45"/>
    <s v="B"/>
    <s v="SUR"/>
    <n v="77"/>
    <m/>
    <m/>
    <m/>
    <m/>
    <m/>
    <m/>
    <m/>
    <s v="HÍDRICO"/>
    <s v="Descarga inadecuada de aguas residuales o sin cumplimiento de requisitos"/>
    <s v="La Paz"/>
    <m/>
    <x v="104"/>
    <m/>
    <n v="-46169"/>
    <m/>
    <m/>
    <m/>
    <m/>
    <m/>
    <s v="Visitas patrulleros"/>
    <x v="7"/>
    <m/>
    <s v=""/>
  </r>
  <r>
    <s v="0499-2026"/>
    <n v="35551"/>
    <s v="EPM"/>
    <m/>
    <m/>
    <m/>
    <m/>
    <m/>
    <m/>
    <m/>
    <m/>
    <m/>
    <m/>
    <s v="         "/>
    <m/>
    <m/>
    <m/>
    <s v="Jose William Villada Narvaez"/>
    <s v="KR"/>
    <n v="42"/>
    <s v="D"/>
    <m/>
    <n v="45"/>
    <s v="B"/>
    <s v="SUR"/>
    <n v="65"/>
    <m/>
    <m/>
    <m/>
    <s v="KR 42 D  45 B SUR 65  "/>
    <m/>
    <n v="43329172"/>
    <m/>
    <s v="HÍDRICO"/>
    <s v="Descarga inadecuada de aguas residuales o sin cumplimiento de requisitos"/>
    <s v="La Paz"/>
    <m/>
    <x v="104"/>
    <m/>
    <n v="-46169"/>
    <m/>
    <m/>
    <m/>
    <m/>
    <m/>
    <s v="Visitas patrulleros"/>
    <x v="16"/>
    <m/>
    <s v=""/>
  </r>
  <r>
    <s v="0500-2026"/>
    <n v="35552"/>
    <s v="EPM"/>
    <m/>
    <m/>
    <m/>
    <m/>
    <m/>
    <m/>
    <m/>
    <m/>
    <m/>
    <m/>
    <s v="         "/>
    <m/>
    <m/>
    <m/>
    <s v="Vidal German de Jesus Perez "/>
    <s v="CL"/>
    <n v="23"/>
    <m/>
    <s v="SUR"/>
    <n v="28"/>
    <m/>
    <m/>
    <n v="71"/>
    <m/>
    <m/>
    <m/>
    <m/>
    <m/>
    <n v="5115473"/>
    <m/>
    <s v="HÍDRICO"/>
    <s v="Descarga inadecuada de aguas residuales o sin cumplimiento de requisitos"/>
    <s v="Zuñiga"/>
    <m/>
    <x v="104"/>
    <m/>
    <n v="-46169"/>
    <m/>
    <m/>
    <m/>
    <m/>
    <m/>
    <s v="Visitas técnicos"/>
    <x v="9"/>
    <m/>
    <s v=""/>
  </r>
  <r>
    <s v="0501-2026"/>
    <n v="35553"/>
    <s v="EPM"/>
    <m/>
    <m/>
    <m/>
    <m/>
    <m/>
    <m/>
    <m/>
    <m/>
    <m/>
    <m/>
    <s v="         "/>
    <m/>
    <m/>
    <m/>
    <s v="Didier de Jesús Pérez Giraldo"/>
    <s v="CL"/>
    <n v="40"/>
    <s v="D"/>
    <s v="SUR"/>
    <n v="25"/>
    <s v="B"/>
    <m/>
    <n v="112"/>
    <n v="112"/>
    <m/>
    <m/>
    <s v="CL 40 D SUR 25 B  112  "/>
    <m/>
    <n v="3327733"/>
    <m/>
    <s v="HÍDRICO"/>
    <s v="Descarga inadecuada de aguas residuales o sin cumplimiento de requisitos"/>
    <s v="San Rafael"/>
    <m/>
    <x v="104"/>
    <m/>
    <n v="-46169"/>
    <m/>
    <m/>
    <m/>
    <m/>
    <m/>
    <s v="Visitas patrulleros"/>
    <x v="6"/>
    <m/>
    <s v=""/>
  </r>
  <r>
    <s v="0502-2026"/>
    <n v="35554"/>
    <s v="EPM"/>
    <m/>
    <m/>
    <m/>
    <m/>
    <m/>
    <m/>
    <m/>
    <m/>
    <m/>
    <m/>
    <s v="         "/>
    <m/>
    <m/>
    <m/>
    <s v="Jose Gustavo arcila carmona"/>
    <s v="KR"/>
    <n v="46"/>
    <m/>
    <m/>
    <n v="39"/>
    <m/>
    <s v="SUR"/>
    <n v="43"/>
    <m/>
    <m/>
    <m/>
    <m/>
    <m/>
    <n v="3104040683"/>
    <m/>
    <s v="HÍDRICO"/>
    <s v="Descarga inadecuada de aguas residuales o sin cumplimiento de requisitos"/>
    <s v="Alcalá"/>
    <m/>
    <x v="104"/>
    <m/>
    <n v="-46169"/>
    <m/>
    <m/>
    <m/>
    <m/>
    <m/>
    <s v="Visitas técnicos"/>
    <x v="9"/>
    <m/>
    <s v=""/>
  </r>
  <r>
    <s v="0503-2026"/>
    <n v="35555"/>
    <s v="EPM"/>
    <m/>
    <m/>
    <m/>
    <m/>
    <m/>
    <m/>
    <m/>
    <m/>
    <m/>
    <m/>
    <s v="         "/>
    <m/>
    <m/>
    <m/>
    <s v="Por Determinar "/>
    <s v="CL"/>
    <n v="46"/>
    <s v="C"/>
    <s v="SUR"/>
    <n v="39"/>
    <s v="B"/>
    <m/>
    <n v="54"/>
    <s v="INT 201-301-401"/>
    <m/>
    <m/>
    <m/>
    <m/>
    <m/>
    <m/>
    <s v="HÍDRICO"/>
    <s v="Descarga inadecuada de aguas residuales o sin cumplimiento de requisitos"/>
    <s v="El Trianón"/>
    <m/>
    <x v="104"/>
    <m/>
    <n v="-46169"/>
    <m/>
    <m/>
    <m/>
    <m/>
    <m/>
    <s v="Visitas técnicos"/>
    <x v="9"/>
    <m/>
    <s v=""/>
  </r>
  <r>
    <s v="0504-2026"/>
    <n v="35556"/>
    <s v="EPM"/>
    <m/>
    <m/>
    <m/>
    <m/>
    <m/>
    <m/>
    <m/>
    <m/>
    <m/>
    <m/>
    <s v="         "/>
    <m/>
    <m/>
    <m/>
    <s v="Por Determinar "/>
    <s v="CL"/>
    <n v="40"/>
    <s v="F"/>
    <s v="SUR"/>
    <n v="39"/>
    <s v="A"/>
    <m/>
    <n v="32"/>
    <m/>
    <m/>
    <m/>
    <m/>
    <m/>
    <m/>
    <m/>
    <s v="HÍDRICO"/>
    <s v="Descarga inadecuada de aguas residuales o sin cumplimiento de requisitos"/>
    <s v="El Dorado"/>
    <m/>
    <x v="104"/>
    <m/>
    <n v="-46169"/>
    <m/>
    <m/>
    <m/>
    <m/>
    <m/>
    <s v="Visitas patrulleros"/>
    <x v="10"/>
    <m/>
    <s v=""/>
  </r>
  <r>
    <s v="0505-2026"/>
    <n v="35557"/>
    <s v="EPM"/>
    <m/>
    <m/>
    <m/>
    <m/>
    <m/>
    <m/>
    <m/>
    <m/>
    <m/>
    <m/>
    <s v="         "/>
    <m/>
    <m/>
    <m/>
    <s v="Arquitectura y Contrucciones LTDA"/>
    <s v="CL"/>
    <n v="49"/>
    <m/>
    <s v="SUR"/>
    <n v="45"/>
    <s v="A"/>
    <m/>
    <n v="300"/>
    <m/>
    <n v="108"/>
    <s v="CL 49  SUR 45 A  300  108"/>
    <m/>
    <m/>
    <m/>
    <m/>
    <s v="HÍDRICO"/>
    <s v="Descarga inadecuada de aguas residuales o sin cumplimiento de requisitos"/>
    <s v="Las Casitas"/>
    <m/>
    <x v="104"/>
    <m/>
    <n v="-46169"/>
    <m/>
    <m/>
    <m/>
    <m/>
    <m/>
    <s v="Visitas patrulleros"/>
    <x v="7"/>
    <m/>
    <s v=""/>
  </r>
  <r>
    <s v="0506-2026"/>
    <n v="35558"/>
    <s v="EPM"/>
    <m/>
    <m/>
    <m/>
    <m/>
    <m/>
    <m/>
    <m/>
    <m/>
    <m/>
    <m/>
    <s v="         "/>
    <m/>
    <m/>
    <m/>
    <s v="Sergio Leon Correa Mesa"/>
    <s v="KR"/>
    <n v="44"/>
    <m/>
    <m/>
    <n v="46"/>
    <m/>
    <s v="SUR"/>
    <n v="43"/>
    <m/>
    <n v="202"/>
    <s v="KR 44   46  SUR 43  202"/>
    <m/>
    <m/>
    <n v="3329400"/>
    <m/>
    <s v="HÍDRICO"/>
    <s v="Descarga inadecuada de aguas residuales o sin cumplimiento de requisitos"/>
    <s v="Milan- Vallejuelos"/>
    <m/>
    <x v="104"/>
    <m/>
    <n v="-46169"/>
    <m/>
    <m/>
    <m/>
    <m/>
    <m/>
    <s v="Visitas patrulleros"/>
    <x v="16"/>
    <m/>
    <s v=""/>
  </r>
  <r>
    <s v="0507-2026"/>
    <n v="35559"/>
    <s v="EPM"/>
    <m/>
    <m/>
    <m/>
    <m/>
    <m/>
    <m/>
    <m/>
    <m/>
    <m/>
    <m/>
    <s v="         "/>
    <m/>
    <m/>
    <m/>
    <s v="Carlos Antonio Romero Echavarria"/>
    <s v="CL"/>
    <n v="41"/>
    <m/>
    <s v="SUR"/>
    <n v="25"/>
    <s v="A"/>
    <m/>
    <n v="175"/>
    <s v="INT 201"/>
    <m/>
    <m/>
    <m/>
    <m/>
    <m/>
    <m/>
    <s v="HÍDRICO"/>
    <s v="Descarga inadecuada de aguas residuales o sin cumplimiento de requisitos"/>
    <s v="La Mina "/>
    <m/>
    <x v="104"/>
    <m/>
    <n v="-46169"/>
    <m/>
    <m/>
    <m/>
    <m/>
    <m/>
    <s v="Visitas patrulleros"/>
    <x v="6"/>
    <m/>
    <s v=""/>
  </r>
  <r>
    <s v="0508-2026"/>
    <n v="35560"/>
    <s v="EPM"/>
    <m/>
    <m/>
    <m/>
    <m/>
    <m/>
    <m/>
    <m/>
    <m/>
    <m/>
    <m/>
    <s v="         "/>
    <m/>
    <m/>
    <m/>
    <s v="Carlos Antonio Romero Echavarria"/>
    <s v="CL"/>
    <n v="41"/>
    <m/>
    <s v="SUR"/>
    <n v="25"/>
    <s v="A"/>
    <m/>
    <n v="179"/>
    <m/>
    <m/>
    <m/>
    <m/>
    <m/>
    <m/>
    <m/>
    <s v="HÍDRICO"/>
    <s v="Descarga inadecuada de aguas residuales o sin cumplimiento de requisitos"/>
    <s v="La Mina "/>
    <m/>
    <x v="104"/>
    <m/>
    <n v="-46169"/>
    <m/>
    <m/>
    <m/>
    <m/>
    <m/>
    <s v="Visitas patrulleros"/>
    <x v="6"/>
    <m/>
    <s v=""/>
  </r>
  <r>
    <s v="0509-2026"/>
    <n v="35561"/>
    <s v="EPM"/>
    <m/>
    <m/>
    <m/>
    <m/>
    <m/>
    <m/>
    <m/>
    <m/>
    <m/>
    <m/>
    <m/>
    <m/>
    <m/>
    <m/>
    <s v="Libia Muñoz de Orrego"/>
    <s v="CL"/>
    <n v="41"/>
    <m/>
    <s v="SUR"/>
    <n v="25"/>
    <s v="A"/>
    <m/>
    <n v="171"/>
    <m/>
    <m/>
    <m/>
    <m/>
    <m/>
    <m/>
    <m/>
    <s v="HÍDRICO"/>
    <s v="Descarga inadecuada de aguas residuales o sin cumplimiento de requisitos"/>
    <s v="La Mina "/>
    <m/>
    <x v="104"/>
    <m/>
    <n v="-46169"/>
    <m/>
    <m/>
    <m/>
    <m/>
    <m/>
    <s v="Visitas técnicos"/>
    <x v="9"/>
    <m/>
    <s v=""/>
  </r>
  <r>
    <s v="0510-2026"/>
    <n v="35562"/>
    <s v="EPM"/>
    <m/>
    <m/>
    <m/>
    <m/>
    <m/>
    <m/>
    <m/>
    <m/>
    <m/>
    <m/>
    <s v="         "/>
    <m/>
    <m/>
    <m/>
    <s v="Claudio Antonio Acosta Muñoz"/>
    <s v="CL"/>
    <n v="48"/>
    <s v="F"/>
    <s v="SUR"/>
    <n v="42"/>
    <s v="C"/>
    <m/>
    <n v="104"/>
    <m/>
    <n v="403"/>
    <m/>
    <m/>
    <m/>
    <m/>
    <m/>
    <s v="HÍDRICO"/>
    <s v="Descarga inadecuada de aguas residuales o sin cumplimiento de requisitos"/>
    <s v="Loma del Barro"/>
    <m/>
    <x v="104"/>
    <m/>
    <n v="-46169"/>
    <m/>
    <m/>
    <m/>
    <m/>
    <m/>
    <s v="Visitas patrulleros"/>
    <x v="7"/>
    <m/>
    <s v=""/>
  </r>
  <r>
    <s v="0511-2026"/>
    <n v="35563"/>
    <s v="EPM"/>
    <m/>
    <m/>
    <m/>
    <m/>
    <m/>
    <m/>
    <m/>
    <m/>
    <m/>
    <m/>
    <s v="         "/>
    <m/>
    <m/>
    <m/>
    <s v="Olga Helena Molina Monsalve"/>
    <s v="KR"/>
    <n v="26"/>
    <m/>
    <m/>
    <n v="41"/>
    <m/>
    <s v="SUR"/>
    <n v="14"/>
    <m/>
    <n v="3011"/>
    <m/>
    <m/>
    <m/>
    <m/>
    <m/>
    <s v="HÍDRICO"/>
    <s v="Descarga inadecuada de aguas residuales o sin cumplimiento de requisitos"/>
    <s v="San Rafael"/>
    <m/>
    <x v="104"/>
    <m/>
    <n v="-46169"/>
    <m/>
    <m/>
    <m/>
    <m/>
    <m/>
    <s v="Visitas patrulleros"/>
    <x v="6"/>
    <m/>
    <s v=""/>
  </r>
  <r>
    <s v="0512-2026"/>
    <n v="28270"/>
    <s v="Oficio -Sonia Chaverra "/>
    <m/>
    <m/>
    <m/>
    <m/>
    <m/>
    <m/>
    <m/>
    <m/>
    <m/>
    <m/>
    <s v="         "/>
    <m/>
    <m/>
    <m/>
    <s v="Por Determinar "/>
    <m/>
    <m/>
    <m/>
    <m/>
    <m/>
    <m/>
    <m/>
    <m/>
    <s v="puente merkajuste "/>
    <s v="alto de las palmas "/>
    <m/>
    <m/>
    <m/>
    <m/>
    <m/>
    <s v="HÍDRICO"/>
    <s v="Descarga inadecuada de aguas residuales o sin cumplimiento de requisitos"/>
    <s v="Las Palmas"/>
    <m/>
    <x v="105"/>
    <d v="2026-05-06T00:00:00"/>
    <n v="5"/>
    <d v="2026-05-28T00:00:00"/>
    <s v="Auto de archivo"/>
    <s v="Juan Carlos Sánchez Vargas"/>
    <m/>
    <m/>
    <s v="Archivado"/>
    <x v="8"/>
    <m/>
    <s v=""/>
  </r>
  <r>
    <s v="0513-2026"/>
    <n v="28269"/>
    <s v="Oficio -sonia-"/>
    <m/>
    <m/>
    <m/>
    <m/>
    <m/>
    <m/>
    <m/>
    <m/>
    <s v="kM 15 +750"/>
    <s v="VARIANTE LAS PALMAS"/>
    <s v="        kM 15 +750 VARIANTE LAS PALMAS"/>
    <m/>
    <m/>
    <m/>
    <s v="lemont 1,2 PTAR"/>
    <m/>
    <m/>
    <m/>
    <m/>
    <m/>
    <m/>
    <m/>
    <m/>
    <m/>
    <m/>
    <m/>
    <m/>
    <m/>
    <m/>
    <m/>
    <s v="HÍDRICO"/>
    <s v="Descarga inadecuada de aguas residuales o sin cumplimiento de requisitos"/>
    <s v="Las Palmas"/>
    <m/>
    <x v="89"/>
    <d v="2026-05-06T00:00:00"/>
    <n v="6"/>
    <d v="2026-05-06T00:00:00"/>
    <s v="Visitas patrulleros"/>
    <s v="Olver Puerta Garcia"/>
    <m/>
    <m/>
    <s v="Informe técnico"/>
    <x v="6"/>
    <m/>
    <s v=""/>
  </r>
  <r>
    <s v="0514-2026"/>
    <n v="9618"/>
    <s v="Carlos Emilio Molina Ochoa"/>
    <s v="CL"/>
    <n v="36"/>
    <s v="D"/>
    <s v="SUR"/>
    <n v="25"/>
    <s v="B"/>
    <m/>
    <n v="116"/>
    <m/>
    <m/>
    <s v="CL 36 D SUR 25 B  116  "/>
    <n v="70556880"/>
    <n v="3122171223"/>
    <s v="molinaochoacarlos@gmail.com"/>
    <s v="Por Determinar "/>
    <m/>
    <m/>
    <m/>
    <m/>
    <m/>
    <m/>
    <m/>
    <m/>
    <m/>
    <m/>
    <m/>
    <m/>
    <m/>
    <m/>
    <m/>
    <s v="HÍDRICO"/>
    <s v="Descarga inadecuada de aguas residuales o sin cumplimiento de requisitos"/>
    <s v="El Escobero"/>
    <m/>
    <x v="36"/>
    <d v="2026-05-06T00:00:00"/>
    <n v="79"/>
    <d v="2026-05-06T00:00:00"/>
    <s v="Visitas patrulleros"/>
    <s v="Laura Bautista Barroso"/>
    <m/>
    <m/>
    <s v="Auto de archivo"/>
    <x v="8"/>
    <m/>
    <s v=""/>
  </r>
  <r>
    <s v="0515-2026"/>
    <n v="36053"/>
    <s v="Jimena Diosa "/>
    <m/>
    <m/>
    <m/>
    <m/>
    <m/>
    <m/>
    <m/>
    <m/>
    <m/>
    <m/>
    <s v="         "/>
    <m/>
    <n v="3052218890"/>
    <m/>
    <s v="Por Determinar "/>
    <s v="TR"/>
    <n v="32"/>
    <s v="C"/>
    <s v="SUR"/>
    <n v="31"/>
    <s v="B"/>
    <m/>
    <n v="35"/>
    <s v="al frente "/>
    <m/>
    <m/>
    <m/>
    <m/>
    <m/>
    <m/>
    <s v="RESIDUOS SOLIDOS"/>
    <s v="Disposición inadecuada de residuos sólidos en horas, dias y lugares no autorizados"/>
    <s v="Alto de Misael"/>
    <m/>
    <x v="106"/>
    <m/>
    <n v="-46170"/>
    <m/>
    <m/>
    <m/>
    <m/>
    <m/>
    <s v="Visitas patrulleros"/>
    <x v="16"/>
    <m/>
    <s v=""/>
  </r>
  <r>
    <s v="0516-2026"/>
    <n v="35817"/>
    <s v="Maria Regina Jimenez Valencia "/>
    <s v="KR"/>
    <n v="42"/>
    <s v="A"/>
    <m/>
    <n v="48"/>
    <m/>
    <s v="SUR"/>
    <n v="60"/>
    <m/>
    <m/>
    <s v="KR 42 A  48  SUR 60  "/>
    <n v="42977817"/>
    <n v="3004032962"/>
    <s v="reginajimenezva@hotmail.com"/>
    <s v="Por Determinar "/>
    <m/>
    <m/>
    <m/>
    <m/>
    <m/>
    <m/>
    <m/>
    <m/>
    <s v="lote vecino"/>
    <m/>
    <m/>
    <m/>
    <m/>
    <m/>
    <m/>
    <s v="LOTE-PREDIO"/>
    <s v="Tenencia inadecuada de lotes - falta de mantenimiento"/>
    <s v="El Trianón"/>
    <m/>
    <x v="104"/>
    <m/>
    <n v="-46169"/>
    <m/>
    <m/>
    <m/>
    <m/>
    <m/>
    <s v="Visitas patrulleros"/>
    <x v="7"/>
    <m/>
    <s v=""/>
  </r>
  <r>
    <s v="0517-2026"/>
    <n v="35964"/>
    <s v="Comunidad "/>
    <m/>
    <m/>
    <m/>
    <m/>
    <m/>
    <m/>
    <m/>
    <m/>
    <m/>
    <m/>
    <s v="         "/>
    <m/>
    <m/>
    <m/>
    <s v="por Determinar "/>
    <m/>
    <m/>
    <m/>
    <m/>
    <m/>
    <m/>
    <m/>
    <m/>
    <s v="Lote 2 unida "/>
    <s v="la palma V la esperanza "/>
    <m/>
    <m/>
    <m/>
    <m/>
    <m/>
    <s v="HÍDRICO"/>
    <s v="Descarga inadecuada de aguas residuales o sin cumplimiento de requisitos"/>
    <s v="Las Palmas"/>
    <m/>
    <x v="106"/>
    <d v="2026-05-25T00:00:00"/>
    <n v="-3"/>
    <d v="2026-05-25T00:00:00"/>
    <s v="Visitas patrulleros"/>
    <s v="Olver Puerta Garcia"/>
    <m/>
    <m/>
    <s v="Verificación"/>
    <x v="6"/>
    <m/>
    <s v=""/>
  </r>
  <r>
    <s v="0518-2026"/>
    <n v="36158"/>
    <s v="Area Metropolitana "/>
    <m/>
    <m/>
    <m/>
    <m/>
    <m/>
    <m/>
    <m/>
    <m/>
    <m/>
    <m/>
    <s v="         "/>
    <m/>
    <m/>
    <m/>
    <s v="Por Determinar "/>
    <m/>
    <m/>
    <m/>
    <m/>
    <s v="quebrada "/>
    <m/>
    <m/>
    <m/>
    <s v="la mina"/>
    <m/>
    <m/>
    <m/>
    <m/>
    <m/>
    <m/>
    <s v="HÍDRICO"/>
    <s v="Descarga inadecuada de aguas residuales o sin cumplimiento de requisitos"/>
    <s v="La Mina "/>
    <m/>
    <x v="106"/>
    <m/>
    <n v="-46170"/>
    <m/>
    <m/>
    <m/>
    <m/>
    <m/>
    <s v="Visitas patrulleros"/>
    <x v="13"/>
    <m/>
    <s v=""/>
  </r>
  <r>
    <s v="0519-2026"/>
    <n v="36175"/>
    <s v="EPM"/>
    <m/>
    <m/>
    <m/>
    <m/>
    <m/>
    <m/>
    <m/>
    <m/>
    <m/>
    <m/>
    <s v="         "/>
    <m/>
    <m/>
    <m/>
    <s v="GLORIA ELCY SALDARRIAGA"/>
    <s v="CL"/>
    <n v="41"/>
    <m/>
    <s v="SUR"/>
    <n v="25"/>
    <s v="A"/>
    <m/>
    <n v="161"/>
    <s v="INT 201"/>
    <m/>
    <m/>
    <m/>
    <m/>
    <m/>
    <m/>
    <s v="HÍDRICO"/>
    <s v="Descarga inadecuada de aguas residuales o sin cumplimiento de requisitos"/>
    <s v="La Mina "/>
    <m/>
    <x v="107"/>
    <m/>
    <m/>
    <m/>
    <s v="Verificación"/>
    <s v="Julian Guzman Agudelo"/>
    <m/>
    <m/>
    <m/>
    <x v="13"/>
    <m/>
    <s v=""/>
  </r>
  <r>
    <s v="0520-2026"/>
    <n v="36176"/>
    <s v="EPM"/>
    <m/>
    <m/>
    <m/>
    <m/>
    <m/>
    <m/>
    <m/>
    <m/>
    <m/>
    <m/>
    <s v="         "/>
    <m/>
    <m/>
    <m/>
    <s v="Beatriz Arango Salazar"/>
    <s v="CL"/>
    <n v="41"/>
    <m/>
    <s v="SUR"/>
    <n v="25"/>
    <s v="A"/>
    <m/>
    <n v="153"/>
    <s v="piso 3"/>
    <m/>
    <m/>
    <m/>
    <m/>
    <m/>
    <m/>
    <s v="HÍDRICO"/>
    <s v="Descarga inadecuada de aguas residuales o sin cumplimiento de requisitos"/>
    <s v="La Mina "/>
    <m/>
    <x v="107"/>
    <m/>
    <m/>
    <m/>
    <s v="Verificación"/>
    <s v="Julian Guzman Agudelo"/>
    <m/>
    <m/>
    <m/>
    <x v="13"/>
    <m/>
    <s v=""/>
  </r>
  <r>
    <s v="0521-2026"/>
    <n v="36177"/>
    <s v="EPM"/>
    <m/>
    <m/>
    <m/>
    <m/>
    <m/>
    <m/>
    <m/>
    <m/>
    <m/>
    <m/>
    <s v="         "/>
    <m/>
    <m/>
    <m/>
    <s v="Dario Ruiz Fernandez"/>
    <s v="CL"/>
    <n v="41"/>
    <m/>
    <s v="SUR"/>
    <n v="25"/>
    <s v="A"/>
    <m/>
    <n v="102"/>
    <m/>
    <m/>
    <m/>
    <m/>
    <m/>
    <m/>
    <m/>
    <s v="HÍDRICO"/>
    <s v="Descarga inadecuada de aguas residuales o sin cumplimiento de requisitos"/>
    <s v="La Mina "/>
    <m/>
    <x v="107"/>
    <m/>
    <m/>
    <m/>
    <s v="Verificación"/>
    <s v="Julian Guzman Agudelo"/>
    <m/>
    <m/>
    <m/>
    <x v="13"/>
    <m/>
    <s v=""/>
  </r>
  <r>
    <s v="0522-2026"/>
    <n v="36178"/>
    <s v="EPM"/>
    <m/>
    <m/>
    <m/>
    <m/>
    <m/>
    <m/>
    <m/>
    <m/>
    <m/>
    <m/>
    <s v="         "/>
    <m/>
    <m/>
    <m/>
    <s v="Adriana Moreno Rincon"/>
    <s v="CL"/>
    <n v="41"/>
    <m/>
    <s v="SUR"/>
    <n v="25"/>
    <s v="A"/>
    <m/>
    <n v="201"/>
    <m/>
    <m/>
    <m/>
    <m/>
    <m/>
    <m/>
    <m/>
    <s v="HÍDRICO"/>
    <s v="Descarga inadecuada de aguas residuales o sin cumplimiento de requisitos"/>
    <s v="La Mina "/>
    <m/>
    <x v="107"/>
    <m/>
    <m/>
    <m/>
    <s v="Verificación"/>
    <s v="Julian Guzman Agudelo"/>
    <m/>
    <m/>
    <m/>
    <x v="13"/>
    <m/>
    <s v=""/>
  </r>
  <r>
    <s v="0523-2026"/>
    <n v="36179"/>
    <s v="AREA METROPOLITANA"/>
    <m/>
    <m/>
    <m/>
    <m/>
    <m/>
    <m/>
    <m/>
    <m/>
    <m/>
    <m/>
    <s v="         "/>
    <m/>
    <m/>
    <m/>
    <s v="Por Determinar"/>
    <m/>
    <m/>
    <m/>
    <m/>
    <m/>
    <m/>
    <m/>
    <m/>
    <m/>
    <m/>
    <s v="quebrada la mina-la honda-"/>
    <m/>
    <m/>
    <m/>
    <m/>
    <s v="HÍDRICO"/>
    <s v="Descarga inadecuada de aguas residuales o sin cumplimiento de requisitos"/>
    <s v="El Esmeraldal"/>
    <m/>
    <x v="107"/>
    <m/>
    <m/>
    <m/>
    <s v="Verificación"/>
    <s v="Julian Guzman Agudelo"/>
    <m/>
    <m/>
    <m/>
    <x v="13"/>
    <m/>
    <s v=""/>
  </r>
  <r>
    <s v="0524-2026"/>
    <n v="36180"/>
    <s v="EPM"/>
    <m/>
    <m/>
    <m/>
    <m/>
    <m/>
    <m/>
    <m/>
    <m/>
    <m/>
    <m/>
    <s v="         "/>
    <m/>
    <m/>
    <m/>
    <s v="Jorge Ivan Fernandez"/>
    <s v="CL"/>
    <n v="41"/>
    <m/>
    <s v="SUR"/>
    <n v="25"/>
    <s v="A"/>
    <m/>
    <n v="161"/>
    <s v="int 301"/>
    <m/>
    <m/>
    <m/>
    <m/>
    <m/>
    <m/>
    <s v="HÍDRICO"/>
    <s v="Descarga inadecuada de aguas residuales o sin cumplimiento de requisitos"/>
    <s v="La Mina "/>
    <m/>
    <x v="107"/>
    <m/>
    <m/>
    <m/>
    <s v="Verificación"/>
    <s v="Julian Guzman Agudelo"/>
    <m/>
    <m/>
    <m/>
    <x v="13"/>
    <m/>
    <s v=""/>
  </r>
  <r>
    <s v="0525-2026"/>
    <n v="26181"/>
    <s v="EPM"/>
    <m/>
    <m/>
    <m/>
    <m/>
    <m/>
    <m/>
    <m/>
    <m/>
    <m/>
    <m/>
    <s v="         "/>
    <m/>
    <m/>
    <m/>
    <s v="Gerardo Antonio Bahos"/>
    <s v="KR"/>
    <n v="24"/>
    <s v="C"/>
    <m/>
    <n v="41"/>
    <m/>
    <s v="SUR"/>
    <n v="0"/>
    <n v="240"/>
    <m/>
    <m/>
    <m/>
    <m/>
    <m/>
    <m/>
    <s v="HÍDRICO"/>
    <s v="Descarga inadecuada de aguas residuales o sin cumplimiento de requisitos"/>
    <s v="La Mina "/>
    <m/>
    <x v="107"/>
    <m/>
    <m/>
    <m/>
    <s v="Verificación"/>
    <s v="Julian Guzman Agudelo"/>
    <m/>
    <m/>
    <m/>
    <x v="13"/>
    <m/>
    <s v=""/>
  </r>
  <r>
    <s v="0526-2026"/>
    <n v="6513"/>
    <s v="jorge ivan gonzalez"/>
    <m/>
    <m/>
    <m/>
    <m/>
    <m/>
    <m/>
    <m/>
    <m/>
    <m/>
    <m/>
    <m/>
    <n v="70564377"/>
    <m/>
    <m/>
    <s v="alejandro gonzalez hernandez"/>
    <s v="KR"/>
    <n v="25"/>
    <m/>
    <m/>
    <n v="40"/>
    <s v="G"/>
    <s v="SUR"/>
    <n v="24"/>
    <m/>
    <m/>
    <m/>
    <m/>
    <m/>
    <m/>
    <m/>
    <s v="FAUNA DOMÉSTICA"/>
    <s v="Tenencia inadecuada de animales de compañía"/>
    <s v="La Mina "/>
    <m/>
    <x v="107"/>
    <m/>
    <m/>
    <m/>
    <s v="Auto de inicio "/>
    <s v="Juan  Muñoz Guerra"/>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s v="0347-2026"/>
    <n v="32705"/>
    <s v="comunidad"/>
    <s v="CL"/>
    <n v="21"/>
    <m/>
    <s v="SUR"/>
    <n v="41"/>
    <s v="AA"/>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507CE8-F715-4EBD-8C49-9316E5C78E35}" name="TablaDinámica1" cacheId="6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5">
  <location ref="A3:B21" firstHeaderRow="1" firstDataRow="1" firstDataCol="1" rowPageCount="1" colPageCount="1"/>
  <pivotFields count="49">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10">
        <item x="56"/>
        <item x="14"/>
        <item x="41"/>
        <item x="20"/>
        <item x="10"/>
        <item x="15"/>
        <item x="44"/>
        <item x="0"/>
        <item x="1"/>
        <item x="2"/>
        <item x="3"/>
        <item x="4"/>
        <item x="5"/>
        <item x="24"/>
        <item x="6"/>
        <item x="7"/>
        <item x="8"/>
        <item x="9"/>
        <item x="11"/>
        <item x="12"/>
        <item x="13"/>
        <item x="16"/>
        <item x="17"/>
        <item x="18"/>
        <item x="19"/>
        <item x="21"/>
        <item x="23"/>
        <item x="26"/>
        <item x="25"/>
        <item x="22"/>
        <item x="28"/>
        <item x="27"/>
        <item x="29"/>
        <item x="46"/>
        <item x="30"/>
        <item x="32"/>
        <item x="31"/>
        <item x="33"/>
        <item x="34"/>
        <item x="36"/>
        <item x="35"/>
        <item x="37"/>
        <item x="38"/>
        <item x="40"/>
        <item x="39"/>
        <item x="43"/>
        <item x="42"/>
        <item x="50"/>
        <item x="47"/>
        <item x="45"/>
        <item x="51"/>
        <item x="48"/>
        <item x="54"/>
        <item x="52"/>
        <item x="53"/>
        <item x="55"/>
        <item x="57"/>
        <item x="58"/>
        <item x="60"/>
        <item x="59"/>
        <item x="61"/>
        <item x="62"/>
        <item x="63"/>
        <item x="65"/>
        <item x="64"/>
        <item x="66"/>
        <item x="49"/>
        <item x="68"/>
        <item x="67"/>
        <item h="1" x="108"/>
        <item x="69"/>
        <item x="70"/>
        <item x="71"/>
        <item x="72"/>
        <item x="73"/>
        <item x="74"/>
        <item x="75"/>
        <item x="76"/>
        <item x="77"/>
        <item x="78"/>
        <item x="79"/>
        <item x="80"/>
        <item x="81"/>
        <item x="82"/>
        <item x="83"/>
        <item x="84"/>
        <item x="85"/>
        <item x="86"/>
        <item x="87"/>
        <item x="88"/>
        <item x="89"/>
        <item h="1" x="90"/>
        <item h="1" x="91"/>
        <item h="1" x="92"/>
        <item h="1" x="93"/>
        <item h="1" x="94"/>
        <item h="1" x="95"/>
        <item h="1" x="96"/>
        <item h="1" x="97"/>
        <item h="1" x="98"/>
        <item h="1" x="99"/>
        <item h="1" x="100"/>
        <item h="1" x="101"/>
        <item h="1" x="102"/>
        <item h="1" x="103"/>
        <item h="1" x="104"/>
        <item h="1" x="105"/>
        <item h="1" x="106"/>
        <item h="1" x="10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8">
        <item x="5"/>
        <item x="0"/>
        <item x="3"/>
        <item x="8"/>
        <item x="9"/>
        <item x="12"/>
        <item x="2"/>
        <item x="7"/>
        <item x="4"/>
        <item x="6"/>
        <item x="11"/>
        <item x="10"/>
        <item x="13"/>
        <item x="1"/>
        <item x="14"/>
        <item x="15"/>
        <item x="16"/>
        <item t="default"/>
      </items>
    </pivotField>
    <pivotField compact="0" outline="0" showAll="0"/>
    <pivotField compact="0" outline="0" showAll="0"/>
  </pivotFields>
  <rowFields count="1">
    <field x="46"/>
  </rowFields>
  <rowItems count="18">
    <i>
      <x/>
    </i>
    <i>
      <x v="1"/>
    </i>
    <i>
      <x v="2"/>
    </i>
    <i>
      <x v="3"/>
    </i>
    <i>
      <x v="4"/>
    </i>
    <i>
      <x v="5"/>
    </i>
    <i>
      <x v="6"/>
    </i>
    <i>
      <x v="7"/>
    </i>
    <i>
      <x v="8"/>
    </i>
    <i>
      <x v="9"/>
    </i>
    <i>
      <x v="10"/>
    </i>
    <i>
      <x v="11"/>
    </i>
    <i>
      <x v="12"/>
    </i>
    <i>
      <x v="13"/>
    </i>
    <i>
      <x v="14"/>
    </i>
    <i>
      <x v="15"/>
    </i>
    <i>
      <x v="16"/>
    </i>
    <i t="grand">
      <x/>
    </i>
  </rowItems>
  <colItems count="1">
    <i/>
  </colItems>
  <pageFields count="1">
    <pageField fld="37" hier="-1"/>
  </pageFields>
  <dataFields count="1">
    <dataField name="Cuenta de Radicado" fld="1"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melazuluaga_89@hot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elizabethmaya22@yahoo.com" TargetMode="External"/><Relationship Id="rId1" Type="http://schemas.openxmlformats.org/officeDocument/2006/relationships/hyperlink" Target="mailto:jadregas56@hot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3" Type="http://schemas.openxmlformats.org/officeDocument/2006/relationships/hyperlink" Target="mailto:benjamin.villarreal@gmail.com" TargetMode="External"/><Relationship Id="rId18" Type="http://schemas.openxmlformats.org/officeDocument/2006/relationships/hyperlink" Target="mailto:marcelasaldarriaga75@gmail.com" TargetMode="External"/><Relationship Id="rId26" Type="http://schemas.openxmlformats.org/officeDocument/2006/relationships/hyperlink" Target="mailto:mangel@abelardoyepes.com" TargetMode="External"/><Relationship Id="rId3" Type="http://schemas.openxmlformats.org/officeDocument/2006/relationships/hyperlink" Target="mailto:jessica@administracionam.co" TargetMode="External"/><Relationship Id="rId21" Type="http://schemas.openxmlformats.org/officeDocument/2006/relationships/hyperlink" Target="mailto:williamdej.velez@gmail.com" TargetMode="External"/><Relationship Id="rId34" Type="http://schemas.openxmlformats.org/officeDocument/2006/relationships/hyperlink" Target="mailto:adrian.mazo98@hotmail.com" TargetMode="External"/><Relationship Id="rId7" Type="http://schemas.openxmlformats.org/officeDocument/2006/relationships/hyperlink" Target="mailto:islander0101@hotmail.com" TargetMode="External"/><Relationship Id="rId12" Type="http://schemas.openxmlformats.org/officeDocument/2006/relationships/hyperlink" Target="mailto:ansaja2023@gmail.com" TargetMode="External"/><Relationship Id="rId17" Type="http://schemas.openxmlformats.org/officeDocument/2006/relationships/hyperlink" Target="mailto:naturibeve@hotmail.com" TargetMode="External"/><Relationship Id="rId25" Type="http://schemas.openxmlformats.org/officeDocument/2006/relationships/hyperlink" Target="mailto:adrianamariavalenciadeliu@gmail.com" TargetMode="External"/><Relationship Id="rId33" Type="http://schemas.openxmlformats.org/officeDocument/2006/relationships/hyperlink" Target="mailto:fernandotamayo060@gmail.com" TargetMode="External"/><Relationship Id="rId2" Type="http://schemas.openxmlformats.org/officeDocument/2006/relationships/hyperlink" Target="mailto:pitterino@gmail.com" TargetMode="External"/><Relationship Id="rId16" Type="http://schemas.openxmlformats.org/officeDocument/2006/relationships/hyperlink" Target="mailto:veeduriacev@gmail.com" TargetMode="External"/><Relationship Id="rId20" Type="http://schemas.openxmlformats.org/officeDocument/2006/relationships/hyperlink" Target="mailto:administracion@construalto.com" TargetMode="External"/><Relationship Id="rId29" Type="http://schemas.openxmlformats.org/officeDocument/2006/relationships/hyperlink" Target="mailto:legal.corteszabalajorge@gmail.com" TargetMode="External"/><Relationship Id="rId1" Type="http://schemas.openxmlformats.org/officeDocument/2006/relationships/hyperlink" Target="mailto:cesaracosta210@gmail.com" TargetMode="External"/><Relationship Id="rId6" Type="http://schemas.openxmlformats.org/officeDocument/2006/relationships/hyperlink" Target="mailto:carloscardonacac@gmail.com-fundacionmanosdeluz@@gmail.com" TargetMode="External"/><Relationship Id="rId11" Type="http://schemas.openxmlformats.org/officeDocument/2006/relationships/hyperlink" Target="mailto:ansaja2023@gmail.com" TargetMode="External"/><Relationship Id="rId24" Type="http://schemas.openxmlformats.org/officeDocument/2006/relationships/hyperlink" Target="mailto:merizalde.gabriel86@gmail.com" TargetMode="External"/><Relationship Id="rId32" Type="http://schemas.openxmlformats.org/officeDocument/2006/relationships/hyperlink" Target="mailto:reginajimenezva@hotmail.com" TargetMode="External"/><Relationship Id="rId5" Type="http://schemas.openxmlformats.org/officeDocument/2006/relationships/hyperlink" Target="mailto:epm@epm.com.co" TargetMode="External"/><Relationship Id="rId15" Type="http://schemas.openxmlformats.org/officeDocument/2006/relationships/hyperlink" Target="mailto:rubencho416@hotmail.com" TargetMode="External"/><Relationship Id="rId23" Type="http://schemas.openxmlformats.org/officeDocument/2006/relationships/hyperlink" Target="mailto:elianamarulanda80@gmail.com" TargetMode="External"/><Relationship Id="rId28" Type="http://schemas.openxmlformats.org/officeDocument/2006/relationships/hyperlink" Target="mailto:parquesancarlosph@gmail.com" TargetMode="External"/><Relationship Id="rId36" Type="http://schemas.openxmlformats.org/officeDocument/2006/relationships/printerSettings" Target="../printerSettings/printerSettings5.bin"/><Relationship Id="rId10" Type="http://schemas.openxmlformats.org/officeDocument/2006/relationships/hyperlink" Target="mailto:lidercomunicaciones@conpropiedad.com" TargetMode="External"/><Relationship Id="rId19" Type="http://schemas.openxmlformats.org/officeDocument/2006/relationships/hyperlink" Target="mailto:jhonyvidal2709@gmail.com" TargetMode="External"/><Relationship Id="rId31" Type="http://schemas.openxmlformats.org/officeDocument/2006/relationships/hyperlink" Target="mailto:molinaochoacarlos@gmail.com" TargetMode="External"/><Relationship Id="rId4" Type="http://schemas.openxmlformats.org/officeDocument/2006/relationships/hyperlink" Target="mailto:viviarboleda32@gmail.com" TargetMode="External"/><Relationship Id="rId9" Type="http://schemas.openxmlformats.org/officeDocument/2006/relationships/hyperlink" Target="mailto:qladysaduque@qmail.com" TargetMode="External"/><Relationship Id="rId14" Type="http://schemas.openxmlformats.org/officeDocument/2006/relationships/hyperlink" Target="mailto:alfonsomu&#241;eton25@gmail.com" TargetMode="External"/><Relationship Id="rId22" Type="http://schemas.openxmlformats.org/officeDocument/2006/relationships/hyperlink" Target="mailto:luxor.admon@gmail.com" TargetMode="External"/><Relationship Id="rId27" Type="http://schemas.openxmlformats.org/officeDocument/2006/relationships/hyperlink" Target="mailto:maria.rugeles@udea.edu.co" TargetMode="External"/><Relationship Id="rId30" Type="http://schemas.openxmlformats.org/officeDocument/2006/relationships/hyperlink" Target="mailto:isabela_el@hotmail.com" TargetMode="External"/><Relationship Id="rId35" Type="http://schemas.openxmlformats.org/officeDocument/2006/relationships/hyperlink" Target="mailto:bosquesdeayura@gmail.com" TargetMode="External"/><Relationship Id="rId8" Type="http://schemas.openxmlformats.org/officeDocument/2006/relationships/hyperlink" Target="mailto:leidibella22@hot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CI1926"/>
  <sheetViews>
    <sheetView topLeftCell="G1" zoomScaleNormal="100" workbookViewId="0">
      <pane ySplit="3" topLeftCell="A508" activePane="bottomLeft" state="frozen"/>
      <selection pane="bottomLeft" activeCell="H528" sqref="H528"/>
      <selection activeCell="AP1" sqref="AP1"/>
    </sheetView>
  </sheetViews>
  <sheetFormatPr defaultColWidth="11.42578125" defaultRowHeight="15"/>
  <cols>
    <col min="1" max="1" width="28.140625" customWidth="1"/>
    <col min="2" max="2" width="11.85546875" customWidth="1"/>
    <col min="3" max="3" width="58.7109375" customWidth="1"/>
    <col min="4" max="4" width="27.42578125" customWidth="1"/>
    <col min="5" max="5" width="20.7109375" customWidth="1"/>
    <col min="6" max="6" width="19.140625" customWidth="1"/>
    <col min="7" max="7" width="51" customWidth="1"/>
    <col min="8" max="8" width="76.28515625" customWidth="1"/>
    <col min="9" max="9" width="82.28515625" customWidth="1"/>
    <col min="10" max="11" width="11.5703125" customWidth="1"/>
    <col min="12" max="12" width="8.140625" customWidth="1"/>
    <col min="13" max="13" width="13" customWidth="1"/>
    <col min="14" max="14" width="14.42578125" customWidth="1"/>
    <col min="15" max="15" width="8.5703125" customWidth="1"/>
    <col min="16" max="16" width="8.7109375" customWidth="1"/>
    <col min="17" max="17" width="13" customWidth="1"/>
    <col min="18" max="18" width="15.85546875" customWidth="1"/>
    <col min="19" max="19" width="12.7109375" customWidth="1"/>
    <col min="20" max="20" width="30.85546875" customWidth="1"/>
    <col min="21" max="21" width="27.140625" customWidth="1"/>
    <col min="22" max="22" width="21.42578125" customWidth="1"/>
    <col min="23" max="23" width="72.85546875" customWidth="1"/>
    <col min="24" max="24" width="13.7109375" customWidth="1"/>
    <col min="25" max="25" width="11.5703125" customWidth="1"/>
    <col min="26" max="26" width="8.140625" customWidth="1"/>
    <col min="27" max="27" width="13" customWidth="1"/>
    <col min="28" max="28" width="14.42578125" customWidth="1"/>
    <col min="29" max="29" width="8.5703125" customWidth="1"/>
    <col min="30" max="30" width="8.7109375" customWidth="1"/>
    <col min="31" max="31" width="13" customWidth="1"/>
    <col min="32" max="32" width="10.140625" customWidth="1"/>
    <col min="33" max="33" width="13" customWidth="1"/>
    <col min="34" max="34" width="35.28515625" customWidth="1"/>
    <col min="35" max="35" width="23.5703125" customWidth="1"/>
    <col min="36" max="36" width="33.5703125" customWidth="1"/>
    <col min="37" max="37" width="23.5703125" customWidth="1"/>
    <col min="38" max="38" width="15.5703125" customWidth="1"/>
    <col min="39" max="39" width="15.85546875" customWidth="1"/>
    <col min="40" max="40" width="13.42578125" customWidth="1"/>
    <col min="41" max="41" width="9.5703125" customWidth="1"/>
    <col min="42" max="42" width="8.42578125" customWidth="1"/>
    <col min="43" max="43" width="18.85546875" customWidth="1"/>
    <col min="44" max="44" width="21" customWidth="1"/>
    <col min="45" max="45" width="10.7109375" customWidth="1"/>
    <col min="46" max="46" width="29.28515625" customWidth="1"/>
    <col min="47" max="47" width="26.28515625" customWidth="1"/>
    <col min="48" max="48" width="11.42578125" style="9"/>
    <col min="49" max="49" width="15.140625" style="9" customWidth="1"/>
    <col min="50" max="51" width="11.42578125" style="9"/>
    <col min="52" max="52" width="16.140625" style="9" customWidth="1"/>
    <col min="53" max="78" width="11.42578125" style="9"/>
    <col min="79" max="79" width="12.85546875" style="9" customWidth="1"/>
    <col min="80" max="86" width="11.42578125" style="9"/>
  </cols>
  <sheetData>
    <row r="1" spans="1:86">
      <c r="AV1" s="340" t="s">
        <v>0</v>
      </c>
      <c r="AW1" s="340"/>
      <c r="AX1" s="340"/>
      <c r="AY1" s="340"/>
      <c r="AZ1" s="340"/>
      <c r="BA1" s="340"/>
      <c r="BB1" s="340"/>
      <c r="BC1" s="340"/>
      <c r="BD1" s="340"/>
      <c r="BE1" s="340"/>
      <c r="BF1" s="340"/>
      <c r="BG1" s="340"/>
      <c r="BH1" s="340"/>
      <c r="BI1" s="340"/>
      <c r="BJ1" s="340"/>
      <c r="BK1" s="340"/>
      <c r="BL1" s="340"/>
      <c r="BM1" s="340"/>
      <c r="BN1" s="340"/>
      <c r="BO1" s="340"/>
      <c r="BP1" s="340"/>
      <c r="BQ1" s="340"/>
      <c r="BR1" s="340"/>
      <c r="BS1" s="340"/>
      <c r="BT1" s="340"/>
      <c r="BU1" s="340"/>
      <c r="BV1" s="340"/>
      <c r="BW1" s="340"/>
      <c r="BX1" s="340"/>
      <c r="BY1" s="340"/>
      <c r="BZ1" s="340"/>
      <c r="CA1" s="340"/>
      <c r="CB1" s="340"/>
      <c r="CC1" s="340"/>
      <c r="CD1" s="340"/>
      <c r="CE1" s="340"/>
      <c r="CF1" s="340"/>
      <c r="CG1" s="340"/>
      <c r="CH1" s="340"/>
    </row>
    <row r="2" spans="1:86" ht="45.75" customHeight="1" thickBot="1">
      <c r="AV2" s="341" t="s">
        <v>1</v>
      </c>
      <c r="AW2" s="341"/>
      <c r="AX2" s="341"/>
      <c r="AY2" s="341" t="s">
        <v>2</v>
      </c>
      <c r="AZ2" s="341"/>
      <c r="BA2" s="341"/>
      <c r="BB2" s="341" t="s">
        <v>3</v>
      </c>
      <c r="BC2" s="341"/>
      <c r="BD2" s="341"/>
      <c r="BE2" s="341" t="s">
        <v>4</v>
      </c>
      <c r="BF2" s="341"/>
      <c r="BG2" s="341"/>
      <c r="BH2" s="341" t="s">
        <v>5</v>
      </c>
      <c r="BI2" s="341"/>
      <c r="BJ2" s="341"/>
      <c r="BK2" s="341" t="s">
        <v>6</v>
      </c>
      <c r="BL2" s="341"/>
      <c r="BM2" s="341" t="s">
        <v>7</v>
      </c>
      <c r="BN2" s="341"/>
      <c r="BO2" s="341" t="s">
        <v>8</v>
      </c>
      <c r="BP2" s="341"/>
      <c r="BQ2" s="341" t="s">
        <v>9</v>
      </c>
      <c r="BR2" s="341"/>
      <c r="BS2" s="341" t="s">
        <v>10</v>
      </c>
      <c r="BT2" s="341"/>
      <c r="BU2" s="340" t="s">
        <v>11</v>
      </c>
      <c r="BV2" s="340"/>
      <c r="BW2" s="341" t="s">
        <v>12</v>
      </c>
      <c r="BX2" s="341"/>
      <c r="BY2" s="340" t="s">
        <v>11</v>
      </c>
      <c r="BZ2" s="340"/>
      <c r="CA2" s="340" t="s">
        <v>13</v>
      </c>
      <c r="CB2" s="340"/>
      <c r="CC2" s="340" t="s">
        <v>14</v>
      </c>
      <c r="CD2" s="340"/>
      <c r="CE2" s="340" t="s">
        <v>15</v>
      </c>
      <c r="CF2" s="340"/>
      <c r="CG2" s="340" t="s">
        <v>16</v>
      </c>
      <c r="CH2" s="340"/>
    </row>
    <row r="3" spans="1:86" ht="51.75" customHeight="1" thickBot="1">
      <c r="A3" s="8" t="s">
        <v>17</v>
      </c>
      <c r="B3" s="2" t="s">
        <v>18</v>
      </c>
      <c r="C3" s="3" t="s">
        <v>19</v>
      </c>
      <c r="D3" s="3" t="s">
        <v>20</v>
      </c>
      <c r="E3" s="3" t="s">
        <v>21</v>
      </c>
      <c r="F3" s="3" t="s">
        <v>22</v>
      </c>
      <c r="G3" s="3" t="s">
        <v>23</v>
      </c>
      <c r="H3" s="3" t="s">
        <v>24</v>
      </c>
      <c r="I3" s="3" t="s">
        <v>25</v>
      </c>
      <c r="J3" s="3" t="s">
        <v>26</v>
      </c>
      <c r="K3" s="3" t="s">
        <v>27</v>
      </c>
      <c r="L3" s="3" t="s">
        <v>28</v>
      </c>
      <c r="M3" s="3" t="s">
        <v>29</v>
      </c>
      <c r="N3" s="3" t="s">
        <v>30</v>
      </c>
      <c r="O3" s="3" t="s">
        <v>31</v>
      </c>
      <c r="P3" s="3" t="s">
        <v>32</v>
      </c>
      <c r="Q3" s="3" t="s">
        <v>29</v>
      </c>
      <c r="R3" s="6" t="s">
        <v>33</v>
      </c>
      <c r="S3" s="3" t="s">
        <v>34</v>
      </c>
      <c r="T3" s="3" t="s">
        <v>35</v>
      </c>
      <c r="U3" s="3" t="s">
        <v>36</v>
      </c>
      <c r="V3" s="3" t="s">
        <v>37</v>
      </c>
      <c r="W3" s="3" t="s">
        <v>38</v>
      </c>
      <c r="X3" s="3" t="s">
        <v>26</v>
      </c>
      <c r="Y3" s="3" t="s">
        <v>27</v>
      </c>
      <c r="Z3" s="3" t="s">
        <v>28</v>
      </c>
      <c r="AA3" s="3" t="s">
        <v>29</v>
      </c>
      <c r="AB3" s="3" t="s">
        <v>30</v>
      </c>
      <c r="AC3" s="3" t="s">
        <v>31</v>
      </c>
      <c r="AD3" s="3" t="s">
        <v>32</v>
      </c>
      <c r="AE3" s="3" t="s">
        <v>29</v>
      </c>
      <c r="AF3" s="3" t="s">
        <v>33</v>
      </c>
      <c r="AG3" s="3" t="s">
        <v>34</v>
      </c>
      <c r="AH3" s="3" t="s">
        <v>39</v>
      </c>
      <c r="AI3" s="3" t="s">
        <v>40</v>
      </c>
      <c r="AJ3" s="3" t="s">
        <v>41</v>
      </c>
      <c r="AK3" s="3" t="s">
        <v>42</v>
      </c>
      <c r="AL3" s="3" t="s">
        <v>43</v>
      </c>
      <c r="AM3" s="3" t="s">
        <v>44</v>
      </c>
      <c r="AN3" s="3" t="s">
        <v>45</v>
      </c>
      <c r="AO3" s="3" t="s">
        <v>46</v>
      </c>
      <c r="AP3" s="3" t="s">
        <v>47</v>
      </c>
      <c r="AQ3" s="3" t="s">
        <v>48</v>
      </c>
      <c r="AR3" s="3" t="s">
        <v>49</v>
      </c>
      <c r="AS3" s="3" t="s">
        <v>50</v>
      </c>
      <c r="AT3" s="3" t="s">
        <v>51</v>
      </c>
      <c r="AU3" s="14" t="s">
        <v>52</v>
      </c>
      <c r="AV3" s="13" t="s">
        <v>53</v>
      </c>
      <c r="AW3" s="13" t="s">
        <v>54</v>
      </c>
      <c r="AX3" s="13" t="s">
        <v>55</v>
      </c>
      <c r="AY3" s="13" t="s">
        <v>53</v>
      </c>
      <c r="AZ3" s="13" t="s">
        <v>54</v>
      </c>
      <c r="BA3" s="13" t="s">
        <v>55</v>
      </c>
      <c r="BB3" s="13" t="s">
        <v>53</v>
      </c>
      <c r="BC3" s="13" t="s">
        <v>54</v>
      </c>
      <c r="BD3" s="13" t="s">
        <v>55</v>
      </c>
      <c r="BE3" s="13" t="s">
        <v>53</v>
      </c>
      <c r="BF3" s="13" t="s">
        <v>54</v>
      </c>
      <c r="BG3" s="13" t="s">
        <v>55</v>
      </c>
      <c r="BH3" s="13" t="s">
        <v>53</v>
      </c>
      <c r="BI3" s="13" t="s">
        <v>54</v>
      </c>
      <c r="BJ3" s="13" t="s">
        <v>55</v>
      </c>
      <c r="BK3" s="13" t="s">
        <v>53</v>
      </c>
      <c r="BL3" s="13" t="s">
        <v>55</v>
      </c>
      <c r="BM3" s="13" t="s">
        <v>53</v>
      </c>
      <c r="BN3" s="13" t="s">
        <v>55</v>
      </c>
      <c r="BO3" s="13" t="s">
        <v>53</v>
      </c>
      <c r="BP3" s="13" t="s">
        <v>55</v>
      </c>
      <c r="BQ3" s="13" t="s">
        <v>53</v>
      </c>
      <c r="BR3" s="13" t="s">
        <v>55</v>
      </c>
      <c r="BS3" s="13" t="s">
        <v>53</v>
      </c>
      <c r="BT3" s="13" t="s">
        <v>55</v>
      </c>
      <c r="BU3" s="13" t="s">
        <v>53</v>
      </c>
      <c r="BV3" s="13" t="s">
        <v>55</v>
      </c>
      <c r="BW3" s="13" t="s">
        <v>53</v>
      </c>
      <c r="BX3" s="13" t="s">
        <v>55</v>
      </c>
      <c r="BY3" s="13" t="s">
        <v>53</v>
      </c>
      <c r="BZ3" s="13" t="s">
        <v>55</v>
      </c>
      <c r="CA3" s="13" t="s">
        <v>53</v>
      </c>
      <c r="CB3" s="13" t="s">
        <v>55</v>
      </c>
      <c r="CC3" s="13" t="s">
        <v>53</v>
      </c>
      <c r="CD3" s="13" t="s">
        <v>55</v>
      </c>
      <c r="CE3" s="13" t="s">
        <v>53</v>
      </c>
      <c r="CF3" s="13" t="s">
        <v>55</v>
      </c>
      <c r="CG3" s="13" t="s">
        <v>53</v>
      </c>
      <c r="CH3" s="13" t="s">
        <v>55</v>
      </c>
    </row>
    <row r="4" spans="1:86">
      <c r="B4" t="s">
        <v>56</v>
      </c>
      <c r="C4">
        <v>1300011</v>
      </c>
      <c r="D4" t="s">
        <v>57</v>
      </c>
      <c r="E4" t="s">
        <v>58</v>
      </c>
      <c r="F4">
        <v>3</v>
      </c>
      <c r="H4" s="7" t="s">
        <v>59</v>
      </c>
      <c r="I4" t="s">
        <v>60</v>
      </c>
      <c r="T4" t="str">
        <f>CONCATENATE(J4," ",K4," ",L4," ",M4," ",N4," ",O4," ",P4," ",Q4," ",R4," ",S4)</f>
        <v xml:space="preserve">         </v>
      </c>
      <c r="U4" t="s">
        <v>61</v>
      </c>
      <c r="V4" t="s">
        <v>61</v>
      </c>
      <c r="W4" t="s">
        <v>62</v>
      </c>
      <c r="X4" t="s">
        <v>63</v>
      </c>
      <c r="Y4">
        <v>41</v>
      </c>
      <c r="Z4" t="s">
        <v>64</v>
      </c>
      <c r="AA4" t="s">
        <v>64</v>
      </c>
      <c r="AB4">
        <v>40</v>
      </c>
      <c r="AC4" t="s">
        <v>65</v>
      </c>
      <c r="AD4">
        <v>8</v>
      </c>
      <c r="AE4" t="s">
        <v>66</v>
      </c>
      <c r="AH4" t="str">
        <f>CONCATENATE(X4," ",Y4," ",Z4," ",AA4," ",AB4," ",AC4," ",AD4," ",AE4," ",AF4," ",AG4)</f>
        <v xml:space="preserve">KR 41 - - 40 G 8 SUR  </v>
      </c>
      <c r="AI4" t="s">
        <v>61</v>
      </c>
      <c r="AJ4" t="s">
        <v>61</v>
      </c>
      <c r="AK4" t="s">
        <v>67</v>
      </c>
      <c r="AL4" t="s">
        <v>64</v>
      </c>
      <c r="AM4" t="s">
        <v>68</v>
      </c>
      <c r="AN4" t="s">
        <v>64</v>
      </c>
      <c r="AO4" s="1"/>
      <c r="AP4">
        <v>9</v>
      </c>
      <c r="AQ4" s="4">
        <v>41278</v>
      </c>
      <c r="AR4" s="4"/>
      <c r="AS4" s="5"/>
      <c r="AT4" t="s">
        <v>69</v>
      </c>
      <c r="AU4" t="s">
        <v>7</v>
      </c>
    </row>
    <row r="5" spans="1:86">
      <c r="B5" t="s">
        <v>70</v>
      </c>
      <c r="C5">
        <v>1300010</v>
      </c>
      <c r="D5" t="s">
        <v>57</v>
      </c>
      <c r="E5" t="s">
        <v>58</v>
      </c>
      <c r="F5">
        <v>3</v>
      </c>
      <c r="H5" s="7" t="s">
        <v>59</v>
      </c>
      <c r="I5" t="s">
        <v>71</v>
      </c>
      <c r="J5" t="s">
        <v>63</v>
      </c>
      <c r="K5">
        <v>24</v>
      </c>
      <c r="L5" t="s">
        <v>72</v>
      </c>
      <c r="N5">
        <v>40</v>
      </c>
      <c r="P5">
        <v>152</v>
      </c>
      <c r="Q5" t="s">
        <v>66</v>
      </c>
      <c r="T5" t="str">
        <f t="shared" ref="T5:T68" si="0">CONCATENATE(J5," ",K5," ",L5," ",M5," ",N5," ",O5," ",P5," ",Q5," ",R5," ",S5)</f>
        <v xml:space="preserve">KR 24 F  40  152 SUR  </v>
      </c>
      <c r="U5" t="s">
        <v>61</v>
      </c>
      <c r="V5">
        <v>3333280</v>
      </c>
      <c r="W5" t="s">
        <v>73</v>
      </c>
      <c r="AC5" t="s">
        <v>64</v>
      </c>
      <c r="AH5" t="str">
        <f t="shared" ref="AH5:AH68" si="1">CONCATENATE(X5," ",Y5," ",Z5," ",AA5," ",AB5," ",AC5," ",AD5," ",AE5," ",AF5," ",AG5)</f>
        <v xml:space="preserve">     -    </v>
      </c>
      <c r="AI5" t="s">
        <v>61</v>
      </c>
      <c r="AJ5" t="s">
        <v>61</v>
      </c>
      <c r="AK5" t="s">
        <v>74</v>
      </c>
      <c r="AO5" s="1"/>
      <c r="AP5">
        <v>6</v>
      </c>
      <c r="AQ5" s="4">
        <v>41278</v>
      </c>
      <c r="AR5" s="4">
        <v>41291</v>
      </c>
      <c r="AS5" s="5">
        <f t="shared" ref="AS5:AS68" si="2">+AR5-AQ5</f>
        <v>13</v>
      </c>
      <c r="AT5" t="s">
        <v>75</v>
      </c>
      <c r="AU5" t="s">
        <v>15</v>
      </c>
    </row>
    <row r="6" spans="1:86" ht="15" customHeight="1">
      <c r="B6" t="s">
        <v>76</v>
      </c>
      <c r="C6">
        <v>1300013</v>
      </c>
      <c r="D6" t="s">
        <v>77</v>
      </c>
      <c r="H6" s="7" t="s">
        <v>78</v>
      </c>
      <c r="I6" t="s">
        <v>79</v>
      </c>
      <c r="J6" t="s">
        <v>80</v>
      </c>
      <c r="K6">
        <v>40</v>
      </c>
      <c r="L6" t="s">
        <v>81</v>
      </c>
      <c r="M6" t="s">
        <v>66</v>
      </c>
      <c r="N6">
        <v>42</v>
      </c>
      <c r="P6">
        <v>38</v>
      </c>
      <c r="S6">
        <v>202</v>
      </c>
      <c r="T6" t="str">
        <f t="shared" si="0"/>
        <v>CL 40 C SUR 42  38   202</v>
      </c>
      <c r="U6" t="s">
        <v>61</v>
      </c>
      <c r="V6">
        <v>3332916</v>
      </c>
      <c r="W6" t="s">
        <v>82</v>
      </c>
      <c r="X6" t="s">
        <v>63</v>
      </c>
      <c r="Y6">
        <v>43</v>
      </c>
      <c r="Z6" t="s">
        <v>83</v>
      </c>
      <c r="AB6">
        <v>41</v>
      </c>
      <c r="AC6" t="s">
        <v>83</v>
      </c>
      <c r="AD6">
        <v>20</v>
      </c>
      <c r="AE6" t="s">
        <v>66</v>
      </c>
      <c r="AG6">
        <v>101</v>
      </c>
      <c r="AH6" t="str">
        <f t="shared" si="1"/>
        <v>KR 43 A  41 A 20 SUR  101</v>
      </c>
      <c r="AI6" t="s">
        <v>61</v>
      </c>
      <c r="AJ6" t="s">
        <v>61</v>
      </c>
      <c r="AK6" t="s">
        <v>67</v>
      </c>
      <c r="AO6" s="1"/>
      <c r="AP6">
        <v>9</v>
      </c>
      <c r="AQ6" s="4">
        <v>41278</v>
      </c>
      <c r="AR6" s="4">
        <v>41286</v>
      </c>
      <c r="AS6" s="5">
        <f t="shared" si="2"/>
        <v>8</v>
      </c>
      <c r="AT6" t="s">
        <v>84</v>
      </c>
      <c r="AU6" t="s">
        <v>15</v>
      </c>
      <c r="AV6" s="10">
        <v>41354</v>
      </c>
      <c r="AW6" s="9" t="s">
        <v>85</v>
      </c>
      <c r="AX6" s="10">
        <v>41354</v>
      </c>
      <c r="BM6" s="10">
        <v>41286</v>
      </c>
      <c r="CE6" s="10">
        <v>41675</v>
      </c>
    </row>
    <row r="7" spans="1:86" ht="30" customHeight="1">
      <c r="B7" t="s">
        <v>86</v>
      </c>
      <c r="C7">
        <v>1300016</v>
      </c>
      <c r="D7" t="s">
        <v>87</v>
      </c>
      <c r="E7" t="s">
        <v>58</v>
      </c>
      <c r="F7">
        <v>5</v>
      </c>
      <c r="H7" s="7" t="s">
        <v>88</v>
      </c>
      <c r="I7" t="s">
        <v>89</v>
      </c>
      <c r="T7" t="str">
        <f t="shared" si="0"/>
        <v xml:space="preserve">         </v>
      </c>
      <c r="U7" t="s">
        <v>61</v>
      </c>
      <c r="V7" t="s">
        <v>61</v>
      </c>
      <c r="W7" t="s">
        <v>90</v>
      </c>
      <c r="AH7" t="str">
        <f t="shared" si="1"/>
        <v xml:space="preserve">         </v>
      </c>
      <c r="AI7" t="s">
        <v>61</v>
      </c>
      <c r="AJ7">
        <v>3860505</v>
      </c>
      <c r="AL7" t="s">
        <v>91</v>
      </c>
      <c r="AO7" s="1"/>
      <c r="AP7">
        <v>12</v>
      </c>
      <c r="AQ7" s="4">
        <v>41282</v>
      </c>
      <c r="AR7" s="4">
        <v>41297</v>
      </c>
      <c r="AS7" s="5">
        <f t="shared" si="2"/>
        <v>15</v>
      </c>
      <c r="AT7" t="s">
        <v>69</v>
      </c>
      <c r="AU7" t="s">
        <v>15</v>
      </c>
      <c r="AV7" s="10">
        <v>41282</v>
      </c>
      <c r="AW7" s="9" t="s">
        <v>92</v>
      </c>
      <c r="AX7" s="10">
        <v>41282</v>
      </c>
      <c r="BM7" s="10">
        <v>41297</v>
      </c>
      <c r="BN7" s="10">
        <v>41299</v>
      </c>
      <c r="BO7" s="10">
        <v>41299</v>
      </c>
      <c r="BP7" s="10">
        <v>41305</v>
      </c>
      <c r="BS7" s="10">
        <v>41305</v>
      </c>
      <c r="BT7" s="10">
        <v>41337</v>
      </c>
      <c r="BU7" s="10">
        <v>41337</v>
      </c>
      <c r="BV7" s="10">
        <v>41346</v>
      </c>
      <c r="CA7" s="10">
        <v>41393</v>
      </c>
      <c r="CB7" s="10">
        <v>41393</v>
      </c>
      <c r="CC7" s="10">
        <v>41396</v>
      </c>
      <c r="CD7" s="10">
        <v>41396</v>
      </c>
      <c r="CE7" s="10">
        <v>41438</v>
      </c>
    </row>
    <row r="8" spans="1:86" ht="15" customHeight="1">
      <c r="B8" t="s">
        <v>93</v>
      </c>
      <c r="C8">
        <v>1300023</v>
      </c>
      <c r="D8" t="s">
        <v>94</v>
      </c>
      <c r="H8" s="7" t="s">
        <v>95</v>
      </c>
      <c r="I8" t="s">
        <v>96</v>
      </c>
      <c r="T8" t="str">
        <f t="shared" si="0"/>
        <v xml:space="preserve">         </v>
      </c>
      <c r="U8" t="s">
        <v>61</v>
      </c>
      <c r="V8" t="s">
        <v>97</v>
      </c>
      <c r="W8" t="s">
        <v>98</v>
      </c>
      <c r="AH8" t="str">
        <f t="shared" si="1"/>
        <v xml:space="preserve">         </v>
      </c>
      <c r="AI8" t="s">
        <v>61</v>
      </c>
      <c r="AJ8" t="s">
        <v>61</v>
      </c>
      <c r="AK8" t="s">
        <v>99</v>
      </c>
      <c r="AO8" s="1"/>
      <c r="AP8">
        <v>4</v>
      </c>
      <c r="AQ8" s="4">
        <v>40916</v>
      </c>
      <c r="AR8" s="4"/>
      <c r="AS8" s="5">
        <f t="shared" si="2"/>
        <v>-40916</v>
      </c>
      <c r="AT8" t="s">
        <v>75</v>
      </c>
      <c r="AU8" t="s">
        <v>15</v>
      </c>
    </row>
    <row r="9" spans="1:86" ht="15" customHeight="1">
      <c r="B9" t="s">
        <v>100</v>
      </c>
      <c r="C9">
        <v>1300025</v>
      </c>
      <c r="D9" t="s">
        <v>64</v>
      </c>
      <c r="E9" t="s">
        <v>101</v>
      </c>
      <c r="F9">
        <v>3</v>
      </c>
      <c r="H9" s="7" t="s">
        <v>102</v>
      </c>
      <c r="I9" t="s">
        <v>60</v>
      </c>
      <c r="T9" t="str">
        <f t="shared" si="0"/>
        <v xml:space="preserve">         </v>
      </c>
      <c r="W9" t="s">
        <v>103</v>
      </c>
      <c r="X9" t="s">
        <v>63</v>
      </c>
      <c r="Y9">
        <v>40</v>
      </c>
      <c r="AB9">
        <v>39</v>
      </c>
      <c r="AC9" t="s">
        <v>104</v>
      </c>
      <c r="AD9">
        <v>20</v>
      </c>
      <c r="AE9" t="s">
        <v>66</v>
      </c>
      <c r="AH9" t="str">
        <f t="shared" si="1"/>
        <v xml:space="preserve">KR 40   39 B 20 SUR  </v>
      </c>
      <c r="AI9" t="s">
        <v>61</v>
      </c>
      <c r="AJ9">
        <v>4442718</v>
      </c>
      <c r="AK9" t="s">
        <v>67</v>
      </c>
      <c r="AO9" s="1"/>
      <c r="AP9">
        <v>9</v>
      </c>
      <c r="AQ9" s="4">
        <v>41282</v>
      </c>
      <c r="AR9" s="4"/>
      <c r="AS9" s="5">
        <f t="shared" si="2"/>
        <v>-41282</v>
      </c>
      <c r="AT9" t="s">
        <v>75</v>
      </c>
      <c r="AU9" t="s">
        <v>105</v>
      </c>
    </row>
    <row r="10" spans="1:86">
      <c r="B10" t="s">
        <v>106</v>
      </c>
      <c r="C10">
        <v>1300040</v>
      </c>
      <c r="D10" t="s">
        <v>57</v>
      </c>
      <c r="E10" t="s">
        <v>58</v>
      </c>
      <c r="F10">
        <v>3</v>
      </c>
      <c r="H10" s="7" t="s">
        <v>107</v>
      </c>
      <c r="I10" t="s">
        <v>60</v>
      </c>
      <c r="T10" t="str">
        <f t="shared" si="0"/>
        <v xml:space="preserve">         </v>
      </c>
      <c r="U10" t="s">
        <v>61</v>
      </c>
      <c r="V10" t="s">
        <v>61</v>
      </c>
      <c r="W10" t="s">
        <v>108</v>
      </c>
      <c r="X10" t="s">
        <v>63</v>
      </c>
      <c r="Y10">
        <v>40</v>
      </c>
      <c r="AB10">
        <v>47</v>
      </c>
      <c r="AD10">
        <v>44</v>
      </c>
      <c r="AE10" t="s">
        <v>66</v>
      </c>
      <c r="AH10" t="str">
        <f t="shared" si="1"/>
        <v xml:space="preserve">KR 40   47  44 SUR  </v>
      </c>
      <c r="AI10" t="s">
        <v>61</v>
      </c>
      <c r="AJ10" t="s">
        <v>61</v>
      </c>
      <c r="AK10" t="s">
        <v>109</v>
      </c>
      <c r="AO10" s="1"/>
      <c r="AP10">
        <v>7</v>
      </c>
      <c r="AQ10" s="4">
        <v>41283</v>
      </c>
      <c r="AR10" s="4">
        <v>41303</v>
      </c>
      <c r="AS10" s="5">
        <f t="shared" si="2"/>
        <v>20</v>
      </c>
      <c r="AT10" t="s">
        <v>69</v>
      </c>
      <c r="AU10" t="s">
        <v>15</v>
      </c>
      <c r="BM10" s="10">
        <v>41290</v>
      </c>
      <c r="BN10" s="10">
        <v>41303</v>
      </c>
      <c r="BO10" s="10">
        <v>41311</v>
      </c>
      <c r="BS10" s="10">
        <v>41446</v>
      </c>
      <c r="BT10" s="10">
        <v>41506</v>
      </c>
      <c r="BW10" s="10">
        <v>41316</v>
      </c>
      <c r="CE10" s="10">
        <v>41517</v>
      </c>
    </row>
    <row r="11" spans="1:86" ht="15" customHeight="1">
      <c r="A11" t="s">
        <v>110</v>
      </c>
      <c r="B11" t="s">
        <v>111</v>
      </c>
      <c r="C11" t="s">
        <v>112</v>
      </c>
      <c r="D11" t="s">
        <v>77</v>
      </c>
      <c r="H11" s="7" t="s">
        <v>113</v>
      </c>
      <c r="I11" t="s">
        <v>114</v>
      </c>
      <c r="J11" t="s">
        <v>63</v>
      </c>
      <c r="K11">
        <v>26</v>
      </c>
      <c r="N11">
        <v>40</v>
      </c>
      <c r="O11" t="s">
        <v>104</v>
      </c>
      <c r="P11">
        <v>2</v>
      </c>
      <c r="Q11" t="s">
        <v>66</v>
      </c>
      <c r="S11">
        <v>102</v>
      </c>
      <c r="T11" t="str">
        <f t="shared" si="0"/>
        <v>KR 26   40 B 2 SUR  102</v>
      </c>
      <c r="U11">
        <v>98662945</v>
      </c>
      <c r="V11">
        <v>2764570</v>
      </c>
      <c r="W11" t="s">
        <v>115</v>
      </c>
      <c r="X11" t="s">
        <v>63</v>
      </c>
      <c r="Y11">
        <v>26</v>
      </c>
      <c r="AB11">
        <v>40</v>
      </c>
      <c r="AC11" t="s">
        <v>104</v>
      </c>
      <c r="AE11" t="s">
        <v>66</v>
      </c>
      <c r="AF11">
        <v>2</v>
      </c>
      <c r="AG11">
        <v>120</v>
      </c>
      <c r="AH11" t="str">
        <f t="shared" si="1"/>
        <v>KR 26   40 B  SUR 2 120</v>
      </c>
      <c r="AI11" t="s">
        <v>61</v>
      </c>
      <c r="AJ11" t="s">
        <v>116</v>
      </c>
      <c r="AK11" t="s">
        <v>117</v>
      </c>
      <c r="AO11" s="1"/>
      <c r="AP11">
        <v>6</v>
      </c>
      <c r="AQ11" s="4">
        <v>41283</v>
      </c>
      <c r="AR11" s="4">
        <v>41295</v>
      </c>
      <c r="AS11" s="5">
        <f t="shared" si="2"/>
        <v>12</v>
      </c>
      <c r="AT11" t="s">
        <v>84</v>
      </c>
      <c r="AU11" t="s">
        <v>15</v>
      </c>
      <c r="AV11" s="10">
        <v>41295</v>
      </c>
      <c r="AW11" s="9" t="s">
        <v>118</v>
      </c>
      <c r="AX11" s="10">
        <v>41295</v>
      </c>
      <c r="BM11" s="10">
        <v>41304</v>
      </c>
      <c r="BN11" s="10">
        <v>41306</v>
      </c>
      <c r="BO11" s="10">
        <v>41353</v>
      </c>
      <c r="CE11" s="10">
        <v>41675</v>
      </c>
    </row>
    <row r="12" spans="1:86">
      <c r="B12" t="s">
        <v>119</v>
      </c>
      <c r="C12" t="s">
        <v>120</v>
      </c>
      <c r="D12" t="s">
        <v>57</v>
      </c>
      <c r="E12" t="s">
        <v>58</v>
      </c>
      <c r="F12">
        <v>9</v>
      </c>
      <c r="H12" s="7" t="s">
        <v>121</v>
      </c>
      <c r="I12" t="s">
        <v>60</v>
      </c>
      <c r="T12" t="str">
        <f t="shared" si="0"/>
        <v xml:space="preserve">         </v>
      </c>
      <c r="W12" t="s">
        <v>122</v>
      </c>
      <c r="X12" t="s">
        <v>63</v>
      </c>
      <c r="Y12">
        <v>40</v>
      </c>
      <c r="AB12">
        <v>47</v>
      </c>
      <c r="AD12">
        <v>2</v>
      </c>
      <c r="AE12" t="s">
        <v>66</v>
      </c>
      <c r="AG12">
        <v>101</v>
      </c>
      <c r="AH12" t="str">
        <f t="shared" si="1"/>
        <v>KR 40   47  2 SUR  101</v>
      </c>
      <c r="AI12">
        <v>70094458</v>
      </c>
      <c r="AJ12">
        <v>3147390992</v>
      </c>
      <c r="AK12" t="s">
        <v>109</v>
      </c>
      <c r="AO12" s="1"/>
      <c r="AP12">
        <v>7</v>
      </c>
      <c r="AQ12" s="4">
        <v>41283</v>
      </c>
      <c r="AR12" s="4">
        <v>41290</v>
      </c>
      <c r="AS12" s="5">
        <f t="shared" si="2"/>
        <v>7</v>
      </c>
      <c r="AT12" t="s">
        <v>69</v>
      </c>
      <c r="AU12" t="s">
        <v>15</v>
      </c>
      <c r="AV12" s="10">
        <v>41283</v>
      </c>
      <c r="AW12" s="9" t="s">
        <v>92</v>
      </c>
      <c r="AX12" s="10">
        <v>41283</v>
      </c>
      <c r="BM12" s="10">
        <v>41290</v>
      </c>
      <c r="BN12" s="10">
        <v>41296</v>
      </c>
      <c r="BO12" s="10">
        <v>41296</v>
      </c>
      <c r="BP12" s="10">
        <v>41303</v>
      </c>
      <c r="BS12" s="10">
        <v>41303</v>
      </c>
      <c r="BT12" s="10">
        <v>41309</v>
      </c>
      <c r="BU12" s="10">
        <v>41309</v>
      </c>
      <c r="BV12" s="10">
        <v>41317</v>
      </c>
      <c r="BW12" s="10">
        <v>41327</v>
      </c>
      <c r="BX12" s="10">
        <v>41334</v>
      </c>
      <c r="BY12" s="10">
        <v>41334</v>
      </c>
      <c r="BZ12" s="10">
        <v>41340</v>
      </c>
      <c r="CC12" s="10">
        <v>41396</v>
      </c>
      <c r="CD12" s="10">
        <v>41396</v>
      </c>
      <c r="CE12" s="10">
        <v>41438</v>
      </c>
    </row>
    <row r="13" spans="1:86" ht="15" customHeight="1">
      <c r="B13" t="s">
        <v>123</v>
      </c>
      <c r="C13" t="s">
        <v>124</v>
      </c>
      <c r="D13" t="s">
        <v>125</v>
      </c>
      <c r="H13" s="7" t="s">
        <v>126</v>
      </c>
      <c r="I13" t="s">
        <v>127</v>
      </c>
      <c r="J13" t="s">
        <v>63</v>
      </c>
      <c r="K13">
        <v>46</v>
      </c>
      <c r="N13">
        <v>48</v>
      </c>
      <c r="O13" t="s">
        <v>81</v>
      </c>
      <c r="P13">
        <v>92</v>
      </c>
      <c r="Q13" t="s">
        <v>66</v>
      </c>
      <c r="T13" t="str">
        <f t="shared" si="0"/>
        <v xml:space="preserve">KR 46   48 C 92 SUR  </v>
      </c>
      <c r="U13">
        <v>32242505</v>
      </c>
      <c r="V13">
        <v>4444664</v>
      </c>
      <c r="W13" t="s">
        <v>128</v>
      </c>
      <c r="X13" t="s">
        <v>63</v>
      </c>
      <c r="Y13">
        <v>46</v>
      </c>
      <c r="AB13">
        <v>48</v>
      </c>
      <c r="AC13" t="s">
        <v>81</v>
      </c>
      <c r="AD13">
        <v>99</v>
      </c>
      <c r="AE13" t="s">
        <v>66</v>
      </c>
      <c r="AG13" t="s">
        <v>129</v>
      </c>
      <c r="AH13" t="str">
        <f t="shared" si="1"/>
        <v>KR 46   48 C 99 SUR  lt3a</v>
      </c>
      <c r="AI13">
        <v>8252416</v>
      </c>
      <c r="AJ13" t="s">
        <v>130</v>
      </c>
      <c r="AK13" t="s">
        <v>131</v>
      </c>
      <c r="AO13" s="1"/>
      <c r="AP13">
        <v>8</v>
      </c>
      <c r="AQ13" s="4">
        <v>41285</v>
      </c>
      <c r="AR13" s="4">
        <v>41289</v>
      </c>
      <c r="AS13" s="5">
        <f t="shared" si="2"/>
        <v>4</v>
      </c>
      <c r="AT13" t="s">
        <v>75</v>
      </c>
      <c r="AU13" t="s">
        <v>15</v>
      </c>
    </row>
    <row r="14" spans="1:86" ht="30" customHeight="1">
      <c r="B14" t="s">
        <v>132</v>
      </c>
      <c r="C14">
        <v>1300052</v>
      </c>
      <c r="D14" t="s">
        <v>64</v>
      </c>
      <c r="E14" t="s">
        <v>58</v>
      </c>
      <c r="F14">
        <v>3</v>
      </c>
      <c r="H14" s="7" t="s">
        <v>133</v>
      </c>
      <c r="I14" t="s">
        <v>134</v>
      </c>
      <c r="T14" t="str">
        <f t="shared" si="0"/>
        <v xml:space="preserve">         </v>
      </c>
      <c r="U14" t="s">
        <v>61</v>
      </c>
      <c r="V14" t="s">
        <v>61</v>
      </c>
      <c r="W14" t="s">
        <v>135</v>
      </c>
      <c r="X14" t="s">
        <v>80</v>
      </c>
      <c r="Y14">
        <v>39</v>
      </c>
      <c r="Z14" t="s">
        <v>72</v>
      </c>
      <c r="AA14" t="s">
        <v>66</v>
      </c>
      <c r="AB14">
        <v>24</v>
      </c>
      <c r="AC14" t="s">
        <v>136</v>
      </c>
      <c r="AD14">
        <v>8</v>
      </c>
      <c r="AH14" t="str">
        <f t="shared" si="1"/>
        <v xml:space="preserve">CL 39 F SUR 24 DD 8   </v>
      </c>
      <c r="AI14" t="s">
        <v>61</v>
      </c>
      <c r="AJ14" t="s">
        <v>61</v>
      </c>
      <c r="AK14" t="s">
        <v>74</v>
      </c>
      <c r="AM14" t="s">
        <v>137</v>
      </c>
      <c r="AN14" t="s">
        <v>138</v>
      </c>
      <c r="AO14" s="1" t="s">
        <v>139</v>
      </c>
      <c r="AP14">
        <v>6</v>
      </c>
      <c r="AQ14" s="4">
        <v>41284</v>
      </c>
      <c r="AR14" s="4">
        <v>41298</v>
      </c>
      <c r="AS14" s="5">
        <f t="shared" si="2"/>
        <v>14</v>
      </c>
      <c r="AT14" t="s">
        <v>75</v>
      </c>
      <c r="AU14" t="s">
        <v>15</v>
      </c>
      <c r="AV14" s="10">
        <v>41298</v>
      </c>
      <c r="AW14" s="9" t="s">
        <v>140</v>
      </c>
      <c r="AX14" s="10">
        <v>41298</v>
      </c>
      <c r="AY14" s="10">
        <v>41355</v>
      </c>
      <c r="AZ14" s="11" t="s">
        <v>141</v>
      </c>
      <c r="BA14" s="10">
        <v>41355</v>
      </c>
      <c r="BB14" s="10">
        <v>41393</v>
      </c>
      <c r="BC14" s="11" t="s">
        <v>142</v>
      </c>
      <c r="BD14" s="10">
        <v>41393</v>
      </c>
      <c r="CE14" s="10">
        <v>41393</v>
      </c>
      <c r="CF14" s="10"/>
    </row>
    <row r="15" spans="1:86" ht="30" customHeight="1">
      <c r="B15" t="s">
        <v>143</v>
      </c>
      <c r="C15">
        <v>1300057</v>
      </c>
      <c r="D15" t="s">
        <v>125</v>
      </c>
      <c r="H15" s="7" t="s">
        <v>144</v>
      </c>
      <c r="I15" t="s">
        <v>145</v>
      </c>
      <c r="J15" t="s">
        <v>146</v>
      </c>
      <c r="K15">
        <v>35</v>
      </c>
      <c r="L15" t="s">
        <v>81</v>
      </c>
      <c r="M15" t="s">
        <v>66</v>
      </c>
      <c r="N15">
        <v>30</v>
      </c>
      <c r="P15">
        <v>38</v>
      </c>
      <c r="S15">
        <v>301</v>
      </c>
      <c r="T15" t="str">
        <f t="shared" si="0"/>
        <v>TR 35 C SUR 30  38   301</v>
      </c>
      <c r="U15">
        <v>9058749</v>
      </c>
      <c r="V15">
        <v>3314450</v>
      </c>
      <c r="W15" t="s">
        <v>82</v>
      </c>
      <c r="AH15" t="str">
        <f t="shared" si="1"/>
        <v xml:space="preserve">         </v>
      </c>
      <c r="AI15" t="s">
        <v>61</v>
      </c>
      <c r="AJ15" t="s">
        <v>61</v>
      </c>
      <c r="AK15" t="s">
        <v>147</v>
      </c>
      <c r="AO15" s="1"/>
      <c r="AP15">
        <v>9</v>
      </c>
      <c r="AQ15" s="4">
        <v>41284</v>
      </c>
      <c r="AR15" s="4"/>
      <c r="AS15" s="5">
        <f t="shared" si="2"/>
        <v>-41284</v>
      </c>
      <c r="AT15" t="s">
        <v>148</v>
      </c>
      <c r="AU15" t="s">
        <v>15</v>
      </c>
    </row>
    <row r="16" spans="1:86">
      <c r="B16" t="s">
        <v>149</v>
      </c>
      <c r="C16">
        <v>1300058</v>
      </c>
      <c r="D16" t="s">
        <v>57</v>
      </c>
      <c r="E16" t="s">
        <v>101</v>
      </c>
      <c r="F16">
        <v>3</v>
      </c>
      <c r="H16" s="7" t="s">
        <v>150</v>
      </c>
      <c r="I16" t="s">
        <v>151</v>
      </c>
      <c r="J16" t="s">
        <v>63</v>
      </c>
      <c r="K16">
        <v>42</v>
      </c>
      <c r="L16" t="s">
        <v>104</v>
      </c>
      <c r="N16">
        <v>26</v>
      </c>
      <c r="P16">
        <v>50</v>
      </c>
      <c r="Q16" t="s">
        <v>66</v>
      </c>
      <c r="T16" t="str">
        <f t="shared" si="0"/>
        <v xml:space="preserve">KR 42 B  26  50 SUR  </v>
      </c>
      <c r="U16">
        <v>21656826</v>
      </c>
      <c r="V16">
        <v>2283045</v>
      </c>
      <c r="W16" t="s">
        <v>152</v>
      </c>
      <c r="X16" t="s">
        <v>63</v>
      </c>
      <c r="Y16">
        <v>42</v>
      </c>
      <c r="Z16" t="s">
        <v>104</v>
      </c>
      <c r="AB16">
        <v>26</v>
      </c>
      <c r="AD16">
        <v>47</v>
      </c>
      <c r="AE16" t="s">
        <v>66</v>
      </c>
      <c r="AH16" t="str">
        <f t="shared" si="1"/>
        <v xml:space="preserve">KR 42 B  26  47 SUR  </v>
      </c>
      <c r="AI16" t="s">
        <v>61</v>
      </c>
      <c r="AJ16" t="s">
        <v>61</v>
      </c>
      <c r="AK16" t="s">
        <v>153</v>
      </c>
      <c r="AM16" t="s">
        <v>154</v>
      </c>
      <c r="AN16" t="s">
        <v>155</v>
      </c>
      <c r="AO16" s="1" t="s">
        <v>156</v>
      </c>
      <c r="AP16">
        <v>3</v>
      </c>
      <c r="AQ16" s="4">
        <v>41284</v>
      </c>
      <c r="AR16" s="4">
        <v>41298</v>
      </c>
      <c r="AS16" s="5">
        <f t="shared" si="2"/>
        <v>14</v>
      </c>
      <c r="AT16" t="s">
        <v>75</v>
      </c>
      <c r="AU16" t="s">
        <v>15</v>
      </c>
    </row>
    <row r="17" spans="1:83">
      <c r="B17" t="s">
        <v>157</v>
      </c>
      <c r="C17">
        <v>1300068</v>
      </c>
      <c r="D17" t="s">
        <v>57</v>
      </c>
      <c r="E17" t="s">
        <v>101</v>
      </c>
      <c r="F17">
        <v>3</v>
      </c>
      <c r="H17" s="7" t="s">
        <v>150</v>
      </c>
      <c r="I17" t="s">
        <v>158</v>
      </c>
      <c r="J17" t="s">
        <v>63</v>
      </c>
      <c r="K17">
        <v>32</v>
      </c>
      <c r="L17" t="s">
        <v>104</v>
      </c>
      <c r="N17">
        <v>40</v>
      </c>
      <c r="O17" t="s">
        <v>72</v>
      </c>
      <c r="P17">
        <v>25</v>
      </c>
      <c r="Q17" t="s">
        <v>66</v>
      </c>
      <c r="T17" t="str">
        <f t="shared" si="0"/>
        <v xml:space="preserve">KR 32 B  40 F 25 SUR  </v>
      </c>
      <c r="U17" t="s">
        <v>61</v>
      </c>
      <c r="V17">
        <v>3024516</v>
      </c>
      <c r="W17" t="s">
        <v>159</v>
      </c>
      <c r="X17" t="s">
        <v>63</v>
      </c>
      <c r="Y17">
        <v>32</v>
      </c>
      <c r="Z17" t="s">
        <v>104</v>
      </c>
      <c r="AB17">
        <v>40</v>
      </c>
      <c r="AC17" t="s">
        <v>72</v>
      </c>
      <c r="AD17">
        <v>25</v>
      </c>
      <c r="AE17" t="s">
        <v>66</v>
      </c>
      <c r="AH17" t="str">
        <f t="shared" si="1"/>
        <v xml:space="preserve">KR 32 B  40 F 25 SUR  </v>
      </c>
      <c r="AI17" t="s">
        <v>61</v>
      </c>
      <c r="AJ17">
        <v>2701792</v>
      </c>
      <c r="AK17" t="s">
        <v>67</v>
      </c>
      <c r="AM17" t="s">
        <v>68</v>
      </c>
      <c r="AN17" t="s">
        <v>160</v>
      </c>
      <c r="AO17" s="1" t="s">
        <v>161</v>
      </c>
      <c r="AP17">
        <v>9</v>
      </c>
      <c r="AQ17" s="4">
        <v>41285</v>
      </c>
      <c r="AR17" s="4">
        <v>41298</v>
      </c>
      <c r="AS17" s="5">
        <f t="shared" si="2"/>
        <v>13</v>
      </c>
      <c r="AT17" t="s">
        <v>75</v>
      </c>
      <c r="AU17" t="s">
        <v>15</v>
      </c>
    </row>
    <row r="18" spans="1:83" ht="15" customHeight="1">
      <c r="B18" t="s">
        <v>162</v>
      </c>
      <c r="C18">
        <v>1300073</v>
      </c>
      <c r="D18" t="s">
        <v>77</v>
      </c>
      <c r="H18" s="7" t="s">
        <v>163</v>
      </c>
      <c r="I18" t="s">
        <v>164</v>
      </c>
      <c r="J18" t="s">
        <v>80</v>
      </c>
      <c r="K18">
        <v>37</v>
      </c>
      <c r="M18" t="s">
        <v>66</v>
      </c>
      <c r="N18">
        <v>28</v>
      </c>
      <c r="P18">
        <v>5</v>
      </c>
      <c r="S18">
        <v>125</v>
      </c>
      <c r="T18" t="str">
        <f t="shared" si="0"/>
        <v>CL 37  SUR 28  5   125</v>
      </c>
      <c r="U18">
        <v>79591727</v>
      </c>
      <c r="V18">
        <v>3335216</v>
      </c>
      <c r="W18" t="s">
        <v>165</v>
      </c>
      <c r="X18" t="s">
        <v>80</v>
      </c>
      <c r="Y18">
        <v>37</v>
      </c>
      <c r="AA18" t="s">
        <v>66</v>
      </c>
      <c r="AB18">
        <v>28</v>
      </c>
      <c r="AD18">
        <v>5</v>
      </c>
      <c r="AF18">
        <v>4</v>
      </c>
      <c r="AG18">
        <v>220</v>
      </c>
      <c r="AH18" t="str">
        <f t="shared" si="1"/>
        <v>CL 37  SUR 28  5  4 220</v>
      </c>
      <c r="AI18">
        <v>76314430</v>
      </c>
      <c r="AJ18">
        <v>3027387</v>
      </c>
      <c r="AK18" t="s">
        <v>166</v>
      </c>
      <c r="AO18" s="1"/>
      <c r="AP18">
        <v>5</v>
      </c>
      <c r="AQ18" s="4">
        <v>41285</v>
      </c>
      <c r="AR18" s="4">
        <v>41295</v>
      </c>
      <c r="AS18" s="5">
        <f t="shared" si="2"/>
        <v>10</v>
      </c>
      <c r="AT18" t="s">
        <v>75</v>
      </c>
      <c r="AU18" t="s">
        <v>15</v>
      </c>
    </row>
    <row r="19" spans="1:83" ht="15" customHeight="1">
      <c r="B19" t="s">
        <v>167</v>
      </c>
      <c r="C19">
        <v>1300091</v>
      </c>
      <c r="D19" t="s">
        <v>125</v>
      </c>
      <c r="H19" s="7" t="s">
        <v>168</v>
      </c>
      <c r="I19" t="s">
        <v>169</v>
      </c>
      <c r="J19" t="s">
        <v>63</v>
      </c>
      <c r="K19">
        <v>27</v>
      </c>
      <c r="L19" t="s">
        <v>170</v>
      </c>
      <c r="N19">
        <v>27</v>
      </c>
      <c r="P19">
        <v>123</v>
      </c>
      <c r="Q19" t="s">
        <v>66</v>
      </c>
      <c r="T19" t="str">
        <f t="shared" si="0"/>
        <v xml:space="preserve">KR 27 D  27  123 SUR  </v>
      </c>
      <c r="U19">
        <v>1037571558</v>
      </c>
      <c r="V19">
        <v>4186925</v>
      </c>
      <c r="W19" t="s">
        <v>82</v>
      </c>
      <c r="X19" t="s">
        <v>63</v>
      </c>
      <c r="Y19">
        <v>27</v>
      </c>
      <c r="Z19" t="s">
        <v>170</v>
      </c>
      <c r="AB19">
        <v>27</v>
      </c>
      <c r="AD19">
        <v>107</v>
      </c>
      <c r="AE19" t="s">
        <v>66</v>
      </c>
      <c r="AH19" t="str">
        <f t="shared" si="1"/>
        <v xml:space="preserve">KR 27 D  27  107 SUR  </v>
      </c>
      <c r="AI19" t="s">
        <v>61</v>
      </c>
      <c r="AJ19" t="s">
        <v>61</v>
      </c>
      <c r="AK19" t="s">
        <v>99</v>
      </c>
      <c r="AO19" s="1"/>
      <c r="AP19">
        <v>4</v>
      </c>
      <c r="AQ19" s="4">
        <v>41289</v>
      </c>
      <c r="AR19" s="4"/>
      <c r="AS19" s="5">
        <f t="shared" si="2"/>
        <v>-41289</v>
      </c>
      <c r="AT19" t="s">
        <v>75</v>
      </c>
      <c r="AU19" t="s">
        <v>105</v>
      </c>
    </row>
    <row r="20" spans="1:83" ht="15" customHeight="1">
      <c r="B20" t="s">
        <v>171</v>
      </c>
      <c r="C20">
        <v>1300097</v>
      </c>
      <c r="D20" t="s">
        <v>172</v>
      </c>
      <c r="H20" s="7" t="s">
        <v>173</v>
      </c>
      <c r="I20" t="s">
        <v>174</v>
      </c>
      <c r="J20" t="s">
        <v>80</v>
      </c>
      <c r="K20">
        <v>41</v>
      </c>
      <c r="L20" t="s">
        <v>83</v>
      </c>
      <c r="M20" t="s">
        <v>66</v>
      </c>
      <c r="N20">
        <v>32</v>
      </c>
      <c r="P20">
        <v>13</v>
      </c>
      <c r="R20">
        <v>2.6</v>
      </c>
      <c r="S20">
        <v>401</v>
      </c>
      <c r="T20" t="str">
        <f t="shared" si="0"/>
        <v>CL 41 A SUR 32  13  2,6 401</v>
      </c>
      <c r="U20">
        <v>42865774</v>
      </c>
      <c r="V20" t="s">
        <v>61</v>
      </c>
      <c r="W20" t="s">
        <v>175</v>
      </c>
      <c r="X20" t="s">
        <v>80</v>
      </c>
      <c r="Y20">
        <v>41</v>
      </c>
      <c r="Z20" t="s">
        <v>83</v>
      </c>
      <c r="AA20" t="s">
        <v>66</v>
      </c>
      <c r="AB20">
        <v>32</v>
      </c>
      <c r="AD20">
        <v>13</v>
      </c>
      <c r="AF20">
        <v>2.2999999999999998</v>
      </c>
      <c r="AG20">
        <v>103</v>
      </c>
      <c r="AH20" t="str">
        <f t="shared" si="1"/>
        <v>CL 41 A SUR 32  13  2,3 103</v>
      </c>
      <c r="AI20" t="s">
        <v>61</v>
      </c>
      <c r="AJ20" t="s">
        <v>61</v>
      </c>
      <c r="AK20" t="s">
        <v>67</v>
      </c>
      <c r="AM20" t="s">
        <v>68</v>
      </c>
      <c r="AN20" t="s">
        <v>176</v>
      </c>
      <c r="AO20" s="1" t="s">
        <v>177</v>
      </c>
      <c r="AP20">
        <v>9</v>
      </c>
      <c r="AQ20" s="4">
        <v>41289</v>
      </c>
      <c r="AR20" s="4">
        <v>41298</v>
      </c>
      <c r="AS20" s="5">
        <f t="shared" si="2"/>
        <v>9</v>
      </c>
      <c r="AT20" t="s">
        <v>75</v>
      </c>
      <c r="AU20" t="s">
        <v>15</v>
      </c>
    </row>
    <row r="21" spans="1:83" ht="15" customHeight="1">
      <c r="A21" t="s">
        <v>178</v>
      </c>
      <c r="B21" t="s">
        <v>179</v>
      </c>
      <c r="C21">
        <v>1300092</v>
      </c>
      <c r="D21" t="s">
        <v>180</v>
      </c>
      <c r="H21" s="7" t="s">
        <v>181</v>
      </c>
      <c r="I21" t="s">
        <v>60</v>
      </c>
      <c r="T21" t="str">
        <f t="shared" si="0"/>
        <v xml:space="preserve">         </v>
      </c>
      <c r="W21" t="s">
        <v>182</v>
      </c>
      <c r="X21" t="s">
        <v>63</v>
      </c>
      <c r="Y21">
        <v>80</v>
      </c>
      <c r="AB21">
        <v>32</v>
      </c>
      <c r="AC21" t="s">
        <v>183</v>
      </c>
      <c r="AD21">
        <v>61</v>
      </c>
      <c r="AG21">
        <v>301</v>
      </c>
      <c r="AH21" t="str">
        <f t="shared" si="1"/>
        <v>KR 80   32 EE 61   301</v>
      </c>
      <c r="AI21" t="s">
        <v>61</v>
      </c>
      <c r="AJ21">
        <v>4110241</v>
      </c>
      <c r="AK21" t="s">
        <v>184</v>
      </c>
      <c r="AO21" s="1"/>
      <c r="AP21">
        <v>4</v>
      </c>
      <c r="AQ21" s="4">
        <v>41289</v>
      </c>
      <c r="AR21" s="4">
        <v>41295</v>
      </c>
      <c r="AS21" s="5">
        <f t="shared" si="2"/>
        <v>6</v>
      </c>
      <c r="AT21" t="s">
        <v>185</v>
      </c>
      <c r="AU21" t="s">
        <v>15</v>
      </c>
      <c r="BO21" s="10">
        <v>41446</v>
      </c>
    </row>
    <row r="22" spans="1:83" ht="15" customHeight="1">
      <c r="B22" t="s">
        <v>186</v>
      </c>
      <c r="C22">
        <v>1300103</v>
      </c>
      <c r="D22" t="s">
        <v>94</v>
      </c>
      <c r="H22" s="7" t="s">
        <v>187</v>
      </c>
      <c r="I22" t="s">
        <v>188</v>
      </c>
      <c r="R22" t="s">
        <v>189</v>
      </c>
      <c r="T22" t="str">
        <f t="shared" si="0"/>
        <v xml:space="preserve">        lote 39A </v>
      </c>
      <c r="U22">
        <v>42974261</v>
      </c>
      <c r="V22">
        <v>2709754</v>
      </c>
      <c r="W22" t="s">
        <v>82</v>
      </c>
      <c r="AF22" t="s">
        <v>190</v>
      </c>
      <c r="AH22" t="str">
        <f t="shared" si="1"/>
        <v xml:space="preserve">        caldas </v>
      </c>
      <c r="AI22" t="s">
        <v>61</v>
      </c>
      <c r="AJ22" t="s">
        <v>61</v>
      </c>
      <c r="AL22" t="s">
        <v>191</v>
      </c>
      <c r="AO22" s="1"/>
      <c r="AP22">
        <v>11</v>
      </c>
      <c r="AQ22" s="4">
        <v>41289</v>
      </c>
      <c r="AR22" s="4"/>
      <c r="AS22" s="5">
        <f t="shared" si="2"/>
        <v>-41289</v>
      </c>
      <c r="AT22" t="s">
        <v>148</v>
      </c>
      <c r="AU22" t="s">
        <v>15</v>
      </c>
    </row>
    <row r="23" spans="1:83" ht="15" customHeight="1">
      <c r="B23" t="s">
        <v>192</v>
      </c>
      <c r="C23">
        <v>1300112</v>
      </c>
      <c r="D23" t="s">
        <v>64</v>
      </c>
      <c r="E23" t="s">
        <v>101</v>
      </c>
      <c r="F23">
        <v>3</v>
      </c>
      <c r="H23" s="7" t="s">
        <v>150</v>
      </c>
      <c r="I23" t="s">
        <v>193</v>
      </c>
      <c r="J23" t="s">
        <v>146</v>
      </c>
      <c r="K23">
        <v>35</v>
      </c>
      <c r="M23" t="s">
        <v>66</v>
      </c>
      <c r="N23">
        <v>31</v>
      </c>
      <c r="P23">
        <v>28</v>
      </c>
      <c r="T23" t="str">
        <f t="shared" si="0"/>
        <v xml:space="preserve">TR 35  SUR 31  28   </v>
      </c>
      <c r="U23">
        <v>42745526</v>
      </c>
      <c r="V23">
        <v>2700019</v>
      </c>
      <c r="W23" t="s">
        <v>82</v>
      </c>
      <c r="X23" t="s">
        <v>146</v>
      </c>
      <c r="Y23">
        <v>35</v>
      </c>
      <c r="AA23" t="s">
        <v>66</v>
      </c>
      <c r="AB23">
        <v>31</v>
      </c>
      <c r="AD23">
        <v>28</v>
      </c>
      <c r="AH23" t="str">
        <f t="shared" si="1"/>
        <v xml:space="preserve">TR 35  SUR 31  28   </v>
      </c>
      <c r="AI23" t="s">
        <v>61</v>
      </c>
      <c r="AJ23" t="s">
        <v>61</v>
      </c>
      <c r="AK23" t="s">
        <v>194</v>
      </c>
      <c r="AO23" s="1"/>
      <c r="AP23">
        <v>3</v>
      </c>
      <c r="AQ23" s="4">
        <v>41290</v>
      </c>
      <c r="AR23" s="4">
        <v>41325</v>
      </c>
      <c r="AS23" s="5">
        <f t="shared" si="2"/>
        <v>35</v>
      </c>
      <c r="AT23" t="s">
        <v>75</v>
      </c>
      <c r="AU23" t="s">
        <v>195</v>
      </c>
    </row>
    <row r="24" spans="1:83">
      <c r="B24" t="s">
        <v>196</v>
      </c>
      <c r="C24">
        <v>1300113</v>
      </c>
      <c r="D24" t="s">
        <v>57</v>
      </c>
      <c r="E24" t="s">
        <v>101</v>
      </c>
      <c r="F24">
        <v>3</v>
      </c>
      <c r="H24" s="7" t="s">
        <v>150</v>
      </c>
      <c r="I24" t="s">
        <v>197</v>
      </c>
      <c r="J24" t="s">
        <v>80</v>
      </c>
      <c r="K24">
        <v>45</v>
      </c>
      <c r="L24" t="s">
        <v>198</v>
      </c>
      <c r="M24" t="s">
        <v>66</v>
      </c>
      <c r="N24">
        <v>43</v>
      </c>
      <c r="O24" t="s">
        <v>83</v>
      </c>
      <c r="P24">
        <v>87</v>
      </c>
      <c r="T24" t="str">
        <f t="shared" si="0"/>
        <v xml:space="preserve">CL 45 BB SUR 43 A 87   </v>
      </c>
      <c r="U24">
        <v>32449060</v>
      </c>
      <c r="V24">
        <v>3790746</v>
      </c>
      <c r="W24" t="s">
        <v>199</v>
      </c>
      <c r="X24" t="s">
        <v>80</v>
      </c>
      <c r="Y24">
        <v>45</v>
      </c>
      <c r="Z24" t="s">
        <v>198</v>
      </c>
      <c r="AA24" t="s">
        <v>66</v>
      </c>
      <c r="AB24">
        <v>43</v>
      </c>
      <c r="AC24" t="s">
        <v>83</v>
      </c>
      <c r="AD24">
        <v>87</v>
      </c>
      <c r="AF24" t="s">
        <v>200</v>
      </c>
      <c r="AH24" t="str">
        <f t="shared" si="1"/>
        <v xml:space="preserve">CL 45 BB SUR 43 A 87  AL LADO </v>
      </c>
      <c r="AI24" t="s">
        <v>61</v>
      </c>
      <c r="AJ24" t="s">
        <v>61</v>
      </c>
      <c r="AK24" t="s">
        <v>201</v>
      </c>
      <c r="AO24" s="1"/>
      <c r="AP24">
        <v>8</v>
      </c>
      <c r="AQ24" s="4">
        <v>41290</v>
      </c>
      <c r="AR24" s="4">
        <v>41320</v>
      </c>
      <c r="AS24" s="5">
        <f t="shared" si="2"/>
        <v>30</v>
      </c>
      <c r="AT24" t="s">
        <v>75</v>
      </c>
      <c r="AU24" t="s">
        <v>202</v>
      </c>
      <c r="AV24" s="10">
        <v>41320</v>
      </c>
      <c r="AW24" s="9" t="s">
        <v>203</v>
      </c>
      <c r="AX24" s="10">
        <v>41320</v>
      </c>
    </row>
    <row r="25" spans="1:83" ht="15" customHeight="1">
      <c r="B25" t="s">
        <v>204</v>
      </c>
      <c r="C25">
        <v>1300122</v>
      </c>
      <c r="D25" t="s">
        <v>64</v>
      </c>
      <c r="E25" t="s">
        <v>101</v>
      </c>
      <c r="F25">
        <v>3</v>
      </c>
      <c r="G25" t="s">
        <v>205</v>
      </c>
      <c r="H25" s="7" t="s">
        <v>206</v>
      </c>
      <c r="I25" t="s">
        <v>207</v>
      </c>
      <c r="J25" t="s">
        <v>63</v>
      </c>
      <c r="K25">
        <v>24</v>
      </c>
      <c r="L25" t="s">
        <v>72</v>
      </c>
      <c r="N25">
        <v>40</v>
      </c>
      <c r="P25">
        <v>142</v>
      </c>
      <c r="Q25" t="s">
        <v>66</v>
      </c>
      <c r="T25" t="str">
        <f t="shared" si="0"/>
        <v xml:space="preserve">KR 24 F  40  142 SUR  </v>
      </c>
      <c r="U25">
        <v>71174294</v>
      </c>
      <c r="V25">
        <v>2715023</v>
      </c>
      <c r="W25" t="s">
        <v>82</v>
      </c>
      <c r="AH25" t="str">
        <f t="shared" si="1"/>
        <v xml:space="preserve">         </v>
      </c>
      <c r="AI25" t="s">
        <v>61</v>
      </c>
      <c r="AJ25" t="s">
        <v>61</v>
      </c>
      <c r="AK25" t="s">
        <v>64</v>
      </c>
      <c r="AL25" t="s">
        <v>191</v>
      </c>
      <c r="AN25" t="s">
        <v>160</v>
      </c>
      <c r="AO25" s="1" t="s">
        <v>208</v>
      </c>
      <c r="AP25">
        <v>11</v>
      </c>
      <c r="AQ25" s="4">
        <v>41291</v>
      </c>
      <c r="AR25" s="4">
        <v>41299</v>
      </c>
      <c r="AS25" s="5">
        <f t="shared" si="2"/>
        <v>8</v>
      </c>
      <c r="AT25" t="s">
        <v>75</v>
      </c>
      <c r="AU25" t="s">
        <v>15</v>
      </c>
    </row>
    <row r="26" spans="1:83">
      <c r="B26" t="s">
        <v>209</v>
      </c>
      <c r="C26">
        <v>1300145</v>
      </c>
      <c r="D26" t="s">
        <v>57</v>
      </c>
      <c r="E26" t="s">
        <v>58</v>
      </c>
      <c r="F26">
        <v>3</v>
      </c>
      <c r="H26" s="7" t="s">
        <v>210</v>
      </c>
      <c r="I26" t="s">
        <v>60</v>
      </c>
      <c r="T26" t="str">
        <f t="shared" si="0"/>
        <v xml:space="preserve">         </v>
      </c>
      <c r="U26" t="s">
        <v>61</v>
      </c>
      <c r="V26" t="s">
        <v>61</v>
      </c>
      <c r="W26" t="s">
        <v>82</v>
      </c>
      <c r="X26" t="s">
        <v>63</v>
      </c>
      <c r="Y26">
        <v>37</v>
      </c>
      <c r="AB26">
        <v>39</v>
      </c>
      <c r="AD26">
        <v>15</v>
      </c>
      <c r="AE26" t="s">
        <v>66</v>
      </c>
      <c r="AH26" t="str">
        <f t="shared" si="1"/>
        <v xml:space="preserve">KR 37   39  15 SUR  </v>
      </c>
      <c r="AI26" t="s">
        <v>61</v>
      </c>
      <c r="AJ26" t="s">
        <v>61</v>
      </c>
      <c r="AK26" t="s">
        <v>211</v>
      </c>
      <c r="AO26" s="1"/>
      <c r="AP26">
        <v>9</v>
      </c>
      <c r="AQ26" s="4">
        <v>41292</v>
      </c>
      <c r="AR26" s="4"/>
      <c r="AS26" s="5">
        <f t="shared" si="2"/>
        <v>-41292</v>
      </c>
      <c r="AT26" t="s">
        <v>69</v>
      </c>
      <c r="AU26" t="s">
        <v>7</v>
      </c>
    </row>
    <row r="27" spans="1:83">
      <c r="B27" t="s">
        <v>212</v>
      </c>
      <c r="C27">
        <v>1300146</v>
      </c>
      <c r="D27" t="s">
        <v>57</v>
      </c>
      <c r="E27" t="s">
        <v>58</v>
      </c>
      <c r="F27">
        <v>3</v>
      </c>
      <c r="H27" s="7" t="s">
        <v>213</v>
      </c>
      <c r="I27" t="s">
        <v>60</v>
      </c>
      <c r="T27" t="str">
        <f t="shared" si="0"/>
        <v xml:space="preserve">         </v>
      </c>
      <c r="U27" t="s">
        <v>61</v>
      </c>
      <c r="V27" t="s">
        <v>61</v>
      </c>
      <c r="W27" t="s">
        <v>214</v>
      </c>
      <c r="X27" t="s">
        <v>80</v>
      </c>
      <c r="Y27">
        <v>39</v>
      </c>
      <c r="Z27" t="s">
        <v>104</v>
      </c>
      <c r="AA27" t="s">
        <v>66</v>
      </c>
      <c r="AB27">
        <v>36</v>
      </c>
      <c r="AD27">
        <v>38</v>
      </c>
      <c r="AH27" t="str">
        <f t="shared" si="1"/>
        <v xml:space="preserve">CL 39 B SUR 36  38   </v>
      </c>
      <c r="AI27" t="s">
        <v>61</v>
      </c>
      <c r="AJ27" t="s">
        <v>61</v>
      </c>
      <c r="AK27" t="s">
        <v>211</v>
      </c>
      <c r="AO27" s="1"/>
      <c r="AP27">
        <v>9</v>
      </c>
      <c r="AQ27" s="4">
        <v>41292</v>
      </c>
      <c r="AR27" s="4">
        <v>41292</v>
      </c>
      <c r="AS27" s="5">
        <f t="shared" si="2"/>
        <v>0</v>
      </c>
      <c r="AT27" t="s">
        <v>69</v>
      </c>
      <c r="AU27" t="s">
        <v>15</v>
      </c>
      <c r="AV27" s="10">
        <v>41292</v>
      </c>
      <c r="AW27" s="9" t="s">
        <v>92</v>
      </c>
      <c r="AX27" s="10">
        <v>41292</v>
      </c>
      <c r="BM27" s="10">
        <v>41292</v>
      </c>
      <c r="BN27" s="10">
        <v>41298</v>
      </c>
      <c r="BO27" s="10">
        <v>41305</v>
      </c>
      <c r="BP27" s="10">
        <v>41305</v>
      </c>
      <c r="BS27" s="10">
        <v>41446</v>
      </c>
      <c r="CE27" s="10">
        <v>41509</v>
      </c>
    </row>
    <row r="28" spans="1:83" ht="15" customHeight="1">
      <c r="B28" t="s">
        <v>215</v>
      </c>
      <c r="C28" t="s">
        <v>216</v>
      </c>
      <c r="D28" t="s">
        <v>180</v>
      </c>
      <c r="H28" s="7" t="s">
        <v>217</v>
      </c>
      <c r="I28" t="s">
        <v>218</v>
      </c>
      <c r="T28" t="str">
        <f t="shared" si="0"/>
        <v xml:space="preserve">         </v>
      </c>
      <c r="U28" t="s">
        <v>61</v>
      </c>
      <c r="V28" t="s">
        <v>61</v>
      </c>
      <c r="W28" t="s">
        <v>219</v>
      </c>
      <c r="X28" t="s">
        <v>63</v>
      </c>
      <c r="Y28">
        <v>24</v>
      </c>
      <c r="Z28" t="s">
        <v>81</v>
      </c>
      <c r="AB28">
        <v>41</v>
      </c>
      <c r="AD28">
        <v>151</v>
      </c>
      <c r="AE28" t="s">
        <v>66</v>
      </c>
      <c r="AG28" t="s">
        <v>220</v>
      </c>
      <c r="AH28" t="str">
        <f t="shared" si="1"/>
        <v>KR 24 C  41  151 SUR  143-139</v>
      </c>
      <c r="AI28">
        <v>32325736</v>
      </c>
      <c r="AJ28">
        <v>3340176</v>
      </c>
      <c r="AL28" t="s">
        <v>191</v>
      </c>
      <c r="AO28" s="1"/>
      <c r="AP28">
        <v>11</v>
      </c>
      <c r="AQ28" s="4">
        <v>41295</v>
      </c>
      <c r="AR28" s="4">
        <v>41323</v>
      </c>
      <c r="AS28" s="5">
        <f t="shared" si="2"/>
        <v>28</v>
      </c>
      <c r="AT28" t="s">
        <v>75</v>
      </c>
      <c r="AU28" t="s">
        <v>15</v>
      </c>
    </row>
    <row r="29" spans="1:83" ht="15" customHeight="1">
      <c r="B29" t="s">
        <v>221</v>
      </c>
      <c r="C29">
        <v>1300132</v>
      </c>
      <c r="D29" t="s">
        <v>64</v>
      </c>
      <c r="G29" t="s">
        <v>222</v>
      </c>
      <c r="H29" s="7" t="s">
        <v>223</v>
      </c>
      <c r="I29" t="s">
        <v>224</v>
      </c>
      <c r="J29" t="s">
        <v>80</v>
      </c>
      <c r="K29">
        <v>53</v>
      </c>
      <c r="L29" t="s">
        <v>81</v>
      </c>
      <c r="M29" t="s">
        <v>66</v>
      </c>
      <c r="N29">
        <v>40</v>
      </c>
      <c r="O29" t="s">
        <v>104</v>
      </c>
      <c r="P29">
        <v>80</v>
      </c>
      <c r="T29" t="str">
        <f t="shared" si="0"/>
        <v xml:space="preserve">CL 53 C SUR 40 B 80   </v>
      </c>
      <c r="U29">
        <v>71601756</v>
      </c>
      <c r="V29">
        <v>5795009</v>
      </c>
      <c r="W29" t="s">
        <v>82</v>
      </c>
      <c r="X29" t="s">
        <v>63</v>
      </c>
      <c r="Y29">
        <v>43</v>
      </c>
      <c r="Z29" t="s">
        <v>83</v>
      </c>
      <c r="AB29">
        <v>50</v>
      </c>
      <c r="AC29" t="s">
        <v>170</v>
      </c>
      <c r="AD29">
        <v>106</v>
      </c>
      <c r="AE29" t="s">
        <v>66</v>
      </c>
      <c r="AH29" t="str">
        <f t="shared" si="1"/>
        <v xml:space="preserve">KR 43 A  50 D 106 SUR  </v>
      </c>
      <c r="AI29" t="s">
        <v>61</v>
      </c>
      <c r="AJ29" t="s">
        <v>61</v>
      </c>
      <c r="AK29" t="s">
        <v>225</v>
      </c>
      <c r="AM29" t="s">
        <v>226</v>
      </c>
      <c r="AN29" t="s">
        <v>227</v>
      </c>
      <c r="AO29" s="1" t="s">
        <v>228</v>
      </c>
      <c r="AP29">
        <v>7</v>
      </c>
      <c r="AQ29" s="4">
        <v>41292</v>
      </c>
      <c r="AR29" s="4">
        <v>41303</v>
      </c>
      <c r="AS29" s="5">
        <f t="shared" si="2"/>
        <v>11</v>
      </c>
      <c r="AT29" t="s">
        <v>75</v>
      </c>
      <c r="AU29" t="s">
        <v>15</v>
      </c>
    </row>
    <row r="30" spans="1:83">
      <c r="B30" t="s">
        <v>229</v>
      </c>
      <c r="C30">
        <v>1300131</v>
      </c>
      <c r="D30" t="s">
        <v>57</v>
      </c>
      <c r="E30" t="s">
        <v>58</v>
      </c>
      <c r="F30">
        <v>3</v>
      </c>
      <c r="H30" s="7" t="s">
        <v>230</v>
      </c>
      <c r="I30" t="s">
        <v>231</v>
      </c>
      <c r="T30" t="str">
        <f t="shared" si="0"/>
        <v xml:space="preserve">         </v>
      </c>
      <c r="U30" t="s">
        <v>61</v>
      </c>
      <c r="V30" t="s">
        <v>61</v>
      </c>
      <c r="W30" t="s">
        <v>82</v>
      </c>
      <c r="X30" t="s">
        <v>80</v>
      </c>
      <c r="Y30">
        <v>36</v>
      </c>
      <c r="AA30" t="s">
        <v>66</v>
      </c>
      <c r="AB30">
        <v>39</v>
      </c>
      <c r="AH30" t="str">
        <f t="shared" si="1"/>
        <v xml:space="preserve">CL 36  SUR 39     </v>
      </c>
      <c r="AI30" t="s">
        <v>61</v>
      </c>
      <c r="AJ30" t="s">
        <v>61</v>
      </c>
      <c r="AK30" t="s">
        <v>232</v>
      </c>
      <c r="AO30" s="1"/>
      <c r="AP30">
        <v>9</v>
      </c>
      <c r="AQ30" s="4">
        <v>41292</v>
      </c>
      <c r="AR30" s="4">
        <v>41297</v>
      </c>
      <c r="AS30" s="5">
        <f t="shared" si="2"/>
        <v>5</v>
      </c>
      <c r="AT30" t="s">
        <v>69</v>
      </c>
      <c r="AU30" t="s">
        <v>15</v>
      </c>
    </row>
    <row r="31" spans="1:83" ht="15" customHeight="1">
      <c r="B31" t="s">
        <v>233</v>
      </c>
      <c r="C31">
        <v>1300128</v>
      </c>
      <c r="D31" t="s">
        <v>64</v>
      </c>
      <c r="E31" t="s">
        <v>101</v>
      </c>
      <c r="F31">
        <v>3</v>
      </c>
      <c r="G31" t="s">
        <v>205</v>
      </c>
      <c r="H31" s="7" t="s">
        <v>234</v>
      </c>
      <c r="I31" t="s">
        <v>60</v>
      </c>
      <c r="T31" t="str">
        <f t="shared" si="0"/>
        <v xml:space="preserve">         </v>
      </c>
      <c r="U31" t="s">
        <v>61</v>
      </c>
      <c r="V31" t="s">
        <v>61</v>
      </c>
      <c r="W31" t="s">
        <v>82</v>
      </c>
      <c r="X31" t="s">
        <v>80</v>
      </c>
      <c r="Y31">
        <v>41</v>
      </c>
      <c r="AA31" t="s">
        <v>66</v>
      </c>
      <c r="AB31">
        <v>25</v>
      </c>
      <c r="AC31" t="s">
        <v>83</v>
      </c>
      <c r="AH31" t="str">
        <f t="shared" si="1"/>
        <v xml:space="preserve">CL 41  SUR 25 A    </v>
      </c>
      <c r="AI31" t="s">
        <v>61</v>
      </c>
      <c r="AJ31" t="s">
        <v>61</v>
      </c>
      <c r="AK31" t="s">
        <v>117</v>
      </c>
      <c r="AM31" t="s">
        <v>155</v>
      </c>
      <c r="AN31" t="s">
        <v>160</v>
      </c>
      <c r="AO31" s="1" t="s">
        <v>235</v>
      </c>
      <c r="AP31">
        <v>6</v>
      </c>
      <c r="AQ31" s="4">
        <v>41292</v>
      </c>
      <c r="AR31" s="4">
        <v>41305</v>
      </c>
      <c r="AS31" s="5">
        <f t="shared" si="2"/>
        <v>13</v>
      </c>
      <c r="AT31" t="s">
        <v>75</v>
      </c>
      <c r="AU31" t="s">
        <v>15</v>
      </c>
      <c r="AV31" s="10">
        <v>41324</v>
      </c>
      <c r="AW31" s="9" t="s">
        <v>236</v>
      </c>
      <c r="AX31" s="10">
        <v>41324</v>
      </c>
      <c r="AY31" s="10">
        <v>41333</v>
      </c>
      <c r="AZ31" s="9" t="s">
        <v>236</v>
      </c>
      <c r="BA31" s="10">
        <v>41333</v>
      </c>
      <c r="BB31" s="10">
        <v>41393</v>
      </c>
      <c r="BC31" s="9" t="s">
        <v>237</v>
      </c>
      <c r="BD31" s="10">
        <v>41393</v>
      </c>
      <c r="BK31" s="10">
        <v>41291</v>
      </c>
      <c r="BL31" s="10">
        <v>41303</v>
      </c>
      <c r="CE31" s="10">
        <v>41393</v>
      </c>
    </row>
    <row r="32" spans="1:83" ht="30" customHeight="1">
      <c r="B32" t="s">
        <v>238</v>
      </c>
      <c r="C32">
        <v>1300154</v>
      </c>
      <c r="D32" t="s">
        <v>64</v>
      </c>
      <c r="E32" t="s">
        <v>239</v>
      </c>
      <c r="H32" s="7" t="s">
        <v>240</v>
      </c>
      <c r="I32" t="s">
        <v>241</v>
      </c>
      <c r="J32" t="s">
        <v>63</v>
      </c>
      <c r="K32">
        <v>44</v>
      </c>
      <c r="N32">
        <v>23</v>
      </c>
      <c r="P32">
        <v>52</v>
      </c>
      <c r="Q32" t="s">
        <v>66</v>
      </c>
      <c r="T32" t="str">
        <f t="shared" si="0"/>
        <v xml:space="preserve">KR 44   23  52 SUR  </v>
      </c>
      <c r="U32" t="s">
        <v>61</v>
      </c>
      <c r="V32" t="s">
        <v>61</v>
      </c>
      <c r="W32" t="s">
        <v>242</v>
      </c>
      <c r="X32" t="s">
        <v>63</v>
      </c>
      <c r="Y32">
        <v>43</v>
      </c>
      <c r="Z32" t="s">
        <v>83</v>
      </c>
      <c r="AB32">
        <v>23</v>
      </c>
      <c r="AE32" t="s">
        <v>66</v>
      </c>
      <c r="AH32" t="str">
        <f t="shared" si="1"/>
        <v xml:space="preserve">KR 43 A  23   SUR  </v>
      </c>
      <c r="AI32" t="s">
        <v>61</v>
      </c>
      <c r="AJ32" t="s">
        <v>61</v>
      </c>
      <c r="AK32" t="s">
        <v>243</v>
      </c>
      <c r="AO32" s="1"/>
      <c r="AP32">
        <v>2</v>
      </c>
      <c r="AQ32" s="4">
        <v>41295</v>
      </c>
      <c r="AR32" s="4">
        <v>41323</v>
      </c>
      <c r="AS32" s="5">
        <f t="shared" si="2"/>
        <v>28</v>
      </c>
      <c r="AT32" t="s">
        <v>75</v>
      </c>
      <c r="AU32" t="s">
        <v>202</v>
      </c>
    </row>
    <row r="33" spans="1:84" ht="15" customHeight="1">
      <c r="A33" t="s">
        <v>244</v>
      </c>
      <c r="B33" s="18" t="s">
        <v>245</v>
      </c>
      <c r="C33" t="s">
        <v>246</v>
      </c>
      <c r="D33" t="s">
        <v>87</v>
      </c>
      <c r="H33" s="7" t="s">
        <v>247</v>
      </c>
      <c r="I33" t="s">
        <v>248</v>
      </c>
      <c r="J33" t="s">
        <v>80</v>
      </c>
      <c r="K33">
        <v>27</v>
      </c>
      <c r="L33" t="s">
        <v>170</v>
      </c>
      <c r="M33" t="s">
        <v>66</v>
      </c>
      <c r="N33">
        <v>27</v>
      </c>
      <c r="O33" t="s">
        <v>81</v>
      </c>
      <c r="T33" t="str">
        <f t="shared" si="0"/>
        <v xml:space="preserve">CL 27 D SUR 27 C    </v>
      </c>
      <c r="U33" t="s">
        <v>61</v>
      </c>
      <c r="V33" t="s">
        <v>61</v>
      </c>
      <c r="W33" t="s">
        <v>249</v>
      </c>
      <c r="X33" t="s">
        <v>63</v>
      </c>
      <c r="Y33">
        <v>27</v>
      </c>
      <c r="Z33" t="s">
        <v>170</v>
      </c>
      <c r="AB33">
        <v>27</v>
      </c>
      <c r="AD33">
        <v>126</v>
      </c>
      <c r="AE33" t="s">
        <v>66</v>
      </c>
      <c r="AH33" t="str">
        <f t="shared" si="1"/>
        <v xml:space="preserve">KR 27 D  27  126 SUR  </v>
      </c>
      <c r="AI33" t="s">
        <v>61</v>
      </c>
      <c r="AJ33" t="s">
        <v>61</v>
      </c>
      <c r="AK33" t="s">
        <v>99</v>
      </c>
      <c r="AM33" t="s">
        <v>250</v>
      </c>
      <c r="AN33" t="s">
        <v>160</v>
      </c>
      <c r="AO33" s="1" t="s">
        <v>251</v>
      </c>
      <c r="AP33">
        <v>4</v>
      </c>
      <c r="AQ33" s="4">
        <v>41295</v>
      </c>
      <c r="AR33" s="4">
        <v>41296</v>
      </c>
      <c r="AS33" s="5">
        <f t="shared" si="2"/>
        <v>1</v>
      </c>
      <c r="AT33" t="s">
        <v>75</v>
      </c>
      <c r="AU33" t="s">
        <v>252</v>
      </c>
      <c r="AV33" s="10">
        <v>41296</v>
      </c>
      <c r="AW33" s="9" t="s">
        <v>253</v>
      </c>
      <c r="AX33" s="10">
        <v>41296</v>
      </c>
      <c r="AY33" s="10">
        <v>41313</v>
      </c>
      <c r="AZ33" s="9" t="s">
        <v>203</v>
      </c>
      <c r="BA33" s="10">
        <v>41313</v>
      </c>
      <c r="BB33" s="10">
        <v>41338</v>
      </c>
      <c r="BC33" s="9" t="s">
        <v>254</v>
      </c>
      <c r="BD33" s="10">
        <v>41338</v>
      </c>
      <c r="BE33" s="10">
        <v>41459</v>
      </c>
      <c r="BF33" s="9" t="s">
        <v>253</v>
      </c>
      <c r="BG33" s="10">
        <v>41459</v>
      </c>
      <c r="BH33" s="10">
        <v>41507</v>
      </c>
      <c r="BI33" s="9" t="s">
        <v>255</v>
      </c>
      <c r="BJ33" s="10">
        <v>41507</v>
      </c>
      <c r="BK33" s="10">
        <v>41519</v>
      </c>
      <c r="BL33" s="10">
        <v>41519</v>
      </c>
    </row>
    <row r="34" spans="1:84" ht="15" customHeight="1">
      <c r="B34" t="s">
        <v>256</v>
      </c>
      <c r="C34" t="s">
        <v>257</v>
      </c>
      <c r="D34" t="s">
        <v>77</v>
      </c>
      <c r="H34" s="7" t="s">
        <v>258</v>
      </c>
      <c r="I34" t="s">
        <v>259</v>
      </c>
      <c r="J34" t="s">
        <v>80</v>
      </c>
      <c r="K34">
        <v>32</v>
      </c>
      <c r="L34" t="s">
        <v>104</v>
      </c>
      <c r="M34" t="s">
        <v>66</v>
      </c>
      <c r="N34">
        <v>43</v>
      </c>
      <c r="O34" t="s">
        <v>83</v>
      </c>
      <c r="P34">
        <v>28</v>
      </c>
      <c r="T34" t="str">
        <f t="shared" si="0"/>
        <v xml:space="preserve">CL 32 B SUR 43 A 28   </v>
      </c>
      <c r="U34">
        <v>71632450</v>
      </c>
      <c r="V34">
        <v>2766460</v>
      </c>
      <c r="W34" t="s">
        <v>260</v>
      </c>
      <c r="X34" t="s">
        <v>146</v>
      </c>
      <c r="Y34">
        <v>35</v>
      </c>
      <c r="Z34" t="s">
        <v>104</v>
      </c>
      <c r="AA34" t="s">
        <v>66</v>
      </c>
      <c r="AB34">
        <v>31</v>
      </c>
      <c r="AC34" t="s">
        <v>83</v>
      </c>
      <c r="AD34">
        <v>3</v>
      </c>
      <c r="AG34" t="s">
        <v>261</v>
      </c>
      <c r="AH34" t="str">
        <f t="shared" si="1"/>
        <v>TR 35 B SUR 31 A 3   PISO 1</v>
      </c>
      <c r="AI34" t="s">
        <v>61</v>
      </c>
      <c r="AJ34" t="s">
        <v>61</v>
      </c>
      <c r="AK34" t="s">
        <v>262</v>
      </c>
      <c r="AO34" s="1"/>
      <c r="AP34">
        <v>3</v>
      </c>
      <c r="AQ34" s="4">
        <v>41296</v>
      </c>
      <c r="AR34" s="4">
        <v>41302</v>
      </c>
      <c r="AS34" s="5">
        <f t="shared" si="2"/>
        <v>6</v>
      </c>
      <c r="AT34" t="s">
        <v>84</v>
      </c>
      <c r="AU34" t="s">
        <v>15</v>
      </c>
      <c r="AV34" s="10">
        <v>41276</v>
      </c>
      <c r="AW34" s="9" t="s">
        <v>263</v>
      </c>
      <c r="AX34" s="10">
        <v>41447</v>
      </c>
      <c r="BO34" s="10">
        <v>41302</v>
      </c>
      <c r="BP34" s="10">
        <v>41303</v>
      </c>
      <c r="BU34" s="10">
        <v>41310</v>
      </c>
      <c r="BV34" s="10">
        <v>41317</v>
      </c>
      <c r="BY34" s="10">
        <v>41655</v>
      </c>
      <c r="BZ34" s="10">
        <v>41659</v>
      </c>
      <c r="CE34" s="10">
        <v>41928</v>
      </c>
    </row>
    <row r="35" spans="1:84" ht="15" customHeight="1">
      <c r="B35" t="s">
        <v>264</v>
      </c>
      <c r="C35">
        <v>1300175</v>
      </c>
      <c r="D35" t="s">
        <v>77</v>
      </c>
      <c r="H35" s="7" t="s">
        <v>265</v>
      </c>
      <c r="I35" t="s">
        <v>231</v>
      </c>
      <c r="T35" t="str">
        <f t="shared" si="0"/>
        <v xml:space="preserve">         </v>
      </c>
      <c r="U35" t="s">
        <v>61</v>
      </c>
      <c r="V35" t="s">
        <v>61</v>
      </c>
      <c r="W35" t="s">
        <v>82</v>
      </c>
      <c r="AF35">
        <v>2.2999999999999998</v>
      </c>
      <c r="AG35">
        <v>103</v>
      </c>
      <c r="AH35" t="str">
        <f t="shared" si="1"/>
        <v xml:space="preserve">        2,3 103</v>
      </c>
      <c r="AI35" t="s">
        <v>61</v>
      </c>
      <c r="AJ35" t="s">
        <v>61</v>
      </c>
      <c r="AK35" t="s">
        <v>67</v>
      </c>
      <c r="AO35" s="1"/>
      <c r="AP35">
        <v>7</v>
      </c>
      <c r="AQ35" s="4">
        <v>41296</v>
      </c>
      <c r="AR35" s="4">
        <v>41312</v>
      </c>
      <c r="AS35" s="5">
        <f t="shared" si="2"/>
        <v>16</v>
      </c>
      <c r="AT35" t="s">
        <v>84</v>
      </c>
      <c r="AU35" t="s">
        <v>15</v>
      </c>
    </row>
    <row r="36" spans="1:84" ht="15" customHeight="1">
      <c r="B36" t="s">
        <v>266</v>
      </c>
      <c r="C36">
        <v>1300156</v>
      </c>
      <c r="D36" t="s">
        <v>94</v>
      </c>
      <c r="H36" s="7" t="s">
        <v>267</v>
      </c>
      <c r="I36" t="s">
        <v>268</v>
      </c>
      <c r="J36" t="s">
        <v>80</v>
      </c>
      <c r="K36">
        <v>49</v>
      </c>
      <c r="L36" t="s">
        <v>170</v>
      </c>
      <c r="M36" t="s">
        <v>66</v>
      </c>
      <c r="N36">
        <v>40</v>
      </c>
      <c r="O36" t="s">
        <v>83</v>
      </c>
      <c r="P36">
        <v>262</v>
      </c>
      <c r="T36" t="str">
        <f t="shared" si="0"/>
        <v xml:space="preserve">CL 49 D SUR 40 A 262   </v>
      </c>
      <c r="U36">
        <v>32517990</v>
      </c>
      <c r="V36">
        <v>5992539</v>
      </c>
      <c r="W36" t="s">
        <v>269</v>
      </c>
      <c r="X36" t="s">
        <v>80</v>
      </c>
      <c r="Y36">
        <v>49</v>
      </c>
      <c r="Z36" t="s">
        <v>170</v>
      </c>
      <c r="AA36" t="s">
        <v>66</v>
      </c>
      <c r="AB36">
        <v>40</v>
      </c>
      <c r="AC36" t="s">
        <v>83</v>
      </c>
      <c r="AD36">
        <v>250</v>
      </c>
      <c r="AH36" t="str">
        <f t="shared" si="1"/>
        <v xml:space="preserve">CL 49 D SUR 40 A 250   </v>
      </c>
      <c r="AI36" t="s">
        <v>61</v>
      </c>
      <c r="AJ36" t="s">
        <v>61</v>
      </c>
      <c r="AK36" t="s">
        <v>225</v>
      </c>
      <c r="AO36" s="1"/>
      <c r="AP36">
        <v>7</v>
      </c>
      <c r="AQ36" s="4">
        <v>41295</v>
      </c>
      <c r="AR36" s="4">
        <v>41324</v>
      </c>
      <c r="AS36" s="5">
        <f t="shared" si="2"/>
        <v>29</v>
      </c>
      <c r="AT36" t="s">
        <v>75</v>
      </c>
      <c r="AU36" t="s">
        <v>15</v>
      </c>
    </row>
    <row r="37" spans="1:84" ht="15" customHeight="1">
      <c r="B37" t="s">
        <v>270</v>
      </c>
      <c r="C37" t="s">
        <v>271</v>
      </c>
      <c r="D37" t="s">
        <v>180</v>
      </c>
      <c r="H37" s="7" t="s">
        <v>272</v>
      </c>
      <c r="I37" t="s">
        <v>273</v>
      </c>
      <c r="T37" t="str">
        <f t="shared" si="0"/>
        <v xml:space="preserve">         </v>
      </c>
      <c r="U37" t="s">
        <v>61</v>
      </c>
      <c r="V37" t="s">
        <v>61</v>
      </c>
      <c r="W37" t="s">
        <v>274</v>
      </c>
      <c r="X37" t="s">
        <v>80</v>
      </c>
      <c r="Y37">
        <v>37</v>
      </c>
      <c r="Z37" t="s">
        <v>104</v>
      </c>
      <c r="AA37" t="s">
        <v>66</v>
      </c>
      <c r="AB37">
        <v>27</v>
      </c>
      <c r="AC37" t="s">
        <v>104</v>
      </c>
      <c r="AD37">
        <v>81</v>
      </c>
      <c r="AH37" t="str">
        <f t="shared" si="1"/>
        <v xml:space="preserve">CL 37 B SUR 27 B 81   </v>
      </c>
      <c r="AI37" t="s">
        <v>61</v>
      </c>
      <c r="AJ37" t="s">
        <v>275</v>
      </c>
      <c r="AK37" t="s">
        <v>276</v>
      </c>
      <c r="AO37" s="1"/>
      <c r="AP37">
        <v>5</v>
      </c>
      <c r="AQ37" s="4">
        <v>41295</v>
      </c>
      <c r="AR37" s="4">
        <v>41310</v>
      </c>
      <c r="AS37" s="5">
        <f t="shared" si="2"/>
        <v>15</v>
      </c>
      <c r="AT37" t="s">
        <v>75</v>
      </c>
      <c r="AU37" t="s">
        <v>15</v>
      </c>
    </row>
    <row r="38" spans="1:84" ht="15" customHeight="1">
      <c r="B38" t="s">
        <v>277</v>
      </c>
      <c r="C38">
        <v>1300177</v>
      </c>
      <c r="D38" t="s">
        <v>64</v>
      </c>
      <c r="E38" t="s">
        <v>101</v>
      </c>
      <c r="H38" s="7" t="s">
        <v>150</v>
      </c>
      <c r="I38" t="s">
        <v>273</v>
      </c>
      <c r="T38" t="str">
        <f t="shared" si="0"/>
        <v xml:space="preserve">         </v>
      </c>
      <c r="U38" t="s">
        <v>61</v>
      </c>
      <c r="V38" t="s">
        <v>61</v>
      </c>
      <c r="W38" t="s">
        <v>278</v>
      </c>
      <c r="X38" t="s">
        <v>146</v>
      </c>
      <c r="Y38">
        <v>34</v>
      </c>
      <c r="Z38" t="s">
        <v>81</v>
      </c>
      <c r="AA38" t="s">
        <v>66</v>
      </c>
      <c r="AB38">
        <v>32</v>
      </c>
      <c r="AC38" t="s">
        <v>170</v>
      </c>
      <c r="AD38">
        <v>28</v>
      </c>
      <c r="AG38">
        <v>302</v>
      </c>
      <c r="AH38" t="str">
        <f t="shared" si="1"/>
        <v>TR 34 C SUR 32 D 28   302</v>
      </c>
      <c r="AI38" t="s">
        <v>61</v>
      </c>
      <c r="AJ38" t="s">
        <v>61</v>
      </c>
      <c r="AK38" t="s">
        <v>279</v>
      </c>
      <c r="AO38" s="1"/>
      <c r="AP38">
        <v>9</v>
      </c>
      <c r="AQ38" s="4">
        <v>41296</v>
      </c>
      <c r="AR38" s="4">
        <v>41312</v>
      </c>
      <c r="AS38" s="5">
        <f t="shared" si="2"/>
        <v>16</v>
      </c>
      <c r="AT38" t="s">
        <v>75</v>
      </c>
      <c r="AU38" t="s">
        <v>195</v>
      </c>
    </row>
    <row r="39" spans="1:84" ht="15" customHeight="1">
      <c r="B39" t="s">
        <v>280</v>
      </c>
      <c r="C39">
        <v>1300184</v>
      </c>
      <c r="D39" t="s">
        <v>77</v>
      </c>
      <c r="H39" s="7" t="s">
        <v>281</v>
      </c>
      <c r="I39" t="s">
        <v>231</v>
      </c>
      <c r="T39" t="str">
        <f t="shared" si="0"/>
        <v xml:space="preserve">         </v>
      </c>
      <c r="U39" t="s">
        <v>61</v>
      </c>
      <c r="V39">
        <v>2623767</v>
      </c>
      <c r="W39" t="s">
        <v>282</v>
      </c>
      <c r="X39" t="s">
        <v>80</v>
      </c>
      <c r="Y39">
        <v>49</v>
      </c>
      <c r="Z39" t="s">
        <v>170</v>
      </c>
      <c r="AA39" t="s">
        <v>66</v>
      </c>
      <c r="AB39">
        <v>40</v>
      </c>
      <c r="AC39" t="s">
        <v>83</v>
      </c>
      <c r="AD39">
        <v>332</v>
      </c>
      <c r="AG39">
        <v>102</v>
      </c>
      <c r="AH39" t="str">
        <f t="shared" si="1"/>
        <v>CL 49 D SUR 40 A 332   102</v>
      </c>
      <c r="AI39" t="s">
        <v>61</v>
      </c>
      <c r="AJ39" t="s">
        <v>61</v>
      </c>
      <c r="AK39" t="s">
        <v>225</v>
      </c>
      <c r="AO39" s="1"/>
      <c r="AP39">
        <v>7</v>
      </c>
      <c r="AQ39" s="4">
        <v>41297</v>
      </c>
      <c r="AR39" s="4">
        <v>41309</v>
      </c>
      <c r="AS39" s="5">
        <f t="shared" si="2"/>
        <v>12</v>
      </c>
      <c r="AT39" t="s">
        <v>283</v>
      </c>
      <c r="AU39" t="s">
        <v>195</v>
      </c>
    </row>
    <row r="40" spans="1:84" ht="15" customHeight="1">
      <c r="B40" t="s">
        <v>284</v>
      </c>
      <c r="C40" t="s">
        <v>285</v>
      </c>
      <c r="D40" t="s">
        <v>64</v>
      </c>
      <c r="E40" t="s">
        <v>286</v>
      </c>
      <c r="H40" s="7" t="s">
        <v>287</v>
      </c>
      <c r="I40" t="s">
        <v>273</v>
      </c>
      <c r="T40" t="str">
        <f t="shared" si="0"/>
        <v xml:space="preserve">         </v>
      </c>
      <c r="U40" t="s">
        <v>61</v>
      </c>
      <c r="V40" t="s">
        <v>61</v>
      </c>
      <c r="W40" t="s">
        <v>288</v>
      </c>
      <c r="X40" t="s">
        <v>289</v>
      </c>
      <c r="Y40">
        <v>31</v>
      </c>
      <c r="Z40" t="s">
        <v>81</v>
      </c>
      <c r="AB40">
        <v>34</v>
      </c>
      <c r="AC40" t="s">
        <v>183</v>
      </c>
      <c r="AD40">
        <v>24</v>
      </c>
      <c r="AE40" t="s">
        <v>66</v>
      </c>
      <c r="AH40" t="str">
        <f t="shared" si="1"/>
        <v xml:space="preserve">DG 31 C  34 EE 24 SUR  </v>
      </c>
      <c r="AI40" t="s">
        <v>61</v>
      </c>
      <c r="AJ40" t="s">
        <v>61</v>
      </c>
      <c r="AK40" t="s">
        <v>194</v>
      </c>
      <c r="AO40" s="1"/>
      <c r="AP40">
        <v>3</v>
      </c>
      <c r="AQ40" s="4">
        <v>41297</v>
      </c>
      <c r="AR40" s="4">
        <v>41312</v>
      </c>
      <c r="AS40" s="5">
        <f t="shared" si="2"/>
        <v>15</v>
      </c>
      <c r="AT40" t="s">
        <v>69</v>
      </c>
      <c r="AU40" t="s">
        <v>15</v>
      </c>
      <c r="AV40" s="10">
        <v>41312</v>
      </c>
      <c r="AW40" s="9" t="s">
        <v>142</v>
      </c>
      <c r="AX40" s="10">
        <v>41312</v>
      </c>
      <c r="CE40" s="10">
        <v>41484</v>
      </c>
    </row>
    <row r="41" spans="1:84" ht="15" customHeight="1">
      <c r="B41" t="s">
        <v>290</v>
      </c>
      <c r="C41">
        <v>1300185</v>
      </c>
      <c r="D41" t="s">
        <v>77</v>
      </c>
      <c r="H41" s="7" t="s">
        <v>291</v>
      </c>
      <c r="I41" t="s">
        <v>292</v>
      </c>
      <c r="J41" t="s">
        <v>146</v>
      </c>
      <c r="K41">
        <v>36</v>
      </c>
      <c r="L41" t="s">
        <v>83</v>
      </c>
      <c r="M41" t="s">
        <v>66</v>
      </c>
      <c r="N41">
        <v>29</v>
      </c>
      <c r="P41">
        <v>96</v>
      </c>
      <c r="T41" t="str">
        <f t="shared" si="0"/>
        <v xml:space="preserve">TR 36 A SUR 29  96   </v>
      </c>
      <c r="U41">
        <v>43721215</v>
      </c>
      <c r="V41">
        <v>2760770</v>
      </c>
      <c r="W41" t="s">
        <v>273</v>
      </c>
      <c r="X41" t="s">
        <v>146</v>
      </c>
      <c r="Y41">
        <v>36</v>
      </c>
      <c r="Z41" t="s">
        <v>83</v>
      </c>
      <c r="AA41" t="s">
        <v>66</v>
      </c>
      <c r="AB41">
        <v>29</v>
      </c>
      <c r="AH41" t="str">
        <f t="shared" si="1"/>
        <v xml:space="preserve">TR 36 A SUR 29     </v>
      </c>
      <c r="AI41" t="s">
        <v>61</v>
      </c>
      <c r="AJ41" t="s">
        <v>61</v>
      </c>
      <c r="AK41" t="s">
        <v>262</v>
      </c>
      <c r="AO41" s="1"/>
      <c r="AP41">
        <v>3</v>
      </c>
      <c r="AQ41" s="4">
        <v>41297</v>
      </c>
      <c r="AR41" s="4">
        <v>41312</v>
      </c>
      <c r="AS41" s="5">
        <f t="shared" si="2"/>
        <v>15</v>
      </c>
      <c r="AT41" t="s">
        <v>69</v>
      </c>
      <c r="AU41" t="s">
        <v>15</v>
      </c>
      <c r="AV41" s="10">
        <v>41312</v>
      </c>
      <c r="AW41" s="9" t="s">
        <v>142</v>
      </c>
      <c r="AX41" s="10">
        <v>41312</v>
      </c>
      <c r="CE41" s="10">
        <v>41311</v>
      </c>
      <c r="CF41" s="10">
        <v>41311</v>
      </c>
    </row>
    <row r="42" spans="1:84" ht="15" customHeight="1">
      <c r="A42" t="s">
        <v>293</v>
      </c>
      <c r="B42" t="s">
        <v>294</v>
      </c>
      <c r="C42" t="s">
        <v>295</v>
      </c>
      <c r="D42" t="s">
        <v>64</v>
      </c>
      <c r="E42" t="s">
        <v>58</v>
      </c>
      <c r="H42" s="7" t="s">
        <v>296</v>
      </c>
      <c r="I42" t="s">
        <v>273</v>
      </c>
      <c r="T42" t="str">
        <f t="shared" si="0"/>
        <v xml:space="preserve">         </v>
      </c>
      <c r="U42" t="s">
        <v>61</v>
      </c>
      <c r="V42" t="s">
        <v>61</v>
      </c>
      <c r="W42" t="s">
        <v>297</v>
      </c>
      <c r="X42" t="s">
        <v>63</v>
      </c>
      <c r="Y42">
        <v>32</v>
      </c>
      <c r="AB42">
        <v>41</v>
      </c>
      <c r="AC42" t="s">
        <v>298</v>
      </c>
      <c r="AD42">
        <v>14</v>
      </c>
      <c r="AE42" t="s">
        <v>66</v>
      </c>
      <c r="AF42">
        <v>3.3</v>
      </c>
      <c r="AG42">
        <v>301</v>
      </c>
      <c r="AH42" t="str">
        <f t="shared" si="1"/>
        <v>KR 32   41 AA 14 SUR 3,3 301</v>
      </c>
      <c r="AI42" t="s">
        <v>61</v>
      </c>
      <c r="AJ42">
        <v>3326353</v>
      </c>
      <c r="AK42" t="s">
        <v>67</v>
      </c>
      <c r="AO42" s="1"/>
      <c r="AP42">
        <v>9</v>
      </c>
      <c r="AQ42" s="4">
        <v>41298</v>
      </c>
      <c r="AR42" s="4">
        <v>41298</v>
      </c>
      <c r="AS42" s="5">
        <f t="shared" si="2"/>
        <v>0</v>
      </c>
      <c r="AT42" t="s">
        <v>69</v>
      </c>
      <c r="AU42" t="s">
        <v>15</v>
      </c>
      <c r="AV42" s="10">
        <v>41298</v>
      </c>
      <c r="AW42" s="9" t="s">
        <v>92</v>
      </c>
      <c r="AX42" s="10">
        <v>41298</v>
      </c>
      <c r="BM42" s="10">
        <v>41298</v>
      </c>
      <c r="BN42" s="10">
        <v>41319</v>
      </c>
      <c r="BO42" s="10">
        <v>41319</v>
      </c>
      <c r="BP42" s="10">
        <v>41319</v>
      </c>
      <c r="BS42" s="10">
        <v>41446</v>
      </c>
      <c r="CE42" s="10">
        <v>42020</v>
      </c>
    </row>
    <row r="43" spans="1:84" ht="15" customHeight="1">
      <c r="B43" t="s">
        <v>299</v>
      </c>
      <c r="C43" t="s">
        <v>300</v>
      </c>
      <c r="D43" t="s">
        <v>64</v>
      </c>
      <c r="E43" t="s">
        <v>58</v>
      </c>
      <c r="H43" s="7" t="s">
        <v>296</v>
      </c>
      <c r="I43" t="s">
        <v>60</v>
      </c>
      <c r="T43" t="str">
        <f t="shared" si="0"/>
        <v xml:space="preserve">         </v>
      </c>
      <c r="U43" t="s">
        <v>61</v>
      </c>
      <c r="V43" t="s">
        <v>61</v>
      </c>
      <c r="W43" t="s">
        <v>301</v>
      </c>
      <c r="X43" t="s">
        <v>80</v>
      </c>
      <c r="Y43">
        <v>39</v>
      </c>
      <c r="Z43" t="s">
        <v>72</v>
      </c>
      <c r="AA43" t="s">
        <v>66</v>
      </c>
      <c r="AB43">
        <v>24</v>
      </c>
      <c r="AC43" t="s">
        <v>136</v>
      </c>
      <c r="AD43">
        <v>13</v>
      </c>
      <c r="AG43">
        <v>101</v>
      </c>
      <c r="AH43" t="str">
        <f t="shared" si="1"/>
        <v>CL 39 F SUR 24 DD 13   101</v>
      </c>
      <c r="AI43">
        <v>42878319</v>
      </c>
      <c r="AJ43" t="s">
        <v>61</v>
      </c>
      <c r="AK43" t="s">
        <v>74</v>
      </c>
      <c r="AO43" s="1"/>
      <c r="AP43">
        <v>6</v>
      </c>
      <c r="AQ43" s="4">
        <v>41298</v>
      </c>
      <c r="AR43" s="4">
        <v>41313</v>
      </c>
      <c r="AS43" s="5">
        <f t="shared" si="2"/>
        <v>15</v>
      </c>
      <c r="AT43" t="s">
        <v>69</v>
      </c>
      <c r="AU43" t="s">
        <v>15</v>
      </c>
    </row>
    <row r="44" spans="1:84" ht="15" customHeight="1">
      <c r="B44" t="s">
        <v>302</v>
      </c>
      <c r="C44">
        <v>1300210</v>
      </c>
      <c r="D44" t="s">
        <v>125</v>
      </c>
      <c r="H44" s="7" t="s">
        <v>303</v>
      </c>
      <c r="I44" t="s">
        <v>304</v>
      </c>
      <c r="J44" t="s">
        <v>146</v>
      </c>
      <c r="K44">
        <v>35</v>
      </c>
      <c r="L44" t="s">
        <v>81</v>
      </c>
      <c r="M44" t="s">
        <v>66</v>
      </c>
      <c r="N44">
        <v>33</v>
      </c>
      <c r="P44">
        <v>60</v>
      </c>
      <c r="T44" t="str">
        <f t="shared" si="0"/>
        <v xml:space="preserve">TR 35 C SUR 33  60   </v>
      </c>
      <c r="U44">
        <v>70568083</v>
      </c>
      <c r="V44" t="s">
        <v>61</v>
      </c>
      <c r="W44" t="s">
        <v>305</v>
      </c>
      <c r="X44" t="s">
        <v>146</v>
      </c>
      <c r="Y44">
        <v>35</v>
      </c>
      <c r="Z44" t="s">
        <v>81</v>
      </c>
      <c r="AA44" t="s">
        <v>66</v>
      </c>
      <c r="AB44">
        <v>33</v>
      </c>
      <c r="AD44">
        <v>50</v>
      </c>
      <c r="AH44" t="str">
        <f t="shared" si="1"/>
        <v xml:space="preserve">TR 35 C SUR 33  50   </v>
      </c>
      <c r="AI44" t="s">
        <v>61</v>
      </c>
      <c r="AJ44">
        <v>2701365</v>
      </c>
      <c r="AK44" t="s">
        <v>232</v>
      </c>
      <c r="AO44" s="1"/>
      <c r="AP44">
        <v>9</v>
      </c>
      <c r="AQ44" s="4">
        <v>41299</v>
      </c>
      <c r="AR44" s="4">
        <v>41313</v>
      </c>
      <c r="AS44" s="5">
        <f t="shared" si="2"/>
        <v>14</v>
      </c>
      <c r="AT44" t="s">
        <v>75</v>
      </c>
      <c r="AU44" t="s">
        <v>15</v>
      </c>
    </row>
    <row r="45" spans="1:84" ht="15" customHeight="1">
      <c r="B45" t="s">
        <v>306</v>
      </c>
      <c r="C45" t="s">
        <v>307</v>
      </c>
      <c r="D45" t="s">
        <v>180</v>
      </c>
      <c r="H45" s="7" t="s">
        <v>308</v>
      </c>
      <c r="I45" t="s">
        <v>309</v>
      </c>
      <c r="J45" t="s">
        <v>63</v>
      </c>
      <c r="K45">
        <v>27</v>
      </c>
      <c r="L45" t="s">
        <v>170</v>
      </c>
      <c r="N45">
        <v>34</v>
      </c>
      <c r="O45" t="s">
        <v>136</v>
      </c>
      <c r="P45">
        <v>105</v>
      </c>
      <c r="Q45" t="s">
        <v>66</v>
      </c>
      <c r="T45" t="str">
        <f t="shared" si="0"/>
        <v xml:space="preserve">KR 27 D  34 DD 105 SUR  </v>
      </c>
      <c r="U45" t="s">
        <v>61</v>
      </c>
      <c r="V45">
        <v>3360706</v>
      </c>
      <c r="W45" t="s">
        <v>310</v>
      </c>
      <c r="X45" t="s">
        <v>80</v>
      </c>
      <c r="Y45">
        <v>36</v>
      </c>
      <c r="AA45" t="s">
        <v>66</v>
      </c>
      <c r="AB45">
        <v>27</v>
      </c>
      <c r="AC45" t="s">
        <v>170</v>
      </c>
      <c r="AD45">
        <v>50</v>
      </c>
      <c r="AH45" t="str">
        <f t="shared" si="1"/>
        <v xml:space="preserve">CL 36  SUR 27 D 50   </v>
      </c>
      <c r="AI45" t="s">
        <v>61</v>
      </c>
      <c r="AJ45">
        <v>3362877</v>
      </c>
      <c r="AK45" t="s">
        <v>311</v>
      </c>
      <c r="AO45" s="1"/>
      <c r="AP45">
        <v>5</v>
      </c>
      <c r="AQ45" s="4">
        <v>41299</v>
      </c>
      <c r="AR45" s="4">
        <v>41334</v>
      </c>
      <c r="AS45" s="5">
        <f t="shared" si="2"/>
        <v>35</v>
      </c>
      <c r="AT45" t="s">
        <v>75</v>
      </c>
      <c r="AU45" t="s">
        <v>15</v>
      </c>
      <c r="BK45" s="10">
        <v>41334</v>
      </c>
      <c r="BL45" s="10">
        <v>41339</v>
      </c>
      <c r="CE45" s="10">
        <v>41416</v>
      </c>
    </row>
    <row r="46" spans="1:84">
      <c r="B46" t="s">
        <v>312</v>
      </c>
      <c r="C46">
        <v>1300212</v>
      </c>
      <c r="D46" t="s">
        <v>57</v>
      </c>
      <c r="E46" t="s">
        <v>101</v>
      </c>
      <c r="H46" s="7" t="s">
        <v>313</v>
      </c>
      <c r="I46" t="s">
        <v>314</v>
      </c>
      <c r="J46" t="s">
        <v>63</v>
      </c>
      <c r="K46">
        <v>39</v>
      </c>
      <c r="L46" t="s">
        <v>315</v>
      </c>
      <c r="N46">
        <v>45</v>
      </c>
      <c r="O46" t="s">
        <v>81</v>
      </c>
      <c r="P46">
        <v>58</v>
      </c>
      <c r="Q46" t="s">
        <v>66</v>
      </c>
      <c r="T46" t="str">
        <f t="shared" si="0"/>
        <v xml:space="preserve">KR 39 E  45 C 58 SUR  </v>
      </c>
      <c r="U46">
        <v>32329677</v>
      </c>
      <c r="V46">
        <v>2706295</v>
      </c>
      <c r="W46" t="s">
        <v>273</v>
      </c>
      <c r="X46" t="s">
        <v>63</v>
      </c>
      <c r="Y46">
        <v>39</v>
      </c>
      <c r="Z46" t="s">
        <v>315</v>
      </c>
      <c r="AB46">
        <v>45</v>
      </c>
      <c r="AC46" t="s">
        <v>81</v>
      </c>
      <c r="AE46" t="s">
        <v>66</v>
      </c>
      <c r="AH46" t="str">
        <f t="shared" si="1"/>
        <v xml:space="preserve">KR 39 E  45 C  SUR  </v>
      </c>
      <c r="AI46" t="s">
        <v>61</v>
      </c>
      <c r="AJ46" t="s">
        <v>61</v>
      </c>
      <c r="AK46" t="s">
        <v>316</v>
      </c>
      <c r="AO46" s="1"/>
      <c r="AP46">
        <v>7</v>
      </c>
      <c r="AQ46" s="4">
        <v>41299</v>
      </c>
      <c r="AR46" s="4">
        <v>41313</v>
      </c>
      <c r="AS46" s="5">
        <f t="shared" si="2"/>
        <v>14</v>
      </c>
      <c r="AT46" t="s">
        <v>75</v>
      </c>
      <c r="AU46" t="s">
        <v>15</v>
      </c>
      <c r="AV46" s="10">
        <v>41313</v>
      </c>
      <c r="AW46" s="9" t="s">
        <v>142</v>
      </c>
      <c r="AX46" s="10">
        <v>41313</v>
      </c>
      <c r="CE46" s="10">
        <v>41313</v>
      </c>
      <c r="CF46" s="10"/>
    </row>
    <row r="47" spans="1:84" ht="15" customHeight="1">
      <c r="B47" t="s">
        <v>317</v>
      </c>
      <c r="C47">
        <v>1300224</v>
      </c>
      <c r="D47" t="s">
        <v>94</v>
      </c>
      <c r="H47" s="7" t="s">
        <v>318</v>
      </c>
      <c r="I47" t="s">
        <v>319</v>
      </c>
      <c r="J47" t="s">
        <v>63</v>
      </c>
      <c r="K47">
        <v>24</v>
      </c>
      <c r="L47" t="s">
        <v>81</v>
      </c>
      <c r="N47">
        <v>41</v>
      </c>
      <c r="Q47" t="s">
        <v>66</v>
      </c>
      <c r="S47">
        <v>161</v>
      </c>
      <c r="T47" t="str">
        <f t="shared" si="0"/>
        <v>KR 24 C  41   SUR  161</v>
      </c>
      <c r="U47">
        <v>70561611</v>
      </c>
      <c r="V47">
        <v>3148520023</v>
      </c>
      <c r="W47" t="s">
        <v>320</v>
      </c>
      <c r="AG47" t="s">
        <v>321</v>
      </c>
      <c r="AH47" t="str">
        <f t="shared" si="1"/>
        <v xml:space="preserve">         lote 3</v>
      </c>
      <c r="AI47" t="s">
        <v>61</v>
      </c>
      <c r="AJ47" t="s">
        <v>61</v>
      </c>
      <c r="AK47" t="s">
        <v>322</v>
      </c>
      <c r="AO47" s="1"/>
      <c r="AP47">
        <v>6</v>
      </c>
      <c r="AQ47" s="4">
        <v>41302</v>
      </c>
      <c r="AR47" s="4"/>
      <c r="AS47" s="5">
        <f t="shared" si="2"/>
        <v>-41302</v>
      </c>
      <c r="AT47" t="s">
        <v>75</v>
      </c>
      <c r="AU47" t="s">
        <v>252</v>
      </c>
    </row>
    <row r="48" spans="1:84">
      <c r="B48" t="s">
        <v>323</v>
      </c>
      <c r="C48">
        <v>1300249</v>
      </c>
      <c r="D48" t="s">
        <v>57</v>
      </c>
      <c r="E48" t="s">
        <v>58</v>
      </c>
      <c r="G48" t="s">
        <v>324</v>
      </c>
      <c r="H48" s="7" t="s">
        <v>325</v>
      </c>
      <c r="I48" t="s">
        <v>273</v>
      </c>
      <c r="T48" t="str">
        <f t="shared" si="0"/>
        <v xml:space="preserve">         </v>
      </c>
      <c r="U48" t="s">
        <v>61</v>
      </c>
      <c r="V48" t="s">
        <v>61</v>
      </c>
      <c r="W48" t="s">
        <v>82</v>
      </c>
      <c r="X48" t="s">
        <v>80</v>
      </c>
      <c r="Y48">
        <v>41</v>
      </c>
      <c r="Z48" t="s">
        <v>104</v>
      </c>
      <c r="AA48" t="s">
        <v>66</v>
      </c>
      <c r="AB48">
        <v>24</v>
      </c>
      <c r="AC48" t="s">
        <v>136</v>
      </c>
      <c r="AD48">
        <v>9</v>
      </c>
      <c r="AH48" t="str">
        <f t="shared" si="1"/>
        <v xml:space="preserve">CL 41 B SUR 24 DD 9   </v>
      </c>
      <c r="AI48" t="s">
        <v>61</v>
      </c>
      <c r="AJ48" t="s">
        <v>61</v>
      </c>
      <c r="AK48" t="s">
        <v>322</v>
      </c>
      <c r="AO48" s="1"/>
      <c r="AP48">
        <v>6</v>
      </c>
      <c r="AQ48" s="4">
        <v>41303</v>
      </c>
      <c r="AR48" s="4">
        <v>41313</v>
      </c>
      <c r="AS48" s="5">
        <f t="shared" si="2"/>
        <v>10</v>
      </c>
      <c r="AT48" t="s">
        <v>75</v>
      </c>
      <c r="AU48" t="s">
        <v>15</v>
      </c>
      <c r="BS48" s="10">
        <v>41446</v>
      </c>
    </row>
    <row r="49" spans="1:83" ht="15" customHeight="1">
      <c r="B49" t="s">
        <v>326</v>
      </c>
      <c r="C49">
        <v>1300265</v>
      </c>
      <c r="D49" t="s">
        <v>125</v>
      </c>
      <c r="H49" s="7" t="s">
        <v>327</v>
      </c>
      <c r="I49" t="s">
        <v>328</v>
      </c>
      <c r="J49" t="s">
        <v>63</v>
      </c>
      <c r="K49">
        <v>27</v>
      </c>
      <c r="N49">
        <v>23</v>
      </c>
      <c r="P49">
        <v>195</v>
      </c>
      <c r="Q49" t="s">
        <v>66</v>
      </c>
      <c r="T49" t="str">
        <f t="shared" si="0"/>
        <v xml:space="preserve">KR 27   23  195 SUR  </v>
      </c>
      <c r="U49">
        <v>42897897</v>
      </c>
      <c r="V49">
        <v>3360103</v>
      </c>
      <c r="W49" t="s">
        <v>329</v>
      </c>
      <c r="X49" t="s">
        <v>80</v>
      </c>
      <c r="Y49">
        <v>23</v>
      </c>
      <c r="AA49" t="s">
        <v>66</v>
      </c>
      <c r="AB49">
        <v>25</v>
      </c>
      <c r="AC49" t="s">
        <v>104</v>
      </c>
      <c r="AD49">
        <v>9</v>
      </c>
      <c r="AG49">
        <v>107</v>
      </c>
      <c r="AH49" t="str">
        <f t="shared" si="1"/>
        <v>CL 23  SUR 25 B 9   107</v>
      </c>
      <c r="AI49">
        <v>42986060</v>
      </c>
      <c r="AJ49">
        <v>2652504</v>
      </c>
      <c r="AK49" t="s">
        <v>184</v>
      </c>
      <c r="AM49" t="s">
        <v>330</v>
      </c>
      <c r="AN49" t="s">
        <v>331</v>
      </c>
      <c r="AO49" s="1" t="s">
        <v>332</v>
      </c>
      <c r="AP49">
        <v>4</v>
      </c>
      <c r="AQ49" s="4">
        <v>41304</v>
      </c>
      <c r="AR49" s="4">
        <v>41306</v>
      </c>
      <c r="AS49" s="5">
        <f t="shared" si="2"/>
        <v>2</v>
      </c>
      <c r="AT49" t="s">
        <v>75</v>
      </c>
      <c r="AU49" t="s">
        <v>195</v>
      </c>
    </row>
    <row r="50" spans="1:83" ht="15" customHeight="1">
      <c r="B50" t="s">
        <v>333</v>
      </c>
      <c r="C50">
        <v>1300269</v>
      </c>
      <c r="D50" t="s">
        <v>77</v>
      </c>
      <c r="H50" s="7" t="s">
        <v>334</v>
      </c>
      <c r="I50" t="s">
        <v>335</v>
      </c>
      <c r="T50" t="str">
        <f t="shared" si="0"/>
        <v xml:space="preserve">         </v>
      </c>
      <c r="U50">
        <v>8303852</v>
      </c>
      <c r="V50">
        <v>3361176</v>
      </c>
      <c r="W50" t="s">
        <v>336</v>
      </c>
      <c r="X50" t="s">
        <v>63</v>
      </c>
      <c r="Y50">
        <v>20</v>
      </c>
      <c r="AB50">
        <v>25</v>
      </c>
      <c r="AD50">
        <v>184</v>
      </c>
      <c r="AE50" t="s">
        <v>66</v>
      </c>
      <c r="AH50" t="str">
        <f t="shared" si="1"/>
        <v xml:space="preserve">KR 20   25  184 SUR  </v>
      </c>
      <c r="AI50" t="s">
        <v>61</v>
      </c>
      <c r="AJ50">
        <v>3361192</v>
      </c>
      <c r="AK50" t="s">
        <v>184</v>
      </c>
      <c r="AO50" s="1"/>
      <c r="AP50">
        <v>4</v>
      </c>
      <c r="AQ50" s="4">
        <v>41304</v>
      </c>
      <c r="AR50" s="4">
        <v>41316</v>
      </c>
      <c r="AS50" s="5">
        <f t="shared" si="2"/>
        <v>12</v>
      </c>
      <c r="AT50" t="s">
        <v>75</v>
      </c>
      <c r="AU50" t="s">
        <v>15</v>
      </c>
    </row>
    <row r="51" spans="1:83" ht="15" customHeight="1">
      <c r="B51" t="s">
        <v>337</v>
      </c>
      <c r="C51">
        <v>1300284</v>
      </c>
      <c r="D51" t="s">
        <v>94</v>
      </c>
      <c r="H51" s="7" t="s">
        <v>338</v>
      </c>
      <c r="I51" t="s">
        <v>231</v>
      </c>
      <c r="T51" t="str">
        <f t="shared" si="0"/>
        <v xml:space="preserve">         </v>
      </c>
      <c r="U51" t="s">
        <v>61</v>
      </c>
      <c r="V51" t="s">
        <v>61</v>
      </c>
      <c r="W51" t="s">
        <v>82</v>
      </c>
      <c r="AH51" t="str">
        <f t="shared" si="1"/>
        <v xml:space="preserve">         </v>
      </c>
      <c r="AI51" t="s">
        <v>61</v>
      </c>
      <c r="AJ51" t="s">
        <v>61</v>
      </c>
      <c r="AK51" t="s">
        <v>339</v>
      </c>
      <c r="AO51" s="1"/>
      <c r="AP51">
        <v>6</v>
      </c>
      <c r="AQ51" s="4">
        <v>41305</v>
      </c>
      <c r="AR51" s="4">
        <v>41313</v>
      </c>
      <c r="AS51" s="5">
        <f t="shared" si="2"/>
        <v>8</v>
      </c>
      <c r="AT51" t="s">
        <v>75</v>
      </c>
      <c r="AU51" t="s">
        <v>15</v>
      </c>
    </row>
    <row r="52" spans="1:83" ht="15" customHeight="1">
      <c r="B52" t="s">
        <v>340</v>
      </c>
      <c r="C52">
        <v>1300300</v>
      </c>
      <c r="D52" t="s">
        <v>77</v>
      </c>
      <c r="H52" s="7" t="s">
        <v>341</v>
      </c>
      <c r="I52" t="s">
        <v>342</v>
      </c>
      <c r="J52" t="s">
        <v>80</v>
      </c>
      <c r="K52">
        <v>40</v>
      </c>
      <c r="L52" t="s">
        <v>83</v>
      </c>
      <c r="M52" t="s">
        <v>66</v>
      </c>
      <c r="N52">
        <v>25</v>
      </c>
      <c r="P52">
        <v>81</v>
      </c>
      <c r="T52" t="str">
        <f t="shared" si="0"/>
        <v xml:space="preserve">CL 40 A SUR 25  81   </v>
      </c>
      <c r="U52">
        <v>1037616486</v>
      </c>
      <c r="V52">
        <v>2766730</v>
      </c>
      <c r="W52" t="s">
        <v>343</v>
      </c>
      <c r="X52" t="s">
        <v>80</v>
      </c>
      <c r="Y52">
        <v>40</v>
      </c>
      <c r="Z52" t="s">
        <v>83</v>
      </c>
      <c r="AA52" t="s">
        <v>66</v>
      </c>
      <c r="AB52">
        <v>25</v>
      </c>
      <c r="AD52">
        <v>63</v>
      </c>
      <c r="AG52">
        <v>201</v>
      </c>
      <c r="AH52" t="str">
        <f t="shared" si="1"/>
        <v>CL 40 A SUR 25  63   201</v>
      </c>
      <c r="AI52" t="s">
        <v>61</v>
      </c>
      <c r="AJ52" t="s">
        <v>61</v>
      </c>
      <c r="AK52" t="s">
        <v>117</v>
      </c>
      <c r="AO52" s="1"/>
      <c r="AP52">
        <v>6</v>
      </c>
      <c r="AQ52" s="4">
        <v>41306</v>
      </c>
      <c r="AR52" s="4">
        <v>41313</v>
      </c>
      <c r="AS52" s="5">
        <f t="shared" si="2"/>
        <v>7</v>
      </c>
      <c r="AT52" t="s">
        <v>84</v>
      </c>
      <c r="AU52" t="s">
        <v>15</v>
      </c>
      <c r="BM52" s="10">
        <v>41306</v>
      </c>
      <c r="BN52" s="10">
        <v>41320</v>
      </c>
      <c r="BO52" s="10">
        <v>41323</v>
      </c>
      <c r="BP52" s="10">
        <v>41323</v>
      </c>
      <c r="BS52" s="10">
        <v>41513</v>
      </c>
      <c r="BT52" s="10">
        <v>41516</v>
      </c>
      <c r="BW52" s="10">
        <v>41522</v>
      </c>
      <c r="CE52" s="10">
        <v>41541</v>
      </c>
    </row>
    <row r="53" spans="1:83" ht="15" customHeight="1">
      <c r="B53" t="s">
        <v>344</v>
      </c>
      <c r="C53">
        <v>1300301</v>
      </c>
      <c r="D53" t="s">
        <v>125</v>
      </c>
      <c r="E53" t="s">
        <v>101</v>
      </c>
      <c r="F53">
        <v>10</v>
      </c>
      <c r="H53" s="7" t="s">
        <v>345</v>
      </c>
      <c r="I53" t="s">
        <v>60</v>
      </c>
      <c r="T53" t="str">
        <f t="shared" si="0"/>
        <v xml:space="preserve">         </v>
      </c>
      <c r="U53" t="s">
        <v>61</v>
      </c>
      <c r="V53" t="s">
        <v>61</v>
      </c>
      <c r="W53" t="s">
        <v>346</v>
      </c>
      <c r="X53" t="s">
        <v>80</v>
      </c>
      <c r="Y53">
        <v>36</v>
      </c>
      <c r="Z53" t="s">
        <v>170</v>
      </c>
      <c r="AA53" t="s">
        <v>66</v>
      </c>
      <c r="AB53">
        <v>24</v>
      </c>
      <c r="AD53">
        <v>57</v>
      </c>
      <c r="AG53">
        <v>118</v>
      </c>
      <c r="AH53" t="str">
        <f t="shared" si="1"/>
        <v>CL 36 D SUR 24  57   118</v>
      </c>
      <c r="AI53">
        <v>8252117</v>
      </c>
      <c r="AJ53">
        <v>3360500</v>
      </c>
      <c r="AL53" t="s">
        <v>347</v>
      </c>
      <c r="AN53" t="s">
        <v>137</v>
      </c>
      <c r="AO53" s="1" t="s">
        <v>348</v>
      </c>
      <c r="AP53">
        <v>10</v>
      </c>
      <c r="AQ53" s="4">
        <v>41306</v>
      </c>
      <c r="AR53" s="4">
        <v>41306</v>
      </c>
      <c r="AS53" s="5">
        <f t="shared" si="2"/>
        <v>0</v>
      </c>
      <c r="AT53" t="s">
        <v>69</v>
      </c>
      <c r="AU53" t="s">
        <v>349</v>
      </c>
    </row>
    <row r="54" spans="1:83" ht="30" customHeight="1">
      <c r="B54" t="s">
        <v>350</v>
      </c>
      <c r="C54">
        <v>1300302</v>
      </c>
      <c r="D54" t="s">
        <v>94</v>
      </c>
      <c r="H54" s="7" t="s">
        <v>351</v>
      </c>
      <c r="I54" t="s">
        <v>60</v>
      </c>
      <c r="T54" t="str">
        <f t="shared" si="0"/>
        <v xml:space="preserve">         </v>
      </c>
      <c r="U54" t="s">
        <v>61</v>
      </c>
      <c r="V54" t="s">
        <v>61</v>
      </c>
      <c r="W54" t="s">
        <v>352</v>
      </c>
      <c r="X54" t="s">
        <v>63</v>
      </c>
      <c r="Y54">
        <v>23</v>
      </c>
      <c r="AB54">
        <v>36</v>
      </c>
      <c r="AC54" t="s">
        <v>81</v>
      </c>
      <c r="AD54">
        <v>135</v>
      </c>
      <c r="AE54" t="s">
        <v>66</v>
      </c>
      <c r="AH54" t="str">
        <f t="shared" si="1"/>
        <v xml:space="preserve">KR 23   36 C 135 SUR  </v>
      </c>
      <c r="AI54" t="s">
        <v>61</v>
      </c>
      <c r="AJ54" t="s">
        <v>61</v>
      </c>
      <c r="AL54" t="s">
        <v>347</v>
      </c>
      <c r="AN54" t="s">
        <v>137</v>
      </c>
      <c r="AO54" s="1" t="s">
        <v>353</v>
      </c>
      <c r="AP54">
        <v>10</v>
      </c>
      <c r="AQ54" s="4">
        <v>41306</v>
      </c>
      <c r="AR54" s="4">
        <v>41306</v>
      </c>
      <c r="AS54" s="5">
        <f t="shared" si="2"/>
        <v>0</v>
      </c>
      <c r="AT54" t="s">
        <v>75</v>
      </c>
      <c r="AU54" t="s">
        <v>15</v>
      </c>
    </row>
    <row r="55" spans="1:83" ht="15" customHeight="1">
      <c r="B55" t="s">
        <v>354</v>
      </c>
      <c r="C55">
        <v>1300310</v>
      </c>
      <c r="D55" t="s">
        <v>64</v>
      </c>
      <c r="E55" t="s">
        <v>58</v>
      </c>
      <c r="H55" s="7" t="s">
        <v>296</v>
      </c>
      <c r="I55" t="s">
        <v>355</v>
      </c>
      <c r="J55" t="s">
        <v>63</v>
      </c>
      <c r="K55">
        <v>47</v>
      </c>
      <c r="L55" t="s">
        <v>83</v>
      </c>
      <c r="N55">
        <v>39</v>
      </c>
      <c r="P55">
        <v>79</v>
      </c>
      <c r="Q55" t="s">
        <v>66</v>
      </c>
      <c r="T55" t="str">
        <f t="shared" si="0"/>
        <v xml:space="preserve">KR 47 A  39  79 SUR  </v>
      </c>
      <c r="U55">
        <v>70553261</v>
      </c>
      <c r="V55">
        <v>2763916</v>
      </c>
      <c r="W55" t="s">
        <v>356</v>
      </c>
      <c r="X55" t="s">
        <v>63</v>
      </c>
      <c r="Y55">
        <v>47</v>
      </c>
      <c r="Z55" t="s">
        <v>83</v>
      </c>
      <c r="AB55">
        <v>39</v>
      </c>
      <c r="AD55">
        <v>67</v>
      </c>
      <c r="AE55" t="s">
        <v>66</v>
      </c>
      <c r="AH55" t="str">
        <f t="shared" si="1"/>
        <v xml:space="preserve">KR 47 A  39  67 SUR  </v>
      </c>
      <c r="AI55" t="s">
        <v>61</v>
      </c>
      <c r="AJ55" t="s">
        <v>61</v>
      </c>
      <c r="AK55" t="s">
        <v>201</v>
      </c>
      <c r="AO55" s="1"/>
      <c r="AP55">
        <v>8</v>
      </c>
      <c r="AQ55" s="4">
        <v>41309</v>
      </c>
      <c r="AR55" s="4">
        <v>41320</v>
      </c>
      <c r="AS55" s="5">
        <f t="shared" si="2"/>
        <v>11</v>
      </c>
      <c r="AT55" t="s">
        <v>75</v>
      </c>
      <c r="AU55" t="s">
        <v>15</v>
      </c>
    </row>
    <row r="56" spans="1:83" ht="15" customHeight="1">
      <c r="B56" t="s">
        <v>357</v>
      </c>
      <c r="C56" t="s">
        <v>358</v>
      </c>
      <c r="D56" t="s">
        <v>180</v>
      </c>
      <c r="H56" s="7" t="s">
        <v>359</v>
      </c>
      <c r="I56" t="s">
        <v>360</v>
      </c>
      <c r="T56" t="str">
        <f t="shared" si="0"/>
        <v xml:space="preserve">         </v>
      </c>
      <c r="U56">
        <v>98700834</v>
      </c>
      <c r="V56">
        <v>2132321</v>
      </c>
      <c r="W56" t="s">
        <v>361</v>
      </c>
      <c r="X56" t="s">
        <v>80</v>
      </c>
      <c r="Y56">
        <v>27</v>
      </c>
      <c r="AB56">
        <v>8</v>
      </c>
      <c r="AC56" t="s">
        <v>83</v>
      </c>
      <c r="AD56">
        <v>85</v>
      </c>
      <c r="AG56" t="s">
        <v>362</v>
      </c>
      <c r="AI56" t="s">
        <v>61</v>
      </c>
      <c r="AJ56">
        <v>3146573437</v>
      </c>
      <c r="AL56" t="s">
        <v>363</v>
      </c>
      <c r="AN56" t="s">
        <v>364</v>
      </c>
      <c r="AO56" s="1" t="s">
        <v>365</v>
      </c>
      <c r="AP56">
        <v>13</v>
      </c>
      <c r="AQ56" s="4">
        <v>41305</v>
      </c>
      <c r="AR56" s="4">
        <v>41312</v>
      </c>
      <c r="AS56" s="5">
        <f t="shared" si="2"/>
        <v>7</v>
      </c>
      <c r="AT56" t="s">
        <v>366</v>
      </c>
      <c r="AU56" t="s">
        <v>367</v>
      </c>
      <c r="AV56" s="10">
        <v>41312</v>
      </c>
      <c r="AW56" s="9" t="s">
        <v>140</v>
      </c>
      <c r="AX56" s="10">
        <v>41318</v>
      </c>
      <c r="AY56" s="10">
        <v>41499</v>
      </c>
      <c r="AZ56" s="9" t="s">
        <v>368</v>
      </c>
      <c r="BA56" s="10">
        <v>41506</v>
      </c>
      <c r="BU56" s="10">
        <v>41578</v>
      </c>
      <c r="BV56" s="10">
        <v>41578</v>
      </c>
      <c r="CE56" s="10">
        <v>41583</v>
      </c>
    </row>
    <row r="57" spans="1:83" ht="15" customHeight="1">
      <c r="A57" t="s">
        <v>369</v>
      </c>
      <c r="B57" t="s">
        <v>370</v>
      </c>
      <c r="C57" t="s">
        <v>371</v>
      </c>
      <c r="D57" t="s">
        <v>180</v>
      </c>
      <c r="H57" s="7" t="s">
        <v>372</v>
      </c>
      <c r="I57" t="s">
        <v>218</v>
      </c>
      <c r="T57" t="str">
        <f t="shared" si="0"/>
        <v xml:space="preserve">         </v>
      </c>
      <c r="U57" t="s">
        <v>61</v>
      </c>
      <c r="V57" t="s">
        <v>61</v>
      </c>
      <c r="W57" t="s">
        <v>373</v>
      </c>
      <c r="X57" t="s">
        <v>80</v>
      </c>
      <c r="Y57">
        <v>23</v>
      </c>
      <c r="AA57" t="s">
        <v>66</v>
      </c>
      <c r="AB57">
        <v>25</v>
      </c>
      <c r="AC57" t="s">
        <v>104</v>
      </c>
      <c r="AD57">
        <v>114</v>
      </c>
      <c r="AH57" t="str">
        <f t="shared" si="1"/>
        <v xml:space="preserve">CL 23  SUR 25 B 114   </v>
      </c>
      <c r="AI57" t="s">
        <v>61</v>
      </c>
      <c r="AJ57" t="s">
        <v>61</v>
      </c>
      <c r="AK57" t="s">
        <v>374</v>
      </c>
      <c r="AM57" t="s">
        <v>375</v>
      </c>
      <c r="AN57" t="s">
        <v>155</v>
      </c>
      <c r="AO57" s="1" t="s">
        <v>376</v>
      </c>
      <c r="AP57">
        <v>4</v>
      </c>
      <c r="AQ57" s="4">
        <v>41305</v>
      </c>
      <c r="AR57" s="4">
        <v>41320</v>
      </c>
      <c r="AS57" s="5">
        <f t="shared" si="2"/>
        <v>15</v>
      </c>
      <c r="AT57" t="s">
        <v>75</v>
      </c>
      <c r="AU57" t="s">
        <v>15</v>
      </c>
    </row>
    <row r="58" spans="1:83" ht="15" customHeight="1">
      <c r="B58" t="s">
        <v>377</v>
      </c>
      <c r="C58" t="s">
        <v>378</v>
      </c>
      <c r="D58" t="s">
        <v>180</v>
      </c>
      <c r="H58" s="7" t="s">
        <v>379</v>
      </c>
      <c r="I58" t="s">
        <v>218</v>
      </c>
      <c r="T58" t="str">
        <f t="shared" si="0"/>
        <v xml:space="preserve">         </v>
      </c>
      <c r="U58" t="s">
        <v>61</v>
      </c>
      <c r="V58" t="s">
        <v>61</v>
      </c>
      <c r="W58" t="s">
        <v>380</v>
      </c>
      <c r="X58" t="s">
        <v>80</v>
      </c>
      <c r="Y58">
        <v>37</v>
      </c>
      <c r="Z58" t="s">
        <v>104</v>
      </c>
      <c r="AA58" t="s">
        <v>66</v>
      </c>
      <c r="AB58">
        <v>27</v>
      </c>
      <c r="AC58" t="s">
        <v>83</v>
      </c>
      <c r="AD58">
        <v>45</v>
      </c>
      <c r="AF58" t="s">
        <v>381</v>
      </c>
      <c r="AG58">
        <v>103</v>
      </c>
      <c r="AH58" t="str">
        <f t="shared" si="1"/>
        <v>CL 37 B SUR 27 A 45  ramal 6 103</v>
      </c>
      <c r="AI58" t="s">
        <v>61</v>
      </c>
      <c r="AJ58">
        <v>3024500</v>
      </c>
      <c r="AK58" t="s">
        <v>276</v>
      </c>
      <c r="AO58" s="1"/>
      <c r="AP58">
        <v>5</v>
      </c>
      <c r="AQ58" s="4">
        <v>41311</v>
      </c>
      <c r="AR58" s="4"/>
      <c r="AS58" s="5">
        <f t="shared" si="2"/>
        <v>-41311</v>
      </c>
      <c r="AT58" t="s">
        <v>75</v>
      </c>
      <c r="AU58" t="s">
        <v>15</v>
      </c>
      <c r="BU58" s="10">
        <v>41323</v>
      </c>
      <c r="BV58" s="10">
        <v>41324</v>
      </c>
      <c r="CE58" s="10">
        <v>41347</v>
      </c>
    </row>
    <row r="59" spans="1:83" ht="15" customHeight="1">
      <c r="B59" t="s">
        <v>382</v>
      </c>
      <c r="C59" t="s">
        <v>383</v>
      </c>
      <c r="D59" t="s">
        <v>180</v>
      </c>
      <c r="H59" s="7" t="s">
        <v>384</v>
      </c>
      <c r="I59" t="s">
        <v>218</v>
      </c>
      <c r="T59" t="str">
        <f t="shared" si="0"/>
        <v xml:space="preserve">         </v>
      </c>
      <c r="U59" t="s">
        <v>61</v>
      </c>
      <c r="V59" t="s">
        <v>61</v>
      </c>
      <c r="W59" t="s">
        <v>385</v>
      </c>
      <c r="X59" t="s">
        <v>80</v>
      </c>
      <c r="Y59">
        <v>23</v>
      </c>
      <c r="AA59" t="s">
        <v>66</v>
      </c>
      <c r="AB59">
        <v>42</v>
      </c>
      <c r="AC59" t="s">
        <v>104</v>
      </c>
      <c r="AD59">
        <v>86</v>
      </c>
      <c r="AH59" t="str">
        <f t="shared" si="1"/>
        <v xml:space="preserve">CL 23  SUR 42 B 86   </v>
      </c>
      <c r="AI59" t="s">
        <v>61</v>
      </c>
      <c r="AJ59">
        <v>2705101</v>
      </c>
      <c r="AK59" t="s">
        <v>153</v>
      </c>
      <c r="AO59" s="1"/>
      <c r="AP59">
        <v>3</v>
      </c>
      <c r="AQ59" s="4">
        <v>41311</v>
      </c>
      <c r="AR59" s="4"/>
      <c r="AS59" s="5">
        <f t="shared" si="2"/>
        <v>-41311</v>
      </c>
      <c r="AT59" t="s">
        <v>75</v>
      </c>
      <c r="AU59" t="s">
        <v>15</v>
      </c>
    </row>
    <row r="60" spans="1:83" ht="15" customHeight="1">
      <c r="B60" t="s">
        <v>386</v>
      </c>
      <c r="C60">
        <v>104866</v>
      </c>
      <c r="D60" t="s">
        <v>64</v>
      </c>
      <c r="E60" t="s">
        <v>58</v>
      </c>
      <c r="G60" t="s">
        <v>205</v>
      </c>
      <c r="H60" s="7" t="s">
        <v>387</v>
      </c>
      <c r="I60" t="s">
        <v>388</v>
      </c>
      <c r="J60" t="s">
        <v>80</v>
      </c>
      <c r="K60">
        <v>53</v>
      </c>
      <c r="N60">
        <v>45</v>
      </c>
      <c r="P60">
        <v>77</v>
      </c>
      <c r="S60" t="s">
        <v>389</v>
      </c>
      <c r="T60" t="str">
        <f t="shared" si="0"/>
        <v>CL 53   45  77   piso 3</v>
      </c>
      <c r="U60" t="s">
        <v>61</v>
      </c>
      <c r="V60">
        <v>5763730</v>
      </c>
      <c r="W60" t="s">
        <v>82</v>
      </c>
      <c r="X60" t="s">
        <v>80</v>
      </c>
      <c r="Y60">
        <v>46</v>
      </c>
      <c r="Z60" t="s">
        <v>83</v>
      </c>
      <c r="AA60" t="s">
        <v>66</v>
      </c>
      <c r="AB60">
        <v>43</v>
      </c>
      <c r="AC60" t="s">
        <v>83</v>
      </c>
      <c r="AH60" t="str">
        <f t="shared" si="1"/>
        <v xml:space="preserve">CL 46 A SUR 43 A    </v>
      </c>
      <c r="AI60" t="s">
        <v>61</v>
      </c>
      <c r="AJ60" t="s">
        <v>61</v>
      </c>
      <c r="AK60" t="s">
        <v>131</v>
      </c>
      <c r="AO60" s="1"/>
      <c r="AP60">
        <v>8</v>
      </c>
      <c r="AQ60" s="4">
        <v>41309</v>
      </c>
      <c r="AR60" s="4">
        <v>41320</v>
      </c>
      <c r="AS60" s="5">
        <f t="shared" si="2"/>
        <v>11</v>
      </c>
      <c r="AT60" t="s">
        <v>84</v>
      </c>
      <c r="AU60" t="s">
        <v>15</v>
      </c>
    </row>
    <row r="61" spans="1:83" ht="15" customHeight="1">
      <c r="B61" t="s">
        <v>390</v>
      </c>
      <c r="C61" t="s">
        <v>391</v>
      </c>
      <c r="D61" t="s">
        <v>64</v>
      </c>
      <c r="E61" t="s">
        <v>239</v>
      </c>
      <c r="F61">
        <v>9</v>
      </c>
      <c r="H61" s="7" t="s">
        <v>392</v>
      </c>
      <c r="I61" t="s">
        <v>273</v>
      </c>
      <c r="T61" t="str">
        <f t="shared" si="0"/>
        <v xml:space="preserve">         </v>
      </c>
      <c r="U61" t="s">
        <v>61</v>
      </c>
      <c r="V61" t="s">
        <v>61</v>
      </c>
      <c r="W61" t="s">
        <v>393</v>
      </c>
      <c r="X61" t="s">
        <v>63</v>
      </c>
      <c r="Y61">
        <v>42</v>
      </c>
      <c r="Z61" t="s">
        <v>83</v>
      </c>
      <c r="AB61">
        <v>40</v>
      </c>
      <c r="AC61" t="s">
        <v>394</v>
      </c>
      <c r="AD61">
        <v>74</v>
      </c>
      <c r="AE61" t="s">
        <v>66</v>
      </c>
      <c r="AH61" t="str">
        <f t="shared" si="1"/>
        <v xml:space="preserve">KR 42 A  40 H 74 SUR  </v>
      </c>
      <c r="AI61">
        <v>70563579</v>
      </c>
      <c r="AJ61">
        <v>3793876</v>
      </c>
      <c r="AK61" t="s">
        <v>67</v>
      </c>
      <c r="AO61" s="1"/>
      <c r="AP61">
        <v>7</v>
      </c>
      <c r="AQ61" s="4">
        <v>41312</v>
      </c>
      <c r="AR61" s="4">
        <v>41312</v>
      </c>
      <c r="AS61" s="5">
        <f t="shared" si="2"/>
        <v>0</v>
      </c>
      <c r="AT61" t="s">
        <v>69</v>
      </c>
      <c r="AU61" t="s">
        <v>15</v>
      </c>
      <c r="AV61" s="10">
        <v>41312</v>
      </c>
      <c r="AW61" s="9" t="s">
        <v>92</v>
      </c>
      <c r="AX61" s="10">
        <v>41312</v>
      </c>
      <c r="BM61" s="10">
        <v>41317</v>
      </c>
      <c r="BN61" s="10">
        <v>41320</v>
      </c>
      <c r="BO61" s="10">
        <v>41323</v>
      </c>
      <c r="BP61" s="10">
        <v>41323</v>
      </c>
      <c r="BQ61" s="10">
        <v>41333</v>
      </c>
      <c r="BR61" s="10">
        <v>41333</v>
      </c>
      <c r="BS61" s="10">
        <v>41333</v>
      </c>
      <c r="BT61" s="10">
        <v>41373</v>
      </c>
      <c r="BU61" s="10">
        <v>41373</v>
      </c>
      <c r="BV61" s="10">
        <v>41376</v>
      </c>
      <c r="BW61" s="10">
        <v>41389</v>
      </c>
      <c r="BX61" s="10">
        <v>41400</v>
      </c>
      <c r="BY61" s="10">
        <v>41400</v>
      </c>
      <c r="BZ61" s="10">
        <v>41403</v>
      </c>
    </row>
    <row r="62" spans="1:83" ht="15" customHeight="1">
      <c r="B62" t="s">
        <v>395</v>
      </c>
      <c r="C62">
        <v>1300341</v>
      </c>
      <c r="D62" t="s">
        <v>180</v>
      </c>
      <c r="H62" s="7" t="s">
        <v>396</v>
      </c>
      <c r="I62" t="s">
        <v>60</v>
      </c>
      <c r="T62" t="str">
        <f t="shared" si="0"/>
        <v xml:space="preserve">         </v>
      </c>
      <c r="U62" t="s">
        <v>61</v>
      </c>
      <c r="V62" t="s">
        <v>61</v>
      </c>
      <c r="W62" t="s">
        <v>82</v>
      </c>
      <c r="X62" t="s">
        <v>63</v>
      </c>
      <c r="Y62">
        <v>27</v>
      </c>
      <c r="AB62">
        <v>36</v>
      </c>
      <c r="AC62" t="s">
        <v>298</v>
      </c>
      <c r="AE62" t="s">
        <v>66</v>
      </c>
      <c r="AH62" t="str">
        <f t="shared" si="1"/>
        <v xml:space="preserve">KR 27   36 AA  SUR  </v>
      </c>
      <c r="AI62" t="s">
        <v>61</v>
      </c>
      <c r="AJ62" t="s">
        <v>61</v>
      </c>
      <c r="AK62" t="s">
        <v>397</v>
      </c>
      <c r="AO62" s="1"/>
      <c r="AP62">
        <v>5</v>
      </c>
      <c r="AQ62" s="4">
        <v>41311</v>
      </c>
      <c r="AR62" s="4">
        <v>41313</v>
      </c>
      <c r="AS62" s="5">
        <f t="shared" si="2"/>
        <v>2</v>
      </c>
      <c r="AT62" t="s">
        <v>75</v>
      </c>
      <c r="AU62" t="s">
        <v>15</v>
      </c>
      <c r="AV62" s="10">
        <v>41400</v>
      </c>
      <c r="AW62" s="9" t="s">
        <v>118</v>
      </c>
      <c r="AX62" s="10">
        <v>41400</v>
      </c>
      <c r="CE62" s="10">
        <v>41703</v>
      </c>
    </row>
    <row r="63" spans="1:83" ht="15" customHeight="1">
      <c r="B63" t="s">
        <v>398</v>
      </c>
      <c r="C63">
        <v>1300348</v>
      </c>
      <c r="D63" t="s">
        <v>64</v>
      </c>
      <c r="E63" t="s">
        <v>58</v>
      </c>
      <c r="H63" s="7" t="s">
        <v>399</v>
      </c>
      <c r="I63" t="s">
        <v>273</v>
      </c>
      <c r="T63" t="str">
        <f t="shared" si="0"/>
        <v xml:space="preserve">         </v>
      </c>
      <c r="U63" t="s">
        <v>61</v>
      </c>
      <c r="V63" t="s">
        <v>61</v>
      </c>
      <c r="W63" t="s">
        <v>356</v>
      </c>
      <c r="X63" t="s">
        <v>63</v>
      </c>
      <c r="Y63">
        <v>47</v>
      </c>
      <c r="Z63" t="s">
        <v>83</v>
      </c>
      <c r="AB63">
        <v>39</v>
      </c>
      <c r="AD63">
        <v>67</v>
      </c>
      <c r="AE63" t="s">
        <v>66</v>
      </c>
      <c r="AH63" t="str">
        <f t="shared" si="1"/>
        <v xml:space="preserve">KR 47 A  39  67 SUR  </v>
      </c>
      <c r="AI63" t="s">
        <v>61</v>
      </c>
      <c r="AJ63" t="s">
        <v>61</v>
      </c>
      <c r="AK63" t="s">
        <v>201</v>
      </c>
      <c r="AO63" s="1"/>
      <c r="AP63">
        <v>8</v>
      </c>
      <c r="AQ63" s="4">
        <v>41311</v>
      </c>
      <c r="AR63" s="4">
        <v>41341</v>
      </c>
      <c r="AS63" s="5">
        <f t="shared" si="2"/>
        <v>30</v>
      </c>
      <c r="AT63" t="s">
        <v>75</v>
      </c>
      <c r="AU63" t="s">
        <v>15</v>
      </c>
    </row>
    <row r="64" spans="1:83" ht="15" customHeight="1">
      <c r="B64" t="s">
        <v>400</v>
      </c>
      <c r="C64">
        <v>1300349</v>
      </c>
      <c r="D64" t="s">
        <v>94</v>
      </c>
      <c r="H64" s="7" t="s">
        <v>401</v>
      </c>
      <c r="I64" t="s">
        <v>402</v>
      </c>
      <c r="J64" t="s">
        <v>80</v>
      </c>
      <c r="K64">
        <v>27</v>
      </c>
      <c r="M64" t="s">
        <v>66</v>
      </c>
      <c r="N64">
        <v>45</v>
      </c>
      <c r="P64">
        <v>40</v>
      </c>
      <c r="T64" t="str">
        <f t="shared" si="0"/>
        <v xml:space="preserve">CL 27  SUR 45  40   </v>
      </c>
      <c r="U64">
        <v>42978378</v>
      </c>
      <c r="V64">
        <v>2708830</v>
      </c>
      <c r="W64" t="s">
        <v>403</v>
      </c>
      <c r="AH64" t="str">
        <f t="shared" si="1"/>
        <v xml:space="preserve">         </v>
      </c>
      <c r="AI64" t="s">
        <v>61</v>
      </c>
      <c r="AJ64" t="s">
        <v>61</v>
      </c>
      <c r="AK64" t="s">
        <v>404</v>
      </c>
      <c r="AO64" s="1"/>
      <c r="AP64">
        <v>2</v>
      </c>
      <c r="AQ64" s="4">
        <v>41311</v>
      </c>
      <c r="AR64" s="4">
        <v>41325</v>
      </c>
      <c r="AS64" s="5">
        <f t="shared" si="2"/>
        <v>14</v>
      </c>
      <c r="AT64" t="s">
        <v>75</v>
      </c>
      <c r="AU64" t="s">
        <v>15</v>
      </c>
    </row>
    <row r="65" spans="1:84">
      <c r="B65" t="s">
        <v>405</v>
      </c>
      <c r="C65">
        <v>1300354</v>
      </c>
      <c r="D65" t="s">
        <v>57</v>
      </c>
      <c r="E65" t="s">
        <v>58</v>
      </c>
      <c r="H65" s="7" t="s">
        <v>296</v>
      </c>
      <c r="I65" t="s">
        <v>60</v>
      </c>
      <c r="T65" t="str">
        <f t="shared" si="0"/>
        <v xml:space="preserve">         </v>
      </c>
      <c r="U65" t="s">
        <v>61</v>
      </c>
      <c r="V65" t="s">
        <v>61</v>
      </c>
      <c r="W65" t="s">
        <v>406</v>
      </c>
      <c r="X65" t="s">
        <v>80</v>
      </c>
      <c r="Y65">
        <v>39</v>
      </c>
      <c r="Z65" t="s">
        <v>104</v>
      </c>
      <c r="AA65" t="s">
        <v>66</v>
      </c>
      <c r="AB65">
        <v>29</v>
      </c>
      <c r="AH65" t="str">
        <f t="shared" si="1"/>
        <v xml:space="preserve">CL 39 B SUR 29     </v>
      </c>
      <c r="AI65" t="s">
        <v>61</v>
      </c>
      <c r="AJ65" t="s">
        <v>61</v>
      </c>
      <c r="AK65" t="s">
        <v>339</v>
      </c>
      <c r="AO65" s="1"/>
      <c r="AP65">
        <v>6</v>
      </c>
      <c r="AQ65" s="4">
        <v>41312</v>
      </c>
      <c r="AR65" s="4">
        <v>41317</v>
      </c>
      <c r="AS65" s="5">
        <f t="shared" si="2"/>
        <v>5</v>
      </c>
      <c r="AT65" t="s">
        <v>75</v>
      </c>
      <c r="AU65" t="s">
        <v>15</v>
      </c>
    </row>
    <row r="66" spans="1:84" ht="15" customHeight="1">
      <c r="B66" t="s">
        <v>407</v>
      </c>
      <c r="C66">
        <v>1300369</v>
      </c>
      <c r="D66" t="s">
        <v>64</v>
      </c>
      <c r="E66" t="s">
        <v>58</v>
      </c>
      <c r="G66" t="s">
        <v>222</v>
      </c>
      <c r="H66" s="7" t="s">
        <v>296</v>
      </c>
      <c r="I66" t="s">
        <v>408</v>
      </c>
      <c r="J66" t="s">
        <v>63</v>
      </c>
      <c r="K66">
        <v>27</v>
      </c>
      <c r="N66">
        <v>41</v>
      </c>
      <c r="O66" t="s">
        <v>104</v>
      </c>
      <c r="Q66" t="s">
        <v>66</v>
      </c>
      <c r="T66" t="str">
        <f t="shared" si="0"/>
        <v xml:space="preserve">KR 27   41 B  SUR  </v>
      </c>
      <c r="U66" t="s">
        <v>61</v>
      </c>
      <c r="V66">
        <v>2708967</v>
      </c>
      <c r="W66" t="s">
        <v>82</v>
      </c>
      <c r="X66" t="s">
        <v>63</v>
      </c>
      <c r="Y66">
        <v>28</v>
      </c>
      <c r="AB66">
        <v>41</v>
      </c>
      <c r="AC66" t="s">
        <v>298</v>
      </c>
      <c r="AD66">
        <v>11</v>
      </c>
      <c r="AE66" t="s">
        <v>66</v>
      </c>
      <c r="AH66" t="str">
        <f t="shared" si="1"/>
        <v xml:space="preserve">KR 28   41 AA 11 SUR  </v>
      </c>
      <c r="AI66" t="s">
        <v>61</v>
      </c>
      <c r="AJ66" t="s">
        <v>61</v>
      </c>
      <c r="AK66" t="s">
        <v>322</v>
      </c>
      <c r="AO66" s="1"/>
      <c r="AP66">
        <v>6</v>
      </c>
      <c r="AQ66" s="4">
        <v>41312</v>
      </c>
      <c r="AR66" s="4">
        <v>41317</v>
      </c>
      <c r="AS66" s="5">
        <f t="shared" si="2"/>
        <v>5</v>
      </c>
      <c r="AT66" t="s">
        <v>75</v>
      </c>
      <c r="AU66" t="s">
        <v>15</v>
      </c>
    </row>
    <row r="67" spans="1:84" ht="15" customHeight="1">
      <c r="B67" t="s">
        <v>409</v>
      </c>
      <c r="C67">
        <v>1300370</v>
      </c>
      <c r="D67" t="s">
        <v>94</v>
      </c>
      <c r="H67" s="7" t="s">
        <v>410</v>
      </c>
      <c r="I67" t="s">
        <v>411</v>
      </c>
      <c r="T67" t="str">
        <f t="shared" si="0"/>
        <v xml:space="preserve">         </v>
      </c>
      <c r="U67" t="s">
        <v>61</v>
      </c>
      <c r="V67">
        <v>5381038</v>
      </c>
      <c r="W67" t="s">
        <v>412</v>
      </c>
      <c r="AH67" t="str">
        <f t="shared" si="1"/>
        <v xml:space="preserve">         </v>
      </c>
      <c r="AI67" t="s">
        <v>61</v>
      </c>
      <c r="AJ67" t="s">
        <v>61</v>
      </c>
      <c r="AL67" t="s">
        <v>363</v>
      </c>
      <c r="AO67" s="1"/>
      <c r="AP67">
        <v>13</v>
      </c>
      <c r="AQ67" s="4">
        <v>41312</v>
      </c>
      <c r="AR67" s="4">
        <v>41437</v>
      </c>
      <c r="AS67" s="5">
        <f t="shared" si="2"/>
        <v>125</v>
      </c>
      <c r="AT67" t="s">
        <v>75</v>
      </c>
      <c r="AU67" t="s">
        <v>15</v>
      </c>
      <c r="AV67" s="10">
        <v>41437</v>
      </c>
      <c r="AW67" s="9" t="s">
        <v>140</v>
      </c>
      <c r="AX67" s="10">
        <v>41437</v>
      </c>
    </row>
    <row r="68" spans="1:84" ht="15" customHeight="1">
      <c r="B68" t="s">
        <v>413</v>
      </c>
      <c r="C68">
        <v>1300353</v>
      </c>
      <c r="D68" t="s">
        <v>77</v>
      </c>
      <c r="H68" s="7" t="s">
        <v>414</v>
      </c>
      <c r="I68" t="s">
        <v>231</v>
      </c>
      <c r="T68" t="str">
        <f t="shared" si="0"/>
        <v xml:space="preserve">         </v>
      </c>
      <c r="U68" t="s">
        <v>61</v>
      </c>
      <c r="V68" t="s">
        <v>61</v>
      </c>
      <c r="W68" t="s">
        <v>82</v>
      </c>
      <c r="X68" t="s">
        <v>63</v>
      </c>
      <c r="Y68">
        <v>42</v>
      </c>
      <c r="Z68" t="s">
        <v>170</v>
      </c>
      <c r="AB68">
        <v>45</v>
      </c>
      <c r="AC68" t="s">
        <v>104</v>
      </c>
      <c r="AD68">
        <v>99</v>
      </c>
      <c r="AE68" t="s">
        <v>66</v>
      </c>
      <c r="AH68" t="str">
        <f t="shared" si="1"/>
        <v xml:space="preserve">KR 42 D  45 B 99 SUR  </v>
      </c>
      <c r="AI68" t="s">
        <v>61</v>
      </c>
      <c r="AJ68" t="s">
        <v>61</v>
      </c>
      <c r="AK68" t="s">
        <v>316</v>
      </c>
      <c r="AO68" s="1"/>
      <c r="AP68">
        <v>7</v>
      </c>
      <c r="AQ68" s="4">
        <v>41312</v>
      </c>
      <c r="AR68" s="4">
        <v>41325</v>
      </c>
      <c r="AS68" s="5">
        <f t="shared" si="2"/>
        <v>13</v>
      </c>
      <c r="AT68" t="s">
        <v>84</v>
      </c>
      <c r="AU68" t="s">
        <v>15</v>
      </c>
    </row>
    <row r="69" spans="1:84" ht="15" customHeight="1">
      <c r="A69" t="s">
        <v>415</v>
      </c>
      <c r="B69" t="s">
        <v>416</v>
      </c>
      <c r="C69">
        <v>1300358</v>
      </c>
      <c r="D69" t="s">
        <v>180</v>
      </c>
      <c r="H69" s="7" t="s">
        <v>417</v>
      </c>
      <c r="I69" t="s">
        <v>60</v>
      </c>
      <c r="T69" t="str">
        <f t="shared" ref="T69:T132" si="3">CONCATENATE(J69," ",K69," ",L69," ",M69," ",N69," ",O69," ",P69," ",Q69," ",R69," ",S69)</f>
        <v xml:space="preserve">         </v>
      </c>
      <c r="U69" t="s">
        <v>61</v>
      </c>
      <c r="V69" t="s">
        <v>61</v>
      </c>
      <c r="W69" t="s">
        <v>418</v>
      </c>
      <c r="X69" t="s">
        <v>80</v>
      </c>
      <c r="Y69">
        <v>36</v>
      </c>
      <c r="AA69" t="s">
        <v>66</v>
      </c>
      <c r="AB69">
        <v>22</v>
      </c>
      <c r="AD69">
        <v>105</v>
      </c>
      <c r="AG69">
        <v>138</v>
      </c>
      <c r="AH69" t="str">
        <f t="shared" ref="AH69:AH132" si="4">CONCATENATE(X69," ",Y69," ",Z69," ",AA69," ",AB69," ",AC69," ",AD69," ",AE69," ",AF69," ",AG69)</f>
        <v>CL 36  SUR 22  105   138</v>
      </c>
      <c r="AI69" t="s">
        <v>61</v>
      </c>
      <c r="AJ69">
        <v>3361524</v>
      </c>
      <c r="AL69" t="s">
        <v>419</v>
      </c>
      <c r="AO69" s="1"/>
      <c r="AP69">
        <v>10</v>
      </c>
      <c r="AQ69" s="4">
        <v>41312</v>
      </c>
      <c r="AR69" s="4">
        <v>41312</v>
      </c>
      <c r="AS69" s="5">
        <f t="shared" ref="AS69:AS132" si="5">+AR69-AQ69</f>
        <v>0</v>
      </c>
      <c r="AT69" t="s">
        <v>75</v>
      </c>
      <c r="AU69" t="s">
        <v>252</v>
      </c>
      <c r="AV69" s="10">
        <v>41319</v>
      </c>
      <c r="AW69" s="9" t="s">
        <v>420</v>
      </c>
      <c r="AX69" s="10">
        <v>41319</v>
      </c>
      <c r="AY69" s="10">
        <v>41480</v>
      </c>
      <c r="AZ69" s="9" t="s">
        <v>140</v>
      </c>
      <c r="BA69" s="10">
        <v>41480</v>
      </c>
      <c r="BB69" s="10">
        <v>41564</v>
      </c>
      <c r="BC69" s="9" t="s">
        <v>421</v>
      </c>
      <c r="BD69" s="10">
        <v>41565</v>
      </c>
    </row>
    <row r="70" spans="1:84" ht="15" customHeight="1">
      <c r="B70" t="s">
        <v>422</v>
      </c>
      <c r="C70">
        <v>1300371</v>
      </c>
      <c r="D70" t="s">
        <v>64</v>
      </c>
      <c r="E70" t="s">
        <v>101</v>
      </c>
      <c r="H70" s="7" t="s">
        <v>150</v>
      </c>
      <c r="I70" t="s">
        <v>273</v>
      </c>
      <c r="T70" t="str">
        <f t="shared" si="3"/>
        <v xml:space="preserve">         </v>
      </c>
      <c r="U70" t="s">
        <v>61</v>
      </c>
      <c r="V70" t="s">
        <v>61</v>
      </c>
      <c r="W70" t="s">
        <v>423</v>
      </c>
      <c r="X70" t="s">
        <v>289</v>
      </c>
      <c r="Y70">
        <v>30</v>
      </c>
      <c r="Z70" t="s">
        <v>83</v>
      </c>
      <c r="AB70">
        <v>35</v>
      </c>
      <c r="AD70">
        <v>31</v>
      </c>
      <c r="AE70" t="s">
        <v>66</v>
      </c>
      <c r="AG70">
        <v>301</v>
      </c>
      <c r="AH70" t="str">
        <f t="shared" si="4"/>
        <v>DG 30 A  35  31 SUR  301</v>
      </c>
      <c r="AI70" t="s">
        <v>61</v>
      </c>
      <c r="AJ70" t="s">
        <v>61</v>
      </c>
      <c r="AK70" t="s">
        <v>262</v>
      </c>
      <c r="AO70" s="1"/>
      <c r="AP70">
        <v>3</v>
      </c>
      <c r="AQ70" s="4">
        <v>41312</v>
      </c>
      <c r="AR70" s="4">
        <v>41326</v>
      </c>
      <c r="AS70" s="5">
        <f t="shared" si="5"/>
        <v>14</v>
      </c>
      <c r="AT70" t="s">
        <v>75</v>
      </c>
      <c r="AU70" t="s">
        <v>15</v>
      </c>
    </row>
    <row r="71" spans="1:84">
      <c r="B71" t="s">
        <v>424</v>
      </c>
      <c r="C71" t="s">
        <v>425</v>
      </c>
      <c r="D71" t="s">
        <v>57</v>
      </c>
      <c r="E71" t="s">
        <v>58</v>
      </c>
      <c r="F71">
        <v>9</v>
      </c>
      <c r="H71" s="7" t="s">
        <v>426</v>
      </c>
      <c r="I71" t="s">
        <v>60</v>
      </c>
      <c r="T71" t="str">
        <f t="shared" si="3"/>
        <v xml:space="preserve">         </v>
      </c>
      <c r="U71" t="s">
        <v>61</v>
      </c>
      <c r="V71" t="s">
        <v>61</v>
      </c>
      <c r="W71" t="s">
        <v>427</v>
      </c>
      <c r="X71" t="s">
        <v>80</v>
      </c>
      <c r="Y71">
        <v>40</v>
      </c>
      <c r="Z71" t="s">
        <v>136</v>
      </c>
      <c r="AA71" t="s">
        <v>66</v>
      </c>
      <c r="AB71">
        <v>41</v>
      </c>
      <c r="AC71" t="s">
        <v>83</v>
      </c>
      <c r="AD71">
        <v>17</v>
      </c>
      <c r="AH71" t="str">
        <f t="shared" si="4"/>
        <v xml:space="preserve">CL 40 DD SUR 41 A 17   </v>
      </c>
      <c r="AI71">
        <v>3006093452</v>
      </c>
      <c r="AJ71">
        <v>32309238</v>
      </c>
      <c r="AK71" t="s">
        <v>67</v>
      </c>
      <c r="AO71" s="1"/>
      <c r="AP71">
        <v>7</v>
      </c>
      <c r="AQ71" s="4">
        <v>41312</v>
      </c>
      <c r="AR71" s="4"/>
      <c r="AS71" s="5">
        <f t="shared" si="5"/>
        <v>-41312</v>
      </c>
      <c r="AT71" t="s">
        <v>69</v>
      </c>
      <c r="AU71" t="s">
        <v>15</v>
      </c>
      <c r="BS71" s="10">
        <v>41446</v>
      </c>
    </row>
    <row r="72" spans="1:84" ht="15" customHeight="1">
      <c r="B72" t="s">
        <v>428</v>
      </c>
      <c r="C72" t="s">
        <v>429</v>
      </c>
      <c r="D72" t="s">
        <v>77</v>
      </c>
      <c r="H72" s="7" t="s">
        <v>430</v>
      </c>
      <c r="I72" t="s">
        <v>60</v>
      </c>
      <c r="U72" t="s">
        <v>61</v>
      </c>
      <c r="V72" t="s">
        <v>61</v>
      </c>
      <c r="W72" t="s">
        <v>431</v>
      </c>
      <c r="AH72" t="str">
        <f t="shared" si="4"/>
        <v xml:space="preserve">         </v>
      </c>
      <c r="AI72" t="s">
        <v>61</v>
      </c>
      <c r="AJ72">
        <v>2882082</v>
      </c>
      <c r="AK72" t="s">
        <v>432</v>
      </c>
      <c r="AO72" s="1"/>
      <c r="AP72">
        <v>1</v>
      </c>
      <c r="AQ72" s="4">
        <v>41316</v>
      </c>
      <c r="AR72" s="4">
        <v>41316</v>
      </c>
      <c r="AS72" s="5">
        <f t="shared" si="5"/>
        <v>0</v>
      </c>
      <c r="AT72" t="s">
        <v>84</v>
      </c>
      <c r="AU72" t="s">
        <v>15</v>
      </c>
      <c r="AV72" s="10">
        <v>41313</v>
      </c>
      <c r="AW72" s="9" t="s">
        <v>118</v>
      </c>
      <c r="AX72" s="10">
        <v>41313</v>
      </c>
      <c r="BM72" s="10">
        <v>41313</v>
      </c>
      <c r="BN72" s="10">
        <v>41375</v>
      </c>
      <c r="BO72" s="10">
        <v>41380</v>
      </c>
      <c r="BP72" s="10">
        <v>41380</v>
      </c>
      <c r="BS72" s="10">
        <v>41380</v>
      </c>
      <c r="BT72" s="10">
        <v>41422</v>
      </c>
      <c r="BU72" s="10">
        <v>41422</v>
      </c>
      <c r="BV72" s="10">
        <v>41437</v>
      </c>
      <c r="BW72" s="10">
        <v>41451</v>
      </c>
      <c r="BX72" s="10">
        <v>41521</v>
      </c>
      <c r="CE72" s="10">
        <v>41675</v>
      </c>
    </row>
    <row r="73" spans="1:84" ht="15" customHeight="1">
      <c r="B73" t="s">
        <v>433</v>
      </c>
      <c r="C73">
        <v>1300391</v>
      </c>
      <c r="D73" t="s">
        <v>64</v>
      </c>
      <c r="E73" t="s">
        <v>101</v>
      </c>
      <c r="H73" s="7" t="s">
        <v>434</v>
      </c>
      <c r="I73" t="s">
        <v>273</v>
      </c>
      <c r="T73" t="str">
        <f t="shared" si="3"/>
        <v xml:space="preserve">         </v>
      </c>
      <c r="U73" t="s">
        <v>61</v>
      </c>
      <c r="V73" t="s">
        <v>61</v>
      </c>
      <c r="W73" t="s">
        <v>435</v>
      </c>
      <c r="X73" t="s">
        <v>289</v>
      </c>
      <c r="Y73">
        <v>32</v>
      </c>
      <c r="AB73">
        <v>36</v>
      </c>
      <c r="AD73">
        <v>5</v>
      </c>
      <c r="AE73" t="s">
        <v>66</v>
      </c>
      <c r="AH73" t="str">
        <f t="shared" si="4"/>
        <v xml:space="preserve">DG 32   36  5 SUR  </v>
      </c>
      <c r="AI73" t="s">
        <v>61</v>
      </c>
      <c r="AJ73" t="s">
        <v>61</v>
      </c>
      <c r="AK73" t="s">
        <v>232</v>
      </c>
      <c r="AO73" s="1"/>
      <c r="AP73">
        <v>9</v>
      </c>
      <c r="AQ73" s="4">
        <v>41316</v>
      </c>
      <c r="AR73" s="4">
        <v>41326</v>
      </c>
      <c r="AS73" s="5">
        <f t="shared" si="5"/>
        <v>10</v>
      </c>
      <c r="AT73" t="s">
        <v>75</v>
      </c>
      <c r="AU73" t="s">
        <v>15</v>
      </c>
      <c r="AV73" s="10">
        <v>41326</v>
      </c>
      <c r="AW73" s="9" t="s">
        <v>203</v>
      </c>
      <c r="AX73" s="10">
        <v>41326</v>
      </c>
      <c r="AY73" s="10">
        <v>41460</v>
      </c>
      <c r="AZ73" s="9" t="s">
        <v>436</v>
      </c>
      <c r="BA73" s="10">
        <v>41460</v>
      </c>
      <c r="CE73" s="10">
        <v>41326</v>
      </c>
      <c r="CF73" s="10"/>
    </row>
    <row r="74" spans="1:84">
      <c r="B74" t="s">
        <v>437</v>
      </c>
      <c r="C74">
        <v>1300414</v>
      </c>
      <c r="D74" t="s">
        <v>57</v>
      </c>
      <c r="E74" t="s">
        <v>286</v>
      </c>
      <c r="H74" s="7" t="s">
        <v>438</v>
      </c>
      <c r="I74" t="s">
        <v>439</v>
      </c>
      <c r="J74" t="s">
        <v>146</v>
      </c>
      <c r="K74">
        <v>34</v>
      </c>
      <c r="L74" t="s">
        <v>104</v>
      </c>
      <c r="M74" t="s">
        <v>66</v>
      </c>
      <c r="N74">
        <v>33</v>
      </c>
      <c r="P74">
        <v>12</v>
      </c>
      <c r="T74" t="str">
        <f t="shared" si="3"/>
        <v xml:space="preserve">TR 34 B SUR 33  12   </v>
      </c>
      <c r="U74">
        <v>32376684</v>
      </c>
      <c r="V74">
        <v>2766697</v>
      </c>
      <c r="W74" t="s">
        <v>440</v>
      </c>
      <c r="X74" t="s">
        <v>146</v>
      </c>
      <c r="Y74">
        <v>34</v>
      </c>
      <c r="Z74" t="s">
        <v>104</v>
      </c>
      <c r="AA74" t="s">
        <v>66</v>
      </c>
      <c r="AB74">
        <v>33</v>
      </c>
      <c r="AD74">
        <v>7</v>
      </c>
      <c r="AH74" t="str">
        <f t="shared" si="4"/>
        <v xml:space="preserve">TR 34 B SUR 33  7   </v>
      </c>
      <c r="AI74" t="s">
        <v>61</v>
      </c>
      <c r="AJ74" t="s">
        <v>61</v>
      </c>
      <c r="AK74" t="s">
        <v>279</v>
      </c>
      <c r="AO74" s="1"/>
      <c r="AP74">
        <v>9</v>
      </c>
      <c r="AQ74" s="4">
        <v>41317</v>
      </c>
      <c r="AR74" s="4">
        <v>41326</v>
      </c>
      <c r="AS74" s="5">
        <f t="shared" si="5"/>
        <v>9</v>
      </c>
      <c r="AT74" t="s">
        <v>75</v>
      </c>
      <c r="AU74" t="s">
        <v>15</v>
      </c>
    </row>
    <row r="75" spans="1:84" ht="15" customHeight="1">
      <c r="B75" t="s">
        <v>441</v>
      </c>
      <c r="C75">
        <v>1300117</v>
      </c>
      <c r="D75" t="s">
        <v>77</v>
      </c>
      <c r="H75" s="7" t="s">
        <v>442</v>
      </c>
      <c r="I75" t="s">
        <v>443</v>
      </c>
      <c r="J75" t="s">
        <v>80</v>
      </c>
      <c r="K75">
        <v>40</v>
      </c>
      <c r="L75" t="s">
        <v>104</v>
      </c>
      <c r="M75" t="s">
        <v>66</v>
      </c>
      <c r="N75">
        <v>27</v>
      </c>
      <c r="O75" t="s">
        <v>104</v>
      </c>
      <c r="P75">
        <v>50</v>
      </c>
      <c r="T75" t="str">
        <f t="shared" si="3"/>
        <v xml:space="preserve">CL 40 B SUR 27 B 50   </v>
      </c>
      <c r="U75">
        <v>41596084</v>
      </c>
      <c r="V75">
        <v>2769983</v>
      </c>
      <c r="W75" t="s">
        <v>82</v>
      </c>
      <c r="X75" t="s">
        <v>80</v>
      </c>
      <c r="Y75">
        <v>40</v>
      </c>
      <c r="AA75" t="s">
        <v>66</v>
      </c>
      <c r="AB75">
        <v>27</v>
      </c>
      <c r="AD75">
        <v>133</v>
      </c>
      <c r="AH75" t="str">
        <f t="shared" si="4"/>
        <v xml:space="preserve">CL 40  SUR 27  133   </v>
      </c>
      <c r="AI75" t="s">
        <v>61</v>
      </c>
      <c r="AJ75" t="s">
        <v>61</v>
      </c>
      <c r="AK75" t="s">
        <v>339</v>
      </c>
      <c r="AO75" s="1"/>
      <c r="AP75">
        <v>6</v>
      </c>
      <c r="AQ75" s="4">
        <v>41290</v>
      </c>
      <c r="AR75" s="4">
        <v>41298</v>
      </c>
      <c r="AS75" s="5">
        <f t="shared" si="5"/>
        <v>8</v>
      </c>
      <c r="AT75" t="s">
        <v>75</v>
      </c>
      <c r="AU75" t="s">
        <v>15</v>
      </c>
      <c r="AV75" s="10">
        <v>41330</v>
      </c>
      <c r="AW75" s="9" t="s">
        <v>444</v>
      </c>
      <c r="AX75" s="10">
        <v>41330</v>
      </c>
      <c r="CE75" s="10">
        <v>41330</v>
      </c>
      <c r="CF75" s="10"/>
    </row>
    <row r="76" spans="1:84" ht="15" customHeight="1">
      <c r="B76" t="s">
        <v>445</v>
      </c>
      <c r="C76">
        <v>1300415</v>
      </c>
      <c r="D76" t="s">
        <v>77</v>
      </c>
      <c r="H76" s="7" t="s">
        <v>446</v>
      </c>
      <c r="I76" t="s">
        <v>447</v>
      </c>
      <c r="J76" t="s">
        <v>289</v>
      </c>
      <c r="K76">
        <v>31</v>
      </c>
      <c r="L76" t="s">
        <v>81</v>
      </c>
      <c r="N76">
        <v>33</v>
      </c>
      <c r="O76" t="s">
        <v>83</v>
      </c>
      <c r="P76">
        <v>130</v>
      </c>
      <c r="Q76" t="s">
        <v>66</v>
      </c>
      <c r="R76">
        <v>4</v>
      </c>
      <c r="S76">
        <v>407</v>
      </c>
      <c r="T76" t="str">
        <f t="shared" si="3"/>
        <v>DG 31 C  33 A 130 SUR 4 407</v>
      </c>
      <c r="U76">
        <v>10014700</v>
      </c>
      <c r="V76">
        <v>2760786</v>
      </c>
      <c r="W76" t="s">
        <v>448</v>
      </c>
      <c r="X76" t="s">
        <v>289</v>
      </c>
      <c r="Y76">
        <v>31</v>
      </c>
      <c r="Z76" t="s">
        <v>81</v>
      </c>
      <c r="AB76">
        <v>33</v>
      </c>
      <c r="AC76" t="s">
        <v>83</v>
      </c>
      <c r="AD76">
        <v>130</v>
      </c>
      <c r="AE76" t="s">
        <v>66</v>
      </c>
      <c r="AF76">
        <v>13</v>
      </c>
      <c r="AG76">
        <v>125</v>
      </c>
      <c r="AH76" t="str">
        <f t="shared" si="4"/>
        <v>DG 31 C  33 A 130 SUR 13 125</v>
      </c>
      <c r="AI76">
        <v>43501575</v>
      </c>
      <c r="AJ76" t="s">
        <v>61</v>
      </c>
      <c r="AK76" t="s">
        <v>449</v>
      </c>
      <c r="AO76" s="1"/>
      <c r="AP76">
        <v>3</v>
      </c>
      <c r="AQ76" s="4">
        <v>41317</v>
      </c>
      <c r="AR76" s="4"/>
      <c r="AS76" s="5">
        <f t="shared" si="5"/>
        <v>-41317</v>
      </c>
      <c r="AT76" t="s">
        <v>84</v>
      </c>
      <c r="AU76" t="s">
        <v>15</v>
      </c>
      <c r="BM76" s="10">
        <v>41317</v>
      </c>
      <c r="BN76" s="10">
        <v>41334</v>
      </c>
      <c r="BO76" s="10">
        <v>41426</v>
      </c>
      <c r="BP76" s="10">
        <v>41339</v>
      </c>
      <c r="BS76" s="10">
        <v>41339</v>
      </c>
      <c r="BT76" s="10">
        <v>41381</v>
      </c>
      <c r="BU76" s="10">
        <v>41381</v>
      </c>
      <c r="BV76" s="10">
        <v>41387</v>
      </c>
      <c r="CE76" s="10">
        <v>41410</v>
      </c>
    </row>
    <row r="77" spans="1:84" ht="15" customHeight="1">
      <c r="B77" t="s">
        <v>450</v>
      </c>
      <c r="C77">
        <v>1300402</v>
      </c>
      <c r="D77" t="s">
        <v>77</v>
      </c>
      <c r="H77" s="7" t="s">
        <v>451</v>
      </c>
      <c r="I77" t="s">
        <v>452</v>
      </c>
      <c r="J77" t="s">
        <v>80</v>
      </c>
      <c r="K77">
        <v>39</v>
      </c>
      <c r="M77" t="s">
        <v>66</v>
      </c>
      <c r="N77">
        <v>25</v>
      </c>
      <c r="O77" t="s">
        <v>104</v>
      </c>
      <c r="P77">
        <v>130</v>
      </c>
      <c r="T77" t="str">
        <f t="shared" si="3"/>
        <v xml:space="preserve">CL 39  SUR 25 B 130   </v>
      </c>
      <c r="V77">
        <v>3342376</v>
      </c>
      <c r="W77" t="s">
        <v>453</v>
      </c>
      <c r="X77" t="s">
        <v>80</v>
      </c>
      <c r="Y77">
        <v>39</v>
      </c>
      <c r="AA77" t="s">
        <v>66</v>
      </c>
      <c r="AB77">
        <v>25</v>
      </c>
      <c r="AC77" t="s">
        <v>104</v>
      </c>
      <c r="AD77">
        <v>130</v>
      </c>
      <c r="AH77" t="str">
        <f t="shared" si="4"/>
        <v xml:space="preserve">CL 39  SUR 25 B 130   </v>
      </c>
      <c r="AI77" t="s">
        <v>61</v>
      </c>
      <c r="AJ77">
        <v>3342376</v>
      </c>
      <c r="AK77" t="s">
        <v>454</v>
      </c>
      <c r="AM77" t="s">
        <v>160</v>
      </c>
      <c r="AN77" t="s">
        <v>226</v>
      </c>
      <c r="AO77" s="1" t="s">
        <v>455</v>
      </c>
      <c r="AP77">
        <v>6</v>
      </c>
      <c r="AQ77" s="4">
        <v>41318</v>
      </c>
      <c r="AR77" s="4">
        <v>41330</v>
      </c>
      <c r="AS77" s="5">
        <f t="shared" si="5"/>
        <v>12</v>
      </c>
      <c r="AT77" t="s">
        <v>75</v>
      </c>
      <c r="AU77" t="s">
        <v>15</v>
      </c>
      <c r="CE77" s="10">
        <v>41507</v>
      </c>
    </row>
    <row r="78" spans="1:84" ht="15" customHeight="1">
      <c r="A78" t="s">
        <v>456</v>
      </c>
      <c r="B78" t="s">
        <v>457</v>
      </c>
      <c r="C78">
        <v>1300405</v>
      </c>
      <c r="D78" t="s">
        <v>180</v>
      </c>
      <c r="H78" s="7" t="s">
        <v>458</v>
      </c>
      <c r="I78" t="s">
        <v>459</v>
      </c>
      <c r="T78" t="str">
        <f t="shared" si="3"/>
        <v xml:space="preserve">         </v>
      </c>
      <c r="U78" t="s">
        <v>61</v>
      </c>
      <c r="V78">
        <v>3002158202</v>
      </c>
      <c r="W78" t="s">
        <v>460</v>
      </c>
      <c r="X78" t="s">
        <v>80</v>
      </c>
      <c r="Y78">
        <v>36</v>
      </c>
      <c r="AA78" t="s">
        <v>66</v>
      </c>
      <c r="AB78">
        <v>22</v>
      </c>
      <c r="AD78">
        <v>4</v>
      </c>
      <c r="AG78">
        <v>134</v>
      </c>
      <c r="AH78" t="str">
        <f t="shared" si="4"/>
        <v>CL 36  SUR 22  4   134</v>
      </c>
      <c r="AI78" t="s">
        <v>61</v>
      </c>
      <c r="AJ78" t="s">
        <v>61</v>
      </c>
      <c r="AL78" t="s">
        <v>419</v>
      </c>
      <c r="AO78" s="1" t="s">
        <v>461</v>
      </c>
      <c r="AP78">
        <v>10</v>
      </c>
      <c r="AQ78" s="4">
        <v>41316</v>
      </c>
      <c r="AR78" s="4">
        <v>41319</v>
      </c>
      <c r="AS78" s="5">
        <f t="shared" si="5"/>
        <v>3</v>
      </c>
      <c r="AT78" t="s">
        <v>75</v>
      </c>
      <c r="AU78" t="s">
        <v>195</v>
      </c>
      <c r="AV78" s="10">
        <v>41319</v>
      </c>
      <c r="AW78" s="9" t="s">
        <v>140</v>
      </c>
      <c r="AX78" s="10">
        <v>41319</v>
      </c>
      <c r="AY78" s="10">
        <v>41325</v>
      </c>
      <c r="AZ78" s="9" t="s">
        <v>462</v>
      </c>
      <c r="BA78" s="10">
        <v>41330</v>
      </c>
      <c r="BK78" s="10">
        <v>41366</v>
      </c>
      <c r="BL78" s="10">
        <v>41372</v>
      </c>
    </row>
    <row r="79" spans="1:84">
      <c r="B79" t="s">
        <v>463</v>
      </c>
      <c r="C79">
        <v>1300407</v>
      </c>
      <c r="D79" t="s">
        <v>57</v>
      </c>
      <c r="E79" t="s">
        <v>101</v>
      </c>
      <c r="H79" s="7" t="s">
        <v>434</v>
      </c>
      <c r="I79" t="s">
        <v>273</v>
      </c>
      <c r="T79" t="str">
        <f t="shared" si="3"/>
        <v xml:space="preserve">         </v>
      </c>
      <c r="U79" t="s">
        <v>61</v>
      </c>
      <c r="V79" t="s">
        <v>61</v>
      </c>
      <c r="W79" t="s">
        <v>464</v>
      </c>
      <c r="X79" t="s">
        <v>63</v>
      </c>
      <c r="Y79">
        <v>37</v>
      </c>
      <c r="AB79">
        <v>38</v>
      </c>
      <c r="AC79" t="s">
        <v>83</v>
      </c>
      <c r="AD79">
        <v>43</v>
      </c>
      <c r="AE79" t="s">
        <v>66</v>
      </c>
      <c r="AH79" t="str">
        <f t="shared" si="4"/>
        <v xml:space="preserve">KR 37   38 A 43 SUR  </v>
      </c>
      <c r="AI79" t="s">
        <v>61</v>
      </c>
      <c r="AJ79" t="s">
        <v>61</v>
      </c>
      <c r="AK79" t="s">
        <v>211</v>
      </c>
      <c r="AO79" s="1"/>
      <c r="AP79">
        <v>9</v>
      </c>
      <c r="AQ79" s="4">
        <v>41316</v>
      </c>
      <c r="AR79" s="4">
        <v>41324</v>
      </c>
      <c r="AS79" s="5">
        <f t="shared" si="5"/>
        <v>8</v>
      </c>
      <c r="AT79" t="s">
        <v>75</v>
      </c>
      <c r="AU79" t="s">
        <v>15</v>
      </c>
      <c r="AV79" s="10">
        <v>41324</v>
      </c>
      <c r="AW79" s="9" t="s">
        <v>236</v>
      </c>
      <c r="AX79" s="10">
        <v>41324</v>
      </c>
      <c r="AY79" s="10">
        <v>41341</v>
      </c>
      <c r="CE79" s="10">
        <v>41432</v>
      </c>
    </row>
    <row r="80" spans="1:84" ht="15" customHeight="1">
      <c r="B80" t="s">
        <v>465</v>
      </c>
      <c r="C80">
        <v>1300413</v>
      </c>
      <c r="D80" t="s">
        <v>64</v>
      </c>
      <c r="E80" t="s">
        <v>101</v>
      </c>
      <c r="H80" s="7" t="s">
        <v>466</v>
      </c>
      <c r="I80" t="s">
        <v>467</v>
      </c>
      <c r="J80" t="s">
        <v>63</v>
      </c>
      <c r="K80">
        <v>27</v>
      </c>
      <c r="L80" t="s">
        <v>104</v>
      </c>
      <c r="N80">
        <v>41</v>
      </c>
      <c r="O80" t="s">
        <v>104</v>
      </c>
      <c r="P80">
        <v>4</v>
      </c>
      <c r="Q80" t="s">
        <v>66</v>
      </c>
      <c r="S80">
        <v>210</v>
      </c>
      <c r="T80" t="str">
        <f t="shared" si="3"/>
        <v>KR 27 B  41 B 4 SUR  210</v>
      </c>
      <c r="U80" t="s">
        <v>61</v>
      </c>
      <c r="V80">
        <v>3332374</v>
      </c>
      <c r="W80" t="s">
        <v>468</v>
      </c>
      <c r="X80" t="s">
        <v>63</v>
      </c>
      <c r="Y80">
        <v>28</v>
      </c>
      <c r="AB80">
        <v>41</v>
      </c>
      <c r="AC80" t="s">
        <v>104</v>
      </c>
      <c r="AD80">
        <v>4</v>
      </c>
      <c r="AE80" t="s">
        <v>66</v>
      </c>
      <c r="AG80">
        <v>301</v>
      </c>
      <c r="AH80" t="str">
        <f t="shared" si="4"/>
        <v>KR 28   41 B 4 SUR  301</v>
      </c>
      <c r="AI80" t="s">
        <v>61</v>
      </c>
      <c r="AJ80" t="s">
        <v>61</v>
      </c>
      <c r="AK80" t="s">
        <v>322</v>
      </c>
      <c r="AO80" s="1"/>
      <c r="AP80">
        <v>6</v>
      </c>
      <c r="AQ80" s="4">
        <v>41316</v>
      </c>
      <c r="AR80" s="4">
        <v>41318</v>
      </c>
      <c r="AS80" s="5">
        <f t="shared" si="5"/>
        <v>2</v>
      </c>
      <c r="AT80" t="s">
        <v>75</v>
      </c>
      <c r="AU80" t="s">
        <v>15</v>
      </c>
    </row>
    <row r="81" spans="1:84" ht="15" customHeight="1">
      <c r="B81" t="s">
        <v>469</v>
      </c>
      <c r="C81">
        <v>1300428</v>
      </c>
      <c r="D81" t="s">
        <v>64</v>
      </c>
      <c r="E81" t="s">
        <v>58</v>
      </c>
      <c r="H81" s="7" t="s">
        <v>470</v>
      </c>
      <c r="I81" t="s">
        <v>60</v>
      </c>
      <c r="T81" t="str">
        <f t="shared" si="3"/>
        <v xml:space="preserve">         </v>
      </c>
      <c r="U81" t="s">
        <v>61</v>
      </c>
      <c r="V81" t="s">
        <v>61</v>
      </c>
      <c r="W81" t="s">
        <v>471</v>
      </c>
      <c r="X81" t="s">
        <v>146</v>
      </c>
      <c r="Y81">
        <v>35</v>
      </c>
      <c r="Z81" t="s">
        <v>170</v>
      </c>
      <c r="AA81" t="s">
        <v>66</v>
      </c>
      <c r="AB81">
        <v>29</v>
      </c>
      <c r="AD81">
        <v>63</v>
      </c>
      <c r="AG81">
        <v>201</v>
      </c>
      <c r="AH81" t="str">
        <f t="shared" si="4"/>
        <v>TR 35 D SUR 29  63   201</v>
      </c>
      <c r="AI81">
        <v>8357644</v>
      </c>
      <c r="AJ81">
        <v>3319962</v>
      </c>
      <c r="AK81" t="s">
        <v>262</v>
      </c>
      <c r="AO81" s="1"/>
      <c r="AP81">
        <v>3</v>
      </c>
      <c r="AQ81" s="4">
        <v>41317</v>
      </c>
      <c r="AR81" s="4">
        <v>41318</v>
      </c>
      <c r="AS81" s="5">
        <f>+AR81-AQ81</f>
        <v>1</v>
      </c>
      <c r="AT81" t="s">
        <v>75</v>
      </c>
      <c r="AU81" t="s">
        <v>15</v>
      </c>
    </row>
    <row r="82" spans="1:84" ht="15" customHeight="1">
      <c r="B82" t="s">
        <v>472</v>
      </c>
      <c r="C82" t="s">
        <v>473</v>
      </c>
      <c r="D82" t="s">
        <v>180</v>
      </c>
      <c r="H82" s="7" t="s">
        <v>474</v>
      </c>
      <c r="I82" t="s">
        <v>218</v>
      </c>
      <c r="T82" t="str">
        <f t="shared" si="3"/>
        <v xml:space="preserve">         </v>
      </c>
      <c r="U82" t="s">
        <v>61</v>
      </c>
      <c r="V82" t="s">
        <v>61</v>
      </c>
      <c r="W82" t="s">
        <v>475</v>
      </c>
      <c r="X82" t="s">
        <v>80</v>
      </c>
      <c r="Y82">
        <v>1</v>
      </c>
      <c r="Z82" t="s">
        <v>83</v>
      </c>
      <c r="AA82" t="s">
        <v>66</v>
      </c>
      <c r="AB82">
        <v>31</v>
      </c>
      <c r="AD82">
        <v>105</v>
      </c>
      <c r="AH82" t="str">
        <f t="shared" si="4"/>
        <v xml:space="preserve">CL 1 A SUR 31  105   </v>
      </c>
      <c r="AI82">
        <v>21954786</v>
      </c>
      <c r="AJ82">
        <v>2667234</v>
      </c>
      <c r="AL82" t="s">
        <v>363</v>
      </c>
      <c r="AO82" s="1" t="s">
        <v>139</v>
      </c>
      <c r="AP82">
        <v>13</v>
      </c>
      <c r="AQ82" s="4">
        <v>41318</v>
      </c>
      <c r="AR82" s="4"/>
      <c r="AS82" s="5">
        <f t="shared" si="5"/>
        <v>-41318</v>
      </c>
      <c r="AT82" t="s">
        <v>75</v>
      </c>
      <c r="AU82" t="s">
        <v>252</v>
      </c>
    </row>
    <row r="83" spans="1:84" ht="15" customHeight="1">
      <c r="B83" t="s">
        <v>476</v>
      </c>
      <c r="C83" t="s">
        <v>477</v>
      </c>
      <c r="D83" t="s">
        <v>180</v>
      </c>
      <c r="H83" s="7" t="s">
        <v>478</v>
      </c>
      <c r="I83" t="s">
        <v>218</v>
      </c>
      <c r="T83" t="str">
        <f t="shared" si="3"/>
        <v xml:space="preserve">         </v>
      </c>
      <c r="U83" t="s">
        <v>61</v>
      </c>
      <c r="V83" t="s">
        <v>61</v>
      </c>
      <c r="W83" t="s">
        <v>479</v>
      </c>
      <c r="AH83" t="str">
        <f t="shared" si="4"/>
        <v xml:space="preserve">         </v>
      </c>
      <c r="AI83">
        <v>71587134</v>
      </c>
      <c r="AJ83">
        <v>4117928</v>
      </c>
      <c r="AL83" t="s">
        <v>419</v>
      </c>
      <c r="AO83" s="1" t="s">
        <v>480</v>
      </c>
      <c r="AP83">
        <v>10</v>
      </c>
      <c r="AQ83" s="4">
        <v>41318</v>
      </c>
      <c r="AR83" s="4">
        <v>41367</v>
      </c>
      <c r="AS83" s="5">
        <f t="shared" si="5"/>
        <v>49</v>
      </c>
      <c r="AT83" t="s">
        <v>75</v>
      </c>
      <c r="AU83" t="s">
        <v>105</v>
      </c>
      <c r="BK83" s="10">
        <v>41367</v>
      </c>
      <c r="BL83" s="10">
        <v>41367</v>
      </c>
    </row>
    <row r="84" spans="1:84" ht="15" customHeight="1">
      <c r="B84" t="s">
        <v>481</v>
      </c>
      <c r="C84">
        <v>1300429</v>
      </c>
      <c r="D84" t="s">
        <v>64</v>
      </c>
      <c r="E84" t="s">
        <v>58</v>
      </c>
      <c r="H84" s="7" t="s">
        <v>482</v>
      </c>
      <c r="I84" t="s">
        <v>483</v>
      </c>
      <c r="J84" t="s">
        <v>63</v>
      </c>
      <c r="K84">
        <v>46</v>
      </c>
      <c r="L84" t="s">
        <v>83</v>
      </c>
      <c r="N84">
        <v>42</v>
      </c>
      <c r="Q84" t="s">
        <v>66</v>
      </c>
      <c r="R84">
        <v>3</v>
      </c>
      <c r="T84" t="str">
        <f t="shared" si="3"/>
        <v xml:space="preserve">KR 46 A  42   SUR 3 </v>
      </c>
      <c r="U84" t="s">
        <v>61</v>
      </c>
      <c r="V84">
        <v>3329068</v>
      </c>
      <c r="W84" t="s">
        <v>82</v>
      </c>
      <c r="X84" t="s">
        <v>63</v>
      </c>
      <c r="Y84">
        <v>46</v>
      </c>
      <c r="Z84" t="s">
        <v>83</v>
      </c>
      <c r="AB84">
        <v>42</v>
      </c>
      <c r="AD84">
        <v>75</v>
      </c>
      <c r="AE84" t="s">
        <v>66</v>
      </c>
      <c r="AH84" t="str">
        <f t="shared" si="4"/>
        <v xml:space="preserve">KR 46 A  42  75 SUR  </v>
      </c>
      <c r="AI84" t="s">
        <v>61</v>
      </c>
      <c r="AJ84" t="s">
        <v>61</v>
      </c>
      <c r="AK84" t="s">
        <v>484</v>
      </c>
      <c r="AO84" s="1"/>
      <c r="AP84">
        <v>8</v>
      </c>
      <c r="AQ84" s="4">
        <v>41317</v>
      </c>
      <c r="AR84" s="4">
        <v>41327</v>
      </c>
      <c r="AS84" s="5">
        <f t="shared" si="5"/>
        <v>10</v>
      </c>
      <c r="AT84" t="s">
        <v>75</v>
      </c>
      <c r="AU84" t="s">
        <v>15</v>
      </c>
    </row>
    <row r="85" spans="1:84" ht="15" customHeight="1">
      <c r="B85" t="s">
        <v>485</v>
      </c>
      <c r="C85" t="s">
        <v>486</v>
      </c>
      <c r="D85" t="s">
        <v>94</v>
      </c>
      <c r="H85" s="7" t="s">
        <v>487</v>
      </c>
      <c r="I85" t="s">
        <v>488</v>
      </c>
      <c r="J85" t="s">
        <v>80</v>
      </c>
      <c r="K85">
        <v>36</v>
      </c>
      <c r="M85" t="s">
        <v>66</v>
      </c>
      <c r="N85">
        <v>23</v>
      </c>
      <c r="P85">
        <v>68</v>
      </c>
      <c r="S85">
        <v>115</v>
      </c>
      <c r="T85" t="str">
        <f t="shared" si="3"/>
        <v>CL 36  SUR 23  68   115</v>
      </c>
      <c r="U85">
        <v>70091622</v>
      </c>
      <c r="V85">
        <v>3153692278</v>
      </c>
      <c r="W85" t="s">
        <v>489</v>
      </c>
      <c r="X85" t="s">
        <v>80</v>
      </c>
      <c r="Y85">
        <v>36</v>
      </c>
      <c r="AA85" t="s">
        <v>66</v>
      </c>
      <c r="AB85">
        <v>23</v>
      </c>
      <c r="AD85">
        <v>68</v>
      </c>
      <c r="AH85" t="str">
        <f t="shared" si="4"/>
        <v xml:space="preserve">CL 36  SUR 23  68   </v>
      </c>
      <c r="AI85" t="s">
        <v>61</v>
      </c>
      <c r="AJ85" t="s">
        <v>61</v>
      </c>
      <c r="AK85" t="s">
        <v>184</v>
      </c>
      <c r="AO85" s="1"/>
      <c r="AP85">
        <v>4</v>
      </c>
      <c r="AQ85" s="4">
        <v>41318</v>
      </c>
      <c r="AR85" s="4"/>
      <c r="AS85" s="5">
        <f t="shared" si="5"/>
        <v>-41318</v>
      </c>
      <c r="AT85" t="s">
        <v>148</v>
      </c>
      <c r="AU85" t="s">
        <v>15</v>
      </c>
    </row>
    <row r="86" spans="1:84" ht="15" customHeight="1">
      <c r="B86" t="s">
        <v>490</v>
      </c>
      <c r="C86">
        <v>1300437</v>
      </c>
      <c r="D86" t="s">
        <v>94</v>
      </c>
      <c r="H86" s="7" t="s">
        <v>491</v>
      </c>
      <c r="I86" t="s">
        <v>60</v>
      </c>
      <c r="T86" t="str">
        <f t="shared" si="3"/>
        <v xml:space="preserve">         </v>
      </c>
      <c r="U86" t="s">
        <v>61</v>
      </c>
      <c r="V86" t="s">
        <v>61</v>
      </c>
      <c r="W86" t="s">
        <v>492</v>
      </c>
      <c r="X86" t="s">
        <v>63</v>
      </c>
      <c r="Y86">
        <v>29</v>
      </c>
      <c r="Z86" t="s">
        <v>81</v>
      </c>
      <c r="AB86">
        <v>40</v>
      </c>
      <c r="AC86" t="s">
        <v>315</v>
      </c>
      <c r="AD86">
        <v>53</v>
      </c>
      <c r="AE86" t="s">
        <v>66</v>
      </c>
      <c r="AH86" t="str">
        <f t="shared" si="4"/>
        <v xml:space="preserve">KR 29 C  40 E 53 SUR  </v>
      </c>
      <c r="AI86" t="s">
        <v>61</v>
      </c>
      <c r="AJ86">
        <v>2700267</v>
      </c>
      <c r="AK86" t="s">
        <v>339</v>
      </c>
      <c r="AO86" s="1"/>
      <c r="AP86">
        <v>6</v>
      </c>
      <c r="AQ86" s="4">
        <v>41318</v>
      </c>
      <c r="AR86" s="4">
        <v>41318</v>
      </c>
      <c r="AS86" s="5">
        <f t="shared" si="5"/>
        <v>0</v>
      </c>
      <c r="AT86" t="s">
        <v>75</v>
      </c>
      <c r="AU86" t="s">
        <v>195</v>
      </c>
    </row>
    <row r="87" spans="1:84" ht="15" customHeight="1">
      <c r="B87" t="s">
        <v>493</v>
      </c>
      <c r="C87">
        <v>1300438</v>
      </c>
      <c r="D87" t="s">
        <v>64</v>
      </c>
      <c r="E87" t="s">
        <v>101</v>
      </c>
      <c r="H87" s="7" t="s">
        <v>150</v>
      </c>
      <c r="I87" t="s">
        <v>494</v>
      </c>
      <c r="T87" t="str">
        <f t="shared" si="3"/>
        <v xml:space="preserve">         </v>
      </c>
      <c r="U87" t="s">
        <v>61</v>
      </c>
      <c r="V87" t="s">
        <v>495</v>
      </c>
      <c r="W87" t="s">
        <v>82</v>
      </c>
      <c r="X87" t="s">
        <v>289</v>
      </c>
      <c r="Y87">
        <v>33</v>
      </c>
      <c r="AB87">
        <v>34</v>
      </c>
      <c r="AE87" t="s">
        <v>66</v>
      </c>
      <c r="AH87" t="str">
        <f t="shared" si="4"/>
        <v xml:space="preserve">DG 33   34   SUR  </v>
      </c>
      <c r="AI87" t="s">
        <v>61</v>
      </c>
      <c r="AJ87" t="s">
        <v>61</v>
      </c>
      <c r="AK87" t="s">
        <v>496</v>
      </c>
      <c r="AO87" s="1"/>
      <c r="AP87">
        <v>9</v>
      </c>
      <c r="AQ87" s="4">
        <v>41318</v>
      </c>
      <c r="AR87" s="4"/>
      <c r="AS87" s="5">
        <f t="shared" si="5"/>
        <v>-41318</v>
      </c>
      <c r="AT87" t="s">
        <v>75</v>
      </c>
      <c r="AU87" t="s">
        <v>15</v>
      </c>
      <c r="AV87" s="10">
        <v>41327</v>
      </c>
      <c r="AW87" s="9" t="s">
        <v>203</v>
      </c>
      <c r="AX87" s="10">
        <v>41327</v>
      </c>
      <c r="CE87" s="10">
        <v>41327</v>
      </c>
      <c r="CF87" s="10"/>
    </row>
    <row r="88" spans="1:84" ht="15" customHeight="1">
      <c r="B88" t="s">
        <v>497</v>
      </c>
      <c r="C88">
        <v>1300447</v>
      </c>
      <c r="D88" t="s">
        <v>77</v>
      </c>
      <c r="H88" s="7" t="s">
        <v>498</v>
      </c>
      <c r="I88" t="s">
        <v>499</v>
      </c>
      <c r="J88" t="s">
        <v>80</v>
      </c>
      <c r="K88">
        <v>38</v>
      </c>
      <c r="L88" t="s">
        <v>315</v>
      </c>
      <c r="M88" t="s">
        <v>66</v>
      </c>
      <c r="N88">
        <v>47</v>
      </c>
      <c r="P88">
        <v>39</v>
      </c>
      <c r="T88" t="str">
        <f t="shared" si="3"/>
        <v xml:space="preserve">CL 38 E SUR 47  39   </v>
      </c>
      <c r="U88" t="s">
        <v>61</v>
      </c>
      <c r="V88">
        <v>2768741</v>
      </c>
      <c r="W88" t="s">
        <v>82</v>
      </c>
      <c r="X88" t="s">
        <v>80</v>
      </c>
      <c r="Y88">
        <v>46</v>
      </c>
      <c r="Z88" t="s">
        <v>136</v>
      </c>
      <c r="AA88" t="s">
        <v>66</v>
      </c>
      <c r="AB88">
        <v>37</v>
      </c>
      <c r="AD88">
        <v>64</v>
      </c>
      <c r="AH88" t="str">
        <f t="shared" si="4"/>
        <v xml:space="preserve">CL 46 DD SUR 37  64   </v>
      </c>
      <c r="AI88" t="s">
        <v>61</v>
      </c>
      <c r="AJ88" t="s">
        <v>61</v>
      </c>
      <c r="AK88" t="s">
        <v>109</v>
      </c>
      <c r="AO88" s="1"/>
      <c r="AP88">
        <v>7</v>
      </c>
      <c r="AQ88" s="4">
        <v>41318</v>
      </c>
      <c r="AR88" s="4">
        <v>41327</v>
      </c>
      <c r="AS88" s="5">
        <f t="shared" si="5"/>
        <v>9</v>
      </c>
      <c r="AT88" t="s">
        <v>75</v>
      </c>
      <c r="AU88" t="s">
        <v>15</v>
      </c>
      <c r="AV88" s="10">
        <v>41327</v>
      </c>
      <c r="AW88" s="9" t="s">
        <v>203</v>
      </c>
      <c r="AX88" s="10">
        <v>41327</v>
      </c>
      <c r="AY88" s="10">
        <v>41351</v>
      </c>
      <c r="AZ88" s="9" t="s">
        <v>236</v>
      </c>
      <c r="BA88" s="10">
        <v>41351</v>
      </c>
      <c r="BB88" s="10">
        <v>41401</v>
      </c>
      <c r="BC88" s="9" t="s">
        <v>444</v>
      </c>
      <c r="BD88" s="10">
        <v>41401</v>
      </c>
      <c r="BE88" s="10">
        <v>41442</v>
      </c>
      <c r="BF88" s="9" t="s">
        <v>203</v>
      </c>
    </row>
    <row r="89" spans="1:84" ht="15" customHeight="1">
      <c r="B89" t="s">
        <v>500</v>
      </c>
      <c r="C89">
        <v>1300517</v>
      </c>
      <c r="D89" t="s">
        <v>64</v>
      </c>
      <c r="E89" t="s">
        <v>101</v>
      </c>
      <c r="H89" s="7" t="s">
        <v>313</v>
      </c>
      <c r="I89" t="s">
        <v>501</v>
      </c>
      <c r="J89" t="s">
        <v>63</v>
      </c>
      <c r="K89">
        <v>27</v>
      </c>
      <c r="L89" t="s">
        <v>65</v>
      </c>
      <c r="N89">
        <v>36</v>
      </c>
      <c r="Q89" t="s">
        <v>66</v>
      </c>
      <c r="T89" t="str">
        <f t="shared" si="3"/>
        <v xml:space="preserve">KR 27 G  36   SUR  </v>
      </c>
      <c r="U89" t="s">
        <v>61</v>
      </c>
      <c r="V89" t="s">
        <v>61</v>
      </c>
      <c r="W89" t="s">
        <v>502</v>
      </c>
      <c r="X89" t="s">
        <v>63</v>
      </c>
      <c r="Y89">
        <v>27</v>
      </c>
      <c r="Z89" t="s">
        <v>65</v>
      </c>
      <c r="AB89">
        <v>36</v>
      </c>
      <c r="AD89">
        <v>114</v>
      </c>
      <c r="AE89" t="s">
        <v>66</v>
      </c>
      <c r="AH89" t="str">
        <f t="shared" si="4"/>
        <v xml:space="preserve">KR 27 G  36  114 SUR  </v>
      </c>
      <c r="AI89" t="s">
        <v>61</v>
      </c>
      <c r="AJ89">
        <v>3322825</v>
      </c>
      <c r="AK89" t="s">
        <v>166</v>
      </c>
      <c r="AO89" s="1"/>
      <c r="AP89">
        <v>5</v>
      </c>
      <c r="AQ89" s="4">
        <v>41323</v>
      </c>
      <c r="AR89" s="4">
        <v>41323</v>
      </c>
      <c r="AS89" s="5">
        <f t="shared" si="5"/>
        <v>0</v>
      </c>
      <c r="AT89" t="s">
        <v>75</v>
      </c>
      <c r="AU89" t="s">
        <v>15</v>
      </c>
      <c r="AV89" s="10">
        <v>41323</v>
      </c>
      <c r="AW89" s="9" t="s">
        <v>236</v>
      </c>
      <c r="AX89" s="10">
        <v>41323</v>
      </c>
      <c r="AY89" s="10">
        <v>41519</v>
      </c>
      <c r="AZ89" s="9" t="s">
        <v>503</v>
      </c>
      <c r="BA89" s="10">
        <v>41519</v>
      </c>
      <c r="CE89" s="10">
        <v>41703</v>
      </c>
    </row>
    <row r="90" spans="1:84" ht="15" customHeight="1">
      <c r="B90" t="s">
        <v>504</v>
      </c>
      <c r="C90">
        <v>1300486</v>
      </c>
      <c r="D90" t="s">
        <v>64</v>
      </c>
      <c r="E90" t="s">
        <v>101</v>
      </c>
      <c r="H90" s="7" t="s">
        <v>313</v>
      </c>
      <c r="I90" t="s">
        <v>505</v>
      </c>
      <c r="J90" t="s">
        <v>80</v>
      </c>
      <c r="K90">
        <v>39</v>
      </c>
      <c r="L90" t="s">
        <v>104</v>
      </c>
      <c r="M90" t="s">
        <v>66</v>
      </c>
      <c r="N90">
        <v>24</v>
      </c>
      <c r="O90" t="s">
        <v>72</v>
      </c>
      <c r="P90">
        <v>58</v>
      </c>
      <c r="T90" t="str">
        <f t="shared" si="3"/>
        <v xml:space="preserve">CL 39 B SUR 24 F 58   </v>
      </c>
      <c r="U90" t="s">
        <v>61</v>
      </c>
      <c r="V90">
        <v>2769495</v>
      </c>
      <c r="W90" t="s">
        <v>82</v>
      </c>
      <c r="X90" t="s">
        <v>80</v>
      </c>
      <c r="Y90">
        <v>39</v>
      </c>
      <c r="Z90" t="s">
        <v>104</v>
      </c>
      <c r="AA90" t="s">
        <v>66</v>
      </c>
      <c r="AB90">
        <v>24</v>
      </c>
      <c r="AC90" t="s">
        <v>72</v>
      </c>
      <c r="AD90">
        <v>58</v>
      </c>
      <c r="AH90" t="str">
        <f t="shared" si="4"/>
        <v xml:space="preserve">CL 39 B SUR 24 F 58   </v>
      </c>
      <c r="AI90" t="s">
        <v>61</v>
      </c>
      <c r="AJ90" t="s">
        <v>61</v>
      </c>
      <c r="AK90" t="s">
        <v>454</v>
      </c>
      <c r="AO90" s="1"/>
      <c r="AP90">
        <v>6</v>
      </c>
      <c r="AQ90" s="4">
        <v>41320</v>
      </c>
      <c r="AR90" s="4">
        <v>41365</v>
      </c>
      <c r="AS90" s="5">
        <f t="shared" si="5"/>
        <v>45</v>
      </c>
      <c r="AT90" t="s">
        <v>75</v>
      </c>
      <c r="AU90" t="s">
        <v>15</v>
      </c>
      <c r="AV90" s="10">
        <v>41365</v>
      </c>
      <c r="AW90" s="9" t="s">
        <v>444</v>
      </c>
      <c r="AX90" s="10">
        <v>41365</v>
      </c>
      <c r="BU90" s="10">
        <v>41415</v>
      </c>
      <c r="BV90" s="10">
        <v>41415</v>
      </c>
      <c r="CE90" s="10">
        <v>41477</v>
      </c>
    </row>
    <row r="91" spans="1:84" ht="15" customHeight="1">
      <c r="B91" t="s">
        <v>506</v>
      </c>
      <c r="C91">
        <v>1300484</v>
      </c>
      <c r="D91" t="s">
        <v>64</v>
      </c>
      <c r="E91" t="s">
        <v>101</v>
      </c>
      <c r="H91" s="7" t="s">
        <v>313</v>
      </c>
      <c r="I91" t="s">
        <v>273</v>
      </c>
      <c r="T91" t="str">
        <f t="shared" si="3"/>
        <v xml:space="preserve">         </v>
      </c>
      <c r="U91" t="s">
        <v>61</v>
      </c>
      <c r="V91" t="s">
        <v>61</v>
      </c>
      <c r="W91" t="s">
        <v>507</v>
      </c>
      <c r="X91" t="s">
        <v>80</v>
      </c>
      <c r="Y91">
        <v>40</v>
      </c>
      <c r="AA91" t="s">
        <v>66</v>
      </c>
      <c r="AB91">
        <v>32</v>
      </c>
      <c r="AD91">
        <v>57</v>
      </c>
      <c r="AG91">
        <v>501</v>
      </c>
      <c r="AH91" t="str">
        <f t="shared" si="4"/>
        <v>CL 40  SUR 32  57   501</v>
      </c>
      <c r="AI91" t="s">
        <v>61</v>
      </c>
      <c r="AJ91" t="s">
        <v>61</v>
      </c>
      <c r="AK91" t="s">
        <v>211</v>
      </c>
      <c r="AO91" s="1"/>
      <c r="AP91">
        <v>9</v>
      </c>
      <c r="AQ91" s="4">
        <v>41319</v>
      </c>
      <c r="AR91" s="4">
        <v>41327</v>
      </c>
      <c r="AS91" s="5">
        <f t="shared" si="5"/>
        <v>8</v>
      </c>
      <c r="AT91" t="s">
        <v>75</v>
      </c>
      <c r="AU91" t="s">
        <v>15</v>
      </c>
    </row>
    <row r="92" spans="1:84" ht="15" customHeight="1">
      <c r="B92" t="s">
        <v>508</v>
      </c>
      <c r="C92">
        <v>1300487</v>
      </c>
      <c r="D92" t="s">
        <v>94</v>
      </c>
      <c r="H92" s="7" t="s">
        <v>509</v>
      </c>
      <c r="I92" t="s">
        <v>273</v>
      </c>
      <c r="T92" t="str">
        <f t="shared" si="3"/>
        <v xml:space="preserve">         </v>
      </c>
      <c r="U92" t="s">
        <v>61</v>
      </c>
      <c r="V92" t="s">
        <v>61</v>
      </c>
      <c r="W92" t="s">
        <v>510</v>
      </c>
      <c r="X92" t="s">
        <v>80</v>
      </c>
      <c r="Y92">
        <v>41</v>
      </c>
      <c r="Z92" t="s">
        <v>104</v>
      </c>
      <c r="AA92" t="s">
        <v>66</v>
      </c>
      <c r="AB92">
        <v>32</v>
      </c>
      <c r="AC92" t="s">
        <v>104</v>
      </c>
      <c r="AF92">
        <v>4.5999999999999996</v>
      </c>
      <c r="AG92">
        <v>203</v>
      </c>
      <c r="AH92" t="str">
        <f t="shared" si="4"/>
        <v>CL 41 B SUR 32 B   4,6 203</v>
      </c>
      <c r="AI92" t="s">
        <v>61</v>
      </c>
      <c r="AJ92" t="s">
        <v>61</v>
      </c>
      <c r="AK92" t="s">
        <v>67</v>
      </c>
      <c r="AO92" s="1"/>
      <c r="AP92">
        <v>7</v>
      </c>
      <c r="AQ92" s="4">
        <v>41320</v>
      </c>
      <c r="AR92" s="4">
        <v>41327</v>
      </c>
      <c r="AS92" s="5">
        <f t="shared" si="5"/>
        <v>7</v>
      </c>
      <c r="AT92" t="s">
        <v>75</v>
      </c>
      <c r="AU92" t="s">
        <v>15</v>
      </c>
    </row>
    <row r="93" spans="1:84" ht="15" customHeight="1">
      <c r="B93" t="s">
        <v>511</v>
      </c>
      <c r="C93">
        <v>1300500</v>
      </c>
      <c r="D93" t="s">
        <v>94</v>
      </c>
      <c r="H93" s="7" t="s">
        <v>512</v>
      </c>
      <c r="I93" t="s">
        <v>513</v>
      </c>
      <c r="J93" t="s">
        <v>63</v>
      </c>
      <c r="K93">
        <v>25</v>
      </c>
      <c r="L93" t="s">
        <v>83</v>
      </c>
      <c r="N93">
        <v>38</v>
      </c>
      <c r="O93" t="s">
        <v>170</v>
      </c>
      <c r="P93">
        <v>4</v>
      </c>
      <c r="Q93" t="s">
        <v>66</v>
      </c>
      <c r="T93" t="str">
        <f t="shared" si="3"/>
        <v xml:space="preserve">KR 25 A  38 D 4 SUR  </v>
      </c>
      <c r="U93" t="s">
        <v>61</v>
      </c>
      <c r="V93">
        <v>3329238</v>
      </c>
      <c r="W93" t="s">
        <v>514</v>
      </c>
      <c r="X93" t="s">
        <v>63</v>
      </c>
      <c r="Y93">
        <v>23</v>
      </c>
      <c r="AB93">
        <v>36</v>
      </c>
      <c r="AC93" t="s">
        <v>83</v>
      </c>
      <c r="AD93">
        <v>95</v>
      </c>
      <c r="AE93" t="s">
        <v>66</v>
      </c>
      <c r="AH93" t="str">
        <f t="shared" si="4"/>
        <v xml:space="preserve">KR 23   36 A 95 SUR  </v>
      </c>
      <c r="AI93" t="s">
        <v>61</v>
      </c>
      <c r="AJ93" t="s">
        <v>61</v>
      </c>
      <c r="AL93" t="s">
        <v>419</v>
      </c>
      <c r="AO93" s="1"/>
      <c r="AP93">
        <v>10</v>
      </c>
      <c r="AQ93" s="4">
        <v>41320</v>
      </c>
      <c r="AR93" s="4">
        <v>41331</v>
      </c>
      <c r="AS93" s="5">
        <f t="shared" si="5"/>
        <v>11</v>
      </c>
      <c r="AT93" t="s">
        <v>148</v>
      </c>
      <c r="AU93" t="s">
        <v>15</v>
      </c>
    </row>
    <row r="94" spans="1:84" ht="15" customHeight="1">
      <c r="B94" t="s">
        <v>515</v>
      </c>
      <c r="C94">
        <v>1300503</v>
      </c>
      <c r="D94" t="s">
        <v>64</v>
      </c>
      <c r="E94" t="s">
        <v>101</v>
      </c>
      <c r="H94" s="7" t="s">
        <v>150</v>
      </c>
      <c r="I94" t="s">
        <v>273</v>
      </c>
      <c r="T94" t="str">
        <f t="shared" si="3"/>
        <v xml:space="preserve">         </v>
      </c>
      <c r="U94" t="s">
        <v>61</v>
      </c>
      <c r="V94" t="s">
        <v>61</v>
      </c>
      <c r="W94" t="s">
        <v>82</v>
      </c>
      <c r="X94" t="s">
        <v>80</v>
      </c>
      <c r="Y94">
        <v>40</v>
      </c>
      <c r="AA94" t="s">
        <v>66</v>
      </c>
      <c r="AB94">
        <v>27</v>
      </c>
      <c r="AC94" t="s">
        <v>83</v>
      </c>
      <c r="AD94">
        <v>41</v>
      </c>
      <c r="AH94" t="str">
        <f t="shared" si="4"/>
        <v xml:space="preserve">CL 40  SUR 27 A 41   </v>
      </c>
      <c r="AI94" t="s">
        <v>61</v>
      </c>
      <c r="AJ94" t="s">
        <v>61</v>
      </c>
      <c r="AK94" t="s">
        <v>117</v>
      </c>
      <c r="AO94" s="1"/>
      <c r="AP94">
        <v>6</v>
      </c>
      <c r="AQ94" s="4">
        <v>41323</v>
      </c>
      <c r="AR94" s="4">
        <v>41325</v>
      </c>
      <c r="AS94" s="5">
        <f t="shared" si="5"/>
        <v>2</v>
      </c>
      <c r="AT94" t="s">
        <v>75</v>
      </c>
      <c r="AU94" t="s">
        <v>15</v>
      </c>
      <c r="AV94" s="10">
        <v>41325</v>
      </c>
      <c r="AW94" s="9" t="s">
        <v>436</v>
      </c>
      <c r="AX94" s="10">
        <v>41325</v>
      </c>
      <c r="BU94" s="10">
        <v>41326</v>
      </c>
      <c r="BV94" s="10">
        <v>41326</v>
      </c>
      <c r="CE94" s="10">
        <v>41703</v>
      </c>
    </row>
    <row r="95" spans="1:84" ht="15" customHeight="1">
      <c r="B95" t="s">
        <v>516</v>
      </c>
      <c r="C95">
        <v>1300514</v>
      </c>
      <c r="D95" t="s">
        <v>64</v>
      </c>
      <c r="E95" t="s">
        <v>101</v>
      </c>
      <c r="H95" s="7" t="s">
        <v>150</v>
      </c>
      <c r="I95" t="s">
        <v>517</v>
      </c>
      <c r="T95" t="str">
        <f t="shared" si="3"/>
        <v xml:space="preserve">         </v>
      </c>
      <c r="U95">
        <v>30370832</v>
      </c>
      <c r="V95">
        <v>3321641</v>
      </c>
      <c r="W95" t="s">
        <v>518</v>
      </c>
      <c r="X95" t="s">
        <v>80</v>
      </c>
      <c r="Y95">
        <v>46</v>
      </c>
      <c r="Z95" t="s">
        <v>83</v>
      </c>
      <c r="AA95" t="s">
        <v>66</v>
      </c>
      <c r="AB95">
        <v>42</v>
      </c>
      <c r="AD95">
        <v>22</v>
      </c>
      <c r="AH95" t="str">
        <f t="shared" si="4"/>
        <v xml:space="preserve">CL 46 A SUR 42  22   </v>
      </c>
      <c r="AI95" t="s">
        <v>61</v>
      </c>
      <c r="AJ95" t="s">
        <v>61</v>
      </c>
      <c r="AK95" t="s">
        <v>316</v>
      </c>
      <c r="AO95" s="1"/>
      <c r="AP95">
        <v>7</v>
      </c>
      <c r="AQ95" s="4">
        <v>41323</v>
      </c>
      <c r="AR95" s="4">
        <v>41327</v>
      </c>
      <c r="AS95" s="5">
        <f t="shared" si="5"/>
        <v>4</v>
      </c>
      <c r="AT95" t="s">
        <v>75</v>
      </c>
      <c r="AU95" t="s">
        <v>15</v>
      </c>
      <c r="AV95" s="10">
        <v>41327</v>
      </c>
      <c r="AW95" s="9" t="s">
        <v>236</v>
      </c>
      <c r="AX95" s="10">
        <v>41327</v>
      </c>
      <c r="AY95" s="10">
        <v>41519</v>
      </c>
      <c r="AZ95" s="9" t="s">
        <v>519</v>
      </c>
    </row>
    <row r="96" spans="1:84" ht="15" customHeight="1">
      <c r="A96" t="s">
        <v>520</v>
      </c>
      <c r="B96" t="s">
        <v>521</v>
      </c>
      <c r="C96">
        <v>1300515</v>
      </c>
      <c r="D96" t="s">
        <v>180</v>
      </c>
      <c r="H96" s="7" t="s">
        <v>522</v>
      </c>
      <c r="I96" t="s">
        <v>523</v>
      </c>
      <c r="T96" t="str">
        <f t="shared" si="3"/>
        <v xml:space="preserve">         </v>
      </c>
      <c r="U96" t="s">
        <v>61</v>
      </c>
      <c r="V96" t="s">
        <v>524</v>
      </c>
      <c r="W96" t="s">
        <v>525</v>
      </c>
      <c r="AH96" t="str">
        <f t="shared" si="4"/>
        <v xml:space="preserve">         </v>
      </c>
      <c r="AI96" t="s">
        <v>61</v>
      </c>
      <c r="AJ96" t="s">
        <v>61</v>
      </c>
      <c r="AL96" t="s">
        <v>91</v>
      </c>
      <c r="AO96" s="1"/>
      <c r="AP96">
        <v>12</v>
      </c>
      <c r="AQ96" s="4">
        <v>41323</v>
      </c>
      <c r="AR96" s="4">
        <v>41330</v>
      </c>
      <c r="AS96" s="5">
        <f t="shared" si="5"/>
        <v>7</v>
      </c>
      <c r="AT96" t="s">
        <v>75</v>
      </c>
      <c r="AU96" t="s">
        <v>195</v>
      </c>
      <c r="AV96" s="10">
        <v>41330</v>
      </c>
      <c r="AW96" s="9" t="s">
        <v>526</v>
      </c>
      <c r="AX96" s="10">
        <v>41351</v>
      </c>
      <c r="AY96" s="10">
        <v>41369</v>
      </c>
      <c r="AZ96" s="9" t="s">
        <v>140</v>
      </c>
      <c r="BA96" s="10">
        <v>41369</v>
      </c>
      <c r="BB96" s="10">
        <v>41480</v>
      </c>
      <c r="BC96" s="9" t="s">
        <v>421</v>
      </c>
      <c r="BD96" s="10">
        <v>41480</v>
      </c>
    </row>
    <row r="97" spans="1:84" ht="15" customHeight="1">
      <c r="B97" t="s">
        <v>527</v>
      </c>
      <c r="C97">
        <v>1300516</v>
      </c>
      <c r="D97" t="s">
        <v>64</v>
      </c>
      <c r="E97" t="s">
        <v>58</v>
      </c>
      <c r="H97" s="7" t="s">
        <v>482</v>
      </c>
      <c r="I97" t="s">
        <v>528</v>
      </c>
      <c r="T97" t="str">
        <f t="shared" si="3"/>
        <v xml:space="preserve">         </v>
      </c>
      <c r="U97" t="s">
        <v>61</v>
      </c>
      <c r="V97">
        <v>3105258678</v>
      </c>
      <c r="W97" t="s">
        <v>82</v>
      </c>
      <c r="X97" t="s">
        <v>289</v>
      </c>
      <c r="Y97">
        <v>32</v>
      </c>
      <c r="Z97" t="s">
        <v>170</v>
      </c>
      <c r="AB97">
        <v>33</v>
      </c>
      <c r="AC97" t="s">
        <v>83</v>
      </c>
      <c r="AD97">
        <v>11</v>
      </c>
      <c r="AH97" t="str">
        <f t="shared" si="4"/>
        <v xml:space="preserve">DG 32 D  33 A 11   </v>
      </c>
      <c r="AI97" t="s">
        <v>61</v>
      </c>
      <c r="AJ97" t="s">
        <v>61</v>
      </c>
      <c r="AK97" t="s">
        <v>529</v>
      </c>
      <c r="AO97" s="1"/>
      <c r="AP97">
        <v>9</v>
      </c>
      <c r="AQ97" s="4">
        <v>41323</v>
      </c>
      <c r="AR97" s="4">
        <v>41327</v>
      </c>
      <c r="AS97" s="5">
        <f t="shared" si="5"/>
        <v>4</v>
      </c>
      <c r="AT97" t="s">
        <v>75</v>
      </c>
      <c r="AU97" t="s">
        <v>15</v>
      </c>
      <c r="AV97" s="10">
        <v>41327</v>
      </c>
      <c r="AW97" s="9" t="s">
        <v>444</v>
      </c>
      <c r="AX97" s="10">
        <v>41327</v>
      </c>
      <c r="AY97" s="10">
        <v>41351</v>
      </c>
      <c r="AZ97" s="9" t="s">
        <v>236</v>
      </c>
      <c r="BA97" s="10">
        <v>41351</v>
      </c>
      <c r="CE97" s="10">
        <v>41351</v>
      </c>
      <c r="CF97" s="10"/>
    </row>
    <row r="98" spans="1:84" ht="15" customHeight="1">
      <c r="B98" t="s">
        <v>530</v>
      </c>
      <c r="C98" t="s">
        <v>531</v>
      </c>
      <c r="D98" t="s">
        <v>64</v>
      </c>
      <c r="E98" t="s">
        <v>58</v>
      </c>
      <c r="F98">
        <v>9</v>
      </c>
      <c r="H98" s="7" t="s">
        <v>532</v>
      </c>
      <c r="I98" t="s">
        <v>60</v>
      </c>
      <c r="T98" t="str">
        <f t="shared" si="3"/>
        <v xml:space="preserve">         </v>
      </c>
      <c r="U98" t="s">
        <v>61</v>
      </c>
      <c r="V98" t="s">
        <v>61</v>
      </c>
      <c r="W98" t="s">
        <v>533</v>
      </c>
      <c r="X98" t="s">
        <v>80</v>
      </c>
      <c r="Y98">
        <v>37</v>
      </c>
      <c r="AA98" t="s">
        <v>66</v>
      </c>
      <c r="AB98">
        <v>32</v>
      </c>
      <c r="AD98">
        <v>30</v>
      </c>
      <c r="AG98">
        <v>301</v>
      </c>
      <c r="AH98" t="str">
        <f t="shared" si="4"/>
        <v>CL 37  SUR 32  30   301</v>
      </c>
      <c r="AI98">
        <v>3354648</v>
      </c>
      <c r="AJ98">
        <v>3316309</v>
      </c>
      <c r="AK98" t="s">
        <v>211</v>
      </c>
      <c r="AO98" s="1"/>
      <c r="AP98">
        <v>9</v>
      </c>
      <c r="AQ98" s="4">
        <v>41324</v>
      </c>
      <c r="AR98" s="4">
        <v>41326</v>
      </c>
      <c r="AS98" s="5">
        <f t="shared" si="5"/>
        <v>2</v>
      </c>
      <c r="AT98" t="s">
        <v>69</v>
      </c>
      <c r="AU98" t="s">
        <v>15</v>
      </c>
      <c r="AV98" s="10">
        <v>41324</v>
      </c>
      <c r="AW98" s="9" t="s">
        <v>534</v>
      </c>
      <c r="AX98" s="10">
        <v>41324</v>
      </c>
      <c r="BM98" s="10">
        <v>41326</v>
      </c>
      <c r="BN98" s="10">
        <v>41326</v>
      </c>
      <c r="BO98" s="10">
        <v>41326</v>
      </c>
      <c r="BP98" s="10">
        <v>41331</v>
      </c>
      <c r="BS98" s="10">
        <v>41331</v>
      </c>
      <c r="BT98" s="10">
        <v>41430</v>
      </c>
      <c r="BU98" s="10">
        <v>41430</v>
      </c>
      <c r="BV98" s="10">
        <v>41431</v>
      </c>
      <c r="BW98" s="10">
        <v>41446</v>
      </c>
      <c r="BX98" s="10">
        <v>41451</v>
      </c>
      <c r="BY98" s="10">
        <v>41451</v>
      </c>
      <c r="CE98" s="10">
        <v>41541</v>
      </c>
    </row>
    <row r="99" spans="1:84" ht="15" customHeight="1">
      <c r="A99" t="s">
        <v>535</v>
      </c>
      <c r="B99" t="s">
        <v>536</v>
      </c>
      <c r="C99">
        <v>1300263</v>
      </c>
      <c r="D99" t="s">
        <v>94</v>
      </c>
      <c r="H99" s="7" t="s">
        <v>537</v>
      </c>
      <c r="I99" t="s">
        <v>538</v>
      </c>
      <c r="J99" t="s">
        <v>63</v>
      </c>
      <c r="K99">
        <v>27</v>
      </c>
      <c r="N99">
        <v>36</v>
      </c>
      <c r="P99">
        <v>199</v>
      </c>
      <c r="Q99" t="s">
        <v>66</v>
      </c>
      <c r="T99" t="str">
        <f t="shared" si="3"/>
        <v xml:space="preserve">KR 27   36  199 SUR  </v>
      </c>
      <c r="U99" t="s">
        <v>61</v>
      </c>
      <c r="V99">
        <v>3361863</v>
      </c>
      <c r="W99" t="s">
        <v>539</v>
      </c>
      <c r="X99" t="s">
        <v>63</v>
      </c>
      <c r="Y99">
        <v>27</v>
      </c>
      <c r="AB99">
        <v>36</v>
      </c>
      <c r="AD99">
        <v>199</v>
      </c>
      <c r="AE99" t="s">
        <v>66</v>
      </c>
      <c r="AH99" t="str">
        <f t="shared" si="4"/>
        <v xml:space="preserve">KR 27   36  199 SUR  </v>
      </c>
      <c r="AI99" t="s">
        <v>61</v>
      </c>
      <c r="AJ99">
        <v>3122046742</v>
      </c>
      <c r="AK99" t="s">
        <v>166</v>
      </c>
      <c r="AO99" s="1" t="s">
        <v>540</v>
      </c>
      <c r="AP99">
        <v>5</v>
      </c>
      <c r="AQ99" s="4">
        <v>41304</v>
      </c>
      <c r="AR99" s="4">
        <v>41304</v>
      </c>
      <c r="AS99" s="5">
        <f t="shared" si="5"/>
        <v>0</v>
      </c>
      <c r="AT99" t="s">
        <v>75</v>
      </c>
      <c r="AU99" t="s">
        <v>15</v>
      </c>
    </row>
    <row r="100" spans="1:84" ht="15" customHeight="1">
      <c r="A100" t="s">
        <v>541</v>
      </c>
      <c r="B100" t="s">
        <v>542</v>
      </c>
      <c r="C100">
        <v>1300422</v>
      </c>
      <c r="D100" t="s">
        <v>180</v>
      </c>
      <c r="H100" s="7" t="s">
        <v>543</v>
      </c>
      <c r="I100" t="s">
        <v>218</v>
      </c>
      <c r="T100" t="str">
        <f t="shared" si="3"/>
        <v xml:space="preserve">         </v>
      </c>
      <c r="U100" t="s">
        <v>61</v>
      </c>
      <c r="V100" t="s">
        <v>61</v>
      </c>
      <c r="W100" t="s">
        <v>544</v>
      </c>
      <c r="AF100" t="s">
        <v>545</v>
      </c>
      <c r="AH100" t="str">
        <f t="shared" si="4"/>
        <v xml:space="preserve">        km 17 </v>
      </c>
      <c r="AI100">
        <v>21799761</v>
      </c>
      <c r="AJ100">
        <v>3860083</v>
      </c>
      <c r="AL100" t="s">
        <v>91</v>
      </c>
      <c r="AN100" t="s">
        <v>138</v>
      </c>
      <c r="AO100" s="1" t="s">
        <v>546</v>
      </c>
      <c r="AP100">
        <v>12</v>
      </c>
      <c r="AQ100" s="4">
        <v>41317</v>
      </c>
      <c r="AR100" s="4">
        <v>41317</v>
      </c>
      <c r="AS100" s="5">
        <f t="shared" si="5"/>
        <v>0</v>
      </c>
      <c r="AT100" t="s">
        <v>75</v>
      </c>
      <c r="AU100" t="s">
        <v>15</v>
      </c>
    </row>
    <row r="101" spans="1:84" ht="15" customHeight="1">
      <c r="A101" t="s">
        <v>547</v>
      </c>
      <c r="B101" t="s">
        <v>548</v>
      </c>
      <c r="C101">
        <v>103631</v>
      </c>
      <c r="D101" t="s">
        <v>77</v>
      </c>
      <c r="H101" s="7" t="s">
        <v>549</v>
      </c>
      <c r="I101" t="s">
        <v>550</v>
      </c>
      <c r="S101" t="s">
        <v>551</v>
      </c>
      <c r="T101" t="str">
        <f t="shared" si="3"/>
        <v xml:space="preserve">         Nubarrones</v>
      </c>
      <c r="U101" t="s">
        <v>61</v>
      </c>
      <c r="V101">
        <v>3123513776</v>
      </c>
      <c r="W101" t="s">
        <v>459</v>
      </c>
      <c r="AH101" t="str">
        <f t="shared" si="4"/>
        <v xml:space="preserve">         </v>
      </c>
      <c r="AI101" t="s">
        <v>61</v>
      </c>
      <c r="AJ101">
        <v>3002158202</v>
      </c>
      <c r="AL101" t="s">
        <v>347</v>
      </c>
      <c r="AO101" s="1"/>
      <c r="AP101">
        <v>10</v>
      </c>
      <c r="AQ101" s="4">
        <v>41302</v>
      </c>
      <c r="AR101" s="4">
        <v>41303</v>
      </c>
      <c r="AS101" s="5">
        <f t="shared" si="5"/>
        <v>1</v>
      </c>
      <c r="AT101" t="s">
        <v>75</v>
      </c>
      <c r="AU101" t="s">
        <v>15</v>
      </c>
      <c r="AV101" s="10">
        <v>40554</v>
      </c>
      <c r="AW101" s="9" t="s">
        <v>118</v>
      </c>
      <c r="AX101" s="10">
        <v>40858</v>
      </c>
      <c r="AY101" s="10">
        <v>41249</v>
      </c>
      <c r="AZ101" s="9" t="s">
        <v>118</v>
      </c>
      <c r="BA101" s="10">
        <v>41249</v>
      </c>
      <c r="BU101" s="10">
        <v>41289</v>
      </c>
      <c r="BV101" s="10">
        <v>41289</v>
      </c>
      <c r="CE101" s="10">
        <v>41302</v>
      </c>
      <c r="CF101" s="10"/>
    </row>
    <row r="102" spans="1:84" ht="15" customHeight="1">
      <c r="A102" t="s">
        <v>552</v>
      </c>
      <c r="B102" t="s">
        <v>553</v>
      </c>
      <c r="C102" t="s">
        <v>554</v>
      </c>
      <c r="D102" t="s">
        <v>180</v>
      </c>
      <c r="G102" t="s">
        <v>555</v>
      </c>
      <c r="H102" s="7" t="s">
        <v>556</v>
      </c>
      <c r="I102" t="s">
        <v>557</v>
      </c>
      <c r="J102" t="s">
        <v>63</v>
      </c>
      <c r="K102">
        <v>27</v>
      </c>
      <c r="L102" t="s">
        <v>170</v>
      </c>
      <c r="N102">
        <v>27</v>
      </c>
      <c r="P102">
        <v>56</v>
      </c>
      <c r="Q102" t="s">
        <v>66</v>
      </c>
      <c r="T102" t="str">
        <f t="shared" si="3"/>
        <v xml:space="preserve">KR 27 D  27  56 SUR  </v>
      </c>
      <c r="U102" t="s">
        <v>61</v>
      </c>
      <c r="V102" t="s">
        <v>61</v>
      </c>
      <c r="W102" t="s">
        <v>558</v>
      </c>
      <c r="X102" t="s">
        <v>80</v>
      </c>
      <c r="Y102">
        <v>27</v>
      </c>
      <c r="AA102" t="s">
        <v>66</v>
      </c>
      <c r="AB102">
        <v>27</v>
      </c>
      <c r="AC102" t="s">
        <v>104</v>
      </c>
      <c r="AD102">
        <v>93</v>
      </c>
      <c r="AH102" t="str">
        <f t="shared" si="4"/>
        <v xml:space="preserve">CL 27  SUR 27 B 93   </v>
      </c>
      <c r="AI102" t="s">
        <v>61</v>
      </c>
      <c r="AJ102">
        <v>3323900</v>
      </c>
      <c r="AK102" t="s">
        <v>99</v>
      </c>
      <c r="AO102" s="1"/>
      <c r="AP102">
        <v>4</v>
      </c>
      <c r="AQ102" s="4">
        <v>41287</v>
      </c>
      <c r="AR102" s="4">
        <v>41298</v>
      </c>
      <c r="AS102" s="5">
        <f t="shared" si="5"/>
        <v>11</v>
      </c>
      <c r="AT102" t="s">
        <v>75</v>
      </c>
      <c r="AU102" t="s">
        <v>15</v>
      </c>
      <c r="AV102" s="10">
        <v>41599</v>
      </c>
      <c r="AW102" s="9" t="s">
        <v>421</v>
      </c>
      <c r="AX102" s="10">
        <v>41600</v>
      </c>
    </row>
    <row r="103" spans="1:84" ht="15" customHeight="1">
      <c r="A103" t="s">
        <v>559</v>
      </c>
      <c r="B103" t="s">
        <v>560</v>
      </c>
      <c r="C103" t="s">
        <v>561</v>
      </c>
      <c r="D103" t="s">
        <v>180</v>
      </c>
      <c r="H103" s="7" t="s">
        <v>562</v>
      </c>
      <c r="I103" t="s">
        <v>563</v>
      </c>
      <c r="J103" t="s">
        <v>63</v>
      </c>
      <c r="K103">
        <v>58</v>
      </c>
      <c r="N103">
        <v>42</v>
      </c>
      <c r="P103">
        <v>125</v>
      </c>
      <c r="T103" t="str">
        <f t="shared" si="3"/>
        <v xml:space="preserve">KR 58   42  125   </v>
      </c>
      <c r="U103" t="s">
        <v>61</v>
      </c>
      <c r="V103">
        <v>3804724</v>
      </c>
      <c r="W103" t="s">
        <v>564</v>
      </c>
      <c r="X103" t="s">
        <v>63</v>
      </c>
      <c r="Y103">
        <v>34</v>
      </c>
      <c r="AB103">
        <v>40</v>
      </c>
      <c r="AC103" t="s">
        <v>170</v>
      </c>
      <c r="AD103">
        <v>39</v>
      </c>
      <c r="AE103" t="s">
        <v>66</v>
      </c>
      <c r="AH103" t="str">
        <f t="shared" si="4"/>
        <v xml:space="preserve">KR 34   40 D 39 SUR  </v>
      </c>
      <c r="AI103">
        <v>8110058720</v>
      </c>
      <c r="AJ103">
        <v>3342729</v>
      </c>
      <c r="AK103" t="s">
        <v>339</v>
      </c>
      <c r="AM103" t="s">
        <v>565</v>
      </c>
      <c r="AO103" s="1" t="s">
        <v>566</v>
      </c>
      <c r="AP103">
        <v>7</v>
      </c>
      <c r="AQ103" s="4">
        <v>41311</v>
      </c>
      <c r="AR103" s="4">
        <v>41323</v>
      </c>
      <c r="AS103" s="5">
        <f t="shared" si="5"/>
        <v>12</v>
      </c>
      <c r="AT103" t="s">
        <v>75</v>
      </c>
      <c r="AU103" t="s">
        <v>15</v>
      </c>
      <c r="BK103" s="10">
        <v>41323</v>
      </c>
      <c r="BL103" s="10">
        <v>41330</v>
      </c>
      <c r="CE103" s="10">
        <v>41479</v>
      </c>
    </row>
    <row r="104" spans="1:84" ht="15" customHeight="1">
      <c r="A104" t="s">
        <v>567</v>
      </c>
      <c r="B104" t="s">
        <v>568</v>
      </c>
      <c r="C104">
        <v>1300362</v>
      </c>
      <c r="D104" t="s">
        <v>64</v>
      </c>
      <c r="E104" t="s">
        <v>58</v>
      </c>
      <c r="F104">
        <v>9</v>
      </c>
      <c r="H104" s="7" t="s">
        <v>569</v>
      </c>
      <c r="I104" t="s">
        <v>60</v>
      </c>
      <c r="T104" t="str">
        <f t="shared" si="3"/>
        <v xml:space="preserve">         </v>
      </c>
      <c r="U104" t="s">
        <v>61</v>
      </c>
      <c r="V104" t="s">
        <v>61</v>
      </c>
      <c r="W104" t="s">
        <v>570</v>
      </c>
      <c r="X104" t="s">
        <v>80</v>
      </c>
      <c r="Y104">
        <v>38</v>
      </c>
      <c r="AA104" t="s">
        <v>66</v>
      </c>
      <c r="AB104">
        <v>46</v>
      </c>
      <c r="AD104">
        <v>62</v>
      </c>
      <c r="AH104" t="str">
        <f t="shared" si="4"/>
        <v xml:space="preserve">CL 38  SUR 46  62   </v>
      </c>
      <c r="AI104">
        <v>42872676</v>
      </c>
      <c r="AJ104">
        <v>2765032</v>
      </c>
      <c r="AK104" t="s">
        <v>201</v>
      </c>
      <c r="AO104" s="1"/>
      <c r="AP104">
        <v>8</v>
      </c>
      <c r="AQ104" s="4">
        <v>41312</v>
      </c>
      <c r="AR104" s="4">
        <v>41320</v>
      </c>
      <c r="AS104" s="5">
        <f t="shared" si="5"/>
        <v>8</v>
      </c>
      <c r="AT104" t="s">
        <v>69</v>
      </c>
      <c r="AU104" t="s">
        <v>15</v>
      </c>
      <c r="AV104" s="10">
        <v>40428</v>
      </c>
      <c r="AW104" s="9" t="s">
        <v>571</v>
      </c>
      <c r="AX104" s="10">
        <v>40428</v>
      </c>
      <c r="BM104" s="10">
        <v>41176</v>
      </c>
      <c r="BN104" s="10">
        <v>41179</v>
      </c>
      <c r="BO104" s="10">
        <v>41179</v>
      </c>
      <c r="BP104" s="10">
        <v>41191</v>
      </c>
      <c r="BS104" s="10">
        <v>41191</v>
      </c>
      <c r="BT104" s="10">
        <v>41296</v>
      </c>
      <c r="BU104" s="10">
        <v>41296</v>
      </c>
      <c r="BV104" s="10">
        <v>41304</v>
      </c>
      <c r="BW104" s="10">
        <v>41304</v>
      </c>
      <c r="BX104" s="10">
        <v>41320</v>
      </c>
      <c r="BY104" s="10">
        <v>41320</v>
      </c>
      <c r="BZ104" s="10">
        <v>41326</v>
      </c>
      <c r="CA104" s="10">
        <v>41339</v>
      </c>
      <c r="CB104" s="10">
        <v>41347</v>
      </c>
      <c r="CC104" s="10">
        <v>41347</v>
      </c>
      <c r="CD104" s="10">
        <v>41352</v>
      </c>
      <c r="CE104" s="10">
        <v>41352</v>
      </c>
    </row>
    <row r="105" spans="1:84" ht="15" customHeight="1">
      <c r="A105" t="s">
        <v>572</v>
      </c>
      <c r="B105" t="s">
        <v>573</v>
      </c>
      <c r="C105">
        <v>1300043</v>
      </c>
      <c r="D105" t="s">
        <v>64</v>
      </c>
      <c r="E105" t="s">
        <v>101</v>
      </c>
      <c r="F105">
        <v>3</v>
      </c>
      <c r="H105" s="7" t="s">
        <v>574</v>
      </c>
      <c r="I105" t="s">
        <v>60</v>
      </c>
      <c r="T105" t="str">
        <f t="shared" si="3"/>
        <v xml:space="preserve">         </v>
      </c>
      <c r="U105" t="s">
        <v>61</v>
      </c>
      <c r="V105" t="s">
        <v>61</v>
      </c>
      <c r="W105" t="s">
        <v>575</v>
      </c>
      <c r="X105" t="s">
        <v>80</v>
      </c>
      <c r="Y105">
        <v>39</v>
      </c>
      <c r="AA105" t="s">
        <v>66</v>
      </c>
      <c r="AB105">
        <v>30</v>
      </c>
      <c r="AD105">
        <v>28</v>
      </c>
      <c r="AH105" t="str">
        <f t="shared" si="4"/>
        <v xml:space="preserve">CL 39  SUR 30  28   </v>
      </c>
      <c r="AI105">
        <v>5385164</v>
      </c>
      <c r="AJ105">
        <v>3334664</v>
      </c>
      <c r="AK105" t="s">
        <v>211</v>
      </c>
      <c r="AO105" s="1"/>
      <c r="AP105">
        <v>9</v>
      </c>
      <c r="AQ105" s="4">
        <v>41283</v>
      </c>
      <c r="AR105" s="4">
        <v>41289</v>
      </c>
      <c r="AS105" s="5">
        <f t="shared" si="5"/>
        <v>6</v>
      </c>
      <c r="AT105" t="s">
        <v>69</v>
      </c>
      <c r="AU105" t="s">
        <v>15</v>
      </c>
    </row>
    <row r="106" spans="1:84" ht="15" customHeight="1">
      <c r="B106" t="s">
        <v>576</v>
      </c>
      <c r="C106" t="s">
        <v>577</v>
      </c>
      <c r="D106" t="s">
        <v>64</v>
      </c>
      <c r="G106" t="s">
        <v>578</v>
      </c>
      <c r="H106" s="7" t="s">
        <v>579</v>
      </c>
      <c r="I106" t="s">
        <v>82</v>
      </c>
      <c r="T106" t="str">
        <f t="shared" si="3"/>
        <v xml:space="preserve">         </v>
      </c>
      <c r="U106" t="s">
        <v>61</v>
      </c>
      <c r="V106">
        <v>8341213</v>
      </c>
      <c r="W106" t="s">
        <v>82</v>
      </c>
      <c r="AH106" t="str">
        <f t="shared" si="4"/>
        <v xml:space="preserve">         </v>
      </c>
      <c r="AI106" t="s">
        <v>61</v>
      </c>
      <c r="AJ106" t="s">
        <v>61</v>
      </c>
      <c r="AK106" t="s">
        <v>64</v>
      </c>
      <c r="AO106" s="1"/>
      <c r="AQ106" s="4">
        <v>41323</v>
      </c>
      <c r="AR106" s="4">
        <v>41327</v>
      </c>
      <c r="AS106" s="5">
        <f t="shared" si="5"/>
        <v>4</v>
      </c>
      <c r="AT106" t="s">
        <v>148</v>
      </c>
      <c r="AU106" t="s">
        <v>15</v>
      </c>
    </row>
    <row r="107" spans="1:84" ht="15" customHeight="1">
      <c r="A107" t="s">
        <v>580</v>
      </c>
      <c r="B107" t="s">
        <v>581</v>
      </c>
      <c r="C107">
        <v>1300448</v>
      </c>
      <c r="D107" t="s">
        <v>64</v>
      </c>
      <c r="E107" t="s">
        <v>101</v>
      </c>
      <c r="F107">
        <v>4</v>
      </c>
      <c r="H107" s="7" t="s">
        <v>582</v>
      </c>
      <c r="I107" t="s">
        <v>60</v>
      </c>
      <c r="T107" t="str">
        <f t="shared" si="3"/>
        <v xml:space="preserve">         </v>
      </c>
      <c r="U107" t="s">
        <v>61</v>
      </c>
      <c r="V107" t="s">
        <v>61</v>
      </c>
      <c r="W107" t="s">
        <v>583</v>
      </c>
      <c r="X107" t="s">
        <v>63</v>
      </c>
      <c r="Y107">
        <v>35</v>
      </c>
      <c r="AB107">
        <v>38</v>
      </c>
      <c r="AC107" t="s">
        <v>83</v>
      </c>
      <c r="AD107">
        <v>6</v>
      </c>
      <c r="AE107" t="s">
        <v>66</v>
      </c>
      <c r="AH107" t="str">
        <f t="shared" si="4"/>
        <v xml:space="preserve">KR 35   38 A 6 SUR  </v>
      </c>
      <c r="AI107">
        <v>43731531</v>
      </c>
      <c r="AJ107">
        <v>3332633</v>
      </c>
      <c r="AK107" t="s">
        <v>211</v>
      </c>
      <c r="AO107" s="1"/>
      <c r="AP107">
        <v>9</v>
      </c>
      <c r="AQ107" s="4">
        <v>41318</v>
      </c>
      <c r="AR107" s="4">
        <v>41330</v>
      </c>
      <c r="AS107" s="5">
        <f t="shared" si="5"/>
        <v>12</v>
      </c>
      <c r="AT107" t="s">
        <v>69</v>
      </c>
      <c r="AU107" t="s">
        <v>15</v>
      </c>
      <c r="AV107" s="10">
        <v>41213</v>
      </c>
      <c r="AW107" s="9" t="s">
        <v>584</v>
      </c>
      <c r="AX107" s="10">
        <v>41213</v>
      </c>
      <c r="BM107" s="10">
        <v>41213</v>
      </c>
      <c r="BN107" s="10">
        <v>41222</v>
      </c>
      <c r="BO107" s="10">
        <v>41587</v>
      </c>
      <c r="BP107" s="10">
        <v>41235</v>
      </c>
      <c r="BS107" s="10">
        <v>41600</v>
      </c>
      <c r="BT107" s="10">
        <v>41299</v>
      </c>
      <c r="BU107" s="10">
        <v>41299</v>
      </c>
      <c r="BV107" s="10">
        <v>41303</v>
      </c>
      <c r="BW107" s="10">
        <v>41303</v>
      </c>
      <c r="BX107" s="10">
        <v>41319</v>
      </c>
      <c r="BY107" s="10">
        <v>41319</v>
      </c>
      <c r="BZ107" s="10">
        <v>41330</v>
      </c>
      <c r="CA107" s="10">
        <v>41339</v>
      </c>
      <c r="CB107" s="10">
        <v>41347</v>
      </c>
      <c r="CC107" s="10">
        <v>41352</v>
      </c>
      <c r="CD107" s="10">
        <v>41352</v>
      </c>
      <c r="CE107" s="10">
        <v>41347</v>
      </c>
    </row>
    <row r="108" spans="1:84" ht="15" customHeight="1">
      <c r="B108" t="s">
        <v>585</v>
      </c>
      <c r="C108">
        <v>1300519</v>
      </c>
      <c r="D108" t="s">
        <v>180</v>
      </c>
      <c r="E108" t="s">
        <v>101</v>
      </c>
      <c r="H108" t="s">
        <v>586</v>
      </c>
      <c r="I108" t="s">
        <v>587</v>
      </c>
      <c r="J108" t="s">
        <v>63</v>
      </c>
      <c r="K108">
        <v>25</v>
      </c>
      <c r="L108" t="s">
        <v>104</v>
      </c>
      <c r="N108">
        <v>27</v>
      </c>
      <c r="P108">
        <v>46</v>
      </c>
      <c r="Q108" t="s">
        <v>66</v>
      </c>
      <c r="T108" t="str">
        <f t="shared" si="3"/>
        <v xml:space="preserve">KR 25 B  27  46 SUR  </v>
      </c>
      <c r="U108">
        <v>42872047</v>
      </c>
      <c r="V108">
        <v>3360137</v>
      </c>
      <c r="W108" t="s">
        <v>588</v>
      </c>
      <c r="AH108" t="str">
        <f t="shared" si="4"/>
        <v xml:space="preserve">         </v>
      </c>
      <c r="AI108" t="s">
        <v>61</v>
      </c>
      <c r="AJ108" t="s">
        <v>61</v>
      </c>
      <c r="AK108" t="s">
        <v>99</v>
      </c>
      <c r="AO108" s="1"/>
      <c r="AP108">
        <v>4</v>
      </c>
      <c r="AQ108" s="4">
        <v>41323</v>
      </c>
      <c r="AR108" s="4">
        <v>41332</v>
      </c>
      <c r="AS108" s="5">
        <f t="shared" si="5"/>
        <v>9</v>
      </c>
      <c r="AT108" t="s">
        <v>75</v>
      </c>
      <c r="AU108" t="s">
        <v>195</v>
      </c>
    </row>
    <row r="109" spans="1:84" ht="15" customHeight="1">
      <c r="B109" t="s">
        <v>589</v>
      </c>
      <c r="C109">
        <v>1300520</v>
      </c>
      <c r="D109" t="s">
        <v>77</v>
      </c>
      <c r="H109" s="7" t="s">
        <v>590</v>
      </c>
      <c r="I109" t="s">
        <v>591</v>
      </c>
      <c r="J109" t="s">
        <v>80</v>
      </c>
      <c r="K109">
        <v>40</v>
      </c>
      <c r="M109" t="s">
        <v>66</v>
      </c>
      <c r="T109" t="str">
        <f t="shared" si="3"/>
        <v xml:space="preserve">CL 40  SUR      </v>
      </c>
      <c r="U109">
        <v>42889630</v>
      </c>
      <c r="V109">
        <v>2709877</v>
      </c>
      <c r="W109" t="s">
        <v>82</v>
      </c>
      <c r="AH109" t="str">
        <f t="shared" si="4"/>
        <v xml:space="preserve">         </v>
      </c>
      <c r="AI109" t="s">
        <v>61</v>
      </c>
      <c r="AJ109" t="s">
        <v>61</v>
      </c>
      <c r="AL109" t="s">
        <v>191</v>
      </c>
      <c r="AN109" t="s">
        <v>160</v>
      </c>
      <c r="AO109" s="1"/>
      <c r="AP109">
        <v>11</v>
      </c>
      <c r="AQ109" s="4">
        <v>41323</v>
      </c>
      <c r="AR109" s="4">
        <v>41354</v>
      </c>
      <c r="AS109" s="5">
        <f t="shared" si="5"/>
        <v>31</v>
      </c>
      <c r="AT109" t="s">
        <v>84</v>
      </c>
      <c r="AU109" t="s">
        <v>15</v>
      </c>
      <c r="AV109" s="10">
        <v>41354</v>
      </c>
      <c r="AW109" s="9" t="s">
        <v>237</v>
      </c>
      <c r="AX109" s="10">
        <v>41354</v>
      </c>
      <c r="CE109" s="10">
        <v>41583</v>
      </c>
    </row>
    <row r="110" spans="1:84" ht="15" customHeight="1">
      <c r="B110" t="s">
        <v>592</v>
      </c>
      <c r="C110">
        <v>1300537</v>
      </c>
      <c r="D110" t="s">
        <v>180</v>
      </c>
      <c r="H110" s="7" t="s">
        <v>593</v>
      </c>
      <c r="I110" t="s">
        <v>60</v>
      </c>
      <c r="T110" t="str">
        <f t="shared" si="3"/>
        <v xml:space="preserve">         </v>
      </c>
      <c r="U110" t="s">
        <v>61</v>
      </c>
      <c r="V110" t="s">
        <v>61</v>
      </c>
      <c r="W110" t="s">
        <v>594</v>
      </c>
      <c r="X110" t="s">
        <v>80</v>
      </c>
      <c r="Y110">
        <v>40</v>
      </c>
      <c r="Z110" t="s">
        <v>65</v>
      </c>
      <c r="AA110" t="s">
        <v>66</v>
      </c>
      <c r="AB110">
        <v>25</v>
      </c>
      <c r="AC110" t="s">
        <v>83</v>
      </c>
      <c r="AD110">
        <v>60</v>
      </c>
      <c r="AH110" t="str">
        <f t="shared" si="4"/>
        <v xml:space="preserve">CL 40 G SUR 25 A 60   </v>
      </c>
      <c r="AI110" t="s">
        <v>61</v>
      </c>
      <c r="AJ110" t="s">
        <v>61</v>
      </c>
      <c r="AK110" t="s">
        <v>117</v>
      </c>
      <c r="AO110" s="1"/>
      <c r="AP110">
        <v>6</v>
      </c>
      <c r="AQ110" s="4">
        <v>41324</v>
      </c>
      <c r="AR110" s="4">
        <v>41347</v>
      </c>
      <c r="AS110" s="5">
        <f t="shared" si="5"/>
        <v>23</v>
      </c>
      <c r="AT110" t="s">
        <v>75</v>
      </c>
      <c r="AU110" t="s">
        <v>15</v>
      </c>
    </row>
    <row r="111" spans="1:84" ht="15" customHeight="1">
      <c r="B111" t="s">
        <v>595</v>
      </c>
      <c r="C111" t="s">
        <v>596</v>
      </c>
      <c r="D111" t="s">
        <v>94</v>
      </c>
      <c r="E111" t="s">
        <v>58</v>
      </c>
      <c r="H111" s="7" t="s">
        <v>597</v>
      </c>
      <c r="I111" t="s">
        <v>598</v>
      </c>
      <c r="J111" t="s">
        <v>80</v>
      </c>
      <c r="K111">
        <v>37</v>
      </c>
      <c r="L111" t="s">
        <v>104</v>
      </c>
      <c r="M111" t="s">
        <v>66</v>
      </c>
      <c r="N111">
        <v>27</v>
      </c>
      <c r="O111" t="s">
        <v>170</v>
      </c>
      <c r="P111">
        <v>2</v>
      </c>
      <c r="S111">
        <v>112</v>
      </c>
      <c r="T111" t="str">
        <f t="shared" si="3"/>
        <v>CL 37 B SUR 27 D 2   112</v>
      </c>
      <c r="U111" t="s">
        <v>61</v>
      </c>
      <c r="V111">
        <v>3340527</v>
      </c>
      <c r="W111" t="s">
        <v>599</v>
      </c>
      <c r="X111" t="s">
        <v>80</v>
      </c>
      <c r="Y111">
        <v>37</v>
      </c>
      <c r="Z111" t="s">
        <v>104</v>
      </c>
      <c r="AA111" t="s">
        <v>66</v>
      </c>
      <c r="AB111">
        <v>27</v>
      </c>
      <c r="AC111" t="s">
        <v>170</v>
      </c>
      <c r="AD111">
        <v>2</v>
      </c>
      <c r="AH111" t="str">
        <f t="shared" si="4"/>
        <v xml:space="preserve">CL 37 B SUR 27 D 2   </v>
      </c>
      <c r="AI111" t="s">
        <v>61</v>
      </c>
      <c r="AJ111" t="s">
        <v>61</v>
      </c>
      <c r="AK111" t="s">
        <v>276</v>
      </c>
      <c r="AO111" s="1"/>
      <c r="AP111">
        <v>5</v>
      </c>
      <c r="AQ111" s="4">
        <v>41324</v>
      </c>
      <c r="AR111" s="4">
        <v>41345</v>
      </c>
      <c r="AS111" s="5">
        <f t="shared" si="5"/>
        <v>21</v>
      </c>
      <c r="AT111" t="s">
        <v>75</v>
      </c>
      <c r="AU111" t="s">
        <v>105</v>
      </c>
      <c r="AY111" s="10">
        <v>41424</v>
      </c>
      <c r="AZ111" s="9" t="s">
        <v>118</v>
      </c>
      <c r="BA111" s="10">
        <v>41424</v>
      </c>
    </row>
    <row r="112" spans="1:84" ht="15" customHeight="1">
      <c r="B112" t="s">
        <v>600</v>
      </c>
      <c r="C112">
        <v>1300552</v>
      </c>
      <c r="D112" t="s">
        <v>64</v>
      </c>
      <c r="E112" t="s">
        <v>101</v>
      </c>
      <c r="H112" s="7" t="s">
        <v>150</v>
      </c>
      <c r="I112" t="s">
        <v>273</v>
      </c>
      <c r="T112" t="str">
        <f t="shared" si="3"/>
        <v xml:space="preserve">         </v>
      </c>
      <c r="U112" t="s">
        <v>61</v>
      </c>
      <c r="V112" t="s">
        <v>61</v>
      </c>
      <c r="W112" t="s">
        <v>82</v>
      </c>
      <c r="X112" t="s">
        <v>80</v>
      </c>
      <c r="Y112">
        <v>40</v>
      </c>
      <c r="AA112" t="s">
        <v>66</v>
      </c>
      <c r="AB112">
        <v>25</v>
      </c>
      <c r="AC112" t="s">
        <v>83</v>
      </c>
      <c r="AD112">
        <v>80</v>
      </c>
      <c r="AH112" t="str">
        <f t="shared" si="4"/>
        <v xml:space="preserve">CL 40  SUR 25 A 80   </v>
      </c>
      <c r="AI112" t="s">
        <v>61</v>
      </c>
      <c r="AJ112" t="s">
        <v>61</v>
      </c>
      <c r="AK112" t="s">
        <v>74</v>
      </c>
      <c r="AO112" s="1"/>
      <c r="AP112">
        <v>6</v>
      </c>
      <c r="AQ112" s="4">
        <v>41325</v>
      </c>
      <c r="AR112" s="4">
        <v>41332</v>
      </c>
      <c r="AS112" s="5">
        <f t="shared" si="5"/>
        <v>7</v>
      </c>
      <c r="AT112" t="s">
        <v>75</v>
      </c>
      <c r="AU112" t="s">
        <v>15</v>
      </c>
    </row>
    <row r="113" spans="1:83" ht="15" customHeight="1">
      <c r="B113" t="s">
        <v>601</v>
      </c>
      <c r="C113">
        <v>1300555</v>
      </c>
      <c r="D113" t="s">
        <v>77</v>
      </c>
      <c r="E113" t="s">
        <v>101</v>
      </c>
      <c r="H113" s="7" t="s">
        <v>602</v>
      </c>
      <c r="I113" t="s">
        <v>603</v>
      </c>
      <c r="J113" t="s">
        <v>80</v>
      </c>
      <c r="K113">
        <v>27</v>
      </c>
      <c r="L113" t="s">
        <v>170</v>
      </c>
      <c r="M113" t="s">
        <v>66</v>
      </c>
      <c r="N113">
        <v>47</v>
      </c>
      <c r="O113" t="s">
        <v>170</v>
      </c>
      <c r="P113">
        <v>70</v>
      </c>
      <c r="T113" t="str">
        <f t="shared" si="3"/>
        <v xml:space="preserve">CL 27 D SUR 47 D 70   </v>
      </c>
      <c r="U113" t="s">
        <v>61</v>
      </c>
      <c r="V113">
        <v>3343491</v>
      </c>
      <c r="W113" t="s">
        <v>604</v>
      </c>
      <c r="AF113" t="s">
        <v>605</v>
      </c>
      <c r="AG113">
        <v>108</v>
      </c>
      <c r="AH113" t="str">
        <f t="shared" si="4"/>
        <v xml:space="preserve">        3A 108</v>
      </c>
      <c r="AI113" t="s">
        <v>61</v>
      </c>
      <c r="AJ113" t="s">
        <v>61</v>
      </c>
      <c r="AK113" t="s">
        <v>166</v>
      </c>
      <c r="AO113" s="1"/>
      <c r="AP113">
        <v>5</v>
      </c>
      <c r="AQ113" s="4">
        <v>41325</v>
      </c>
      <c r="AR113" s="4">
        <v>41332</v>
      </c>
      <c r="AS113" s="5">
        <f t="shared" si="5"/>
        <v>7</v>
      </c>
      <c r="AT113" t="s">
        <v>75</v>
      </c>
      <c r="AU113" t="s">
        <v>15</v>
      </c>
      <c r="AV113" s="10">
        <v>41332</v>
      </c>
      <c r="AW113" s="9" t="s">
        <v>203</v>
      </c>
      <c r="AX113" s="10">
        <v>41332</v>
      </c>
      <c r="CE113" s="10">
        <v>41332</v>
      </c>
    </row>
    <row r="114" spans="1:83" ht="15" customHeight="1">
      <c r="B114" t="s">
        <v>606</v>
      </c>
      <c r="C114">
        <v>1300556</v>
      </c>
      <c r="D114" t="s">
        <v>77</v>
      </c>
      <c r="E114" t="s">
        <v>101</v>
      </c>
      <c r="H114" s="7" t="s">
        <v>602</v>
      </c>
      <c r="I114" t="s">
        <v>603</v>
      </c>
      <c r="J114" t="s">
        <v>80</v>
      </c>
      <c r="K114">
        <v>27</v>
      </c>
      <c r="L114" t="s">
        <v>170</v>
      </c>
      <c r="M114" t="s">
        <v>66</v>
      </c>
      <c r="N114">
        <v>47</v>
      </c>
      <c r="O114" t="s">
        <v>170</v>
      </c>
      <c r="P114">
        <v>70</v>
      </c>
      <c r="T114" t="str">
        <f t="shared" si="3"/>
        <v xml:space="preserve">CL 27 D SUR 47 D 70   </v>
      </c>
      <c r="U114" t="s">
        <v>61</v>
      </c>
      <c r="V114">
        <v>3343491</v>
      </c>
      <c r="W114" t="s">
        <v>607</v>
      </c>
      <c r="AF114" t="s">
        <v>608</v>
      </c>
      <c r="AG114">
        <v>129</v>
      </c>
      <c r="AH114" t="str">
        <f t="shared" si="4"/>
        <v xml:space="preserve">        4B 129</v>
      </c>
      <c r="AI114" t="s">
        <v>61</v>
      </c>
      <c r="AJ114">
        <v>3343491</v>
      </c>
      <c r="AK114" t="s">
        <v>166</v>
      </c>
      <c r="AO114" s="1"/>
      <c r="AP114">
        <v>5</v>
      </c>
      <c r="AQ114" s="4">
        <v>41325</v>
      </c>
      <c r="AR114" s="4">
        <v>41332</v>
      </c>
      <c r="AS114" s="5">
        <f t="shared" si="5"/>
        <v>7</v>
      </c>
      <c r="AT114" t="s">
        <v>75</v>
      </c>
      <c r="AU114" t="s">
        <v>195</v>
      </c>
      <c r="AV114" s="10">
        <v>41332</v>
      </c>
      <c r="AW114" s="9" t="s">
        <v>203</v>
      </c>
      <c r="AX114" s="10">
        <v>41332</v>
      </c>
      <c r="AY114" s="10">
        <v>41353</v>
      </c>
      <c r="AZ114" s="9" t="s">
        <v>203</v>
      </c>
      <c r="BA114" s="10">
        <v>41353</v>
      </c>
      <c r="BB114" s="10">
        <v>41355</v>
      </c>
      <c r="BC114" s="9" t="s">
        <v>203</v>
      </c>
      <c r="BD114" s="10">
        <v>41355</v>
      </c>
    </row>
    <row r="115" spans="1:83" ht="15" customHeight="1">
      <c r="B115" t="s">
        <v>609</v>
      </c>
      <c r="C115" t="s">
        <v>610</v>
      </c>
      <c r="D115" t="s">
        <v>125</v>
      </c>
      <c r="H115" s="7" t="s">
        <v>611</v>
      </c>
      <c r="I115" t="s">
        <v>60</v>
      </c>
      <c r="T115" t="str">
        <f t="shared" si="3"/>
        <v xml:space="preserve">         </v>
      </c>
      <c r="U115" t="s">
        <v>61</v>
      </c>
      <c r="V115" t="s">
        <v>61</v>
      </c>
      <c r="W115" t="s">
        <v>288</v>
      </c>
      <c r="X115" t="s">
        <v>289</v>
      </c>
      <c r="Y115">
        <v>31</v>
      </c>
      <c r="Z115" t="s">
        <v>81</v>
      </c>
      <c r="AB115">
        <v>31</v>
      </c>
      <c r="AC115" t="s">
        <v>183</v>
      </c>
      <c r="AD115">
        <v>24</v>
      </c>
      <c r="AE115" t="s">
        <v>66</v>
      </c>
      <c r="AH115" t="str">
        <f t="shared" si="4"/>
        <v xml:space="preserve">DG 31 C  31 EE 24 SUR  </v>
      </c>
      <c r="AI115">
        <v>79589406</v>
      </c>
      <c r="AJ115" t="s">
        <v>612</v>
      </c>
      <c r="AK115" t="s">
        <v>262</v>
      </c>
      <c r="AO115" s="1"/>
      <c r="AP115">
        <v>3</v>
      </c>
      <c r="AQ115" s="4">
        <v>41325</v>
      </c>
      <c r="AR115" s="4">
        <v>41325</v>
      </c>
      <c r="AS115" s="5">
        <f t="shared" si="5"/>
        <v>0</v>
      </c>
      <c r="AT115" t="s">
        <v>75</v>
      </c>
      <c r="AU115" t="s">
        <v>15</v>
      </c>
      <c r="AV115" s="10">
        <v>41332</v>
      </c>
      <c r="AW115" s="9" t="s">
        <v>203</v>
      </c>
      <c r="AX115" s="10">
        <v>41332</v>
      </c>
      <c r="AY115" s="10">
        <v>41353</v>
      </c>
      <c r="AZ115" s="9" t="s">
        <v>203</v>
      </c>
      <c r="BA115" s="10">
        <v>41353</v>
      </c>
      <c r="BB115" s="10">
        <v>41355</v>
      </c>
      <c r="BC115" s="9" t="s">
        <v>203</v>
      </c>
      <c r="BD115" s="10">
        <v>41355</v>
      </c>
    </row>
    <row r="116" spans="1:83">
      <c r="B116" t="s">
        <v>613</v>
      </c>
      <c r="C116">
        <v>1300592</v>
      </c>
      <c r="D116" t="s">
        <v>57</v>
      </c>
      <c r="E116" t="s">
        <v>101</v>
      </c>
      <c r="H116" s="7" t="s">
        <v>150</v>
      </c>
      <c r="I116" t="s">
        <v>231</v>
      </c>
      <c r="T116" t="str">
        <f t="shared" si="3"/>
        <v xml:space="preserve">         </v>
      </c>
      <c r="U116" t="s">
        <v>61</v>
      </c>
      <c r="V116" t="s">
        <v>61</v>
      </c>
      <c r="W116" t="s">
        <v>614</v>
      </c>
      <c r="X116" t="s">
        <v>63</v>
      </c>
      <c r="Y116">
        <v>43</v>
      </c>
      <c r="Z116" t="s">
        <v>83</v>
      </c>
      <c r="AH116" t="str">
        <f t="shared" si="4"/>
        <v xml:space="preserve">KR 43 A       </v>
      </c>
      <c r="AI116" t="s">
        <v>61</v>
      </c>
      <c r="AJ116" t="s">
        <v>61</v>
      </c>
      <c r="AK116" t="s">
        <v>615</v>
      </c>
      <c r="AO116" s="1"/>
      <c r="AP116">
        <v>2</v>
      </c>
      <c r="AQ116" s="4">
        <v>41326</v>
      </c>
      <c r="AR116" s="4">
        <v>41326</v>
      </c>
      <c r="AS116" s="5">
        <f t="shared" si="5"/>
        <v>0</v>
      </c>
      <c r="AT116" t="s">
        <v>75</v>
      </c>
      <c r="AU116" t="s">
        <v>15</v>
      </c>
    </row>
    <row r="117" spans="1:83" ht="15" customHeight="1">
      <c r="A117" t="s">
        <v>616</v>
      </c>
      <c r="B117" t="s">
        <v>617</v>
      </c>
      <c r="C117" t="s">
        <v>618</v>
      </c>
      <c r="D117" t="s">
        <v>180</v>
      </c>
      <c r="H117" s="7" t="s">
        <v>619</v>
      </c>
      <c r="I117" t="s">
        <v>218</v>
      </c>
      <c r="T117" t="str">
        <f t="shared" si="3"/>
        <v xml:space="preserve">         </v>
      </c>
      <c r="U117" t="s">
        <v>61</v>
      </c>
      <c r="V117" t="s">
        <v>61</v>
      </c>
      <c r="W117" t="s">
        <v>620</v>
      </c>
      <c r="X117" t="s">
        <v>80</v>
      </c>
      <c r="Y117">
        <v>26</v>
      </c>
      <c r="AA117" t="s">
        <v>66</v>
      </c>
      <c r="AB117">
        <v>22</v>
      </c>
      <c r="AD117">
        <v>31</v>
      </c>
      <c r="AH117" t="str">
        <f t="shared" si="4"/>
        <v xml:space="preserve">CL 26  SUR 22  31   </v>
      </c>
      <c r="AI117" t="s">
        <v>61</v>
      </c>
      <c r="AJ117">
        <v>3363909</v>
      </c>
      <c r="AK117" t="s">
        <v>184</v>
      </c>
      <c r="AO117" s="1"/>
      <c r="AP117">
        <v>4</v>
      </c>
      <c r="AQ117" s="4">
        <v>41325</v>
      </c>
      <c r="AR117" s="4">
        <v>41345</v>
      </c>
      <c r="AS117" s="5">
        <f t="shared" si="5"/>
        <v>20</v>
      </c>
      <c r="AT117" t="s">
        <v>75</v>
      </c>
      <c r="AU117" t="s">
        <v>15</v>
      </c>
      <c r="CE117" s="10">
        <v>41544</v>
      </c>
    </row>
    <row r="118" spans="1:83">
      <c r="B118" t="s">
        <v>621</v>
      </c>
      <c r="C118" t="s">
        <v>622</v>
      </c>
      <c r="D118" t="s">
        <v>57</v>
      </c>
      <c r="H118" s="7" t="s">
        <v>623</v>
      </c>
      <c r="I118" t="s">
        <v>624</v>
      </c>
      <c r="T118" t="str">
        <f t="shared" si="3"/>
        <v xml:space="preserve">         </v>
      </c>
      <c r="U118" t="s">
        <v>61</v>
      </c>
      <c r="V118" t="s">
        <v>61</v>
      </c>
      <c r="W118" t="s">
        <v>625</v>
      </c>
      <c r="X118" t="s">
        <v>80</v>
      </c>
      <c r="Y118">
        <v>40</v>
      </c>
      <c r="Z118" t="s">
        <v>104</v>
      </c>
      <c r="AA118" t="s">
        <v>66</v>
      </c>
      <c r="AB118">
        <v>41</v>
      </c>
      <c r="AD118">
        <v>21</v>
      </c>
      <c r="AH118" t="str">
        <f t="shared" si="4"/>
        <v xml:space="preserve">CL 40 B SUR 41  21   </v>
      </c>
      <c r="AI118">
        <v>42874477</v>
      </c>
      <c r="AJ118" t="s">
        <v>61</v>
      </c>
      <c r="AK118" t="s">
        <v>67</v>
      </c>
      <c r="AO118" s="1"/>
      <c r="AP118">
        <v>7</v>
      </c>
      <c r="AQ118" s="4">
        <v>41326</v>
      </c>
      <c r="AR118" s="4">
        <v>41348</v>
      </c>
      <c r="AS118" s="5">
        <f t="shared" si="5"/>
        <v>22</v>
      </c>
      <c r="AT118" t="s">
        <v>84</v>
      </c>
      <c r="AU118" t="s">
        <v>15</v>
      </c>
      <c r="AV118" s="10">
        <v>41431</v>
      </c>
      <c r="AW118" s="9" t="s">
        <v>444</v>
      </c>
      <c r="AX118" s="10">
        <v>41431</v>
      </c>
      <c r="BK118" s="10">
        <v>41348</v>
      </c>
      <c r="BL118" s="10">
        <v>41352</v>
      </c>
      <c r="BM118" s="10">
        <v>41453</v>
      </c>
    </row>
    <row r="119" spans="1:83" ht="15" customHeight="1">
      <c r="B119" t="s">
        <v>626</v>
      </c>
      <c r="C119">
        <v>1300355</v>
      </c>
      <c r="D119" t="s">
        <v>125</v>
      </c>
      <c r="H119" s="7" t="s">
        <v>627</v>
      </c>
      <c r="I119" t="s">
        <v>628</v>
      </c>
      <c r="T119" t="str">
        <f t="shared" si="3"/>
        <v xml:space="preserve">         </v>
      </c>
      <c r="U119" t="s">
        <v>61</v>
      </c>
      <c r="V119" t="s">
        <v>61</v>
      </c>
      <c r="W119" t="s">
        <v>629</v>
      </c>
      <c r="X119" t="s">
        <v>63</v>
      </c>
      <c r="Y119">
        <v>42</v>
      </c>
      <c r="Z119" t="s">
        <v>170</v>
      </c>
      <c r="AB119">
        <v>46</v>
      </c>
      <c r="AD119">
        <v>113</v>
      </c>
      <c r="AE119" t="s">
        <v>66</v>
      </c>
      <c r="AH119" t="str">
        <f t="shared" si="4"/>
        <v xml:space="preserve">KR 42 D  46  113 SUR  </v>
      </c>
      <c r="AI119">
        <v>15489454</v>
      </c>
      <c r="AJ119">
        <v>3185998330</v>
      </c>
      <c r="AK119" t="s">
        <v>316</v>
      </c>
      <c r="AO119" s="1"/>
      <c r="AP119">
        <v>8</v>
      </c>
      <c r="AQ119" s="4">
        <v>41327</v>
      </c>
      <c r="AR119" s="4">
        <v>41331</v>
      </c>
      <c r="AS119" s="5">
        <f t="shared" si="5"/>
        <v>4</v>
      </c>
      <c r="AT119" t="s">
        <v>84</v>
      </c>
      <c r="AU119" t="s">
        <v>15</v>
      </c>
      <c r="AV119" s="10">
        <v>41331</v>
      </c>
      <c r="AW119" s="9" t="s">
        <v>630</v>
      </c>
      <c r="AX119" s="10">
        <v>41331</v>
      </c>
      <c r="AY119" s="10">
        <v>41390</v>
      </c>
      <c r="AZ119" s="9" t="s">
        <v>444</v>
      </c>
      <c r="BA119" s="10">
        <v>41390</v>
      </c>
      <c r="BB119" s="10">
        <v>41432</v>
      </c>
      <c r="BC119" s="9" t="s">
        <v>203</v>
      </c>
    </row>
    <row r="120" spans="1:83" ht="15" customHeight="1">
      <c r="B120" t="s">
        <v>631</v>
      </c>
      <c r="C120" t="s">
        <v>632</v>
      </c>
      <c r="D120" t="s">
        <v>180</v>
      </c>
      <c r="H120" s="7" t="s">
        <v>633</v>
      </c>
      <c r="I120" t="s">
        <v>218</v>
      </c>
      <c r="T120" t="str">
        <f t="shared" si="3"/>
        <v xml:space="preserve">         </v>
      </c>
      <c r="U120" t="s">
        <v>61</v>
      </c>
      <c r="V120" t="s">
        <v>61</v>
      </c>
      <c r="W120" t="s">
        <v>634</v>
      </c>
      <c r="X120" t="s">
        <v>289</v>
      </c>
      <c r="Y120">
        <v>29</v>
      </c>
      <c r="AB120">
        <v>33</v>
      </c>
      <c r="AD120">
        <v>20</v>
      </c>
      <c r="AE120" t="s">
        <v>66</v>
      </c>
      <c r="AH120" t="str">
        <f t="shared" si="4"/>
        <v xml:space="preserve">DG 29   33  20 SUR  </v>
      </c>
      <c r="AI120">
        <v>71587098</v>
      </c>
      <c r="AJ120">
        <v>3566090</v>
      </c>
      <c r="AK120" t="s">
        <v>635</v>
      </c>
      <c r="AO120" s="1"/>
      <c r="AP120">
        <v>3</v>
      </c>
      <c r="AQ120" s="4">
        <v>41327</v>
      </c>
      <c r="AR120" s="4">
        <v>41387</v>
      </c>
      <c r="AS120" s="5">
        <f t="shared" si="5"/>
        <v>60</v>
      </c>
      <c r="AT120" t="s">
        <v>75</v>
      </c>
      <c r="AU120" t="s">
        <v>15</v>
      </c>
      <c r="AV120" s="10">
        <v>41387</v>
      </c>
      <c r="AW120" s="9" t="s">
        <v>421</v>
      </c>
      <c r="AX120" s="10">
        <v>41387</v>
      </c>
    </row>
    <row r="121" spans="1:83" ht="15" customHeight="1">
      <c r="B121" t="s">
        <v>636</v>
      </c>
      <c r="C121">
        <v>1300593</v>
      </c>
      <c r="D121" t="s">
        <v>64</v>
      </c>
      <c r="E121" t="s">
        <v>101</v>
      </c>
      <c r="H121" s="7" t="s">
        <v>637</v>
      </c>
      <c r="I121" t="s">
        <v>638</v>
      </c>
      <c r="J121" t="s">
        <v>63</v>
      </c>
      <c r="K121">
        <v>25</v>
      </c>
      <c r="L121" t="s">
        <v>83</v>
      </c>
      <c r="N121">
        <v>40</v>
      </c>
      <c r="O121" t="s">
        <v>65</v>
      </c>
      <c r="P121">
        <v>81</v>
      </c>
      <c r="Q121" t="s">
        <v>66</v>
      </c>
      <c r="T121" t="str">
        <f t="shared" si="3"/>
        <v xml:space="preserve">KR 25 A  40 G 81 SUR  </v>
      </c>
      <c r="U121">
        <v>1039458412</v>
      </c>
      <c r="V121">
        <v>3793117</v>
      </c>
      <c r="W121" t="s">
        <v>639</v>
      </c>
      <c r="X121" t="s">
        <v>63</v>
      </c>
      <c r="Y121">
        <v>25</v>
      </c>
      <c r="Z121" t="s">
        <v>83</v>
      </c>
      <c r="AB121">
        <v>40</v>
      </c>
      <c r="AC121" t="s">
        <v>65</v>
      </c>
      <c r="AD121">
        <v>81</v>
      </c>
      <c r="AE121" t="s">
        <v>66</v>
      </c>
      <c r="AH121" t="str">
        <f t="shared" si="4"/>
        <v xml:space="preserve">KR 25 A  40 G 81 SUR  </v>
      </c>
      <c r="AI121">
        <v>98620542</v>
      </c>
      <c r="AJ121" t="s">
        <v>61</v>
      </c>
      <c r="AK121" t="s">
        <v>117</v>
      </c>
      <c r="AO121" s="1"/>
      <c r="AP121">
        <v>6</v>
      </c>
      <c r="AQ121" s="4">
        <v>41326</v>
      </c>
      <c r="AR121" s="4">
        <v>41326</v>
      </c>
      <c r="AS121" s="5">
        <f t="shared" si="5"/>
        <v>0</v>
      </c>
      <c r="AT121" t="s">
        <v>75</v>
      </c>
      <c r="AU121" t="s">
        <v>15</v>
      </c>
      <c r="AV121" s="10">
        <v>41326</v>
      </c>
      <c r="AW121" s="9" t="s">
        <v>203</v>
      </c>
      <c r="AX121" s="10">
        <v>41326</v>
      </c>
      <c r="AY121" s="10">
        <v>41332</v>
      </c>
      <c r="AZ121" s="9" t="s">
        <v>236</v>
      </c>
      <c r="BA121" s="10">
        <v>41332</v>
      </c>
      <c r="CE121" s="10">
        <v>41332</v>
      </c>
    </row>
    <row r="122" spans="1:83" ht="15" customHeight="1">
      <c r="B122" t="s">
        <v>640</v>
      </c>
      <c r="C122" t="s">
        <v>641</v>
      </c>
      <c r="D122" t="s">
        <v>77</v>
      </c>
      <c r="H122" s="7" t="s">
        <v>642</v>
      </c>
      <c r="I122" t="s">
        <v>643</v>
      </c>
      <c r="J122" t="s">
        <v>80</v>
      </c>
      <c r="K122">
        <v>15</v>
      </c>
      <c r="M122" t="s">
        <v>66</v>
      </c>
      <c r="N122">
        <v>46</v>
      </c>
      <c r="P122">
        <v>120</v>
      </c>
      <c r="S122">
        <v>104</v>
      </c>
      <c r="T122" t="str">
        <f t="shared" si="3"/>
        <v>CL 15  SUR 46  120   104</v>
      </c>
      <c r="U122">
        <v>9000770418</v>
      </c>
      <c r="V122">
        <v>4442015</v>
      </c>
      <c r="W122" t="s">
        <v>644</v>
      </c>
      <c r="X122" t="s">
        <v>63</v>
      </c>
      <c r="Y122">
        <v>46</v>
      </c>
      <c r="AB122">
        <v>25</v>
      </c>
      <c r="AD122">
        <v>32</v>
      </c>
      <c r="AE122" t="s">
        <v>66</v>
      </c>
      <c r="AH122" t="str">
        <f t="shared" si="4"/>
        <v xml:space="preserve">KR 46   25  32 SUR  </v>
      </c>
      <c r="AI122" t="s">
        <v>61</v>
      </c>
      <c r="AJ122" t="s">
        <v>61</v>
      </c>
      <c r="AK122" t="s">
        <v>645</v>
      </c>
      <c r="AO122" s="1"/>
      <c r="AP122">
        <v>2</v>
      </c>
      <c r="AQ122" s="4">
        <v>41326</v>
      </c>
      <c r="AR122" s="4">
        <v>41340</v>
      </c>
      <c r="AS122" s="5">
        <f t="shared" si="5"/>
        <v>14</v>
      </c>
      <c r="AT122" t="s">
        <v>75</v>
      </c>
      <c r="AU122" t="s">
        <v>15</v>
      </c>
      <c r="AV122" s="10">
        <v>41340</v>
      </c>
      <c r="AW122" s="9" t="s">
        <v>203</v>
      </c>
      <c r="AX122" s="10">
        <v>41340</v>
      </c>
      <c r="AY122" s="10">
        <v>41353</v>
      </c>
      <c r="AZ122" s="9" t="s">
        <v>237</v>
      </c>
      <c r="BA122" s="10">
        <v>41353</v>
      </c>
      <c r="BB122" s="10">
        <v>41379</v>
      </c>
      <c r="BC122" s="9" t="s">
        <v>237</v>
      </c>
      <c r="BD122" s="10">
        <v>41379</v>
      </c>
      <c r="BK122" s="10">
        <v>41353</v>
      </c>
      <c r="BL122" s="10">
        <v>41367</v>
      </c>
      <c r="BM122" s="10">
        <v>41418</v>
      </c>
      <c r="BN122" s="10">
        <v>41421</v>
      </c>
      <c r="CC122" s="10">
        <v>41771</v>
      </c>
    </row>
    <row r="123" spans="1:83" ht="15" customHeight="1">
      <c r="B123" t="s">
        <v>646</v>
      </c>
      <c r="C123">
        <v>1300594</v>
      </c>
      <c r="D123" t="s">
        <v>77</v>
      </c>
      <c r="H123" s="7" t="s">
        <v>642</v>
      </c>
      <c r="I123" t="s">
        <v>273</v>
      </c>
      <c r="T123" t="str">
        <f t="shared" si="3"/>
        <v xml:space="preserve">         </v>
      </c>
      <c r="U123" t="s">
        <v>61</v>
      </c>
      <c r="V123">
        <v>2762773</v>
      </c>
      <c r="W123" t="s">
        <v>82</v>
      </c>
      <c r="X123" t="s">
        <v>80</v>
      </c>
      <c r="Y123">
        <v>47</v>
      </c>
      <c r="AA123" t="s">
        <v>66</v>
      </c>
      <c r="AB123">
        <v>39</v>
      </c>
      <c r="AD123">
        <v>14</v>
      </c>
      <c r="AG123">
        <v>201</v>
      </c>
      <c r="AH123" t="str">
        <f t="shared" si="4"/>
        <v>CL 47  SUR 39  14   201</v>
      </c>
      <c r="AI123" t="s">
        <v>61</v>
      </c>
      <c r="AJ123" t="s">
        <v>61</v>
      </c>
      <c r="AK123" t="s">
        <v>109</v>
      </c>
      <c r="AO123" s="1"/>
      <c r="AP123">
        <v>7</v>
      </c>
      <c r="AQ123" s="4">
        <v>41326</v>
      </c>
      <c r="AR123" s="4">
        <v>41332</v>
      </c>
      <c r="AS123" s="5">
        <f t="shared" si="5"/>
        <v>6</v>
      </c>
      <c r="AT123" t="s">
        <v>75</v>
      </c>
      <c r="AU123" t="s">
        <v>15</v>
      </c>
      <c r="AV123" s="10">
        <v>41332</v>
      </c>
      <c r="AW123" s="9" t="s">
        <v>142</v>
      </c>
      <c r="AX123" s="10">
        <v>41332</v>
      </c>
      <c r="AY123" s="10">
        <v>41355</v>
      </c>
      <c r="AZ123" s="9" t="s">
        <v>647</v>
      </c>
      <c r="BA123" s="10">
        <v>41355</v>
      </c>
      <c r="CE123" s="10">
        <v>41355</v>
      </c>
    </row>
    <row r="124" spans="1:83" ht="15" customHeight="1">
      <c r="B124" t="s">
        <v>648</v>
      </c>
      <c r="C124">
        <v>1300599</v>
      </c>
      <c r="D124" t="s">
        <v>64</v>
      </c>
      <c r="E124" t="s">
        <v>101</v>
      </c>
      <c r="H124" s="7" t="s">
        <v>150</v>
      </c>
      <c r="I124" t="s">
        <v>649</v>
      </c>
      <c r="J124" t="s">
        <v>63</v>
      </c>
      <c r="K124">
        <v>32</v>
      </c>
      <c r="N124">
        <v>38</v>
      </c>
      <c r="P124">
        <v>20</v>
      </c>
      <c r="Q124" t="s">
        <v>66</v>
      </c>
      <c r="T124" t="str">
        <f t="shared" si="3"/>
        <v xml:space="preserve">KR 32   38  20 SUR  </v>
      </c>
      <c r="U124">
        <v>42880026</v>
      </c>
      <c r="V124">
        <v>3022673</v>
      </c>
      <c r="W124" t="s">
        <v>82</v>
      </c>
      <c r="X124" t="s">
        <v>63</v>
      </c>
      <c r="Y124">
        <v>32</v>
      </c>
      <c r="AB124">
        <v>38</v>
      </c>
      <c r="AD124">
        <v>20</v>
      </c>
      <c r="AE124" t="s">
        <v>66</v>
      </c>
      <c r="AH124" t="str">
        <f t="shared" si="4"/>
        <v xml:space="preserve">KR 32   38  20 SUR  </v>
      </c>
      <c r="AI124" t="s">
        <v>61</v>
      </c>
      <c r="AJ124" t="s">
        <v>61</v>
      </c>
      <c r="AK124" t="s">
        <v>211</v>
      </c>
      <c r="AO124" s="1"/>
      <c r="AP124">
        <v>9</v>
      </c>
      <c r="AQ124" s="4">
        <v>41327</v>
      </c>
      <c r="AR124" s="4">
        <v>41332</v>
      </c>
      <c r="AS124" s="5">
        <f t="shared" si="5"/>
        <v>5</v>
      </c>
      <c r="AT124" t="s">
        <v>75</v>
      </c>
      <c r="AU124" t="s">
        <v>15</v>
      </c>
      <c r="AV124" s="10">
        <v>41332</v>
      </c>
      <c r="AW124" s="9" t="s">
        <v>236</v>
      </c>
      <c r="AX124" s="10">
        <v>41332</v>
      </c>
      <c r="AY124" s="10">
        <v>41414</v>
      </c>
      <c r="AZ124" s="9" t="s">
        <v>85</v>
      </c>
      <c r="BA124" s="10">
        <v>41414</v>
      </c>
      <c r="CE124" s="10">
        <v>41583</v>
      </c>
    </row>
    <row r="125" spans="1:83" ht="15" customHeight="1">
      <c r="B125" t="s">
        <v>650</v>
      </c>
      <c r="C125">
        <v>1300605</v>
      </c>
      <c r="D125" t="s">
        <v>94</v>
      </c>
      <c r="G125" t="s">
        <v>651</v>
      </c>
      <c r="H125" s="7" t="s">
        <v>652</v>
      </c>
      <c r="I125" t="s">
        <v>653</v>
      </c>
      <c r="T125" t="str">
        <f t="shared" si="3"/>
        <v xml:space="preserve">         </v>
      </c>
      <c r="U125" t="s">
        <v>61</v>
      </c>
      <c r="V125">
        <v>2765187</v>
      </c>
      <c r="W125" t="s">
        <v>654</v>
      </c>
      <c r="X125" t="s">
        <v>63</v>
      </c>
      <c r="Y125">
        <v>42</v>
      </c>
      <c r="Z125" t="s">
        <v>104</v>
      </c>
      <c r="AB125">
        <v>46</v>
      </c>
      <c r="AC125" t="s">
        <v>170</v>
      </c>
      <c r="AD125">
        <v>27</v>
      </c>
      <c r="AH125" t="str">
        <f t="shared" si="4"/>
        <v xml:space="preserve">KR 42 B  46 D 27   </v>
      </c>
      <c r="AI125" t="s">
        <v>61</v>
      </c>
      <c r="AJ125" t="s">
        <v>61</v>
      </c>
      <c r="AK125" t="s">
        <v>316</v>
      </c>
      <c r="AO125" s="1"/>
      <c r="AP125">
        <v>7</v>
      </c>
      <c r="AQ125" s="4">
        <v>41327</v>
      </c>
      <c r="AR125" s="4">
        <v>41331</v>
      </c>
      <c r="AS125" s="5">
        <f t="shared" si="5"/>
        <v>4</v>
      </c>
      <c r="AT125" t="s">
        <v>75</v>
      </c>
      <c r="AU125" t="s">
        <v>15</v>
      </c>
      <c r="AV125" s="10">
        <v>41331</v>
      </c>
      <c r="AW125" s="9" t="s">
        <v>140</v>
      </c>
      <c r="AX125" s="10">
        <v>41331</v>
      </c>
      <c r="AY125" s="10">
        <v>41379</v>
      </c>
      <c r="AZ125" s="9" t="s">
        <v>140</v>
      </c>
      <c r="BA125" s="10">
        <v>41379</v>
      </c>
    </row>
    <row r="126" spans="1:83" ht="15" customHeight="1">
      <c r="B126" t="s">
        <v>655</v>
      </c>
      <c r="C126">
        <v>1300611</v>
      </c>
      <c r="D126" t="s">
        <v>77</v>
      </c>
      <c r="H126" s="7" t="s">
        <v>656</v>
      </c>
      <c r="I126" t="s">
        <v>231</v>
      </c>
      <c r="T126" t="str">
        <f t="shared" si="3"/>
        <v xml:space="preserve">         </v>
      </c>
      <c r="U126" t="s">
        <v>61</v>
      </c>
      <c r="V126" t="s">
        <v>61</v>
      </c>
      <c r="W126" t="s">
        <v>82</v>
      </c>
      <c r="X126" t="s">
        <v>289</v>
      </c>
      <c r="Y126">
        <v>33</v>
      </c>
      <c r="Z126" t="s">
        <v>83</v>
      </c>
      <c r="AB126">
        <v>34</v>
      </c>
      <c r="AC126" t="s">
        <v>315</v>
      </c>
      <c r="AD126">
        <v>48</v>
      </c>
      <c r="AE126" t="s">
        <v>66</v>
      </c>
      <c r="AH126" t="str">
        <f t="shared" si="4"/>
        <v xml:space="preserve">DG 33 A  34 E 48 SUR  </v>
      </c>
      <c r="AI126" t="s">
        <v>61</v>
      </c>
      <c r="AJ126" t="s">
        <v>61</v>
      </c>
      <c r="AK126" t="s">
        <v>232</v>
      </c>
      <c r="AO126" s="1"/>
      <c r="AP126">
        <v>9</v>
      </c>
      <c r="AQ126" s="4">
        <v>41327</v>
      </c>
      <c r="AR126" s="4">
        <v>41332</v>
      </c>
      <c r="AS126" s="5">
        <f t="shared" si="5"/>
        <v>5</v>
      </c>
      <c r="AT126" t="s">
        <v>75</v>
      </c>
      <c r="AU126" t="s">
        <v>15</v>
      </c>
    </row>
    <row r="127" spans="1:83" ht="15" customHeight="1">
      <c r="B127" t="s">
        <v>657</v>
      </c>
      <c r="C127">
        <v>1300612</v>
      </c>
      <c r="D127" t="s">
        <v>77</v>
      </c>
      <c r="H127" s="7" t="s">
        <v>658</v>
      </c>
      <c r="I127" t="s">
        <v>659</v>
      </c>
      <c r="T127" t="str">
        <f t="shared" si="3"/>
        <v xml:space="preserve">         </v>
      </c>
      <c r="U127">
        <v>70554494</v>
      </c>
      <c r="V127">
        <v>3334788</v>
      </c>
      <c r="W127" t="s">
        <v>82</v>
      </c>
      <c r="X127" t="s">
        <v>63</v>
      </c>
      <c r="Y127">
        <v>41</v>
      </c>
      <c r="AB127">
        <v>44</v>
      </c>
      <c r="AD127">
        <v>51</v>
      </c>
      <c r="AE127" t="s">
        <v>66</v>
      </c>
      <c r="AG127">
        <v>201</v>
      </c>
      <c r="AH127" t="str">
        <f t="shared" si="4"/>
        <v>KR 41   44  51 SUR  201</v>
      </c>
      <c r="AI127" t="s">
        <v>61</v>
      </c>
      <c r="AJ127" t="s">
        <v>61</v>
      </c>
      <c r="AK127" t="s">
        <v>67</v>
      </c>
      <c r="AO127" s="1"/>
      <c r="AP127">
        <v>7</v>
      </c>
      <c r="AQ127" s="4">
        <v>41327</v>
      </c>
      <c r="AR127" s="4">
        <v>41332</v>
      </c>
      <c r="AS127" s="5">
        <f t="shared" si="5"/>
        <v>5</v>
      </c>
      <c r="AT127" t="s">
        <v>75</v>
      </c>
      <c r="AU127" t="s">
        <v>195</v>
      </c>
    </row>
    <row r="128" spans="1:83" ht="15" customHeight="1">
      <c r="A128" t="s">
        <v>660</v>
      </c>
      <c r="B128" t="s">
        <v>661</v>
      </c>
      <c r="C128" t="s">
        <v>662</v>
      </c>
      <c r="D128" t="s">
        <v>94</v>
      </c>
      <c r="H128" s="7" t="s">
        <v>663</v>
      </c>
      <c r="I128" t="s">
        <v>664</v>
      </c>
      <c r="T128" t="str">
        <f t="shared" si="3"/>
        <v xml:space="preserve">         </v>
      </c>
      <c r="U128">
        <v>5381024</v>
      </c>
      <c r="V128" t="s">
        <v>61</v>
      </c>
      <c r="W128" t="s">
        <v>665</v>
      </c>
      <c r="AH128" t="str">
        <f t="shared" si="4"/>
        <v xml:space="preserve">         </v>
      </c>
      <c r="AI128">
        <v>538834</v>
      </c>
      <c r="AJ128">
        <v>5380433</v>
      </c>
      <c r="AL128" t="s">
        <v>363</v>
      </c>
      <c r="AO128" s="1" t="s">
        <v>666</v>
      </c>
      <c r="AP128">
        <v>13</v>
      </c>
      <c r="AQ128" s="4">
        <v>41305</v>
      </c>
      <c r="AR128" s="4">
        <v>41319</v>
      </c>
      <c r="AS128" s="5">
        <f t="shared" si="5"/>
        <v>14</v>
      </c>
      <c r="AT128" t="s">
        <v>75</v>
      </c>
      <c r="AU128" t="s">
        <v>195</v>
      </c>
    </row>
    <row r="129" spans="2:83" ht="15" customHeight="1">
      <c r="B129" t="s">
        <v>667</v>
      </c>
      <c r="C129">
        <v>108109</v>
      </c>
      <c r="D129" t="s">
        <v>64</v>
      </c>
      <c r="E129" t="s">
        <v>239</v>
      </c>
      <c r="H129" s="7" t="s">
        <v>668</v>
      </c>
      <c r="I129" t="s">
        <v>669</v>
      </c>
      <c r="J129" t="s">
        <v>63</v>
      </c>
      <c r="K129">
        <v>42</v>
      </c>
      <c r="L129" t="s">
        <v>170</v>
      </c>
      <c r="N129">
        <v>45</v>
      </c>
      <c r="O129" t="s">
        <v>81</v>
      </c>
      <c r="P129">
        <v>124</v>
      </c>
      <c r="Q129" t="s">
        <v>66</v>
      </c>
      <c r="T129" t="str">
        <f t="shared" si="3"/>
        <v xml:space="preserve">KR 42 D  45 C 124 SUR  </v>
      </c>
      <c r="U129" t="s">
        <v>61</v>
      </c>
      <c r="V129">
        <v>5974158</v>
      </c>
      <c r="W129" t="s">
        <v>82</v>
      </c>
      <c r="X129" t="s">
        <v>63</v>
      </c>
      <c r="Y129">
        <v>42</v>
      </c>
      <c r="Z129" t="s">
        <v>170</v>
      </c>
      <c r="AB129">
        <v>45</v>
      </c>
      <c r="AC129" t="s">
        <v>81</v>
      </c>
      <c r="AD129">
        <v>124</v>
      </c>
      <c r="AE129" t="s">
        <v>66</v>
      </c>
      <c r="AH129" t="str">
        <f t="shared" si="4"/>
        <v xml:space="preserve">KR 42 D  45 C 124 SUR  </v>
      </c>
      <c r="AI129" t="s">
        <v>61</v>
      </c>
      <c r="AJ129" t="s">
        <v>61</v>
      </c>
      <c r="AK129" t="s">
        <v>316</v>
      </c>
      <c r="AO129" s="1"/>
      <c r="AP129">
        <v>7</v>
      </c>
      <c r="AQ129" s="4">
        <v>41326</v>
      </c>
      <c r="AR129" s="4">
        <v>41333</v>
      </c>
      <c r="AS129" s="5">
        <f t="shared" si="5"/>
        <v>7</v>
      </c>
      <c r="AT129" t="s">
        <v>75</v>
      </c>
      <c r="AU129" t="s">
        <v>15</v>
      </c>
    </row>
    <row r="130" spans="2:83" ht="15" customHeight="1">
      <c r="B130" t="s">
        <v>670</v>
      </c>
      <c r="C130">
        <v>1300613</v>
      </c>
      <c r="D130" t="s">
        <v>180</v>
      </c>
      <c r="H130" s="7" t="s">
        <v>671</v>
      </c>
      <c r="I130" t="s">
        <v>672</v>
      </c>
      <c r="T130" t="str">
        <f t="shared" si="3"/>
        <v xml:space="preserve">         </v>
      </c>
      <c r="U130" t="s">
        <v>61</v>
      </c>
      <c r="V130">
        <v>3764619</v>
      </c>
      <c r="W130" t="s">
        <v>134</v>
      </c>
      <c r="AH130" t="str">
        <f t="shared" si="4"/>
        <v xml:space="preserve">         </v>
      </c>
      <c r="AI130" t="s">
        <v>61</v>
      </c>
      <c r="AJ130" t="s">
        <v>61</v>
      </c>
      <c r="AL130" t="s">
        <v>191</v>
      </c>
      <c r="AO130" s="1"/>
      <c r="AP130">
        <v>11</v>
      </c>
      <c r="AQ130" s="4">
        <v>41327</v>
      </c>
      <c r="AR130" s="4">
        <v>41333</v>
      </c>
      <c r="AS130" s="5">
        <f t="shared" si="5"/>
        <v>6</v>
      </c>
      <c r="AT130" t="s">
        <v>148</v>
      </c>
      <c r="AU130" t="s">
        <v>15</v>
      </c>
      <c r="BU130" s="10">
        <v>41333</v>
      </c>
      <c r="BV130" s="10">
        <v>41333</v>
      </c>
      <c r="CE130" s="10">
        <v>41432</v>
      </c>
    </row>
    <row r="131" spans="2:83" ht="15" customHeight="1">
      <c r="B131" t="s">
        <v>673</v>
      </c>
      <c r="C131" t="s">
        <v>674</v>
      </c>
      <c r="D131" t="s">
        <v>64</v>
      </c>
      <c r="E131" t="s">
        <v>101</v>
      </c>
      <c r="H131" s="7" t="s">
        <v>675</v>
      </c>
      <c r="I131" t="s">
        <v>676</v>
      </c>
      <c r="T131" t="str">
        <f t="shared" si="3"/>
        <v xml:space="preserve">         </v>
      </c>
      <c r="U131" t="s">
        <v>61</v>
      </c>
      <c r="V131">
        <v>4624</v>
      </c>
      <c r="W131" t="s">
        <v>677</v>
      </c>
      <c r="X131" t="s">
        <v>80</v>
      </c>
      <c r="Y131">
        <v>37</v>
      </c>
      <c r="AA131" t="s">
        <v>66</v>
      </c>
      <c r="AB131">
        <v>35</v>
      </c>
      <c r="AD131">
        <v>6</v>
      </c>
      <c r="AH131" t="str">
        <f t="shared" si="4"/>
        <v xml:space="preserve">CL 37  SUR 35  6   </v>
      </c>
      <c r="AI131" t="s">
        <v>61</v>
      </c>
      <c r="AJ131" t="s">
        <v>61</v>
      </c>
      <c r="AK131" t="s">
        <v>211</v>
      </c>
      <c r="AO131" s="1"/>
      <c r="AP131">
        <v>9</v>
      </c>
      <c r="AQ131" s="4">
        <v>41327</v>
      </c>
      <c r="AR131" s="4">
        <v>41333</v>
      </c>
      <c r="AS131" s="5">
        <f t="shared" si="5"/>
        <v>6</v>
      </c>
      <c r="AT131" t="s">
        <v>75</v>
      </c>
      <c r="AU131" t="s">
        <v>15</v>
      </c>
      <c r="AV131" s="10">
        <v>41333</v>
      </c>
      <c r="AW131" s="9" t="s">
        <v>503</v>
      </c>
      <c r="AX131" s="10">
        <v>41333</v>
      </c>
      <c r="AY131" s="10">
        <v>41351</v>
      </c>
      <c r="AZ131" s="9" t="s">
        <v>236</v>
      </c>
      <c r="BA131" s="10">
        <v>41351</v>
      </c>
      <c r="BB131" s="10">
        <v>41414</v>
      </c>
      <c r="BC131" s="9" t="s">
        <v>85</v>
      </c>
      <c r="BD131" s="10">
        <v>41414</v>
      </c>
      <c r="BE131" s="10"/>
    </row>
    <row r="132" spans="2:83" ht="15" customHeight="1">
      <c r="B132" t="s">
        <v>678</v>
      </c>
      <c r="C132">
        <v>1300625</v>
      </c>
      <c r="D132" t="s">
        <v>64</v>
      </c>
      <c r="E132" t="s">
        <v>101</v>
      </c>
      <c r="H132" s="7" t="s">
        <v>675</v>
      </c>
      <c r="I132" t="s">
        <v>679</v>
      </c>
      <c r="J132" t="s">
        <v>63</v>
      </c>
      <c r="K132">
        <v>29</v>
      </c>
      <c r="L132" t="s">
        <v>104</v>
      </c>
      <c r="N132">
        <v>41</v>
      </c>
      <c r="O132" t="s">
        <v>83</v>
      </c>
      <c r="P132">
        <v>16</v>
      </c>
      <c r="Q132" t="s">
        <v>66</v>
      </c>
      <c r="T132" t="str">
        <f t="shared" si="3"/>
        <v xml:space="preserve">KR 29 B  41 A 16 SUR  </v>
      </c>
      <c r="U132">
        <v>43878517</v>
      </c>
      <c r="V132">
        <v>2764064</v>
      </c>
      <c r="W132" t="s">
        <v>82</v>
      </c>
      <c r="X132" t="s">
        <v>63</v>
      </c>
      <c r="Y132">
        <v>29</v>
      </c>
      <c r="Z132" t="s">
        <v>104</v>
      </c>
      <c r="AB132">
        <v>41</v>
      </c>
      <c r="AC132" t="s">
        <v>83</v>
      </c>
      <c r="AD132">
        <v>16</v>
      </c>
      <c r="AE132" t="s">
        <v>66</v>
      </c>
      <c r="AH132" t="str">
        <f t="shared" si="4"/>
        <v xml:space="preserve">KR 29 B  41 A 16 SUR  </v>
      </c>
      <c r="AI132" t="s">
        <v>61</v>
      </c>
      <c r="AJ132" t="s">
        <v>61</v>
      </c>
      <c r="AK132" t="s">
        <v>322</v>
      </c>
      <c r="AO132" s="1"/>
      <c r="AP132">
        <v>6</v>
      </c>
      <c r="AQ132" s="4">
        <v>41327</v>
      </c>
      <c r="AR132" s="4">
        <v>41333</v>
      </c>
      <c r="AS132" s="5">
        <f t="shared" si="5"/>
        <v>6</v>
      </c>
      <c r="AT132" t="s">
        <v>75</v>
      </c>
      <c r="AU132" t="s">
        <v>15</v>
      </c>
    </row>
    <row r="133" spans="2:83" ht="15" customHeight="1">
      <c r="B133" t="s">
        <v>680</v>
      </c>
      <c r="C133" t="s">
        <v>681</v>
      </c>
      <c r="D133" t="s">
        <v>64</v>
      </c>
      <c r="E133" t="s">
        <v>101</v>
      </c>
      <c r="F133">
        <v>3</v>
      </c>
      <c r="H133" s="7" t="s">
        <v>675</v>
      </c>
      <c r="I133" t="s">
        <v>60</v>
      </c>
      <c r="T133" t="str">
        <f t="shared" ref="T133:T196" si="6">CONCATENATE(J133," ",K133," ",L133," ",M133," ",N133," ",O133," ",P133," ",Q133," ",R133," ",S133)</f>
        <v xml:space="preserve">         </v>
      </c>
      <c r="U133" t="s">
        <v>61</v>
      </c>
      <c r="V133" t="s">
        <v>61</v>
      </c>
      <c r="W133" t="s">
        <v>682</v>
      </c>
      <c r="X133" t="s">
        <v>80</v>
      </c>
      <c r="Y133">
        <v>31</v>
      </c>
      <c r="Z133" t="s">
        <v>83</v>
      </c>
      <c r="AA133" t="s">
        <v>66</v>
      </c>
      <c r="AB133">
        <v>43</v>
      </c>
      <c r="AC133" t="s">
        <v>83</v>
      </c>
      <c r="AD133">
        <v>28</v>
      </c>
      <c r="AG133">
        <v>201</v>
      </c>
      <c r="AH133" t="str">
        <f t="shared" ref="AH133:AH196" si="7">CONCATENATE(X133," ",Y133," ",Z133," ",AA133," ",AB133," ",AC133," ",AD133," ",AE133," ",AF133," ",AG133)</f>
        <v>CL 31 A SUR 43 A 28   201</v>
      </c>
      <c r="AI133">
        <v>98558969</v>
      </c>
      <c r="AJ133">
        <v>3330875</v>
      </c>
      <c r="AK133" t="s">
        <v>615</v>
      </c>
      <c r="AO133" s="1"/>
      <c r="AP133">
        <v>2</v>
      </c>
      <c r="AQ133" s="4">
        <v>41331</v>
      </c>
      <c r="AR133" s="4">
        <v>41331</v>
      </c>
      <c r="AS133" s="5">
        <f t="shared" ref="AS133:AS196" si="8">+AR133-AQ133</f>
        <v>0</v>
      </c>
      <c r="AT133" t="s">
        <v>69</v>
      </c>
      <c r="AU133" t="s">
        <v>15</v>
      </c>
      <c r="AV133" s="10">
        <v>41331</v>
      </c>
      <c r="AW133" s="9" t="s">
        <v>92</v>
      </c>
      <c r="AX133" s="10">
        <v>41331</v>
      </c>
      <c r="BM133" s="10">
        <v>41331</v>
      </c>
      <c r="BN133" s="10">
        <v>41446</v>
      </c>
      <c r="BO133" s="10">
        <v>41450</v>
      </c>
      <c r="BP133" s="10">
        <v>41450</v>
      </c>
    </row>
    <row r="134" spans="2:83" ht="15" customHeight="1">
      <c r="B134" t="s">
        <v>683</v>
      </c>
      <c r="C134">
        <v>107951</v>
      </c>
      <c r="D134" t="s">
        <v>180</v>
      </c>
      <c r="H134" s="7" t="s">
        <v>684</v>
      </c>
      <c r="I134" t="s">
        <v>685</v>
      </c>
      <c r="T134" t="str">
        <f t="shared" si="6"/>
        <v xml:space="preserve">         </v>
      </c>
      <c r="U134" t="s">
        <v>61</v>
      </c>
      <c r="V134">
        <v>2501086</v>
      </c>
      <c r="W134" t="s">
        <v>686</v>
      </c>
      <c r="AH134" t="str">
        <f t="shared" si="7"/>
        <v xml:space="preserve">         </v>
      </c>
      <c r="AI134">
        <v>8212835</v>
      </c>
      <c r="AJ134" t="s">
        <v>61</v>
      </c>
      <c r="AL134" t="s">
        <v>91</v>
      </c>
      <c r="AN134" t="s">
        <v>138</v>
      </c>
      <c r="AO134" s="1" t="s">
        <v>687</v>
      </c>
      <c r="AP134">
        <v>12</v>
      </c>
      <c r="AQ134" s="4">
        <v>41334</v>
      </c>
      <c r="AR134" s="4">
        <v>41338</v>
      </c>
      <c r="AS134" s="5">
        <f t="shared" si="8"/>
        <v>4</v>
      </c>
      <c r="AT134" t="s">
        <v>75</v>
      </c>
      <c r="AU134" t="s">
        <v>195</v>
      </c>
      <c r="AV134" s="10">
        <v>41338</v>
      </c>
      <c r="AW134" s="9" t="s">
        <v>140</v>
      </c>
      <c r="AX134" s="10">
        <v>41338</v>
      </c>
      <c r="BK134" s="10">
        <v>41355</v>
      </c>
      <c r="BL134" s="10">
        <v>41355</v>
      </c>
    </row>
    <row r="135" spans="2:83" ht="15" customHeight="1">
      <c r="B135" t="s">
        <v>688</v>
      </c>
      <c r="C135">
        <v>1300671</v>
      </c>
      <c r="D135" t="s">
        <v>64</v>
      </c>
      <c r="E135" t="s">
        <v>58</v>
      </c>
      <c r="H135" s="7" t="s">
        <v>482</v>
      </c>
      <c r="I135" t="s">
        <v>273</v>
      </c>
      <c r="T135" t="str">
        <f t="shared" si="6"/>
        <v xml:space="preserve">         </v>
      </c>
      <c r="U135" t="s">
        <v>61</v>
      </c>
      <c r="V135" t="s">
        <v>61</v>
      </c>
      <c r="W135" t="s">
        <v>689</v>
      </c>
      <c r="X135" t="s">
        <v>63</v>
      </c>
      <c r="Y135">
        <v>43</v>
      </c>
      <c r="Z135" t="s">
        <v>83</v>
      </c>
      <c r="AB135">
        <v>32</v>
      </c>
      <c r="AC135" t="s">
        <v>104</v>
      </c>
      <c r="AD135">
        <v>48</v>
      </c>
      <c r="AE135" t="s">
        <v>66</v>
      </c>
      <c r="AH135" t="str">
        <f t="shared" si="7"/>
        <v xml:space="preserve">KR 43 A  32 B 48 SUR  </v>
      </c>
      <c r="AI135" t="s">
        <v>61</v>
      </c>
      <c r="AJ135" t="s">
        <v>61</v>
      </c>
      <c r="AK135" t="s">
        <v>615</v>
      </c>
      <c r="AO135" s="1"/>
      <c r="AP135">
        <v>2</v>
      </c>
      <c r="AQ135" s="4">
        <v>41331</v>
      </c>
      <c r="AR135" s="4">
        <v>41334</v>
      </c>
      <c r="AS135" s="5">
        <f t="shared" si="8"/>
        <v>3</v>
      </c>
      <c r="AT135" t="s">
        <v>75</v>
      </c>
      <c r="AU135" t="s">
        <v>15</v>
      </c>
    </row>
    <row r="136" spans="2:83">
      <c r="B136" t="s">
        <v>690</v>
      </c>
      <c r="C136">
        <v>1300675</v>
      </c>
      <c r="D136" t="s">
        <v>57</v>
      </c>
      <c r="E136" t="s">
        <v>286</v>
      </c>
      <c r="H136" s="7" t="s">
        <v>691</v>
      </c>
      <c r="I136" t="s">
        <v>273</v>
      </c>
      <c r="T136" t="str">
        <f t="shared" si="6"/>
        <v xml:space="preserve">         </v>
      </c>
      <c r="U136" t="s">
        <v>61</v>
      </c>
      <c r="V136" t="s">
        <v>61</v>
      </c>
      <c r="W136" t="s">
        <v>692</v>
      </c>
      <c r="AH136" t="str">
        <f t="shared" si="7"/>
        <v xml:space="preserve">         </v>
      </c>
      <c r="AI136" t="s">
        <v>61</v>
      </c>
      <c r="AJ136" t="s">
        <v>61</v>
      </c>
      <c r="AK136" t="s">
        <v>201</v>
      </c>
      <c r="AO136" s="1"/>
      <c r="AP136">
        <v>8</v>
      </c>
      <c r="AQ136" s="4">
        <v>41331</v>
      </c>
      <c r="AR136" s="4"/>
      <c r="AS136" s="5">
        <f t="shared" si="8"/>
        <v>-41331</v>
      </c>
      <c r="AT136" t="s">
        <v>75</v>
      </c>
      <c r="AU136" t="s">
        <v>202</v>
      </c>
    </row>
    <row r="137" spans="2:83" ht="15" customHeight="1">
      <c r="B137" t="s">
        <v>693</v>
      </c>
      <c r="C137">
        <v>1300704</v>
      </c>
      <c r="D137" t="s">
        <v>64</v>
      </c>
      <c r="E137" t="s">
        <v>101</v>
      </c>
      <c r="H137" s="7" t="s">
        <v>694</v>
      </c>
      <c r="I137" t="s">
        <v>273</v>
      </c>
      <c r="T137" t="str">
        <f t="shared" si="6"/>
        <v xml:space="preserve">         </v>
      </c>
      <c r="U137" t="s">
        <v>61</v>
      </c>
      <c r="V137" t="s">
        <v>61</v>
      </c>
      <c r="W137" t="s">
        <v>695</v>
      </c>
      <c r="X137" t="s">
        <v>80</v>
      </c>
      <c r="Y137">
        <v>38</v>
      </c>
      <c r="Z137" t="s">
        <v>83</v>
      </c>
      <c r="AA137" t="s">
        <v>66</v>
      </c>
      <c r="AB137">
        <v>30</v>
      </c>
      <c r="AD137">
        <v>2</v>
      </c>
      <c r="AH137" t="str">
        <f t="shared" si="7"/>
        <v xml:space="preserve">CL 38 A SUR 30  2   </v>
      </c>
      <c r="AI137" t="s">
        <v>61</v>
      </c>
      <c r="AJ137" t="s">
        <v>61</v>
      </c>
      <c r="AK137" t="s">
        <v>211</v>
      </c>
      <c r="AO137" s="1"/>
      <c r="AP137">
        <v>9</v>
      </c>
      <c r="AQ137" s="4">
        <v>41332</v>
      </c>
      <c r="AR137" s="4">
        <v>41338</v>
      </c>
      <c r="AS137" s="5">
        <f t="shared" si="8"/>
        <v>6</v>
      </c>
      <c r="AT137" t="s">
        <v>75</v>
      </c>
      <c r="AU137" t="s">
        <v>15</v>
      </c>
      <c r="AV137" s="10">
        <v>40968</v>
      </c>
      <c r="AW137" s="9" t="s">
        <v>142</v>
      </c>
      <c r="AX137" s="10">
        <v>40968</v>
      </c>
      <c r="AY137" s="10">
        <v>41601</v>
      </c>
      <c r="AZ137" s="9" t="s">
        <v>696</v>
      </c>
      <c r="BA137" s="10">
        <v>41601</v>
      </c>
      <c r="CE137" s="10">
        <v>41411</v>
      </c>
    </row>
    <row r="138" spans="2:83" ht="15" customHeight="1">
      <c r="B138" t="s">
        <v>697</v>
      </c>
      <c r="C138">
        <v>1300716</v>
      </c>
      <c r="D138" t="s">
        <v>64</v>
      </c>
      <c r="E138" t="s">
        <v>58</v>
      </c>
      <c r="H138" s="7" t="s">
        <v>482</v>
      </c>
      <c r="I138" t="s">
        <v>60</v>
      </c>
      <c r="T138" t="str">
        <f t="shared" si="6"/>
        <v xml:space="preserve">         </v>
      </c>
      <c r="U138" t="s">
        <v>61</v>
      </c>
      <c r="V138" t="s">
        <v>61</v>
      </c>
      <c r="W138" t="s">
        <v>82</v>
      </c>
      <c r="X138" t="s">
        <v>289</v>
      </c>
      <c r="Y138">
        <v>31</v>
      </c>
      <c r="Z138" t="s">
        <v>315</v>
      </c>
      <c r="AB138">
        <v>33</v>
      </c>
      <c r="AC138" t="s">
        <v>83</v>
      </c>
      <c r="AD138">
        <v>7</v>
      </c>
      <c r="AE138" t="s">
        <v>66</v>
      </c>
      <c r="AG138">
        <v>201</v>
      </c>
      <c r="AH138" t="str">
        <f t="shared" si="7"/>
        <v>DG 31 E  33 A 7 SUR  201</v>
      </c>
      <c r="AI138" t="s">
        <v>61</v>
      </c>
      <c r="AJ138" t="s">
        <v>61</v>
      </c>
      <c r="AK138" t="s">
        <v>496</v>
      </c>
      <c r="AO138" s="1"/>
      <c r="AP138">
        <v>9</v>
      </c>
      <c r="AQ138" s="4">
        <v>41332</v>
      </c>
      <c r="AR138" s="4">
        <v>41338</v>
      </c>
      <c r="AS138" s="5">
        <f t="shared" si="8"/>
        <v>6</v>
      </c>
      <c r="AT138" t="s">
        <v>75</v>
      </c>
      <c r="AU138" t="s">
        <v>15</v>
      </c>
    </row>
    <row r="139" spans="2:83" ht="15" customHeight="1">
      <c r="B139" t="s">
        <v>698</v>
      </c>
      <c r="C139">
        <v>1300720</v>
      </c>
      <c r="D139" t="s">
        <v>64</v>
      </c>
      <c r="E139" t="s">
        <v>101</v>
      </c>
      <c r="H139" s="7" t="s">
        <v>699</v>
      </c>
      <c r="I139" t="s">
        <v>231</v>
      </c>
      <c r="T139" t="str">
        <f t="shared" si="6"/>
        <v xml:space="preserve">         </v>
      </c>
      <c r="U139" t="s">
        <v>61</v>
      </c>
      <c r="V139" t="s">
        <v>61</v>
      </c>
      <c r="W139" t="s">
        <v>82</v>
      </c>
      <c r="X139" t="s">
        <v>80</v>
      </c>
      <c r="Y139">
        <v>44</v>
      </c>
      <c r="AA139" t="s">
        <v>66</v>
      </c>
      <c r="AB139">
        <v>41</v>
      </c>
      <c r="AC139" t="s">
        <v>83</v>
      </c>
      <c r="AD139">
        <v>19</v>
      </c>
      <c r="AH139" t="str">
        <f t="shared" si="7"/>
        <v xml:space="preserve">CL 44  SUR 41 A 19   </v>
      </c>
      <c r="AI139" t="s">
        <v>61</v>
      </c>
      <c r="AJ139" t="s">
        <v>61</v>
      </c>
      <c r="AK139" t="s">
        <v>67</v>
      </c>
      <c r="AO139" s="1"/>
      <c r="AP139">
        <v>7</v>
      </c>
      <c r="AQ139" s="4">
        <v>41333</v>
      </c>
      <c r="AR139" s="4">
        <v>41338</v>
      </c>
      <c r="AS139" s="5">
        <f t="shared" si="8"/>
        <v>5</v>
      </c>
      <c r="AT139" t="s">
        <v>75</v>
      </c>
      <c r="AU139" t="s">
        <v>195</v>
      </c>
    </row>
    <row r="140" spans="2:83" ht="15" customHeight="1">
      <c r="B140" t="s">
        <v>700</v>
      </c>
      <c r="C140">
        <v>1300723</v>
      </c>
      <c r="D140" t="s">
        <v>64</v>
      </c>
      <c r="E140" t="s">
        <v>101</v>
      </c>
      <c r="G140" t="s">
        <v>578</v>
      </c>
      <c r="H140" s="7" t="s">
        <v>701</v>
      </c>
      <c r="I140" t="s">
        <v>273</v>
      </c>
      <c r="T140" t="str">
        <f t="shared" si="6"/>
        <v xml:space="preserve">         </v>
      </c>
      <c r="U140" t="s">
        <v>61</v>
      </c>
      <c r="V140" t="s">
        <v>61</v>
      </c>
      <c r="W140" t="s">
        <v>702</v>
      </c>
      <c r="X140" t="s">
        <v>80</v>
      </c>
      <c r="Y140">
        <v>41</v>
      </c>
      <c r="Z140" t="s">
        <v>104</v>
      </c>
      <c r="AA140" t="s">
        <v>66</v>
      </c>
      <c r="AB140">
        <v>32</v>
      </c>
      <c r="AC140" t="s">
        <v>104</v>
      </c>
      <c r="AD140">
        <v>13</v>
      </c>
      <c r="AF140" t="s">
        <v>703</v>
      </c>
      <c r="AH140" t="str">
        <f t="shared" si="7"/>
        <v xml:space="preserve">CL 41 B SUR 32 B 13  4,1 - 4,6 </v>
      </c>
      <c r="AI140">
        <v>32334990</v>
      </c>
      <c r="AJ140">
        <v>2761669</v>
      </c>
      <c r="AK140" t="s">
        <v>67</v>
      </c>
      <c r="AO140" s="1"/>
      <c r="AP140">
        <v>7</v>
      </c>
      <c r="AQ140" s="4">
        <v>41333</v>
      </c>
      <c r="AR140" s="4">
        <v>41338</v>
      </c>
      <c r="AS140" s="5">
        <f t="shared" si="8"/>
        <v>5</v>
      </c>
      <c r="AT140" t="s">
        <v>84</v>
      </c>
      <c r="AU140" t="s">
        <v>704</v>
      </c>
      <c r="AV140" s="10">
        <v>41338</v>
      </c>
      <c r="AW140" s="9" t="s">
        <v>705</v>
      </c>
      <c r="AX140" s="10">
        <v>41338</v>
      </c>
      <c r="BK140" s="10">
        <v>41341</v>
      </c>
      <c r="BL140" s="10">
        <v>41345</v>
      </c>
      <c r="BM140" s="10">
        <v>41418</v>
      </c>
      <c r="BN140" s="10">
        <v>41421</v>
      </c>
      <c r="BO140" s="10">
        <v>41421</v>
      </c>
      <c r="BP140" s="10">
        <v>41424</v>
      </c>
    </row>
    <row r="141" spans="2:83" ht="15" customHeight="1">
      <c r="B141" t="s">
        <v>706</v>
      </c>
      <c r="C141">
        <v>1300737</v>
      </c>
      <c r="D141" t="s">
        <v>180</v>
      </c>
      <c r="G141" t="s">
        <v>555</v>
      </c>
      <c r="H141" s="7" t="s">
        <v>633</v>
      </c>
      <c r="I141" t="s">
        <v>707</v>
      </c>
      <c r="J141" t="s">
        <v>63</v>
      </c>
      <c r="K141">
        <v>27</v>
      </c>
      <c r="L141" t="s">
        <v>170</v>
      </c>
      <c r="N141">
        <v>27</v>
      </c>
      <c r="P141">
        <v>56</v>
      </c>
      <c r="Q141" t="s">
        <v>66</v>
      </c>
      <c r="T141" t="str">
        <f t="shared" si="6"/>
        <v xml:space="preserve">KR 27 D  27  56 SUR  </v>
      </c>
      <c r="U141">
        <v>70096061</v>
      </c>
      <c r="V141">
        <v>3360679</v>
      </c>
      <c r="W141" t="s">
        <v>708</v>
      </c>
      <c r="X141" t="s">
        <v>63</v>
      </c>
      <c r="Y141">
        <v>27</v>
      </c>
      <c r="Z141" t="s">
        <v>170</v>
      </c>
      <c r="AB141">
        <v>27</v>
      </c>
      <c r="AE141" t="s">
        <v>66</v>
      </c>
      <c r="AH141" t="str">
        <f t="shared" si="7"/>
        <v xml:space="preserve">KR 27 D  27   SUR  </v>
      </c>
      <c r="AI141" t="s">
        <v>61</v>
      </c>
      <c r="AJ141" t="s">
        <v>61</v>
      </c>
      <c r="AK141" t="s">
        <v>99</v>
      </c>
      <c r="AO141" s="1"/>
      <c r="AP141">
        <v>4</v>
      </c>
      <c r="AQ141" s="4">
        <v>41333</v>
      </c>
      <c r="AR141" s="4">
        <v>41345</v>
      </c>
      <c r="AS141" s="5">
        <f t="shared" si="8"/>
        <v>12</v>
      </c>
      <c r="AT141" t="s">
        <v>75</v>
      </c>
      <c r="AU141" t="s">
        <v>15</v>
      </c>
      <c r="CE141" s="10">
        <v>41841</v>
      </c>
    </row>
    <row r="142" spans="2:83" ht="15" customHeight="1">
      <c r="B142" t="s">
        <v>709</v>
      </c>
      <c r="C142" t="s">
        <v>710</v>
      </c>
      <c r="D142" t="s">
        <v>94</v>
      </c>
      <c r="H142" s="7" t="s">
        <v>711</v>
      </c>
      <c r="I142" t="s">
        <v>60</v>
      </c>
      <c r="T142" t="str">
        <f t="shared" si="6"/>
        <v xml:space="preserve">         </v>
      </c>
      <c r="U142" t="s">
        <v>61</v>
      </c>
      <c r="V142" t="s">
        <v>61</v>
      </c>
      <c r="W142" t="s">
        <v>712</v>
      </c>
      <c r="AH142" t="str">
        <f t="shared" si="7"/>
        <v xml:space="preserve">         </v>
      </c>
      <c r="AI142">
        <v>98663516</v>
      </c>
      <c r="AJ142">
        <v>3007448993</v>
      </c>
      <c r="AL142" t="s">
        <v>191</v>
      </c>
      <c r="AO142" s="1"/>
      <c r="AP142">
        <v>11</v>
      </c>
      <c r="AQ142" s="4">
        <v>41339</v>
      </c>
      <c r="AR142" s="4">
        <v>41339</v>
      </c>
      <c r="AS142" s="5">
        <f t="shared" si="8"/>
        <v>0</v>
      </c>
      <c r="AT142" t="s">
        <v>366</v>
      </c>
      <c r="AU142" t="s">
        <v>367</v>
      </c>
    </row>
    <row r="143" spans="2:83" ht="15" customHeight="1">
      <c r="B143" t="s">
        <v>713</v>
      </c>
      <c r="C143">
        <v>1300771</v>
      </c>
      <c r="D143" t="s">
        <v>77</v>
      </c>
      <c r="H143" s="7" t="s">
        <v>714</v>
      </c>
      <c r="I143" t="s">
        <v>715</v>
      </c>
      <c r="J143" t="s">
        <v>80</v>
      </c>
      <c r="K143">
        <v>40</v>
      </c>
      <c r="L143" t="s">
        <v>315</v>
      </c>
      <c r="M143" t="s">
        <v>66</v>
      </c>
      <c r="N143">
        <v>27</v>
      </c>
      <c r="P143">
        <v>51</v>
      </c>
      <c r="T143" t="str">
        <f t="shared" si="6"/>
        <v xml:space="preserve">CL 40 E SUR 27  51   </v>
      </c>
      <c r="U143">
        <v>70545343</v>
      </c>
      <c r="V143" t="s">
        <v>61</v>
      </c>
      <c r="W143" t="s">
        <v>716</v>
      </c>
      <c r="X143" t="s">
        <v>80</v>
      </c>
      <c r="Y143">
        <v>40</v>
      </c>
      <c r="Z143" t="s">
        <v>315</v>
      </c>
      <c r="AA143" t="s">
        <v>66</v>
      </c>
      <c r="AB143">
        <v>27</v>
      </c>
      <c r="AC143" t="s">
        <v>83</v>
      </c>
      <c r="AD143">
        <v>15</v>
      </c>
      <c r="AH143" t="str">
        <f t="shared" si="7"/>
        <v xml:space="preserve">CL 40 E SUR 27 A 15   </v>
      </c>
      <c r="AI143">
        <v>4401063</v>
      </c>
      <c r="AJ143">
        <v>2767579</v>
      </c>
      <c r="AK143" t="s">
        <v>339</v>
      </c>
      <c r="AO143" s="1"/>
      <c r="AP143">
        <v>6</v>
      </c>
      <c r="AQ143" s="4">
        <v>41337</v>
      </c>
      <c r="AR143" s="4">
        <v>41340</v>
      </c>
      <c r="AS143" s="5">
        <f t="shared" si="8"/>
        <v>3</v>
      </c>
      <c r="AT143" t="s">
        <v>75</v>
      </c>
      <c r="AU143" t="s">
        <v>15</v>
      </c>
    </row>
    <row r="144" spans="2:83">
      <c r="B144" t="s">
        <v>717</v>
      </c>
      <c r="C144">
        <v>1300804</v>
      </c>
      <c r="D144" t="s">
        <v>57</v>
      </c>
      <c r="E144" t="s">
        <v>239</v>
      </c>
      <c r="H144" s="7" t="s">
        <v>718</v>
      </c>
      <c r="I144" t="s">
        <v>60</v>
      </c>
      <c r="T144" t="str">
        <f t="shared" si="6"/>
        <v xml:space="preserve">         </v>
      </c>
      <c r="U144" t="s">
        <v>61</v>
      </c>
      <c r="V144" t="s">
        <v>61</v>
      </c>
      <c r="W144" t="s">
        <v>719</v>
      </c>
      <c r="X144" t="s">
        <v>80</v>
      </c>
      <c r="Y144">
        <v>39</v>
      </c>
      <c r="Z144" t="s">
        <v>104</v>
      </c>
      <c r="AA144" t="s">
        <v>66</v>
      </c>
      <c r="AB144">
        <v>36</v>
      </c>
      <c r="AD144">
        <v>38</v>
      </c>
      <c r="AH144" t="str">
        <f t="shared" si="7"/>
        <v xml:space="preserve">CL 39 B SUR 36  38   </v>
      </c>
      <c r="AI144">
        <v>70556468</v>
      </c>
      <c r="AJ144">
        <v>3006196123</v>
      </c>
      <c r="AK144" t="s">
        <v>211</v>
      </c>
      <c r="AO144" s="1"/>
      <c r="AP144">
        <v>9</v>
      </c>
      <c r="AQ144" s="4">
        <v>41339</v>
      </c>
      <c r="AR144" s="4">
        <v>41339</v>
      </c>
      <c r="AS144" s="5">
        <f t="shared" si="8"/>
        <v>0</v>
      </c>
      <c r="AT144" t="s">
        <v>75</v>
      </c>
      <c r="AU144" t="s">
        <v>195</v>
      </c>
      <c r="AV144" s="10">
        <v>41339</v>
      </c>
      <c r="AW144" s="9" t="s">
        <v>236</v>
      </c>
      <c r="AX144" s="10">
        <v>41339</v>
      </c>
      <c r="AY144" s="10" t="s">
        <v>720</v>
      </c>
      <c r="AZ144" s="10">
        <v>41339</v>
      </c>
      <c r="BA144" s="10">
        <v>41339</v>
      </c>
      <c r="BB144" s="10">
        <v>41414</v>
      </c>
      <c r="BC144" s="9" t="s">
        <v>85</v>
      </c>
      <c r="BD144" s="10">
        <v>41414</v>
      </c>
      <c r="CE144" s="10">
        <v>41423</v>
      </c>
    </row>
    <row r="145" spans="1:83" ht="15" customHeight="1">
      <c r="A145" t="s">
        <v>721</v>
      </c>
      <c r="B145" t="s">
        <v>722</v>
      </c>
      <c r="C145">
        <v>1300766</v>
      </c>
      <c r="D145" t="s">
        <v>64</v>
      </c>
      <c r="E145" t="s">
        <v>101</v>
      </c>
      <c r="H145" s="7" t="s">
        <v>723</v>
      </c>
      <c r="I145" t="s">
        <v>724</v>
      </c>
      <c r="J145" t="s">
        <v>63</v>
      </c>
      <c r="K145">
        <v>37</v>
      </c>
      <c r="N145">
        <v>39</v>
      </c>
      <c r="P145">
        <v>49</v>
      </c>
      <c r="Q145" t="s">
        <v>66</v>
      </c>
      <c r="T145" t="str">
        <f t="shared" si="6"/>
        <v xml:space="preserve">KR 37   39  49 SUR  </v>
      </c>
      <c r="U145">
        <v>70563057</v>
      </c>
      <c r="V145" t="s">
        <v>61</v>
      </c>
      <c r="W145" t="s">
        <v>61</v>
      </c>
      <c r="AH145" t="str">
        <f t="shared" si="7"/>
        <v xml:space="preserve">         </v>
      </c>
      <c r="AI145" t="s">
        <v>61</v>
      </c>
      <c r="AJ145" t="s">
        <v>61</v>
      </c>
      <c r="AK145" t="s">
        <v>211</v>
      </c>
      <c r="AO145" s="1"/>
      <c r="AP145">
        <v>9</v>
      </c>
      <c r="AQ145" s="4">
        <v>41337</v>
      </c>
      <c r="AR145" s="4"/>
      <c r="AS145" s="5">
        <f t="shared" si="8"/>
        <v>-41337</v>
      </c>
    </row>
    <row r="146" spans="1:83" ht="15" customHeight="1">
      <c r="B146" t="s">
        <v>725</v>
      </c>
      <c r="C146" t="s">
        <v>726</v>
      </c>
      <c r="D146" t="s">
        <v>77</v>
      </c>
      <c r="H146" s="7" t="s">
        <v>727</v>
      </c>
      <c r="I146" t="s">
        <v>728</v>
      </c>
      <c r="J146" t="s">
        <v>63</v>
      </c>
      <c r="K146">
        <v>26</v>
      </c>
      <c r="N146">
        <v>40</v>
      </c>
      <c r="O146" t="s">
        <v>104</v>
      </c>
      <c r="P146">
        <v>2</v>
      </c>
      <c r="Q146" t="s">
        <v>66</v>
      </c>
      <c r="S146">
        <v>124</v>
      </c>
      <c r="T146" t="str">
        <f t="shared" si="6"/>
        <v>KR 26   40 B 2 SUR  124</v>
      </c>
      <c r="U146" t="s">
        <v>61</v>
      </c>
      <c r="V146">
        <v>2703672</v>
      </c>
      <c r="W146" t="s">
        <v>729</v>
      </c>
      <c r="X146" t="s">
        <v>63</v>
      </c>
      <c r="Y146">
        <v>26</v>
      </c>
      <c r="AB146">
        <v>40</v>
      </c>
      <c r="AC146" t="s">
        <v>104</v>
      </c>
      <c r="AD146">
        <v>2</v>
      </c>
      <c r="AE146" t="s">
        <v>66</v>
      </c>
      <c r="AG146">
        <v>111</v>
      </c>
      <c r="AH146" t="str">
        <f t="shared" si="7"/>
        <v>KR 26   40 B 2 SUR  111</v>
      </c>
      <c r="AI146">
        <v>8344608</v>
      </c>
      <c r="AJ146">
        <v>2702576</v>
      </c>
      <c r="AK146" t="s">
        <v>117</v>
      </c>
      <c r="AO146" s="1"/>
      <c r="AP146">
        <v>6</v>
      </c>
      <c r="AQ146" s="4">
        <v>41341</v>
      </c>
      <c r="AR146" s="4">
        <v>41344</v>
      </c>
      <c r="AS146" s="5">
        <f t="shared" si="8"/>
        <v>3</v>
      </c>
      <c r="AT146" t="s">
        <v>75</v>
      </c>
      <c r="AU146" t="s">
        <v>15</v>
      </c>
      <c r="BK146" s="10">
        <v>41344</v>
      </c>
      <c r="BL146" s="10">
        <v>41348</v>
      </c>
      <c r="BU146" s="10">
        <v>41351</v>
      </c>
      <c r="BV146" s="10">
        <v>41351</v>
      </c>
      <c r="CE146" s="10">
        <v>41375</v>
      </c>
    </row>
    <row r="147" spans="1:83">
      <c r="A147" t="s">
        <v>730</v>
      </c>
      <c r="B147" t="s">
        <v>731</v>
      </c>
      <c r="C147">
        <v>1300763</v>
      </c>
      <c r="D147" t="s">
        <v>57</v>
      </c>
      <c r="E147" t="s">
        <v>239</v>
      </c>
      <c r="H147" s="7" t="s">
        <v>732</v>
      </c>
      <c r="I147" t="s">
        <v>733</v>
      </c>
      <c r="T147" t="str">
        <f t="shared" si="6"/>
        <v xml:space="preserve">         </v>
      </c>
      <c r="U147">
        <v>71590430</v>
      </c>
      <c r="V147" t="s">
        <v>61</v>
      </c>
      <c r="W147" t="s">
        <v>61</v>
      </c>
      <c r="AH147" t="str">
        <f t="shared" si="7"/>
        <v xml:space="preserve">         </v>
      </c>
      <c r="AI147" t="s">
        <v>61</v>
      </c>
      <c r="AJ147" t="s">
        <v>61</v>
      </c>
      <c r="AK147" t="s">
        <v>109</v>
      </c>
      <c r="AO147" s="1"/>
      <c r="AP147">
        <v>7</v>
      </c>
      <c r="AQ147" s="4">
        <v>41337</v>
      </c>
      <c r="AR147" s="4"/>
      <c r="AS147" s="5">
        <f t="shared" si="8"/>
        <v>-41337</v>
      </c>
      <c r="AT147" t="s">
        <v>69</v>
      </c>
      <c r="AU147" t="s">
        <v>21</v>
      </c>
    </row>
    <row r="148" spans="1:83" ht="15" customHeight="1">
      <c r="B148" t="s">
        <v>734</v>
      </c>
      <c r="C148">
        <v>1300759</v>
      </c>
      <c r="D148" t="s">
        <v>77</v>
      </c>
      <c r="H148" s="7" t="s">
        <v>446</v>
      </c>
      <c r="I148" t="s">
        <v>735</v>
      </c>
      <c r="J148" t="s">
        <v>63</v>
      </c>
      <c r="K148">
        <v>24</v>
      </c>
      <c r="L148" t="s">
        <v>315</v>
      </c>
      <c r="N148">
        <v>40</v>
      </c>
      <c r="P148">
        <v>110</v>
      </c>
      <c r="Q148" t="s">
        <v>66</v>
      </c>
      <c r="S148">
        <v>112</v>
      </c>
      <c r="T148" t="str">
        <f t="shared" si="6"/>
        <v>KR 24 E  40  110 SUR  112</v>
      </c>
      <c r="U148">
        <v>98586108</v>
      </c>
      <c r="V148">
        <v>3334330</v>
      </c>
      <c r="W148" t="s">
        <v>736</v>
      </c>
      <c r="X148" t="s">
        <v>63</v>
      </c>
      <c r="Y148">
        <v>24</v>
      </c>
      <c r="Z148" t="s">
        <v>315</v>
      </c>
      <c r="AB148">
        <v>40</v>
      </c>
      <c r="AD148">
        <v>110</v>
      </c>
      <c r="AE148" t="s">
        <v>66</v>
      </c>
      <c r="AG148">
        <v>106</v>
      </c>
      <c r="AH148" t="str">
        <f t="shared" si="7"/>
        <v>KR 24 E  40  110 SUR  106</v>
      </c>
      <c r="AI148" t="s">
        <v>61</v>
      </c>
      <c r="AJ148" t="s">
        <v>61</v>
      </c>
      <c r="AK148" t="s">
        <v>74</v>
      </c>
      <c r="AO148" s="1"/>
      <c r="AP148">
        <v>6</v>
      </c>
      <c r="AQ148" s="4">
        <v>41337</v>
      </c>
      <c r="AR148" s="4">
        <v>41355</v>
      </c>
      <c r="AS148" s="5">
        <f t="shared" si="8"/>
        <v>18</v>
      </c>
      <c r="AT148" t="s">
        <v>84</v>
      </c>
      <c r="AU148" t="s">
        <v>15</v>
      </c>
      <c r="BM148" s="10">
        <v>41355</v>
      </c>
      <c r="BN148" s="10">
        <v>41366</v>
      </c>
      <c r="BO148" s="10">
        <v>41368</v>
      </c>
      <c r="BP148" s="10">
        <v>41368</v>
      </c>
      <c r="CE148" s="10">
        <v>41389</v>
      </c>
    </row>
    <row r="149" spans="1:83" ht="15" customHeight="1">
      <c r="B149" t="s">
        <v>737</v>
      </c>
      <c r="C149">
        <v>1300835</v>
      </c>
      <c r="D149" t="s">
        <v>87</v>
      </c>
      <c r="H149" s="7" t="s">
        <v>417</v>
      </c>
      <c r="I149" t="s">
        <v>514</v>
      </c>
      <c r="J149" t="s">
        <v>63</v>
      </c>
      <c r="K149">
        <v>23</v>
      </c>
      <c r="N149">
        <v>36</v>
      </c>
      <c r="O149" t="s">
        <v>83</v>
      </c>
      <c r="P149">
        <v>95</v>
      </c>
      <c r="T149" t="str">
        <f t="shared" si="6"/>
        <v xml:space="preserve">KR 23   36 A 95   </v>
      </c>
      <c r="U149" t="s">
        <v>61</v>
      </c>
      <c r="V149">
        <v>3362857</v>
      </c>
      <c r="W149" t="s">
        <v>738</v>
      </c>
      <c r="AH149" t="str">
        <f t="shared" si="7"/>
        <v xml:space="preserve">         </v>
      </c>
      <c r="AI149" t="s">
        <v>61</v>
      </c>
      <c r="AJ149">
        <v>3108323982</v>
      </c>
      <c r="AL149" t="s">
        <v>419</v>
      </c>
      <c r="AN149" t="s">
        <v>155</v>
      </c>
      <c r="AO149" s="1" t="s">
        <v>739</v>
      </c>
      <c r="AP149">
        <v>10</v>
      </c>
      <c r="AQ149" s="4">
        <v>41340</v>
      </c>
      <c r="AR149" s="4">
        <v>41340</v>
      </c>
      <c r="AS149" s="5">
        <f t="shared" si="8"/>
        <v>0</v>
      </c>
      <c r="AT149" t="s">
        <v>75</v>
      </c>
      <c r="AU149" t="s">
        <v>15</v>
      </c>
      <c r="AV149" s="10">
        <v>41340</v>
      </c>
      <c r="AW149" s="9" t="s">
        <v>140</v>
      </c>
      <c r="AX149" s="10">
        <v>41340</v>
      </c>
      <c r="AY149" s="10">
        <v>41401</v>
      </c>
      <c r="AZ149" s="9" t="s">
        <v>140</v>
      </c>
      <c r="BA149" s="10">
        <v>41401</v>
      </c>
      <c r="CE149" s="10">
        <v>41401</v>
      </c>
    </row>
    <row r="150" spans="1:83" ht="15" customHeight="1">
      <c r="B150" t="s">
        <v>740</v>
      </c>
      <c r="C150" t="s">
        <v>741</v>
      </c>
      <c r="D150" t="s">
        <v>180</v>
      </c>
      <c r="H150" s="7" t="s">
        <v>742</v>
      </c>
      <c r="I150" t="s">
        <v>60</v>
      </c>
      <c r="T150" t="str">
        <f t="shared" si="6"/>
        <v xml:space="preserve">         </v>
      </c>
      <c r="U150" t="s">
        <v>61</v>
      </c>
      <c r="V150" t="s">
        <v>61</v>
      </c>
      <c r="W150" t="s">
        <v>743</v>
      </c>
      <c r="X150" t="s">
        <v>80</v>
      </c>
      <c r="Y150">
        <v>48</v>
      </c>
      <c r="Z150" t="s">
        <v>81</v>
      </c>
      <c r="AA150" t="s">
        <v>66</v>
      </c>
      <c r="AB150">
        <v>42</v>
      </c>
      <c r="AC150" t="s">
        <v>744</v>
      </c>
      <c r="AD150">
        <v>10</v>
      </c>
      <c r="AH150" t="str">
        <f t="shared" si="7"/>
        <v xml:space="preserve">CL 48 C SUR 42 CC 10   </v>
      </c>
      <c r="AI150" t="s">
        <v>61</v>
      </c>
      <c r="AJ150" t="s">
        <v>745</v>
      </c>
      <c r="AK150" t="s">
        <v>316</v>
      </c>
      <c r="AO150" s="1"/>
      <c r="AP150">
        <v>7</v>
      </c>
      <c r="AQ150" s="4">
        <v>41340</v>
      </c>
      <c r="AR150" s="4">
        <v>41347</v>
      </c>
      <c r="AS150" s="5">
        <f t="shared" si="8"/>
        <v>7</v>
      </c>
      <c r="AT150" t="s">
        <v>75</v>
      </c>
      <c r="AU150" t="s">
        <v>15</v>
      </c>
      <c r="AV150" s="10">
        <v>41347</v>
      </c>
      <c r="AW150" s="9" t="s">
        <v>140</v>
      </c>
      <c r="AX150" s="10">
        <v>41347</v>
      </c>
      <c r="AY150" s="10">
        <v>41379</v>
      </c>
      <c r="AZ150" s="9" t="s">
        <v>140</v>
      </c>
      <c r="BA150" s="10">
        <v>41379</v>
      </c>
      <c r="BB150" s="10">
        <v>41429</v>
      </c>
      <c r="BC150" s="9" t="s">
        <v>746</v>
      </c>
      <c r="BD150" s="10">
        <v>41429</v>
      </c>
    </row>
    <row r="151" spans="1:83" ht="15" customHeight="1">
      <c r="B151" t="s">
        <v>747</v>
      </c>
      <c r="D151" t="s">
        <v>87</v>
      </c>
      <c r="H151" s="7" t="s">
        <v>748</v>
      </c>
      <c r="I151" t="s">
        <v>749</v>
      </c>
      <c r="T151" t="str">
        <f t="shared" si="6"/>
        <v xml:space="preserve">         </v>
      </c>
      <c r="U151" t="s">
        <v>61</v>
      </c>
      <c r="AH151" t="str">
        <f t="shared" si="7"/>
        <v xml:space="preserve">         </v>
      </c>
      <c r="AI151" t="s">
        <v>61</v>
      </c>
      <c r="AJ151" t="s">
        <v>61</v>
      </c>
      <c r="AK151" t="s">
        <v>211</v>
      </c>
      <c r="AO151" s="1"/>
      <c r="AP151">
        <v>9</v>
      </c>
      <c r="AQ151" s="4">
        <v>41338</v>
      </c>
      <c r="AR151" s="4"/>
      <c r="AS151" s="5">
        <f t="shared" si="8"/>
        <v>-41338</v>
      </c>
      <c r="AT151" t="s">
        <v>75</v>
      </c>
      <c r="AU151" t="s">
        <v>750</v>
      </c>
    </row>
    <row r="152" spans="1:83" ht="15" customHeight="1">
      <c r="A152" t="s">
        <v>751</v>
      </c>
      <c r="B152" t="s">
        <v>752</v>
      </c>
      <c r="C152" t="s">
        <v>753</v>
      </c>
      <c r="D152" t="s">
        <v>180</v>
      </c>
      <c r="H152" s="7" t="s">
        <v>754</v>
      </c>
      <c r="I152" t="s">
        <v>755</v>
      </c>
      <c r="T152" t="str">
        <f t="shared" si="6"/>
        <v xml:space="preserve">         </v>
      </c>
      <c r="U152" t="s">
        <v>61</v>
      </c>
      <c r="V152" t="s">
        <v>61</v>
      </c>
      <c r="W152" t="s">
        <v>756</v>
      </c>
      <c r="X152" t="s">
        <v>63</v>
      </c>
      <c r="Y152">
        <v>27</v>
      </c>
      <c r="AB152">
        <v>36</v>
      </c>
      <c r="AD152">
        <v>159</v>
      </c>
      <c r="AE152" t="s">
        <v>66</v>
      </c>
      <c r="AH152" t="str">
        <f t="shared" si="7"/>
        <v xml:space="preserve">KR 27   36  159 SUR  </v>
      </c>
      <c r="AI152">
        <v>9001424046</v>
      </c>
      <c r="AJ152">
        <v>3171797</v>
      </c>
      <c r="AK152" t="s">
        <v>311</v>
      </c>
      <c r="AO152" s="1"/>
      <c r="AP152">
        <v>5</v>
      </c>
      <c r="AQ152" s="4">
        <v>41332</v>
      </c>
      <c r="AR152" s="4"/>
      <c r="AS152" s="5">
        <f t="shared" si="8"/>
        <v>-41332</v>
      </c>
      <c r="AT152" t="s">
        <v>75</v>
      </c>
      <c r="AU152" t="s">
        <v>15</v>
      </c>
      <c r="AV152" s="10">
        <v>41691</v>
      </c>
      <c r="AW152" s="9" t="s">
        <v>757</v>
      </c>
      <c r="AX152" s="10">
        <v>41694</v>
      </c>
      <c r="BK152" s="10">
        <v>41346</v>
      </c>
      <c r="BL152" s="10">
        <v>41351</v>
      </c>
      <c r="CE152" s="10">
        <v>41446</v>
      </c>
    </row>
    <row r="153" spans="1:83" ht="15" customHeight="1">
      <c r="A153">
        <v>2726</v>
      </c>
      <c r="B153" t="s">
        <v>758</v>
      </c>
      <c r="C153" t="s">
        <v>759</v>
      </c>
      <c r="D153" t="s">
        <v>87</v>
      </c>
      <c r="H153" s="7" t="s">
        <v>760</v>
      </c>
      <c r="I153" t="s">
        <v>755</v>
      </c>
      <c r="T153" t="str">
        <f t="shared" si="6"/>
        <v xml:space="preserve">         </v>
      </c>
      <c r="U153" t="s">
        <v>61</v>
      </c>
      <c r="V153" t="s">
        <v>61</v>
      </c>
      <c r="W153" t="s">
        <v>761</v>
      </c>
      <c r="AH153" t="str">
        <f t="shared" si="7"/>
        <v xml:space="preserve">         </v>
      </c>
      <c r="AI153">
        <v>71641868</v>
      </c>
      <c r="AJ153">
        <v>4487823</v>
      </c>
      <c r="AL153" t="s">
        <v>91</v>
      </c>
      <c r="AO153" s="1"/>
      <c r="AP153">
        <v>12</v>
      </c>
      <c r="AQ153" s="4">
        <v>41344</v>
      </c>
      <c r="AR153" s="4"/>
      <c r="AS153" s="5">
        <f t="shared" si="8"/>
        <v>-41344</v>
      </c>
      <c r="AT153" t="s">
        <v>75</v>
      </c>
      <c r="AU153" t="s">
        <v>252</v>
      </c>
    </row>
    <row r="154" spans="1:83" ht="15" customHeight="1">
      <c r="B154" t="s">
        <v>762</v>
      </c>
      <c r="C154">
        <v>1300923</v>
      </c>
      <c r="D154" t="s">
        <v>77</v>
      </c>
      <c r="H154" s="7" t="s">
        <v>451</v>
      </c>
      <c r="I154" t="s">
        <v>763</v>
      </c>
      <c r="J154" t="s">
        <v>63</v>
      </c>
      <c r="K154">
        <v>26</v>
      </c>
      <c r="N154">
        <v>41</v>
      </c>
      <c r="O154" t="s">
        <v>104</v>
      </c>
      <c r="P154">
        <v>86</v>
      </c>
      <c r="Q154" t="s">
        <v>66</v>
      </c>
      <c r="T154" t="str">
        <f t="shared" si="6"/>
        <v xml:space="preserve">KR 26   41 B 86 SUR  </v>
      </c>
      <c r="U154">
        <v>70551218</v>
      </c>
      <c r="V154">
        <v>2762995</v>
      </c>
      <c r="W154" t="s">
        <v>82</v>
      </c>
      <c r="AH154" t="str">
        <f t="shared" si="7"/>
        <v xml:space="preserve">         </v>
      </c>
      <c r="AI154" t="s">
        <v>61</v>
      </c>
      <c r="AJ154" t="s">
        <v>61</v>
      </c>
      <c r="AK154" t="s">
        <v>322</v>
      </c>
      <c r="AO154" s="1"/>
      <c r="AP154">
        <v>6</v>
      </c>
      <c r="AQ154" s="4">
        <v>41345</v>
      </c>
      <c r="AR154" s="4"/>
      <c r="AS154" s="5">
        <f t="shared" si="8"/>
        <v>-41345</v>
      </c>
      <c r="AT154" t="s">
        <v>84</v>
      </c>
      <c r="AU154" t="s">
        <v>7</v>
      </c>
    </row>
    <row r="155" spans="1:83">
      <c r="B155" t="s">
        <v>764</v>
      </c>
      <c r="C155">
        <v>1300930</v>
      </c>
      <c r="D155" t="s">
        <v>57</v>
      </c>
      <c r="E155" t="s">
        <v>239</v>
      </c>
      <c r="H155" s="7" t="s">
        <v>718</v>
      </c>
      <c r="I155" t="s">
        <v>273</v>
      </c>
      <c r="T155" t="str">
        <f t="shared" si="6"/>
        <v xml:space="preserve">         </v>
      </c>
      <c r="U155" t="s">
        <v>61</v>
      </c>
      <c r="V155" t="s">
        <v>61</v>
      </c>
      <c r="W155" t="s">
        <v>765</v>
      </c>
      <c r="X155" t="s">
        <v>63</v>
      </c>
      <c r="Y155">
        <v>26</v>
      </c>
      <c r="AB155">
        <v>41</v>
      </c>
      <c r="AC155" t="s">
        <v>104</v>
      </c>
      <c r="AD155">
        <v>25</v>
      </c>
      <c r="AE155" t="s">
        <v>66</v>
      </c>
      <c r="AG155">
        <v>227</v>
      </c>
      <c r="AH155" t="str">
        <f t="shared" si="7"/>
        <v>KR 26   41 B 25 SUR  227</v>
      </c>
      <c r="AI155" t="s">
        <v>61</v>
      </c>
      <c r="AJ155" t="s">
        <v>61</v>
      </c>
      <c r="AK155" t="s">
        <v>322</v>
      </c>
      <c r="AO155" s="1"/>
      <c r="AP155">
        <v>6</v>
      </c>
      <c r="AQ155" s="4">
        <v>41345</v>
      </c>
      <c r="AR155" s="4"/>
      <c r="AS155" s="5">
        <f t="shared" si="8"/>
        <v>-41345</v>
      </c>
      <c r="AT155" t="s">
        <v>69</v>
      </c>
      <c r="AU155" t="s">
        <v>15</v>
      </c>
      <c r="BS155" s="10">
        <v>41442</v>
      </c>
      <c r="BT155" s="10">
        <v>41442</v>
      </c>
      <c r="BU155" s="10">
        <v>41457</v>
      </c>
      <c r="BV155" s="10">
        <v>41457</v>
      </c>
      <c r="CE155" s="10">
        <v>41541</v>
      </c>
    </row>
    <row r="156" spans="1:83" ht="15" customHeight="1">
      <c r="B156" t="s">
        <v>766</v>
      </c>
      <c r="C156" t="s">
        <v>767</v>
      </c>
      <c r="D156" t="s">
        <v>77</v>
      </c>
      <c r="H156" s="7" t="s">
        <v>768</v>
      </c>
      <c r="I156" t="s">
        <v>231</v>
      </c>
      <c r="T156" t="str">
        <f t="shared" si="6"/>
        <v xml:space="preserve">         </v>
      </c>
      <c r="U156" t="s">
        <v>61</v>
      </c>
      <c r="V156" t="s">
        <v>61</v>
      </c>
      <c r="W156" t="s">
        <v>769</v>
      </c>
      <c r="X156" t="s">
        <v>80</v>
      </c>
      <c r="Y156">
        <v>48</v>
      </c>
      <c r="Z156" t="s">
        <v>81</v>
      </c>
      <c r="AA156" t="s">
        <v>66</v>
      </c>
      <c r="AB156">
        <v>42</v>
      </c>
      <c r="AC156" t="s">
        <v>744</v>
      </c>
      <c r="AD156">
        <v>17</v>
      </c>
      <c r="AF156">
        <v>2.2000000000000002</v>
      </c>
      <c r="AG156">
        <v>201</v>
      </c>
      <c r="AH156" t="str">
        <f t="shared" si="7"/>
        <v>CL 48 C SUR 42 CC 17  2,2 201</v>
      </c>
      <c r="AI156">
        <v>1037593931</v>
      </c>
      <c r="AJ156">
        <v>3326111</v>
      </c>
      <c r="AK156" t="s">
        <v>225</v>
      </c>
      <c r="AO156" s="1"/>
      <c r="AP156">
        <v>7</v>
      </c>
      <c r="AQ156" s="4">
        <v>41346</v>
      </c>
      <c r="AR156" s="4">
        <v>41373</v>
      </c>
      <c r="AS156" s="5">
        <f t="shared" si="8"/>
        <v>27</v>
      </c>
      <c r="AT156" t="s">
        <v>283</v>
      </c>
      <c r="AU156" t="s">
        <v>15</v>
      </c>
      <c r="AV156" s="10">
        <v>41416</v>
      </c>
      <c r="AW156" s="9" t="s">
        <v>85</v>
      </c>
      <c r="AX156" s="10">
        <v>41416</v>
      </c>
      <c r="AY156" s="10">
        <v>41708</v>
      </c>
      <c r="AZ156" s="9" t="s">
        <v>757</v>
      </c>
      <c r="BA156" s="10">
        <v>41710</v>
      </c>
      <c r="BK156" s="10">
        <v>41351</v>
      </c>
      <c r="BL156" s="10">
        <v>41373</v>
      </c>
      <c r="CE156" s="10">
        <v>41416</v>
      </c>
    </row>
    <row r="157" spans="1:83" ht="15" customHeight="1">
      <c r="B157" t="s">
        <v>770</v>
      </c>
      <c r="C157">
        <v>1300793</v>
      </c>
      <c r="D157" t="s">
        <v>64</v>
      </c>
      <c r="E157" t="s">
        <v>58</v>
      </c>
      <c r="H157" s="7" t="s">
        <v>482</v>
      </c>
      <c r="I157" t="s">
        <v>231</v>
      </c>
      <c r="T157" t="str">
        <f t="shared" si="6"/>
        <v xml:space="preserve">         </v>
      </c>
      <c r="U157" t="s">
        <v>61</v>
      </c>
      <c r="V157" t="s">
        <v>61</v>
      </c>
      <c r="W157" t="s">
        <v>771</v>
      </c>
      <c r="X157" t="s">
        <v>80</v>
      </c>
      <c r="Y157">
        <v>40</v>
      </c>
      <c r="Z157" t="s">
        <v>170</v>
      </c>
      <c r="AA157" t="s">
        <v>66</v>
      </c>
      <c r="AB157">
        <v>25</v>
      </c>
      <c r="AC157" t="s">
        <v>104</v>
      </c>
      <c r="AD157">
        <v>54</v>
      </c>
      <c r="AG157">
        <v>133</v>
      </c>
      <c r="AH157" t="str">
        <f t="shared" si="7"/>
        <v>CL 40 D SUR 25 B 54   133</v>
      </c>
      <c r="AI157" t="s">
        <v>61</v>
      </c>
      <c r="AJ157" t="s">
        <v>61</v>
      </c>
      <c r="AK157" t="s">
        <v>117</v>
      </c>
      <c r="AO157" s="1"/>
      <c r="AP157">
        <v>6</v>
      </c>
      <c r="AQ157" s="4">
        <v>41338</v>
      </c>
      <c r="AR157" s="4">
        <v>41348</v>
      </c>
      <c r="AS157" s="5">
        <f t="shared" si="8"/>
        <v>10</v>
      </c>
      <c r="AT157" t="s">
        <v>75</v>
      </c>
      <c r="AU157" t="s">
        <v>195</v>
      </c>
      <c r="AV157" s="10">
        <v>41348</v>
      </c>
      <c r="AW157" s="9" t="s">
        <v>237</v>
      </c>
      <c r="AX157" s="10">
        <v>41348</v>
      </c>
    </row>
    <row r="158" spans="1:83" ht="15" customHeight="1">
      <c r="B158" t="s">
        <v>772</v>
      </c>
      <c r="C158">
        <v>1300795</v>
      </c>
      <c r="D158" t="s">
        <v>77</v>
      </c>
      <c r="H158" s="7" t="s">
        <v>768</v>
      </c>
      <c r="I158" t="s">
        <v>273</v>
      </c>
      <c r="T158" t="str">
        <f t="shared" si="6"/>
        <v xml:space="preserve">         </v>
      </c>
      <c r="U158" t="s">
        <v>61</v>
      </c>
      <c r="V158" t="s">
        <v>61</v>
      </c>
      <c r="W158" t="s">
        <v>773</v>
      </c>
      <c r="X158" t="s">
        <v>63</v>
      </c>
      <c r="Y158">
        <v>27</v>
      </c>
      <c r="AB158">
        <v>40</v>
      </c>
      <c r="AC158" t="s">
        <v>104</v>
      </c>
      <c r="AD158">
        <v>28</v>
      </c>
      <c r="AE158" t="s">
        <v>66</v>
      </c>
      <c r="AG158">
        <v>116</v>
      </c>
      <c r="AH158" t="str">
        <f t="shared" si="7"/>
        <v>KR 27   40 B 28 SUR  116</v>
      </c>
      <c r="AI158" t="s">
        <v>61</v>
      </c>
      <c r="AJ158" t="s">
        <v>61</v>
      </c>
      <c r="AK158" t="s">
        <v>117</v>
      </c>
      <c r="AO158" s="1"/>
      <c r="AP158">
        <v>6</v>
      </c>
      <c r="AQ158" s="4">
        <v>41338</v>
      </c>
      <c r="AR158" s="4">
        <v>41348</v>
      </c>
      <c r="AS158" s="5">
        <f t="shared" si="8"/>
        <v>10</v>
      </c>
      <c r="AT158" t="s">
        <v>283</v>
      </c>
      <c r="AU158" t="s">
        <v>15</v>
      </c>
      <c r="AV158" s="10">
        <v>41348</v>
      </c>
      <c r="AW158" s="9" t="s">
        <v>774</v>
      </c>
      <c r="AX158" s="10">
        <v>41348</v>
      </c>
      <c r="AY158" s="10">
        <v>41458</v>
      </c>
      <c r="AZ158" s="9" t="s">
        <v>203</v>
      </c>
      <c r="BA158" s="10">
        <v>41458</v>
      </c>
      <c r="BM158" s="10">
        <v>41414</v>
      </c>
      <c r="BN158" s="10">
        <v>41422</v>
      </c>
      <c r="BO158" s="10">
        <v>41437</v>
      </c>
      <c r="BP158" s="10">
        <v>41463</v>
      </c>
      <c r="BS158" s="10">
        <v>41463</v>
      </c>
      <c r="CE158" s="10">
        <v>41675</v>
      </c>
    </row>
    <row r="159" spans="1:83" ht="15" customHeight="1">
      <c r="B159" t="s">
        <v>775</v>
      </c>
      <c r="C159">
        <v>1300806</v>
      </c>
      <c r="D159" t="s">
        <v>64</v>
      </c>
      <c r="E159" t="s">
        <v>101</v>
      </c>
      <c r="H159" s="7" t="s">
        <v>694</v>
      </c>
      <c r="I159" t="s">
        <v>231</v>
      </c>
      <c r="T159" t="str">
        <f t="shared" si="6"/>
        <v xml:space="preserve">         </v>
      </c>
      <c r="U159" t="s">
        <v>61</v>
      </c>
      <c r="V159" t="s">
        <v>61</v>
      </c>
      <c r="W159" t="s">
        <v>82</v>
      </c>
      <c r="X159" t="s">
        <v>63</v>
      </c>
      <c r="Y159">
        <v>46</v>
      </c>
      <c r="AB159">
        <v>38</v>
      </c>
      <c r="AC159" t="s">
        <v>104</v>
      </c>
      <c r="AD159">
        <v>56</v>
      </c>
      <c r="AE159" t="s">
        <v>66</v>
      </c>
      <c r="AH159" t="str">
        <f t="shared" si="7"/>
        <v xml:space="preserve">KR 46   38 B 56 SUR  </v>
      </c>
      <c r="AI159" t="s">
        <v>61</v>
      </c>
      <c r="AJ159" t="s">
        <v>61</v>
      </c>
      <c r="AK159" t="s">
        <v>201</v>
      </c>
      <c r="AO159" s="1"/>
      <c r="AP159">
        <v>8</v>
      </c>
      <c r="AQ159" s="4">
        <v>41339</v>
      </c>
      <c r="AR159" s="4">
        <v>41348</v>
      </c>
      <c r="AS159" s="5">
        <f t="shared" si="8"/>
        <v>9</v>
      </c>
      <c r="AT159" t="s">
        <v>75</v>
      </c>
      <c r="AU159" t="s">
        <v>195</v>
      </c>
    </row>
    <row r="160" spans="1:83" ht="15" customHeight="1">
      <c r="B160" t="s">
        <v>776</v>
      </c>
      <c r="C160">
        <v>1300807</v>
      </c>
      <c r="D160" t="s">
        <v>64</v>
      </c>
      <c r="E160" t="s">
        <v>58</v>
      </c>
      <c r="H160" s="7" t="s">
        <v>482</v>
      </c>
      <c r="I160" t="s">
        <v>777</v>
      </c>
      <c r="J160" t="s">
        <v>80</v>
      </c>
      <c r="K160">
        <v>37</v>
      </c>
      <c r="M160" t="s">
        <v>66</v>
      </c>
      <c r="N160">
        <v>35</v>
      </c>
      <c r="P160">
        <v>42</v>
      </c>
      <c r="T160" t="str">
        <f t="shared" si="6"/>
        <v xml:space="preserve">CL 37  SUR 35  42   </v>
      </c>
      <c r="U160" t="s">
        <v>61</v>
      </c>
      <c r="V160">
        <v>2768779</v>
      </c>
      <c r="W160" t="s">
        <v>82</v>
      </c>
      <c r="AH160" t="str">
        <f t="shared" si="7"/>
        <v xml:space="preserve">         </v>
      </c>
      <c r="AI160" t="s">
        <v>61</v>
      </c>
      <c r="AJ160" t="s">
        <v>61</v>
      </c>
      <c r="AK160" t="s">
        <v>211</v>
      </c>
      <c r="AO160" s="1"/>
      <c r="AP160">
        <v>9</v>
      </c>
      <c r="AQ160" s="4">
        <v>41339</v>
      </c>
      <c r="AR160" s="4">
        <v>41348</v>
      </c>
      <c r="AS160" s="5">
        <f t="shared" si="8"/>
        <v>9</v>
      </c>
      <c r="AT160" t="s">
        <v>75</v>
      </c>
      <c r="AU160" t="s">
        <v>15</v>
      </c>
    </row>
    <row r="161" spans="1:83" ht="15" customHeight="1">
      <c r="B161" t="s">
        <v>778</v>
      </c>
      <c r="C161">
        <v>1300808</v>
      </c>
      <c r="D161" t="s">
        <v>87</v>
      </c>
      <c r="E161" t="s">
        <v>286</v>
      </c>
      <c r="H161" s="7" t="s">
        <v>779</v>
      </c>
      <c r="I161" t="s">
        <v>60</v>
      </c>
      <c r="T161" t="str">
        <f t="shared" si="6"/>
        <v xml:space="preserve">         </v>
      </c>
      <c r="U161" t="s">
        <v>61</v>
      </c>
      <c r="V161" t="s">
        <v>61</v>
      </c>
      <c r="W161" t="s">
        <v>82</v>
      </c>
      <c r="X161" t="s">
        <v>63</v>
      </c>
      <c r="Y161">
        <v>24</v>
      </c>
      <c r="Z161" t="s">
        <v>170</v>
      </c>
      <c r="AB161">
        <v>40</v>
      </c>
      <c r="AD161">
        <v>180</v>
      </c>
      <c r="AE161" t="s">
        <v>66</v>
      </c>
      <c r="AH161" t="str">
        <f t="shared" si="7"/>
        <v xml:space="preserve">KR 24 D  40  180 SUR  </v>
      </c>
      <c r="AI161" t="s">
        <v>61</v>
      </c>
      <c r="AJ161" t="s">
        <v>61</v>
      </c>
      <c r="AK161" t="s">
        <v>74</v>
      </c>
      <c r="AO161" s="1"/>
      <c r="AP161">
        <v>6</v>
      </c>
      <c r="AQ161" s="4">
        <v>41339</v>
      </c>
      <c r="AR161" s="4">
        <v>41351</v>
      </c>
      <c r="AS161" s="5">
        <f t="shared" si="8"/>
        <v>12</v>
      </c>
      <c r="AT161" t="s">
        <v>366</v>
      </c>
      <c r="AU161" t="s">
        <v>367</v>
      </c>
    </row>
    <row r="162" spans="1:83" ht="15" customHeight="1">
      <c r="B162" t="s">
        <v>780</v>
      </c>
      <c r="C162">
        <v>1300809</v>
      </c>
      <c r="D162" t="s">
        <v>64</v>
      </c>
      <c r="E162" t="s">
        <v>101</v>
      </c>
      <c r="H162" s="7" t="s">
        <v>694</v>
      </c>
      <c r="I162" t="s">
        <v>781</v>
      </c>
      <c r="J162" t="s">
        <v>63</v>
      </c>
      <c r="K162">
        <v>42</v>
      </c>
      <c r="L162" t="s">
        <v>83</v>
      </c>
      <c r="N162">
        <v>46</v>
      </c>
      <c r="O162" t="s">
        <v>315</v>
      </c>
      <c r="P162">
        <v>4</v>
      </c>
      <c r="Q162" t="s">
        <v>66</v>
      </c>
      <c r="T162" t="str">
        <f t="shared" si="6"/>
        <v xml:space="preserve">KR 42 A  46 E 4 SUR  </v>
      </c>
      <c r="U162">
        <v>43750882</v>
      </c>
      <c r="V162">
        <v>2701191</v>
      </c>
      <c r="W162" t="s">
        <v>782</v>
      </c>
      <c r="X162" t="s">
        <v>63</v>
      </c>
      <c r="Y162">
        <v>42</v>
      </c>
      <c r="Z162" t="s">
        <v>83</v>
      </c>
      <c r="AB162">
        <v>46</v>
      </c>
      <c r="AE162" t="s">
        <v>66</v>
      </c>
      <c r="AH162" t="str">
        <f t="shared" si="7"/>
        <v xml:space="preserve">KR 42 A  46   SUR  </v>
      </c>
      <c r="AI162" t="s">
        <v>61</v>
      </c>
      <c r="AJ162" t="s">
        <v>61</v>
      </c>
      <c r="AK162" t="s">
        <v>109</v>
      </c>
      <c r="AO162" s="1"/>
      <c r="AP162">
        <v>7</v>
      </c>
      <c r="AQ162" s="4">
        <v>41339</v>
      </c>
      <c r="AR162" s="4">
        <v>41353</v>
      </c>
      <c r="AS162" s="5">
        <f t="shared" si="8"/>
        <v>14</v>
      </c>
      <c r="AT162" t="s">
        <v>75</v>
      </c>
      <c r="AU162" t="s">
        <v>15</v>
      </c>
      <c r="AV162" s="10">
        <v>41358</v>
      </c>
      <c r="AW162" s="9" t="s">
        <v>142</v>
      </c>
      <c r="AX162" s="10">
        <v>41358</v>
      </c>
      <c r="CE162" s="10">
        <v>41593</v>
      </c>
    </row>
    <row r="163" spans="1:83" ht="15" customHeight="1">
      <c r="B163" t="s">
        <v>783</v>
      </c>
      <c r="C163">
        <v>1300819</v>
      </c>
      <c r="D163" t="s">
        <v>64</v>
      </c>
      <c r="E163" t="s">
        <v>101</v>
      </c>
      <c r="H163" s="7" t="s">
        <v>784</v>
      </c>
      <c r="I163" t="s">
        <v>273</v>
      </c>
      <c r="T163" t="str">
        <f t="shared" si="6"/>
        <v xml:space="preserve">         </v>
      </c>
      <c r="U163" t="s">
        <v>61</v>
      </c>
      <c r="V163" t="s">
        <v>61</v>
      </c>
      <c r="W163" t="s">
        <v>82</v>
      </c>
      <c r="X163" t="s">
        <v>80</v>
      </c>
      <c r="Y163">
        <v>39</v>
      </c>
      <c r="AA163" t="s">
        <v>66</v>
      </c>
      <c r="AB163">
        <v>43</v>
      </c>
      <c r="AD163">
        <v>69</v>
      </c>
      <c r="AH163" t="str">
        <f t="shared" si="7"/>
        <v xml:space="preserve">CL 39  SUR 43  69   </v>
      </c>
      <c r="AI163" t="s">
        <v>61</v>
      </c>
      <c r="AJ163" t="s">
        <v>61</v>
      </c>
      <c r="AK163" t="s">
        <v>147</v>
      </c>
      <c r="AO163" s="1"/>
      <c r="AP163">
        <v>9</v>
      </c>
      <c r="AQ163" s="4">
        <v>41340</v>
      </c>
      <c r="AR163" s="4">
        <v>41348</v>
      </c>
      <c r="AS163" s="5">
        <f t="shared" si="8"/>
        <v>8</v>
      </c>
      <c r="AT163" t="s">
        <v>75</v>
      </c>
      <c r="AU163" t="s">
        <v>15</v>
      </c>
      <c r="AV163" s="10">
        <v>41348</v>
      </c>
      <c r="AW163" s="9" t="s">
        <v>85</v>
      </c>
      <c r="AX163" s="10">
        <v>41348</v>
      </c>
      <c r="AY163" s="10">
        <v>41352</v>
      </c>
      <c r="AZ163" s="9" t="s">
        <v>785</v>
      </c>
      <c r="BA163" s="10">
        <v>41352</v>
      </c>
      <c r="CE163" s="10">
        <v>41352</v>
      </c>
    </row>
    <row r="164" spans="1:83" ht="15" customHeight="1">
      <c r="B164" t="s">
        <v>786</v>
      </c>
      <c r="C164">
        <v>1300906</v>
      </c>
      <c r="D164" t="s">
        <v>77</v>
      </c>
      <c r="H164" s="7" t="s">
        <v>787</v>
      </c>
      <c r="I164" t="s">
        <v>729</v>
      </c>
      <c r="T164" t="str">
        <f t="shared" si="6"/>
        <v xml:space="preserve">         </v>
      </c>
      <c r="U164" t="s">
        <v>61</v>
      </c>
      <c r="V164" t="s">
        <v>61</v>
      </c>
      <c r="W164" t="s">
        <v>788</v>
      </c>
      <c r="AH164" t="str">
        <f t="shared" si="7"/>
        <v xml:space="preserve">         </v>
      </c>
      <c r="AI164" t="s">
        <v>61</v>
      </c>
      <c r="AJ164" t="s">
        <v>61</v>
      </c>
      <c r="AK164" t="s">
        <v>117</v>
      </c>
      <c r="AO164" s="1"/>
      <c r="AP164">
        <v>6</v>
      </c>
      <c r="AQ164" s="4">
        <v>41344</v>
      </c>
      <c r="AR164" s="4">
        <v>41382</v>
      </c>
      <c r="AS164" s="5">
        <f t="shared" si="8"/>
        <v>38</v>
      </c>
      <c r="AT164" t="s">
        <v>84</v>
      </c>
      <c r="AU164" t="s">
        <v>64</v>
      </c>
      <c r="CE164" s="10">
        <v>41382</v>
      </c>
    </row>
    <row r="165" spans="1:83" ht="15" customHeight="1">
      <c r="B165" t="s">
        <v>789</v>
      </c>
      <c r="C165">
        <v>1300919</v>
      </c>
      <c r="D165" t="s">
        <v>94</v>
      </c>
      <c r="H165" s="7" t="s">
        <v>790</v>
      </c>
      <c r="I165" t="s">
        <v>60</v>
      </c>
      <c r="T165" t="str">
        <f t="shared" si="6"/>
        <v xml:space="preserve">         </v>
      </c>
      <c r="U165" t="s">
        <v>61</v>
      </c>
      <c r="V165" t="s">
        <v>61</v>
      </c>
      <c r="W165" t="s">
        <v>791</v>
      </c>
      <c r="X165" t="s">
        <v>80</v>
      </c>
      <c r="Y165">
        <v>37</v>
      </c>
      <c r="Z165" t="s">
        <v>83</v>
      </c>
      <c r="AA165" t="s">
        <v>66</v>
      </c>
      <c r="AB165">
        <v>28</v>
      </c>
      <c r="AC165" t="s">
        <v>81</v>
      </c>
      <c r="AD165">
        <v>28</v>
      </c>
      <c r="AH165" t="str">
        <f t="shared" si="7"/>
        <v xml:space="preserve">CL 37 A SUR 28 C 28   </v>
      </c>
      <c r="AI165">
        <v>43073141</v>
      </c>
      <c r="AJ165">
        <v>6005919</v>
      </c>
      <c r="AK165" t="s">
        <v>276</v>
      </c>
      <c r="AO165" s="1"/>
      <c r="AP165">
        <v>5</v>
      </c>
      <c r="AQ165" s="4">
        <v>41345</v>
      </c>
      <c r="AR165" s="4">
        <v>41345</v>
      </c>
      <c r="AS165" s="5">
        <f t="shared" si="8"/>
        <v>0</v>
      </c>
      <c r="AT165" t="s">
        <v>792</v>
      </c>
      <c r="AU165" t="s">
        <v>15</v>
      </c>
      <c r="AV165" s="10">
        <v>41339</v>
      </c>
      <c r="AW165" s="9" t="s">
        <v>237</v>
      </c>
      <c r="AX165" s="10">
        <v>41339</v>
      </c>
      <c r="AY165" s="10">
        <v>41408</v>
      </c>
      <c r="AZ165" s="9" t="s">
        <v>236</v>
      </c>
      <c r="BA165" s="10">
        <v>41408</v>
      </c>
      <c r="CE165" s="10">
        <v>41339</v>
      </c>
    </row>
    <row r="166" spans="1:83" ht="15" customHeight="1">
      <c r="B166" t="s">
        <v>793</v>
      </c>
      <c r="C166">
        <v>1300921</v>
      </c>
      <c r="D166" t="s">
        <v>64</v>
      </c>
      <c r="E166" t="s">
        <v>101</v>
      </c>
      <c r="H166" s="7" t="s">
        <v>150</v>
      </c>
      <c r="I166" t="s">
        <v>60</v>
      </c>
      <c r="T166" t="str">
        <f t="shared" si="6"/>
        <v xml:space="preserve">         </v>
      </c>
      <c r="U166" t="s">
        <v>61</v>
      </c>
      <c r="V166" t="s">
        <v>61</v>
      </c>
      <c r="W166" t="s">
        <v>82</v>
      </c>
      <c r="X166" t="s">
        <v>289</v>
      </c>
      <c r="Y166">
        <v>33</v>
      </c>
      <c r="AB166">
        <v>32</v>
      </c>
      <c r="AC166" t="s">
        <v>81</v>
      </c>
      <c r="AD166">
        <v>41</v>
      </c>
      <c r="AE166" t="s">
        <v>66</v>
      </c>
      <c r="AH166" t="str">
        <f t="shared" si="7"/>
        <v xml:space="preserve">DG 33   32 C 41 SUR  </v>
      </c>
      <c r="AI166" t="s">
        <v>61</v>
      </c>
      <c r="AJ166" t="s">
        <v>61</v>
      </c>
      <c r="AK166" t="s">
        <v>496</v>
      </c>
      <c r="AO166" s="1"/>
      <c r="AP166">
        <v>9</v>
      </c>
      <c r="AQ166" s="4">
        <v>41345</v>
      </c>
      <c r="AR166" s="4">
        <v>41351</v>
      </c>
      <c r="AS166" s="5">
        <f t="shared" si="8"/>
        <v>6</v>
      </c>
      <c r="AT166" t="s">
        <v>202</v>
      </c>
      <c r="AU166" t="s">
        <v>15</v>
      </c>
      <c r="AV166" s="10">
        <v>41351</v>
      </c>
      <c r="AW166" s="9" t="s">
        <v>142</v>
      </c>
      <c r="AX166" s="10">
        <v>41351</v>
      </c>
      <c r="CE166" s="10">
        <v>41351</v>
      </c>
    </row>
    <row r="167" spans="1:83">
      <c r="A167" t="s">
        <v>794</v>
      </c>
      <c r="B167" t="s">
        <v>795</v>
      </c>
      <c r="C167">
        <v>1300931</v>
      </c>
      <c r="D167" t="s">
        <v>57</v>
      </c>
      <c r="H167" s="7" t="s">
        <v>796</v>
      </c>
      <c r="I167" t="s">
        <v>797</v>
      </c>
      <c r="J167" t="s">
        <v>63</v>
      </c>
      <c r="K167">
        <v>42</v>
      </c>
      <c r="L167" t="s">
        <v>170</v>
      </c>
      <c r="N167">
        <v>48</v>
      </c>
      <c r="O167" t="s">
        <v>72</v>
      </c>
      <c r="P167">
        <v>29</v>
      </c>
      <c r="Q167" t="s">
        <v>66</v>
      </c>
      <c r="T167" t="str">
        <f t="shared" si="6"/>
        <v xml:space="preserve">KR 42 D  48 F 29 SUR  </v>
      </c>
      <c r="U167">
        <v>42873136</v>
      </c>
      <c r="V167">
        <v>3316114</v>
      </c>
      <c r="W167" t="s">
        <v>61</v>
      </c>
      <c r="AH167" t="str">
        <f t="shared" si="7"/>
        <v xml:space="preserve">         </v>
      </c>
      <c r="AI167" t="s">
        <v>61</v>
      </c>
      <c r="AJ167" t="s">
        <v>61</v>
      </c>
      <c r="AK167" t="s">
        <v>225</v>
      </c>
      <c r="AO167" s="1"/>
      <c r="AP167">
        <v>7</v>
      </c>
      <c r="AQ167" s="4">
        <v>41345</v>
      </c>
      <c r="AR167" s="4">
        <v>41345</v>
      </c>
      <c r="AS167" s="5">
        <f t="shared" si="8"/>
        <v>0</v>
      </c>
      <c r="AT167" t="s">
        <v>84</v>
      </c>
      <c r="AU167" t="s">
        <v>15</v>
      </c>
      <c r="AV167" s="10">
        <v>41292</v>
      </c>
      <c r="AW167" s="9" t="s">
        <v>142</v>
      </c>
      <c r="AX167" s="10">
        <v>41323</v>
      </c>
      <c r="BM167" s="10">
        <v>41284</v>
      </c>
      <c r="BN167" s="10">
        <v>41289</v>
      </c>
      <c r="CE167" s="10">
        <v>41446</v>
      </c>
    </row>
    <row r="168" spans="1:83" ht="15" customHeight="1">
      <c r="B168" t="s">
        <v>798</v>
      </c>
      <c r="C168">
        <v>1300933</v>
      </c>
      <c r="D168" t="s">
        <v>64</v>
      </c>
      <c r="E168" t="s">
        <v>101</v>
      </c>
      <c r="G168" t="s">
        <v>799</v>
      </c>
      <c r="H168" s="7" t="s">
        <v>694</v>
      </c>
      <c r="I168" t="s">
        <v>273</v>
      </c>
      <c r="T168" t="str">
        <f t="shared" si="6"/>
        <v xml:space="preserve">         </v>
      </c>
      <c r="U168" t="s">
        <v>61</v>
      </c>
      <c r="V168" t="s">
        <v>61</v>
      </c>
      <c r="W168" t="s">
        <v>800</v>
      </c>
      <c r="X168" t="s">
        <v>80</v>
      </c>
      <c r="Y168">
        <v>39</v>
      </c>
      <c r="Z168" t="s">
        <v>83</v>
      </c>
      <c r="AA168" t="s">
        <v>66</v>
      </c>
      <c r="AB168">
        <v>45</v>
      </c>
      <c r="AC168" t="s">
        <v>104</v>
      </c>
      <c r="AD168">
        <v>12</v>
      </c>
      <c r="AG168">
        <v>301</v>
      </c>
      <c r="AH168" t="str">
        <f>CONCATENATE(X168," ",Y168," ",Z168," ",AA168," ",AB168," ",AC168," ",AD168," ",AE168," ",AF168," ",AG168)</f>
        <v>CL 39 A SUR 45 B 12   301</v>
      </c>
      <c r="AI168" t="s">
        <v>61</v>
      </c>
      <c r="AJ168" t="s">
        <v>61</v>
      </c>
      <c r="AK168" t="s">
        <v>201</v>
      </c>
      <c r="AO168" s="1"/>
      <c r="AP168">
        <v>8</v>
      </c>
      <c r="AQ168" s="4">
        <v>41345</v>
      </c>
      <c r="AR168" s="4">
        <v>41355</v>
      </c>
      <c r="AS168" s="5">
        <f t="shared" si="8"/>
        <v>10</v>
      </c>
      <c r="AT168" t="s">
        <v>801</v>
      </c>
      <c r="AU168" t="s">
        <v>15</v>
      </c>
      <c r="AV168" s="10">
        <v>41355</v>
      </c>
      <c r="AW168" s="9" t="s">
        <v>142</v>
      </c>
      <c r="AX168" s="10">
        <v>41355</v>
      </c>
      <c r="AY168" s="10">
        <v>41362</v>
      </c>
      <c r="AZ168" s="9" t="s">
        <v>142</v>
      </c>
      <c r="BA168" s="10">
        <v>41362</v>
      </c>
      <c r="BB168" s="10">
        <v>41366</v>
      </c>
      <c r="BC168" s="9" t="s">
        <v>142</v>
      </c>
      <c r="BD168" s="10">
        <v>41366</v>
      </c>
      <c r="BE168" s="10">
        <v>41369</v>
      </c>
      <c r="BF168" s="9" t="s">
        <v>142</v>
      </c>
      <c r="BG168" s="10">
        <v>41369</v>
      </c>
      <c r="BK168" s="10">
        <v>41373</v>
      </c>
      <c r="BL168" s="10">
        <v>41373</v>
      </c>
      <c r="CE168" s="10">
        <v>41373</v>
      </c>
    </row>
    <row r="169" spans="1:83" ht="15" customHeight="1">
      <c r="B169" t="s">
        <v>802</v>
      </c>
      <c r="C169">
        <v>112164</v>
      </c>
      <c r="D169" t="s">
        <v>180</v>
      </c>
      <c r="H169" s="7" t="s">
        <v>803</v>
      </c>
      <c r="I169" t="s">
        <v>804</v>
      </c>
      <c r="T169" t="str">
        <f t="shared" si="6"/>
        <v xml:space="preserve">         </v>
      </c>
      <c r="U169" t="s">
        <v>61</v>
      </c>
      <c r="V169" t="s">
        <v>61</v>
      </c>
      <c r="W169" t="s">
        <v>805</v>
      </c>
      <c r="X169" t="s">
        <v>80</v>
      </c>
      <c r="Y169">
        <v>41</v>
      </c>
      <c r="Z169" t="s">
        <v>298</v>
      </c>
      <c r="AA169" t="s">
        <v>66</v>
      </c>
      <c r="AB169">
        <v>29</v>
      </c>
      <c r="AC169" t="s">
        <v>104</v>
      </c>
      <c r="AD169">
        <v>27</v>
      </c>
      <c r="AH169" t="str">
        <f t="shared" si="7"/>
        <v xml:space="preserve">CL 41 AA SUR 29 B 27   </v>
      </c>
      <c r="AI169">
        <v>70549137</v>
      </c>
      <c r="AJ169">
        <v>2760012</v>
      </c>
      <c r="AK169" t="s">
        <v>322</v>
      </c>
      <c r="AO169" s="1"/>
      <c r="AP169">
        <v>6</v>
      </c>
      <c r="AQ169" s="4">
        <v>41348</v>
      </c>
      <c r="AR169" s="4">
        <v>41352</v>
      </c>
      <c r="AS169" s="5">
        <f t="shared" si="8"/>
        <v>4</v>
      </c>
      <c r="AT169" t="s">
        <v>806</v>
      </c>
      <c r="AU169" t="s">
        <v>15</v>
      </c>
      <c r="AV169" s="10">
        <v>41352</v>
      </c>
      <c r="AW169" s="9" t="s">
        <v>420</v>
      </c>
      <c r="AX169" s="10">
        <v>41352</v>
      </c>
    </row>
    <row r="170" spans="1:83" ht="15" customHeight="1">
      <c r="B170" t="s">
        <v>807</v>
      </c>
      <c r="C170">
        <v>112162</v>
      </c>
      <c r="D170" t="s">
        <v>180</v>
      </c>
      <c r="G170" t="s">
        <v>808</v>
      </c>
      <c r="H170" s="7" t="s">
        <v>809</v>
      </c>
      <c r="I170" t="s">
        <v>804</v>
      </c>
      <c r="T170" t="str">
        <f t="shared" si="6"/>
        <v xml:space="preserve">         </v>
      </c>
      <c r="U170" t="s">
        <v>61</v>
      </c>
      <c r="V170" t="s">
        <v>61</v>
      </c>
      <c r="W170" t="s">
        <v>810</v>
      </c>
      <c r="X170" t="s">
        <v>80</v>
      </c>
      <c r="Y170">
        <v>27</v>
      </c>
      <c r="Z170" t="s">
        <v>170</v>
      </c>
      <c r="AA170" t="s">
        <v>66</v>
      </c>
      <c r="AB170">
        <v>28</v>
      </c>
      <c r="AD170">
        <v>50</v>
      </c>
      <c r="AH170" t="str">
        <f t="shared" si="7"/>
        <v xml:space="preserve">CL 27 D SUR 28  50   </v>
      </c>
      <c r="AI170">
        <v>32466310</v>
      </c>
      <c r="AJ170">
        <v>3324166</v>
      </c>
      <c r="AK170" t="s">
        <v>99</v>
      </c>
      <c r="AO170" s="1"/>
      <c r="AP170">
        <v>4</v>
      </c>
      <c r="AQ170" s="4">
        <v>41348</v>
      </c>
      <c r="AR170" s="4">
        <v>41352</v>
      </c>
      <c r="AS170" s="5">
        <f t="shared" si="8"/>
        <v>4</v>
      </c>
      <c r="AT170" t="s">
        <v>75</v>
      </c>
      <c r="AU170" t="s">
        <v>15</v>
      </c>
      <c r="AV170" s="10">
        <v>42448</v>
      </c>
      <c r="AW170" s="9" t="s">
        <v>420</v>
      </c>
      <c r="AX170" s="10">
        <v>41352</v>
      </c>
    </row>
    <row r="171" spans="1:83" ht="15" customHeight="1">
      <c r="B171" t="s">
        <v>811</v>
      </c>
      <c r="C171">
        <v>112288</v>
      </c>
      <c r="D171" t="s">
        <v>180</v>
      </c>
      <c r="H171" s="7" t="s">
        <v>812</v>
      </c>
      <c r="I171" t="s">
        <v>813</v>
      </c>
      <c r="T171" t="s">
        <v>814</v>
      </c>
      <c r="U171" t="s">
        <v>61</v>
      </c>
      <c r="V171" t="s">
        <v>61</v>
      </c>
      <c r="W171" t="s">
        <v>82</v>
      </c>
      <c r="AH171" t="str">
        <f t="shared" si="7"/>
        <v xml:space="preserve">         </v>
      </c>
      <c r="AI171" t="s">
        <v>61</v>
      </c>
      <c r="AJ171" t="s">
        <v>61</v>
      </c>
      <c r="AL171" t="s">
        <v>91</v>
      </c>
      <c r="AO171" s="1"/>
      <c r="AP171">
        <v>12</v>
      </c>
      <c r="AQ171" s="4">
        <v>41348</v>
      </c>
      <c r="AR171" s="4">
        <v>41366</v>
      </c>
      <c r="AS171" s="5">
        <f t="shared" si="8"/>
        <v>18</v>
      </c>
      <c r="AT171" t="s">
        <v>815</v>
      </c>
      <c r="AU171" t="s">
        <v>15</v>
      </c>
    </row>
    <row r="172" spans="1:83" ht="15" customHeight="1">
      <c r="B172" t="s">
        <v>816</v>
      </c>
      <c r="C172">
        <v>1300920</v>
      </c>
      <c r="D172" t="s">
        <v>64</v>
      </c>
      <c r="E172" t="s">
        <v>101</v>
      </c>
      <c r="H172" s="7" t="s">
        <v>694</v>
      </c>
      <c r="I172" t="s">
        <v>60</v>
      </c>
      <c r="T172" t="str">
        <f t="shared" si="6"/>
        <v xml:space="preserve">         </v>
      </c>
      <c r="U172" t="s">
        <v>61</v>
      </c>
      <c r="V172" t="s">
        <v>61</v>
      </c>
      <c r="W172" t="s">
        <v>82</v>
      </c>
      <c r="X172" t="s">
        <v>289</v>
      </c>
      <c r="Y172">
        <v>33</v>
      </c>
      <c r="AB172">
        <v>32</v>
      </c>
      <c r="AC172" t="s">
        <v>81</v>
      </c>
      <c r="AD172">
        <v>32</v>
      </c>
      <c r="AE172" t="s">
        <v>66</v>
      </c>
      <c r="AG172">
        <v>201</v>
      </c>
      <c r="AH172" t="str">
        <f t="shared" si="7"/>
        <v>DG 33   32 C 32 SUR  201</v>
      </c>
      <c r="AI172" t="s">
        <v>61</v>
      </c>
      <c r="AJ172" t="s">
        <v>61</v>
      </c>
      <c r="AK172" t="s">
        <v>496</v>
      </c>
      <c r="AO172" s="1"/>
      <c r="AP172">
        <v>9</v>
      </c>
      <c r="AQ172" s="4">
        <v>41345</v>
      </c>
      <c r="AR172" s="4">
        <v>41355</v>
      </c>
      <c r="AS172" s="5">
        <f t="shared" si="8"/>
        <v>10</v>
      </c>
      <c r="AT172" t="s">
        <v>75</v>
      </c>
      <c r="AU172" t="s">
        <v>15</v>
      </c>
      <c r="AV172" s="10">
        <v>41355</v>
      </c>
      <c r="AW172" s="9" t="s">
        <v>444</v>
      </c>
      <c r="AX172" s="10">
        <v>41355</v>
      </c>
    </row>
    <row r="173" spans="1:83" ht="15" customHeight="1">
      <c r="B173" t="s">
        <v>817</v>
      </c>
      <c r="C173">
        <v>1300959</v>
      </c>
      <c r="D173" t="s">
        <v>64</v>
      </c>
      <c r="E173" t="s">
        <v>286</v>
      </c>
      <c r="G173" s="18" t="s">
        <v>818</v>
      </c>
      <c r="H173" s="7" t="s">
        <v>819</v>
      </c>
      <c r="I173" t="s">
        <v>820</v>
      </c>
      <c r="J173" t="s">
        <v>146</v>
      </c>
      <c r="K173">
        <v>35</v>
      </c>
      <c r="L173" t="s">
        <v>81</v>
      </c>
      <c r="M173" t="s">
        <v>66</v>
      </c>
      <c r="N173">
        <v>30</v>
      </c>
      <c r="P173">
        <v>22</v>
      </c>
      <c r="T173" t="str">
        <f t="shared" si="6"/>
        <v xml:space="preserve">TR 35 C SUR 30  22   </v>
      </c>
      <c r="U173" t="s">
        <v>61</v>
      </c>
      <c r="V173">
        <v>5989298</v>
      </c>
      <c r="W173" t="s">
        <v>821</v>
      </c>
      <c r="X173" t="s">
        <v>146</v>
      </c>
      <c r="Y173">
        <v>35</v>
      </c>
      <c r="Z173" t="s">
        <v>81</v>
      </c>
      <c r="AA173" t="s">
        <v>66</v>
      </c>
      <c r="AB173">
        <v>30</v>
      </c>
      <c r="AD173">
        <v>24</v>
      </c>
      <c r="AH173" t="str">
        <f t="shared" si="7"/>
        <v xml:space="preserve">TR 35 C SUR 30  24   </v>
      </c>
      <c r="AI173" t="s">
        <v>61</v>
      </c>
      <c r="AJ173">
        <v>2707547</v>
      </c>
      <c r="AK173" t="s">
        <v>262</v>
      </c>
      <c r="AO173" s="1"/>
      <c r="AP173">
        <v>3</v>
      </c>
      <c r="AQ173" s="4">
        <v>41346</v>
      </c>
      <c r="AR173" s="4">
        <v>41355</v>
      </c>
      <c r="AS173" s="5">
        <f t="shared" si="8"/>
        <v>9</v>
      </c>
      <c r="AT173" t="s">
        <v>75</v>
      </c>
      <c r="AU173" t="s">
        <v>15</v>
      </c>
      <c r="AV173" s="10">
        <v>41355</v>
      </c>
      <c r="AW173" s="9" t="s">
        <v>237</v>
      </c>
      <c r="AX173" s="10">
        <v>41355</v>
      </c>
      <c r="AY173" s="10">
        <v>41415</v>
      </c>
      <c r="AZ173" s="9" t="s">
        <v>785</v>
      </c>
      <c r="BA173" s="10">
        <v>41415</v>
      </c>
      <c r="BK173" s="10">
        <v>41453</v>
      </c>
    </row>
    <row r="174" spans="1:83" ht="15" customHeight="1">
      <c r="B174" t="s">
        <v>822</v>
      </c>
      <c r="C174">
        <v>1300961</v>
      </c>
      <c r="D174" t="s">
        <v>64</v>
      </c>
      <c r="E174" t="s">
        <v>101</v>
      </c>
      <c r="H174" s="7" t="s">
        <v>823</v>
      </c>
      <c r="I174" t="s">
        <v>824</v>
      </c>
      <c r="J174" t="s">
        <v>63</v>
      </c>
      <c r="K174">
        <v>43</v>
      </c>
      <c r="N174">
        <v>39</v>
      </c>
      <c r="P174">
        <v>20</v>
      </c>
      <c r="Q174" t="s">
        <v>66</v>
      </c>
      <c r="T174" t="str">
        <f t="shared" si="6"/>
        <v xml:space="preserve">KR 43   39  20 SUR  </v>
      </c>
      <c r="U174">
        <v>8164291</v>
      </c>
      <c r="V174">
        <v>3324050</v>
      </c>
      <c r="W174" t="s">
        <v>825</v>
      </c>
      <c r="X174" t="s">
        <v>80</v>
      </c>
      <c r="Y174">
        <v>39</v>
      </c>
      <c r="AA174" t="s">
        <v>66</v>
      </c>
      <c r="AB174">
        <v>43</v>
      </c>
      <c r="AH174" t="str">
        <f t="shared" si="7"/>
        <v xml:space="preserve">CL 39  SUR 43     </v>
      </c>
      <c r="AI174" t="s">
        <v>61</v>
      </c>
      <c r="AJ174" t="s">
        <v>61</v>
      </c>
      <c r="AK174" t="s">
        <v>147</v>
      </c>
      <c r="AO174" s="1"/>
      <c r="AP174">
        <v>9</v>
      </c>
      <c r="AQ174" s="4">
        <v>41346</v>
      </c>
      <c r="AR174" s="4">
        <v>41355</v>
      </c>
      <c r="AS174" s="5">
        <f t="shared" si="8"/>
        <v>9</v>
      </c>
      <c r="AT174" t="s">
        <v>75</v>
      </c>
      <c r="AU174" t="s">
        <v>15</v>
      </c>
      <c r="AV174" s="10">
        <v>41355</v>
      </c>
      <c r="AW174" s="9" t="s">
        <v>203</v>
      </c>
      <c r="AX174" s="10">
        <v>41355</v>
      </c>
      <c r="CE174" s="10">
        <v>41355</v>
      </c>
    </row>
    <row r="175" spans="1:83" ht="15" customHeight="1">
      <c r="B175" t="s">
        <v>826</v>
      </c>
      <c r="C175">
        <v>1300976</v>
      </c>
      <c r="D175" t="s">
        <v>64</v>
      </c>
      <c r="E175" t="s">
        <v>239</v>
      </c>
      <c r="H175" s="7" t="s">
        <v>718</v>
      </c>
      <c r="I175" t="s">
        <v>60</v>
      </c>
      <c r="T175" t="str">
        <f t="shared" si="6"/>
        <v xml:space="preserve">         </v>
      </c>
      <c r="U175" t="s">
        <v>61</v>
      </c>
      <c r="V175" t="s">
        <v>61</v>
      </c>
      <c r="W175" t="s">
        <v>82</v>
      </c>
      <c r="X175" t="s">
        <v>80</v>
      </c>
      <c r="Y175">
        <v>44</v>
      </c>
      <c r="AA175" t="s">
        <v>66</v>
      </c>
      <c r="AB175">
        <v>43</v>
      </c>
      <c r="AC175" t="s">
        <v>83</v>
      </c>
      <c r="AD175">
        <v>85</v>
      </c>
      <c r="AH175" t="str">
        <f t="shared" si="7"/>
        <v xml:space="preserve">CL 44  SUR 43 A 85   </v>
      </c>
      <c r="AI175" t="s">
        <v>61</v>
      </c>
      <c r="AJ175" t="s">
        <v>61</v>
      </c>
      <c r="AK175" t="s">
        <v>484</v>
      </c>
      <c r="AO175" s="1"/>
      <c r="AP175">
        <v>8</v>
      </c>
      <c r="AQ175" s="4">
        <v>41346</v>
      </c>
      <c r="AR175" s="4">
        <v>41355</v>
      </c>
      <c r="AS175" s="5">
        <f t="shared" si="8"/>
        <v>9</v>
      </c>
      <c r="AT175" t="s">
        <v>75</v>
      </c>
      <c r="AU175" t="s">
        <v>15</v>
      </c>
      <c r="AV175" s="10">
        <v>41355</v>
      </c>
      <c r="AW175" s="9" t="s">
        <v>237</v>
      </c>
      <c r="AX175" s="10">
        <v>41355</v>
      </c>
      <c r="AY175" s="10">
        <v>41410</v>
      </c>
      <c r="AZ175" s="9" t="s">
        <v>236</v>
      </c>
      <c r="CE175" s="10">
        <v>41509</v>
      </c>
    </row>
    <row r="176" spans="1:83" ht="30" customHeight="1">
      <c r="B176" t="s">
        <v>827</v>
      </c>
      <c r="C176">
        <v>111752</v>
      </c>
      <c r="D176" t="s">
        <v>64</v>
      </c>
      <c r="E176" t="s">
        <v>101</v>
      </c>
      <c r="H176" s="7" t="s">
        <v>828</v>
      </c>
      <c r="I176" t="s">
        <v>134</v>
      </c>
      <c r="J176" t="s">
        <v>63</v>
      </c>
      <c r="K176">
        <v>43</v>
      </c>
      <c r="L176" t="s">
        <v>83</v>
      </c>
      <c r="N176">
        <v>46</v>
      </c>
      <c r="O176" t="s">
        <v>83</v>
      </c>
      <c r="P176">
        <v>39</v>
      </c>
      <c r="Q176" t="s">
        <v>66</v>
      </c>
      <c r="T176" t="str">
        <f t="shared" si="6"/>
        <v xml:space="preserve">KR 43 A  46 A 39 SUR  </v>
      </c>
      <c r="U176" t="s">
        <v>61</v>
      </c>
      <c r="V176">
        <v>4600800</v>
      </c>
      <c r="W176" t="s">
        <v>82</v>
      </c>
      <c r="X176" t="s">
        <v>63</v>
      </c>
      <c r="Y176">
        <v>43</v>
      </c>
      <c r="AB176">
        <v>40</v>
      </c>
      <c r="AC176" t="s">
        <v>394</v>
      </c>
      <c r="AE176" t="s">
        <v>66</v>
      </c>
      <c r="AH176" t="str">
        <f t="shared" si="7"/>
        <v xml:space="preserve">KR 43   40 H  SUR  </v>
      </c>
      <c r="AI176" t="s">
        <v>61</v>
      </c>
      <c r="AJ176" t="s">
        <v>61</v>
      </c>
      <c r="AK176" t="s">
        <v>67</v>
      </c>
      <c r="AO176" s="1"/>
      <c r="AP176">
        <v>7</v>
      </c>
      <c r="AQ176" s="4">
        <v>41353</v>
      </c>
      <c r="AR176" s="4">
        <v>41355</v>
      </c>
      <c r="AS176" s="5">
        <f t="shared" si="8"/>
        <v>2</v>
      </c>
      <c r="AT176" t="s">
        <v>75</v>
      </c>
      <c r="AU176" t="s">
        <v>15</v>
      </c>
      <c r="AV176" s="10">
        <v>41355</v>
      </c>
      <c r="AW176" s="9" t="s">
        <v>236</v>
      </c>
      <c r="AX176" s="10">
        <v>41355</v>
      </c>
      <c r="AY176" s="10">
        <v>41410</v>
      </c>
      <c r="AZ176" s="11" t="s">
        <v>829</v>
      </c>
      <c r="BA176" s="10">
        <v>41410</v>
      </c>
      <c r="CE176" s="10">
        <v>41442</v>
      </c>
    </row>
    <row r="177" spans="1:83" ht="30" customHeight="1">
      <c r="B177" t="s">
        <v>830</v>
      </c>
      <c r="C177">
        <v>1301067</v>
      </c>
      <c r="D177" t="s">
        <v>64</v>
      </c>
      <c r="E177" t="s">
        <v>101</v>
      </c>
      <c r="H177" s="7" t="s">
        <v>694</v>
      </c>
      <c r="I177" t="s">
        <v>231</v>
      </c>
      <c r="T177" t="str">
        <f t="shared" si="6"/>
        <v xml:space="preserve">         </v>
      </c>
      <c r="U177" t="s">
        <v>61</v>
      </c>
      <c r="V177" t="s">
        <v>61</v>
      </c>
      <c r="W177" t="s">
        <v>273</v>
      </c>
      <c r="X177" t="s">
        <v>80</v>
      </c>
      <c r="Y177">
        <v>53</v>
      </c>
      <c r="Z177" t="s">
        <v>81</v>
      </c>
      <c r="AA177" t="s">
        <v>66</v>
      </c>
      <c r="AB177">
        <v>40</v>
      </c>
      <c r="AC177" t="s">
        <v>104</v>
      </c>
      <c r="AD177">
        <v>63</v>
      </c>
      <c r="AH177" t="str">
        <f t="shared" si="7"/>
        <v xml:space="preserve">CL 53 C SUR 40 B 63   </v>
      </c>
      <c r="AI177" t="s">
        <v>61</v>
      </c>
      <c r="AJ177" t="s">
        <v>61</v>
      </c>
      <c r="AK177" t="s">
        <v>225</v>
      </c>
      <c r="AO177" s="1"/>
      <c r="AP177">
        <v>7</v>
      </c>
      <c r="AQ177" s="4">
        <v>41352</v>
      </c>
      <c r="AR177" s="4">
        <v>41355</v>
      </c>
      <c r="AS177" s="5">
        <f t="shared" si="8"/>
        <v>3</v>
      </c>
      <c r="AT177" t="s">
        <v>75</v>
      </c>
      <c r="AU177" t="s">
        <v>15</v>
      </c>
      <c r="AV177" s="10">
        <v>41355</v>
      </c>
      <c r="AW177" s="9" t="s">
        <v>237</v>
      </c>
      <c r="AX177" s="10">
        <v>41355</v>
      </c>
      <c r="AY177" s="10">
        <v>41410</v>
      </c>
      <c r="AZ177" s="11" t="s">
        <v>829</v>
      </c>
      <c r="BA177" s="10">
        <v>41410</v>
      </c>
      <c r="CE177" s="10">
        <v>41410</v>
      </c>
    </row>
    <row r="178" spans="1:83" ht="30" customHeight="1">
      <c r="B178" t="s">
        <v>831</v>
      </c>
      <c r="C178">
        <v>1301048</v>
      </c>
      <c r="D178" t="s">
        <v>64</v>
      </c>
      <c r="E178" t="s">
        <v>58</v>
      </c>
      <c r="H178" s="7" t="s">
        <v>296</v>
      </c>
      <c r="I178" t="s">
        <v>832</v>
      </c>
      <c r="J178" t="s">
        <v>80</v>
      </c>
      <c r="K178">
        <v>53</v>
      </c>
      <c r="M178" t="s">
        <v>66</v>
      </c>
      <c r="N178">
        <v>40</v>
      </c>
      <c r="P178">
        <v>13</v>
      </c>
      <c r="T178" t="str">
        <f t="shared" si="6"/>
        <v xml:space="preserve">CL 53  SUR 40  13   </v>
      </c>
      <c r="U178" t="s">
        <v>61</v>
      </c>
      <c r="V178">
        <v>3340513</v>
      </c>
      <c r="W178" t="s">
        <v>833</v>
      </c>
      <c r="X178" t="s">
        <v>80</v>
      </c>
      <c r="Y178">
        <v>53</v>
      </c>
      <c r="AA178" t="s">
        <v>66</v>
      </c>
      <c r="AB178">
        <v>40</v>
      </c>
      <c r="AD178">
        <v>15</v>
      </c>
      <c r="AH178" t="str">
        <f t="shared" si="7"/>
        <v xml:space="preserve">CL 53  SUR 40  15   </v>
      </c>
      <c r="AI178" t="s">
        <v>61</v>
      </c>
      <c r="AJ178" t="s">
        <v>61</v>
      </c>
      <c r="AK178" t="s">
        <v>225</v>
      </c>
      <c r="AO178" s="1"/>
      <c r="AP178">
        <v>7</v>
      </c>
      <c r="AQ178" s="4">
        <v>41352</v>
      </c>
      <c r="AR178" s="4">
        <v>41355</v>
      </c>
      <c r="AS178" s="5">
        <f t="shared" si="8"/>
        <v>3</v>
      </c>
      <c r="AT178" t="s">
        <v>792</v>
      </c>
      <c r="AU178" t="s">
        <v>15</v>
      </c>
      <c r="AV178" s="10">
        <v>41355</v>
      </c>
      <c r="AW178" s="9" t="s">
        <v>237</v>
      </c>
      <c r="AX178" s="10">
        <v>41355</v>
      </c>
      <c r="AY178" s="10">
        <v>41387</v>
      </c>
      <c r="AZ178" s="11" t="s">
        <v>829</v>
      </c>
      <c r="BA178" s="10">
        <v>41387</v>
      </c>
      <c r="CE178" s="10">
        <v>41387</v>
      </c>
    </row>
    <row r="179" spans="1:83" ht="15" customHeight="1">
      <c r="A179" t="s">
        <v>834</v>
      </c>
      <c r="B179" t="s">
        <v>835</v>
      </c>
      <c r="C179">
        <v>1301038</v>
      </c>
      <c r="D179" t="s">
        <v>64</v>
      </c>
      <c r="E179" t="s">
        <v>101</v>
      </c>
      <c r="F179" t="s">
        <v>64</v>
      </c>
      <c r="H179" s="7" t="s">
        <v>836</v>
      </c>
      <c r="I179" t="s">
        <v>837</v>
      </c>
      <c r="J179" t="s">
        <v>289</v>
      </c>
      <c r="K179">
        <v>31</v>
      </c>
      <c r="L179" t="s">
        <v>170</v>
      </c>
      <c r="N179">
        <v>32</v>
      </c>
      <c r="P179">
        <v>3</v>
      </c>
      <c r="Q179" t="s">
        <v>66</v>
      </c>
      <c r="T179" t="str">
        <f t="shared" si="6"/>
        <v xml:space="preserve">DG 31 D  32  3 SUR  </v>
      </c>
      <c r="U179">
        <v>98660094</v>
      </c>
      <c r="V179">
        <v>2767830</v>
      </c>
      <c r="W179" t="s">
        <v>61</v>
      </c>
      <c r="AH179" t="str">
        <f t="shared" si="7"/>
        <v xml:space="preserve">         </v>
      </c>
      <c r="AI179" t="s">
        <v>61</v>
      </c>
      <c r="AJ179" t="s">
        <v>61</v>
      </c>
      <c r="AK179" t="s">
        <v>496</v>
      </c>
      <c r="AO179" s="1"/>
      <c r="AP179">
        <v>9</v>
      </c>
      <c r="AQ179" s="4">
        <v>41351</v>
      </c>
      <c r="AR179" s="4">
        <v>41355</v>
      </c>
      <c r="AS179" s="5">
        <f t="shared" si="8"/>
        <v>4</v>
      </c>
      <c r="AT179" t="s">
        <v>69</v>
      </c>
      <c r="AU179" t="s">
        <v>15</v>
      </c>
      <c r="BU179" s="10">
        <v>41351</v>
      </c>
      <c r="BV179" s="10">
        <v>41355</v>
      </c>
      <c r="CE179" s="10">
        <v>41438</v>
      </c>
    </row>
    <row r="180" spans="1:83" ht="15" customHeight="1">
      <c r="B180" t="s">
        <v>838</v>
      </c>
      <c r="C180">
        <v>1300648</v>
      </c>
      <c r="D180" t="s">
        <v>77</v>
      </c>
      <c r="H180" s="7" t="s">
        <v>839</v>
      </c>
      <c r="I180" t="s">
        <v>60</v>
      </c>
      <c r="T180" t="str">
        <f t="shared" si="6"/>
        <v xml:space="preserve">         </v>
      </c>
      <c r="U180" t="s">
        <v>61</v>
      </c>
      <c r="V180" t="s">
        <v>61</v>
      </c>
      <c r="W180" t="s">
        <v>840</v>
      </c>
      <c r="X180" t="s">
        <v>80</v>
      </c>
      <c r="Y180">
        <v>32</v>
      </c>
      <c r="Z180" t="s">
        <v>81</v>
      </c>
      <c r="AA180" t="s">
        <v>66</v>
      </c>
      <c r="AB180">
        <v>45</v>
      </c>
      <c r="AC180" t="s">
        <v>104</v>
      </c>
      <c r="AD180">
        <v>43</v>
      </c>
      <c r="AH180" t="str">
        <f t="shared" si="7"/>
        <v xml:space="preserve">CL 32 C SUR 45 B 43   </v>
      </c>
      <c r="AI180">
        <v>42896690</v>
      </c>
      <c r="AJ180">
        <v>3344789</v>
      </c>
      <c r="AK180" t="s">
        <v>841</v>
      </c>
      <c r="AO180" s="1"/>
      <c r="AP180">
        <v>2</v>
      </c>
      <c r="AQ180" s="4">
        <v>41330</v>
      </c>
      <c r="AR180" s="4">
        <v>41332</v>
      </c>
      <c r="AS180" s="5">
        <f t="shared" si="8"/>
        <v>2</v>
      </c>
      <c r="AT180" t="s">
        <v>75</v>
      </c>
      <c r="AU180" t="s">
        <v>15</v>
      </c>
      <c r="CE180" s="10">
        <v>41585</v>
      </c>
    </row>
    <row r="181" spans="1:83" ht="15" customHeight="1">
      <c r="B181" t="s">
        <v>842</v>
      </c>
      <c r="C181" t="s">
        <v>843</v>
      </c>
      <c r="D181" t="s">
        <v>180</v>
      </c>
      <c r="H181" s="7" t="s">
        <v>844</v>
      </c>
      <c r="I181" t="s">
        <v>845</v>
      </c>
      <c r="J181" t="s">
        <v>146</v>
      </c>
      <c r="K181">
        <v>34</v>
      </c>
      <c r="M181" t="s">
        <v>66</v>
      </c>
      <c r="N181">
        <v>39</v>
      </c>
      <c r="P181">
        <v>26</v>
      </c>
      <c r="T181" t="str">
        <f t="shared" si="6"/>
        <v xml:space="preserve">TR 34  SUR 39  26   </v>
      </c>
      <c r="U181">
        <v>70557483</v>
      </c>
      <c r="V181">
        <v>3024973</v>
      </c>
      <c r="W181" t="s">
        <v>82</v>
      </c>
      <c r="X181" t="s">
        <v>146</v>
      </c>
      <c r="Y181">
        <v>34</v>
      </c>
      <c r="AA181" t="s">
        <v>66</v>
      </c>
      <c r="AB181">
        <v>39</v>
      </c>
      <c r="AD181">
        <v>38</v>
      </c>
      <c r="AH181" t="str">
        <f t="shared" si="7"/>
        <v xml:space="preserve">TR 34  SUR 39  38   </v>
      </c>
      <c r="AI181" t="s">
        <v>61</v>
      </c>
      <c r="AJ181" t="s">
        <v>61</v>
      </c>
      <c r="AK181" t="s">
        <v>279</v>
      </c>
      <c r="AO181" s="1"/>
      <c r="AP181">
        <v>9</v>
      </c>
      <c r="AQ181" s="4">
        <v>41351</v>
      </c>
      <c r="AR181" s="4">
        <v>41368</v>
      </c>
      <c r="AS181" s="5">
        <f t="shared" si="8"/>
        <v>17</v>
      </c>
      <c r="AT181" t="s">
        <v>148</v>
      </c>
      <c r="AU181" t="s">
        <v>15</v>
      </c>
    </row>
    <row r="182" spans="1:83" ht="30" customHeight="1">
      <c r="B182" t="s">
        <v>846</v>
      </c>
      <c r="C182">
        <v>1301070</v>
      </c>
      <c r="D182" t="s">
        <v>77</v>
      </c>
      <c r="H182" s="7" t="s">
        <v>847</v>
      </c>
      <c r="I182" t="s">
        <v>848</v>
      </c>
      <c r="T182" t="str">
        <f t="shared" si="6"/>
        <v xml:space="preserve">         </v>
      </c>
      <c r="U182" t="s">
        <v>61</v>
      </c>
      <c r="V182">
        <v>3846832</v>
      </c>
      <c r="W182" t="s">
        <v>82</v>
      </c>
      <c r="AH182" t="str">
        <f t="shared" si="7"/>
        <v xml:space="preserve">         </v>
      </c>
      <c r="AI182" t="s">
        <v>61</v>
      </c>
      <c r="AJ182" t="s">
        <v>61</v>
      </c>
      <c r="AK182" t="s">
        <v>374</v>
      </c>
      <c r="AO182" s="1"/>
      <c r="AP182">
        <v>4</v>
      </c>
      <c r="AQ182" s="4">
        <v>41353</v>
      </c>
      <c r="AR182" s="4">
        <v>41369</v>
      </c>
      <c r="AS182" s="5">
        <f t="shared" si="8"/>
        <v>16</v>
      </c>
      <c r="AT182" t="s">
        <v>75</v>
      </c>
      <c r="AU182" t="s">
        <v>15</v>
      </c>
    </row>
    <row r="183" spans="1:83" ht="30" customHeight="1">
      <c r="B183" t="s">
        <v>849</v>
      </c>
      <c r="C183">
        <v>1301099</v>
      </c>
      <c r="D183" t="s">
        <v>77</v>
      </c>
      <c r="H183" s="7" t="s">
        <v>850</v>
      </c>
      <c r="I183" t="s">
        <v>851</v>
      </c>
      <c r="T183" t="str">
        <f t="shared" si="6"/>
        <v xml:space="preserve">         </v>
      </c>
      <c r="U183" t="s">
        <v>61</v>
      </c>
      <c r="V183" t="s">
        <v>61</v>
      </c>
      <c r="W183" t="s">
        <v>852</v>
      </c>
      <c r="X183" t="s">
        <v>63</v>
      </c>
      <c r="Y183">
        <v>42</v>
      </c>
      <c r="Z183" t="s">
        <v>83</v>
      </c>
      <c r="AB183">
        <v>26</v>
      </c>
      <c r="AC183" t="s">
        <v>83</v>
      </c>
      <c r="AD183">
        <v>48</v>
      </c>
      <c r="AE183" t="s">
        <v>66</v>
      </c>
      <c r="AH183" t="str">
        <f t="shared" si="7"/>
        <v xml:space="preserve">KR 42 A  26 A 48 SUR  </v>
      </c>
      <c r="AI183" t="s">
        <v>61</v>
      </c>
      <c r="AJ183" t="s">
        <v>61</v>
      </c>
      <c r="AK183" t="s">
        <v>153</v>
      </c>
      <c r="AO183" s="1"/>
      <c r="AP183">
        <v>3</v>
      </c>
      <c r="AQ183" s="4">
        <v>41354</v>
      </c>
      <c r="AR183" s="4">
        <v>41367</v>
      </c>
      <c r="AS183" s="5">
        <f t="shared" si="8"/>
        <v>13</v>
      </c>
      <c r="AT183" t="s">
        <v>75</v>
      </c>
      <c r="AU183" t="s">
        <v>15</v>
      </c>
      <c r="AV183" s="10">
        <v>41367</v>
      </c>
      <c r="AW183" s="9" t="s">
        <v>237</v>
      </c>
      <c r="AX183" s="10">
        <v>41367</v>
      </c>
      <c r="CE183" s="10">
        <v>41367</v>
      </c>
    </row>
    <row r="184" spans="1:83" ht="15" customHeight="1">
      <c r="B184" t="s">
        <v>853</v>
      </c>
      <c r="C184">
        <v>1301097</v>
      </c>
      <c r="D184" t="s">
        <v>77</v>
      </c>
      <c r="H184" s="7" t="s">
        <v>854</v>
      </c>
      <c r="I184" t="s">
        <v>851</v>
      </c>
      <c r="T184" t="str">
        <f t="shared" si="6"/>
        <v xml:space="preserve">         </v>
      </c>
      <c r="U184" t="s">
        <v>61</v>
      </c>
      <c r="V184" t="s">
        <v>61</v>
      </c>
      <c r="W184" t="s">
        <v>855</v>
      </c>
      <c r="X184" t="s">
        <v>63</v>
      </c>
      <c r="Y184">
        <v>42</v>
      </c>
      <c r="Z184" t="s">
        <v>83</v>
      </c>
      <c r="AB184">
        <v>26</v>
      </c>
      <c r="AD184">
        <v>80</v>
      </c>
      <c r="AE184" t="s">
        <v>66</v>
      </c>
      <c r="AG184">
        <v>108</v>
      </c>
      <c r="AH184" t="str">
        <f t="shared" si="7"/>
        <v>KR 42 A  26  80 SUR  108</v>
      </c>
      <c r="AI184" t="s">
        <v>61</v>
      </c>
      <c r="AJ184" t="s">
        <v>61</v>
      </c>
      <c r="AK184" t="s">
        <v>153</v>
      </c>
      <c r="AO184" s="1"/>
      <c r="AP184">
        <v>3</v>
      </c>
      <c r="AQ184" s="4">
        <v>41354</v>
      </c>
      <c r="AR184" s="4">
        <v>41367</v>
      </c>
      <c r="AS184" s="5">
        <f t="shared" si="8"/>
        <v>13</v>
      </c>
      <c r="AT184" t="s">
        <v>75</v>
      </c>
      <c r="AU184" t="s">
        <v>15</v>
      </c>
      <c r="AV184" s="10">
        <v>41367</v>
      </c>
      <c r="AW184" s="9" t="s">
        <v>237</v>
      </c>
      <c r="AX184" s="10">
        <v>41367</v>
      </c>
      <c r="CE184" s="10">
        <v>41442</v>
      </c>
    </row>
    <row r="185" spans="1:83" ht="15" customHeight="1">
      <c r="B185" t="s">
        <v>856</v>
      </c>
      <c r="C185">
        <v>1301098</v>
      </c>
      <c r="D185" t="s">
        <v>77</v>
      </c>
      <c r="H185" s="7" t="s">
        <v>857</v>
      </c>
      <c r="I185" t="s">
        <v>851</v>
      </c>
      <c r="T185" t="str">
        <f t="shared" si="6"/>
        <v xml:space="preserve">         </v>
      </c>
      <c r="U185" t="s">
        <v>61</v>
      </c>
      <c r="V185" t="s">
        <v>61</v>
      </c>
      <c r="W185" t="s">
        <v>858</v>
      </c>
      <c r="X185" t="s">
        <v>63</v>
      </c>
      <c r="Y185">
        <v>42</v>
      </c>
      <c r="Z185" t="s">
        <v>83</v>
      </c>
      <c r="AB185">
        <v>26</v>
      </c>
      <c r="AC185" t="s">
        <v>83</v>
      </c>
      <c r="AD185">
        <v>80</v>
      </c>
      <c r="AE185" t="s">
        <v>66</v>
      </c>
      <c r="AG185">
        <v>148</v>
      </c>
      <c r="AH185" t="str">
        <f t="shared" si="7"/>
        <v>KR 42 A  26 A 80 SUR  148</v>
      </c>
      <c r="AI185" t="s">
        <v>61</v>
      </c>
      <c r="AJ185" t="s">
        <v>61</v>
      </c>
      <c r="AK185" t="s">
        <v>153</v>
      </c>
      <c r="AO185" s="1"/>
      <c r="AP185">
        <v>3</v>
      </c>
      <c r="AQ185" s="4">
        <v>41354</v>
      </c>
      <c r="AR185" s="4">
        <v>41367</v>
      </c>
      <c r="AS185" s="5">
        <f t="shared" si="8"/>
        <v>13</v>
      </c>
      <c r="AT185" t="s">
        <v>75</v>
      </c>
      <c r="AU185" t="s">
        <v>15</v>
      </c>
      <c r="AV185" s="10">
        <v>41367</v>
      </c>
      <c r="AW185" s="9" t="s">
        <v>237</v>
      </c>
      <c r="AX185" s="10">
        <v>41367</v>
      </c>
      <c r="AY185" s="10">
        <v>41442</v>
      </c>
      <c r="AZ185" s="9" t="s">
        <v>237</v>
      </c>
      <c r="BB185" s="10">
        <v>41677</v>
      </c>
      <c r="BC185" s="9" t="s">
        <v>859</v>
      </c>
      <c r="BD185" s="10">
        <v>41680</v>
      </c>
      <c r="CE185" s="10">
        <v>41315</v>
      </c>
    </row>
    <row r="186" spans="1:83" ht="15" customHeight="1">
      <c r="B186" t="s">
        <v>860</v>
      </c>
      <c r="C186">
        <v>1301096</v>
      </c>
      <c r="D186" t="s">
        <v>77</v>
      </c>
      <c r="H186" s="7" t="s">
        <v>861</v>
      </c>
      <c r="I186" t="s">
        <v>851</v>
      </c>
      <c r="T186" t="str">
        <f t="shared" si="6"/>
        <v xml:space="preserve">         </v>
      </c>
      <c r="U186" t="s">
        <v>61</v>
      </c>
      <c r="V186" t="s">
        <v>61</v>
      </c>
      <c r="W186" t="s">
        <v>82</v>
      </c>
      <c r="X186" t="s">
        <v>63</v>
      </c>
      <c r="Y186">
        <v>42</v>
      </c>
      <c r="Z186" t="s">
        <v>83</v>
      </c>
      <c r="AB186">
        <v>26</v>
      </c>
      <c r="AC186" t="s">
        <v>83</v>
      </c>
      <c r="AD186">
        <v>55</v>
      </c>
      <c r="AE186" t="s">
        <v>66</v>
      </c>
      <c r="AH186" t="str">
        <f t="shared" si="7"/>
        <v xml:space="preserve">KR 42 A  26 A 55 SUR  </v>
      </c>
      <c r="AI186" t="s">
        <v>61</v>
      </c>
      <c r="AJ186" t="s">
        <v>61</v>
      </c>
      <c r="AK186" t="s">
        <v>153</v>
      </c>
      <c r="AO186" s="1"/>
      <c r="AP186">
        <v>3</v>
      </c>
      <c r="AQ186" s="4">
        <v>41354</v>
      </c>
      <c r="AR186" s="4">
        <v>41367</v>
      </c>
      <c r="AS186" s="5">
        <f t="shared" si="8"/>
        <v>13</v>
      </c>
      <c r="AT186" t="s">
        <v>75</v>
      </c>
      <c r="AU186" t="s">
        <v>15</v>
      </c>
      <c r="AV186" s="10">
        <v>41367</v>
      </c>
      <c r="AW186" s="9" t="s">
        <v>237</v>
      </c>
      <c r="AX186" s="10">
        <v>41367</v>
      </c>
      <c r="AY186" s="10">
        <v>41442</v>
      </c>
      <c r="AZ186" s="9" t="s">
        <v>237</v>
      </c>
    </row>
    <row r="187" spans="1:83" ht="15" customHeight="1">
      <c r="B187" t="s">
        <v>862</v>
      </c>
      <c r="C187">
        <v>1301095</v>
      </c>
      <c r="D187" t="s">
        <v>77</v>
      </c>
      <c r="H187" s="7" t="s">
        <v>863</v>
      </c>
      <c r="I187" t="s">
        <v>851</v>
      </c>
      <c r="T187" t="str">
        <f t="shared" si="6"/>
        <v xml:space="preserve">         </v>
      </c>
      <c r="U187" t="s">
        <v>61</v>
      </c>
      <c r="V187" t="s">
        <v>61</v>
      </c>
      <c r="W187" t="s">
        <v>864</v>
      </c>
      <c r="X187" t="s">
        <v>63</v>
      </c>
      <c r="Y187">
        <v>42</v>
      </c>
      <c r="Z187" t="s">
        <v>83</v>
      </c>
      <c r="AB187">
        <v>26</v>
      </c>
      <c r="AC187" t="s">
        <v>83</v>
      </c>
      <c r="AD187">
        <v>72</v>
      </c>
      <c r="AE187" t="s">
        <v>66</v>
      </c>
      <c r="AG187" t="s">
        <v>865</v>
      </c>
      <c r="AH187" t="str">
        <f t="shared" si="7"/>
        <v>KR 42 A  26 A 72 SUR  PISO 2</v>
      </c>
      <c r="AI187" t="s">
        <v>61</v>
      </c>
      <c r="AJ187" t="s">
        <v>61</v>
      </c>
      <c r="AK187" t="s">
        <v>153</v>
      </c>
      <c r="AO187" s="1"/>
      <c r="AP187">
        <v>3</v>
      </c>
      <c r="AQ187" s="4">
        <v>41354</v>
      </c>
      <c r="AR187" s="4">
        <v>41367</v>
      </c>
      <c r="AS187" s="5">
        <f t="shared" si="8"/>
        <v>13</v>
      </c>
      <c r="AT187" t="s">
        <v>75</v>
      </c>
      <c r="AU187" t="s">
        <v>15</v>
      </c>
      <c r="AV187" s="10">
        <v>41367</v>
      </c>
      <c r="AW187" s="9" t="s">
        <v>237</v>
      </c>
      <c r="AX187" s="10">
        <v>41367</v>
      </c>
      <c r="AY187" s="10">
        <v>41442</v>
      </c>
      <c r="AZ187" s="9" t="s">
        <v>237</v>
      </c>
      <c r="CE187" s="10">
        <v>41593</v>
      </c>
    </row>
    <row r="188" spans="1:83" ht="15" customHeight="1">
      <c r="B188" t="s">
        <v>866</v>
      </c>
      <c r="C188">
        <v>1301094</v>
      </c>
      <c r="D188" t="s">
        <v>77</v>
      </c>
      <c r="H188" s="7" t="s">
        <v>867</v>
      </c>
      <c r="I188" t="s">
        <v>851</v>
      </c>
      <c r="T188" t="str">
        <f t="shared" si="6"/>
        <v xml:space="preserve">         </v>
      </c>
      <c r="U188" t="s">
        <v>61</v>
      </c>
      <c r="V188" t="s">
        <v>61</v>
      </c>
      <c r="W188" t="s">
        <v>868</v>
      </c>
      <c r="X188" t="s">
        <v>63</v>
      </c>
      <c r="Y188">
        <v>42</v>
      </c>
      <c r="Z188" t="s">
        <v>83</v>
      </c>
      <c r="AB188">
        <v>26</v>
      </c>
      <c r="AC188" t="s">
        <v>83</v>
      </c>
      <c r="AD188">
        <v>84</v>
      </c>
      <c r="AE188" t="s">
        <v>66</v>
      </c>
      <c r="AH188" t="str">
        <f t="shared" si="7"/>
        <v xml:space="preserve">KR 42 A  26 A 84 SUR  </v>
      </c>
      <c r="AI188" t="s">
        <v>61</v>
      </c>
      <c r="AJ188" t="s">
        <v>61</v>
      </c>
      <c r="AK188" t="s">
        <v>153</v>
      </c>
      <c r="AO188" s="1"/>
      <c r="AP188">
        <v>3</v>
      </c>
      <c r="AQ188" s="4">
        <v>41354</v>
      </c>
      <c r="AR188" s="4">
        <v>41367</v>
      </c>
      <c r="AS188" s="5">
        <f t="shared" si="8"/>
        <v>13</v>
      </c>
      <c r="AT188" t="s">
        <v>75</v>
      </c>
      <c r="AU188" t="s">
        <v>15</v>
      </c>
      <c r="AV188" s="10">
        <v>41367</v>
      </c>
      <c r="AW188" s="9" t="s">
        <v>237</v>
      </c>
      <c r="AX188" s="10">
        <v>41367</v>
      </c>
      <c r="AY188" s="10">
        <v>41442</v>
      </c>
      <c r="AZ188" s="9" t="s">
        <v>237</v>
      </c>
      <c r="CE188" s="10">
        <v>41593</v>
      </c>
    </row>
    <row r="189" spans="1:83" ht="15" customHeight="1">
      <c r="B189" t="s">
        <v>869</v>
      </c>
      <c r="C189">
        <v>1301093</v>
      </c>
      <c r="D189" t="s">
        <v>77</v>
      </c>
      <c r="H189" s="7" t="s">
        <v>870</v>
      </c>
      <c r="I189" t="s">
        <v>851</v>
      </c>
      <c r="T189" t="str">
        <f t="shared" si="6"/>
        <v xml:space="preserve">         </v>
      </c>
      <c r="U189" t="s">
        <v>61</v>
      </c>
      <c r="V189" t="s">
        <v>61</v>
      </c>
      <c r="W189" t="s">
        <v>871</v>
      </c>
      <c r="X189" t="s">
        <v>63</v>
      </c>
      <c r="Y189">
        <v>42</v>
      </c>
      <c r="Z189" t="s">
        <v>83</v>
      </c>
      <c r="AB189">
        <v>26</v>
      </c>
      <c r="AC189" t="s">
        <v>83</v>
      </c>
      <c r="AD189">
        <v>72</v>
      </c>
      <c r="AE189" t="s">
        <v>66</v>
      </c>
      <c r="AG189" t="s">
        <v>872</v>
      </c>
      <c r="AH189" t="str">
        <f t="shared" si="7"/>
        <v>KR 42 A  26 A 72 SUR  PISO 3</v>
      </c>
      <c r="AI189" t="s">
        <v>61</v>
      </c>
      <c r="AJ189" t="s">
        <v>61</v>
      </c>
      <c r="AK189" t="s">
        <v>153</v>
      </c>
      <c r="AO189" s="1"/>
      <c r="AP189">
        <v>3</v>
      </c>
      <c r="AQ189" s="4">
        <v>41354</v>
      </c>
      <c r="AR189" s="4">
        <v>41367</v>
      </c>
      <c r="AS189" s="5">
        <f t="shared" si="8"/>
        <v>13</v>
      </c>
      <c r="AT189" t="s">
        <v>75</v>
      </c>
      <c r="AU189" t="s">
        <v>15</v>
      </c>
      <c r="AV189" s="10">
        <v>41367</v>
      </c>
      <c r="AW189" s="9" t="s">
        <v>237</v>
      </c>
      <c r="AX189" s="10">
        <v>41367</v>
      </c>
      <c r="AY189" s="10">
        <v>41415</v>
      </c>
      <c r="AZ189" s="9" t="s">
        <v>85</v>
      </c>
      <c r="BA189" s="10">
        <v>41415</v>
      </c>
      <c r="CE189" s="10">
        <v>41415</v>
      </c>
    </row>
    <row r="190" spans="1:83" ht="15" customHeight="1">
      <c r="B190" t="s">
        <v>873</v>
      </c>
      <c r="C190" t="s">
        <v>874</v>
      </c>
      <c r="D190" t="s">
        <v>180</v>
      </c>
      <c r="H190" s="7" t="s">
        <v>875</v>
      </c>
      <c r="I190" t="s">
        <v>876</v>
      </c>
      <c r="J190" t="s">
        <v>63</v>
      </c>
      <c r="K190">
        <v>24</v>
      </c>
      <c r="L190" t="s">
        <v>136</v>
      </c>
      <c r="N190">
        <v>41</v>
      </c>
      <c r="O190" t="s">
        <v>104</v>
      </c>
      <c r="P190">
        <v>130</v>
      </c>
      <c r="Q190" t="s">
        <v>66</v>
      </c>
      <c r="T190" t="str">
        <f t="shared" si="6"/>
        <v xml:space="preserve">KR 24 DD  41 B 130 SUR  </v>
      </c>
      <c r="U190" t="s">
        <v>61</v>
      </c>
      <c r="V190" t="s">
        <v>61</v>
      </c>
      <c r="W190" t="s">
        <v>877</v>
      </c>
      <c r="X190" t="s">
        <v>63</v>
      </c>
      <c r="Y190">
        <v>24</v>
      </c>
      <c r="Z190" t="s">
        <v>136</v>
      </c>
      <c r="AB190">
        <v>41</v>
      </c>
      <c r="AC190" t="s">
        <v>104</v>
      </c>
      <c r="AD190">
        <v>136</v>
      </c>
      <c r="AE190" t="s">
        <v>66</v>
      </c>
      <c r="AG190">
        <v>111</v>
      </c>
      <c r="AH190" t="str">
        <f t="shared" si="7"/>
        <v>KR 24 DD  41 B 136 SUR  111</v>
      </c>
      <c r="AI190" t="s">
        <v>61</v>
      </c>
      <c r="AJ190" t="s">
        <v>61</v>
      </c>
      <c r="AK190" t="s">
        <v>322</v>
      </c>
      <c r="AO190" s="1"/>
      <c r="AP190">
        <v>6</v>
      </c>
      <c r="AQ190" s="4">
        <v>41355</v>
      </c>
      <c r="AR190" s="4">
        <v>41380</v>
      </c>
      <c r="AS190" s="5">
        <f t="shared" si="8"/>
        <v>25</v>
      </c>
      <c r="AT190" t="s">
        <v>75</v>
      </c>
      <c r="AU190" t="s">
        <v>105</v>
      </c>
      <c r="AV190" s="10">
        <v>41380</v>
      </c>
      <c r="AW190" s="9" t="s">
        <v>368</v>
      </c>
      <c r="AX190" s="10">
        <v>41380</v>
      </c>
    </row>
    <row r="191" spans="1:83" ht="15" customHeight="1">
      <c r="B191" t="s">
        <v>878</v>
      </c>
      <c r="C191" t="s">
        <v>879</v>
      </c>
      <c r="D191" t="s">
        <v>77</v>
      </c>
      <c r="E191" t="s">
        <v>286</v>
      </c>
      <c r="H191" s="7" t="s">
        <v>880</v>
      </c>
      <c r="I191" t="s">
        <v>881</v>
      </c>
      <c r="R191" t="s">
        <v>882</v>
      </c>
      <c r="S191" t="s">
        <v>883</v>
      </c>
      <c r="T191" t="str">
        <f t="shared" si="6"/>
        <v xml:space="preserve">        km 12 - palmas casa 80</v>
      </c>
      <c r="U191">
        <v>71704300</v>
      </c>
      <c r="V191">
        <v>3004468288</v>
      </c>
      <c r="W191" t="s">
        <v>884</v>
      </c>
      <c r="AH191" t="str">
        <f t="shared" si="7"/>
        <v xml:space="preserve">         </v>
      </c>
      <c r="AI191" t="s">
        <v>61</v>
      </c>
      <c r="AJ191">
        <v>3217641669</v>
      </c>
      <c r="AL191" t="s">
        <v>91</v>
      </c>
      <c r="AO191" s="1"/>
      <c r="AP191">
        <v>12</v>
      </c>
      <c r="AQ191" s="4">
        <v>41354</v>
      </c>
      <c r="AR191" s="4">
        <v>41367</v>
      </c>
      <c r="AS191" s="5">
        <f t="shared" si="8"/>
        <v>13</v>
      </c>
      <c r="AT191" t="s">
        <v>75</v>
      </c>
      <c r="AU191" t="s">
        <v>15</v>
      </c>
      <c r="AV191" s="10">
        <v>41366</v>
      </c>
      <c r="AW191" s="9" t="s">
        <v>421</v>
      </c>
      <c r="AX191" s="10">
        <v>41366</v>
      </c>
    </row>
    <row r="192" spans="1:83" ht="15" customHeight="1">
      <c r="B192" t="s">
        <v>885</v>
      </c>
      <c r="C192">
        <v>1301136</v>
      </c>
      <c r="D192" t="s">
        <v>77</v>
      </c>
      <c r="H192" s="7" t="s">
        <v>451</v>
      </c>
      <c r="I192" t="s">
        <v>851</v>
      </c>
      <c r="T192" t="str">
        <f t="shared" si="6"/>
        <v xml:space="preserve">         </v>
      </c>
      <c r="U192" t="s">
        <v>61</v>
      </c>
      <c r="V192" t="s">
        <v>61</v>
      </c>
      <c r="W192" t="s">
        <v>273</v>
      </c>
      <c r="X192" t="s">
        <v>63</v>
      </c>
      <c r="Y192">
        <v>42</v>
      </c>
      <c r="Z192" t="s">
        <v>83</v>
      </c>
      <c r="AB192">
        <v>26</v>
      </c>
      <c r="AC192" t="s">
        <v>83</v>
      </c>
      <c r="AD192">
        <v>72</v>
      </c>
      <c r="AE192" t="s">
        <v>66</v>
      </c>
      <c r="AH192" t="str">
        <f t="shared" si="7"/>
        <v xml:space="preserve">KR 42 A  26 A 72 SUR  </v>
      </c>
      <c r="AI192" t="s">
        <v>61</v>
      </c>
      <c r="AJ192" t="s">
        <v>61</v>
      </c>
      <c r="AK192" t="s">
        <v>153</v>
      </c>
      <c r="AO192" s="1"/>
      <c r="AP192">
        <v>3</v>
      </c>
      <c r="AQ192" s="4">
        <v>41355</v>
      </c>
      <c r="AR192" s="4">
        <v>41367</v>
      </c>
      <c r="AS192" s="5">
        <f t="shared" si="8"/>
        <v>12</v>
      </c>
      <c r="AT192" t="s">
        <v>815</v>
      </c>
      <c r="AU192" t="s">
        <v>15</v>
      </c>
      <c r="AV192" s="10">
        <v>41367</v>
      </c>
      <c r="AW192" s="9" t="s">
        <v>444</v>
      </c>
      <c r="AX192" s="10">
        <v>41367</v>
      </c>
      <c r="CE192" s="10">
        <v>41367</v>
      </c>
    </row>
    <row r="193" spans="1:83" ht="15" customHeight="1">
      <c r="B193" t="s">
        <v>886</v>
      </c>
      <c r="C193">
        <v>1301206</v>
      </c>
      <c r="D193" t="s">
        <v>94</v>
      </c>
      <c r="H193" s="7" t="s">
        <v>887</v>
      </c>
      <c r="I193" t="s">
        <v>888</v>
      </c>
      <c r="J193" t="s">
        <v>80</v>
      </c>
      <c r="K193">
        <v>41</v>
      </c>
      <c r="L193" t="s">
        <v>104</v>
      </c>
      <c r="M193" t="s">
        <v>66</v>
      </c>
      <c r="N193">
        <v>34</v>
      </c>
      <c r="P193">
        <v>50</v>
      </c>
      <c r="T193" t="str">
        <f t="shared" si="6"/>
        <v xml:space="preserve">CL 41 B SUR 34  50   </v>
      </c>
      <c r="U193" t="s">
        <v>61</v>
      </c>
      <c r="V193">
        <v>5530944</v>
      </c>
      <c r="W193" t="s">
        <v>889</v>
      </c>
      <c r="X193" t="s">
        <v>63</v>
      </c>
      <c r="Y193">
        <v>32</v>
      </c>
      <c r="AB193">
        <v>38</v>
      </c>
      <c r="AC193" t="s">
        <v>83</v>
      </c>
      <c r="AD193">
        <v>33</v>
      </c>
      <c r="AE193" t="s">
        <v>66</v>
      </c>
      <c r="AH193" t="str">
        <f t="shared" si="7"/>
        <v xml:space="preserve">KR 32   38 A 33 SUR  </v>
      </c>
      <c r="AI193" t="s">
        <v>61</v>
      </c>
      <c r="AJ193">
        <v>2761669</v>
      </c>
      <c r="AK193" t="s">
        <v>211</v>
      </c>
      <c r="AO193" s="1"/>
      <c r="AP193">
        <v>9</v>
      </c>
      <c r="AQ193" s="4">
        <v>41367</v>
      </c>
      <c r="AR193" s="4">
        <v>41544</v>
      </c>
      <c r="AS193" s="5">
        <f t="shared" si="8"/>
        <v>177</v>
      </c>
      <c r="AT193" t="s">
        <v>75</v>
      </c>
      <c r="AU193" t="s">
        <v>15</v>
      </c>
      <c r="AV193" s="10">
        <v>41544</v>
      </c>
      <c r="AW193" s="9" t="s">
        <v>203</v>
      </c>
      <c r="AX193" s="10">
        <v>41548</v>
      </c>
      <c r="AY193" s="10">
        <v>41557</v>
      </c>
      <c r="AZ193" s="9" t="s">
        <v>421</v>
      </c>
      <c r="BA193" s="10">
        <v>41558</v>
      </c>
      <c r="BK193" s="10">
        <v>41366</v>
      </c>
      <c r="BL193" s="10">
        <v>41372</v>
      </c>
      <c r="CE193" s="10">
        <v>41372</v>
      </c>
    </row>
    <row r="194" spans="1:83" ht="15" customHeight="1">
      <c r="B194" t="s">
        <v>890</v>
      </c>
      <c r="C194">
        <v>110142</v>
      </c>
      <c r="D194" t="s">
        <v>180</v>
      </c>
      <c r="H194" s="7" t="s">
        <v>891</v>
      </c>
      <c r="I194" t="s">
        <v>892</v>
      </c>
      <c r="J194" t="s">
        <v>63</v>
      </c>
      <c r="K194">
        <v>29</v>
      </c>
      <c r="L194" t="s">
        <v>83</v>
      </c>
      <c r="N194">
        <v>36</v>
      </c>
      <c r="O194" t="s">
        <v>170</v>
      </c>
      <c r="P194">
        <v>72</v>
      </c>
      <c r="Q194" t="s">
        <v>66</v>
      </c>
      <c r="T194" t="str">
        <f t="shared" si="6"/>
        <v xml:space="preserve">KR 29 A  36 D 72 SUR  </v>
      </c>
      <c r="U194" t="s">
        <v>61</v>
      </c>
      <c r="V194" t="s">
        <v>61</v>
      </c>
      <c r="W194" t="s">
        <v>893</v>
      </c>
      <c r="X194" t="s">
        <v>80</v>
      </c>
      <c r="Y194">
        <v>36</v>
      </c>
      <c r="Z194" t="s">
        <v>315</v>
      </c>
      <c r="AA194" t="s">
        <v>66</v>
      </c>
      <c r="AB194">
        <v>27</v>
      </c>
      <c r="AC194" t="s">
        <v>65</v>
      </c>
      <c r="AD194">
        <v>90</v>
      </c>
      <c r="AH194" t="str">
        <f t="shared" si="7"/>
        <v xml:space="preserve">CL 36 E SUR 27 G 90   </v>
      </c>
      <c r="AI194" t="s">
        <v>61</v>
      </c>
      <c r="AJ194" t="s">
        <v>61</v>
      </c>
      <c r="AK194" t="s">
        <v>166</v>
      </c>
      <c r="AO194" s="1"/>
      <c r="AP194">
        <v>5</v>
      </c>
      <c r="AQ194" s="4">
        <v>41355</v>
      </c>
      <c r="AR194" s="4">
        <v>41373</v>
      </c>
      <c r="AS194" s="5">
        <f t="shared" si="8"/>
        <v>18</v>
      </c>
      <c r="AT194" t="s">
        <v>75</v>
      </c>
      <c r="AU194" t="s">
        <v>15</v>
      </c>
      <c r="AV194" s="10">
        <v>41506</v>
      </c>
      <c r="AW194" s="9" t="s">
        <v>140</v>
      </c>
      <c r="AX194" s="10">
        <v>41506</v>
      </c>
      <c r="BK194" s="10">
        <v>41373</v>
      </c>
      <c r="BL194" s="10">
        <v>41379</v>
      </c>
      <c r="CE194" s="10">
        <v>41519</v>
      </c>
    </row>
    <row r="195" spans="1:83">
      <c r="B195" t="s">
        <v>894</v>
      </c>
      <c r="C195">
        <v>1301177</v>
      </c>
      <c r="D195" t="s">
        <v>57</v>
      </c>
      <c r="E195" t="s">
        <v>58</v>
      </c>
      <c r="F195" t="s">
        <v>64</v>
      </c>
      <c r="H195" s="7" t="s">
        <v>895</v>
      </c>
      <c r="I195" t="s">
        <v>60</v>
      </c>
      <c r="T195" t="str">
        <f t="shared" si="6"/>
        <v xml:space="preserve">         </v>
      </c>
      <c r="U195" t="s">
        <v>61</v>
      </c>
      <c r="V195" t="s">
        <v>61</v>
      </c>
      <c r="W195" t="s">
        <v>896</v>
      </c>
      <c r="X195" t="s">
        <v>80</v>
      </c>
      <c r="Y195">
        <v>40</v>
      </c>
      <c r="Z195" t="s">
        <v>104</v>
      </c>
      <c r="AA195" t="s">
        <v>66</v>
      </c>
      <c r="AB195">
        <v>40</v>
      </c>
      <c r="AC195" t="s">
        <v>83</v>
      </c>
      <c r="AD195">
        <v>29</v>
      </c>
      <c r="AH195" t="str">
        <f t="shared" si="7"/>
        <v xml:space="preserve">CL 40 B SUR 40 A 29   </v>
      </c>
      <c r="AI195" t="s">
        <v>61</v>
      </c>
      <c r="AJ195" t="s">
        <v>61</v>
      </c>
      <c r="AK195" t="s">
        <v>67</v>
      </c>
      <c r="AO195" s="1"/>
      <c r="AP195">
        <v>7</v>
      </c>
      <c r="AQ195" s="4">
        <v>41365</v>
      </c>
      <c r="AR195" s="4">
        <v>41365</v>
      </c>
      <c r="AS195" s="5">
        <f t="shared" si="8"/>
        <v>0</v>
      </c>
      <c r="AT195" t="s">
        <v>69</v>
      </c>
      <c r="AU195" t="s">
        <v>15</v>
      </c>
      <c r="AV195" s="10">
        <v>41365</v>
      </c>
      <c r="AW195" s="9" t="s">
        <v>118</v>
      </c>
      <c r="AX195" s="9" t="s">
        <v>897</v>
      </c>
      <c r="BM195" s="10">
        <v>41376</v>
      </c>
      <c r="BN195" s="10">
        <v>41383</v>
      </c>
      <c r="BO195" s="10">
        <v>41387</v>
      </c>
      <c r="BP195" s="10">
        <v>41387</v>
      </c>
      <c r="BS195" s="10">
        <v>41590</v>
      </c>
      <c r="BT195" s="10">
        <v>41593</v>
      </c>
      <c r="CE195" s="10">
        <v>41606</v>
      </c>
    </row>
    <row r="196" spans="1:83" ht="15" customHeight="1">
      <c r="B196" t="s">
        <v>898</v>
      </c>
      <c r="C196">
        <v>1301176</v>
      </c>
      <c r="D196" t="s">
        <v>77</v>
      </c>
      <c r="H196" s="7" t="s">
        <v>899</v>
      </c>
      <c r="I196" t="s">
        <v>900</v>
      </c>
      <c r="J196" t="s">
        <v>80</v>
      </c>
      <c r="K196">
        <v>44</v>
      </c>
      <c r="M196" t="s">
        <v>66</v>
      </c>
      <c r="N196">
        <v>39</v>
      </c>
      <c r="O196" t="s">
        <v>83</v>
      </c>
      <c r="P196">
        <v>14</v>
      </c>
      <c r="T196" t="str">
        <f t="shared" si="6"/>
        <v xml:space="preserve">CL 44  SUR 39 A 14   </v>
      </c>
      <c r="U196">
        <v>32471792</v>
      </c>
      <c r="V196">
        <v>3312598</v>
      </c>
      <c r="W196" t="s">
        <v>901</v>
      </c>
      <c r="X196" t="s">
        <v>80</v>
      </c>
      <c r="Y196">
        <v>44</v>
      </c>
      <c r="Z196" t="s">
        <v>83</v>
      </c>
      <c r="AA196" t="s">
        <v>66</v>
      </c>
      <c r="AB196">
        <v>39</v>
      </c>
      <c r="AD196">
        <v>10</v>
      </c>
      <c r="AF196" t="s">
        <v>902</v>
      </c>
      <c r="AH196" t="str">
        <f t="shared" si="7"/>
        <v xml:space="preserve">CL 44 A SUR 39  10  CASA D7 </v>
      </c>
      <c r="AI196" t="s">
        <v>61</v>
      </c>
      <c r="AJ196" t="s">
        <v>61</v>
      </c>
      <c r="AK196" t="s">
        <v>67</v>
      </c>
      <c r="AO196" s="1"/>
      <c r="AP196">
        <v>7</v>
      </c>
      <c r="AQ196" s="4">
        <v>41365</v>
      </c>
      <c r="AR196" s="4"/>
      <c r="AS196" s="5">
        <f t="shared" si="8"/>
        <v>-41365</v>
      </c>
      <c r="AT196" t="s">
        <v>84</v>
      </c>
      <c r="AU196" t="s">
        <v>15</v>
      </c>
      <c r="CE196" s="10">
        <v>41675</v>
      </c>
    </row>
    <row r="197" spans="1:83">
      <c r="B197" t="s">
        <v>903</v>
      </c>
      <c r="C197">
        <v>1301175</v>
      </c>
      <c r="D197" t="s">
        <v>57</v>
      </c>
      <c r="E197" t="s">
        <v>58</v>
      </c>
      <c r="H197" s="7" t="s">
        <v>904</v>
      </c>
      <c r="I197" t="s">
        <v>60</v>
      </c>
      <c r="T197" t="str">
        <f t="shared" ref="T197:T260" si="9">CONCATENATE(J197," ",K197," ",L197," ",M197," ",N197," ",O197," ",P197," ",Q197," ",R197," ",S197)</f>
        <v xml:space="preserve">         </v>
      </c>
      <c r="U197" t="s">
        <v>61</v>
      </c>
      <c r="V197" t="s">
        <v>61</v>
      </c>
      <c r="W197" t="s">
        <v>905</v>
      </c>
      <c r="X197" t="s">
        <v>80</v>
      </c>
      <c r="Y197">
        <v>40</v>
      </c>
      <c r="Z197" t="s">
        <v>104</v>
      </c>
      <c r="AA197" t="s">
        <v>66</v>
      </c>
      <c r="AB197">
        <v>40</v>
      </c>
      <c r="AC197" t="s">
        <v>83</v>
      </c>
      <c r="AD197">
        <v>9</v>
      </c>
      <c r="AH197" t="str">
        <f t="shared" ref="AH197:AH260" si="10">CONCATENATE(X197," ",Y197," ",Z197," ",AA197," ",AB197," ",AC197," ",AD197," ",AE197," ",AF197," ",AG197)</f>
        <v xml:space="preserve">CL 40 B SUR 40 A 9   </v>
      </c>
      <c r="AI197" t="s">
        <v>61</v>
      </c>
      <c r="AJ197" t="s">
        <v>61</v>
      </c>
      <c r="AK197" t="s">
        <v>67</v>
      </c>
      <c r="AO197" s="1"/>
      <c r="AP197">
        <v>7</v>
      </c>
      <c r="AQ197" s="4">
        <v>41365</v>
      </c>
      <c r="AR197" s="4">
        <v>41365</v>
      </c>
      <c r="AS197" s="5">
        <f t="shared" ref="AS197:AS260" si="11">+AR197-AQ197</f>
        <v>0</v>
      </c>
      <c r="AT197" t="s">
        <v>69</v>
      </c>
      <c r="AU197" t="s">
        <v>15</v>
      </c>
      <c r="AV197" s="10">
        <v>41365</v>
      </c>
      <c r="AW197" s="9" t="s">
        <v>92</v>
      </c>
      <c r="AX197" s="10">
        <v>41365</v>
      </c>
      <c r="BM197" s="10">
        <v>41368</v>
      </c>
      <c r="BN197" s="10">
        <v>41368</v>
      </c>
      <c r="BO197" s="10">
        <v>41368</v>
      </c>
      <c r="BP197" s="10">
        <v>41373</v>
      </c>
      <c r="BS197" s="10">
        <v>41373</v>
      </c>
      <c r="BT197" s="10">
        <v>41415</v>
      </c>
      <c r="BU197" s="10">
        <v>41415</v>
      </c>
      <c r="BV197" s="10">
        <v>41423</v>
      </c>
      <c r="CE197" s="10">
        <v>41541</v>
      </c>
    </row>
    <row r="198" spans="1:83" ht="15" customHeight="1">
      <c r="B198" t="s">
        <v>906</v>
      </c>
      <c r="C198">
        <v>1301157</v>
      </c>
      <c r="D198" t="s">
        <v>77</v>
      </c>
      <c r="H198" s="7" t="s">
        <v>446</v>
      </c>
      <c r="I198" t="s">
        <v>907</v>
      </c>
      <c r="J198" t="s">
        <v>63</v>
      </c>
      <c r="K198">
        <v>39</v>
      </c>
      <c r="N198">
        <v>46</v>
      </c>
      <c r="O198" t="s">
        <v>72</v>
      </c>
      <c r="P198">
        <v>6</v>
      </c>
      <c r="Q198" t="s">
        <v>66</v>
      </c>
      <c r="T198" t="str">
        <f t="shared" si="9"/>
        <v xml:space="preserve">KR 39   46 F 6 SUR  </v>
      </c>
      <c r="U198">
        <v>70556912</v>
      </c>
      <c r="V198">
        <v>3334149</v>
      </c>
      <c r="W198" t="s">
        <v>908</v>
      </c>
      <c r="X198" t="s">
        <v>80</v>
      </c>
      <c r="Y198">
        <v>46</v>
      </c>
      <c r="Z198" t="s">
        <v>315</v>
      </c>
      <c r="AA198" t="s">
        <v>66</v>
      </c>
      <c r="AH198" t="str">
        <f t="shared" si="10"/>
        <v xml:space="preserve">CL 46 E SUR      </v>
      </c>
      <c r="AI198" s="59">
        <v>71275633</v>
      </c>
      <c r="AJ198">
        <v>3026763</v>
      </c>
      <c r="AK198" t="s">
        <v>109</v>
      </c>
      <c r="AO198" s="1"/>
      <c r="AP198">
        <v>7</v>
      </c>
      <c r="AQ198" s="4">
        <v>41365</v>
      </c>
      <c r="AR198" s="4">
        <v>41373</v>
      </c>
      <c r="AS198" s="5">
        <f t="shared" si="11"/>
        <v>8</v>
      </c>
      <c r="AT198" t="s">
        <v>84</v>
      </c>
      <c r="AU198" t="s">
        <v>15</v>
      </c>
      <c r="AV198" s="10">
        <v>41373</v>
      </c>
      <c r="AW198" s="9" t="s">
        <v>203</v>
      </c>
      <c r="AX198" s="10">
        <v>41373</v>
      </c>
      <c r="CE198" s="10">
        <v>41373</v>
      </c>
    </row>
    <row r="199" spans="1:83" ht="15" customHeight="1">
      <c r="B199" t="s">
        <v>909</v>
      </c>
      <c r="C199">
        <v>1301162</v>
      </c>
      <c r="D199" t="s">
        <v>77</v>
      </c>
      <c r="H199" s="7" t="s">
        <v>910</v>
      </c>
      <c r="I199" t="s">
        <v>911</v>
      </c>
      <c r="J199" t="s">
        <v>80</v>
      </c>
      <c r="K199">
        <v>40</v>
      </c>
      <c r="L199" t="s">
        <v>83</v>
      </c>
      <c r="M199" t="s">
        <v>66</v>
      </c>
      <c r="N199">
        <v>25</v>
      </c>
      <c r="O199" t="s">
        <v>104</v>
      </c>
      <c r="P199">
        <v>19</v>
      </c>
      <c r="T199" t="str">
        <f t="shared" si="9"/>
        <v xml:space="preserve">CL 40 A SUR 25 B 19   </v>
      </c>
      <c r="U199">
        <v>43568559</v>
      </c>
      <c r="V199">
        <v>3335138</v>
      </c>
      <c r="W199" t="s">
        <v>912</v>
      </c>
      <c r="X199" t="s">
        <v>80</v>
      </c>
      <c r="Y199">
        <v>40</v>
      </c>
      <c r="Z199" t="s">
        <v>83</v>
      </c>
      <c r="AA199" t="s">
        <v>66</v>
      </c>
      <c r="AB199">
        <v>25</v>
      </c>
      <c r="AD199">
        <v>26</v>
      </c>
      <c r="AH199" t="str">
        <f t="shared" si="10"/>
        <v xml:space="preserve">CL 40 A SUR 25  26   </v>
      </c>
      <c r="AI199" t="s">
        <v>61</v>
      </c>
      <c r="AJ199">
        <v>3013575</v>
      </c>
      <c r="AK199" t="s">
        <v>117</v>
      </c>
      <c r="AO199" s="1"/>
      <c r="AP199">
        <v>6</v>
      </c>
      <c r="AQ199" s="4">
        <v>41365</v>
      </c>
      <c r="AR199" s="4"/>
      <c r="AS199" s="5">
        <f t="shared" si="11"/>
        <v>-41365</v>
      </c>
      <c r="AT199" t="s">
        <v>84</v>
      </c>
      <c r="AU199" t="s">
        <v>252</v>
      </c>
      <c r="AV199" s="9" t="s">
        <v>913</v>
      </c>
      <c r="AW199" s="9" t="s">
        <v>914</v>
      </c>
      <c r="AX199" s="10">
        <v>41374</v>
      </c>
      <c r="AY199" s="10">
        <v>41375</v>
      </c>
      <c r="AZ199" s="9" t="s">
        <v>829</v>
      </c>
      <c r="BA199" s="10">
        <v>41379</v>
      </c>
      <c r="BB199" s="9" t="s">
        <v>915</v>
      </c>
      <c r="BE199" s="10"/>
      <c r="BG199" s="10"/>
      <c r="BM199" s="10">
        <v>41379</v>
      </c>
      <c r="BN199" s="10">
        <v>41380</v>
      </c>
      <c r="BO199" s="10">
        <v>41421</v>
      </c>
      <c r="BP199" s="10">
        <v>41424</v>
      </c>
      <c r="BS199" s="10">
        <v>41424</v>
      </c>
      <c r="BT199" s="9" t="s">
        <v>916</v>
      </c>
    </row>
    <row r="200" spans="1:83" ht="15" customHeight="1">
      <c r="B200" t="s">
        <v>917</v>
      </c>
      <c r="C200">
        <v>1301164</v>
      </c>
      <c r="D200" t="s">
        <v>64</v>
      </c>
      <c r="E200" t="s">
        <v>101</v>
      </c>
      <c r="H200" s="7" t="s">
        <v>434</v>
      </c>
      <c r="I200" t="s">
        <v>918</v>
      </c>
      <c r="J200" t="s">
        <v>63</v>
      </c>
      <c r="K200">
        <v>47</v>
      </c>
      <c r="L200" t="s">
        <v>83</v>
      </c>
      <c r="N200">
        <v>38</v>
      </c>
      <c r="O200" t="s">
        <v>104</v>
      </c>
      <c r="P200">
        <v>8</v>
      </c>
      <c r="Q200" t="s">
        <v>66</v>
      </c>
      <c r="T200" t="str">
        <f t="shared" si="9"/>
        <v xml:space="preserve">KR 47 A  38 B 8 SUR  </v>
      </c>
      <c r="U200">
        <v>21345651</v>
      </c>
      <c r="V200">
        <v>2764916</v>
      </c>
      <c r="W200" t="s">
        <v>82</v>
      </c>
      <c r="AH200" t="str">
        <f t="shared" si="10"/>
        <v xml:space="preserve">         </v>
      </c>
      <c r="AI200" t="s">
        <v>61</v>
      </c>
      <c r="AJ200" t="s">
        <v>61</v>
      </c>
      <c r="AK200" t="s">
        <v>201</v>
      </c>
      <c r="AO200" s="1"/>
      <c r="AP200">
        <v>8</v>
      </c>
      <c r="AQ200" s="4">
        <v>41365</v>
      </c>
      <c r="AR200" s="4"/>
      <c r="AS200" s="5">
        <f t="shared" si="11"/>
        <v>-41365</v>
      </c>
      <c r="AT200" t="s">
        <v>69</v>
      </c>
      <c r="AU200" t="s">
        <v>15</v>
      </c>
      <c r="AV200" s="10">
        <v>41388</v>
      </c>
      <c r="AW200" s="9" t="s">
        <v>203</v>
      </c>
      <c r="AX200" s="10">
        <v>41388</v>
      </c>
      <c r="AY200" s="10">
        <v>41416</v>
      </c>
      <c r="AZ200" s="9" t="s">
        <v>203</v>
      </c>
      <c r="BA200" s="10">
        <v>41416</v>
      </c>
      <c r="CE200" s="10">
        <v>41388</v>
      </c>
    </row>
    <row r="201" spans="1:83" ht="15" customHeight="1">
      <c r="B201" t="s">
        <v>919</v>
      </c>
      <c r="C201">
        <v>1301190</v>
      </c>
      <c r="D201" t="s">
        <v>64</v>
      </c>
      <c r="G201" t="s">
        <v>920</v>
      </c>
      <c r="H201" s="7" t="s">
        <v>921</v>
      </c>
      <c r="I201" t="s">
        <v>922</v>
      </c>
      <c r="T201" t="str">
        <f t="shared" si="9"/>
        <v xml:space="preserve">         </v>
      </c>
      <c r="U201" t="s">
        <v>61</v>
      </c>
      <c r="V201" t="s">
        <v>61</v>
      </c>
      <c r="W201" t="s">
        <v>923</v>
      </c>
      <c r="AH201" t="str">
        <f t="shared" si="10"/>
        <v xml:space="preserve">         </v>
      </c>
      <c r="AI201" t="s">
        <v>61</v>
      </c>
      <c r="AJ201" t="s">
        <v>61</v>
      </c>
      <c r="AK201" t="s">
        <v>67</v>
      </c>
      <c r="AO201" s="1"/>
      <c r="AP201">
        <v>7</v>
      </c>
      <c r="AQ201" s="4">
        <v>41366</v>
      </c>
      <c r="AR201" s="4"/>
      <c r="AS201" s="5">
        <f t="shared" si="11"/>
        <v>-41366</v>
      </c>
      <c r="AT201" t="s">
        <v>64</v>
      </c>
      <c r="AU201" t="s">
        <v>64</v>
      </c>
    </row>
    <row r="202" spans="1:83">
      <c r="B202" t="s">
        <v>924</v>
      </c>
      <c r="C202" t="s">
        <v>925</v>
      </c>
      <c r="D202" t="s">
        <v>57</v>
      </c>
      <c r="E202" t="s">
        <v>58</v>
      </c>
      <c r="H202" s="7" t="s">
        <v>926</v>
      </c>
      <c r="I202" t="s">
        <v>60</v>
      </c>
      <c r="T202" t="str">
        <f t="shared" si="9"/>
        <v xml:space="preserve">         </v>
      </c>
      <c r="U202" t="s">
        <v>61</v>
      </c>
      <c r="V202" t="s">
        <v>61</v>
      </c>
      <c r="W202" t="s">
        <v>927</v>
      </c>
      <c r="X202" t="s">
        <v>80</v>
      </c>
      <c r="Y202">
        <v>41</v>
      </c>
      <c r="AA202" t="s">
        <v>66</v>
      </c>
      <c r="AB202">
        <v>25</v>
      </c>
      <c r="AD202">
        <v>60</v>
      </c>
      <c r="AH202" t="str">
        <f t="shared" si="10"/>
        <v xml:space="preserve">CL 41  SUR 25  60   </v>
      </c>
      <c r="AI202" t="s">
        <v>61</v>
      </c>
      <c r="AJ202">
        <v>3327886</v>
      </c>
      <c r="AK202" t="s">
        <v>322</v>
      </c>
      <c r="AO202" s="1"/>
      <c r="AP202">
        <v>6</v>
      </c>
      <c r="AQ202" s="4">
        <v>41366</v>
      </c>
      <c r="AR202" s="4">
        <v>41366</v>
      </c>
      <c r="AS202" s="5">
        <f t="shared" si="11"/>
        <v>0</v>
      </c>
      <c r="AT202" t="s">
        <v>75</v>
      </c>
      <c r="AU202" t="s">
        <v>15</v>
      </c>
      <c r="AV202" s="10">
        <v>41365</v>
      </c>
      <c r="AW202" s="9" t="s">
        <v>142</v>
      </c>
      <c r="AX202" s="10">
        <v>41365</v>
      </c>
      <c r="AY202" s="10">
        <v>41708</v>
      </c>
      <c r="AZ202" s="9" t="s">
        <v>928</v>
      </c>
      <c r="BA202" s="10">
        <v>41708</v>
      </c>
    </row>
    <row r="203" spans="1:83" ht="15" customHeight="1">
      <c r="B203" t="s">
        <v>929</v>
      </c>
      <c r="C203">
        <v>1301189</v>
      </c>
      <c r="D203" t="s">
        <v>64</v>
      </c>
      <c r="E203" t="s">
        <v>286</v>
      </c>
      <c r="H203" s="7" t="s">
        <v>930</v>
      </c>
      <c r="I203" t="s">
        <v>60</v>
      </c>
      <c r="T203" t="str">
        <f t="shared" si="9"/>
        <v xml:space="preserve">         </v>
      </c>
      <c r="U203" t="s">
        <v>61</v>
      </c>
      <c r="V203" t="s">
        <v>61</v>
      </c>
      <c r="W203" t="s">
        <v>931</v>
      </c>
      <c r="X203" t="s">
        <v>63</v>
      </c>
      <c r="Y203">
        <v>26</v>
      </c>
      <c r="AB203">
        <v>40</v>
      </c>
      <c r="AC203" t="s">
        <v>170</v>
      </c>
      <c r="AD203">
        <v>41</v>
      </c>
      <c r="AE203" t="s">
        <v>66</v>
      </c>
      <c r="AG203">
        <v>201</v>
      </c>
      <c r="AH203" t="str">
        <f t="shared" si="10"/>
        <v>KR 26   40 D 41 SUR  201</v>
      </c>
      <c r="AI203" t="s">
        <v>61</v>
      </c>
      <c r="AJ203" t="s">
        <v>61</v>
      </c>
      <c r="AK203" t="s">
        <v>322</v>
      </c>
      <c r="AO203" s="1"/>
      <c r="AP203">
        <v>6</v>
      </c>
      <c r="AQ203" s="4">
        <v>41366</v>
      </c>
      <c r="AR203" s="4">
        <v>41366</v>
      </c>
      <c r="AS203" s="5">
        <f t="shared" si="11"/>
        <v>0</v>
      </c>
      <c r="AT203" t="s">
        <v>75</v>
      </c>
      <c r="AU203" t="s">
        <v>15</v>
      </c>
      <c r="AV203" s="10">
        <v>41388</v>
      </c>
      <c r="AW203" s="9" t="s">
        <v>236</v>
      </c>
      <c r="AX203" s="10">
        <v>41388</v>
      </c>
      <c r="CE203" s="10">
        <v>41388</v>
      </c>
    </row>
    <row r="204" spans="1:83" ht="15" customHeight="1">
      <c r="B204" t="s">
        <v>932</v>
      </c>
      <c r="C204">
        <v>1300994</v>
      </c>
      <c r="D204" t="s">
        <v>125</v>
      </c>
      <c r="H204" s="7" t="s">
        <v>933</v>
      </c>
      <c r="I204" t="s">
        <v>628</v>
      </c>
      <c r="T204" t="str">
        <f t="shared" si="9"/>
        <v xml:space="preserve">         </v>
      </c>
      <c r="U204" t="s">
        <v>61</v>
      </c>
      <c r="V204" t="s">
        <v>61</v>
      </c>
      <c r="W204" t="s">
        <v>934</v>
      </c>
      <c r="X204" t="s">
        <v>63</v>
      </c>
      <c r="Y204">
        <v>42</v>
      </c>
      <c r="AB204">
        <v>39</v>
      </c>
      <c r="AD204">
        <v>37</v>
      </c>
      <c r="AE204" t="s">
        <v>66</v>
      </c>
      <c r="AH204" t="str">
        <f t="shared" si="10"/>
        <v xml:space="preserve">KR 42   39  37 SUR  </v>
      </c>
      <c r="AI204">
        <v>98532226</v>
      </c>
      <c r="AJ204">
        <v>3117664300</v>
      </c>
      <c r="AK204" t="s">
        <v>147</v>
      </c>
      <c r="AO204" s="1"/>
      <c r="AP204">
        <v>9</v>
      </c>
      <c r="AQ204" s="4">
        <v>41366</v>
      </c>
      <c r="AR204" s="4">
        <v>41400</v>
      </c>
      <c r="AS204" s="5">
        <f t="shared" si="11"/>
        <v>34</v>
      </c>
      <c r="AT204" t="s">
        <v>75</v>
      </c>
      <c r="AU204" t="s">
        <v>15</v>
      </c>
      <c r="BK204" s="10">
        <v>41400</v>
      </c>
      <c r="BL204" s="10">
        <v>41402</v>
      </c>
      <c r="CE204" s="10">
        <v>41593</v>
      </c>
    </row>
    <row r="205" spans="1:83" ht="15" customHeight="1">
      <c r="B205" t="s">
        <v>935</v>
      </c>
      <c r="C205">
        <v>1301232</v>
      </c>
      <c r="D205" t="s">
        <v>172</v>
      </c>
      <c r="H205" s="7" t="s">
        <v>936</v>
      </c>
      <c r="I205" t="s">
        <v>60</v>
      </c>
      <c r="T205" t="str">
        <f t="shared" si="9"/>
        <v xml:space="preserve">         </v>
      </c>
      <c r="U205" t="s">
        <v>61</v>
      </c>
      <c r="V205" t="s">
        <v>61</v>
      </c>
      <c r="W205" t="s">
        <v>937</v>
      </c>
      <c r="X205" t="s">
        <v>63</v>
      </c>
      <c r="Y205">
        <v>28</v>
      </c>
      <c r="AB205">
        <v>46</v>
      </c>
      <c r="AD205">
        <v>26</v>
      </c>
      <c r="AE205" t="s">
        <v>66</v>
      </c>
      <c r="AH205" t="str">
        <f t="shared" si="10"/>
        <v xml:space="preserve">KR 28   46  26 SUR  </v>
      </c>
      <c r="AI205">
        <v>32328541</v>
      </c>
      <c r="AJ205">
        <v>2704038</v>
      </c>
      <c r="AK205" t="s">
        <v>117</v>
      </c>
      <c r="AO205" s="1"/>
      <c r="AP205">
        <v>6</v>
      </c>
      <c r="AQ205" s="4">
        <v>41367</v>
      </c>
      <c r="AR205" s="4">
        <v>41367</v>
      </c>
      <c r="AS205" s="5">
        <f t="shared" si="11"/>
        <v>0</v>
      </c>
      <c r="AT205" t="s">
        <v>148</v>
      </c>
      <c r="AU205" t="s">
        <v>367</v>
      </c>
    </row>
    <row r="206" spans="1:83" ht="15" customHeight="1">
      <c r="B206" t="s">
        <v>938</v>
      </c>
      <c r="C206">
        <v>1301233</v>
      </c>
      <c r="D206" t="s">
        <v>172</v>
      </c>
      <c r="H206" s="7" t="s">
        <v>939</v>
      </c>
      <c r="I206" t="s">
        <v>60</v>
      </c>
      <c r="T206" t="str">
        <f t="shared" si="9"/>
        <v xml:space="preserve">         </v>
      </c>
      <c r="U206" t="s">
        <v>61</v>
      </c>
      <c r="V206" t="s">
        <v>61</v>
      </c>
      <c r="W206" t="s">
        <v>940</v>
      </c>
      <c r="X206" t="s">
        <v>80</v>
      </c>
      <c r="Y206">
        <v>40</v>
      </c>
      <c r="AA206" t="s">
        <v>66</v>
      </c>
      <c r="AB206">
        <v>25</v>
      </c>
      <c r="AC206" t="s">
        <v>104</v>
      </c>
      <c r="AD206">
        <v>60</v>
      </c>
      <c r="AG206">
        <v>124</v>
      </c>
      <c r="AH206" t="str">
        <f t="shared" si="10"/>
        <v>CL 40  SUR 25 B 60   124</v>
      </c>
      <c r="AI206">
        <v>8344594</v>
      </c>
      <c r="AJ206">
        <v>3314701</v>
      </c>
      <c r="AK206" t="s">
        <v>117</v>
      </c>
      <c r="AO206" s="1"/>
      <c r="AP206">
        <v>6</v>
      </c>
      <c r="AQ206" s="4">
        <v>41367</v>
      </c>
      <c r="AR206" s="4">
        <v>41367</v>
      </c>
      <c r="AS206" s="5">
        <f t="shared" si="11"/>
        <v>0</v>
      </c>
      <c r="AT206" t="s">
        <v>148</v>
      </c>
      <c r="AU206" t="s">
        <v>15</v>
      </c>
    </row>
    <row r="207" spans="1:83" ht="15" customHeight="1">
      <c r="A207" t="s">
        <v>941</v>
      </c>
      <c r="B207" t="s">
        <v>942</v>
      </c>
      <c r="C207">
        <v>114377</v>
      </c>
      <c r="D207" t="s">
        <v>87</v>
      </c>
      <c r="G207" t="s">
        <v>943</v>
      </c>
      <c r="H207" s="7" t="s">
        <v>944</v>
      </c>
      <c r="I207" t="s">
        <v>945</v>
      </c>
      <c r="T207" t="str">
        <f t="shared" si="9"/>
        <v xml:space="preserve">         </v>
      </c>
      <c r="U207" t="s">
        <v>61</v>
      </c>
      <c r="V207" t="s">
        <v>61</v>
      </c>
      <c r="W207" t="s">
        <v>946</v>
      </c>
      <c r="X207" t="s">
        <v>63</v>
      </c>
      <c r="Y207">
        <v>28</v>
      </c>
      <c r="AB207">
        <v>34</v>
      </c>
      <c r="AC207" t="s">
        <v>83</v>
      </c>
      <c r="AD207">
        <v>51</v>
      </c>
      <c r="AE207" t="s">
        <v>66</v>
      </c>
      <c r="AH207" t="str">
        <f t="shared" si="10"/>
        <v xml:space="preserve">KR 28   34 A 51 SUR  </v>
      </c>
      <c r="AI207" t="s">
        <v>61</v>
      </c>
      <c r="AJ207" t="s">
        <v>61</v>
      </c>
      <c r="AK207" t="s">
        <v>194</v>
      </c>
      <c r="AO207" s="1"/>
      <c r="AP207">
        <v>3</v>
      </c>
      <c r="AQ207" s="4">
        <v>41366</v>
      </c>
      <c r="AR207" s="4">
        <v>41442</v>
      </c>
      <c r="AS207" s="5">
        <f t="shared" si="11"/>
        <v>76</v>
      </c>
      <c r="AT207" t="s">
        <v>84</v>
      </c>
      <c r="AU207" t="s">
        <v>15</v>
      </c>
      <c r="BK207" s="10">
        <v>41442</v>
      </c>
      <c r="CE207" s="10">
        <v>41593</v>
      </c>
    </row>
    <row r="208" spans="1:83">
      <c r="B208" t="s">
        <v>947</v>
      </c>
      <c r="C208">
        <v>1301188</v>
      </c>
      <c r="D208" t="s">
        <v>57</v>
      </c>
      <c r="E208" t="s">
        <v>101</v>
      </c>
      <c r="H208" s="7" t="s">
        <v>948</v>
      </c>
      <c r="I208" t="s">
        <v>273</v>
      </c>
      <c r="T208" t="str">
        <f t="shared" si="9"/>
        <v xml:space="preserve">         </v>
      </c>
      <c r="U208" t="s">
        <v>61</v>
      </c>
      <c r="V208" t="s">
        <v>61</v>
      </c>
      <c r="W208" t="s">
        <v>949</v>
      </c>
      <c r="X208" t="s">
        <v>63</v>
      </c>
      <c r="Y208">
        <v>47</v>
      </c>
      <c r="Z208" t="s">
        <v>104</v>
      </c>
      <c r="AB208">
        <v>25</v>
      </c>
      <c r="AC208" t="s">
        <v>83</v>
      </c>
      <c r="AD208">
        <v>37</v>
      </c>
      <c r="AE208" t="s">
        <v>66</v>
      </c>
      <c r="AH208" t="str">
        <f t="shared" si="10"/>
        <v xml:space="preserve">KR 47 B  25 A 37 SUR  </v>
      </c>
      <c r="AI208" t="s">
        <v>61</v>
      </c>
      <c r="AJ208">
        <v>3321208</v>
      </c>
      <c r="AK208" t="s">
        <v>645</v>
      </c>
      <c r="AO208" s="1"/>
      <c r="AP208">
        <v>2</v>
      </c>
      <c r="AQ208" s="4">
        <v>41366</v>
      </c>
      <c r="AR208" s="4"/>
      <c r="AS208" s="5">
        <f t="shared" si="11"/>
        <v>-41366</v>
      </c>
      <c r="AT208" t="s">
        <v>792</v>
      </c>
      <c r="AU208" t="s">
        <v>15</v>
      </c>
    </row>
    <row r="209" spans="1:84" ht="15" customHeight="1">
      <c r="B209" t="s">
        <v>950</v>
      </c>
      <c r="C209">
        <v>1301209</v>
      </c>
      <c r="D209" t="s">
        <v>77</v>
      </c>
      <c r="H209" s="7" t="s">
        <v>951</v>
      </c>
      <c r="I209" t="s">
        <v>952</v>
      </c>
      <c r="J209" t="s">
        <v>80</v>
      </c>
      <c r="K209">
        <v>36</v>
      </c>
      <c r="M209" t="s">
        <v>66</v>
      </c>
      <c r="N209">
        <v>24</v>
      </c>
      <c r="P209">
        <v>6</v>
      </c>
      <c r="T209" t="str">
        <f t="shared" si="9"/>
        <v xml:space="preserve">CL 36  SUR 24  6   </v>
      </c>
      <c r="U209">
        <v>32333109</v>
      </c>
      <c r="V209">
        <v>3360096</v>
      </c>
      <c r="W209" t="s">
        <v>953</v>
      </c>
      <c r="X209" t="s">
        <v>80</v>
      </c>
      <c r="Y209">
        <v>36</v>
      </c>
      <c r="AA209" t="s">
        <v>66</v>
      </c>
      <c r="AB209">
        <v>24</v>
      </c>
      <c r="AD209">
        <v>6</v>
      </c>
      <c r="AF209" t="s">
        <v>954</v>
      </c>
      <c r="AH209" t="str">
        <f t="shared" si="10"/>
        <v xml:space="preserve">CL 36  SUR 24  6  CASA 340 </v>
      </c>
      <c r="AI209" t="s">
        <v>61</v>
      </c>
      <c r="AJ209" t="s">
        <v>61</v>
      </c>
      <c r="AK209" t="s">
        <v>397</v>
      </c>
      <c r="AO209" s="1"/>
      <c r="AP209">
        <v>5</v>
      </c>
      <c r="AQ209" s="4">
        <v>41367</v>
      </c>
      <c r="AR209" s="4">
        <v>41379</v>
      </c>
      <c r="AS209" s="5">
        <f t="shared" si="11"/>
        <v>12</v>
      </c>
      <c r="AT209" t="s">
        <v>75</v>
      </c>
      <c r="AU209" t="s">
        <v>15</v>
      </c>
      <c r="AV209" s="10">
        <v>41379</v>
      </c>
      <c r="AW209" s="9" t="s">
        <v>236</v>
      </c>
      <c r="AX209" s="10">
        <v>41379</v>
      </c>
      <c r="AY209" s="10">
        <v>41400</v>
      </c>
      <c r="AZ209" s="9" t="s">
        <v>444</v>
      </c>
      <c r="BA209" s="10">
        <v>41400</v>
      </c>
      <c r="BK209" s="10">
        <v>41380</v>
      </c>
      <c r="BL209" s="10">
        <v>41382</v>
      </c>
      <c r="CE209" s="10">
        <v>41593</v>
      </c>
    </row>
    <row r="210" spans="1:84" ht="15" customHeight="1">
      <c r="B210" t="s">
        <v>955</v>
      </c>
      <c r="C210">
        <v>1301228</v>
      </c>
      <c r="D210" t="s">
        <v>77</v>
      </c>
      <c r="E210" t="s">
        <v>101</v>
      </c>
      <c r="H210" s="7" t="s">
        <v>768</v>
      </c>
      <c r="I210" t="s">
        <v>956</v>
      </c>
      <c r="J210" t="s">
        <v>63</v>
      </c>
      <c r="K210">
        <v>36</v>
      </c>
      <c r="L210" t="s">
        <v>170</v>
      </c>
      <c r="N210">
        <v>42</v>
      </c>
      <c r="P210">
        <v>50</v>
      </c>
      <c r="Q210" t="s">
        <v>66</v>
      </c>
      <c r="T210" t="str">
        <f t="shared" si="9"/>
        <v xml:space="preserve">KR 36 D  42  50 SUR  </v>
      </c>
      <c r="U210">
        <v>43682666</v>
      </c>
      <c r="V210">
        <v>3348610</v>
      </c>
      <c r="W210" t="s">
        <v>957</v>
      </c>
      <c r="X210" t="s">
        <v>63</v>
      </c>
      <c r="Y210">
        <v>36</v>
      </c>
      <c r="Z210" t="s">
        <v>170</v>
      </c>
      <c r="AB210">
        <v>42</v>
      </c>
      <c r="AD210">
        <v>50</v>
      </c>
      <c r="AE210" t="s">
        <v>66</v>
      </c>
      <c r="AF210" t="s">
        <v>958</v>
      </c>
      <c r="AH210" t="str">
        <f t="shared" si="10"/>
        <v xml:space="preserve">KR 36 D  42  50 SUR CASA 90 </v>
      </c>
      <c r="AI210" t="s">
        <v>61</v>
      </c>
      <c r="AJ210">
        <v>5700824</v>
      </c>
      <c r="AK210" t="s">
        <v>959</v>
      </c>
      <c r="AO210" s="1"/>
      <c r="AP210">
        <v>7</v>
      </c>
      <c r="AQ210" s="4">
        <v>41367</v>
      </c>
      <c r="AR210" s="4">
        <v>41400</v>
      </c>
      <c r="AS210" s="5">
        <f t="shared" si="11"/>
        <v>33</v>
      </c>
      <c r="AT210" t="s">
        <v>792</v>
      </c>
      <c r="AU210" t="s">
        <v>15</v>
      </c>
      <c r="AV210" s="10">
        <v>41421</v>
      </c>
      <c r="AW210" s="9" t="s">
        <v>203</v>
      </c>
      <c r="AX210" s="10">
        <v>41421</v>
      </c>
      <c r="AY210" s="10"/>
      <c r="BK210" s="10">
        <v>41400</v>
      </c>
      <c r="BL210" s="10">
        <v>41400</v>
      </c>
      <c r="BM210" s="10">
        <v>41453</v>
      </c>
      <c r="CE210" s="10">
        <v>41583</v>
      </c>
    </row>
    <row r="211" spans="1:84" ht="15" customHeight="1">
      <c r="B211" t="s">
        <v>960</v>
      </c>
      <c r="C211">
        <v>114666</v>
      </c>
      <c r="D211" t="s">
        <v>64</v>
      </c>
      <c r="G211" t="s">
        <v>961</v>
      </c>
      <c r="H211" s="7" t="s">
        <v>962</v>
      </c>
      <c r="I211" t="s">
        <v>963</v>
      </c>
      <c r="T211" t="str">
        <f t="shared" si="9"/>
        <v xml:space="preserve">         </v>
      </c>
      <c r="U211" t="s">
        <v>61</v>
      </c>
      <c r="V211" t="s">
        <v>61</v>
      </c>
      <c r="W211" t="s">
        <v>923</v>
      </c>
      <c r="AH211" t="str">
        <f t="shared" si="10"/>
        <v xml:space="preserve">         </v>
      </c>
      <c r="AI211" t="s">
        <v>61</v>
      </c>
      <c r="AJ211" t="s">
        <v>61</v>
      </c>
      <c r="AK211" t="s">
        <v>64</v>
      </c>
      <c r="AO211" s="1"/>
      <c r="AP211" t="s">
        <v>64</v>
      </c>
      <c r="AQ211" s="4">
        <v>41367</v>
      </c>
      <c r="AR211" s="4"/>
      <c r="AS211" s="5">
        <f t="shared" si="11"/>
        <v>-41367</v>
      </c>
      <c r="AT211" t="s">
        <v>64</v>
      </c>
      <c r="AU211" t="s">
        <v>15</v>
      </c>
    </row>
    <row r="212" spans="1:84" ht="15" customHeight="1">
      <c r="B212" t="s">
        <v>964</v>
      </c>
      <c r="C212">
        <v>114911</v>
      </c>
      <c r="D212" t="s">
        <v>180</v>
      </c>
      <c r="H212" s="7" t="s">
        <v>965</v>
      </c>
      <c r="I212" t="s">
        <v>966</v>
      </c>
      <c r="T212" t="str">
        <f t="shared" si="9"/>
        <v xml:space="preserve">         </v>
      </c>
      <c r="U212" t="s">
        <v>61</v>
      </c>
      <c r="V212" t="s">
        <v>61</v>
      </c>
      <c r="W212" t="s">
        <v>967</v>
      </c>
      <c r="X212" t="s">
        <v>146</v>
      </c>
      <c r="Y212">
        <v>34</v>
      </c>
      <c r="Z212" t="s">
        <v>72</v>
      </c>
      <c r="AA212" t="s">
        <v>66</v>
      </c>
      <c r="AG212">
        <v>115</v>
      </c>
      <c r="AH212" t="str">
        <f t="shared" si="10"/>
        <v>TR 34 F SUR      115</v>
      </c>
      <c r="AI212" t="s">
        <v>61</v>
      </c>
      <c r="AJ212" t="s">
        <v>61</v>
      </c>
      <c r="AK212" t="s">
        <v>311</v>
      </c>
      <c r="AO212" s="1"/>
      <c r="AP212">
        <v>3</v>
      </c>
      <c r="AQ212" s="4">
        <v>41369</v>
      </c>
      <c r="AR212" s="4">
        <v>41380</v>
      </c>
      <c r="AS212" s="5">
        <f t="shared" si="11"/>
        <v>11</v>
      </c>
      <c r="AT212" t="s">
        <v>75</v>
      </c>
      <c r="AU212" t="s">
        <v>15</v>
      </c>
      <c r="AV212" s="10"/>
      <c r="AY212" s="10">
        <v>41416</v>
      </c>
      <c r="AZ212" s="9" t="s">
        <v>968</v>
      </c>
      <c r="BA212" s="10">
        <v>41417</v>
      </c>
      <c r="BK212" s="10">
        <v>41380</v>
      </c>
      <c r="BL212" s="10">
        <v>41382</v>
      </c>
    </row>
    <row r="213" spans="1:84" ht="15" customHeight="1">
      <c r="A213" t="s">
        <v>969</v>
      </c>
      <c r="B213" t="s">
        <v>970</v>
      </c>
      <c r="C213">
        <v>114721</v>
      </c>
      <c r="D213" t="s">
        <v>180</v>
      </c>
      <c r="H213" s="7" t="s">
        <v>875</v>
      </c>
      <c r="I213" t="s">
        <v>971</v>
      </c>
      <c r="T213" t="str">
        <f t="shared" si="9"/>
        <v xml:space="preserve">         </v>
      </c>
      <c r="U213" t="s">
        <v>61</v>
      </c>
      <c r="V213" t="s">
        <v>61</v>
      </c>
      <c r="W213" t="s">
        <v>972</v>
      </c>
      <c r="X213" t="s">
        <v>63</v>
      </c>
      <c r="Y213">
        <v>25</v>
      </c>
      <c r="Z213" t="s">
        <v>83</v>
      </c>
      <c r="AB213">
        <v>38</v>
      </c>
      <c r="AC213" t="s">
        <v>170</v>
      </c>
      <c r="AD213">
        <v>71</v>
      </c>
      <c r="AE213" t="s">
        <v>66</v>
      </c>
      <c r="AG213">
        <v>165</v>
      </c>
      <c r="AH213" t="str">
        <f t="shared" si="10"/>
        <v>KR 25 A  38 D 71 SUR  165</v>
      </c>
      <c r="AI213">
        <v>8347812</v>
      </c>
      <c r="AJ213">
        <v>3329140</v>
      </c>
      <c r="AK213" t="s">
        <v>454</v>
      </c>
      <c r="AO213" s="1"/>
      <c r="AP213">
        <v>6</v>
      </c>
      <c r="AQ213" s="4">
        <v>41368</v>
      </c>
      <c r="AR213" s="4">
        <v>41394</v>
      </c>
      <c r="AS213" s="5">
        <f t="shared" si="11"/>
        <v>26</v>
      </c>
      <c r="AT213" t="s">
        <v>75</v>
      </c>
      <c r="AU213" t="s">
        <v>195</v>
      </c>
      <c r="AV213" s="10">
        <v>41394</v>
      </c>
      <c r="AW213" s="9" t="s">
        <v>118</v>
      </c>
      <c r="AX213" s="10">
        <v>41394</v>
      </c>
    </row>
    <row r="214" spans="1:84" ht="15" customHeight="1">
      <c r="B214" t="s">
        <v>973</v>
      </c>
      <c r="C214">
        <v>1300902</v>
      </c>
      <c r="D214" t="s">
        <v>77</v>
      </c>
      <c r="H214" s="7" t="s">
        <v>451</v>
      </c>
      <c r="I214" t="s">
        <v>974</v>
      </c>
      <c r="J214" t="s">
        <v>80</v>
      </c>
      <c r="K214">
        <v>37</v>
      </c>
      <c r="L214" t="s">
        <v>83</v>
      </c>
      <c r="M214" t="s">
        <v>66</v>
      </c>
      <c r="N214">
        <v>28</v>
      </c>
      <c r="O214" t="s">
        <v>81</v>
      </c>
      <c r="P214">
        <v>33</v>
      </c>
      <c r="T214" t="str">
        <f t="shared" si="9"/>
        <v xml:space="preserve">CL 37 A SUR 28 C 33   </v>
      </c>
      <c r="U214">
        <v>52863929</v>
      </c>
      <c r="V214">
        <v>6001658</v>
      </c>
      <c r="W214" t="s">
        <v>975</v>
      </c>
      <c r="X214" t="s">
        <v>80</v>
      </c>
      <c r="Y214">
        <v>37</v>
      </c>
      <c r="Z214" t="s">
        <v>83</v>
      </c>
      <c r="AA214" t="s">
        <v>66</v>
      </c>
      <c r="AB214">
        <v>28</v>
      </c>
      <c r="AD214">
        <v>57</v>
      </c>
      <c r="AH214" t="str">
        <f t="shared" si="10"/>
        <v xml:space="preserve">CL 37 A SUR 28  57   </v>
      </c>
      <c r="AI214">
        <v>21626456</v>
      </c>
      <c r="AJ214">
        <v>2714877</v>
      </c>
      <c r="AK214" t="s">
        <v>166</v>
      </c>
      <c r="AO214" s="1"/>
      <c r="AP214">
        <v>5</v>
      </c>
      <c r="AQ214" s="4">
        <v>41373</v>
      </c>
      <c r="AR214" s="4">
        <v>41400</v>
      </c>
      <c r="AS214" s="5">
        <f t="shared" si="11"/>
        <v>27</v>
      </c>
      <c r="AT214" t="s">
        <v>75</v>
      </c>
      <c r="AU214" t="s">
        <v>15</v>
      </c>
      <c r="AV214" s="10">
        <v>41400</v>
      </c>
      <c r="AW214" s="9" t="s">
        <v>236</v>
      </c>
      <c r="AX214" s="10">
        <v>41400</v>
      </c>
      <c r="BK214" s="10">
        <v>41374</v>
      </c>
      <c r="BL214" s="10">
        <v>41380</v>
      </c>
      <c r="CE214" s="10">
        <v>41400</v>
      </c>
    </row>
    <row r="215" spans="1:84" ht="15" customHeight="1">
      <c r="B215" t="s">
        <v>976</v>
      </c>
      <c r="C215">
        <v>1301295</v>
      </c>
      <c r="D215" t="s">
        <v>180</v>
      </c>
      <c r="G215" t="s">
        <v>977</v>
      </c>
      <c r="H215" s="7" t="s">
        <v>247</v>
      </c>
      <c r="I215" t="s">
        <v>60</v>
      </c>
      <c r="T215" t="str">
        <f t="shared" si="9"/>
        <v xml:space="preserve">         </v>
      </c>
      <c r="U215" t="s">
        <v>61</v>
      </c>
      <c r="V215" t="s">
        <v>61</v>
      </c>
      <c r="W215" t="s">
        <v>977</v>
      </c>
      <c r="AH215" t="str">
        <f t="shared" si="10"/>
        <v xml:space="preserve">         </v>
      </c>
      <c r="AI215" t="s">
        <v>61</v>
      </c>
      <c r="AJ215" t="s">
        <v>61</v>
      </c>
      <c r="AL215" t="s">
        <v>91</v>
      </c>
      <c r="AN215" t="s">
        <v>138</v>
      </c>
      <c r="AO215" s="1" t="s">
        <v>978</v>
      </c>
      <c r="AP215">
        <v>12</v>
      </c>
      <c r="AQ215" s="4">
        <v>41372</v>
      </c>
      <c r="AR215" s="4">
        <v>41374</v>
      </c>
      <c r="AS215" s="5">
        <f t="shared" si="11"/>
        <v>2</v>
      </c>
      <c r="AT215" t="s">
        <v>75</v>
      </c>
      <c r="AU215" t="s">
        <v>195</v>
      </c>
    </row>
    <row r="216" spans="1:84" ht="15" customHeight="1">
      <c r="B216" t="s">
        <v>979</v>
      </c>
      <c r="C216">
        <v>5660</v>
      </c>
      <c r="D216" t="s">
        <v>125</v>
      </c>
      <c r="G216" t="s">
        <v>980</v>
      </c>
      <c r="H216" s="7" t="s">
        <v>981</v>
      </c>
      <c r="I216" t="s">
        <v>982</v>
      </c>
      <c r="J216" t="s">
        <v>63</v>
      </c>
      <c r="K216">
        <v>27</v>
      </c>
      <c r="L216" t="s">
        <v>83</v>
      </c>
      <c r="N216">
        <v>37</v>
      </c>
      <c r="P216">
        <v>80</v>
      </c>
      <c r="Q216" t="s">
        <v>66</v>
      </c>
      <c r="T216" t="str">
        <f t="shared" si="9"/>
        <v xml:space="preserve">KR 27 A  37  80 SUR  </v>
      </c>
      <c r="U216">
        <v>70549646</v>
      </c>
      <c r="V216">
        <v>3362796</v>
      </c>
      <c r="W216" t="s">
        <v>983</v>
      </c>
      <c r="X216" t="s">
        <v>63</v>
      </c>
      <c r="Y216">
        <v>25</v>
      </c>
      <c r="Z216" t="s">
        <v>83</v>
      </c>
      <c r="AB216">
        <v>35</v>
      </c>
      <c r="AC216" t="s">
        <v>170</v>
      </c>
      <c r="AD216">
        <v>151</v>
      </c>
      <c r="AE216" t="s">
        <v>66</v>
      </c>
      <c r="AH216" t="str">
        <f t="shared" si="10"/>
        <v xml:space="preserve">KR 25 A  35 D 151 SUR  </v>
      </c>
      <c r="AI216">
        <v>70556838</v>
      </c>
      <c r="AJ216">
        <v>3360475</v>
      </c>
      <c r="AL216" t="s">
        <v>347</v>
      </c>
      <c r="AM216" t="s">
        <v>984</v>
      </c>
      <c r="AO216" s="1"/>
      <c r="AP216">
        <v>10</v>
      </c>
      <c r="AQ216" s="4">
        <v>41354</v>
      </c>
      <c r="AR216" s="4"/>
      <c r="AS216" s="5">
        <f t="shared" si="11"/>
        <v>-41354</v>
      </c>
      <c r="AT216" t="s">
        <v>75</v>
      </c>
      <c r="AU216" t="s">
        <v>15</v>
      </c>
    </row>
    <row r="217" spans="1:84" ht="15" customHeight="1">
      <c r="A217" t="s">
        <v>985</v>
      </c>
      <c r="B217" t="s">
        <v>986</v>
      </c>
      <c r="C217" t="s">
        <v>987</v>
      </c>
      <c r="D217" t="s">
        <v>180</v>
      </c>
      <c r="H217" s="7" t="s">
        <v>988</v>
      </c>
      <c r="I217" t="s">
        <v>218</v>
      </c>
      <c r="T217" t="str">
        <f t="shared" si="9"/>
        <v xml:space="preserve">         </v>
      </c>
      <c r="U217" t="s">
        <v>61</v>
      </c>
      <c r="V217" t="s">
        <v>61</v>
      </c>
      <c r="W217" t="s">
        <v>989</v>
      </c>
      <c r="X217" t="s">
        <v>63</v>
      </c>
      <c r="Y217">
        <v>27</v>
      </c>
      <c r="Z217" t="s">
        <v>104</v>
      </c>
      <c r="AB217">
        <v>37</v>
      </c>
      <c r="AC217" t="s">
        <v>104</v>
      </c>
      <c r="AD217">
        <v>48</v>
      </c>
      <c r="AE217" t="s">
        <v>66</v>
      </c>
      <c r="AH217" t="str">
        <f t="shared" si="10"/>
        <v xml:space="preserve">KR 27 B  37 B 48 SUR  </v>
      </c>
      <c r="AI217">
        <v>42879882</v>
      </c>
      <c r="AJ217">
        <v>3313123</v>
      </c>
      <c r="AK217" t="s">
        <v>276</v>
      </c>
      <c r="AO217" s="1"/>
      <c r="AP217">
        <v>5</v>
      </c>
      <c r="AQ217" s="4">
        <v>41374</v>
      </c>
      <c r="AR217" s="4">
        <v>41381</v>
      </c>
      <c r="AS217" s="5">
        <f t="shared" si="11"/>
        <v>7</v>
      </c>
      <c r="AT217" t="s">
        <v>366</v>
      </c>
      <c r="AU217" t="s">
        <v>15</v>
      </c>
      <c r="BK217" s="10">
        <v>41381</v>
      </c>
      <c r="BL217" s="10">
        <v>41386</v>
      </c>
      <c r="BU217" s="10">
        <v>41369</v>
      </c>
    </row>
    <row r="218" spans="1:84" ht="15" customHeight="1">
      <c r="B218" t="s">
        <v>990</v>
      </c>
      <c r="C218">
        <v>1301335</v>
      </c>
      <c r="D218" t="s">
        <v>94</v>
      </c>
      <c r="H218" s="7" t="s">
        <v>991</v>
      </c>
      <c r="I218" t="s">
        <v>624</v>
      </c>
      <c r="T218" t="str">
        <f t="shared" si="9"/>
        <v xml:space="preserve">         </v>
      </c>
      <c r="U218" t="s">
        <v>61</v>
      </c>
      <c r="V218" t="s">
        <v>61</v>
      </c>
      <c r="W218" t="s">
        <v>82</v>
      </c>
      <c r="X218" t="s">
        <v>63</v>
      </c>
      <c r="Y218">
        <v>46</v>
      </c>
      <c r="Z218" t="s">
        <v>170</v>
      </c>
      <c r="AB218">
        <v>42</v>
      </c>
      <c r="AD218">
        <v>50</v>
      </c>
      <c r="AE218" t="s">
        <v>66</v>
      </c>
      <c r="AH218" t="str">
        <f t="shared" si="10"/>
        <v xml:space="preserve">KR 46 D  42  50 SUR  </v>
      </c>
      <c r="AI218" t="s">
        <v>61</v>
      </c>
      <c r="AJ218" t="s">
        <v>61</v>
      </c>
      <c r="AK218" t="s">
        <v>959</v>
      </c>
      <c r="AO218" s="1"/>
      <c r="AP218">
        <v>7</v>
      </c>
      <c r="AQ218" s="4">
        <v>41374</v>
      </c>
      <c r="AR218" s="4"/>
      <c r="AS218" s="5">
        <f t="shared" si="11"/>
        <v>-41374</v>
      </c>
      <c r="AT218" t="s">
        <v>806</v>
      </c>
      <c r="AU218" t="s">
        <v>15</v>
      </c>
    </row>
    <row r="219" spans="1:84" ht="15" customHeight="1">
      <c r="B219" t="s">
        <v>992</v>
      </c>
      <c r="C219">
        <v>1301325</v>
      </c>
      <c r="D219" t="s">
        <v>64</v>
      </c>
      <c r="E219" t="s">
        <v>286</v>
      </c>
      <c r="H219" s="7" t="s">
        <v>993</v>
      </c>
      <c r="I219" t="s">
        <v>60</v>
      </c>
      <c r="T219" t="str">
        <f t="shared" si="9"/>
        <v xml:space="preserve">         </v>
      </c>
      <c r="U219" t="s">
        <v>61</v>
      </c>
      <c r="V219" t="s">
        <v>61</v>
      </c>
      <c r="W219" t="s">
        <v>994</v>
      </c>
      <c r="X219" t="s">
        <v>80</v>
      </c>
      <c r="Y219">
        <v>39</v>
      </c>
      <c r="AB219">
        <v>42</v>
      </c>
      <c r="AD219">
        <v>54</v>
      </c>
      <c r="AE219" t="s">
        <v>66</v>
      </c>
      <c r="AH219" t="str">
        <f t="shared" si="10"/>
        <v xml:space="preserve">CL 39   42  54 SUR  </v>
      </c>
      <c r="AI219" t="s">
        <v>61</v>
      </c>
      <c r="AJ219">
        <v>3023571</v>
      </c>
      <c r="AK219" t="s">
        <v>147</v>
      </c>
      <c r="AO219" s="1"/>
      <c r="AP219">
        <v>9</v>
      </c>
      <c r="AQ219" s="4">
        <v>41368</v>
      </c>
      <c r="AR219" s="4">
        <v>41373</v>
      </c>
      <c r="AS219" s="5">
        <f t="shared" si="11"/>
        <v>5</v>
      </c>
      <c r="AT219" t="s">
        <v>75</v>
      </c>
      <c r="AU219" t="s">
        <v>15</v>
      </c>
      <c r="AV219" s="10">
        <v>41373</v>
      </c>
      <c r="AW219" s="9" t="s">
        <v>444</v>
      </c>
      <c r="AX219" s="10">
        <v>41373</v>
      </c>
      <c r="CE219" s="10">
        <v>41586</v>
      </c>
    </row>
    <row r="220" spans="1:84" ht="15" customHeight="1">
      <c r="B220" t="s">
        <v>995</v>
      </c>
      <c r="C220">
        <v>1301338</v>
      </c>
      <c r="D220" t="s">
        <v>94</v>
      </c>
      <c r="H220" s="7" t="s">
        <v>996</v>
      </c>
      <c r="I220" t="s">
        <v>231</v>
      </c>
      <c r="T220" t="str">
        <f t="shared" si="9"/>
        <v xml:space="preserve">         </v>
      </c>
      <c r="U220" t="s">
        <v>61</v>
      </c>
      <c r="V220" t="s">
        <v>61</v>
      </c>
      <c r="W220" t="s">
        <v>997</v>
      </c>
      <c r="X220" t="s">
        <v>63</v>
      </c>
      <c r="Y220">
        <v>28</v>
      </c>
      <c r="AB220">
        <v>29</v>
      </c>
      <c r="AD220">
        <v>190</v>
      </c>
      <c r="AE220" t="s">
        <v>66</v>
      </c>
      <c r="AH220" t="str">
        <f t="shared" si="10"/>
        <v xml:space="preserve">KR 28   29  190 SUR  </v>
      </c>
      <c r="AI220">
        <v>71641575</v>
      </c>
      <c r="AJ220">
        <v>3137370345</v>
      </c>
      <c r="AL220" t="s">
        <v>998</v>
      </c>
      <c r="AO220" s="1"/>
      <c r="AP220">
        <v>13</v>
      </c>
      <c r="AQ220" s="4">
        <v>41373</v>
      </c>
      <c r="AR220" s="4">
        <v>41375</v>
      </c>
      <c r="AS220" s="5">
        <f t="shared" si="11"/>
        <v>2</v>
      </c>
      <c r="AT220" t="s">
        <v>75</v>
      </c>
      <c r="AU220" t="s">
        <v>15</v>
      </c>
      <c r="AV220" s="10">
        <v>41374</v>
      </c>
      <c r="AW220" s="9" t="s">
        <v>118</v>
      </c>
      <c r="AX220" s="10">
        <v>41375</v>
      </c>
      <c r="AY220" s="10">
        <v>41382</v>
      </c>
      <c r="AZ220" s="9" t="s">
        <v>118</v>
      </c>
      <c r="BA220" s="10">
        <v>41382</v>
      </c>
      <c r="BB220" s="10">
        <v>41527</v>
      </c>
      <c r="BC220" s="9" t="s">
        <v>421</v>
      </c>
      <c r="BD220" s="10">
        <v>41530</v>
      </c>
      <c r="BK220" s="10">
        <v>41375</v>
      </c>
      <c r="BL220" s="10">
        <v>41375</v>
      </c>
    </row>
    <row r="221" spans="1:84" ht="15" customHeight="1">
      <c r="B221" t="s">
        <v>999</v>
      </c>
      <c r="C221">
        <v>1301289</v>
      </c>
      <c r="D221" t="s">
        <v>64</v>
      </c>
      <c r="E221" t="s">
        <v>101</v>
      </c>
      <c r="H221" s="7" t="s">
        <v>694</v>
      </c>
      <c r="I221" t="s">
        <v>273</v>
      </c>
      <c r="T221" t="str">
        <f t="shared" si="9"/>
        <v xml:space="preserve">         </v>
      </c>
      <c r="U221" t="s">
        <v>61</v>
      </c>
      <c r="V221" t="s">
        <v>61</v>
      </c>
      <c r="W221" t="s">
        <v>1000</v>
      </c>
      <c r="X221" t="s">
        <v>80</v>
      </c>
      <c r="Y221">
        <v>53</v>
      </c>
      <c r="AA221" t="s">
        <v>66</v>
      </c>
      <c r="AB221">
        <v>40</v>
      </c>
      <c r="AD221">
        <v>104</v>
      </c>
      <c r="AH221" t="str">
        <f t="shared" si="10"/>
        <v xml:space="preserve">CL 53  SUR 40  104   </v>
      </c>
      <c r="AI221" t="s">
        <v>61</v>
      </c>
      <c r="AJ221" t="s">
        <v>61</v>
      </c>
      <c r="AK221" t="s">
        <v>225</v>
      </c>
      <c r="AO221" s="1"/>
      <c r="AP221">
        <v>7</v>
      </c>
      <c r="AQ221" s="4">
        <v>41372</v>
      </c>
      <c r="AR221" s="4">
        <v>41381</v>
      </c>
      <c r="AS221" s="5">
        <f t="shared" si="11"/>
        <v>9</v>
      </c>
      <c r="AT221" t="s">
        <v>792</v>
      </c>
      <c r="AU221" t="s">
        <v>15</v>
      </c>
      <c r="AV221" s="10">
        <v>41369</v>
      </c>
      <c r="AW221" s="9" t="s">
        <v>630</v>
      </c>
      <c r="AX221" s="10">
        <v>41369</v>
      </c>
      <c r="CE221" s="10">
        <v>41369</v>
      </c>
      <c r="CF221" s="10">
        <v>41369</v>
      </c>
    </row>
    <row r="222" spans="1:84">
      <c r="B222" t="s">
        <v>1001</v>
      </c>
      <c r="C222">
        <v>1301293</v>
      </c>
      <c r="D222" t="s">
        <v>57</v>
      </c>
      <c r="E222" t="s">
        <v>58</v>
      </c>
      <c r="H222" s="7" t="s">
        <v>1002</v>
      </c>
      <c r="I222" t="s">
        <v>273</v>
      </c>
      <c r="T222" t="str">
        <f t="shared" si="9"/>
        <v xml:space="preserve">         </v>
      </c>
      <c r="U222" t="s">
        <v>61</v>
      </c>
      <c r="V222" t="s">
        <v>61</v>
      </c>
      <c r="W222" t="s">
        <v>82</v>
      </c>
      <c r="X222" t="s">
        <v>63</v>
      </c>
      <c r="Y222">
        <v>45</v>
      </c>
      <c r="Z222" t="s">
        <v>104</v>
      </c>
      <c r="AB222">
        <v>36</v>
      </c>
      <c r="AD222">
        <v>50</v>
      </c>
      <c r="AE222" t="s">
        <v>66</v>
      </c>
      <c r="AH222" t="str">
        <f t="shared" si="10"/>
        <v xml:space="preserve">KR 45 B  36  50 SUR  </v>
      </c>
      <c r="AI222" t="s">
        <v>61</v>
      </c>
      <c r="AJ222" t="s">
        <v>61</v>
      </c>
      <c r="AK222" t="s">
        <v>201</v>
      </c>
      <c r="AO222" s="1"/>
      <c r="AP222">
        <v>8</v>
      </c>
      <c r="AQ222" s="4">
        <v>41372</v>
      </c>
      <c r="AR222" s="4"/>
      <c r="AS222" s="5">
        <f t="shared" si="11"/>
        <v>-41372</v>
      </c>
      <c r="AT222" t="s">
        <v>792</v>
      </c>
      <c r="AU222" t="s">
        <v>15</v>
      </c>
      <c r="AV222" s="10">
        <v>41388</v>
      </c>
      <c r="AW222" s="9" t="s">
        <v>203</v>
      </c>
      <c r="AX222" s="10">
        <v>41388</v>
      </c>
      <c r="CE222" s="10">
        <v>41388</v>
      </c>
    </row>
    <row r="223" spans="1:84" ht="15" customHeight="1">
      <c r="B223" t="s">
        <v>1003</v>
      </c>
      <c r="C223">
        <v>1301294</v>
      </c>
      <c r="D223" t="s">
        <v>94</v>
      </c>
      <c r="H223" s="7" t="s">
        <v>1004</v>
      </c>
      <c r="I223" t="s">
        <v>60</v>
      </c>
      <c r="T223" t="str">
        <f t="shared" si="9"/>
        <v xml:space="preserve">         </v>
      </c>
      <c r="U223" t="s">
        <v>61</v>
      </c>
      <c r="V223" t="s">
        <v>61</v>
      </c>
      <c r="W223" t="s">
        <v>82</v>
      </c>
      <c r="AH223" t="str">
        <f t="shared" si="10"/>
        <v xml:space="preserve">         </v>
      </c>
      <c r="AI223" t="s">
        <v>61</v>
      </c>
      <c r="AJ223" t="s">
        <v>61</v>
      </c>
      <c r="AL223" t="s">
        <v>91</v>
      </c>
      <c r="AO223" s="1"/>
      <c r="AP223">
        <v>12</v>
      </c>
      <c r="AQ223" s="4">
        <v>41372</v>
      </c>
      <c r="AR223" s="4">
        <v>41373</v>
      </c>
      <c r="AS223" s="5">
        <f t="shared" si="11"/>
        <v>1</v>
      </c>
      <c r="AT223" t="s">
        <v>75</v>
      </c>
      <c r="AU223" t="s">
        <v>195</v>
      </c>
    </row>
    <row r="224" spans="1:84" ht="15" customHeight="1">
      <c r="A224" t="s">
        <v>1005</v>
      </c>
      <c r="B224" t="s">
        <v>1006</v>
      </c>
      <c r="C224" t="s">
        <v>1007</v>
      </c>
      <c r="D224" t="s">
        <v>87</v>
      </c>
      <c r="H224" s="7" t="s">
        <v>1008</v>
      </c>
      <c r="I224" t="s">
        <v>89</v>
      </c>
      <c r="T224" t="str">
        <f t="shared" si="9"/>
        <v xml:space="preserve">         </v>
      </c>
      <c r="U224" t="s">
        <v>61</v>
      </c>
      <c r="V224" t="s">
        <v>61</v>
      </c>
      <c r="W224" t="s">
        <v>1009</v>
      </c>
      <c r="AH224" t="str">
        <f t="shared" si="10"/>
        <v xml:space="preserve">         </v>
      </c>
      <c r="AI224" t="s">
        <v>61</v>
      </c>
      <c r="AJ224">
        <v>3860486</v>
      </c>
      <c r="AL224" t="s">
        <v>91</v>
      </c>
      <c r="AO224" s="1" t="s">
        <v>1010</v>
      </c>
      <c r="AP224">
        <v>12</v>
      </c>
      <c r="AQ224" s="4">
        <v>41372</v>
      </c>
      <c r="AR224" s="4">
        <v>41376</v>
      </c>
      <c r="AS224" s="5">
        <f t="shared" si="11"/>
        <v>4</v>
      </c>
      <c r="AT224" t="s">
        <v>75</v>
      </c>
      <c r="AU224" s="15" t="s">
        <v>195</v>
      </c>
      <c r="AV224" s="10">
        <v>41376</v>
      </c>
      <c r="AW224" s="9" t="s">
        <v>118</v>
      </c>
      <c r="AX224" s="10">
        <v>41382</v>
      </c>
      <c r="AY224" s="10">
        <v>41443</v>
      </c>
      <c r="AZ224" s="9" t="s">
        <v>118</v>
      </c>
      <c r="BA224" s="10">
        <v>41443</v>
      </c>
      <c r="BB224" s="10">
        <v>41485</v>
      </c>
      <c r="BC224" s="9" t="s">
        <v>368</v>
      </c>
      <c r="BD224" s="10">
        <v>41517</v>
      </c>
    </row>
    <row r="225" spans="1:83" ht="15" customHeight="1">
      <c r="B225" t="s">
        <v>1011</v>
      </c>
      <c r="C225">
        <v>1301300</v>
      </c>
      <c r="D225" t="s">
        <v>94</v>
      </c>
      <c r="H225" s="7" t="s">
        <v>1012</v>
      </c>
      <c r="I225" t="s">
        <v>273</v>
      </c>
      <c r="T225" t="str">
        <f t="shared" si="9"/>
        <v xml:space="preserve">         </v>
      </c>
      <c r="U225" t="s">
        <v>61</v>
      </c>
      <c r="V225" t="s">
        <v>61</v>
      </c>
      <c r="W225" t="s">
        <v>1013</v>
      </c>
      <c r="X225" t="s">
        <v>80</v>
      </c>
      <c r="Y225">
        <v>43</v>
      </c>
      <c r="AA225" t="s">
        <v>66</v>
      </c>
      <c r="AB225">
        <v>47</v>
      </c>
      <c r="AD225">
        <v>17</v>
      </c>
      <c r="AF225">
        <v>11</v>
      </c>
      <c r="AG225">
        <v>122</v>
      </c>
      <c r="AH225" t="str">
        <f t="shared" si="10"/>
        <v>CL 43  SUR 47  17  11 122</v>
      </c>
      <c r="AI225" t="s">
        <v>61</v>
      </c>
      <c r="AJ225" t="s">
        <v>61</v>
      </c>
      <c r="AK225" t="s">
        <v>484</v>
      </c>
      <c r="AO225" s="1"/>
      <c r="AP225">
        <v>8</v>
      </c>
      <c r="AQ225" s="4">
        <v>41372</v>
      </c>
      <c r="AR225" s="4"/>
      <c r="AS225" s="5">
        <f t="shared" si="11"/>
        <v>-41372</v>
      </c>
      <c r="AT225" t="s">
        <v>75</v>
      </c>
      <c r="AU225" t="s">
        <v>15</v>
      </c>
      <c r="AV225" s="10">
        <v>41400</v>
      </c>
      <c r="AW225" s="9" t="s">
        <v>236</v>
      </c>
      <c r="AX225" s="10">
        <v>41400</v>
      </c>
      <c r="BK225" s="10">
        <v>41381</v>
      </c>
      <c r="BL225" s="10">
        <v>41386</v>
      </c>
      <c r="CE225" s="10">
        <v>41400</v>
      </c>
    </row>
    <row r="226" spans="1:83" ht="15" customHeight="1">
      <c r="B226" t="s">
        <v>1014</v>
      </c>
      <c r="C226">
        <v>1301301</v>
      </c>
      <c r="D226" t="s">
        <v>77</v>
      </c>
      <c r="H226" s="7" t="s">
        <v>446</v>
      </c>
      <c r="I226" t="s">
        <v>1015</v>
      </c>
      <c r="J226" t="s">
        <v>80</v>
      </c>
      <c r="K226">
        <v>39</v>
      </c>
      <c r="M226" t="s">
        <v>66</v>
      </c>
      <c r="N226">
        <v>25</v>
      </c>
      <c r="O226" t="s">
        <v>104</v>
      </c>
      <c r="P226">
        <v>130</v>
      </c>
      <c r="S226">
        <v>211</v>
      </c>
      <c r="T226" t="str">
        <f t="shared" si="9"/>
        <v>CL 39  SUR 25 B 130   211</v>
      </c>
      <c r="U226" t="s">
        <v>61</v>
      </c>
      <c r="V226">
        <v>3336637</v>
      </c>
      <c r="W226" t="s">
        <v>82</v>
      </c>
      <c r="X226" t="s">
        <v>80</v>
      </c>
      <c r="Y226">
        <v>39</v>
      </c>
      <c r="AA226" t="s">
        <v>66</v>
      </c>
      <c r="AB226">
        <v>25</v>
      </c>
      <c r="AC226" t="s">
        <v>104</v>
      </c>
      <c r="AD226">
        <v>130</v>
      </c>
      <c r="AG226">
        <v>504</v>
      </c>
      <c r="AH226" t="str">
        <f t="shared" si="10"/>
        <v>CL 39  SUR 25 B 130   504</v>
      </c>
      <c r="AI226" t="s">
        <v>61</v>
      </c>
      <c r="AJ226" t="s">
        <v>61</v>
      </c>
      <c r="AK226" t="s">
        <v>339</v>
      </c>
      <c r="AO226" s="1"/>
      <c r="AP226">
        <v>6</v>
      </c>
      <c r="AQ226" s="4">
        <v>41372</v>
      </c>
      <c r="AR226" s="4">
        <v>41421</v>
      </c>
      <c r="AS226" s="5">
        <f t="shared" si="11"/>
        <v>49</v>
      </c>
      <c r="AT226" t="s">
        <v>84</v>
      </c>
      <c r="AU226" t="s">
        <v>8</v>
      </c>
      <c r="BM226" s="10">
        <v>41421</v>
      </c>
      <c r="BN226" s="10">
        <v>41421</v>
      </c>
      <c r="BO226" s="10">
        <v>41421</v>
      </c>
      <c r="BS226" s="10">
        <v>41492</v>
      </c>
      <c r="BT226" s="10">
        <v>41507</v>
      </c>
      <c r="CE226" s="10">
        <v>41507</v>
      </c>
    </row>
    <row r="227" spans="1:83" ht="15" customHeight="1">
      <c r="A227" t="s">
        <v>1016</v>
      </c>
      <c r="B227" t="s">
        <v>1017</v>
      </c>
      <c r="C227" t="s">
        <v>1018</v>
      </c>
      <c r="D227" t="s">
        <v>180</v>
      </c>
      <c r="H227" s="7" t="s">
        <v>1019</v>
      </c>
      <c r="I227" t="s">
        <v>60</v>
      </c>
      <c r="T227" t="str">
        <f t="shared" si="9"/>
        <v xml:space="preserve">         </v>
      </c>
      <c r="U227" t="s">
        <v>61</v>
      </c>
      <c r="V227" t="s">
        <v>61</v>
      </c>
      <c r="W227" t="s">
        <v>1020</v>
      </c>
      <c r="AH227" t="str">
        <f t="shared" si="10"/>
        <v xml:space="preserve">         </v>
      </c>
      <c r="AI227" t="s">
        <v>61</v>
      </c>
      <c r="AJ227" t="s">
        <v>61</v>
      </c>
      <c r="AL227" t="s">
        <v>91</v>
      </c>
      <c r="AO227" s="1"/>
      <c r="AP227">
        <v>12</v>
      </c>
      <c r="AQ227" s="4">
        <v>41373</v>
      </c>
      <c r="AR227" s="4">
        <v>41374</v>
      </c>
      <c r="AS227" s="5">
        <f t="shared" si="11"/>
        <v>1</v>
      </c>
      <c r="AT227" t="s">
        <v>75</v>
      </c>
      <c r="AU227" t="s">
        <v>750</v>
      </c>
    </row>
    <row r="228" spans="1:83" ht="15" customHeight="1">
      <c r="B228" t="s">
        <v>1021</v>
      </c>
      <c r="C228">
        <v>1301307</v>
      </c>
      <c r="D228" t="s">
        <v>77</v>
      </c>
      <c r="H228" s="7" t="s">
        <v>451</v>
      </c>
      <c r="I228" t="s">
        <v>1022</v>
      </c>
      <c r="R228">
        <v>2.2000000000000002</v>
      </c>
      <c r="S228">
        <v>304</v>
      </c>
      <c r="T228" t="str">
        <f t="shared" si="9"/>
        <v xml:space="preserve">        2,2 304</v>
      </c>
      <c r="U228">
        <v>98560314</v>
      </c>
      <c r="V228">
        <v>3390390</v>
      </c>
      <c r="W228" t="s">
        <v>82</v>
      </c>
      <c r="X228" t="s">
        <v>80</v>
      </c>
      <c r="Y228">
        <v>48</v>
      </c>
      <c r="Z228" t="s">
        <v>81</v>
      </c>
      <c r="AA228" t="s">
        <v>66</v>
      </c>
      <c r="AB228">
        <v>42</v>
      </c>
      <c r="AC228" t="s">
        <v>744</v>
      </c>
      <c r="AD228">
        <v>17</v>
      </c>
      <c r="AF228">
        <v>2.2000000000000002</v>
      </c>
      <c r="AG228">
        <v>303</v>
      </c>
      <c r="AH228" t="str">
        <f t="shared" si="10"/>
        <v>CL 48 C SUR 42 CC 17  2,2 303</v>
      </c>
      <c r="AI228" t="s">
        <v>61</v>
      </c>
      <c r="AJ228" t="s">
        <v>61</v>
      </c>
      <c r="AK228" t="s">
        <v>225</v>
      </c>
      <c r="AO228" s="1"/>
      <c r="AP228">
        <v>7</v>
      </c>
      <c r="AQ228" s="4">
        <v>41372</v>
      </c>
      <c r="AR228" s="4">
        <v>41388</v>
      </c>
      <c r="AS228" s="5">
        <f t="shared" si="11"/>
        <v>16</v>
      </c>
      <c r="AT228" t="s">
        <v>75</v>
      </c>
      <c r="AU228" t="s">
        <v>195</v>
      </c>
      <c r="AV228" s="10">
        <v>41388</v>
      </c>
      <c r="AW228" s="9" t="s">
        <v>236</v>
      </c>
      <c r="AX228" s="10">
        <v>41388</v>
      </c>
    </row>
    <row r="229" spans="1:83" ht="15" customHeight="1">
      <c r="B229" t="s">
        <v>1023</v>
      </c>
      <c r="C229">
        <v>1301308</v>
      </c>
      <c r="D229" t="s">
        <v>77</v>
      </c>
      <c r="H229" s="7" t="s">
        <v>451</v>
      </c>
      <c r="I229" t="s">
        <v>1022</v>
      </c>
      <c r="R229">
        <v>2.2000000000000002</v>
      </c>
      <c r="S229">
        <v>304</v>
      </c>
      <c r="T229" t="str">
        <f t="shared" si="9"/>
        <v xml:space="preserve">        2,2 304</v>
      </c>
      <c r="U229">
        <v>98560319</v>
      </c>
      <c r="V229">
        <v>3390390</v>
      </c>
      <c r="W229" t="s">
        <v>82</v>
      </c>
      <c r="X229" t="s">
        <v>80</v>
      </c>
      <c r="Y229">
        <v>48</v>
      </c>
      <c r="Z229" t="s">
        <v>81</v>
      </c>
      <c r="AA229" t="s">
        <v>66</v>
      </c>
      <c r="AB229">
        <v>42</v>
      </c>
      <c r="AC229" t="s">
        <v>744</v>
      </c>
      <c r="AD229">
        <v>17</v>
      </c>
      <c r="AF229">
        <v>2.2000000000000002</v>
      </c>
      <c r="AG229">
        <v>304</v>
      </c>
      <c r="AH229" t="str">
        <f t="shared" si="10"/>
        <v>CL 48 C SUR 42 CC 17  2,2 304</v>
      </c>
      <c r="AI229" t="s">
        <v>61</v>
      </c>
      <c r="AJ229" t="s">
        <v>61</v>
      </c>
      <c r="AK229" t="s">
        <v>225</v>
      </c>
      <c r="AO229" s="1"/>
      <c r="AP229">
        <v>7</v>
      </c>
      <c r="AQ229" s="4">
        <v>41372</v>
      </c>
      <c r="AR229" s="4">
        <v>41388</v>
      </c>
      <c r="AS229" s="5">
        <f t="shared" si="11"/>
        <v>16</v>
      </c>
      <c r="AT229" t="s">
        <v>75</v>
      </c>
      <c r="AU229" s="16" t="s">
        <v>15</v>
      </c>
      <c r="AV229" s="10">
        <v>41388</v>
      </c>
      <c r="AW229" s="9" t="s">
        <v>236</v>
      </c>
      <c r="AX229" s="10">
        <v>41388</v>
      </c>
      <c r="AY229" s="10">
        <v>41415</v>
      </c>
      <c r="AZ229" s="9" t="s">
        <v>85</v>
      </c>
      <c r="BA229" s="10">
        <v>41418</v>
      </c>
      <c r="BB229" s="10">
        <v>41478</v>
      </c>
      <c r="BC229" s="9" t="s">
        <v>237</v>
      </c>
      <c r="BD229" s="10">
        <v>41478</v>
      </c>
      <c r="CE229" s="10">
        <v>41500</v>
      </c>
    </row>
    <row r="230" spans="1:83" ht="15" customHeight="1">
      <c r="B230" t="s">
        <v>1024</v>
      </c>
      <c r="C230">
        <v>1301248</v>
      </c>
      <c r="D230" t="s">
        <v>94</v>
      </c>
      <c r="H230" s="7" t="s">
        <v>1025</v>
      </c>
      <c r="I230" t="s">
        <v>1026</v>
      </c>
      <c r="T230" t="str">
        <f t="shared" si="9"/>
        <v xml:space="preserve">         </v>
      </c>
      <c r="U230">
        <v>3415044</v>
      </c>
      <c r="V230">
        <v>3216162284</v>
      </c>
      <c r="W230" t="s">
        <v>1027</v>
      </c>
      <c r="X230" t="s">
        <v>80</v>
      </c>
      <c r="Y230">
        <v>40</v>
      </c>
      <c r="Z230" t="s">
        <v>72</v>
      </c>
      <c r="AA230" t="s">
        <v>66</v>
      </c>
      <c r="AB230">
        <v>25</v>
      </c>
      <c r="AC230" t="s">
        <v>1028</v>
      </c>
      <c r="AD230">
        <v>76</v>
      </c>
      <c r="AH230" t="str">
        <f t="shared" si="10"/>
        <v xml:space="preserve">CL 40 F SUR 25 AB 76   </v>
      </c>
      <c r="AI230">
        <v>32508390</v>
      </c>
      <c r="AJ230">
        <v>3328422</v>
      </c>
      <c r="AK230" t="s">
        <v>117</v>
      </c>
      <c r="AO230" s="1"/>
      <c r="AP230">
        <v>6</v>
      </c>
      <c r="AQ230" s="4">
        <v>41375</v>
      </c>
      <c r="AR230" s="4">
        <v>41472</v>
      </c>
      <c r="AS230" s="5">
        <f t="shared" si="11"/>
        <v>97</v>
      </c>
      <c r="AT230" t="s">
        <v>75</v>
      </c>
      <c r="AU230" s="16" t="s">
        <v>15</v>
      </c>
      <c r="AV230" s="10">
        <v>41499</v>
      </c>
      <c r="AW230" s="9" t="s">
        <v>1029</v>
      </c>
      <c r="AX230" s="10">
        <v>41500</v>
      </c>
      <c r="AY230" s="10">
        <v>41528</v>
      </c>
      <c r="AZ230" s="9" t="s">
        <v>1030</v>
      </c>
      <c r="BA230" s="10">
        <v>41529</v>
      </c>
      <c r="BK230" s="10">
        <v>41540</v>
      </c>
      <c r="BL230" s="10">
        <v>41540</v>
      </c>
      <c r="CE230" s="10">
        <v>41548</v>
      </c>
    </row>
    <row r="231" spans="1:83">
      <c r="B231" t="s">
        <v>1031</v>
      </c>
      <c r="C231" t="s">
        <v>1032</v>
      </c>
      <c r="D231" t="s">
        <v>57</v>
      </c>
      <c r="E231" t="s">
        <v>58</v>
      </c>
      <c r="H231" s="7" t="s">
        <v>1033</v>
      </c>
      <c r="I231" t="s">
        <v>1034</v>
      </c>
      <c r="T231" t="str">
        <f t="shared" si="9"/>
        <v xml:space="preserve">         </v>
      </c>
      <c r="U231" t="s">
        <v>61</v>
      </c>
      <c r="V231" t="s">
        <v>61</v>
      </c>
      <c r="W231" t="s">
        <v>82</v>
      </c>
      <c r="X231" t="s">
        <v>63</v>
      </c>
      <c r="Y231">
        <v>42</v>
      </c>
      <c r="Z231" t="s">
        <v>136</v>
      </c>
      <c r="AB231">
        <v>48</v>
      </c>
      <c r="AC231" t="s">
        <v>315</v>
      </c>
      <c r="AD231">
        <v>44</v>
      </c>
      <c r="AE231" t="s">
        <v>66</v>
      </c>
      <c r="AF231">
        <v>7.5</v>
      </c>
      <c r="AG231">
        <v>1</v>
      </c>
      <c r="AH231" t="str">
        <f t="shared" si="10"/>
        <v>KR 42 DD  48 E 44 SUR 7,5 1</v>
      </c>
      <c r="AI231" t="s">
        <v>61</v>
      </c>
      <c r="AJ231" t="s">
        <v>61</v>
      </c>
      <c r="AK231" t="s">
        <v>225</v>
      </c>
      <c r="AO231" s="1"/>
      <c r="AP231">
        <v>7</v>
      </c>
      <c r="AQ231" s="4">
        <v>41376</v>
      </c>
      <c r="AR231" s="4">
        <v>41472</v>
      </c>
      <c r="AS231" s="5">
        <f t="shared" si="11"/>
        <v>96</v>
      </c>
      <c r="AT231" t="s">
        <v>84</v>
      </c>
      <c r="AU231" s="16" t="s">
        <v>15</v>
      </c>
      <c r="AV231" s="10">
        <v>41472</v>
      </c>
      <c r="AW231" s="9" t="s">
        <v>237</v>
      </c>
      <c r="AX231" s="10">
        <v>41472</v>
      </c>
      <c r="BM231" s="10">
        <v>41446</v>
      </c>
      <c r="BO231" s="10">
        <v>41507</v>
      </c>
    </row>
    <row r="232" spans="1:83" ht="15" customHeight="1">
      <c r="B232" t="s">
        <v>1035</v>
      </c>
      <c r="C232">
        <v>1301362</v>
      </c>
      <c r="D232" t="s">
        <v>77</v>
      </c>
      <c r="H232" s="7" t="s">
        <v>768</v>
      </c>
      <c r="I232" t="s">
        <v>1036</v>
      </c>
      <c r="J232" t="s">
        <v>80</v>
      </c>
      <c r="K232">
        <v>44</v>
      </c>
      <c r="M232" t="s">
        <v>66</v>
      </c>
      <c r="N232">
        <v>46</v>
      </c>
      <c r="O232" t="s">
        <v>104</v>
      </c>
      <c r="P232">
        <v>87</v>
      </c>
      <c r="T232" t="str">
        <f t="shared" si="9"/>
        <v xml:space="preserve">CL 44  SUR 46 B 87   </v>
      </c>
      <c r="U232">
        <v>1143432409</v>
      </c>
      <c r="V232">
        <v>2705370</v>
      </c>
      <c r="W232" t="s">
        <v>1037</v>
      </c>
      <c r="X232" t="s">
        <v>80</v>
      </c>
      <c r="Y232">
        <v>44</v>
      </c>
      <c r="AA232" t="s">
        <v>66</v>
      </c>
      <c r="AB232">
        <v>46</v>
      </c>
      <c r="AC232" t="s">
        <v>104</v>
      </c>
      <c r="AD232">
        <v>87</v>
      </c>
      <c r="AG232">
        <v>110</v>
      </c>
      <c r="AH232" t="str">
        <f t="shared" si="10"/>
        <v>CL 44  SUR 46 B 87   110</v>
      </c>
      <c r="AI232" t="s">
        <v>61</v>
      </c>
      <c r="AJ232" t="s">
        <v>61</v>
      </c>
      <c r="AK232" t="s">
        <v>484</v>
      </c>
      <c r="AO232" s="1"/>
      <c r="AP232">
        <v>8</v>
      </c>
      <c r="AQ232" s="4">
        <v>41374</v>
      </c>
      <c r="AR232" s="4"/>
      <c r="AS232" s="5">
        <f t="shared" si="11"/>
        <v>-41374</v>
      </c>
      <c r="AT232" t="s">
        <v>75</v>
      </c>
      <c r="AU232" t="s">
        <v>15</v>
      </c>
      <c r="AV232" s="10">
        <v>41381</v>
      </c>
      <c r="AW232" s="9" t="s">
        <v>203</v>
      </c>
      <c r="AX232" s="10">
        <v>41381</v>
      </c>
      <c r="AY232" s="10">
        <v>41390</v>
      </c>
      <c r="AZ232" s="9" t="s">
        <v>140</v>
      </c>
      <c r="BA232" s="10">
        <v>41390</v>
      </c>
      <c r="CE232" s="10">
        <v>41390</v>
      </c>
    </row>
    <row r="233" spans="1:83" ht="15" customHeight="1">
      <c r="B233" t="s">
        <v>1038</v>
      </c>
      <c r="C233">
        <v>116490</v>
      </c>
      <c r="D233" t="s">
        <v>180</v>
      </c>
      <c r="H233" s="7" t="s">
        <v>1039</v>
      </c>
      <c r="I233" t="s">
        <v>804</v>
      </c>
      <c r="T233" t="str">
        <f t="shared" si="9"/>
        <v xml:space="preserve">         </v>
      </c>
      <c r="U233" t="s">
        <v>61</v>
      </c>
      <c r="V233" t="s">
        <v>61</v>
      </c>
      <c r="W233" t="s">
        <v>1040</v>
      </c>
      <c r="X233" t="s">
        <v>80</v>
      </c>
      <c r="Y233">
        <v>48</v>
      </c>
      <c r="Z233" t="s">
        <v>315</v>
      </c>
      <c r="AA233" t="s">
        <v>66</v>
      </c>
      <c r="AB233">
        <v>42</v>
      </c>
      <c r="AC233" t="s">
        <v>198</v>
      </c>
      <c r="AD233">
        <v>13</v>
      </c>
      <c r="AH233" t="str">
        <f t="shared" si="10"/>
        <v xml:space="preserve">CL 48 E SUR 42 BB 13   </v>
      </c>
      <c r="AI233" t="s">
        <v>61</v>
      </c>
      <c r="AJ233" t="s">
        <v>61</v>
      </c>
      <c r="AK233" t="s">
        <v>225</v>
      </c>
      <c r="AO233" s="1"/>
      <c r="AP233">
        <v>7</v>
      </c>
      <c r="AQ233" s="4">
        <v>41376</v>
      </c>
      <c r="AR233" s="4">
        <v>41380</v>
      </c>
      <c r="AS233" s="5">
        <f t="shared" si="11"/>
        <v>4</v>
      </c>
      <c r="AT233" t="s">
        <v>75</v>
      </c>
      <c r="AU233" t="s">
        <v>195</v>
      </c>
      <c r="AV233" s="10">
        <v>41380</v>
      </c>
      <c r="AW233" s="9" t="s">
        <v>140</v>
      </c>
      <c r="AX233" s="10">
        <v>41380</v>
      </c>
      <c r="AY233" s="10">
        <v>41568</v>
      </c>
      <c r="AZ233" s="9" t="s">
        <v>140</v>
      </c>
      <c r="BA233" s="10">
        <v>41568</v>
      </c>
      <c r="CE233" s="10">
        <v>41568</v>
      </c>
    </row>
    <row r="234" spans="1:83" ht="15" customHeight="1">
      <c r="B234" t="s">
        <v>1041</v>
      </c>
      <c r="C234">
        <v>1301368</v>
      </c>
      <c r="D234" t="s">
        <v>77</v>
      </c>
      <c r="H234" s="7" t="s">
        <v>446</v>
      </c>
      <c r="I234" t="s">
        <v>1042</v>
      </c>
      <c r="J234" t="s">
        <v>80</v>
      </c>
      <c r="K234">
        <v>39</v>
      </c>
      <c r="L234" t="s">
        <v>104</v>
      </c>
      <c r="M234" t="s">
        <v>66</v>
      </c>
      <c r="N234">
        <v>34</v>
      </c>
      <c r="P234">
        <v>29</v>
      </c>
      <c r="S234">
        <v>201</v>
      </c>
      <c r="T234" t="str">
        <f t="shared" si="9"/>
        <v>CL 39 B SUR 34  29   201</v>
      </c>
      <c r="U234" t="s">
        <v>61</v>
      </c>
      <c r="V234">
        <v>3795752</v>
      </c>
      <c r="W234" t="s">
        <v>1043</v>
      </c>
      <c r="X234" t="s">
        <v>80</v>
      </c>
      <c r="Y234">
        <v>39</v>
      </c>
      <c r="Z234" t="s">
        <v>104</v>
      </c>
      <c r="AA234" t="s">
        <v>66</v>
      </c>
      <c r="AB234">
        <v>30</v>
      </c>
      <c r="AD234">
        <v>35</v>
      </c>
      <c r="AH234" t="str">
        <f t="shared" si="10"/>
        <v xml:space="preserve">CL 39 B SUR 30  35   </v>
      </c>
      <c r="AI234" t="s">
        <v>61</v>
      </c>
      <c r="AJ234" t="s">
        <v>61</v>
      </c>
      <c r="AK234" t="s">
        <v>211</v>
      </c>
      <c r="AO234" s="1"/>
      <c r="AP234">
        <v>9</v>
      </c>
      <c r="AQ234" s="4">
        <v>41374</v>
      </c>
      <c r="AR234" s="4"/>
      <c r="AS234" s="5">
        <f t="shared" si="11"/>
        <v>-41374</v>
      </c>
      <c r="AT234" t="s">
        <v>84</v>
      </c>
      <c r="AU234" t="s">
        <v>202</v>
      </c>
    </row>
    <row r="235" spans="1:83" ht="15" customHeight="1">
      <c r="B235" t="s">
        <v>1044</v>
      </c>
      <c r="C235">
        <v>1301398</v>
      </c>
      <c r="D235" t="s">
        <v>64</v>
      </c>
      <c r="E235" t="s">
        <v>58</v>
      </c>
      <c r="H235" s="7" t="s">
        <v>296</v>
      </c>
      <c r="I235" t="s">
        <v>1045</v>
      </c>
      <c r="T235" t="str">
        <f t="shared" si="9"/>
        <v xml:space="preserve">         </v>
      </c>
      <c r="U235">
        <v>8315517</v>
      </c>
      <c r="V235" t="s">
        <v>61</v>
      </c>
      <c r="W235" t="s">
        <v>82</v>
      </c>
      <c r="X235" t="s">
        <v>80</v>
      </c>
      <c r="Y235">
        <v>48</v>
      </c>
      <c r="Z235" t="s">
        <v>81</v>
      </c>
      <c r="AA235" t="s">
        <v>66</v>
      </c>
      <c r="AB235">
        <v>130</v>
      </c>
      <c r="AH235" t="str">
        <f t="shared" si="10"/>
        <v xml:space="preserve">CL 48 C SUR 130     </v>
      </c>
      <c r="AI235" t="s">
        <v>61</v>
      </c>
      <c r="AJ235" t="s">
        <v>61</v>
      </c>
      <c r="AK235" t="s">
        <v>225</v>
      </c>
      <c r="AO235" s="1"/>
      <c r="AP235">
        <v>7</v>
      </c>
      <c r="AQ235" s="4">
        <v>41375</v>
      </c>
      <c r="AR235" s="4">
        <v>41388</v>
      </c>
      <c r="AS235" s="5">
        <f t="shared" si="11"/>
        <v>13</v>
      </c>
      <c r="AT235" t="s">
        <v>69</v>
      </c>
      <c r="AU235" t="s">
        <v>15</v>
      </c>
      <c r="AV235" s="10">
        <v>41388</v>
      </c>
      <c r="AW235" s="9" t="s">
        <v>630</v>
      </c>
      <c r="AX235" s="10">
        <v>41388</v>
      </c>
      <c r="CE235" s="10">
        <v>41388</v>
      </c>
    </row>
    <row r="236" spans="1:83" ht="15" customHeight="1">
      <c r="B236" t="s">
        <v>1046</v>
      </c>
      <c r="C236">
        <v>1301415</v>
      </c>
      <c r="D236" t="s">
        <v>77</v>
      </c>
      <c r="H236" s="7" t="s">
        <v>768</v>
      </c>
      <c r="I236" t="s">
        <v>1047</v>
      </c>
      <c r="J236" t="s">
        <v>63</v>
      </c>
      <c r="K236">
        <v>31</v>
      </c>
      <c r="N236">
        <v>41</v>
      </c>
      <c r="P236">
        <v>32</v>
      </c>
      <c r="R236">
        <v>3.5</v>
      </c>
      <c r="S236">
        <v>203</v>
      </c>
      <c r="T236" t="str">
        <f t="shared" si="9"/>
        <v>KR 31   41  32  3,5 203</v>
      </c>
      <c r="U236">
        <v>1037612788</v>
      </c>
      <c r="V236">
        <v>3323519</v>
      </c>
      <c r="W236" t="s">
        <v>1048</v>
      </c>
      <c r="X236" t="s">
        <v>63</v>
      </c>
      <c r="Y236">
        <v>31</v>
      </c>
      <c r="AB236">
        <v>41</v>
      </c>
      <c r="AD236">
        <v>32</v>
      </c>
      <c r="AE236" t="s">
        <v>66</v>
      </c>
      <c r="AF236">
        <v>3.5</v>
      </c>
      <c r="AG236">
        <v>102</v>
      </c>
      <c r="AH236" t="str">
        <f t="shared" si="10"/>
        <v>KR 31   41  32 SUR 3,5 102</v>
      </c>
      <c r="AI236" t="s">
        <v>61</v>
      </c>
      <c r="AJ236" t="s">
        <v>61</v>
      </c>
      <c r="AK236" t="s">
        <v>225</v>
      </c>
      <c r="AO236" s="1"/>
      <c r="AP236">
        <v>7</v>
      </c>
      <c r="AQ236" s="4">
        <v>41375</v>
      </c>
      <c r="AR236" s="4">
        <v>41445</v>
      </c>
      <c r="AS236" s="5">
        <f t="shared" si="11"/>
        <v>70</v>
      </c>
      <c r="AT236" t="s">
        <v>84</v>
      </c>
      <c r="AU236" t="s">
        <v>15</v>
      </c>
      <c r="AV236" s="10">
        <v>41375</v>
      </c>
      <c r="AW236" s="9" t="s">
        <v>92</v>
      </c>
      <c r="AX236" s="10">
        <v>41376</v>
      </c>
      <c r="AY236" s="10">
        <v>41428</v>
      </c>
      <c r="AZ236" s="9" t="s">
        <v>1049</v>
      </c>
      <c r="BA236" s="10">
        <v>41535</v>
      </c>
      <c r="BK236" s="10">
        <v>41452</v>
      </c>
      <c r="BL236" s="10">
        <v>41458</v>
      </c>
      <c r="BM236" s="10">
        <v>41445</v>
      </c>
      <c r="BN236" s="10">
        <v>41450</v>
      </c>
      <c r="CE236" s="10">
        <v>41926</v>
      </c>
    </row>
    <row r="237" spans="1:83" ht="30" customHeight="1">
      <c r="A237" t="s">
        <v>1050</v>
      </c>
      <c r="B237" t="s">
        <v>1051</v>
      </c>
      <c r="C237">
        <v>1301403</v>
      </c>
      <c r="D237" t="s">
        <v>64</v>
      </c>
      <c r="E237" t="s">
        <v>101</v>
      </c>
      <c r="F237">
        <v>3</v>
      </c>
      <c r="H237" s="7" t="s">
        <v>1052</v>
      </c>
      <c r="I237" t="s">
        <v>60</v>
      </c>
      <c r="T237" t="str">
        <f t="shared" si="9"/>
        <v xml:space="preserve">         </v>
      </c>
      <c r="U237" t="s">
        <v>61</v>
      </c>
      <c r="V237" t="s">
        <v>61</v>
      </c>
      <c r="W237" t="s">
        <v>1053</v>
      </c>
      <c r="X237" t="s">
        <v>80</v>
      </c>
      <c r="Y237">
        <v>39</v>
      </c>
      <c r="AA237" t="s">
        <v>66</v>
      </c>
      <c r="AB237">
        <v>30</v>
      </c>
      <c r="AD237">
        <v>17</v>
      </c>
      <c r="AH237" t="str">
        <f t="shared" si="10"/>
        <v xml:space="preserve">CL 39  SUR 30  17   </v>
      </c>
      <c r="AI237">
        <v>1033337301</v>
      </c>
      <c r="AJ237">
        <v>3206890236</v>
      </c>
      <c r="AK237" t="s">
        <v>211</v>
      </c>
      <c r="AO237" s="1"/>
      <c r="AP237">
        <v>9</v>
      </c>
      <c r="AQ237" s="4">
        <v>41375</v>
      </c>
      <c r="AR237" s="4"/>
      <c r="AS237" s="5">
        <f t="shared" si="11"/>
        <v>-41375</v>
      </c>
      <c r="AT237" t="s">
        <v>69</v>
      </c>
      <c r="AU237" t="s">
        <v>21</v>
      </c>
    </row>
    <row r="238" spans="1:83" ht="15" customHeight="1">
      <c r="B238" t="s">
        <v>1054</v>
      </c>
      <c r="C238" t="s">
        <v>1055</v>
      </c>
      <c r="D238" t="s">
        <v>77</v>
      </c>
      <c r="H238" s="7" t="s">
        <v>446</v>
      </c>
      <c r="I238" t="s">
        <v>1056</v>
      </c>
      <c r="J238" t="s">
        <v>63</v>
      </c>
      <c r="K238">
        <v>33</v>
      </c>
      <c r="N238">
        <v>39</v>
      </c>
      <c r="P238">
        <v>45</v>
      </c>
      <c r="S238">
        <v>402</v>
      </c>
      <c r="T238" t="str">
        <f t="shared" si="9"/>
        <v>KR 33   39  45   402</v>
      </c>
      <c r="U238">
        <v>43978819</v>
      </c>
      <c r="V238">
        <v>3342022</v>
      </c>
      <c r="W238" t="s">
        <v>1057</v>
      </c>
      <c r="X238" t="s">
        <v>80</v>
      </c>
      <c r="Y238">
        <v>39</v>
      </c>
      <c r="AA238" t="s">
        <v>66</v>
      </c>
      <c r="AB238">
        <v>35</v>
      </c>
      <c r="AD238">
        <v>15</v>
      </c>
      <c r="AH238" t="str">
        <f t="shared" si="10"/>
        <v xml:space="preserve">CL 39  SUR 35  15   </v>
      </c>
      <c r="AI238" t="s">
        <v>61</v>
      </c>
      <c r="AJ238">
        <v>3184509158</v>
      </c>
      <c r="AK238" t="s">
        <v>211</v>
      </c>
      <c r="AO238" s="1"/>
      <c r="AP238">
        <v>9</v>
      </c>
      <c r="AQ238" s="4">
        <v>41375</v>
      </c>
      <c r="AR238" s="4">
        <v>41396</v>
      </c>
      <c r="AS238" s="5">
        <f t="shared" si="11"/>
        <v>21</v>
      </c>
      <c r="AT238" t="s">
        <v>84</v>
      </c>
      <c r="AU238" t="s">
        <v>15</v>
      </c>
      <c r="BM238" s="10">
        <v>41396</v>
      </c>
      <c r="BN238" s="10">
        <v>41400</v>
      </c>
      <c r="BO238" s="10">
        <v>41400</v>
      </c>
      <c r="BP238" s="10">
        <v>41403</v>
      </c>
      <c r="BS238" s="10">
        <v>41403</v>
      </c>
      <c r="BW238" s="10">
        <v>41521</v>
      </c>
      <c r="CC238" s="10">
        <v>41541</v>
      </c>
      <c r="CD238" s="10">
        <v>41541</v>
      </c>
      <c r="CE238" s="10">
        <v>41541</v>
      </c>
    </row>
    <row r="239" spans="1:83" ht="15" customHeight="1">
      <c r="B239" t="s">
        <v>1058</v>
      </c>
      <c r="C239">
        <v>1301430</v>
      </c>
      <c r="D239" t="s">
        <v>77</v>
      </c>
      <c r="H239" s="7" t="s">
        <v>1059</v>
      </c>
      <c r="I239" t="s">
        <v>1060</v>
      </c>
      <c r="J239" t="s">
        <v>80</v>
      </c>
      <c r="K239">
        <v>48</v>
      </c>
      <c r="L239" t="s">
        <v>136</v>
      </c>
      <c r="M239" t="s">
        <v>66</v>
      </c>
      <c r="N239">
        <v>42</v>
      </c>
      <c r="P239">
        <v>15</v>
      </c>
      <c r="R239">
        <v>3.5</v>
      </c>
      <c r="S239">
        <v>203</v>
      </c>
      <c r="T239" t="str">
        <f t="shared" si="9"/>
        <v>CL 48 DD SUR 42  15  3,5 203</v>
      </c>
      <c r="U239">
        <v>43808584</v>
      </c>
      <c r="V239">
        <v>3311567</v>
      </c>
      <c r="W239" t="s">
        <v>82</v>
      </c>
      <c r="X239" t="s">
        <v>80</v>
      </c>
      <c r="Y239">
        <v>48</v>
      </c>
      <c r="Z239" t="s">
        <v>136</v>
      </c>
      <c r="AA239" t="s">
        <v>66</v>
      </c>
      <c r="AB239">
        <v>42</v>
      </c>
      <c r="AD239">
        <v>15</v>
      </c>
      <c r="AF239">
        <v>3.5</v>
      </c>
      <c r="AG239">
        <v>304</v>
      </c>
      <c r="AH239" t="str">
        <f t="shared" si="10"/>
        <v>CL 48 DD SUR 42  15  3,5 304</v>
      </c>
      <c r="AI239" t="s">
        <v>61</v>
      </c>
      <c r="AJ239" t="s">
        <v>61</v>
      </c>
      <c r="AK239" t="s">
        <v>225</v>
      </c>
      <c r="AO239" s="1"/>
      <c r="AP239">
        <v>7</v>
      </c>
      <c r="AQ239" s="4">
        <v>41375</v>
      </c>
      <c r="AR239" s="4">
        <v>41388</v>
      </c>
      <c r="AS239" s="5">
        <f t="shared" si="11"/>
        <v>13</v>
      </c>
      <c r="AT239" t="s">
        <v>69</v>
      </c>
      <c r="AU239" t="s">
        <v>15</v>
      </c>
      <c r="AV239" s="10">
        <v>41388</v>
      </c>
      <c r="AW239" s="9" t="s">
        <v>236</v>
      </c>
      <c r="AX239" s="10">
        <v>41388</v>
      </c>
      <c r="AY239" s="10">
        <v>41410</v>
      </c>
      <c r="AZ239" s="9" t="s">
        <v>237</v>
      </c>
      <c r="BA239" s="10">
        <v>41410</v>
      </c>
      <c r="CE239" s="10">
        <v>41410</v>
      </c>
    </row>
    <row r="240" spans="1:83" ht="15" customHeight="1">
      <c r="B240" t="s">
        <v>1061</v>
      </c>
      <c r="C240">
        <v>1301434</v>
      </c>
      <c r="D240" t="s">
        <v>77</v>
      </c>
      <c r="H240" s="7" t="s">
        <v>446</v>
      </c>
      <c r="I240" t="s">
        <v>273</v>
      </c>
      <c r="T240" t="str">
        <f t="shared" si="9"/>
        <v xml:space="preserve">         </v>
      </c>
      <c r="U240" t="s">
        <v>61</v>
      </c>
      <c r="V240" t="s">
        <v>61</v>
      </c>
      <c r="W240" t="s">
        <v>1062</v>
      </c>
      <c r="X240" t="s">
        <v>146</v>
      </c>
      <c r="Y240">
        <v>35</v>
      </c>
      <c r="Z240" t="s">
        <v>83</v>
      </c>
      <c r="AA240" t="s">
        <v>66</v>
      </c>
      <c r="AB240">
        <v>32</v>
      </c>
      <c r="AD240">
        <v>41</v>
      </c>
      <c r="AH240" t="str">
        <f t="shared" si="10"/>
        <v xml:space="preserve">TR 35 A SUR 32  41   </v>
      </c>
      <c r="AI240" t="s">
        <v>61</v>
      </c>
      <c r="AJ240">
        <v>3332067</v>
      </c>
      <c r="AK240" t="s">
        <v>232</v>
      </c>
      <c r="AO240" s="1"/>
      <c r="AP240">
        <v>9</v>
      </c>
      <c r="AQ240" s="4">
        <v>41376</v>
      </c>
      <c r="AR240" s="4"/>
      <c r="AS240" s="5">
        <f t="shared" si="11"/>
        <v>-41376</v>
      </c>
      <c r="AT240" t="s">
        <v>84</v>
      </c>
      <c r="AU240" t="s">
        <v>15</v>
      </c>
    </row>
    <row r="241" spans="2:84" ht="15" customHeight="1">
      <c r="B241" t="s">
        <v>1063</v>
      </c>
      <c r="C241">
        <v>1301443</v>
      </c>
      <c r="D241" t="s">
        <v>77</v>
      </c>
      <c r="H241" s="7" t="s">
        <v>451</v>
      </c>
      <c r="I241" t="s">
        <v>1064</v>
      </c>
      <c r="T241" t="str">
        <f t="shared" si="9"/>
        <v xml:space="preserve">         </v>
      </c>
      <c r="U241">
        <v>3472314</v>
      </c>
      <c r="V241">
        <v>3331824</v>
      </c>
      <c r="W241" t="s">
        <v>1065</v>
      </c>
      <c r="AH241" t="str">
        <f t="shared" si="10"/>
        <v xml:space="preserve">         </v>
      </c>
      <c r="AI241" t="s">
        <v>61</v>
      </c>
      <c r="AJ241" t="s">
        <v>61</v>
      </c>
      <c r="AL241" t="s">
        <v>191</v>
      </c>
      <c r="AO241" s="1"/>
      <c r="AP241">
        <v>11</v>
      </c>
      <c r="AQ241" s="4">
        <v>41376</v>
      </c>
      <c r="AR241" s="4">
        <v>41423</v>
      </c>
      <c r="AS241" s="5">
        <f t="shared" si="11"/>
        <v>47</v>
      </c>
      <c r="AT241" t="s">
        <v>84</v>
      </c>
      <c r="AU241" t="s">
        <v>15</v>
      </c>
      <c r="AV241" s="10">
        <v>41423</v>
      </c>
      <c r="AW241" s="9" t="s">
        <v>203</v>
      </c>
      <c r="AX241" s="10">
        <v>41423</v>
      </c>
      <c r="CE241" s="10">
        <v>41586</v>
      </c>
    </row>
    <row r="242" spans="2:84" ht="45" customHeight="1">
      <c r="B242" t="s">
        <v>1066</v>
      </c>
      <c r="C242">
        <v>1301459</v>
      </c>
      <c r="D242" t="s">
        <v>64</v>
      </c>
      <c r="E242" t="s">
        <v>58</v>
      </c>
      <c r="H242" s="7" t="s">
        <v>1067</v>
      </c>
      <c r="I242" t="s">
        <v>231</v>
      </c>
      <c r="T242" t="str">
        <f t="shared" si="9"/>
        <v xml:space="preserve">         </v>
      </c>
      <c r="U242" t="s">
        <v>61</v>
      </c>
      <c r="V242" t="s">
        <v>61</v>
      </c>
      <c r="W242" t="s">
        <v>1068</v>
      </c>
      <c r="X242" t="s">
        <v>289</v>
      </c>
      <c r="Y242">
        <v>39</v>
      </c>
      <c r="AB242">
        <v>33</v>
      </c>
      <c r="AD242">
        <v>60</v>
      </c>
      <c r="AE242" t="s">
        <v>66</v>
      </c>
      <c r="AH242" t="str">
        <f t="shared" si="10"/>
        <v xml:space="preserve">DG 39   33  60 SUR  </v>
      </c>
      <c r="AI242" t="s">
        <v>61</v>
      </c>
      <c r="AJ242" t="s">
        <v>61</v>
      </c>
      <c r="AK242" t="s">
        <v>496</v>
      </c>
      <c r="AO242" s="1"/>
      <c r="AP242">
        <v>9</v>
      </c>
      <c r="AQ242" s="4">
        <v>41379</v>
      </c>
      <c r="AR242" s="4">
        <v>41380</v>
      </c>
      <c r="AS242" s="5">
        <f t="shared" si="11"/>
        <v>1</v>
      </c>
      <c r="AT242" t="s">
        <v>75</v>
      </c>
      <c r="AU242" t="s">
        <v>15</v>
      </c>
      <c r="AV242" s="10">
        <v>41368</v>
      </c>
      <c r="AW242" s="9" t="s">
        <v>444</v>
      </c>
      <c r="AX242" s="10">
        <v>41368</v>
      </c>
      <c r="AY242" s="10">
        <v>41387</v>
      </c>
      <c r="AZ242" s="11" t="s">
        <v>1069</v>
      </c>
      <c r="BA242" s="10">
        <v>41387</v>
      </c>
      <c r="BB242" s="12"/>
      <c r="CE242" s="10">
        <v>41387</v>
      </c>
    </row>
    <row r="243" spans="2:84" ht="15" customHeight="1">
      <c r="B243" t="s">
        <v>1070</v>
      </c>
      <c r="C243" t="s">
        <v>1071</v>
      </c>
      <c r="D243" t="s">
        <v>77</v>
      </c>
      <c r="H243" s="7" t="s">
        <v>1072</v>
      </c>
      <c r="I243" t="s">
        <v>60</v>
      </c>
      <c r="T243" t="str">
        <f t="shared" si="9"/>
        <v xml:space="preserve">         </v>
      </c>
      <c r="U243" t="s">
        <v>61</v>
      </c>
      <c r="V243" t="s">
        <v>61</v>
      </c>
      <c r="W243" t="s">
        <v>1073</v>
      </c>
      <c r="X243" t="s">
        <v>63</v>
      </c>
      <c r="Y243">
        <v>24</v>
      </c>
      <c r="Z243" t="s">
        <v>65</v>
      </c>
      <c r="AB243">
        <v>38</v>
      </c>
      <c r="AC243" t="s">
        <v>104</v>
      </c>
      <c r="AD243">
        <v>90</v>
      </c>
      <c r="AE243" t="s">
        <v>66</v>
      </c>
      <c r="AH243" t="str">
        <f t="shared" si="10"/>
        <v xml:space="preserve">KR 24 G  38 B 90 SUR  </v>
      </c>
      <c r="AI243">
        <v>422096</v>
      </c>
      <c r="AJ243">
        <v>3025720</v>
      </c>
      <c r="AK243" t="s">
        <v>454</v>
      </c>
      <c r="AO243" s="1"/>
      <c r="AP243">
        <v>6</v>
      </c>
      <c r="AQ243" s="4">
        <v>41379</v>
      </c>
      <c r="AR243" s="4">
        <v>41380</v>
      </c>
      <c r="AS243" s="5">
        <f t="shared" si="11"/>
        <v>1</v>
      </c>
      <c r="AT243" t="s">
        <v>75</v>
      </c>
      <c r="AU243" t="s">
        <v>15</v>
      </c>
      <c r="AV243" s="10">
        <v>41368</v>
      </c>
      <c r="AW243" s="9" t="s">
        <v>237</v>
      </c>
      <c r="AX243" s="10">
        <v>41368</v>
      </c>
      <c r="AY243" s="10">
        <v>41373</v>
      </c>
      <c r="AZ243" s="9" t="s">
        <v>237</v>
      </c>
      <c r="BA243" s="10">
        <v>41373</v>
      </c>
      <c r="BB243" s="10">
        <v>41418</v>
      </c>
      <c r="BC243" s="9" t="s">
        <v>705</v>
      </c>
      <c r="BD243" s="10">
        <v>41418</v>
      </c>
      <c r="BE243" s="10">
        <v>41459</v>
      </c>
      <c r="BF243" s="9" t="s">
        <v>1074</v>
      </c>
      <c r="BG243" s="10">
        <v>41459</v>
      </c>
      <c r="BH243" s="10">
        <v>41507</v>
      </c>
      <c r="BI243" s="9" t="s">
        <v>1074</v>
      </c>
      <c r="BJ243" s="10">
        <v>41508</v>
      </c>
      <c r="CE243" s="10">
        <v>41586</v>
      </c>
    </row>
    <row r="244" spans="2:84" ht="15" customHeight="1">
      <c r="B244" t="s">
        <v>1075</v>
      </c>
      <c r="C244">
        <v>1301487</v>
      </c>
      <c r="D244" t="s">
        <v>94</v>
      </c>
      <c r="H244" s="7" t="s">
        <v>1076</v>
      </c>
      <c r="I244" t="s">
        <v>60</v>
      </c>
      <c r="T244" t="str">
        <f t="shared" si="9"/>
        <v xml:space="preserve">         </v>
      </c>
      <c r="U244" t="s">
        <v>61</v>
      </c>
      <c r="V244" t="s">
        <v>61</v>
      </c>
      <c r="W244" t="s">
        <v>1077</v>
      </c>
      <c r="X244" t="s">
        <v>80</v>
      </c>
      <c r="Y244">
        <v>48</v>
      </c>
      <c r="AA244" t="s">
        <v>66</v>
      </c>
      <c r="AB244">
        <v>37</v>
      </c>
      <c r="AH244" t="str">
        <f t="shared" si="10"/>
        <v xml:space="preserve">CL 48  SUR 37     </v>
      </c>
      <c r="AI244" t="s">
        <v>61</v>
      </c>
      <c r="AJ244">
        <v>3217125884</v>
      </c>
      <c r="AK244" t="s">
        <v>201</v>
      </c>
      <c r="AO244" s="1"/>
      <c r="AP244">
        <v>8</v>
      </c>
      <c r="AQ244" s="4">
        <v>41380</v>
      </c>
      <c r="AR244" s="4">
        <v>41381</v>
      </c>
      <c r="AS244" s="5">
        <f t="shared" si="11"/>
        <v>1</v>
      </c>
      <c r="AT244" t="s">
        <v>75</v>
      </c>
      <c r="AU244" t="s">
        <v>15</v>
      </c>
      <c r="AV244" s="10">
        <v>41379</v>
      </c>
      <c r="AW244" s="9" t="s">
        <v>444</v>
      </c>
      <c r="AX244" s="10">
        <v>41379</v>
      </c>
      <c r="AY244" s="10">
        <v>41390</v>
      </c>
      <c r="AZ244" s="9" t="s">
        <v>444</v>
      </c>
      <c r="BA244" s="10">
        <v>41390</v>
      </c>
      <c r="BB244" s="10">
        <v>41478</v>
      </c>
      <c r="BC244" s="9" t="s">
        <v>237</v>
      </c>
    </row>
    <row r="245" spans="2:84" ht="15" customHeight="1">
      <c r="B245" t="s">
        <v>1078</v>
      </c>
      <c r="C245">
        <v>1301488</v>
      </c>
      <c r="D245" t="s">
        <v>77</v>
      </c>
      <c r="H245" s="7" t="s">
        <v>1079</v>
      </c>
      <c r="I245" t="s">
        <v>60</v>
      </c>
      <c r="T245" t="str">
        <f t="shared" si="9"/>
        <v xml:space="preserve">         </v>
      </c>
      <c r="U245" t="s">
        <v>61</v>
      </c>
      <c r="V245" t="s">
        <v>61</v>
      </c>
      <c r="W245" t="s">
        <v>1080</v>
      </c>
      <c r="AH245" t="str">
        <f t="shared" si="10"/>
        <v xml:space="preserve">         </v>
      </c>
      <c r="AI245" t="s">
        <v>61</v>
      </c>
      <c r="AJ245">
        <v>3218363556</v>
      </c>
      <c r="AL245" t="s">
        <v>419</v>
      </c>
      <c r="AO245" s="1"/>
      <c r="AP245">
        <v>10</v>
      </c>
      <c r="AQ245" s="4">
        <v>41380</v>
      </c>
      <c r="AR245" s="4">
        <v>41381</v>
      </c>
      <c r="AS245" s="5">
        <f t="shared" si="11"/>
        <v>1</v>
      </c>
      <c r="AT245" t="s">
        <v>75</v>
      </c>
      <c r="AU245" t="s">
        <v>15</v>
      </c>
    </row>
    <row r="246" spans="2:84" ht="15" customHeight="1">
      <c r="B246" t="s">
        <v>1081</v>
      </c>
      <c r="C246">
        <v>1301467</v>
      </c>
      <c r="D246" t="s">
        <v>77</v>
      </c>
      <c r="H246" s="7" t="s">
        <v>768</v>
      </c>
      <c r="I246" t="s">
        <v>1082</v>
      </c>
      <c r="J246" t="s">
        <v>63</v>
      </c>
      <c r="K246">
        <v>41</v>
      </c>
      <c r="L246" t="s">
        <v>83</v>
      </c>
      <c r="N246">
        <v>40</v>
      </c>
      <c r="O246" t="s">
        <v>104</v>
      </c>
      <c r="P246">
        <v>15</v>
      </c>
      <c r="Q246" t="s">
        <v>66</v>
      </c>
      <c r="T246" t="str">
        <f t="shared" si="9"/>
        <v xml:space="preserve">KR 41 A  40 B 15 SUR  </v>
      </c>
      <c r="U246">
        <v>32422760</v>
      </c>
      <c r="V246">
        <v>2768247</v>
      </c>
      <c r="W246" t="s">
        <v>82</v>
      </c>
      <c r="X246" t="s">
        <v>63</v>
      </c>
      <c r="Y246">
        <v>41</v>
      </c>
      <c r="Z246" t="s">
        <v>83</v>
      </c>
      <c r="AB246">
        <v>40</v>
      </c>
      <c r="AC246" t="s">
        <v>170</v>
      </c>
      <c r="AD246">
        <v>41</v>
      </c>
      <c r="AE246" t="s">
        <v>66</v>
      </c>
      <c r="AH246" t="str">
        <f t="shared" si="10"/>
        <v xml:space="preserve">KR 41 A  40 D 41 SUR  </v>
      </c>
      <c r="AI246" t="s">
        <v>61</v>
      </c>
      <c r="AJ246" t="s">
        <v>61</v>
      </c>
      <c r="AK246" t="s">
        <v>67</v>
      </c>
      <c r="AO246" s="1"/>
      <c r="AP246">
        <v>7</v>
      </c>
      <c r="AQ246" s="4">
        <v>41379</v>
      </c>
      <c r="AR246" s="4">
        <v>41388</v>
      </c>
      <c r="AS246" s="5">
        <f t="shared" si="11"/>
        <v>9</v>
      </c>
      <c r="AT246" t="s">
        <v>75</v>
      </c>
      <c r="AU246" t="s">
        <v>15</v>
      </c>
      <c r="AV246" s="10">
        <v>41388</v>
      </c>
      <c r="AW246" s="9" t="s">
        <v>203</v>
      </c>
      <c r="AX246" s="10">
        <v>41388</v>
      </c>
      <c r="CE246" s="10">
        <v>41388</v>
      </c>
      <c r="CF246" s="10">
        <v>41388</v>
      </c>
    </row>
    <row r="247" spans="2:84" ht="15" customHeight="1">
      <c r="B247" t="s">
        <v>1083</v>
      </c>
      <c r="C247">
        <v>1301470</v>
      </c>
      <c r="D247" t="s">
        <v>64</v>
      </c>
      <c r="E247" t="s">
        <v>101</v>
      </c>
      <c r="H247" s="7" t="s">
        <v>1084</v>
      </c>
      <c r="I247" t="s">
        <v>1085</v>
      </c>
      <c r="J247" t="s">
        <v>63</v>
      </c>
      <c r="K247">
        <v>27</v>
      </c>
      <c r="N247">
        <v>36</v>
      </c>
      <c r="O247" t="s">
        <v>104</v>
      </c>
      <c r="P247">
        <v>4</v>
      </c>
      <c r="Q247" t="s">
        <v>66</v>
      </c>
      <c r="S247">
        <v>106</v>
      </c>
      <c r="T247" t="str">
        <f t="shared" si="9"/>
        <v>KR 27   36 B 4 SUR  106</v>
      </c>
      <c r="U247" t="s">
        <v>61</v>
      </c>
      <c r="V247" t="s">
        <v>61</v>
      </c>
      <c r="W247" t="s">
        <v>1086</v>
      </c>
      <c r="AH247" t="str">
        <f t="shared" si="10"/>
        <v xml:space="preserve">         </v>
      </c>
      <c r="AI247" t="s">
        <v>61</v>
      </c>
      <c r="AJ247" t="s">
        <v>61</v>
      </c>
      <c r="AK247" t="s">
        <v>397</v>
      </c>
      <c r="AO247" s="1"/>
      <c r="AP247">
        <v>5</v>
      </c>
      <c r="AQ247" s="4">
        <v>41379</v>
      </c>
      <c r="AR247" s="4">
        <v>41388</v>
      </c>
      <c r="AS247" s="5">
        <f t="shared" si="11"/>
        <v>9</v>
      </c>
      <c r="AT247" t="s">
        <v>75</v>
      </c>
      <c r="AU247" t="s">
        <v>15</v>
      </c>
      <c r="AV247" s="10">
        <v>41388</v>
      </c>
      <c r="AW247" s="9" t="s">
        <v>630</v>
      </c>
      <c r="AX247" s="10">
        <v>41388</v>
      </c>
      <c r="CE247" s="10">
        <v>41388</v>
      </c>
    </row>
    <row r="248" spans="2:84" ht="15" customHeight="1">
      <c r="B248" t="s">
        <v>1087</v>
      </c>
      <c r="C248">
        <v>1301482</v>
      </c>
      <c r="D248" t="s">
        <v>77</v>
      </c>
      <c r="H248" s="7" t="s">
        <v>1088</v>
      </c>
      <c r="I248" t="s">
        <v>231</v>
      </c>
      <c r="T248" t="str">
        <f t="shared" si="9"/>
        <v xml:space="preserve">         </v>
      </c>
      <c r="U248" t="s">
        <v>61</v>
      </c>
      <c r="V248">
        <v>3316248</v>
      </c>
      <c r="W248" t="s">
        <v>82</v>
      </c>
      <c r="X248" t="s">
        <v>63</v>
      </c>
      <c r="Y248">
        <v>42</v>
      </c>
      <c r="Z248" t="s">
        <v>104</v>
      </c>
      <c r="AB248">
        <v>45</v>
      </c>
      <c r="AC248" t="s">
        <v>83</v>
      </c>
      <c r="AD248">
        <v>8</v>
      </c>
      <c r="AE248" t="s">
        <v>66</v>
      </c>
      <c r="AH248" t="str">
        <f t="shared" si="10"/>
        <v xml:space="preserve">KR 42 B  45 A 8 SUR  </v>
      </c>
      <c r="AI248" t="s">
        <v>61</v>
      </c>
      <c r="AJ248" t="s">
        <v>61</v>
      </c>
      <c r="AK248" t="s">
        <v>316</v>
      </c>
      <c r="AO248" s="1"/>
      <c r="AP248">
        <v>7</v>
      </c>
      <c r="AQ248" s="4">
        <v>41379</v>
      </c>
      <c r="AR248" s="4">
        <v>41388</v>
      </c>
      <c r="AS248" s="5">
        <f t="shared" si="11"/>
        <v>9</v>
      </c>
      <c r="AT248" t="s">
        <v>75</v>
      </c>
      <c r="AU248" t="s">
        <v>15</v>
      </c>
      <c r="AV248" s="10">
        <v>41388</v>
      </c>
      <c r="AW248" s="9" t="s">
        <v>630</v>
      </c>
      <c r="AX248" s="10">
        <v>41388</v>
      </c>
      <c r="AY248" s="10">
        <v>41396</v>
      </c>
      <c r="AZ248" s="9" t="s">
        <v>203</v>
      </c>
      <c r="BA248" s="10">
        <v>41396</v>
      </c>
      <c r="BB248" s="10">
        <v>41472</v>
      </c>
      <c r="BC248" s="9" t="s">
        <v>237</v>
      </c>
      <c r="BD248" s="10">
        <v>41472</v>
      </c>
      <c r="BE248" s="10"/>
      <c r="CE248" s="10">
        <v>41593</v>
      </c>
    </row>
    <row r="249" spans="2:84" ht="15" customHeight="1">
      <c r="B249" t="s">
        <v>1089</v>
      </c>
      <c r="C249">
        <v>1301489</v>
      </c>
      <c r="D249" t="s">
        <v>64</v>
      </c>
      <c r="E249" t="s">
        <v>101</v>
      </c>
      <c r="H249" s="7" t="s">
        <v>1090</v>
      </c>
      <c r="I249" t="s">
        <v>1091</v>
      </c>
      <c r="J249" t="s">
        <v>63</v>
      </c>
      <c r="K249">
        <v>45</v>
      </c>
      <c r="N249">
        <v>35</v>
      </c>
      <c r="P249">
        <v>34</v>
      </c>
      <c r="Q249" t="s">
        <v>66</v>
      </c>
      <c r="T249" t="str">
        <f t="shared" si="9"/>
        <v xml:space="preserve">KR 45   35  34 SUR  </v>
      </c>
      <c r="U249">
        <v>71670580</v>
      </c>
      <c r="V249">
        <v>3002248763</v>
      </c>
      <c r="W249" t="s">
        <v>273</v>
      </c>
      <c r="X249" t="s">
        <v>63</v>
      </c>
      <c r="Y249">
        <v>45</v>
      </c>
      <c r="AB249">
        <v>35</v>
      </c>
      <c r="AE249" t="s">
        <v>66</v>
      </c>
      <c r="AH249" t="str">
        <f t="shared" si="10"/>
        <v xml:space="preserve">KR 45   35   SUR  </v>
      </c>
      <c r="AI249" t="s">
        <v>61</v>
      </c>
      <c r="AJ249" t="s">
        <v>61</v>
      </c>
      <c r="AK249" t="s">
        <v>615</v>
      </c>
      <c r="AO249" s="1"/>
      <c r="AP249">
        <v>2</v>
      </c>
      <c r="AQ249" s="4">
        <v>41380</v>
      </c>
      <c r="AR249" s="4">
        <v>41388</v>
      </c>
      <c r="AS249" s="5">
        <f t="shared" si="11"/>
        <v>8</v>
      </c>
      <c r="AT249" t="s">
        <v>75</v>
      </c>
      <c r="AU249" t="s">
        <v>15</v>
      </c>
      <c r="AV249" s="10">
        <v>41388</v>
      </c>
      <c r="AW249" s="9" t="s">
        <v>203</v>
      </c>
      <c r="AX249" s="10">
        <v>41390</v>
      </c>
      <c r="AY249" s="10"/>
      <c r="BA249" s="10"/>
      <c r="CE249" s="10">
        <v>41593</v>
      </c>
    </row>
    <row r="250" spans="2:84" ht="15" customHeight="1">
      <c r="B250" t="s">
        <v>1092</v>
      </c>
      <c r="C250">
        <v>1301531</v>
      </c>
      <c r="D250" t="s">
        <v>77</v>
      </c>
      <c r="H250" s="7" t="s">
        <v>446</v>
      </c>
      <c r="I250" t="s">
        <v>1093</v>
      </c>
      <c r="J250" t="s">
        <v>80</v>
      </c>
      <c r="K250">
        <v>44</v>
      </c>
      <c r="M250" t="s">
        <v>66</v>
      </c>
      <c r="N250">
        <v>46</v>
      </c>
      <c r="O250" t="s">
        <v>104</v>
      </c>
      <c r="P250">
        <v>87</v>
      </c>
      <c r="S250">
        <v>148</v>
      </c>
      <c r="T250" t="str">
        <f t="shared" si="9"/>
        <v>CL 44  SUR 46 B 87   148</v>
      </c>
      <c r="U250" t="s">
        <v>61</v>
      </c>
      <c r="V250">
        <v>3332463</v>
      </c>
      <c r="W250" t="s">
        <v>1037</v>
      </c>
      <c r="X250" t="s">
        <v>80</v>
      </c>
      <c r="Y250">
        <v>44</v>
      </c>
      <c r="AA250" t="s">
        <v>66</v>
      </c>
      <c r="AB250">
        <v>46</v>
      </c>
      <c r="AC250" t="s">
        <v>104</v>
      </c>
      <c r="AD250">
        <v>87</v>
      </c>
      <c r="AG250">
        <v>110</v>
      </c>
      <c r="AH250" t="str">
        <f t="shared" si="10"/>
        <v>CL 44  SUR 46 B 87   110</v>
      </c>
      <c r="AI250" t="s">
        <v>61</v>
      </c>
      <c r="AJ250">
        <v>3330395</v>
      </c>
      <c r="AK250" t="s">
        <v>484</v>
      </c>
      <c r="AO250" s="1"/>
      <c r="AP250">
        <v>8</v>
      </c>
      <c r="AQ250" s="4">
        <v>41381</v>
      </c>
      <c r="AR250" s="4">
        <v>41414</v>
      </c>
      <c r="AS250" s="5">
        <f t="shared" si="11"/>
        <v>33</v>
      </c>
      <c r="AT250" t="s">
        <v>84</v>
      </c>
      <c r="AU250" t="s">
        <v>15</v>
      </c>
      <c r="CE250" s="10">
        <v>41778</v>
      </c>
    </row>
    <row r="251" spans="2:84" ht="15" customHeight="1">
      <c r="B251" t="s">
        <v>1094</v>
      </c>
      <c r="C251">
        <v>1301528</v>
      </c>
      <c r="D251" t="s">
        <v>87</v>
      </c>
      <c r="H251" s="7" t="s">
        <v>1095</v>
      </c>
      <c r="I251" t="s">
        <v>60</v>
      </c>
      <c r="T251" t="str">
        <f t="shared" si="9"/>
        <v xml:space="preserve">         </v>
      </c>
      <c r="U251" t="s">
        <v>61</v>
      </c>
      <c r="V251" t="s">
        <v>61</v>
      </c>
      <c r="W251" t="s">
        <v>1096</v>
      </c>
      <c r="X251" t="s">
        <v>63</v>
      </c>
      <c r="Y251">
        <v>27</v>
      </c>
      <c r="AB251">
        <v>40</v>
      </c>
      <c r="AC251" t="s">
        <v>104</v>
      </c>
      <c r="AD251">
        <v>28</v>
      </c>
      <c r="AE251" t="s">
        <v>66</v>
      </c>
      <c r="AG251">
        <v>116</v>
      </c>
      <c r="AH251" t="str">
        <f t="shared" si="10"/>
        <v>KR 27   40 B 28 SUR  116</v>
      </c>
      <c r="AI251" t="s">
        <v>61</v>
      </c>
      <c r="AJ251">
        <v>3311776</v>
      </c>
      <c r="AK251" t="s">
        <v>117</v>
      </c>
      <c r="AO251" s="1"/>
      <c r="AP251">
        <v>6</v>
      </c>
      <c r="AQ251" s="4">
        <v>41381</v>
      </c>
      <c r="AR251" s="4">
        <v>41382</v>
      </c>
      <c r="AS251" s="5">
        <f t="shared" si="11"/>
        <v>1</v>
      </c>
      <c r="AT251" t="s">
        <v>75</v>
      </c>
      <c r="AU251" t="s">
        <v>15</v>
      </c>
      <c r="AV251" s="10">
        <v>41381</v>
      </c>
      <c r="AW251" s="9" t="s">
        <v>237</v>
      </c>
      <c r="AX251" s="10">
        <v>41381</v>
      </c>
      <c r="AY251" s="10">
        <v>41397</v>
      </c>
      <c r="AZ251" s="9" t="s">
        <v>203</v>
      </c>
      <c r="BA251" s="10">
        <v>41397</v>
      </c>
      <c r="BB251" s="10">
        <v>41431</v>
      </c>
      <c r="BC251" s="9" t="s">
        <v>203</v>
      </c>
      <c r="BD251" s="10">
        <v>41431</v>
      </c>
      <c r="CE251" s="10">
        <v>41431</v>
      </c>
    </row>
    <row r="252" spans="2:84" ht="15" customHeight="1">
      <c r="B252" t="s">
        <v>1097</v>
      </c>
      <c r="C252">
        <v>1301568</v>
      </c>
      <c r="D252" t="s">
        <v>64</v>
      </c>
      <c r="E252" t="s">
        <v>101</v>
      </c>
      <c r="H252" s="7" t="s">
        <v>434</v>
      </c>
      <c r="I252" t="s">
        <v>273</v>
      </c>
      <c r="T252" t="str">
        <f t="shared" si="9"/>
        <v xml:space="preserve">         </v>
      </c>
      <c r="U252" t="s">
        <v>61</v>
      </c>
      <c r="V252" t="s">
        <v>61</v>
      </c>
      <c r="W252" t="s">
        <v>82</v>
      </c>
      <c r="X252" t="s">
        <v>63</v>
      </c>
      <c r="Y252">
        <v>36</v>
      </c>
      <c r="AB252">
        <v>38</v>
      </c>
      <c r="AE252" t="s">
        <v>66</v>
      </c>
      <c r="AH252" t="str">
        <f t="shared" si="10"/>
        <v xml:space="preserve">KR 36   38   SUR  </v>
      </c>
      <c r="AI252" t="s">
        <v>61</v>
      </c>
      <c r="AJ252" t="s">
        <v>61</v>
      </c>
      <c r="AK252" t="s">
        <v>211</v>
      </c>
      <c r="AO252" s="1"/>
      <c r="AP252">
        <v>9</v>
      </c>
      <c r="AQ252" s="4">
        <v>41382</v>
      </c>
      <c r="AR252" s="4">
        <v>41397</v>
      </c>
      <c r="AS252" s="5">
        <f t="shared" si="11"/>
        <v>15</v>
      </c>
      <c r="AT252" t="s">
        <v>75</v>
      </c>
      <c r="AU252" t="s">
        <v>15</v>
      </c>
      <c r="AV252" s="10">
        <v>41397</v>
      </c>
      <c r="AW252" s="9" t="s">
        <v>203</v>
      </c>
      <c r="AX252" s="10">
        <v>41397</v>
      </c>
      <c r="CE252" s="10">
        <v>41442</v>
      </c>
    </row>
    <row r="253" spans="2:84" ht="15" customHeight="1">
      <c r="B253" t="s">
        <v>1098</v>
      </c>
      <c r="C253">
        <v>1301529</v>
      </c>
      <c r="D253" t="s">
        <v>180</v>
      </c>
      <c r="H253" s="7" t="s">
        <v>1099</v>
      </c>
      <c r="I253" t="s">
        <v>1100</v>
      </c>
      <c r="J253" t="s">
        <v>63</v>
      </c>
      <c r="K253">
        <v>58</v>
      </c>
      <c r="N253">
        <v>42</v>
      </c>
      <c r="P253">
        <v>125</v>
      </c>
      <c r="T253" t="str">
        <f t="shared" si="9"/>
        <v xml:space="preserve">KR 58   42  125   </v>
      </c>
      <c r="U253" t="s">
        <v>61</v>
      </c>
      <c r="V253">
        <v>3801470</v>
      </c>
      <c r="W253" t="s">
        <v>1101</v>
      </c>
      <c r="X253" t="s">
        <v>80</v>
      </c>
      <c r="Y253">
        <v>49</v>
      </c>
      <c r="AA253" t="s">
        <v>66</v>
      </c>
      <c r="AB253">
        <v>43</v>
      </c>
      <c r="AC253" t="s">
        <v>83</v>
      </c>
      <c r="AD253">
        <v>90</v>
      </c>
      <c r="AH253" t="str">
        <f t="shared" si="10"/>
        <v xml:space="preserve">CL 49  SUR 43 A 90   </v>
      </c>
      <c r="AI253" t="s">
        <v>61</v>
      </c>
      <c r="AJ253" t="s">
        <v>61</v>
      </c>
      <c r="AK253" t="s">
        <v>131</v>
      </c>
      <c r="AO253" s="1"/>
      <c r="AP253">
        <v>8</v>
      </c>
      <c r="AQ253" s="4">
        <v>41381</v>
      </c>
      <c r="AR253" s="4"/>
      <c r="AS253" s="5">
        <f t="shared" si="11"/>
        <v>-41381</v>
      </c>
      <c r="AT253" t="s">
        <v>75</v>
      </c>
      <c r="AU253" t="s">
        <v>15</v>
      </c>
      <c r="AV253" s="10">
        <v>41379</v>
      </c>
      <c r="AW253" s="9" t="s">
        <v>118</v>
      </c>
      <c r="AX253" s="10">
        <v>41379</v>
      </c>
      <c r="CE253" s="10">
        <v>41379</v>
      </c>
    </row>
    <row r="254" spans="2:84" ht="15" customHeight="1">
      <c r="B254" t="s">
        <v>1102</v>
      </c>
      <c r="C254">
        <v>1301399</v>
      </c>
      <c r="D254" t="s">
        <v>94</v>
      </c>
      <c r="H254" s="7" t="s">
        <v>1103</v>
      </c>
      <c r="I254" t="s">
        <v>1104</v>
      </c>
      <c r="T254" t="str">
        <f t="shared" si="9"/>
        <v xml:space="preserve">         </v>
      </c>
      <c r="U254" t="s">
        <v>61</v>
      </c>
      <c r="V254" t="s">
        <v>61</v>
      </c>
      <c r="W254" t="s">
        <v>82</v>
      </c>
      <c r="AH254" t="str">
        <f t="shared" si="10"/>
        <v xml:space="preserve">         </v>
      </c>
      <c r="AI254" t="s">
        <v>61</v>
      </c>
      <c r="AJ254" t="s">
        <v>61</v>
      </c>
      <c r="AK254" t="s">
        <v>166</v>
      </c>
      <c r="AO254" s="1"/>
      <c r="AP254">
        <v>5</v>
      </c>
      <c r="AQ254" s="4">
        <v>41375</v>
      </c>
      <c r="AR254" s="4">
        <v>41402</v>
      </c>
      <c r="AS254" s="5">
        <f t="shared" si="11"/>
        <v>27</v>
      </c>
      <c r="AT254" t="s">
        <v>75</v>
      </c>
      <c r="AU254" t="s">
        <v>15</v>
      </c>
    </row>
    <row r="255" spans="2:84">
      <c r="B255" t="s">
        <v>1105</v>
      </c>
      <c r="C255">
        <v>1301452</v>
      </c>
      <c r="D255" t="s">
        <v>57</v>
      </c>
      <c r="H255" s="7" t="s">
        <v>1106</v>
      </c>
      <c r="I255" t="s">
        <v>60</v>
      </c>
      <c r="T255" t="str">
        <f t="shared" si="9"/>
        <v xml:space="preserve">         </v>
      </c>
      <c r="U255" t="s">
        <v>61</v>
      </c>
      <c r="V255" t="s">
        <v>61</v>
      </c>
      <c r="W255" t="s">
        <v>1107</v>
      </c>
      <c r="X255" t="s">
        <v>80</v>
      </c>
      <c r="Y255">
        <v>48</v>
      </c>
      <c r="Z255" t="s">
        <v>315</v>
      </c>
      <c r="AA255" t="s">
        <v>66</v>
      </c>
      <c r="AB255">
        <v>42</v>
      </c>
      <c r="AC255" t="s">
        <v>170</v>
      </c>
      <c r="AF255">
        <v>7.13</v>
      </c>
      <c r="AH255" t="str">
        <f t="shared" si="10"/>
        <v xml:space="preserve">CL 48 E SUR 42 D   7,13 </v>
      </c>
      <c r="AI255" t="s">
        <v>61</v>
      </c>
      <c r="AJ255">
        <v>3326169</v>
      </c>
      <c r="AK255" t="s">
        <v>225</v>
      </c>
      <c r="AO255" s="1"/>
      <c r="AP255">
        <v>7</v>
      </c>
      <c r="AQ255" s="4">
        <v>41386</v>
      </c>
      <c r="AR255" s="4"/>
      <c r="AS255" s="5">
        <f t="shared" si="11"/>
        <v>-41386</v>
      </c>
      <c r="AT255" t="s">
        <v>75</v>
      </c>
      <c r="AU255" t="s">
        <v>15</v>
      </c>
      <c r="BK255" s="10">
        <v>41414</v>
      </c>
      <c r="BL255" s="10">
        <v>41414</v>
      </c>
      <c r="CE255" s="10">
        <v>41414</v>
      </c>
    </row>
    <row r="256" spans="2:84" ht="15" customHeight="1">
      <c r="B256" t="s">
        <v>1108</v>
      </c>
      <c r="C256">
        <v>1301627</v>
      </c>
      <c r="D256" t="s">
        <v>64</v>
      </c>
      <c r="E256" t="s">
        <v>58</v>
      </c>
      <c r="H256" s="7" t="s">
        <v>296</v>
      </c>
      <c r="I256" t="s">
        <v>60</v>
      </c>
      <c r="T256" t="str">
        <f t="shared" si="9"/>
        <v xml:space="preserve">         </v>
      </c>
      <c r="U256" t="s">
        <v>61</v>
      </c>
      <c r="V256" t="s">
        <v>61</v>
      </c>
      <c r="W256" t="s">
        <v>82</v>
      </c>
      <c r="X256" t="s">
        <v>289</v>
      </c>
      <c r="Y256">
        <v>39</v>
      </c>
      <c r="AB256">
        <v>33</v>
      </c>
      <c r="AC256" t="s">
        <v>83</v>
      </c>
      <c r="AE256" t="s">
        <v>66</v>
      </c>
      <c r="AH256" t="str">
        <f t="shared" si="10"/>
        <v xml:space="preserve">DG 39   33 A  SUR  </v>
      </c>
      <c r="AI256" t="s">
        <v>61</v>
      </c>
      <c r="AJ256" t="s">
        <v>61</v>
      </c>
      <c r="AK256" t="s">
        <v>529</v>
      </c>
      <c r="AO256" s="1"/>
      <c r="AP256">
        <v>9</v>
      </c>
      <c r="AQ256" s="4">
        <v>41383</v>
      </c>
      <c r="AR256" s="4">
        <v>41402</v>
      </c>
      <c r="AS256" s="5">
        <f t="shared" si="11"/>
        <v>19</v>
      </c>
      <c r="AT256" t="s">
        <v>75</v>
      </c>
      <c r="AU256" t="s">
        <v>15</v>
      </c>
      <c r="AV256" s="10">
        <v>41402</v>
      </c>
      <c r="AW256" s="9" t="s">
        <v>630</v>
      </c>
      <c r="AX256" s="10">
        <v>41402</v>
      </c>
      <c r="CE256" s="10">
        <v>41402</v>
      </c>
    </row>
    <row r="257" spans="1:83" ht="15" customHeight="1">
      <c r="B257" t="s">
        <v>1109</v>
      </c>
      <c r="C257">
        <v>1301636</v>
      </c>
      <c r="D257" t="s">
        <v>77</v>
      </c>
      <c r="E257" t="s">
        <v>101</v>
      </c>
      <c r="H257" s="7" t="s">
        <v>1110</v>
      </c>
      <c r="I257" t="s">
        <v>1111</v>
      </c>
      <c r="J257" t="s">
        <v>80</v>
      </c>
      <c r="K257">
        <v>41</v>
      </c>
      <c r="L257" t="s">
        <v>83</v>
      </c>
      <c r="M257" t="s">
        <v>66</v>
      </c>
      <c r="N257">
        <v>31</v>
      </c>
      <c r="P257">
        <v>51</v>
      </c>
      <c r="R257">
        <v>1.1000000000000001</v>
      </c>
      <c r="S257">
        <v>104</v>
      </c>
      <c r="T257" t="str">
        <f t="shared" si="9"/>
        <v>CL 41 A SUR 31  51  1,1 104</v>
      </c>
      <c r="U257">
        <v>42872859</v>
      </c>
      <c r="V257">
        <v>3323809</v>
      </c>
      <c r="W257" t="s">
        <v>82</v>
      </c>
      <c r="X257" t="s">
        <v>80</v>
      </c>
      <c r="Y257">
        <v>41</v>
      </c>
      <c r="Z257" t="s">
        <v>83</v>
      </c>
      <c r="AA257" t="s">
        <v>66</v>
      </c>
      <c r="AB257">
        <v>31</v>
      </c>
      <c r="AD257">
        <v>51</v>
      </c>
      <c r="AF257">
        <v>1.1000000000000001</v>
      </c>
      <c r="AG257">
        <v>501</v>
      </c>
      <c r="AH257" t="str">
        <f t="shared" si="10"/>
        <v>CL 41 A SUR 31  51  1,1 501</v>
      </c>
      <c r="AI257" t="s">
        <v>61</v>
      </c>
      <c r="AJ257" t="s">
        <v>61</v>
      </c>
      <c r="AK257" t="s">
        <v>67</v>
      </c>
      <c r="AO257" s="1"/>
      <c r="AP257">
        <v>7</v>
      </c>
      <c r="AQ257" s="4">
        <v>41383</v>
      </c>
      <c r="AR257" s="4">
        <v>41402</v>
      </c>
      <c r="AS257" s="5">
        <f t="shared" si="11"/>
        <v>19</v>
      </c>
      <c r="AT257" t="s">
        <v>75</v>
      </c>
      <c r="AU257" t="s">
        <v>15</v>
      </c>
      <c r="AV257" s="10">
        <v>41402</v>
      </c>
      <c r="AW257" s="9" t="s">
        <v>705</v>
      </c>
      <c r="AX257" s="10">
        <v>41402</v>
      </c>
      <c r="AY257" s="10">
        <v>41442</v>
      </c>
      <c r="AZ257" s="9" t="s">
        <v>203</v>
      </c>
      <c r="BA257" s="10">
        <v>41442</v>
      </c>
      <c r="BB257" s="10">
        <v>41451</v>
      </c>
      <c r="BC257" s="9" t="s">
        <v>203</v>
      </c>
      <c r="BD257" s="10">
        <v>41451</v>
      </c>
      <c r="BM257" s="10">
        <v>41453</v>
      </c>
    </row>
    <row r="258" spans="1:83" ht="15" customHeight="1">
      <c r="B258" t="s">
        <v>1112</v>
      </c>
      <c r="C258">
        <v>1301638</v>
      </c>
      <c r="D258" t="s">
        <v>77</v>
      </c>
      <c r="H258" s="7" t="s">
        <v>446</v>
      </c>
      <c r="I258" t="s">
        <v>1113</v>
      </c>
      <c r="J258" t="s">
        <v>289</v>
      </c>
      <c r="K258">
        <v>30</v>
      </c>
      <c r="L258" t="s">
        <v>104</v>
      </c>
      <c r="N258">
        <v>32</v>
      </c>
      <c r="O258" t="s">
        <v>170</v>
      </c>
      <c r="P258">
        <v>36</v>
      </c>
      <c r="T258" t="str">
        <f t="shared" si="9"/>
        <v xml:space="preserve">DG 30 B  32 D 36   </v>
      </c>
      <c r="U258">
        <v>43743202</v>
      </c>
      <c r="V258">
        <v>3340485</v>
      </c>
      <c r="W258" t="s">
        <v>1114</v>
      </c>
      <c r="X258" t="s">
        <v>289</v>
      </c>
      <c r="Y258">
        <v>30</v>
      </c>
      <c r="Z258" t="s">
        <v>104</v>
      </c>
      <c r="AB258">
        <v>32</v>
      </c>
      <c r="AC258" t="s">
        <v>170</v>
      </c>
      <c r="AD258">
        <v>36</v>
      </c>
      <c r="AE258" t="s">
        <v>66</v>
      </c>
      <c r="AH258" t="str">
        <f t="shared" si="10"/>
        <v xml:space="preserve">DG 30 B  32 D 36 SUR  </v>
      </c>
      <c r="AI258" t="s">
        <v>61</v>
      </c>
      <c r="AJ258" t="s">
        <v>61</v>
      </c>
      <c r="AK258" t="s">
        <v>449</v>
      </c>
      <c r="AO258" s="1"/>
      <c r="AP258">
        <v>3</v>
      </c>
      <c r="AQ258" s="4">
        <v>41383</v>
      </c>
      <c r="AR258" s="4"/>
      <c r="AS258" s="5">
        <f t="shared" si="11"/>
        <v>-41383</v>
      </c>
      <c r="AT258" t="s">
        <v>84</v>
      </c>
      <c r="AU258" t="s">
        <v>15</v>
      </c>
      <c r="CE258" s="10">
        <v>42019</v>
      </c>
    </row>
    <row r="259" spans="1:83">
      <c r="B259" t="s">
        <v>1115</v>
      </c>
      <c r="C259">
        <v>1301640</v>
      </c>
      <c r="D259" t="s">
        <v>57</v>
      </c>
      <c r="E259" t="s">
        <v>58</v>
      </c>
      <c r="H259" s="7" t="s">
        <v>482</v>
      </c>
      <c r="I259" t="s">
        <v>273</v>
      </c>
      <c r="T259" t="str">
        <f t="shared" si="9"/>
        <v xml:space="preserve">         </v>
      </c>
      <c r="U259" t="s">
        <v>61</v>
      </c>
      <c r="V259" t="s">
        <v>61</v>
      </c>
      <c r="W259" t="s">
        <v>1116</v>
      </c>
      <c r="X259" t="s">
        <v>80</v>
      </c>
      <c r="Y259">
        <v>38</v>
      </c>
      <c r="AA259" t="s">
        <v>66</v>
      </c>
      <c r="AB259">
        <v>32</v>
      </c>
      <c r="AD259">
        <v>13</v>
      </c>
      <c r="AH259" t="str">
        <f t="shared" si="10"/>
        <v xml:space="preserve">CL 38  SUR 32  13   </v>
      </c>
      <c r="AI259" t="s">
        <v>61</v>
      </c>
      <c r="AJ259" t="s">
        <v>61</v>
      </c>
      <c r="AK259" t="s">
        <v>232</v>
      </c>
      <c r="AO259" s="1"/>
      <c r="AP259">
        <v>9</v>
      </c>
      <c r="AQ259" s="4">
        <v>41383</v>
      </c>
      <c r="AR259" s="4">
        <v>41397</v>
      </c>
      <c r="AS259" s="5">
        <f t="shared" si="11"/>
        <v>14</v>
      </c>
      <c r="AT259" t="s">
        <v>69</v>
      </c>
      <c r="AU259" t="s">
        <v>15</v>
      </c>
      <c r="AV259" s="10">
        <v>41397</v>
      </c>
      <c r="AW259" s="9" t="s">
        <v>203</v>
      </c>
      <c r="AX259" s="10">
        <v>41397</v>
      </c>
      <c r="CE259" s="10">
        <v>41397</v>
      </c>
    </row>
    <row r="260" spans="1:83">
      <c r="B260" t="s">
        <v>1117</v>
      </c>
      <c r="C260" t="s">
        <v>1118</v>
      </c>
      <c r="D260" t="s">
        <v>57</v>
      </c>
      <c r="E260" t="s">
        <v>58</v>
      </c>
      <c r="H260" s="7" t="s">
        <v>482</v>
      </c>
      <c r="I260" t="s">
        <v>231</v>
      </c>
      <c r="T260" t="str">
        <f t="shared" si="9"/>
        <v xml:space="preserve">         </v>
      </c>
      <c r="U260" t="s">
        <v>61</v>
      </c>
      <c r="V260" t="s">
        <v>61</v>
      </c>
      <c r="W260" t="s">
        <v>82</v>
      </c>
      <c r="X260" t="s">
        <v>289</v>
      </c>
      <c r="Y260">
        <v>31</v>
      </c>
      <c r="AB260">
        <v>34</v>
      </c>
      <c r="AC260" t="s">
        <v>136</v>
      </c>
      <c r="AD260">
        <v>24</v>
      </c>
      <c r="AE260" t="s">
        <v>66</v>
      </c>
      <c r="AG260">
        <v>201</v>
      </c>
      <c r="AH260" t="str">
        <f t="shared" si="10"/>
        <v>DG 31   34 DD 24 SUR  201</v>
      </c>
      <c r="AI260" t="s">
        <v>61</v>
      </c>
      <c r="AJ260" t="s">
        <v>61</v>
      </c>
      <c r="AK260" t="s">
        <v>262</v>
      </c>
      <c r="AO260" s="1"/>
      <c r="AP260">
        <v>3</v>
      </c>
      <c r="AQ260" s="4">
        <v>41386</v>
      </c>
      <c r="AR260" s="4"/>
      <c r="AS260" s="5">
        <f t="shared" si="11"/>
        <v>-41386</v>
      </c>
      <c r="AT260" t="s">
        <v>69</v>
      </c>
      <c r="AU260" t="s">
        <v>15</v>
      </c>
      <c r="AV260" s="10">
        <v>41397</v>
      </c>
      <c r="AW260" s="9" t="s">
        <v>203</v>
      </c>
      <c r="AX260" s="10">
        <v>41397</v>
      </c>
      <c r="BM260" s="10">
        <v>41397</v>
      </c>
      <c r="BN260" s="10">
        <v>41450</v>
      </c>
      <c r="BO260" s="10">
        <v>41452</v>
      </c>
      <c r="BP260" s="10">
        <v>41452</v>
      </c>
    </row>
    <row r="261" spans="1:83" ht="15" customHeight="1">
      <c r="B261" t="s">
        <v>1119</v>
      </c>
      <c r="C261">
        <v>1301649</v>
      </c>
      <c r="D261" t="s">
        <v>64</v>
      </c>
      <c r="E261" t="s">
        <v>101</v>
      </c>
      <c r="H261" s="7" t="s">
        <v>434</v>
      </c>
      <c r="I261" t="s">
        <v>1120</v>
      </c>
      <c r="J261" t="s">
        <v>63</v>
      </c>
      <c r="K261">
        <v>29</v>
      </c>
      <c r="L261" t="s">
        <v>83</v>
      </c>
      <c r="N261">
        <v>39</v>
      </c>
      <c r="P261">
        <v>77</v>
      </c>
      <c r="Q261" t="s">
        <v>66</v>
      </c>
      <c r="S261">
        <v>977</v>
      </c>
      <c r="T261" t="str">
        <f t="shared" ref="T261:T324" si="12">CONCATENATE(J261," ",K261," ",L261," ",M261," ",N261," ",O261," ",P261," ",Q261," ",R261," ",S261)</f>
        <v>KR 29 A  39  77 SUR  977</v>
      </c>
      <c r="U261" t="s">
        <v>61</v>
      </c>
      <c r="V261">
        <v>3332751</v>
      </c>
      <c r="W261" t="s">
        <v>1121</v>
      </c>
      <c r="X261" t="s">
        <v>63</v>
      </c>
      <c r="Y261">
        <v>39</v>
      </c>
      <c r="Z261" t="s">
        <v>83</v>
      </c>
      <c r="AB261">
        <v>39</v>
      </c>
      <c r="AD261">
        <v>77</v>
      </c>
      <c r="AE261" t="s">
        <v>66</v>
      </c>
      <c r="AH261" t="str">
        <f t="shared" ref="AH261:AH324" si="13">CONCATENATE(X261," ",Y261," ",Z261," ",AA261," ",AB261," ",AC261," ",AD261," ",AE261," ",AF261," ",AG261)</f>
        <v xml:space="preserve">KR 39 A  39  77 SUR  </v>
      </c>
      <c r="AI261" t="s">
        <v>61</v>
      </c>
      <c r="AJ261">
        <v>2701297</v>
      </c>
      <c r="AK261" t="s">
        <v>211</v>
      </c>
      <c r="AO261" s="1"/>
      <c r="AP261">
        <v>9</v>
      </c>
      <c r="AQ261" s="4">
        <v>41386</v>
      </c>
      <c r="AR261" s="4">
        <v>41409</v>
      </c>
      <c r="AS261" s="5">
        <f t="shared" ref="AS261:AS324" si="14">+AR261-AQ261</f>
        <v>23</v>
      </c>
      <c r="AT261" t="s">
        <v>75</v>
      </c>
      <c r="AU261" t="s">
        <v>15</v>
      </c>
      <c r="AV261" s="10">
        <v>41409</v>
      </c>
      <c r="AW261" s="9" t="s">
        <v>630</v>
      </c>
      <c r="AX261" s="10">
        <v>41409</v>
      </c>
      <c r="AY261" s="10">
        <v>41442</v>
      </c>
      <c r="AZ261" s="9" t="s">
        <v>203</v>
      </c>
      <c r="BS261" s="10">
        <v>41416</v>
      </c>
      <c r="BT261" s="10">
        <v>41417</v>
      </c>
      <c r="CE261" s="10">
        <v>41593</v>
      </c>
    </row>
    <row r="262" spans="1:83" ht="15" customHeight="1">
      <c r="B262" t="s">
        <v>1122</v>
      </c>
      <c r="C262">
        <v>1301681</v>
      </c>
      <c r="D262" t="s">
        <v>77</v>
      </c>
      <c r="H262" s="7" t="s">
        <v>1123</v>
      </c>
      <c r="I262" t="s">
        <v>60</v>
      </c>
      <c r="T262" t="str">
        <f t="shared" si="12"/>
        <v xml:space="preserve">         </v>
      </c>
      <c r="U262" t="s">
        <v>61</v>
      </c>
      <c r="V262" t="s">
        <v>61</v>
      </c>
      <c r="W262" t="s">
        <v>1124</v>
      </c>
      <c r="X262" t="s">
        <v>63</v>
      </c>
      <c r="Y262">
        <v>24</v>
      </c>
      <c r="Z262" t="s">
        <v>72</v>
      </c>
      <c r="AB262">
        <v>40</v>
      </c>
      <c r="AD262">
        <v>161</v>
      </c>
      <c r="AE262" t="s">
        <v>66</v>
      </c>
      <c r="AH262" t="str">
        <f t="shared" si="13"/>
        <v xml:space="preserve">KR 24 F  40  161 SUR  </v>
      </c>
      <c r="AI262">
        <v>43740557</v>
      </c>
      <c r="AJ262">
        <v>3217165141</v>
      </c>
      <c r="AK262" t="s">
        <v>74</v>
      </c>
      <c r="AO262" s="1"/>
      <c r="AP262">
        <v>6</v>
      </c>
      <c r="AQ262" s="4">
        <v>41387</v>
      </c>
      <c r="AR262" s="4">
        <v>41388</v>
      </c>
      <c r="AS262" s="5">
        <f t="shared" si="14"/>
        <v>1</v>
      </c>
      <c r="AT262" t="s">
        <v>75</v>
      </c>
      <c r="AU262" t="s">
        <v>15</v>
      </c>
      <c r="AV262" s="10">
        <v>41414</v>
      </c>
      <c r="AW262" s="9" t="s">
        <v>630</v>
      </c>
      <c r="AX262" s="10">
        <v>41414</v>
      </c>
      <c r="CE262" s="10">
        <v>41414</v>
      </c>
    </row>
    <row r="263" spans="1:83" ht="15" customHeight="1">
      <c r="B263" t="s">
        <v>1125</v>
      </c>
      <c r="C263">
        <v>1301669</v>
      </c>
      <c r="D263" t="s">
        <v>77</v>
      </c>
      <c r="H263" s="7" t="s">
        <v>446</v>
      </c>
      <c r="I263" t="s">
        <v>1126</v>
      </c>
      <c r="J263" t="s">
        <v>63</v>
      </c>
      <c r="K263">
        <v>42</v>
      </c>
      <c r="L263" t="s">
        <v>170</v>
      </c>
      <c r="N263">
        <v>50</v>
      </c>
      <c r="P263">
        <v>40</v>
      </c>
      <c r="Q263" t="s">
        <v>66</v>
      </c>
      <c r="S263">
        <v>165</v>
      </c>
      <c r="T263" t="str">
        <f t="shared" si="12"/>
        <v>KR 42 D  50  40 SUR  165</v>
      </c>
      <c r="U263">
        <v>1037613899</v>
      </c>
      <c r="V263">
        <v>2763026</v>
      </c>
      <c r="W263" t="s">
        <v>1127</v>
      </c>
      <c r="X263" t="s">
        <v>63</v>
      </c>
      <c r="Y263">
        <v>42</v>
      </c>
      <c r="Z263" t="s">
        <v>170</v>
      </c>
      <c r="AB263">
        <v>50</v>
      </c>
      <c r="AD263">
        <v>40</v>
      </c>
      <c r="AE263" t="s">
        <v>66</v>
      </c>
      <c r="AG263">
        <v>153</v>
      </c>
      <c r="AH263" t="str">
        <f t="shared" si="13"/>
        <v>KR 42 D  50  40 SUR  153</v>
      </c>
      <c r="AI263" t="s">
        <v>61</v>
      </c>
      <c r="AJ263" t="s">
        <v>61</v>
      </c>
      <c r="AK263" t="s">
        <v>225</v>
      </c>
      <c r="AO263" s="1"/>
      <c r="AP263">
        <v>7</v>
      </c>
      <c r="AQ263" s="4">
        <v>41386</v>
      </c>
      <c r="AR263" s="4">
        <v>41393</v>
      </c>
      <c r="AS263" s="5">
        <f t="shared" si="14"/>
        <v>7</v>
      </c>
      <c r="AT263" t="s">
        <v>84</v>
      </c>
      <c r="AU263" t="s">
        <v>15</v>
      </c>
      <c r="BM263" s="10">
        <v>41393</v>
      </c>
      <c r="BN263" s="10">
        <v>41402</v>
      </c>
      <c r="BO263" s="10">
        <v>41402</v>
      </c>
      <c r="BP263" s="10">
        <v>41415</v>
      </c>
      <c r="CE263" s="10">
        <v>41541</v>
      </c>
    </row>
    <row r="264" spans="1:83" ht="15" customHeight="1">
      <c r="B264" t="s">
        <v>1128</v>
      </c>
      <c r="C264">
        <v>117634</v>
      </c>
      <c r="D264" t="s">
        <v>64</v>
      </c>
      <c r="G264" t="s">
        <v>1129</v>
      </c>
      <c r="H264" s="7" t="s">
        <v>1130</v>
      </c>
      <c r="I264" t="s">
        <v>1131</v>
      </c>
      <c r="T264" t="str">
        <f t="shared" si="12"/>
        <v xml:space="preserve">         </v>
      </c>
      <c r="U264" t="s">
        <v>61</v>
      </c>
      <c r="V264" t="s">
        <v>61</v>
      </c>
      <c r="W264" t="s">
        <v>1132</v>
      </c>
      <c r="AH264" t="str">
        <f t="shared" si="13"/>
        <v xml:space="preserve">         </v>
      </c>
      <c r="AI264" t="s">
        <v>61</v>
      </c>
      <c r="AJ264" t="s">
        <v>61</v>
      </c>
      <c r="AK264" t="s">
        <v>64</v>
      </c>
      <c r="AL264" t="s">
        <v>91</v>
      </c>
      <c r="AO264" s="1"/>
      <c r="AP264">
        <v>12</v>
      </c>
      <c r="AQ264" s="4">
        <v>41383</v>
      </c>
      <c r="AR264" s="4"/>
      <c r="AS264" s="5">
        <f t="shared" si="14"/>
        <v>-41383</v>
      </c>
      <c r="AT264" t="s">
        <v>148</v>
      </c>
      <c r="AU264" t="s">
        <v>15</v>
      </c>
      <c r="CE264" s="10">
        <v>41451</v>
      </c>
    </row>
    <row r="265" spans="1:83" ht="15" customHeight="1">
      <c r="A265" t="s">
        <v>1133</v>
      </c>
      <c r="B265" t="s">
        <v>1134</v>
      </c>
      <c r="C265" t="s">
        <v>1135</v>
      </c>
      <c r="D265" t="s">
        <v>77</v>
      </c>
      <c r="H265" s="7" t="s">
        <v>1136</v>
      </c>
      <c r="I265" t="s">
        <v>1137</v>
      </c>
      <c r="T265" t="str">
        <f t="shared" si="12"/>
        <v xml:space="preserve">         </v>
      </c>
      <c r="U265" t="s">
        <v>61</v>
      </c>
      <c r="V265" t="s">
        <v>61</v>
      </c>
      <c r="W265" t="s">
        <v>1138</v>
      </c>
      <c r="X265" t="s">
        <v>63</v>
      </c>
      <c r="Y265">
        <v>40</v>
      </c>
      <c r="AA265" t="s">
        <v>66</v>
      </c>
      <c r="AB265">
        <v>24</v>
      </c>
      <c r="AC265" t="s">
        <v>72</v>
      </c>
      <c r="AD265">
        <v>158</v>
      </c>
      <c r="AH265" t="str">
        <f t="shared" si="13"/>
        <v xml:space="preserve">KR 40  SUR 24 F 158   </v>
      </c>
      <c r="AI265" t="s">
        <v>61</v>
      </c>
      <c r="AJ265">
        <v>3022233</v>
      </c>
      <c r="AK265" t="s">
        <v>74</v>
      </c>
      <c r="AO265" s="1"/>
      <c r="AP265">
        <v>6</v>
      </c>
      <c r="AQ265" s="4">
        <v>41382</v>
      </c>
      <c r="AR265" s="4">
        <v>41409</v>
      </c>
      <c r="AS265" s="5">
        <f t="shared" si="14"/>
        <v>27</v>
      </c>
      <c r="AT265" t="s">
        <v>84</v>
      </c>
      <c r="AU265" t="s">
        <v>15</v>
      </c>
      <c r="AV265" s="10">
        <v>41248</v>
      </c>
      <c r="AW265" s="9" t="s">
        <v>142</v>
      </c>
      <c r="AX265" s="10">
        <v>41248</v>
      </c>
      <c r="BM265" s="10">
        <v>41409</v>
      </c>
      <c r="BN265" s="10">
        <v>41411</v>
      </c>
      <c r="BO265" s="10">
        <v>41411</v>
      </c>
      <c r="BP265" s="10">
        <v>41425</v>
      </c>
      <c r="CE265" s="10">
        <v>41446</v>
      </c>
    </row>
    <row r="266" spans="1:83" ht="15" customHeight="1">
      <c r="A266" t="s">
        <v>1139</v>
      </c>
      <c r="B266" t="s">
        <v>1140</v>
      </c>
      <c r="C266" t="s">
        <v>1141</v>
      </c>
      <c r="D266" t="s">
        <v>64</v>
      </c>
      <c r="E266" t="s">
        <v>239</v>
      </c>
      <c r="F266" t="s">
        <v>64</v>
      </c>
      <c r="H266" s="7" t="s">
        <v>1142</v>
      </c>
      <c r="I266" t="s">
        <v>1143</v>
      </c>
      <c r="T266" t="str">
        <f t="shared" si="12"/>
        <v xml:space="preserve">         </v>
      </c>
      <c r="U266" t="s">
        <v>61</v>
      </c>
      <c r="V266" t="s">
        <v>61</v>
      </c>
      <c r="W266" t="s">
        <v>1144</v>
      </c>
      <c r="X266" t="s">
        <v>80</v>
      </c>
      <c r="Y266">
        <v>41</v>
      </c>
      <c r="AA266" t="s">
        <v>66</v>
      </c>
      <c r="AB266">
        <v>25</v>
      </c>
      <c r="AC266" t="s">
        <v>83</v>
      </c>
      <c r="AD266">
        <v>31</v>
      </c>
      <c r="AH266" t="str">
        <f t="shared" si="13"/>
        <v xml:space="preserve">CL 41  SUR 25 A 31   </v>
      </c>
      <c r="AI266">
        <v>70551421</v>
      </c>
      <c r="AJ266">
        <v>3793869</v>
      </c>
      <c r="AK266" t="s">
        <v>117</v>
      </c>
      <c r="AO266" s="1"/>
      <c r="AP266">
        <v>6</v>
      </c>
      <c r="AQ266" s="4">
        <v>41388</v>
      </c>
      <c r="AR266" s="4">
        <v>41607</v>
      </c>
      <c r="AS266" s="5">
        <f t="shared" si="14"/>
        <v>219</v>
      </c>
      <c r="AT266" t="s">
        <v>69</v>
      </c>
      <c r="AU266" t="s">
        <v>15</v>
      </c>
      <c r="CE266" s="10">
        <v>41606</v>
      </c>
    </row>
    <row r="267" spans="1:83" ht="15" customHeight="1">
      <c r="B267" t="s">
        <v>1145</v>
      </c>
      <c r="C267" t="s">
        <v>1146</v>
      </c>
      <c r="D267" t="s">
        <v>77</v>
      </c>
      <c r="H267" s="7" t="s">
        <v>446</v>
      </c>
      <c r="I267" t="s">
        <v>1147</v>
      </c>
      <c r="J267" t="s">
        <v>63</v>
      </c>
      <c r="K267">
        <v>44</v>
      </c>
      <c r="N267">
        <v>60</v>
      </c>
      <c r="O267" t="s">
        <v>104</v>
      </c>
      <c r="P267">
        <v>54</v>
      </c>
      <c r="Q267" t="s">
        <v>66</v>
      </c>
      <c r="T267" t="str">
        <f t="shared" si="12"/>
        <v xml:space="preserve">KR 44   60 B 54 SUR  </v>
      </c>
      <c r="U267">
        <v>43111568</v>
      </c>
      <c r="V267">
        <v>6041500</v>
      </c>
      <c r="W267" t="s">
        <v>1148</v>
      </c>
      <c r="AH267" t="str">
        <f t="shared" si="13"/>
        <v xml:space="preserve">         </v>
      </c>
      <c r="AI267" t="s">
        <v>61</v>
      </c>
      <c r="AJ267">
        <v>3799382</v>
      </c>
      <c r="AK267" t="s">
        <v>131</v>
      </c>
      <c r="AO267" s="1"/>
      <c r="AP267">
        <v>8</v>
      </c>
      <c r="AQ267" s="4">
        <v>41387</v>
      </c>
      <c r="AR267" s="4">
        <v>41390</v>
      </c>
      <c r="AS267" s="5">
        <f t="shared" si="14"/>
        <v>3</v>
      </c>
      <c r="AT267" t="s">
        <v>84</v>
      </c>
      <c r="AU267" t="s">
        <v>15</v>
      </c>
      <c r="AV267" s="10">
        <v>41390</v>
      </c>
      <c r="AW267" s="9" t="s">
        <v>92</v>
      </c>
      <c r="AX267" s="10">
        <v>41390</v>
      </c>
      <c r="BM267" s="10">
        <v>41393</v>
      </c>
      <c r="BN267" s="10">
        <v>41393</v>
      </c>
      <c r="CE267" s="10">
        <v>41453</v>
      </c>
    </row>
    <row r="268" spans="1:83" ht="15" customHeight="1">
      <c r="B268" s="16" t="s">
        <v>1149</v>
      </c>
      <c r="C268">
        <v>118512</v>
      </c>
      <c r="D268" t="s">
        <v>94</v>
      </c>
      <c r="G268" t="s">
        <v>578</v>
      </c>
      <c r="H268" s="7" t="s">
        <v>1150</v>
      </c>
      <c r="I268" t="s">
        <v>1151</v>
      </c>
      <c r="J268" t="s">
        <v>80</v>
      </c>
      <c r="K268">
        <v>29</v>
      </c>
      <c r="M268" t="s">
        <v>66</v>
      </c>
      <c r="N268">
        <v>25</v>
      </c>
      <c r="P268">
        <v>2</v>
      </c>
      <c r="T268" t="str">
        <f t="shared" si="12"/>
        <v xml:space="preserve">CL 29  SUR 25  2   </v>
      </c>
      <c r="U268">
        <v>8909858341</v>
      </c>
      <c r="V268" t="s">
        <v>1152</v>
      </c>
      <c r="W268" t="s">
        <v>1153</v>
      </c>
      <c r="X268" t="s">
        <v>80</v>
      </c>
      <c r="Y268">
        <v>29</v>
      </c>
      <c r="AA268" t="s">
        <v>66</v>
      </c>
      <c r="AB268">
        <v>25</v>
      </c>
      <c r="AD268">
        <v>2</v>
      </c>
      <c r="AH268" t="str">
        <f t="shared" si="13"/>
        <v xml:space="preserve">CL 29  SUR 25  2   </v>
      </c>
      <c r="AI268" t="s">
        <v>61</v>
      </c>
      <c r="AJ268" t="s">
        <v>61</v>
      </c>
      <c r="AK268" t="s">
        <v>99</v>
      </c>
      <c r="AO268" s="1"/>
      <c r="AP268">
        <v>4</v>
      </c>
      <c r="AQ268" s="4">
        <v>41388</v>
      </c>
      <c r="AR268" s="4">
        <v>41451</v>
      </c>
      <c r="AS268" s="5">
        <f t="shared" si="14"/>
        <v>63</v>
      </c>
      <c r="AT268" t="s">
        <v>84</v>
      </c>
      <c r="AU268" s="16" t="s">
        <v>202</v>
      </c>
      <c r="AV268" s="10">
        <v>41452</v>
      </c>
      <c r="AW268" s="9" t="s">
        <v>203</v>
      </c>
      <c r="AX268" s="10">
        <v>41452</v>
      </c>
    </row>
    <row r="269" spans="1:83" ht="15" customHeight="1">
      <c r="A269" t="s">
        <v>1154</v>
      </c>
      <c r="B269" t="s">
        <v>1155</v>
      </c>
      <c r="C269" t="s">
        <v>1156</v>
      </c>
      <c r="D269" t="s">
        <v>180</v>
      </c>
      <c r="E269" t="s">
        <v>239</v>
      </c>
      <c r="G269" t="s">
        <v>1157</v>
      </c>
      <c r="H269" s="7" t="s">
        <v>1158</v>
      </c>
      <c r="I269" t="s">
        <v>1159</v>
      </c>
      <c r="T269" t="str">
        <f t="shared" si="12"/>
        <v xml:space="preserve">         </v>
      </c>
      <c r="U269" t="s">
        <v>61</v>
      </c>
      <c r="V269">
        <v>3133738</v>
      </c>
      <c r="W269" t="s">
        <v>1160</v>
      </c>
      <c r="X269" t="s">
        <v>80</v>
      </c>
      <c r="Y269">
        <v>27</v>
      </c>
      <c r="AA269" t="s">
        <v>66</v>
      </c>
      <c r="AB269">
        <v>28</v>
      </c>
      <c r="AD269">
        <v>56</v>
      </c>
      <c r="AH269" t="str">
        <f t="shared" si="13"/>
        <v xml:space="preserve">CL 27  SUR 28  56   </v>
      </c>
      <c r="AI269" t="s">
        <v>61</v>
      </c>
      <c r="AJ269" t="s">
        <v>61</v>
      </c>
      <c r="AK269" t="s">
        <v>99</v>
      </c>
      <c r="AO269" s="1"/>
      <c r="AP269">
        <v>4</v>
      </c>
      <c r="AQ269" s="4">
        <v>41388</v>
      </c>
      <c r="AR269" s="4">
        <v>41402</v>
      </c>
      <c r="AS269" s="5">
        <f t="shared" si="14"/>
        <v>14</v>
      </c>
      <c r="AT269" t="s">
        <v>84</v>
      </c>
      <c r="AU269" s="16" t="s">
        <v>15</v>
      </c>
      <c r="AV269" s="10">
        <v>406547</v>
      </c>
      <c r="AW269" s="9" t="s">
        <v>420</v>
      </c>
      <c r="AX269" s="10">
        <v>41313</v>
      </c>
      <c r="AY269" s="10">
        <v>41394</v>
      </c>
      <c r="AZ269" s="9" t="s">
        <v>237</v>
      </c>
      <c r="BA269" s="10">
        <v>41394</v>
      </c>
      <c r="BB269" s="10">
        <v>43958</v>
      </c>
      <c r="BC269" s="9" t="s">
        <v>746</v>
      </c>
      <c r="BD269" s="10">
        <v>41401</v>
      </c>
      <c r="BS269" s="10">
        <v>41404</v>
      </c>
      <c r="BT269" s="10">
        <v>41404</v>
      </c>
    </row>
    <row r="270" spans="1:83" ht="15" customHeight="1">
      <c r="B270" t="s">
        <v>1161</v>
      </c>
      <c r="C270">
        <v>1301701</v>
      </c>
      <c r="D270" t="s">
        <v>64</v>
      </c>
      <c r="E270" t="s">
        <v>101</v>
      </c>
      <c r="H270" s="7" t="s">
        <v>434</v>
      </c>
      <c r="I270" t="s">
        <v>273</v>
      </c>
      <c r="T270" t="str">
        <f t="shared" si="12"/>
        <v xml:space="preserve">         </v>
      </c>
      <c r="U270" t="s">
        <v>61</v>
      </c>
      <c r="V270" t="s">
        <v>61</v>
      </c>
      <c r="W270" t="s">
        <v>82</v>
      </c>
      <c r="X270" t="s">
        <v>146</v>
      </c>
      <c r="Y270">
        <v>33</v>
      </c>
      <c r="Z270" t="s">
        <v>104</v>
      </c>
      <c r="AA270" t="s">
        <v>66</v>
      </c>
      <c r="AB270">
        <v>33</v>
      </c>
      <c r="AH270" t="str">
        <f t="shared" si="13"/>
        <v xml:space="preserve">TR 33 B SUR 33     </v>
      </c>
      <c r="AI270" t="s">
        <v>61</v>
      </c>
      <c r="AJ270" t="s">
        <v>61</v>
      </c>
      <c r="AK270" t="s">
        <v>279</v>
      </c>
      <c r="AO270" s="1"/>
      <c r="AP270">
        <v>9</v>
      </c>
      <c r="AQ270" s="4">
        <v>41388</v>
      </c>
      <c r="AR270" s="4">
        <v>41397</v>
      </c>
      <c r="AS270" s="5">
        <f t="shared" si="14"/>
        <v>9</v>
      </c>
      <c r="AT270" t="s">
        <v>75</v>
      </c>
      <c r="AU270" t="s">
        <v>195</v>
      </c>
      <c r="AV270" s="10">
        <v>41397</v>
      </c>
      <c r="AW270" s="9" t="s">
        <v>1162</v>
      </c>
      <c r="AX270" s="10">
        <v>41397</v>
      </c>
    </row>
    <row r="271" spans="1:83" ht="15" customHeight="1">
      <c r="B271" t="s">
        <v>1163</v>
      </c>
      <c r="C271">
        <v>1301708</v>
      </c>
      <c r="D271" t="s">
        <v>77</v>
      </c>
      <c r="H271" s="7" t="s">
        <v>1164</v>
      </c>
      <c r="I271" t="s">
        <v>231</v>
      </c>
      <c r="T271" t="str">
        <f t="shared" si="12"/>
        <v xml:space="preserve">         </v>
      </c>
      <c r="U271" t="s">
        <v>61</v>
      </c>
      <c r="V271">
        <v>2700590</v>
      </c>
      <c r="W271" t="s">
        <v>82</v>
      </c>
      <c r="X271" t="s">
        <v>63</v>
      </c>
      <c r="Y271">
        <v>27</v>
      </c>
      <c r="Z271" t="s">
        <v>65</v>
      </c>
      <c r="AB271">
        <v>34</v>
      </c>
      <c r="AC271" t="s">
        <v>136</v>
      </c>
      <c r="AD271">
        <v>41</v>
      </c>
      <c r="AE271" t="s">
        <v>66</v>
      </c>
      <c r="AF271" t="s">
        <v>315</v>
      </c>
      <c r="AG271">
        <v>303</v>
      </c>
      <c r="AH271" t="str">
        <f t="shared" si="13"/>
        <v>KR 27 G  34 DD 41 SUR E 303</v>
      </c>
      <c r="AI271" t="s">
        <v>61</v>
      </c>
      <c r="AJ271" t="s">
        <v>61</v>
      </c>
      <c r="AK271" t="s">
        <v>262</v>
      </c>
      <c r="AO271" s="1"/>
      <c r="AP271">
        <v>3</v>
      </c>
      <c r="AQ271" s="4">
        <v>41388</v>
      </c>
      <c r="AR271" s="4">
        <v>41396</v>
      </c>
      <c r="AS271" s="5">
        <f t="shared" si="14"/>
        <v>8</v>
      </c>
      <c r="AT271" t="s">
        <v>75</v>
      </c>
      <c r="AU271" t="s">
        <v>252</v>
      </c>
      <c r="AV271" s="10">
        <v>41396</v>
      </c>
      <c r="AW271" s="9" t="s">
        <v>203</v>
      </c>
      <c r="AX271" s="10">
        <v>41396</v>
      </c>
      <c r="AY271" s="10">
        <v>41451</v>
      </c>
      <c r="AZ271" s="9" t="s">
        <v>203</v>
      </c>
      <c r="BA271" s="10">
        <v>41451</v>
      </c>
      <c r="BK271" s="10">
        <v>41403</v>
      </c>
      <c r="BL271" s="10">
        <v>41408</v>
      </c>
      <c r="BM271" s="10"/>
      <c r="CE271" s="10">
        <v>41472</v>
      </c>
    </row>
    <row r="272" spans="1:83" ht="15" customHeight="1">
      <c r="B272" t="s">
        <v>1165</v>
      </c>
      <c r="C272">
        <v>1301709</v>
      </c>
      <c r="D272" t="s">
        <v>64</v>
      </c>
      <c r="G272" t="s">
        <v>1166</v>
      </c>
      <c r="H272" s="7" t="s">
        <v>1167</v>
      </c>
      <c r="I272" t="s">
        <v>1168</v>
      </c>
      <c r="T272" t="str">
        <f t="shared" si="12"/>
        <v xml:space="preserve">         </v>
      </c>
      <c r="U272" t="s">
        <v>61</v>
      </c>
      <c r="V272" t="s">
        <v>61</v>
      </c>
      <c r="W272" t="s">
        <v>923</v>
      </c>
      <c r="AH272" t="str">
        <f t="shared" si="13"/>
        <v xml:space="preserve">         </v>
      </c>
      <c r="AI272" t="s">
        <v>61</v>
      </c>
      <c r="AJ272" t="s">
        <v>61</v>
      </c>
      <c r="AK272" t="s">
        <v>147</v>
      </c>
      <c r="AO272" s="1"/>
      <c r="AP272">
        <v>9</v>
      </c>
      <c r="AQ272" s="4">
        <v>41388</v>
      </c>
      <c r="AR272" s="4"/>
      <c r="AS272" s="5">
        <f t="shared" si="14"/>
        <v>-41388</v>
      </c>
      <c r="AT272" t="s">
        <v>148</v>
      </c>
      <c r="AU272" t="s">
        <v>15</v>
      </c>
    </row>
    <row r="273" spans="1:87" ht="15" customHeight="1">
      <c r="B273" t="s">
        <v>1169</v>
      </c>
      <c r="C273">
        <v>1301715</v>
      </c>
      <c r="D273" t="s">
        <v>64</v>
      </c>
      <c r="E273" t="s">
        <v>58</v>
      </c>
      <c r="H273" s="7" t="s">
        <v>296</v>
      </c>
      <c r="I273" t="s">
        <v>273</v>
      </c>
      <c r="T273" t="str">
        <f t="shared" si="12"/>
        <v xml:space="preserve">         </v>
      </c>
      <c r="U273" t="s">
        <v>61</v>
      </c>
      <c r="V273" t="s">
        <v>61</v>
      </c>
      <c r="W273" t="s">
        <v>82</v>
      </c>
      <c r="X273" t="s">
        <v>289</v>
      </c>
      <c r="Y273">
        <v>31</v>
      </c>
      <c r="Z273" t="s">
        <v>72</v>
      </c>
      <c r="AB273">
        <v>34</v>
      </c>
      <c r="AC273" t="s">
        <v>170</v>
      </c>
      <c r="AD273">
        <v>63</v>
      </c>
      <c r="AE273" t="s">
        <v>66</v>
      </c>
      <c r="AH273" t="str">
        <f t="shared" si="13"/>
        <v xml:space="preserve">DG 31 F  34 D 63 SUR  </v>
      </c>
      <c r="AI273" t="s">
        <v>61</v>
      </c>
      <c r="AJ273" t="s">
        <v>61</v>
      </c>
      <c r="AK273" t="s">
        <v>279</v>
      </c>
      <c r="AO273" s="1"/>
      <c r="AP273">
        <v>9</v>
      </c>
      <c r="AQ273" s="4">
        <v>41389</v>
      </c>
      <c r="AR273" s="4">
        <v>41402</v>
      </c>
      <c r="AS273" s="5">
        <f t="shared" si="14"/>
        <v>13</v>
      </c>
      <c r="AT273" t="s">
        <v>75</v>
      </c>
      <c r="AU273" t="s">
        <v>15</v>
      </c>
      <c r="AV273" s="10">
        <v>41402</v>
      </c>
      <c r="AW273" s="9" t="s">
        <v>630</v>
      </c>
      <c r="AX273" s="10">
        <v>41402</v>
      </c>
      <c r="CE273" s="10">
        <v>41402</v>
      </c>
    </row>
    <row r="274" spans="1:87" ht="15" customHeight="1">
      <c r="A274" t="s">
        <v>1170</v>
      </c>
      <c r="B274" t="s">
        <v>1171</v>
      </c>
      <c r="C274" t="s">
        <v>1172</v>
      </c>
      <c r="D274" t="s">
        <v>94</v>
      </c>
      <c r="H274" s="7" t="s">
        <v>1173</v>
      </c>
      <c r="I274" t="s">
        <v>231</v>
      </c>
      <c r="T274" t="str">
        <f t="shared" si="12"/>
        <v xml:space="preserve">         </v>
      </c>
      <c r="U274" t="s">
        <v>61</v>
      </c>
      <c r="V274" t="s">
        <v>61</v>
      </c>
      <c r="W274" t="s">
        <v>1174</v>
      </c>
      <c r="AH274" t="str">
        <f t="shared" si="13"/>
        <v xml:space="preserve">         </v>
      </c>
      <c r="AI274" t="s">
        <v>61</v>
      </c>
      <c r="AJ274" t="s">
        <v>61</v>
      </c>
      <c r="AL274" t="s">
        <v>191</v>
      </c>
      <c r="AO274" s="1"/>
      <c r="AP274">
        <v>11</v>
      </c>
      <c r="AQ274" s="4">
        <v>41389</v>
      </c>
      <c r="AR274" s="4">
        <v>41422</v>
      </c>
      <c r="AS274" s="5">
        <f t="shared" si="14"/>
        <v>33</v>
      </c>
      <c r="AT274" t="s">
        <v>75</v>
      </c>
      <c r="AU274" t="s">
        <v>15</v>
      </c>
      <c r="AV274" s="10">
        <v>41422</v>
      </c>
      <c r="AW274" s="9" t="s">
        <v>526</v>
      </c>
      <c r="AX274" s="10">
        <v>41422</v>
      </c>
      <c r="AY274" s="10">
        <v>41430</v>
      </c>
      <c r="AZ274" s="9" t="s">
        <v>526</v>
      </c>
      <c r="BA274" s="10">
        <v>41431</v>
      </c>
      <c r="BB274" s="10">
        <v>41781</v>
      </c>
      <c r="BC274" s="9" t="s">
        <v>526</v>
      </c>
      <c r="BD274" s="10">
        <v>41781</v>
      </c>
      <c r="BK274" s="10">
        <v>41402</v>
      </c>
      <c r="BL274" s="10">
        <v>41436</v>
      </c>
      <c r="BU274" s="10">
        <v>41442</v>
      </c>
      <c r="CE274" s="10">
        <v>41786</v>
      </c>
    </row>
    <row r="275" spans="1:87" ht="15" customHeight="1">
      <c r="B275" t="s">
        <v>1175</v>
      </c>
      <c r="C275">
        <v>1301717</v>
      </c>
      <c r="D275" t="s">
        <v>125</v>
      </c>
      <c r="H275" s="7" t="s">
        <v>1176</v>
      </c>
      <c r="I275" t="s">
        <v>1177</v>
      </c>
      <c r="T275" t="str">
        <f t="shared" si="12"/>
        <v xml:space="preserve">         </v>
      </c>
      <c r="U275" t="s">
        <v>61</v>
      </c>
      <c r="V275">
        <v>3506649250</v>
      </c>
      <c r="W275" t="s">
        <v>82</v>
      </c>
      <c r="AH275" t="str">
        <f t="shared" si="13"/>
        <v xml:space="preserve">         </v>
      </c>
      <c r="AI275" t="s">
        <v>61</v>
      </c>
      <c r="AJ275" t="s">
        <v>61</v>
      </c>
      <c r="AL275" t="s">
        <v>191</v>
      </c>
      <c r="AO275" s="1"/>
      <c r="AP275">
        <v>11</v>
      </c>
      <c r="AQ275" s="4">
        <v>41389</v>
      </c>
      <c r="AR275" s="4"/>
      <c r="AS275" s="5">
        <f t="shared" si="14"/>
        <v>-41389</v>
      </c>
      <c r="AT275" t="s">
        <v>75</v>
      </c>
      <c r="AU275" t="s">
        <v>105</v>
      </c>
    </row>
    <row r="276" spans="1:87" ht="15" customHeight="1">
      <c r="B276" t="s">
        <v>1178</v>
      </c>
      <c r="C276">
        <v>1301722</v>
      </c>
      <c r="D276" t="s">
        <v>64</v>
      </c>
      <c r="E276" t="s">
        <v>286</v>
      </c>
      <c r="H276" s="7" t="s">
        <v>434</v>
      </c>
      <c r="I276" t="s">
        <v>1179</v>
      </c>
      <c r="J276" t="s">
        <v>289</v>
      </c>
      <c r="K276">
        <v>31</v>
      </c>
      <c r="L276" t="s">
        <v>72</v>
      </c>
      <c r="N276">
        <v>34</v>
      </c>
      <c r="O276" t="s">
        <v>170</v>
      </c>
      <c r="P276">
        <v>63</v>
      </c>
      <c r="Q276" t="s">
        <v>66</v>
      </c>
      <c r="T276" t="str">
        <f t="shared" si="12"/>
        <v xml:space="preserve">DG 31 F  34 D 63 SUR  </v>
      </c>
      <c r="U276" t="s">
        <v>61</v>
      </c>
      <c r="V276">
        <v>3347896</v>
      </c>
      <c r="W276" t="s">
        <v>82</v>
      </c>
      <c r="X276" t="s">
        <v>289</v>
      </c>
      <c r="Y276">
        <v>31</v>
      </c>
      <c r="Z276" t="s">
        <v>72</v>
      </c>
      <c r="AB276">
        <v>34</v>
      </c>
      <c r="AC276" t="s">
        <v>170</v>
      </c>
      <c r="AD276">
        <v>63</v>
      </c>
      <c r="AE276" t="s">
        <v>66</v>
      </c>
      <c r="AH276" t="str">
        <f t="shared" si="13"/>
        <v xml:space="preserve">DG 31 F  34 D 63 SUR  </v>
      </c>
      <c r="AI276" t="s">
        <v>61</v>
      </c>
      <c r="AJ276" t="s">
        <v>61</v>
      </c>
      <c r="AK276" t="s">
        <v>279</v>
      </c>
      <c r="AO276" s="1"/>
      <c r="AP276">
        <v>9</v>
      </c>
      <c r="AQ276" s="4">
        <v>41389</v>
      </c>
      <c r="AR276" s="4">
        <v>41402</v>
      </c>
      <c r="AS276" s="5">
        <f t="shared" si="14"/>
        <v>13</v>
      </c>
      <c r="AT276" t="s">
        <v>75</v>
      </c>
      <c r="AU276" t="s">
        <v>15</v>
      </c>
      <c r="AV276" s="10">
        <v>41402</v>
      </c>
      <c r="AW276" s="9" t="s">
        <v>630</v>
      </c>
      <c r="AX276" s="10">
        <v>41402</v>
      </c>
      <c r="CE276" s="10">
        <v>41402</v>
      </c>
    </row>
    <row r="277" spans="1:87" ht="15" customHeight="1">
      <c r="B277" t="s">
        <v>1180</v>
      </c>
      <c r="C277">
        <v>1301723</v>
      </c>
      <c r="D277" t="s">
        <v>64</v>
      </c>
      <c r="E277" t="s">
        <v>101</v>
      </c>
      <c r="H277" s="7" t="s">
        <v>434</v>
      </c>
      <c r="I277" t="s">
        <v>60</v>
      </c>
      <c r="T277" t="str">
        <f t="shared" si="12"/>
        <v xml:space="preserve">         </v>
      </c>
      <c r="U277" t="s">
        <v>61</v>
      </c>
      <c r="V277" t="s">
        <v>61</v>
      </c>
      <c r="W277" t="s">
        <v>82</v>
      </c>
      <c r="X277" t="s">
        <v>80</v>
      </c>
      <c r="Y277">
        <v>38</v>
      </c>
      <c r="AA277" t="s">
        <v>66</v>
      </c>
      <c r="AB277">
        <v>32</v>
      </c>
      <c r="AD277">
        <v>13</v>
      </c>
      <c r="AH277" t="str">
        <f t="shared" si="13"/>
        <v xml:space="preserve">CL 38  SUR 32  13   </v>
      </c>
      <c r="AI277" t="s">
        <v>61</v>
      </c>
      <c r="AJ277" t="s">
        <v>61</v>
      </c>
      <c r="AK277" t="s">
        <v>211</v>
      </c>
      <c r="AO277" s="1"/>
      <c r="AP277">
        <v>9</v>
      </c>
      <c r="AQ277" s="4">
        <v>41389</v>
      </c>
      <c r="AR277" s="4">
        <v>41402</v>
      </c>
      <c r="AS277" s="5">
        <f t="shared" si="14"/>
        <v>13</v>
      </c>
      <c r="AT277" t="s">
        <v>75</v>
      </c>
      <c r="AU277" t="s">
        <v>15</v>
      </c>
      <c r="AV277" s="10">
        <v>41402</v>
      </c>
      <c r="AW277" s="9" t="s">
        <v>236</v>
      </c>
      <c r="AX277" s="10">
        <v>41402</v>
      </c>
      <c r="CE277" s="10">
        <v>41402</v>
      </c>
    </row>
    <row r="278" spans="1:87" ht="15" customHeight="1">
      <c r="B278" t="s">
        <v>1181</v>
      </c>
      <c r="C278">
        <v>1301725</v>
      </c>
      <c r="D278" t="s">
        <v>64</v>
      </c>
      <c r="E278" t="s">
        <v>58</v>
      </c>
      <c r="H278" s="7" t="s">
        <v>296</v>
      </c>
      <c r="I278" t="s">
        <v>60</v>
      </c>
      <c r="T278" t="str">
        <f t="shared" si="12"/>
        <v xml:space="preserve">         </v>
      </c>
      <c r="U278" t="s">
        <v>61</v>
      </c>
      <c r="V278" t="s">
        <v>61</v>
      </c>
      <c r="W278" t="s">
        <v>82</v>
      </c>
      <c r="X278" t="s">
        <v>289</v>
      </c>
      <c r="Y278">
        <v>31</v>
      </c>
      <c r="AB278">
        <v>34</v>
      </c>
      <c r="AC278" t="s">
        <v>136</v>
      </c>
      <c r="AD278">
        <v>24</v>
      </c>
      <c r="AE278" t="s">
        <v>66</v>
      </c>
      <c r="AG278">
        <v>201</v>
      </c>
      <c r="AH278" t="str">
        <f t="shared" si="13"/>
        <v>DG 31   34 DD 24 SUR  201</v>
      </c>
      <c r="AI278" t="s">
        <v>61</v>
      </c>
      <c r="AJ278" t="s">
        <v>61</v>
      </c>
      <c r="AK278" t="s">
        <v>194</v>
      </c>
      <c r="AO278" s="1"/>
      <c r="AP278">
        <v>3</v>
      </c>
      <c r="AQ278" s="4">
        <v>41389</v>
      </c>
      <c r="AR278" s="4">
        <v>41402</v>
      </c>
      <c r="AS278" s="5">
        <f t="shared" si="14"/>
        <v>13</v>
      </c>
      <c r="AT278" t="s">
        <v>75</v>
      </c>
      <c r="AU278" t="s">
        <v>15</v>
      </c>
      <c r="AV278" s="10">
        <v>41404</v>
      </c>
      <c r="AW278" s="9" t="s">
        <v>630</v>
      </c>
      <c r="AX278" s="10">
        <v>41404</v>
      </c>
      <c r="AY278" s="10">
        <v>41409</v>
      </c>
      <c r="AZ278" s="9" t="s">
        <v>1182</v>
      </c>
      <c r="BA278" s="10">
        <v>41409</v>
      </c>
      <c r="CE278" s="10">
        <v>41409</v>
      </c>
    </row>
    <row r="279" spans="1:87" ht="15" customHeight="1">
      <c r="B279" t="s">
        <v>1183</v>
      </c>
      <c r="C279">
        <v>1301726</v>
      </c>
      <c r="D279" t="s">
        <v>64</v>
      </c>
      <c r="E279" t="s">
        <v>101</v>
      </c>
      <c r="H279" s="7" t="s">
        <v>434</v>
      </c>
      <c r="I279" t="s">
        <v>1184</v>
      </c>
      <c r="T279" t="str">
        <f t="shared" si="12"/>
        <v xml:space="preserve">         </v>
      </c>
      <c r="U279" t="s">
        <v>61</v>
      </c>
      <c r="V279">
        <v>2700638</v>
      </c>
      <c r="W279" t="s">
        <v>1185</v>
      </c>
      <c r="X279" t="s">
        <v>63</v>
      </c>
      <c r="Y279">
        <v>27</v>
      </c>
      <c r="Z279" t="s">
        <v>83</v>
      </c>
      <c r="AB279">
        <v>40</v>
      </c>
      <c r="AD279">
        <v>21</v>
      </c>
      <c r="AE279" t="s">
        <v>66</v>
      </c>
      <c r="AH279" t="str">
        <f t="shared" si="13"/>
        <v xml:space="preserve">KR 27 A  40  21 SUR  </v>
      </c>
      <c r="AI279" t="s">
        <v>61</v>
      </c>
      <c r="AJ279" t="s">
        <v>61</v>
      </c>
      <c r="AK279" t="s">
        <v>117</v>
      </c>
      <c r="AO279" s="1"/>
      <c r="AP279">
        <v>6</v>
      </c>
      <c r="AQ279" s="4">
        <v>41389</v>
      </c>
      <c r="AR279" s="4">
        <v>41423</v>
      </c>
      <c r="AS279" s="5">
        <f t="shared" si="14"/>
        <v>34</v>
      </c>
      <c r="AT279" t="s">
        <v>75</v>
      </c>
      <c r="AU279" t="s">
        <v>15</v>
      </c>
      <c r="AV279" s="10">
        <v>41414</v>
      </c>
      <c r="AW279" s="9" t="s">
        <v>237</v>
      </c>
      <c r="AX279" s="10">
        <v>41414</v>
      </c>
      <c r="AY279" s="10">
        <v>41423</v>
      </c>
      <c r="AZ279" s="9" t="s">
        <v>203</v>
      </c>
      <c r="BA279" s="10">
        <v>41423</v>
      </c>
      <c r="BB279" s="10">
        <v>41478</v>
      </c>
      <c r="BC279" s="9" t="s">
        <v>237</v>
      </c>
      <c r="BD279" s="10">
        <v>41478</v>
      </c>
    </row>
    <row r="280" spans="1:87" ht="15" customHeight="1">
      <c r="B280" t="s">
        <v>1186</v>
      </c>
      <c r="C280">
        <v>1301738</v>
      </c>
      <c r="D280" t="s">
        <v>64</v>
      </c>
      <c r="E280" t="s">
        <v>101</v>
      </c>
      <c r="H280" s="7" t="s">
        <v>434</v>
      </c>
      <c r="I280" t="s">
        <v>1187</v>
      </c>
      <c r="T280" t="str">
        <f t="shared" si="12"/>
        <v xml:space="preserve">         </v>
      </c>
      <c r="U280" t="s">
        <v>61</v>
      </c>
      <c r="V280" t="s">
        <v>61</v>
      </c>
      <c r="W280" t="s">
        <v>82</v>
      </c>
      <c r="AH280" t="str">
        <f t="shared" si="13"/>
        <v xml:space="preserve">         </v>
      </c>
      <c r="AI280" t="s">
        <v>61</v>
      </c>
      <c r="AJ280" t="s">
        <v>61</v>
      </c>
      <c r="AL280" t="s">
        <v>347</v>
      </c>
      <c r="AO280" s="1"/>
      <c r="AP280">
        <v>10</v>
      </c>
      <c r="AQ280" s="4">
        <v>41390</v>
      </c>
      <c r="AR280" s="4"/>
      <c r="AS280" s="5">
        <f t="shared" si="14"/>
        <v>-41390</v>
      </c>
      <c r="AT280" t="s">
        <v>69</v>
      </c>
      <c r="AU280" t="s">
        <v>202</v>
      </c>
      <c r="AV280" s="10">
        <v>41418</v>
      </c>
    </row>
    <row r="281" spans="1:87" ht="15" customHeight="1">
      <c r="B281" t="s">
        <v>1188</v>
      </c>
      <c r="C281">
        <v>1301751</v>
      </c>
      <c r="D281" t="s">
        <v>180</v>
      </c>
      <c r="H281" s="7" t="s">
        <v>1189</v>
      </c>
      <c r="I281" t="s">
        <v>804</v>
      </c>
      <c r="T281" t="str">
        <f t="shared" si="12"/>
        <v xml:space="preserve">         </v>
      </c>
      <c r="U281" t="s">
        <v>61</v>
      </c>
      <c r="V281" t="s">
        <v>61</v>
      </c>
      <c r="W281" t="s">
        <v>1190</v>
      </c>
      <c r="AH281" t="str">
        <f t="shared" si="13"/>
        <v xml:space="preserve">         </v>
      </c>
      <c r="AI281" t="s">
        <v>61</v>
      </c>
      <c r="AJ281" t="s">
        <v>61</v>
      </c>
      <c r="AL281" t="s">
        <v>191</v>
      </c>
      <c r="AO281" s="1"/>
      <c r="AP281">
        <v>11</v>
      </c>
      <c r="AQ281" s="4">
        <v>41390</v>
      </c>
      <c r="AR281" s="4"/>
      <c r="AS281" s="5">
        <f t="shared" si="14"/>
        <v>-41390</v>
      </c>
      <c r="AT281" t="s">
        <v>75</v>
      </c>
      <c r="AU281" t="s">
        <v>105</v>
      </c>
      <c r="AV281" s="10">
        <v>41416</v>
      </c>
      <c r="AW281" s="9" t="s">
        <v>237</v>
      </c>
      <c r="AX281" s="10">
        <v>41416</v>
      </c>
      <c r="AY281" s="10">
        <v>41478</v>
      </c>
      <c r="AZ281" s="9" t="s">
        <v>237</v>
      </c>
      <c r="BA281" s="10" t="s">
        <v>1191</v>
      </c>
    </row>
    <row r="282" spans="1:87" ht="15" customHeight="1">
      <c r="B282" t="s">
        <v>1192</v>
      </c>
      <c r="C282">
        <v>1301781</v>
      </c>
      <c r="D282" t="s">
        <v>77</v>
      </c>
      <c r="H282" s="7" t="s">
        <v>1193</v>
      </c>
      <c r="I282" t="s">
        <v>1194</v>
      </c>
      <c r="J282" t="s">
        <v>63</v>
      </c>
      <c r="K282">
        <v>42</v>
      </c>
      <c r="L282" t="s">
        <v>83</v>
      </c>
      <c r="N282">
        <v>26</v>
      </c>
      <c r="O282" t="s">
        <v>83</v>
      </c>
      <c r="P282">
        <v>134</v>
      </c>
      <c r="Q282" t="s">
        <v>66</v>
      </c>
      <c r="T282" t="str">
        <f t="shared" si="12"/>
        <v xml:space="preserve">KR 42 A  26 A 134 SUR  </v>
      </c>
      <c r="U282">
        <v>1037575167</v>
      </c>
      <c r="V282">
        <v>3027196</v>
      </c>
      <c r="W282" t="s">
        <v>1195</v>
      </c>
      <c r="X282" t="s">
        <v>289</v>
      </c>
      <c r="Y282">
        <v>30</v>
      </c>
      <c r="Z282" t="s">
        <v>83</v>
      </c>
      <c r="AB282">
        <v>35</v>
      </c>
      <c r="AD282">
        <v>38</v>
      </c>
      <c r="AE282" t="s">
        <v>66</v>
      </c>
      <c r="AH282" t="str">
        <f t="shared" si="13"/>
        <v xml:space="preserve">DG 30 A  35  38 SUR  </v>
      </c>
      <c r="AI282" t="s">
        <v>61</v>
      </c>
      <c r="AJ282" t="s">
        <v>61</v>
      </c>
      <c r="AK282" t="s">
        <v>194</v>
      </c>
      <c r="AO282" s="1"/>
      <c r="AP282">
        <v>3</v>
      </c>
      <c r="AQ282" s="4">
        <v>41390</v>
      </c>
      <c r="AR282" s="4">
        <v>41402</v>
      </c>
      <c r="AS282" s="5">
        <f t="shared" si="14"/>
        <v>12</v>
      </c>
      <c r="AT282" t="s">
        <v>75</v>
      </c>
      <c r="AU282" t="s">
        <v>15</v>
      </c>
    </row>
    <row r="283" spans="1:87" ht="15" customHeight="1">
      <c r="B283" t="s">
        <v>1196</v>
      </c>
      <c r="C283">
        <v>1301783</v>
      </c>
      <c r="D283" t="s">
        <v>77</v>
      </c>
      <c r="H283" s="7" t="s">
        <v>446</v>
      </c>
      <c r="I283" t="s">
        <v>60</v>
      </c>
      <c r="T283" t="str">
        <f t="shared" si="12"/>
        <v xml:space="preserve">         </v>
      </c>
      <c r="U283" t="s">
        <v>61</v>
      </c>
      <c r="V283" t="s">
        <v>61</v>
      </c>
      <c r="W283" t="s">
        <v>1197</v>
      </c>
      <c r="X283" t="s">
        <v>80</v>
      </c>
      <c r="Y283">
        <v>48</v>
      </c>
      <c r="Z283" t="s">
        <v>104</v>
      </c>
      <c r="AA283" t="s">
        <v>66</v>
      </c>
      <c r="AB283">
        <v>39</v>
      </c>
      <c r="AC283" t="s">
        <v>104</v>
      </c>
      <c r="AD283">
        <v>44</v>
      </c>
      <c r="AH283" t="str">
        <f t="shared" si="13"/>
        <v xml:space="preserve">CL 48 B SUR 39 B 44   </v>
      </c>
      <c r="AI283">
        <v>43566338</v>
      </c>
      <c r="AJ283">
        <v>2708168</v>
      </c>
      <c r="AK283" t="s">
        <v>109</v>
      </c>
      <c r="AO283" s="1"/>
      <c r="AP283">
        <v>7</v>
      </c>
      <c r="AQ283" s="4">
        <v>41390</v>
      </c>
      <c r="AR283" s="4"/>
      <c r="AS283" s="5">
        <f t="shared" si="14"/>
        <v>-41390</v>
      </c>
      <c r="AT283" t="s">
        <v>84</v>
      </c>
      <c r="AU283" t="s">
        <v>15</v>
      </c>
      <c r="BS283" s="10">
        <v>41492</v>
      </c>
      <c r="BT283" s="10">
        <v>41492</v>
      </c>
      <c r="BU283" s="10">
        <v>41509</v>
      </c>
      <c r="BV283" s="10">
        <v>41509</v>
      </c>
      <c r="CE283" s="10">
        <v>41541</v>
      </c>
    </row>
    <row r="284" spans="1:87" ht="15" customHeight="1">
      <c r="A284" t="s">
        <v>1198</v>
      </c>
      <c r="B284" t="s">
        <v>1199</v>
      </c>
      <c r="C284">
        <v>1301740</v>
      </c>
      <c r="D284" t="s">
        <v>77</v>
      </c>
      <c r="H284" s="7" t="s">
        <v>1200</v>
      </c>
      <c r="I284" t="s">
        <v>1201</v>
      </c>
      <c r="J284" t="s">
        <v>80</v>
      </c>
      <c r="K284">
        <v>37</v>
      </c>
      <c r="M284" t="s">
        <v>66</v>
      </c>
      <c r="N284">
        <v>43</v>
      </c>
      <c r="O284" t="s">
        <v>83</v>
      </c>
      <c r="P284">
        <v>60</v>
      </c>
      <c r="S284">
        <v>103</v>
      </c>
      <c r="T284" t="str">
        <f t="shared" si="12"/>
        <v>CL 37  SUR 43 A 60   103</v>
      </c>
      <c r="U284">
        <v>16234012</v>
      </c>
      <c r="V284">
        <v>3002212878</v>
      </c>
      <c r="W284" t="s">
        <v>1202</v>
      </c>
      <c r="X284" t="s">
        <v>80</v>
      </c>
      <c r="Y284">
        <v>37</v>
      </c>
      <c r="AA284" t="s">
        <v>66</v>
      </c>
      <c r="AB284">
        <v>43</v>
      </c>
      <c r="AC284" t="s">
        <v>83</v>
      </c>
      <c r="AD284">
        <v>60</v>
      </c>
      <c r="AG284">
        <v>504</v>
      </c>
      <c r="AH284" t="str">
        <f t="shared" si="13"/>
        <v>CL 37  SUR 43 A 60   504</v>
      </c>
      <c r="AI284" t="s">
        <v>61</v>
      </c>
      <c r="AJ284" t="s">
        <v>61</v>
      </c>
      <c r="AK284" t="s">
        <v>615</v>
      </c>
      <c r="AO284" s="1"/>
      <c r="AP284">
        <v>2</v>
      </c>
      <c r="AQ284" s="4">
        <v>41390</v>
      </c>
      <c r="AR284" s="4"/>
      <c r="AS284" s="5">
        <f t="shared" si="14"/>
        <v>-41390</v>
      </c>
      <c r="AT284" t="s">
        <v>84</v>
      </c>
      <c r="AU284" t="s">
        <v>704</v>
      </c>
    </row>
    <row r="285" spans="1:87" ht="15" customHeight="1">
      <c r="B285" t="s">
        <v>1203</v>
      </c>
      <c r="C285" t="s">
        <v>1204</v>
      </c>
      <c r="D285" t="s">
        <v>94</v>
      </c>
      <c r="H285" s="7" t="s">
        <v>1205</v>
      </c>
      <c r="I285" t="s">
        <v>231</v>
      </c>
      <c r="T285" t="str">
        <f t="shared" si="12"/>
        <v xml:space="preserve">         </v>
      </c>
      <c r="U285" t="s">
        <v>61</v>
      </c>
      <c r="V285" t="s">
        <v>61</v>
      </c>
      <c r="W285" t="s">
        <v>82</v>
      </c>
      <c r="X285" t="s">
        <v>146</v>
      </c>
      <c r="Y285">
        <v>34</v>
      </c>
      <c r="Z285" t="s">
        <v>315</v>
      </c>
      <c r="AA285" t="s">
        <v>66</v>
      </c>
      <c r="AB285">
        <v>31</v>
      </c>
      <c r="AD285">
        <v>8</v>
      </c>
      <c r="AH285" t="str">
        <f t="shared" si="13"/>
        <v xml:space="preserve">TR 34 E SUR 31  8   </v>
      </c>
      <c r="AI285" t="s">
        <v>61</v>
      </c>
      <c r="AJ285" t="s">
        <v>61</v>
      </c>
      <c r="AK285" t="s">
        <v>194</v>
      </c>
      <c r="AO285" s="1"/>
      <c r="AP285">
        <v>3</v>
      </c>
      <c r="AQ285" s="4">
        <v>41393</v>
      </c>
      <c r="AR285" s="4">
        <v>41397</v>
      </c>
      <c r="AS285" s="5">
        <f t="shared" si="14"/>
        <v>4</v>
      </c>
      <c r="AT285" t="s">
        <v>75</v>
      </c>
      <c r="AU285" t="s">
        <v>195</v>
      </c>
      <c r="AV285" s="10">
        <v>41393</v>
      </c>
      <c r="AW285" s="9" t="s">
        <v>444</v>
      </c>
      <c r="AX285" s="10">
        <v>41393</v>
      </c>
      <c r="AY285" s="10">
        <v>41397</v>
      </c>
      <c r="AZ285" s="9" t="s">
        <v>203</v>
      </c>
      <c r="BA285" s="10">
        <v>41397</v>
      </c>
      <c r="BB285" s="10">
        <v>41429</v>
      </c>
      <c r="BC285" s="9" t="s">
        <v>444</v>
      </c>
      <c r="BD285" s="10">
        <v>41429</v>
      </c>
      <c r="BE285" s="10">
        <v>41472</v>
      </c>
      <c r="BF285" s="9" t="s">
        <v>203</v>
      </c>
      <c r="BG285" s="10">
        <v>41473</v>
      </c>
      <c r="CE285" s="10">
        <v>41479</v>
      </c>
    </row>
    <row r="286" spans="1:87" ht="15" customHeight="1">
      <c r="A286" t="s">
        <v>1206</v>
      </c>
      <c r="B286" t="s">
        <v>1207</v>
      </c>
      <c r="C286" t="s">
        <v>1208</v>
      </c>
      <c r="D286" t="s">
        <v>180</v>
      </c>
      <c r="H286" s="7" t="s">
        <v>1209</v>
      </c>
      <c r="I286" t="s">
        <v>1210</v>
      </c>
      <c r="J286" t="s">
        <v>80</v>
      </c>
      <c r="K286">
        <v>27</v>
      </c>
      <c r="M286" t="s">
        <v>66</v>
      </c>
      <c r="N286">
        <v>28</v>
      </c>
      <c r="P286">
        <v>121</v>
      </c>
      <c r="T286" t="str">
        <f t="shared" si="12"/>
        <v xml:space="preserve">CL 27  SUR 28  121   </v>
      </c>
      <c r="U286" t="s">
        <v>61</v>
      </c>
      <c r="V286">
        <v>3061143</v>
      </c>
      <c r="W286" t="s">
        <v>1211</v>
      </c>
      <c r="AH286" t="str">
        <f t="shared" si="13"/>
        <v xml:space="preserve">         </v>
      </c>
      <c r="AI286" t="s">
        <v>61</v>
      </c>
      <c r="AJ286" t="s">
        <v>61</v>
      </c>
      <c r="AK286" t="s">
        <v>635</v>
      </c>
      <c r="AO286" s="1"/>
      <c r="AP286">
        <v>3</v>
      </c>
      <c r="AQ286" s="4">
        <v>41389</v>
      </c>
      <c r="AR286" s="4">
        <v>41389</v>
      </c>
      <c r="AS286" s="5">
        <f t="shared" si="14"/>
        <v>0</v>
      </c>
      <c r="AT286" t="s">
        <v>75</v>
      </c>
      <c r="AU286" t="s">
        <v>750</v>
      </c>
      <c r="AV286" s="10">
        <v>41389</v>
      </c>
      <c r="AW286" s="9" t="s">
        <v>253</v>
      </c>
      <c r="AX286" s="10">
        <v>41389</v>
      </c>
      <c r="AY286" s="10">
        <v>41408</v>
      </c>
      <c r="AZ286" s="9" t="s">
        <v>1212</v>
      </c>
      <c r="BA286" s="10">
        <v>41408</v>
      </c>
      <c r="BK286" s="10">
        <v>41417</v>
      </c>
      <c r="BL286" s="10">
        <v>41419</v>
      </c>
    </row>
    <row r="287" spans="1:87" ht="15" customHeight="1">
      <c r="B287" t="s">
        <v>1213</v>
      </c>
      <c r="C287">
        <v>1301805</v>
      </c>
      <c r="D287" t="s">
        <v>64</v>
      </c>
      <c r="E287" t="s">
        <v>101</v>
      </c>
      <c r="H287" s="7" t="s">
        <v>434</v>
      </c>
      <c r="I287" t="s">
        <v>273</v>
      </c>
      <c r="T287" t="str">
        <f t="shared" si="12"/>
        <v xml:space="preserve">         </v>
      </c>
      <c r="U287" t="s">
        <v>61</v>
      </c>
      <c r="V287" t="s">
        <v>61</v>
      </c>
      <c r="W287" t="s">
        <v>82</v>
      </c>
      <c r="X287" t="s">
        <v>146</v>
      </c>
      <c r="Y287">
        <v>34</v>
      </c>
      <c r="Z287" t="s">
        <v>81</v>
      </c>
      <c r="AA287" t="s">
        <v>66</v>
      </c>
      <c r="AB287">
        <v>33</v>
      </c>
      <c r="AD287">
        <v>7</v>
      </c>
      <c r="AH287" t="str">
        <f t="shared" si="13"/>
        <v xml:space="preserve">TR 34 C SUR 33  7   </v>
      </c>
      <c r="AI287" t="s">
        <v>61</v>
      </c>
      <c r="AJ287" t="s">
        <v>61</v>
      </c>
      <c r="AK287" t="s">
        <v>279</v>
      </c>
      <c r="AO287" s="1"/>
      <c r="AP287">
        <v>9</v>
      </c>
      <c r="AQ287" s="4">
        <v>41393</v>
      </c>
      <c r="AR287" s="4"/>
      <c r="AS287" s="5">
        <f t="shared" si="14"/>
        <v>-41393</v>
      </c>
      <c r="AT287" t="s">
        <v>75</v>
      </c>
      <c r="AU287" t="s">
        <v>202</v>
      </c>
      <c r="AV287" s="10">
        <v>41402</v>
      </c>
      <c r="AW287" s="9" t="s">
        <v>203</v>
      </c>
      <c r="AX287" s="10">
        <v>41402</v>
      </c>
      <c r="AY287" s="10">
        <v>41414</v>
      </c>
      <c r="AZ287" s="9" t="s">
        <v>237</v>
      </c>
      <c r="BA287" s="10">
        <v>41414</v>
      </c>
    </row>
    <row r="288" spans="1:87" ht="15" customHeight="1">
      <c r="A288" t="s">
        <v>1214</v>
      </c>
      <c r="B288" t="s">
        <v>1215</v>
      </c>
      <c r="C288">
        <v>117470</v>
      </c>
      <c r="D288" t="s">
        <v>180</v>
      </c>
      <c r="H288" s="7" t="s">
        <v>1216</v>
      </c>
      <c r="I288" t="s">
        <v>1217</v>
      </c>
      <c r="T288" t="str">
        <f t="shared" si="12"/>
        <v xml:space="preserve">         </v>
      </c>
      <c r="U288" t="s">
        <v>61</v>
      </c>
      <c r="V288" t="s">
        <v>61</v>
      </c>
      <c r="W288" t="s">
        <v>1218</v>
      </c>
      <c r="AH288" t="str">
        <f t="shared" si="13"/>
        <v xml:space="preserve">         </v>
      </c>
      <c r="AI288" t="s">
        <v>61</v>
      </c>
      <c r="AJ288">
        <v>3002900444</v>
      </c>
      <c r="AL288" t="s">
        <v>191</v>
      </c>
      <c r="AO288" s="1" t="s">
        <v>375</v>
      </c>
      <c r="AP288">
        <v>11</v>
      </c>
      <c r="AQ288" s="4">
        <v>41388</v>
      </c>
      <c r="AR288" s="4"/>
      <c r="AS288" s="5">
        <f t="shared" si="14"/>
        <v>-41388</v>
      </c>
      <c r="AT288" t="s">
        <v>75</v>
      </c>
      <c r="AU288" t="s">
        <v>15</v>
      </c>
      <c r="BU288" s="9" t="s">
        <v>1219</v>
      </c>
      <c r="BV288" s="10">
        <v>41382</v>
      </c>
      <c r="CI288" t="s">
        <v>559</v>
      </c>
    </row>
    <row r="289" spans="2:84" ht="15" customHeight="1">
      <c r="B289" t="s">
        <v>1220</v>
      </c>
      <c r="C289" t="s">
        <v>1221</v>
      </c>
      <c r="D289" t="s">
        <v>64</v>
      </c>
      <c r="E289" t="s">
        <v>101</v>
      </c>
      <c r="H289" s="7" t="s">
        <v>1222</v>
      </c>
      <c r="I289" t="s">
        <v>60</v>
      </c>
      <c r="T289" t="str">
        <f t="shared" si="12"/>
        <v xml:space="preserve">         </v>
      </c>
      <c r="U289" t="s">
        <v>61</v>
      </c>
      <c r="V289" t="s">
        <v>61</v>
      </c>
      <c r="W289" t="s">
        <v>1223</v>
      </c>
      <c r="AH289" t="str">
        <f t="shared" si="13"/>
        <v xml:space="preserve">         </v>
      </c>
      <c r="AI289">
        <v>71669491</v>
      </c>
      <c r="AJ289" t="s">
        <v>61</v>
      </c>
      <c r="AK289" t="s">
        <v>432</v>
      </c>
      <c r="AO289" s="1"/>
      <c r="AP289">
        <v>1</v>
      </c>
      <c r="AQ289" s="4">
        <v>41394</v>
      </c>
      <c r="AR289" s="4">
        <v>41390</v>
      </c>
      <c r="AS289" s="5">
        <f t="shared" si="14"/>
        <v>-4</v>
      </c>
      <c r="AT289" t="s">
        <v>69</v>
      </c>
      <c r="AU289" t="s">
        <v>15</v>
      </c>
      <c r="AV289" s="10">
        <v>41390</v>
      </c>
      <c r="AW289" s="9" t="s">
        <v>92</v>
      </c>
      <c r="AX289" s="10">
        <v>41390</v>
      </c>
      <c r="BM289" s="10">
        <v>41390</v>
      </c>
      <c r="BN289" s="10">
        <v>41422</v>
      </c>
      <c r="BU289" s="10">
        <v>41394</v>
      </c>
      <c r="BV289" s="10">
        <v>41417</v>
      </c>
      <c r="CE289" s="10">
        <v>41424</v>
      </c>
    </row>
    <row r="290" spans="2:84" ht="27.75" customHeight="1">
      <c r="B290" t="s">
        <v>1224</v>
      </c>
      <c r="C290" t="s">
        <v>1225</v>
      </c>
      <c r="D290" t="s">
        <v>64</v>
      </c>
      <c r="E290" t="s">
        <v>58</v>
      </c>
      <c r="F290">
        <v>3</v>
      </c>
      <c r="H290" s="7" t="s">
        <v>1226</v>
      </c>
      <c r="I290" t="s">
        <v>60</v>
      </c>
      <c r="T290" t="str">
        <f t="shared" si="12"/>
        <v xml:space="preserve">         </v>
      </c>
      <c r="U290" t="s">
        <v>61</v>
      </c>
      <c r="V290" t="s">
        <v>61</v>
      </c>
      <c r="W290" t="s">
        <v>1227</v>
      </c>
      <c r="X290" t="s">
        <v>63</v>
      </c>
      <c r="Y290">
        <v>29</v>
      </c>
      <c r="Z290" t="s">
        <v>83</v>
      </c>
      <c r="AB290">
        <v>39</v>
      </c>
      <c r="AC290" t="s">
        <v>104</v>
      </c>
      <c r="AD290">
        <v>75</v>
      </c>
      <c r="AE290" t="s">
        <v>66</v>
      </c>
      <c r="AH290" t="str">
        <f t="shared" si="13"/>
        <v xml:space="preserve">KR 29 A  39 B 75 SUR  </v>
      </c>
      <c r="AI290" t="s">
        <v>61</v>
      </c>
      <c r="AJ290">
        <v>3315628</v>
      </c>
      <c r="AK290" t="s">
        <v>339</v>
      </c>
      <c r="AO290" s="1"/>
      <c r="AP290">
        <v>6</v>
      </c>
      <c r="AQ290" s="4">
        <v>41396</v>
      </c>
      <c r="AR290" s="4">
        <v>41393</v>
      </c>
      <c r="AS290" s="5">
        <f t="shared" si="14"/>
        <v>-3</v>
      </c>
      <c r="AT290" t="s">
        <v>69</v>
      </c>
      <c r="AU290" t="s">
        <v>15</v>
      </c>
      <c r="AV290" s="10">
        <v>41393</v>
      </c>
      <c r="AW290" s="9" t="s">
        <v>444</v>
      </c>
      <c r="AX290" s="10">
        <v>41393</v>
      </c>
      <c r="BM290" s="10">
        <v>41422</v>
      </c>
      <c r="BN290" s="10">
        <v>41424</v>
      </c>
      <c r="BO290" s="10">
        <v>41429</v>
      </c>
      <c r="BP290" s="10">
        <v>41429</v>
      </c>
      <c r="BS290" s="10">
        <v>41446</v>
      </c>
      <c r="CE290" s="10">
        <v>41928</v>
      </c>
    </row>
    <row r="291" spans="2:84" ht="15" customHeight="1">
      <c r="B291" t="s">
        <v>1228</v>
      </c>
      <c r="C291">
        <v>1301524</v>
      </c>
      <c r="D291" t="s">
        <v>94</v>
      </c>
      <c r="H291" s="7" t="s">
        <v>1229</v>
      </c>
      <c r="I291" t="s">
        <v>1230</v>
      </c>
      <c r="T291" t="str">
        <f t="shared" si="12"/>
        <v xml:space="preserve">         </v>
      </c>
      <c r="U291">
        <v>42876220</v>
      </c>
      <c r="V291" t="s">
        <v>61</v>
      </c>
      <c r="W291" t="s">
        <v>1231</v>
      </c>
      <c r="AH291" t="str">
        <f t="shared" si="13"/>
        <v xml:space="preserve">         </v>
      </c>
      <c r="AI291" t="s">
        <v>61</v>
      </c>
      <c r="AJ291" t="s">
        <v>61</v>
      </c>
      <c r="AL291" t="s">
        <v>347</v>
      </c>
      <c r="AO291" s="1"/>
      <c r="AP291">
        <v>10</v>
      </c>
      <c r="AQ291" s="4">
        <v>41394</v>
      </c>
      <c r="AR291" s="4">
        <v>41416</v>
      </c>
      <c r="AS291" s="5">
        <f t="shared" si="14"/>
        <v>22</v>
      </c>
      <c r="AT291" t="s">
        <v>75</v>
      </c>
      <c r="AU291" t="s">
        <v>15</v>
      </c>
      <c r="CE291" s="10">
        <v>41416</v>
      </c>
    </row>
    <row r="292" spans="2:84">
      <c r="B292" t="s">
        <v>1232</v>
      </c>
      <c r="C292">
        <v>1301857</v>
      </c>
      <c r="D292" t="s">
        <v>57</v>
      </c>
      <c r="E292" t="s">
        <v>58</v>
      </c>
      <c r="H292" s="7" t="s">
        <v>1233</v>
      </c>
      <c r="I292" t="s">
        <v>231</v>
      </c>
      <c r="T292" t="str">
        <f t="shared" si="12"/>
        <v xml:space="preserve">         </v>
      </c>
      <c r="U292" t="s">
        <v>61</v>
      </c>
      <c r="V292" t="s">
        <v>61</v>
      </c>
      <c r="W292" t="s">
        <v>1234</v>
      </c>
      <c r="X292" t="s">
        <v>63</v>
      </c>
      <c r="Y292">
        <v>24</v>
      </c>
      <c r="Z292" t="s">
        <v>81</v>
      </c>
      <c r="AB292">
        <v>40</v>
      </c>
      <c r="AC292" t="s">
        <v>1235</v>
      </c>
      <c r="AD292">
        <v>48</v>
      </c>
      <c r="AE292" t="s">
        <v>66</v>
      </c>
      <c r="AH292" t="str">
        <f t="shared" si="13"/>
        <v xml:space="preserve">KR 24 C  40 FF 48 SUR  </v>
      </c>
      <c r="AI292" t="s">
        <v>61</v>
      </c>
      <c r="AJ292">
        <v>3020173</v>
      </c>
      <c r="AK292" t="s">
        <v>117</v>
      </c>
      <c r="AO292" s="1"/>
      <c r="AP292">
        <v>6</v>
      </c>
      <c r="AQ292" s="4">
        <v>41397</v>
      </c>
      <c r="AR292" s="4">
        <v>41400</v>
      </c>
      <c r="AS292" s="5">
        <f t="shared" si="14"/>
        <v>3</v>
      </c>
      <c r="AT292" t="s">
        <v>69</v>
      </c>
      <c r="AU292" t="s">
        <v>15</v>
      </c>
      <c r="AV292" s="10">
        <v>41397</v>
      </c>
      <c r="AW292" s="9" t="s">
        <v>203</v>
      </c>
      <c r="AX292" s="10">
        <v>41397</v>
      </c>
      <c r="BM292" s="10">
        <v>41397</v>
      </c>
      <c r="BN292" s="10">
        <v>41429</v>
      </c>
      <c r="BO292" s="10">
        <v>41429</v>
      </c>
      <c r="BP292" s="10">
        <v>41431</v>
      </c>
      <c r="BS292" s="10">
        <v>41446</v>
      </c>
      <c r="CE292" s="9" t="s">
        <v>1236</v>
      </c>
    </row>
    <row r="293" spans="2:84" ht="15" customHeight="1">
      <c r="B293" t="s">
        <v>1237</v>
      </c>
      <c r="C293">
        <v>1301858</v>
      </c>
      <c r="D293" t="s">
        <v>77</v>
      </c>
      <c r="H293" s="7" t="s">
        <v>1238</v>
      </c>
      <c r="I293" t="s">
        <v>60</v>
      </c>
      <c r="T293" t="str">
        <f t="shared" si="12"/>
        <v xml:space="preserve">         </v>
      </c>
      <c r="U293" t="s">
        <v>61</v>
      </c>
      <c r="V293" t="s">
        <v>61</v>
      </c>
      <c r="W293" t="s">
        <v>273</v>
      </c>
      <c r="X293" t="s">
        <v>80</v>
      </c>
      <c r="Y293">
        <v>33</v>
      </c>
      <c r="AA293" t="s">
        <v>66</v>
      </c>
      <c r="AB293">
        <v>45</v>
      </c>
      <c r="AH293" t="str">
        <f t="shared" si="13"/>
        <v xml:space="preserve">CL 33  SUR 45     </v>
      </c>
      <c r="AI293" t="s">
        <v>61</v>
      </c>
      <c r="AJ293" t="s">
        <v>61</v>
      </c>
      <c r="AK293" t="s">
        <v>615</v>
      </c>
      <c r="AO293" s="1"/>
      <c r="AP293">
        <v>2</v>
      </c>
      <c r="AQ293" s="4">
        <v>41397</v>
      </c>
      <c r="AR293" s="4"/>
      <c r="AS293" s="5">
        <f t="shared" si="14"/>
        <v>-41397</v>
      </c>
      <c r="AT293" t="s">
        <v>75</v>
      </c>
      <c r="AU293" t="s">
        <v>195</v>
      </c>
    </row>
    <row r="294" spans="2:84" ht="15" customHeight="1">
      <c r="B294" t="s">
        <v>1239</v>
      </c>
      <c r="C294" t="s">
        <v>1240</v>
      </c>
      <c r="D294" t="s">
        <v>77</v>
      </c>
      <c r="H294" s="7" t="s">
        <v>446</v>
      </c>
      <c r="I294" t="s">
        <v>1241</v>
      </c>
      <c r="J294" t="s">
        <v>289</v>
      </c>
      <c r="K294">
        <v>31</v>
      </c>
      <c r="L294" t="s">
        <v>1242</v>
      </c>
      <c r="N294">
        <v>32</v>
      </c>
      <c r="O294" t="s">
        <v>81</v>
      </c>
      <c r="P294">
        <v>28</v>
      </c>
      <c r="Q294" t="s">
        <v>66</v>
      </c>
      <c r="R294">
        <v>5</v>
      </c>
      <c r="S294">
        <v>503</v>
      </c>
      <c r="T294" t="str">
        <f t="shared" si="12"/>
        <v>DG 31 BA  32 C 28 SUR 5 503</v>
      </c>
      <c r="U294">
        <v>70549878</v>
      </c>
      <c r="V294">
        <v>2705382</v>
      </c>
      <c r="W294" t="s">
        <v>1243</v>
      </c>
      <c r="X294" t="s">
        <v>289</v>
      </c>
      <c r="Y294">
        <v>31</v>
      </c>
      <c r="Z294" t="s">
        <v>1242</v>
      </c>
      <c r="AB294">
        <v>32</v>
      </c>
      <c r="AC294" t="s">
        <v>81</v>
      </c>
      <c r="AD294">
        <v>28</v>
      </c>
      <c r="AE294" t="s">
        <v>66</v>
      </c>
      <c r="AF294">
        <v>5</v>
      </c>
      <c r="AG294">
        <v>302</v>
      </c>
      <c r="AH294" t="str">
        <f t="shared" si="13"/>
        <v>DG 31 BA  32 C 28 SUR 5 302</v>
      </c>
      <c r="AI294" t="s">
        <v>61</v>
      </c>
      <c r="AJ294">
        <v>5881745</v>
      </c>
      <c r="AK294" t="s">
        <v>449</v>
      </c>
      <c r="AO294" s="1"/>
      <c r="AP294">
        <v>3</v>
      </c>
      <c r="AQ294" s="4">
        <v>41396</v>
      </c>
      <c r="AR294" s="4">
        <v>41404</v>
      </c>
      <c r="AS294" s="5">
        <f t="shared" si="14"/>
        <v>8</v>
      </c>
      <c r="AT294" t="s">
        <v>84</v>
      </c>
      <c r="AU294" t="s">
        <v>15</v>
      </c>
      <c r="BM294" s="10">
        <v>41404</v>
      </c>
      <c r="BN294" s="10">
        <v>41404</v>
      </c>
      <c r="BO294" s="10">
        <v>41404</v>
      </c>
      <c r="BP294" s="10">
        <v>41410</v>
      </c>
      <c r="BS294" s="10">
        <v>41410</v>
      </c>
      <c r="CE294" s="10">
        <v>41628</v>
      </c>
    </row>
    <row r="295" spans="2:84">
      <c r="B295" t="s">
        <v>1244</v>
      </c>
      <c r="C295" t="s">
        <v>1245</v>
      </c>
      <c r="D295" t="s">
        <v>57</v>
      </c>
      <c r="H295" s="7" t="s">
        <v>1246</v>
      </c>
      <c r="I295" t="s">
        <v>1247</v>
      </c>
      <c r="J295" t="s">
        <v>80</v>
      </c>
      <c r="K295">
        <v>39</v>
      </c>
      <c r="M295" t="s">
        <v>66</v>
      </c>
      <c r="N295">
        <v>44</v>
      </c>
      <c r="P295">
        <v>20</v>
      </c>
      <c r="T295" t="str">
        <f t="shared" si="12"/>
        <v xml:space="preserve">CL 39  SUR 44  20   </v>
      </c>
      <c r="U295">
        <v>8341428</v>
      </c>
      <c r="V295">
        <v>2700445</v>
      </c>
      <c r="W295" t="s">
        <v>1248</v>
      </c>
      <c r="X295" t="s">
        <v>80</v>
      </c>
      <c r="Y295">
        <v>39</v>
      </c>
      <c r="AA295" t="s">
        <v>66</v>
      </c>
      <c r="AB295">
        <v>44</v>
      </c>
      <c r="AD295">
        <v>26</v>
      </c>
      <c r="AH295" t="str">
        <f t="shared" si="13"/>
        <v xml:space="preserve">CL 39  SUR 44  26   </v>
      </c>
      <c r="AI295" t="s">
        <v>61</v>
      </c>
      <c r="AJ295" t="s">
        <v>61</v>
      </c>
      <c r="AK295" t="s">
        <v>201</v>
      </c>
      <c r="AO295" s="1"/>
      <c r="AP295">
        <v>8</v>
      </c>
      <c r="AQ295" s="4">
        <v>41397</v>
      </c>
      <c r="AR295" s="4">
        <v>41400</v>
      </c>
      <c r="AS295" s="5">
        <f t="shared" si="14"/>
        <v>3</v>
      </c>
      <c r="AT295" t="s">
        <v>148</v>
      </c>
      <c r="AU295" t="s">
        <v>15</v>
      </c>
      <c r="AV295" s="10"/>
      <c r="BU295" s="10">
        <v>41400</v>
      </c>
      <c r="BV295" s="10">
        <v>41400</v>
      </c>
      <c r="CE295" s="10">
        <v>41446</v>
      </c>
      <c r="CF295" s="10">
        <v>41509</v>
      </c>
    </row>
    <row r="296" spans="2:84" ht="15" customHeight="1">
      <c r="B296" t="s">
        <v>1249</v>
      </c>
      <c r="C296" t="s">
        <v>1250</v>
      </c>
      <c r="D296" t="s">
        <v>77</v>
      </c>
      <c r="H296" s="7" t="s">
        <v>1251</v>
      </c>
      <c r="I296" t="s">
        <v>1252</v>
      </c>
      <c r="T296" t="str">
        <f t="shared" si="12"/>
        <v xml:space="preserve">         </v>
      </c>
      <c r="U296" t="s">
        <v>61</v>
      </c>
      <c r="V296" t="s">
        <v>61</v>
      </c>
      <c r="W296" t="s">
        <v>1253</v>
      </c>
      <c r="X296" t="s">
        <v>63</v>
      </c>
      <c r="Y296">
        <v>44</v>
      </c>
      <c r="AB296">
        <v>39</v>
      </c>
      <c r="AC296" t="s">
        <v>104</v>
      </c>
      <c r="AD296">
        <v>25</v>
      </c>
      <c r="AE296" t="s">
        <v>66</v>
      </c>
      <c r="AH296" t="str">
        <f t="shared" si="13"/>
        <v xml:space="preserve">KR 44   39 B 25 SUR  </v>
      </c>
      <c r="AI296">
        <v>4336165</v>
      </c>
      <c r="AJ296">
        <v>3793529</v>
      </c>
      <c r="AK296" t="s">
        <v>201</v>
      </c>
      <c r="AO296" s="1"/>
      <c r="AP296">
        <v>8</v>
      </c>
      <c r="AQ296" s="4">
        <v>41396</v>
      </c>
      <c r="AR296" s="4">
        <v>41400</v>
      </c>
      <c r="AS296" s="5">
        <f t="shared" si="14"/>
        <v>4</v>
      </c>
      <c r="AT296" t="s">
        <v>84</v>
      </c>
      <c r="AU296" t="s">
        <v>15</v>
      </c>
      <c r="BM296" s="10">
        <v>41370</v>
      </c>
      <c r="BN296" s="10">
        <v>41400</v>
      </c>
      <c r="BW296" s="10">
        <v>41519</v>
      </c>
      <c r="BX296" s="10">
        <v>41521</v>
      </c>
      <c r="CE296" s="10">
        <v>41541</v>
      </c>
    </row>
    <row r="297" spans="2:84" ht="15" customHeight="1">
      <c r="B297" t="s">
        <v>1254</v>
      </c>
      <c r="C297" t="s">
        <v>1255</v>
      </c>
      <c r="D297" t="s">
        <v>77</v>
      </c>
      <c r="H297" s="7" t="s">
        <v>451</v>
      </c>
      <c r="I297" t="s">
        <v>231</v>
      </c>
      <c r="T297" t="str">
        <f t="shared" si="12"/>
        <v xml:space="preserve">         </v>
      </c>
      <c r="U297" t="s">
        <v>61</v>
      </c>
      <c r="V297" t="s">
        <v>61</v>
      </c>
      <c r="W297" t="s">
        <v>1256</v>
      </c>
      <c r="X297" t="s">
        <v>80</v>
      </c>
      <c r="Y297">
        <v>49</v>
      </c>
      <c r="Z297" t="s">
        <v>170</v>
      </c>
      <c r="AA297" t="s">
        <v>66</v>
      </c>
      <c r="AB297">
        <v>40</v>
      </c>
      <c r="AC297" t="s">
        <v>83</v>
      </c>
      <c r="AD297">
        <v>145</v>
      </c>
      <c r="AG297">
        <v>132</v>
      </c>
      <c r="AH297" t="str">
        <f t="shared" si="13"/>
        <v>CL 49 D SUR 40 A 145   132</v>
      </c>
      <c r="AI297">
        <v>42878329</v>
      </c>
      <c r="AJ297">
        <v>3335356</v>
      </c>
      <c r="AK297" t="s">
        <v>225</v>
      </c>
      <c r="AO297" s="1"/>
      <c r="AP297">
        <v>7</v>
      </c>
      <c r="AQ297" s="4">
        <v>41393</v>
      </c>
      <c r="AR297" s="4">
        <v>41400</v>
      </c>
      <c r="AS297" s="5">
        <f t="shared" si="14"/>
        <v>7</v>
      </c>
      <c r="AT297" t="s">
        <v>75</v>
      </c>
      <c r="AU297" t="s">
        <v>15</v>
      </c>
      <c r="AV297" s="10">
        <v>41491</v>
      </c>
      <c r="AW297" s="9" t="s">
        <v>203</v>
      </c>
      <c r="AX297" s="10">
        <v>41492</v>
      </c>
      <c r="BK297" s="10">
        <v>41400</v>
      </c>
      <c r="BL297" s="10">
        <v>41477</v>
      </c>
      <c r="CE297" s="10">
        <v>41500</v>
      </c>
    </row>
    <row r="298" spans="2:84" ht="15" customHeight="1">
      <c r="B298" t="s">
        <v>1257</v>
      </c>
      <c r="C298">
        <v>1301862</v>
      </c>
      <c r="D298" t="s">
        <v>77</v>
      </c>
      <c r="E298" t="s">
        <v>101</v>
      </c>
      <c r="H298" s="7" t="s">
        <v>1258</v>
      </c>
      <c r="I298" t="s">
        <v>231</v>
      </c>
      <c r="T298" t="str">
        <f t="shared" si="12"/>
        <v xml:space="preserve">         </v>
      </c>
      <c r="U298" t="s">
        <v>61</v>
      </c>
      <c r="V298" t="s">
        <v>61</v>
      </c>
      <c r="W298" t="s">
        <v>82</v>
      </c>
      <c r="X298" t="s">
        <v>80</v>
      </c>
      <c r="Y298">
        <v>37</v>
      </c>
      <c r="AA298" t="s">
        <v>66</v>
      </c>
      <c r="AB298">
        <v>37</v>
      </c>
      <c r="AD298">
        <v>37</v>
      </c>
      <c r="AG298">
        <v>301</v>
      </c>
      <c r="AH298" t="str">
        <f t="shared" si="13"/>
        <v>CL 37  SUR 37  37   301</v>
      </c>
      <c r="AI298" t="s">
        <v>61</v>
      </c>
      <c r="AJ298" t="s">
        <v>61</v>
      </c>
      <c r="AK298" t="s">
        <v>211</v>
      </c>
      <c r="AO298" s="1"/>
      <c r="AP298">
        <v>9</v>
      </c>
      <c r="AQ298" s="4">
        <v>41397</v>
      </c>
      <c r="AR298" s="4">
        <v>41402</v>
      </c>
      <c r="AS298" s="5">
        <f t="shared" si="14"/>
        <v>5</v>
      </c>
      <c r="AT298" t="s">
        <v>75</v>
      </c>
      <c r="AU298" t="s">
        <v>15</v>
      </c>
      <c r="AV298" s="10">
        <v>41402</v>
      </c>
      <c r="AW298" s="9" t="s">
        <v>203</v>
      </c>
      <c r="AX298" s="10">
        <v>41402</v>
      </c>
      <c r="AY298" s="10">
        <v>41414</v>
      </c>
      <c r="AZ298" s="9" t="s">
        <v>444</v>
      </c>
      <c r="BA298" s="10">
        <v>41414</v>
      </c>
      <c r="CE298" s="10">
        <v>41442</v>
      </c>
    </row>
    <row r="299" spans="2:84" ht="15" customHeight="1">
      <c r="B299" t="s">
        <v>1259</v>
      </c>
      <c r="C299">
        <v>1301865</v>
      </c>
      <c r="D299" t="s">
        <v>64</v>
      </c>
      <c r="E299" t="s">
        <v>101</v>
      </c>
      <c r="H299" s="7" t="s">
        <v>434</v>
      </c>
      <c r="I299" t="s">
        <v>273</v>
      </c>
      <c r="J299" t="s">
        <v>289</v>
      </c>
      <c r="K299">
        <v>39</v>
      </c>
      <c r="N299">
        <v>32</v>
      </c>
      <c r="O299" t="s">
        <v>81</v>
      </c>
      <c r="P299">
        <v>13</v>
      </c>
      <c r="Q299" t="s">
        <v>66</v>
      </c>
      <c r="T299" t="str">
        <f t="shared" si="12"/>
        <v xml:space="preserve">DG 39   32 C 13 SUR  </v>
      </c>
      <c r="U299" t="s">
        <v>61</v>
      </c>
      <c r="V299" t="s">
        <v>61</v>
      </c>
      <c r="W299" t="s">
        <v>1260</v>
      </c>
      <c r="X299" t="s">
        <v>289</v>
      </c>
      <c r="Y299">
        <v>39</v>
      </c>
      <c r="AB299">
        <v>32</v>
      </c>
      <c r="AC299" t="s">
        <v>81</v>
      </c>
      <c r="AD299">
        <v>13</v>
      </c>
      <c r="AE299" t="s">
        <v>66</v>
      </c>
      <c r="AH299" t="str">
        <f t="shared" si="13"/>
        <v xml:space="preserve">DG 39   32 C 13 SUR  </v>
      </c>
      <c r="AI299" t="s">
        <v>61</v>
      </c>
      <c r="AJ299" t="s">
        <v>61</v>
      </c>
      <c r="AK299" t="s">
        <v>496</v>
      </c>
      <c r="AO299" s="1"/>
      <c r="AP299">
        <v>9</v>
      </c>
      <c r="AQ299" s="4">
        <v>41397</v>
      </c>
      <c r="AR299" s="4">
        <v>41402</v>
      </c>
      <c r="AS299" s="5">
        <f t="shared" si="14"/>
        <v>5</v>
      </c>
      <c r="AT299" t="s">
        <v>75</v>
      </c>
      <c r="AU299" t="s">
        <v>202</v>
      </c>
      <c r="AV299" s="10">
        <v>41402</v>
      </c>
      <c r="AW299" s="9" t="s">
        <v>85</v>
      </c>
      <c r="AX299" s="10">
        <v>41402</v>
      </c>
      <c r="AY299" s="10">
        <v>41464</v>
      </c>
      <c r="AZ299" s="9" t="s">
        <v>203</v>
      </c>
      <c r="BA299" s="10">
        <v>41464</v>
      </c>
      <c r="BK299" s="10">
        <v>41453</v>
      </c>
    </row>
    <row r="300" spans="2:84" ht="15" customHeight="1">
      <c r="B300" t="s">
        <v>1261</v>
      </c>
      <c r="C300">
        <v>1301866</v>
      </c>
      <c r="D300" t="s">
        <v>64</v>
      </c>
      <c r="E300" t="s">
        <v>101</v>
      </c>
      <c r="H300" s="7" t="s">
        <v>434</v>
      </c>
      <c r="I300" t="s">
        <v>1262</v>
      </c>
      <c r="J300" t="s">
        <v>80</v>
      </c>
      <c r="K300">
        <v>53</v>
      </c>
      <c r="L300" t="s">
        <v>81</v>
      </c>
      <c r="M300" t="s">
        <v>66</v>
      </c>
      <c r="N300">
        <v>40</v>
      </c>
      <c r="O300" t="s">
        <v>104</v>
      </c>
      <c r="P300">
        <v>160</v>
      </c>
      <c r="R300">
        <v>12</v>
      </c>
      <c r="S300">
        <v>324</v>
      </c>
      <c r="T300" t="str">
        <f t="shared" si="12"/>
        <v>CL 53 C SUR 40 B 160  12 324</v>
      </c>
      <c r="U300" t="s">
        <v>61</v>
      </c>
      <c r="V300">
        <v>3380277</v>
      </c>
      <c r="W300" t="s">
        <v>82</v>
      </c>
      <c r="X300" t="s">
        <v>80</v>
      </c>
      <c r="Y300">
        <v>53</v>
      </c>
      <c r="Z300" t="s">
        <v>81</v>
      </c>
      <c r="AA300" t="s">
        <v>66</v>
      </c>
      <c r="AB300">
        <v>43</v>
      </c>
      <c r="AC300" t="s">
        <v>83</v>
      </c>
      <c r="AD300">
        <v>52</v>
      </c>
      <c r="AH300" t="str">
        <f t="shared" si="13"/>
        <v xml:space="preserve">CL 53 C SUR 43 A 52   </v>
      </c>
      <c r="AI300" t="s">
        <v>61</v>
      </c>
      <c r="AJ300" t="s">
        <v>61</v>
      </c>
      <c r="AK300" t="s">
        <v>225</v>
      </c>
      <c r="AO300" s="1"/>
      <c r="AP300">
        <v>7</v>
      </c>
      <c r="AQ300" s="4">
        <v>41397</v>
      </c>
      <c r="AR300" s="4">
        <v>41402</v>
      </c>
      <c r="AS300" s="5">
        <f t="shared" si="14"/>
        <v>5</v>
      </c>
      <c r="AT300" t="s">
        <v>75</v>
      </c>
      <c r="AU300" t="s">
        <v>195</v>
      </c>
      <c r="AV300" s="10">
        <v>41402</v>
      </c>
      <c r="AW300" s="9" t="s">
        <v>203</v>
      </c>
      <c r="AX300" s="10">
        <v>41402</v>
      </c>
    </row>
    <row r="301" spans="2:84" ht="30" customHeight="1">
      <c r="B301" t="s">
        <v>1263</v>
      </c>
      <c r="C301">
        <v>1301876</v>
      </c>
      <c r="D301" t="s">
        <v>64</v>
      </c>
      <c r="E301" t="s">
        <v>101</v>
      </c>
      <c r="H301" s="7" t="s">
        <v>1264</v>
      </c>
      <c r="I301" t="s">
        <v>273</v>
      </c>
      <c r="T301" t="str">
        <f t="shared" si="12"/>
        <v xml:space="preserve">         </v>
      </c>
      <c r="U301" t="s">
        <v>61</v>
      </c>
      <c r="V301" t="s">
        <v>61</v>
      </c>
      <c r="W301" t="s">
        <v>1265</v>
      </c>
      <c r="X301" t="s">
        <v>80</v>
      </c>
      <c r="Y301">
        <v>38</v>
      </c>
      <c r="Z301" t="s">
        <v>83</v>
      </c>
      <c r="AA301" t="s">
        <v>66</v>
      </c>
      <c r="AB301">
        <v>43</v>
      </c>
      <c r="AC301" t="s">
        <v>83</v>
      </c>
      <c r="AD301">
        <v>2</v>
      </c>
      <c r="AH301" t="str">
        <f t="shared" si="13"/>
        <v xml:space="preserve">CL 38 A SUR 43 A 2   </v>
      </c>
      <c r="AI301" t="s">
        <v>61</v>
      </c>
      <c r="AJ301" t="s">
        <v>61</v>
      </c>
      <c r="AK301" t="s">
        <v>147</v>
      </c>
      <c r="AO301" s="1"/>
      <c r="AP301">
        <v>9</v>
      </c>
      <c r="AQ301" s="4">
        <v>41400</v>
      </c>
      <c r="AR301" s="4">
        <v>41402</v>
      </c>
      <c r="AS301" s="5">
        <f t="shared" si="14"/>
        <v>2</v>
      </c>
      <c r="AT301" t="s">
        <v>75</v>
      </c>
      <c r="AU301" t="s">
        <v>195</v>
      </c>
      <c r="AV301" s="10">
        <v>41402</v>
      </c>
      <c r="AW301" s="9" t="s">
        <v>203</v>
      </c>
      <c r="AX301" s="10">
        <v>41402</v>
      </c>
      <c r="AY301" s="10">
        <v>41429</v>
      </c>
      <c r="AZ301" s="9" t="s">
        <v>444</v>
      </c>
    </row>
    <row r="302" spans="2:84">
      <c r="B302" t="s">
        <v>1266</v>
      </c>
      <c r="C302">
        <v>1301883</v>
      </c>
      <c r="D302" t="s">
        <v>57</v>
      </c>
      <c r="E302" t="s">
        <v>58</v>
      </c>
      <c r="H302" s="7" t="s">
        <v>296</v>
      </c>
      <c r="I302" t="s">
        <v>231</v>
      </c>
      <c r="T302" t="str">
        <f t="shared" si="12"/>
        <v xml:space="preserve">         </v>
      </c>
      <c r="U302" t="s">
        <v>61</v>
      </c>
      <c r="V302" t="s">
        <v>61</v>
      </c>
      <c r="W302" t="s">
        <v>82</v>
      </c>
      <c r="X302" t="s">
        <v>80</v>
      </c>
      <c r="Y302">
        <v>41</v>
      </c>
      <c r="Z302" t="s">
        <v>83</v>
      </c>
      <c r="AA302" t="s">
        <v>66</v>
      </c>
      <c r="AB302">
        <v>26</v>
      </c>
      <c r="AD302">
        <v>150</v>
      </c>
      <c r="AG302">
        <v>117</v>
      </c>
      <c r="AH302" t="str">
        <f t="shared" si="13"/>
        <v>CL 41 A SUR 26  150   117</v>
      </c>
      <c r="AI302" t="s">
        <v>61</v>
      </c>
      <c r="AJ302" t="s">
        <v>61</v>
      </c>
      <c r="AK302" t="s">
        <v>322</v>
      </c>
      <c r="AO302" s="1"/>
      <c r="AP302">
        <v>6</v>
      </c>
      <c r="AQ302" s="4">
        <v>41400</v>
      </c>
      <c r="AR302" s="4">
        <v>41400</v>
      </c>
      <c r="AS302" s="5">
        <f t="shared" si="14"/>
        <v>0</v>
      </c>
      <c r="AT302" t="s">
        <v>75</v>
      </c>
      <c r="AU302" t="s">
        <v>15</v>
      </c>
      <c r="AV302" s="10">
        <v>41400</v>
      </c>
      <c r="AW302" s="9" t="s">
        <v>203</v>
      </c>
      <c r="AX302" s="10">
        <v>41400</v>
      </c>
      <c r="AY302" s="10">
        <v>41414</v>
      </c>
      <c r="AZ302" s="9" t="s">
        <v>444</v>
      </c>
      <c r="BA302" s="10">
        <v>41414</v>
      </c>
      <c r="BM302" s="10">
        <v>41414</v>
      </c>
      <c r="BN302" s="10">
        <v>41422</v>
      </c>
      <c r="BO302" s="10">
        <v>41422</v>
      </c>
      <c r="BP302" s="10">
        <v>41430</v>
      </c>
      <c r="BS302" s="10">
        <v>41446</v>
      </c>
      <c r="CE302" s="10">
        <v>41593</v>
      </c>
    </row>
    <row r="303" spans="2:84" ht="15" customHeight="1">
      <c r="B303" t="s">
        <v>1267</v>
      </c>
      <c r="C303">
        <v>1301884</v>
      </c>
      <c r="D303" t="s">
        <v>64</v>
      </c>
      <c r="E303" t="s">
        <v>101</v>
      </c>
      <c r="H303" s="7" t="s">
        <v>434</v>
      </c>
      <c r="I303" t="s">
        <v>60</v>
      </c>
      <c r="T303" t="str">
        <f t="shared" si="12"/>
        <v xml:space="preserve">         </v>
      </c>
      <c r="U303" t="s">
        <v>61</v>
      </c>
      <c r="V303" t="s">
        <v>61</v>
      </c>
      <c r="W303" t="s">
        <v>1268</v>
      </c>
      <c r="X303" t="s">
        <v>146</v>
      </c>
      <c r="Y303">
        <v>34</v>
      </c>
      <c r="Z303" t="s">
        <v>81</v>
      </c>
      <c r="AA303" t="s">
        <v>66</v>
      </c>
      <c r="AB303">
        <v>32</v>
      </c>
      <c r="AD303">
        <v>8</v>
      </c>
      <c r="AH303" t="str">
        <f t="shared" si="13"/>
        <v xml:space="preserve">TR 34 C SUR 32  8   </v>
      </c>
      <c r="AI303" t="s">
        <v>61</v>
      </c>
      <c r="AJ303" t="s">
        <v>61</v>
      </c>
      <c r="AK303" t="s">
        <v>279</v>
      </c>
      <c r="AO303" s="1"/>
      <c r="AP303">
        <v>9</v>
      </c>
      <c r="AQ303" s="4">
        <v>41400</v>
      </c>
      <c r="AR303" s="4"/>
      <c r="AS303" s="5">
        <f t="shared" si="14"/>
        <v>-41400</v>
      </c>
      <c r="AT303" t="s">
        <v>75</v>
      </c>
      <c r="AU303" t="s">
        <v>202</v>
      </c>
    </row>
    <row r="304" spans="2:84" ht="15" customHeight="1">
      <c r="B304" t="s">
        <v>1269</v>
      </c>
      <c r="C304">
        <v>1301885</v>
      </c>
      <c r="D304" t="s">
        <v>64</v>
      </c>
      <c r="E304" t="s">
        <v>101</v>
      </c>
      <c r="H304" s="7" t="s">
        <v>434</v>
      </c>
      <c r="I304" t="s">
        <v>1270</v>
      </c>
      <c r="J304" t="s">
        <v>146</v>
      </c>
      <c r="K304">
        <v>34</v>
      </c>
      <c r="L304" t="s">
        <v>104</v>
      </c>
      <c r="M304" t="s">
        <v>66</v>
      </c>
      <c r="N304">
        <v>30</v>
      </c>
      <c r="P304">
        <v>29</v>
      </c>
      <c r="S304">
        <v>301</v>
      </c>
      <c r="T304" t="str">
        <f t="shared" si="12"/>
        <v>TR 34 B SUR 30  29   301</v>
      </c>
      <c r="U304">
        <v>5711942</v>
      </c>
      <c r="V304">
        <v>3147388777</v>
      </c>
      <c r="W304" t="s">
        <v>82</v>
      </c>
      <c r="AH304" t="str">
        <f t="shared" si="13"/>
        <v xml:space="preserve">         </v>
      </c>
      <c r="AI304" t="s">
        <v>61</v>
      </c>
      <c r="AJ304" t="s">
        <v>61</v>
      </c>
      <c r="AK304" t="s">
        <v>194</v>
      </c>
      <c r="AO304" s="1"/>
      <c r="AP304">
        <v>3</v>
      </c>
      <c r="AQ304" s="4">
        <v>41400</v>
      </c>
      <c r="AR304" s="4">
        <v>41479</v>
      </c>
      <c r="AS304" s="5">
        <f t="shared" si="14"/>
        <v>79</v>
      </c>
      <c r="AT304" t="s">
        <v>75</v>
      </c>
      <c r="AU304" s="15" t="s">
        <v>15</v>
      </c>
      <c r="AV304" s="10">
        <v>41479</v>
      </c>
      <c r="AW304" s="9" t="s">
        <v>1271</v>
      </c>
      <c r="AX304" s="10">
        <v>41547</v>
      </c>
      <c r="CE304" s="10">
        <v>41548</v>
      </c>
    </row>
    <row r="305" spans="2:84" ht="15" customHeight="1">
      <c r="B305" t="s">
        <v>1272</v>
      </c>
      <c r="C305">
        <v>1301887</v>
      </c>
      <c r="D305" t="s">
        <v>64</v>
      </c>
      <c r="G305" t="s">
        <v>1273</v>
      </c>
      <c r="H305" s="7" t="s">
        <v>1274</v>
      </c>
      <c r="I305" t="s">
        <v>1275</v>
      </c>
      <c r="J305" t="s">
        <v>80</v>
      </c>
      <c r="K305">
        <v>49</v>
      </c>
      <c r="M305" t="s">
        <v>66</v>
      </c>
      <c r="N305">
        <v>48</v>
      </c>
      <c r="P305">
        <v>28</v>
      </c>
      <c r="T305" t="str">
        <f t="shared" si="12"/>
        <v xml:space="preserve">CL 49  SUR 48  28   </v>
      </c>
      <c r="U305" t="s">
        <v>61</v>
      </c>
      <c r="V305">
        <v>3394081</v>
      </c>
      <c r="W305" t="s">
        <v>1276</v>
      </c>
      <c r="AH305" t="str">
        <f t="shared" si="13"/>
        <v xml:space="preserve">         </v>
      </c>
      <c r="AI305" t="s">
        <v>61</v>
      </c>
      <c r="AJ305" t="s">
        <v>61</v>
      </c>
      <c r="AL305" t="s">
        <v>91</v>
      </c>
      <c r="AO305" s="1"/>
      <c r="AP305">
        <v>12</v>
      </c>
      <c r="AQ305" s="4">
        <v>41400</v>
      </c>
      <c r="AR305" s="4"/>
      <c r="AS305" s="5">
        <f t="shared" si="14"/>
        <v>-41400</v>
      </c>
      <c r="AT305" t="s">
        <v>64</v>
      </c>
      <c r="AU305" t="s">
        <v>15</v>
      </c>
      <c r="CE305" s="10">
        <v>41451</v>
      </c>
    </row>
    <row r="306" spans="2:84" ht="15" customHeight="1">
      <c r="B306" t="s">
        <v>1277</v>
      </c>
      <c r="C306">
        <v>1301906</v>
      </c>
      <c r="D306" t="s">
        <v>64</v>
      </c>
      <c r="E306" t="s">
        <v>101</v>
      </c>
      <c r="H306" s="7" t="s">
        <v>1278</v>
      </c>
      <c r="I306" t="s">
        <v>60</v>
      </c>
      <c r="T306" t="str">
        <f t="shared" si="12"/>
        <v xml:space="preserve">         </v>
      </c>
      <c r="U306" t="s">
        <v>61</v>
      </c>
      <c r="V306" t="s">
        <v>61</v>
      </c>
      <c r="W306" t="s">
        <v>82</v>
      </c>
      <c r="X306" t="s">
        <v>80</v>
      </c>
      <c r="Y306">
        <v>39</v>
      </c>
      <c r="Z306" t="s">
        <v>83</v>
      </c>
      <c r="AA306" t="s">
        <v>66</v>
      </c>
      <c r="AB306">
        <v>47</v>
      </c>
      <c r="AD306">
        <v>17</v>
      </c>
      <c r="AH306" t="str">
        <f t="shared" si="13"/>
        <v xml:space="preserve">CL 39 A SUR 47  17   </v>
      </c>
      <c r="AI306" t="s">
        <v>61</v>
      </c>
      <c r="AJ306" t="s">
        <v>61</v>
      </c>
      <c r="AK306" t="s">
        <v>201</v>
      </c>
      <c r="AO306" s="1"/>
      <c r="AP306">
        <v>8</v>
      </c>
      <c r="AQ306" s="4">
        <v>41401</v>
      </c>
      <c r="AR306" s="4">
        <v>41401</v>
      </c>
      <c r="AS306" s="5">
        <f t="shared" si="14"/>
        <v>0</v>
      </c>
      <c r="AT306" t="s">
        <v>69</v>
      </c>
      <c r="AU306" t="s">
        <v>15</v>
      </c>
      <c r="AV306" s="10">
        <v>41401</v>
      </c>
      <c r="AW306" s="9" t="s">
        <v>436</v>
      </c>
      <c r="AX306" s="10">
        <v>41401</v>
      </c>
      <c r="BM306" s="10">
        <v>41401</v>
      </c>
      <c r="BN306" s="10">
        <v>41432</v>
      </c>
      <c r="BO306" s="10">
        <v>41432</v>
      </c>
      <c r="BP306" s="10">
        <v>41432</v>
      </c>
      <c r="BS306" s="10">
        <v>41446</v>
      </c>
      <c r="CE306" s="10">
        <v>41617</v>
      </c>
    </row>
    <row r="307" spans="2:84" ht="15" customHeight="1">
      <c r="B307" t="s">
        <v>1279</v>
      </c>
      <c r="C307">
        <v>1301903</v>
      </c>
      <c r="D307" t="s">
        <v>172</v>
      </c>
      <c r="H307" s="7" t="s">
        <v>1280</v>
      </c>
      <c r="I307" t="s">
        <v>1281</v>
      </c>
      <c r="J307" t="s">
        <v>80</v>
      </c>
      <c r="K307">
        <v>26</v>
      </c>
      <c r="M307" t="s">
        <v>66</v>
      </c>
      <c r="N307">
        <v>42</v>
      </c>
      <c r="P307">
        <v>100</v>
      </c>
      <c r="S307">
        <v>302</v>
      </c>
      <c r="T307" t="str">
        <f t="shared" si="12"/>
        <v>CL 26  SUR 42  100   302</v>
      </c>
      <c r="U307" t="s">
        <v>61</v>
      </c>
      <c r="V307">
        <v>3317298</v>
      </c>
      <c r="W307" t="s">
        <v>82</v>
      </c>
      <c r="AH307" t="str">
        <f t="shared" si="13"/>
        <v xml:space="preserve">         </v>
      </c>
      <c r="AI307" t="s">
        <v>61</v>
      </c>
      <c r="AJ307" t="s">
        <v>61</v>
      </c>
      <c r="AK307" t="s">
        <v>153</v>
      </c>
      <c r="AO307" s="1"/>
      <c r="AP307">
        <v>3</v>
      </c>
      <c r="AQ307" s="4">
        <v>41401</v>
      </c>
      <c r="AR307" s="4">
        <v>41402</v>
      </c>
      <c r="AS307" s="5">
        <f t="shared" si="14"/>
        <v>1</v>
      </c>
      <c r="AT307" t="s">
        <v>148</v>
      </c>
      <c r="AU307" t="s">
        <v>15</v>
      </c>
      <c r="AV307" s="10">
        <v>41400</v>
      </c>
      <c r="AW307" s="9" t="s">
        <v>236</v>
      </c>
      <c r="AX307" s="10">
        <v>41400</v>
      </c>
      <c r="AY307" s="10">
        <v>41408</v>
      </c>
      <c r="AZ307" s="9" t="s">
        <v>236</v>
      </c>
      <c r="BA307" s="10">
        <v>41408</v>
      </c>
      <c r="CE307" s="10">
        <v>41408</v>
      </c>
    </row>
    <row r="308" spans="2:84" ht="15" customHeight="1">
      <c r="B308" t="s">
        <v>1282</v>
      </c>
      <c r="C308">
        <v>1301904</v>
      </c>
      <c r="D308" t="s">
        <v>64</v>
      </c>
      <c r="E308" t="s">
        <v>101</v>
      </c>
      <c r="H308" s="7" t="s">
        <v>1278</v>
      </c>
      <c r="I308" t="s">
        <v>60</v>
      </c>
      <c r="T308" t="str">
        <f t="shared" si="12"/>
        <v xml:space="preserve">         </v>
      </c>
      <c r="U308" t="s">
        <v>61</v>
      </c>
      <c r="V308" t="s">
        <v>61</v>
      </c>
      <c r="W308" t="s">
        <v>82</v>
      </c>
      <c r="X308" t="s">
        <v>80</v>
      </c>
      <c r="Y308">
        <v>39</v>
      </c>
      <c r="Z308" t="s">
        <v>83</v>
      </c>
      <c r="AA308" t="s">
        <v>66</v>
      </c>
      <c r="AB308">
        <v>47</v>
      </c>
      <c r="AC308" t="s">
        <v>83</v>
      </c>
      <c r="AD308">
        <v>31</v>
      </c>
      <c r="AH308" t="str">
        <f t="shared" si="13"/>
        <v xml:space="preserve">CL 39 A SUR 47 A 31   </v>
      </c>
      <c r="AI308" t="s">
        <v>61</v>
      </c>
      <c r="AJ308" t="s">
        <v>61</v>
      </c>
      <c r="AK308" t="s">
        <v>201</v>
      </c>
      <c r="AO308" s="1"/>
      <c r="AP308">
        <v>8</v>
      </c>
      <c r="AQ308" s="4">
        <v>41401</v>
      </c>
      <c r="AR308" s="4">
        <v>41401</v>
      </c>
      <c r="AS308" s="5">
        <f t="shared" si="14"/>
        <v>0</v>
      </c>
      <c r="AT308" t="s">
        <v>69</v>
      </c>
      <c r="AU308" t="s">
        <v>15</v>
      </c>
      <c r="AV308" s="10">
        <v>41401</v>
      </c>
      <c r="AW308" s="9" t="s">
        <v>436</v>
      </c>
      <c r="AX308" s="10">
        <v>41401</v>
      </c>
      <c r="BM308" s="10">
        <v>41401</v>
      </c>
      <c r="BN308" s="10">
        <v>41432</v>
      </c>
      <c r="BO308" s="10">
        <v>41432</v>
      </c>
      <c r="BP308" s="10">
        <v>41432</v>
      </c>
      <c r="BS308" s="10">
        <v>41549</v>
      </c>
      <c r="BT308" s="10">
        <v>41556</v>
      </c>
      <c r="CE308" s="10">
        <v>41617</v>
      </c>
    </row>
    <row r="309" spans="2:84" ht="15" customHeight="1">
      <c r="B309" t="s">
        <v>1283</v>
      </c>
      <c r="C309" t="s">
        <v>1284</v>
      </c>
      <c r="D309" t="s">
        <v>64</v>
      </c>
      <c r="E309" t="s">
        <v>101</v>
      </c>
      <c r="H309" s="7" t="s">
        <v>1278</v>
      </c>
      <c r="I309" t="s">
        <v>60</v>
      </c>
      <c r="T309" t="str">
        <f t="shared" si="12"/>
        <v xml:space="preserve">         </v>
      </c>
      <c r="U309" t="s">
        <v>61</v>
      </c>
      <c r="V309" t="s">
        <v>61</v>
      </c>
      <c r="W309" t="s">
        <v>82</v>
      </c>
      <c r="X309" t="s">
        <v>80</v>
      </c>
      <c r="Y309">
        <v>39</v>
      </c>
      <c r="Z309" t="s">
        <v>83</v>
      </c>
      <c r="AA309" t="s">
        <v>66</v>
      </c>
      <c r="AB309">
        <v>47</v>
      </c>
      <c r="AC309" t="s">
        <v>83</v>
      </c>
      <c r="AD309">
        <v>11</v>
      </c>
      <c r="AH309" t="str">
        <f t="shared" si="13"/>
        <v xml:space="preserve">CL 39 A SUR 47 A 11   </v>
      </c>
      <c r="AI309" t="s">
        <v>61</v>
      </c>
      <c r="AJ309" t="s">
        <v>61</v>
      </c>
      <c r="AK309" t="s">
        <v>201</v>
      </c>
      <c r="AO309" s="1"/>
      <c r="AP309">
        <v>8</v>
      </c>
      <c r="AQ309" s="4">
        <v>41401</v>
      </c>
      <c r="AR309" s="4"/>
      <c r="AS309" s="5">
        <f t="shared" si="14"/>
        <v>-41401</v>
      </c>
      <c r="AT309" t="s">
        <v>69</v>
      </c>
      <c r="AU309" t="s">
        <v>15</v>
      </c>
      <c r="AV309" s="10">
        <v>41401</v>
      </c>
      <c r="AW309" s="9" t="s">
        <v>436</v>
      </c>
      <c r="AX309" s="10">
        <v>41401</v>
      </c>
      <c r="AY309" s="10">
        <v>41415</v>
      </c>
      <c r="AZ309" s="9" t="s">
        <v>444</v>
      </c>
      <c r="BA309" s="10">
        <v>41415</v>
      </c>
      <c r="BM309" s="10">
        <v>41429</v>
      </c>
      <c r="BN309" s="10">
        <v>41432</v>
      </c>
      <c r="BO309" s="10">
        <v>41432</v>
      </c>
      <c r="BP309" s="10">
        <v>41432</v>
      </c>
      <c r="BS309" s="10">
        <v>41446</v>
      </c>
    </row>
    <row r="310" spans="2:84" ht="15" customHeight="1">
      <c r="B310" t="s">
        <v>1285</v>
      </c>
      <c r="C310">
        <v>1301907</v>
      </c>
      <c r="D310" t="s">
        <v>64</v>
      </c>
      <c r="E310" t="s">
        <v>101</v>
      </c>
      <c r="H310" s="7" t="s">
        <v>1278</v>
      </c>
      <c r="I310" t="s">
        <v>60</v>
      </c>
      <c r="T310" t="str">
        <f t="shared" si="12"/>
        <v xml:space="preserve">         </v>
      </c>
      <c r="U310" t="s">
        <v>61</v>
      </c>
      <c r="V310" t="s">
        <v>61</v>
      </c>
      <c r="W310" t="s">
        <v>82</v>
      </c>
      <c r="X310" t="s">
        <v>63</v>
      </c>
      <c r="Y310">
        <v>46</v>
      </c>
      <c r="Z310" t="s">
        <v>83</v>
      </c>
      <c r="AB310">
        <v>39</v>
      </c>
      <c r="AC310" t="s">
        <v>104</v>
      </c>
      <c r="AD310">
        <v>5</v>
      </c>
      <c r="AE310" t="s">
        <v>66</v>
      </c>
      <c r="AH310" t="str">
        <f t="shared" si="13"/>
        <v xml:space="preserve">KR 46 A  39 B 5 SUR  </v>
      </c>
      <c r="AI310" t="s">
        <v>61</v>
      </c>
      <c r="AJ310" t="s">
        <v>61</v>
      </c>
      <c r="AK310" t="s">
        <v>201</v>
      </c>
      <c r="AO310" s="1"/>
      <c r="AP310">
        <v>8</v>
      </c>
      <c r="AQ310" s="4">
        <v>41401</v>
      </c>
      <c r="AR310" s="4">
        <v>41401</v>
      </c>
      <c r="AS310" s="5">
        <f t="shared" si="14"/>
        <v>0</v>
      </c>
      <c r="AT310" t="s">
        <v>69</v>
      </c>
      <c r="AU310" t="s">
        <v>15</v>
      </c>
      <c r="AV310" s="10">
        <v>41401</v>
      </c>
      <c r="AW310" s="9" t="s">
        <v>236</v>
      </c>
      <c r="AX310" s="10">
        <v>41401</v>
      </c>
      <c r="BM310" s="10">
        <v>41401</v>
      </c>
      <c r="BN310" s="10">
        <v>41432</v>
      </c>
      <c r="BO310" s="10">
        <v>41432</v>
      </c>
      <c r="BP310" s="10">
        <v>41432</v>
      </c>
      <c r="BS310" s="10">
        <v>41446</v>
      </c>
    </row>
    <row r="311" spans="2:84" ht="15" customHeight="1">
      <c r="B311" t="s">
        <v>1286</v>
      </c>
      <c r="C311">
        <v>1302292</v>
      </c>
      <c r="D311" t="s">
        <v>64</v>
      </c>
      <c r="E311" t="s">
        <v>101</v>
      </c>
      <c r="F311">
        <v>3</v>
      </c>
      <c r="H311" s="7" t="s">
        <v>1287</v>
      </c>
      <c r="I311" t="s">
        <v>60</v>
      </c>
      <c r="T311" t="str">
        <f t="shared" si="12"/>
        <v xml:space="preserve">         </v>
      </c>
      <c r="U311" t="s">
        <v>61</v>
      </c>
      <c r="V311" t="s">
        <v>61</v>
      </c>
      <c r="W311" t="s">
        <v>1288</v>
      </c>
      <c r="X311" t="s">
        <v>63</v>
      </c>
      <c r="Y311">
        <v>38</v>
      </c>
      <c r="AB311">
        <v>38</v>
      </c>
      <c r="AC311" t="s">
        <v>83</v>
      </c>
      <c r="AD311">
        <v>54</v>
      </c>
      <c r="AE311" t="s">
        <v>66</v>
      </c>
      <c r="AH311" t="str">
        <f t="shared" si="13"/>
        <v xml:space="preserve">KR 38   38 A 54 SUR  </v>
      </c>
      <c r="AI311" t="s">
        <v>61</v>
      </c>
      <c r="AJ311" t="s">
        <v>61</v>
      </c>
      <c r="AK311" t="s">
        <v>211</v>
      </c>
      <c r="AO311" s="1"/>
      <c r="AP311">
        <v>9</v>
      </c>
      <c r="AQ311" s="4">
        <v>41417</v>
      </c>
      <c r="AR311" s="4"/>
      <c r="AS311" s="5">
        <f t="shared" si="14"/>
        <v>-41417</v>
      </c>
      <c r="AT311" t="s">
        <v>69</v>
      </c>
      <c r="AU311" t="s">
        <v>15</v>
      </c>
      <c r="AV311" s="10">
        <v>41417</v>
      </c>
      <c r="AW311" s="9" t="s">
        <v>436</v>
      </c>
      <c r="AX311" s="10">
        <v>41417</v>
      </c>
      <c r="BM311" s="10">
        <v>41417</v>
      </c>
      <c r="BN311" s="10">
        <v>41432</v>
      </c>
      <c r="BO311" s="10">
        <v>41432</v>
      </c>
      <c r="BP311" s="10">
        <v>41432</v>
      </c>
      <c r="BS311" s="10">
        <v>41446</v>
      </c>
    </row>
    <row r="312" spans="2:84" ht="15" customHeight="1">
      <c r="B312" t="s">
        <v>1289</v>
      </c>
      <c r="C312" t="s">
        <v>1290</v>
      </c>
      <c r="D312" t="s">
        <v>77</v>
      </c>
      <c r="H312" s="7" t="s">
        <v>1291</v>
      </c>
      <c r="I312" t="s">
        <v>1292</v>
      </c>
      <c r="J312" t="s">
        <v>80</v>
      </c>
      <c r="K312">
        <v>36</v>
      </c>
      <c r="L312" t="s">
        <v>170</v>
      </c>
      <c r="M312" t="s">
        <v>66</v>
      </c>
      <c r="N312">
        <v>27</v>
      </c>
      <c r="O312" t="s">
        <v>83</v>
      </c>
      <c r="P312">
        <v>205</v>
      </c>
      <c r="T312" t="str">
        <f t="shared" si="12"/>
        <v xml:space="preserve">CL 36 D SUR 27 A 205   </v>
      </c>
      <c r="U312" t="s">
        <v>61</v>
      </c>
      <c r="V312">
        <v>2709499</v>
      </c>
      <c r="W312" t="s">
        <v>1293</v>
      </c>
      <c r="X312" t="s">
        <v>80</v>
      </c>
      <c r="Y312">
        <v>36</v>
      </c>
      <c r="Z312" t="s">
        <v>170</v>
      </c>
      <c r="AA312" t="s">
        <v>66</v>
      </c>
      <c r="AB312">
        <v>27</v>
      </c>
      <c r="AC312" t="s">
        <v>83</v>
      </c>
      <c r="AD312">
        <v>205</v>
      </c>
      <c r="AG312">
        <v>148</v>
      </c>
      <c r="AH312" t="str">
        <f t="shared" si="13"/>
        <v>CL 36 D SUR 27 A 205   148</v>
      </c>
      <c r="AI312">
        <v>14205640</v>
      </c>
      <c r="AJ312">
        <v>4441257</v>
      </c>
      <c r="AK312" t="s">
        <v>166</v>
      </c>
      <c r="AO312" s="1"/>
      <c r="AP312">
        <v>5</v>
      </c>
      <c r="AQ312" s="4">
        <v>41402</v>
      </c>
      <c r="AR312" s="4">
        <v>41403</v>
      </c>
      <c r="AS312" s="5">
        <f t="shared" si="14"/>
        <v>1</v>
      </c>
      <c r="AT312" t="s">
        <v>84</v>
      </c>
      <c r="AU312" t="s">
        <v>15</v>
      </c>
      <c r="AV312" s="10">
        <v>41403</v>
      </c>
      <c r="AW312" s="9" t="s">
        <v>85</v>
      </c>
      <c r="AX312" s="10">
        <v>41403</v>
      </c>
      <c r="AY312" s="10">
        <v>41529</v>
      </c>
      <c r="AZ312" s="9" t="s">
        <v>436</v>
      </c>
      <c r="BA312" s="10">
        <v>41530</v>
      </c>
      <c r="BB312" s="10">
        <v>41536</v>
      </c>
      <c r="BC312" s="9" t="s">
        <v>203</v>
      </c>
      <c r="BD312" s="10">
        <v>41537</v>
      </c>
      <c r="BK312" s="10">
        <v>41415</v>
      </c>
      <c r="BL312" s="10">
        <v>41470</v>
      </c>
      <c r="CE312" s="10">
        <v>41548</v>
      </c>
    </row>
    <row r="313" spans="2:84">
      <c r="B313" t="s">
        <v>1294</v>
      </c>
      <c r="C313">
        <v>1301940</v>
      </c>
      <c r="D313" t="s">
        <v>57</v>
      </c>
      <c r="E313" t="s">
        <v>239</v>
      </c>
      <c r="F313">
        <v>9</v>
      </c>
      <c r="H313" s="7" t="s">
        <v>1295</v>
      </c>
      <c r="I313" t="s">
        <v>1296</v>
      </c>
      <c r="T313" t="str">
        <f t="shared" si="12"/>
        <v xml:space="preserve">         </v>
      </c>
      <c r="U313" t="s">
        <v>61</v>
      </c>
      <c r="V313" t="s">
        <v>61</v>
      </c>
      <c r="W313" t="s">
        <v>1297</v>
      </c>
      <c r="X313" t="s">
        <v>80</v>
      </c>
      <c r="Y313">
        <v>40</v>
      </c>
      <c r="AA313" t="s">
        <v>66</v>
      </c>
      <c r="AB313">
        <v>46</v>
      </c>
      <c r="AD313">
        <v>7</v>
      </c>
      <c r="AH313" t="str">
        <f t="shared" si="13"/>
        <v xml:space="preserve">CL 40  SUR 46  7   </v>
      </c>
      <c r="AI313">
        <v>96168934</v>
      </c>
      <c r="AJ313">
        <v>3123134256</v>
      </c>
      <c r="AK313" t="s">
        <v>484</v>
      </c>
      <c r="AO313" s="1"/>
      <c r="AP313">
        <v>8</v>
      </c>
      <c r="AQ313" s="4">
        <v>41402</v>
      </c>
      <c r="AR313" s="4">
        <v>41424</v>
      </c>
      <c r="AS313" s="5">
        <f t="shared" si="14"/>
        <v>22</v>
      </c>
      <c r="AT313" t="s">
        <v>69</v>
      </c>
      <c r="AU313" t="s">
        <v>15</v>
      </c>
      <c r="AV313" s="10">
        <v>41402</v>
      </c>
      <c r="AW313" s="9" t="s">
        <v>1298</v>
      </c>
      <c r="AX313" s="10">
        <v>41402</v>
      </c>
      <c r="BM313" s="10">
        <v>41402</v>
      </c>
      <c r="BN313" s="10">
        <v>41429</v>
      </c>
      <c r="BO313" s="10">
        <v>41429</v>
      </c>
      <c r="BP313" s="10">
        <v>41437</v>
      </c>
      <c r="CE313" s="10">
        <v>41799</v>
      </c>
    </row>
    <row r="314" spans="2:84">
      <c r="B314" t="s">
        <v>1299</v>
      </c>
      <c r="C314">
        <v>1301941</v>
      </c>
      <c r="D314" t="s">
        <v>57</v>
      </c>
      <c r="E314" t="s">
        <v>58</v>
      </c>
      <c r="F314">
        <v>9</v>
      </c>
      <c r="H314" s="7" t="s">
        <v>1300</v>
      </c>
      <c r="I314" t="s">
        <v>1296</v>
      </c>
      <c r="T314" t="str">
        <f t="shared" si="12"/>
        <v xml:space="preserve">         </v>
      </c>
      <c r="U314" t="s">
        <v>61</v>
      </c>
      <c r="V314" t="s">
        <v>61</v>
      </c>
      <c r="W314" t="s">
        <v>1301</v>
      </c>
      <c r="X314" t="s">
        <v>146</v>
      </c>
      <c r="Y314">
        <v>32</v>
      </c>
      <c r="AA314" t="s">
        <v>66</v>
      </c>
      <c r="AB314">
        <v>31</v>
      </c>
      <c r="AC314" t="s">
        <v>315</v>
      </c>
      <c r="AD314">
        <v>44</v>
      </c>
      <c r="AH314" t="str">
        <f t="shared" si="13"/>
        <v xml:space="preserve">TR 32  SUR 31 E 44   </v>
      </c>
      <c r="AI314">
        <v>70554175</v>
      </c>
      <c r="AJ314" t="s">
        <v>61</v>
      </c>
      <c r="AK314" t="s">
        <v>232</v>
      </c>
      <c r="AO314" s="1"/>
      <c r="AP314">
        <v>9</v>
      </c>
      <c r="AQ314" s="4">
        <v>41402</v>
      </c>
      <c r="AR314" s="4">
        <v>41402</v>
      </c>
      <c r="AS314" s="5">
        <f t="shared" si="14"/>
        <v>0</v>
      </c>
      <c r="AT314" t="s">
        <v>69</v>
      </c>
      <c r="AU314" t="s">
        <v>15</v>
      </c>
      <c r="AV314" s="10">
        <v>41402</v>
      </c>
      <c r="AW314" s="9" t="s">
        <v>1298</v>
      </c>
      <c r="AX314" s="10">
        <v>41402</v>
      </c>
      <c r="BM314" s="10">
        <v>41402</v>
      </c>
      <c r="BN314" s="10">
        <v>41429</v>
      </c>
      <c r="BO314" s="10">
        <v>41429</v>
      </c>
      <c r="BP314" s="10">
        <v>41431</v>
      </c>
      <c r="BS314" s="10">
        <v>41446</v>
      </c>
      <c r="CE314" s="10">
        <v>42020</v>
      </c>
    </row>
    <row r="315" spans="2:84" ht="15" customHeight="1">
      <c r="B315" t="s">
        <v>1302</v>
      </c>
      <c r="C315">
        <v>120853</v>
      </c>
      <c r="D315" t="s">
        <v>77</v>
      </c>
      <c r="H315" s="7" t="s">
        <v>727</v>
      </c>
      <c r="I315" t="s">
        <v>60</v>
      </c>
      <c r="T315" t="str">
        <f t="shared" si="12"/>
        <v xml:space="preserve">         </v>
      </c>
      <c r="U315" t="s">
        <v>61</v>
      </c>
      <c r="V315" t="s">
        <v>61</v>
      </c>
      <c r="W315" t="s">
        <v>1303</v>
      </c>
      <c r="X315" t="s">
        <v>63</v>
      </c>
      <c r="Y315">
        <v>24</v>
      </c>
      <c r="Z315" t="s">
        <v>72</v>
      </c>
      <c r="AB315">
        <v>40</v>
      </c>
      <c r="AD315">
        <v>198</v>
      </c>
      <c r="AE315" t="s">
        <v>66</v>
      </c>
      <c r="AH315" t="str">
        <f t="shared" si="13"/>
        <v xml:space="preserve">KR 24 F  40  198 SUR  </v>
      </c>
      <c r="AI315" t="s">
        <v>61</v>
      </c>
      <c r="AJ315">
        <v>3122139576</v>
      </c>
      <c r="AK315" t="s">
        <v>74</v>
      </c>
      <c r="AO315" s="1"/>
      <c r="AP315">
        <v>6</v>
      </c>
      <c r="AQ315" s="4">
        <v>41402</v>
      </c>
      <c r="AR315" s="4">
        <v>41409</v>
      </c>
      <c r="AS315" s="5">
        <f t="shared" si="14"/>
        <v>7</v>
      </c>
      <c r="AT315" t="s">
        <v>84</v>
      </c>
      <c r="AU315" t="s">
        <v>15</v>
      </c>
      <c r="BM315" s="10">
        <v>41409</v>
      </c>
      <c r="BN315" s="10">
        <v>41411</v>
      </c>
      <c r="BO315" s="10">
        <v>41411</v>
      </c>
      <c r="BP315" s="10">
        <v>41415</v>
      </c>
      <c r="CE315" s="10">
        <v>41415</v>
      </c>
    </row>
    <row r="316" spans="2:84" ht="15" customHeight="1">
      <c r="B316" t="s">
        <v>1304</v>
      </c>
      <c r="C316" t="s">
        <v>1305</v>
      </c>
      <c r="D316" t="s">
        <v>125</v>
      </c>
      <c r="H316" s="7" t="s">
        <v>1306</v>
      </c>
      <c r="I316" t="s">
        <v>60</v>
      </c>
      <c r="T316" t="str">
        <f t="shared" si="12"/>
        <v xml:space="preserve">         </v>
      </c>
      <c r="U316" t="s">
        <v>61</v>
      </c>
      <c r="V316" t="s">
        <v>61</v>
      </c>
      <c r="W316" t="s">
        <v>1307</v>
      </c>
      <c r="X316" t="s">
        <v>80</v>
      </c>
      <c r="Y316">
        <v>30</v>
      </c>
      <c r="AA316" t="s">
        <v>66</v>
      </c>
      <c r="AB316">
        <v>43</v>
      </c>
      <c r="AC316" t="s">
        <v>83</v>
      </c>
      <c r="AD316">
        <v>57</v>
      </c>
      <c r="AH316" t="str">
        <f t="shared" si="13"/>
        <v xml:space="preserve">CL 30  SUR 43 A 57   </v>
      </c>
      <c r="AI316">
        <v>43585273</v>
      </c>
      <c r="AJ316">
        <v>3313885</v>
      </c>
      <c r="AK316" t="s">
        <v>404</v>
      </c>
      <c r="AO316" s="1"/>
      <c r="AP316">
        <v>2</v>
      </c>
      <c r="AQ316" s="4">
        <v>41403</v>
      </c>
      <c r="AR316" s="4">
        <v>41443</v>
      </c>
      <c r="AS316" s="5">
        <f t="shared" si="14"/>
        <v>40</v>
      </c>
      <c r="AT316" t="s">
        <v>75</v>
      </c>
      <c r="AU316" t="s">
        <v>15</v>
      </c>
      <c r="BK316" s="10">
        <v>41443</v>
      </c>
      <c r="BL316" s="10">
        <v>41450</v>
      </c>
      <c r="CE316" s="10">
        <v>41606</v>
      </c>
    </row>
    <row r="317" spans="2:84" ht="15" customHeight="1">
      <c r="B317" t="s">
        <v>1308</v>
      </c>
      <c r="C317">
        <v>1301908</v>
      </c>
      <c r="D317" t="s">
        <v>77</v>
      </c>
      <c r="H317" s="7" t="s">
        <v>1309</v>
      </c>
      <c r="I317" t="s">
        <v>273</v>
      </c>
      <c r="T317" t="str">
        <f t="shared" si="12"/>
        <v xml:space="preserve">         </v>
      </c>
      <c r="U317" t="s">
        <v>61</v>
      </c>
      <c r="V317" t="s">
        <v>61</v>
      </c>
      <c r="W317" t="s">
        <v>82</v>
      </c>
      <c r="X317" t="s">
        <v>146</v>
      </c>
      <c r="Y317">
        <v>29</v>
      </c>
      <c r="AA317" t="s">
        <v>66</v>
      </c>
      <c r="AB317">
        <v>32</v>
      </c>
      <c r="AC317" t="s">
        <v>104</v>
      </c>
      <c r="AD317">
        <v>97</v>
      </c>
      <c r="AH317" t="str">
        <f t="shared" si="13"/>
        <v xml:space="preserve">TR 29  SUR 32 B 97   </v>
      </c>
      <c r="AI317" t="s">
        <v>61</v>
      </c>
      <c r="AJ317">
        <v>3327799</v>
      </c>
      <c r="AK317" t="s">
        <v>496</v>
      </c>
      <c r="AO317" s="1"/>
      <c r="AP317">
        <v>9</v>
      </c>
      <c r="AQ317" s="4">
        <v>41401</v>
      </c>
      <c r="AR317" s="4">
        <v>41410</v>
      </c>
      <c r="AS317" s="5">
        <f t="shared" si="14"/>
        <v>9</v>
      </c>
      <c r="AT317" t="s">
        <v>84</v>
      </c>
      <c r="AU317" t="s">
        <v>15</v>
      </c>
      <c r="AV317" s="10">
        <v>41410</v>
      </c>
      <c r="AW317" s="9" t="s">
        <v>237</v>
      </c>
      <c r="AX317" s="10">
        <v>41422</v>
      </c>
      <c r="CE317" s="10">
        <v>41423</v>
      </c>
      <c r="CF317" s="10">
        <v>41423</v>
      </c>
    </row>
    <row r="318" spans="2:84" ht="15" customHeight="1">
      <c r="B318" t="s">
        <v>1310</v>
      </c>
      <c r="C318">
        <v>1301909</v>
      </c>
      <c r="D318" t="s">
        <v>64</v>
      </c>
      <c r="E318" t="s">
        <v>101</v>
      </c>
      <c r="H318" s="7" t="s">
        <v>694</v>
      </c>
      <c r="I318" t="s">
        <v>273</v>
      </c>
      <c r="T318" t="str">
        <f t="shared" si="12"/>
        <v xml:space="preserve">         </v>
      </c>
      <c r="U318" t="s">
        <v>61</v>
      </c>
      <c r="V318" t="s">
        <v>61</v>
      </c>
      <c r="W318" t="s">
        <v>1311</v>
      </c>
      <c r="X318" t="s">
        <v>146</v>
      </c>
      <c r="Y318">
        <v>31</v>
      </c>
      <c r="AA318" t="s">
        <v>66</v>
      </c>
      <c r="AB318">
        <v>32</v>
      </c>
      <c r="AC318" t="s">
        <v>170</v>
      </c>
      <c r="AD318">
        <v>33</v>
      </c>
      <c r="AH318" t="str">
        <f t="shared" si="13"/>
        <v xml:space="preserve">TR 31  SUR 32 D 33   </v>
      </c>
      <c r="AI318" t="s">
        <v>61</v>
      </c>
      <c r="AJ318" t="s">
        <v>61</v>
      </c>
      <c r="AK318" t="s">
        <v>496</v>
      </c>
      <c r="AO318" s="1"/>
      <c r="AP318">
        <v>9</v>
      </c>
      <c r="AQ318" s="4">
        <v>41401</v>
      </c>
      <c r="AR318" s="4">
        <v>41410</v>
      </c>
      <c r="AS318" s="5">
        <f t="shared" si="14"/>
        <v>9</v>
      </c>
      <c r="AT318" t="s">
        <v>84</v>
      </c>
      <c r="AU318" t="s">
        <v>195</v>
      </c>
      <c r="AV318" s="10">
        <v>41410</v>
      </c>
      <c r="AW318" s="9" t="s">
        <v>237</v>
      </c>
      <c r="AX318" s="10">
        <v>41410</v>
      </c>
    </row>
    <row r="319" spans="2:84" ht="15" customHeight="1">
      <c r="B319" t="s">
        <v>1312</v>
      </c>
      <c r="C319">
        <v>1301914</v>
      </c>
      <c r="D319" t="s">
        <v>77</v>
      </c>
      <c r="H319" s="7" t="s">
        <v>451</v>
      </c>
      <c r="I319" t="s">
        <v>231</v>
      </c>
      <c r="T319" t="str">
        <f t="shared" si="12"/>
        <v xml:space="preserve">         </v>
      </c>
      <c r="U319" t="s">
        <v>61</v>
      </c>
      <c r="V319" t="s">
        <v>61</v>
      </c>
      <c r="W319" t="s">
        <v>1313</v>
      </c>
      <c r="AH319" t="str">
        <f t="shared" si="13"/>
        <v xml:space="preserve">         </v>
      </c>
      <c r="AI319" t="s">
        <v>61</v>
      </c>
      <c r="AJ319" t="s">
        <v>61</v>
      </c>
      <c r="AL319" t="s">
        <v>363</v>
      </c>
      <c r="AO319" s="1"/>
      <c r="AP319">
        <v>13</v>
      </c>
      <c r="AQ319" s="4">
        <v>41401</v>
      </c>
      <c r="AR319" s="4">
        <v>41401</v>
      </c>
      <c r="AS319" s="5">
        <f t="shared" si="14"/>
        <v>0</v>
      </c>
      <c r="AT319" t="s">
        <v>64</v>
      </c>
      <c r="AU319" t="s">
        <v>15</v>
      </c>
      <c r="AV319" s="10"/>
      <c r="CE319" s="10">
        <v>41401</v>
      </c>
    </row>
    <row r="320" spans="2:84" ht="15" customHeight="1">
      <c r="B320" t="s">
        <v>1314</v>
      </c>
      <c r="C320">
        <v>1302064</v>
      </c>
      <c r="D320" t="s">
        <v>180</v>
      </c>
      <c r="E320" t="s">
        <v>58</v>
      </c>
      <c r="H320" s="7" t="s">
        <v>1315</v>
      </c>
      <c r="I320" t="s">
        <v>273</v>
      </c>
      <c r="T320" t="str">
        <f t="shared" si="12"/>
        <v xml:space="preserve">         </v>
      </c>
      <c r="U320" t="s">
        <v>61</v>
      </c>
      <c r="V320" t="s">
        <v>61</v>
      </c>
      <c r="W320" t="s">
        <v>1316</v>
      </c>
      <c r="X320" t="s">
        <v>63</v>
      </c>
      <c r="Y320">
        <v>33</v>
      </c>
      <c r="AB320">
        <v>48</v>
      </c>
      <c r="AC320" t="s">
        <v>81</v>
      </c>
      <c r="AD320">
        <v>61</v>
      </c>
      <c r="AE320" t="s">
        <v>66</v>
      </c>
      <c r="AH320" t="str">
        <f t="shared" si="13"/>
        <v xml:space="preserve">KR 33   48 C 61 SUR  </v>
      </c>
      <c r="AI320" t="s">
        <v>61</v>
      </c>
      <c r="AJ320" t="s">
        <v>61</v>
      </c>
      <c r="AK320" t="s">
        <v>225</v>
      </c>
      <c r="AO320" s="1"/>
      <c r="AP320">
        <v>7</v>
      </c>
      <c r="AQ320" s="4">
        <v>41408</v>
      </c>
      <c r="AR320" s="4">
        <v>41410</v>
      </c>
      <c r="AS320" s="5">
        <f t="shared" si="14"/>
        <v>2</v>
      </c>
      <c r="AT320" t="s">
        <v>75</v>
      </c>
      <c r="AU320" t="s">
        <v>15</v>
      </c>
      <c r="AV320" s="10">
        <v>41410</v>
      </c>
      <c r="AW320" s="9" t="s">
        <v>237</v>
      </c>
      <c r="AX320" s="10">
        <v>41422</v>
      </c>
      <c r="AY320" s="10">
        <v>41443</v>
      </c>
      <c r="AZ320" s="9" t="s">
        <v>118</v>
      </c>
      <c r="BA320" s="10">
        <v>41443</v>
      </c>
      <c r="CE320" s="10">
        <v>41444</v>
      </c>
    </row>
    <row r="321" spans="1:83" ht="15" customHeight="1">
      <c r="B321" t="s">
        <v>1317</v>
      </c>
      <c r="C321">
        <v>1301937</v>
      </c>
      <c r="D321" t="s">
        <v>64</v>
      </c>
      <c r="E321" t="s">
        <v>101</v>
      </c>
      <c r="H321" s="7" t="s">
        <v>434</v>
      </c>
      <c r="I321" t="s">
        <v>273</v>
      </c>
      <c r="T321" t="str">
        <f t="shared" si="12"/>
        <v xml:space="preserve">         </v>
      </c>
      <c r="U321" t="s">
        <v>61</v>
      </c>
      <c r="V321" t="s">
        <v>61</v>
      </c>
      <c r="W321" t="s">
        <v>82</v>
      </c>
      <c r="X321" t="s">
        <v>80</v>
      </c>
      <c r="Y321">
        <v>37</v>
      </c>
      <c r="Z321" t="s">
        <v>104</v>
      </c>
      <c r="AA321" t="s">
        <v>66</v>
      </c>
      <c r="AB321">
        <v>27</v>
      </c>
      <c r="AH321" t="str">
        <f t="shared" si="13"/>
        <v xml:space="preserve">CL 37 B SUR 27     </v>
      </c>
      <c r="AI321" t="s">
        <v>61</v>
      </c>
      <c r="AJ321" t="s">
        <v>61</v>
      </c>
      <c r="AK321" t="s">
        <v>276</v>
      </c>
      <c r="AO321" s="1"/>
      <c r="AP321">
        <v>5</v>
      </c>
      <c r="AQ321" s="4">
        <v>41402</v>
      </c>
      <c r="AR321" s="4">
        <v>41410</v>
      </c>
      <c r="AS321" s="5">
        <f t="shared" si="14"/>
        <v>8</v>
      </c>
      <c r="AT321" t="s">
        <v>75</v>
      </c>
      <c r="AU321" t="s">
        <v>195</v>
      </c>
      <c r="AV321" s="10">
        <v>41410</v>
      </c>
      <c r="AW321" s="9" t="s">
        <v>1029</v>
      </c>
      <c r="AX321" s="10">
        <v>41410</v>
      </c>
    </row>
    <row r="322" spans="1:83" ht="15" customHeight="1">
      <c r="B322" t="s">
        <v>1318</v>
      </c>
      <c r="C322">
        <v>1301911</v>
      </c>
      <c r="D322" t="s">
        <v>77</v>
      </c>
      <c r="H322" s="7" t="s">
        <v>451</v>
      </c>
      <c r="I322" t="s">
        <v>1319</v>
      </c>
      <c r="J322" t="s">
        <v>146</v>
      </c>
      <c r="K322">
        <v>32</v>
      </c>
      <c r="L322" t="s">
        <v>744</v>
      </c>
      <c r="M322" t="s">
        <v>66</v>
      </c>
      <c r="N322">
        <v>31</v>
      </c>
      <c r="O322" t="s">
        <v>198</v>
      </c>
      <c r="P322">
        <v>11</v>
      </c>
      <c r="T322" t="str">
        <f t="shared" si="12"/>
        <v xml:space="preserve">TR 32 CC SUR 31 BB 11   </v>
      </c>
      <c r="U322">
        <v>8110213988</v>
      </c>
      <c r="V322">
        <v>2709948</v>
      </c>
      <c r="W322" t="s">
        <v>1320</v>
      </c>
      <c r="X322" t="s">
        <v>146</v>
      </c>
      <c r="Y322">
        <v>32</v>
      </c>
      <c r="Z322" t="s">
        <v>744</v>
      </c>
      <c r="AA322" t="s">
        <v>66</v>
      </c>
      <c r="AB322">
        <v>31</v>
      </c>
      <c r="AC322" t="s">
        <v>198</v>
      </c>
      <c r="AD322">
        <v>11</v>
      </c>
      <c r="AF322">
        <v>18</v>
      </c>
      <c r="AG322">
        <v>401</v>
      </c>
      <c r="AH322" t="str">
        <f t="shared" si="13"/>
        <v>TR 32 CC SUR 31 BB 11  18 401</v>
      </c>
      <c r="AI322" t="s">
        <v>61</v>
      </c>
      <c r="AJ322" t="s">
        <v>61</v>
      </c>
      <c r="AK322" t="s">
        <v>449</v>
      </c>
      <c r="AO322" s="1"/>
      <c r="AP322">
        <v>3</v>
      </c>
      <c r="AQ322" s="4">
        <v>41401</v>
      </c>
      <c r="AR322" s="4">
        <v>41410</v>
      </c>
      <c r="AS322" s="5">
        <f t="shared" si="14"/>
        <v>9</v>
      </c>
      <c r="AT322" t="s">
        <v>75</v>
      </c>
      <c r="AU322" t="s">
        <v>15</v>
      </c>
      <c r="AV322" s="10">
        <v>41410</v>
      </c>
      <c r="AW322" s="9" t="s">
        <v>85</v>
      </c>
      <c r="AX322" s="10">
        <v>41410</v>
      </c>
      <c r="AY322" s="10">
        <v>41420</v>
      </c>
      <c r="AZ322" s="9" t="s">
        <v>237</v>
      </c>
      <c r="CE322" s="10">
        <v>41509</v>
      </c>
    </row>
    <row r="323" spans="1:83" ht="15" customHeight="1">
      <c r="B323" t="s">
        <v>1321</v>
      </c>
      <c r="C323">
        <v>1301949</v>
      </c>
      <c r="D323" t="s">
        <v>64</v>
      </c>
      <c r="E323" t="s">
        <v>58</v>
      </c>
      <c r="H323" s="7" t="s">
        <v>296</v>
      </c>
      <c r="I323" t="s">
        <v>1322</v>
      </c>
      <c r="J323" t="s">
        <v>80</v>
      </c>
      <c r="K323">
        <v>41</v>
      </c>
      <c r="L323" t="s">
        <v>104</v>
      </c>
      <c r="M323" t="s">
        <v>66</v>
      </c>
      <c r="N323">
        <v>32</v>
      </c>
      <c r="O323" t="s">
        <v>104</v>
      </c>
      <c r="P323">
        <v>37</v>
      </c>
      <c r="T323" t="str">
        <f t="shared" si="12"/>
        <v xml:space="preserve">CL 41 B SUR 32 B 37   </v>
      </c>
      <c r="U323">
        <v>71391127</v>
      </c>
      <c r="V323">
        <v>3014443329</v>
      </c>
      <c r="W323" t="s">
        <v>1323</v>
      </c>
      <c r="X323" t="s">
        <v>80</v>
      </c>
      <c r="Y323">
        <v>41</v>
      </c>
      <c r="Z323" t="s">
        <v>104</v>
      </c>
      <c r="AA323" t="s">
        <v>66</v>
      </c>
      <c r="AB323">
        <v>32</v>
      </c>
      <c r="AC323" t="s">
        <v>104</v>
      </c>
      <c r="AD323">
        <v>37</v>
      </c>
      <c r="AH323" t="str">
        <f t="shared" si="13"/>
        <v xml:space="preserve">CL 41 B SUR 32 B 37   </v>
      </c>
      <c r="AI323" t="s">
        <v>61</v>
      </c>
      <c r="AJ323">
        <v>3003570808</v>
      </c>
      <c r="AK323" t="s">
        <v>67</v>
      </c>
      <c r="AO323" s="1"/>
      <c r="AP323">
        <v>7</v>
      </c>
      <c r="AQ323" s="4">
        <v>41402</v>
      </c>
      <c r="AR323" s="4">
        <v>41410</v>
      </c>
      <c r="AS323" s="5">
        <f t="shared" si="14"/>
        <v>8</v>
      </c>
      <c r="AT323" t="s">
        <v>75</v>
      </c>
      <c r="AU323" t="s">
        <v>105</v>
      </c>
      <c r="AV323" s="10">
        <v>41410</v>
      </c>
      <c r="AW323" s="9" t="s">
        <v>85</v>
      </c>
      <c r="AX323" s="10">
        <v>41410</v>
      </c>
      <c r="AY323" s="10">
        <v>41437</v>
      </c>
      <c r="AZ323" s="9" t="s">
        <v>203</v>
      </c>
      <c r="BA323" s="10">
        <v>41437</v>
      </c>
    </row>
    <row r="324" spans="1:83" ht="15" customHeight="1">
      <c r="B324" t="s">
        <v>1324</v>
      </c>
      <c r="C324">
        <v>1301955</v>
      </c>
      <c r="D324" t="s">
        <v>77</v>
      </c>
      <c r="H324" s="7" t="s">
        <v>451</v>
      </c>
      <c r="I324" t="s">
        <v>1325</v>
      </c>
      <c r="J324" t="s">
        <v>63</v>
      </c>
      <c r="K324">
        <v>40</v>
      </c>
      <c r="N324">
        <v>40</v>
      </c>
      <c r="O324" t="s">
        <v>170</v>
      </c>
      <c r="P324">
        <v>3</v>
      </c>
      <c r="Q324" t="s">
        <v>66</v>
      </c>
      <c r="T324" t="str">
        <f t="shared" si="12"/>
        <v xml:space="preserve">KR 40   40 D 3 SUR  </v>
      </c>
      <c r="U324">
        <v>32332941</v>
      </c>
      <c r="V324">
        <v>2764493</v>
      </c>
      <c r="W324" t="s">
        <v>273</v>
      </c>
      <c r="AH324" t="str">
        <f t="shared" si="13"/>
        <v xml:space="preserve">         </v>
      </c>
      <c r="AI324" t="s">
        <v>61</v>
      </c>
      <c r="AJ324" t="s">
        <v>61</v>
      </c>
      <c r="AK324" t="s">
        <v>67</v>
      </c>
      <c r="AO324" s="1"/>
      <c r="AP324">
        <v>7</v>
      </c>
      <c r="AQ324" s="4">
        <v>41403</v>
      </c>
      <c r="AR324" s="4">
        <v>41410</v>
      </c>
      <c r="AS324" s="5">
        <f t="shared" si="14"/>
        <v>7</v>
      </c>
      <c r="AT324" t="s">
        <v>75</v>
      </c>
      <c r="AU324" t="s">
        <v>15</v>
      </c>
      <c r="AV324" s="10">
        <v>41410</v>
      </c>
      <c r="AW324" s="9" t="s">
        <v>85</v>
      </c>
      <c r="AX324" s="10">
        <v>41410</v>
      </c>
      <c r="CE324" s="10">
        <v>41410</v>
      </c>
    </row>
    <row r="325" spans="1:83" ht="15" customHeight="1">
      <c r="B325" t="s">
        <v>1326</v>
      </c>
      <c r="C325">
        <v>1302020</v>
      </c>
      <c r="D325" t="s">
        <v>180</v>
      </c>
      <c r="H325" s="7" t="s">
        <v>1327</v>
      </c>
      <c r="I325" t="s">
        <v>60</v>
      </c>
      <c r="T325" t="str">
        <f t="shared" ref="T325:T388" si="15">CONCATENATE(J325," ",K325," ",L325," ",M325," ",N325," ",O325," ",P325," ",Q325," ",R325," ",S325)</f>
        <v xml:space="preserve">         </v>
      </c>
      <c r="U325" t="s">
        <v>61</v>
      </c>
      <c r="V325" t="s">
        <v>61</v>
      </c>
      <c r="W325" t="s">
        <v>1328</v>
      </c>
      <c r="AH325" t="str">
        <f t="shared" ref="AH325:AH388" si="16">CONCATENATE(X325," ",Y325," ",Z325," ",AA325," ",AB325," ",AC325," ",AD325," ",AE325," ",AF325," ",AG325)</f>
        <v xml:space="preserve">         </v>
      </c>
      <c r="AI325" t="s">
        <v>61</v>
      </c>
      <c r="AJ325">
        <v>3360781</v>
      </c>
      <c r="AK325" t="s">
        <v>184</v>
      </c>
      <c r="AO325" s="1"/>
      <c r="AP325">
        <v>7</v>
      </c>
      <c r="AQ325" s="4">
        <v>41401</v>
      </c>
      <c r="AR325" s="4">
        <v>41401</v>
      </c>
      <c r="AS325" s="5">
        <f t="shared" ref="AS325:AS388" si="17">+AR325-AQ325</f>
        <v>0</v>
      </c>
      <c r="AT325" t="s">
        <v>75</v>
      </c>
      <c r="AU325" t="s">
        <v>15</v>
      </c>
      <c r="AV325" s="10">
        <v>41401</v>
      </c>
      <c r="AW325" s="9" t="s">
        <v>526</v>
      </c>
      <c r="AX325" s="10">
        <v>41401</v>
      </c>
      <c r="BK325" s="10">
        <v>41444</v>
      </c>
      <c r="BL325" s="10">
        <v>41444</v>
      </c>
      <c r="CE325" s="10">
        <v>41452</v>
      </c>
    </row>
    <row r="326" spans="1:83" ht="15" customHeight="1">
      <c r="B326" t="s">
        <v>1329</v>
      </c>
      <c r="C326">
        <v>1302022</v>
      </c>
      <c r="D326" t="s">
        <v>64</v>
      </c>
      <c r="E326" t="s">
        <v>58</v>
      </c>
      <c r="H326" s="7" t="s">
        <v>296</v>
      </c>
      <c r="I326" t="s">
        <v>273</v>
      </c>
      <c r="T326" t="str">
        <f t="shared" si="15"/>
        <v xml:space="preserve">         </v>
      </c>
      <c r="U326" t="s">
        <v>61</v>
      </c>
      <c r="V326" t="s">
        <v>61</v>
      </c>
      <c r="W326" t="s">
        <v>1330</v>
      </c>
      <c r="X326" t="s">
        <v>80</v>
      </c>
      <c r="Y326">
        <v>37</v>
      </c>
      <c r="Z326" t="s">
        <v>104</v>
      </c>
      <c r="AA326" t="s">
        <v>66</v>
      </c>
      <c r="AB326">
        <v>27</v>
      </c>
      <c r="AC326" t="s">
        <v>315</v>
      </c>
      <c r="AD326">
        <v>90</v>
      </c>
      <c r="AH326" t="str">
        <f t="shared" si="16"/>
        <v xml:space="preserve">CL 37 B SUR 27 E 90   </v>
      </c>
      <c r="AI326" t="s">
        <v>61</v>
      </c>
      <c r="AJ326">
        <v>3147575190</v>
      </c>
      <c r="AK326" t="s">
        <v>166</v>
      </c>
      <c r="AO326" s="1"/>
      <c r="AP326">
        <v>5</v>
      </c>
      <c r="AQ326" s="4">
        <v>41403</v>
      </c>
      <c r="AR326" s="4">
        <v>41410</v>
      </c>
      <c r="AS326" s="5">
        <f t="shared" si="17"/>
        <v>7</v>
      </c>
      <c r="AT326" t="s">
        <v>69</v>
      </c>
      <c r="AU326" t="s">
        <v>195</v>
      </c>
      <c r="AV326" s="10">
        <v>41410</v>
      </c>
      <c r="AW326" s="9" t="s">
        <v>85</v>
      </c>
      <c r="AX326" s="10">
        <v>41410</v>
      </c>
      <c r="AY326" s="10">
        <v>41417</v>
      </c>
      <c r="AZ326" s="9" t="s">
        <v>236</v>
      </c>
      <c r="BA326" s="10">
        <v>41417</v>
      </c>
      <c r="BB326" s="10">
        <v>41472</v>
      </c>
      <c r="BC326" s="9" t="s">
        <v>203</v>
      </c>
      <c r="BD326" s="10">
        <v>41472</v>
      </c>
    </row>
    <row r="327" spans="1:83">
      <c r="B327" t="s">
        <v>1331</v>
      </c>
      <c r="C327">
        <v>1302051</v>
      </c>
      <c r="D327" t="s">
        <v>57</v>
      </c>
      <c r="E327" t="s">
        <v>101</v>
      </c>
      <c r="H327" s="7" t="s">
        <v>434</v>
      </c>
      <c r="I327" t="s">
        <v>60</v>
      </c>
      <c r="T327" t="str">
        <f t="shared" si="15"/>
        <v xml:space="preserve">         </v>
      </c>
      <c r="U327" t="s">
        <v>61</v>
      </c>
      <c r="V327" t="s">
        <v>61</v>
      </c>
      <c r="W327" t="s">
        <v>1332</v>
      </c>
      <c r="X327" t="s">
        <v>63</v>
      </c>
      <c r="Y327">
        <v>46</v>
      </c>
      <c r="Z327" t="s">
        <v>83</v>
      </c>
      <c r="AB327">
        <v>39</v>
      </c>
      <c r="AC327" t="s">
        <v>83</v>
      </c>
      <c r="AD327">
        <v>17</v>
      </c>
      <c r="AE327" t="s">
        <v>66</v>
      </c>
      <c r="AH327" t="str">
        <f t="shared" si="16"/>
        <v xml:space="preserve">KR 46 A  39 A 17 SUR  </v>
      </c>
      <c r="AI327" t="s">
        <v>61</v>
      </c>
      <c r="AJ327" t="s">
        <v>61</v>
      </c>
      <c r="AK327" t="s">
        <v>201</v>
      </c>
      <c r="AO327" s="1"/>
      <c r="AP327">
        <v>8</v>
      </c>
      <c r="AQ327" s="4">
        <v>41408</v>
      </c>
      <c r="AR327" s="4">
        <v>41409</v>
      </c>
      <c r="AS327" s="5">
        <f t="shared" si="17"/>
        <v>1</v>
      </c>
      <c r="AT327" t="s">
        <v>69</v>
      </c>
      <c r="AU327" t="s">
        <v>15</v>
      </c>
      <c r="AV327" s="10">
        <v>41408</v>
      </c>
      <c r="AW327" s="9" t="s">
        <v>444</v>
      </c>
      <c r="AX327" s="10">
        <v>41408</v>
      </c>
      <c r="BM327" s="10">
        <v>41408</v>
      </c>
      <c r="BN327" s="10">
        <v>41431</v>
      </c>
      <c r="BO327" s="10">
        <v>41431</v>
      </c>
      <c r="BP327" s="10">
        <v>41431</v>
      </c>
      <c r="BS327" s="10">
        <v>41530</v>
      </c>
      <c r="BT327" s="10">
        <v>41554</v>
      </c>
      <c r="CE327" s="10">
        <v>41617</v>
      </c>
    </row>
    <row r="328" spans="1:83" ht="15" customHeight="1">
      <c r="B328" t="s">
        <v>1333</v>
      </c>
      <c r="C328">
        <v>1302044</v>
      </c>
      <c r="D328" t="s">
        <v>94</v>
      </c>
      <c r="H328" s="7" t="s">
        <v>1334</v>
      </c>
      <c r="I328" t="s">
        <v>60</v>
      </c>
      <c r="T328" t="str">
        <f t="shared" si="15"/>
        <v xml:space="preserve">         </v>
      </c>
      <c r="U328" t="s">
        <v>61</v>
      </c>
      <c r="V328" t="s">
        <v>61</v>
      </c>
      <c r="W328" t="s">
        <v>1335</v>
      </c>
      <c r="X328" t="s">
        <v>80</v>
      </c>
      <c r="Y328">
        <v>48</v>
      </c>
      <c r="AA328" t="s">
        <v>66</v>
      </c>
      <c r="AB328">
        <v>39</v>
      </c>
      <c r="AD328">
        <v>6</v>
      </c>
      <c r="AH328" t="str">
        <f t="shared" si="16"/>
        <v xml:space="preserve">CL 48  SUR 39  6   </v>
      </c>
      <c r="AI328">
        <v>92498063</v>
      </c>
      <c r="AJ328">
        <v>3146113540</v>
      </c>
      <c r="AK328" t="s">
        <v>109</v>
      </c>
      <c r="AO328" s="1"/>
      <c r="AP328">
        <v>7</v>
      </c>
      <c r="AQ328" s="4">
        <v>41404</v>
      </c>
      <c r="AR328" s="4">
        <v>41404</v>
      </c>
      <c r="AS328" s="5">
        <f t="shared" si="17"/>
        <v>0</v>
      </c>
      <c r="AT328" t="s">
        <v>75</v>
      </c>
      <c r="AU328" t="s">
        <v>15</v>
      </c>
      <c r="AV328" s="10">
        <v>41403</v>
      </c>
      <c r="AW328" s="9" t="s">
        <v>236</v>
      </c>
      <c r="AX328" s="10">
        <v>41404</v>
      </c>
      <c r="AY328" s="10">
        <v>41437</v>
      </c>
      <c r="AZ328" s="9" t="s">
        <v>203</v>
      </c>
    </row>
    <row r="329" spans="1:83" ht="15" customHeight="1">
      <c r="A329" t="s">
        <v>1336</v>
      </c>
      <c r="B329" t="s">
        <v>1337</v>
      </c>
      <c r="C329" t="s">
        <v>1338</v>
      </c>
      <c r="D329" t="s">
        <v>180</v>
      </c>
      <c r="H329" s="7" t="s">
        <v>1209</v>
      </c>
      <c r="I329" t="s">
        <v>218</v>
      </c>
      <c r="T329" t="str">
        <f t="shared" si="15"/>
        <v xml:space="preserve">         </v>
      </c>
      <c r="U329" t="s">
        <v>61</v>
      </c>
      <c r="V329" t="s">
        <v>61</v>
      </c>
      <c r="W329" t="s">
        <v>1339</v>
      </c>
      <c r="AH329" t="str">
        <f t="shared" si="16"/>
        <v xml:space="preserve">         </v>
      </c>
      <c r="AI329" t="s">
        <v>1340</v>
      </c>
      <c r="AJ329" t="s">
        <v>1341</v>
      </c>
      <c r="AL329" t="s">
        <v>419</v>
      </c>
      <c r="AO329" s="1"/>
      <c r="AP329">
        <v>10</v>
      </c>
      <c r="AQ329" s="4">
        <v>41409</v>
      </c>
      <c r="AR329" s="4">
        <v>41417</v>
      </c>
      <c r="AS329" s="5">
        <f t="shared" si="17"/>
        <v>8</v>
      </c>
      <c r="AT329" t="s">
        <v>84</v>
      </c>
      <c r="AU329" t="s">
        <v>15</v>
      </c>
      <c r="BK329" s="10">
        <v>41417</v>
      </c>
    </row>
    <row r="330" spans="1:83" ht="15" customHeight="1">
      <c r="B330" t="s">
        <v>1342</v>
      </c>
      <c r="C330">
        <v>1301828</v>
      </c>
      <c r="D330" t="s">
        <v>180</v>
      </c>
      <c r="H330" s="7" t="s">
        <v>1343</v>
      </c>
      <c r="I330" t="s">
        <v>218</v>
      </c>
      <c r="T330" t="str">
        <f t="shared" si="15"/>
        <v xml:space="preserve">         </v>
      </c>
      <c r="U330" t="s">
        <v>61</v>
      </c>
      <c r="V330" t="s">
        <v>61</v>
      </c>
      <c r="W330" t="s">
        <v>1344</v>
      </c>
      <c r="X330" t="s">
        <v>63</v>
      </c>
      <c r="Y330">
        <v>24</v>
      </c>
      <c r="Z330" t="s">
        <v>81</v>
      </c>
      <c r="AB330">
        <v>41</v>
      </c>
      <c r="AD330">
        <v>151</v>
      </c>
      <c r="AE330" t="s">
        <v>66</v>
      </c>
      <c r="AH330" t="str">
        <f t="shared" si="16"/>
        <v xml:space="preserve">KR 24 C  41  151 SUR  </v>
      </c>
      <c r="AI330">
        <v>70552327</v>
      </c>
      <c r="AJ330">
        <v>3027746</v>
      </c>
      <c r="AL330" t="s">
        <v>191</v>
      </c>
      <c r="AO330" s="1"/>
      <c r="AP330">
        <v>11</v>
      </c>
      <c r="AQ330" s="4">
        <v>41409</v>
      </c>
      <c r="AR330" s="4">
        <v>41409</v>
      </c>
      <c r="AS330" s="5">
        <f t="shared" si="17"/>
        <v>0</v>
      </c>
      <c r="AT330" t="s">
        <v>75</v>
      </c>
      <c r="AU330" t="s">
        <v>15</v>
      </c>
      <c r="AV330" s="10"/>
      <c r="AX330" s="10"/>
      <c r="AY330" s="10"/>
      <c r="BA330" s="10"/>
      <c r="BU330" s="10">
        <v>41410</v>
      </c>
      <c r="BV330" s="10">
        <v>41410</v>
      </c>
      <c r="CE330" s="10">
        <v>41410</v>
      </c>
    </row>
    <row r="331" spans="1:83" ht="15" customHeight="1">
      <c r="A331" t="s">
        <v>1345</v>
      </c>
      <c r="B331" t="s">
        <v>1346</v>
      </c>
      <c r="C331" t="s">
        <v>1347</v>
      </c>
      <c r="D331" t="s">
        <v>87</v>
      </c>
      <c r="H331" s="7" t="s">
        <v>1348</v>
      </c>
      <c r="I331" t="s">
        <v>60</v>
      </c>
      <c r="T331" t="str">
        <f t="shared" si="15"/>
        <v xml:space="preserve">         </v>
      </c>
      <c r="U331" t="s">
        <v>61</v>
      </c>
      <c r="V331" t="s">
        <v>61</v>
      </c>
      <c r="W331" t="s">
        <v>1349</v>
      </c>
      <c r="X331" t="s">
        <v>80</v>
      </c>
      <c r="Y331">
        <v>25</v>
      </c>
      <c r="AA331" t="s">
        <v>66</v>
      </c>
      <c r="AB331">
        <v>22</v>
      </c>
      <c r="AD331">
        <v>40</v>
      </c>
      <c r="AH331" t="str">
        <f t="shared" si="16"/>
        <v xml:space="preserve">CL 25  SUR 22  40   </v>
      </c>
      <c r="AI331" t="s">
        <v>61</v>
      </c>
      <c r="AJ331" t="s">
        <v>61</v>
      </c>
      <c r="AK331" t="s">
        <v>184</v>
      </c>
      <c r="AO331" s="1"/>
      <c r="AP331">
        <v>7</v>
      </c>
      <c r="AQ331" s="4">
        <v>41409</v>
      </c>
      <c r="AR331" s="4">
        <v>41415</v>
      </c>
      <c r="AS331" s="5">
        <f t="shared" si="17"/>
        <v>6</v>
      </c>
      <c r="AT331" t="s">
        <v>75</v>
      </c>
      <c r="AU331" t="s">
        <v>15</v>
      </c>
      <c r="AV331" s="10">
        <v>41415</v>
      </c>
      <c r="AW331" s="9" t="s">
        <v>118</v>
      </c>
      <c r="AX331" s="10">
        <v>41415</v>
      </c>
      <c r="BK331" s="10">
        <v>41443</v>
      </c>
      <c r="BL331" s="10">
        <v>41445</v>
      </c>
    </row>
    <row r="332" spans="1:83" ht="15" customHeight="1">
      <c r="B332" t="s">
        <v>1350</v>
      </c>
      <c r="C332">
        <v>1301077</v>
      </c>
      <c r="D332" t="s">
        <v>87</v>
      </c>
      <c r="H332" s="7" t="s">
        <v>1348</v>
      </c>
      <c r="I332" t="s">
        <v>1351</v>
      </c>
      <c r="T332" t="str">
        <f t="shared" si="15"/>
        <v xml:space="preserve">         </v>
      </c>
      <c r="U332" t="s">
        <v>61</v>
      </c>
      <c r="V332" t="s">
        <v>61</v>
      </c>
      <c r="W332" t="s">
        <v>1352</v>
      </c>
      <c r="X332" t="s">
        <v>80</v>
      </c>
      <c r="Y332">
        <v>20</v>
      </c>
      <c r="Z332" t="s">
        <v>104</v>
      </c>
      <c r="AA332" t="s">
        <v>66</v>
      </c>
      <c r="AB332">
        <v>35</v>
      </c>
      <c r="AD332">
        <v>203</v>
      </c>
      <c r="AH332" t="str">
        <f t="shared" si="16"/>
        <v xml:space="preserve">CL 20 B SUR 35  203   </v>
      </c>
      <c r="AI332" t="s">
        <v>61</v>
      </c>
      <c r="AJ332" t="s">
        <v>61</v>
      </c>
      <c r="AK332" t="s">
        <v>374</v>
      </c>
      <c r="AO332" s="1"/>
      <c r="AP332">
        <v>4</v>
      </c>
      <c r="AQ332" s="4">
        <v>41409</v>
      </c>
      <c r="AR332" s="4"/>
      <c r="AS332" s="5">
        <f t="shared" si="17"/>
        <v>-41409</v>
      </c>
      <c r="AT332" t="s">
        <v>75</v>
      </c>
      <c r="AU332" t="s">
        <v>105</v>
      </c>
    </row>
    <row r="333" spans="1:83" ht="15" customHeight="1">
      <c r="B333" t="s">
        <v>1353</v>
      </c>
      <c r="C333">
        <v>121526</v>
      </c>
      <c r="D333" t="s">
        <v>64</v>
      </c>
      <c r="E333" t="s">
        <v>101</v>
      </c>
      <c r="H333" s="7" t="s">
        <v>150</v>
      </c>
      <c r="I333" t="s">
        <v>1354</v>
      </c>
      <c r="T333" t="str">
        <f t="shared" si="15"/>
        <v xml:space="preserve">         </v>
      </c>
      <c r="U333">
        <v>42871388</v>
      </c>
      <c r="V333">
        <v>3320697</v>
      </c>
      <c r="W333" t="s">
        <v>1355</v>
      </c>
      <c r="X333" t="s">
        <v>80</v>
      </c>
      <c r="Y333">
        <v>41</v>
      </c>
      <c r="AA333" t="s">
        <v>66</v>
      </c>
      <c r="AB333">
        <v>27</v>
      </c>
      <c r="AC333" t="s">
        <v>83</v>
      </c>
      <c r="AD333">
        <v>37</v>
      </c>
      <c r="AH333" t="str">
        <f t="shared" si="16"/>
        <v xml:space="preserve">CL 41  SUR 27 A 37   </v>
      </c>
      <c r="AI333" t="s">
        <v>61</v>
      </c>
      <c r="AJ333" t="s">
        <v>61</v>
      </c>
      <c r="AK333" t="s">
        <v>322</v>
      </c>
      <c r="AO333" s="1"/>
      <c r="AP333">
        <v>6</v>
      </c>
      <c r="AQ333" s="4">
        <v>41404</v>
      </c>
      <c r="AR333" s="4">
        <v>41424</v>
      </c>
      <c r="AS333" s="5">
        <f t="shared" si="17"/>
        <v>20</v>
      </c>
      <c r="AT333" t="s">
        <v>75</v>
      </c>
      <c r="AU333" t="s">
        <v>252</v>
      </c>
      <c r="AV333" s="10">
        <v>41424</v>
      </c>
      <c r="AW333" s="9" t="s">
        <v>236</v>
      </c>
      <c r="AX333" s="10">
        <v>41424</v>
      </c>
      <c r="AY333" s="10">
        <v>41437</v>
      </c>
      <c r="AZ333" s="9" t="s">
        <v>203</v>
      </c>
      <c r="BA333" s="10">
        <v>41437</v>
      </c>
    </row>
    <row r="334" spans="1:83" ht="15" customHeight="1">
      <c r="B334" t="s">
        <v>1356</v>
      </c>
      <c r="C334">
        <v>1302029</v>
      </c>
      <c r="D334" t="s">
        <v>64</v>
      </c>
      <c r="E334" t="s">
        <v>101</v>
      </c>
      <c r="H334" s="7" t="s">
        <v>1357</v>
      </c>
      <c r="I334" t="s">
        <v>134</v>
      </c>
      <c r="T334" t="str">
        <f t="shared" si="15"/>
        <v xml:space="preserve">         </v>
      </c>
      <c r="U334" t="s">
        <v>61</v>
      </c>
      <c r="V334" t="s">
        <v>61</v>
      </c>
      <c r="W334" t="s">
        <v>82</v>
      </c>
      <c r="X334" t="s">
        <v>146</v>
      </c>
      <c r="Y334">
        <v>34</v>
      </c>
      <c r="Z334" t="s">
        <v>104</v>
      </c>
      <c r="AA334" t="s">
        <v>66</v>
      </c>
      <c r="AB334">
        <v>30</v>
      </c>
      <c r="AD334">
        <v>29</v>
      </c>
      <c r="AH334" t="str">
        <f t="shared" si="16"/>
        <v xml:space="preserve">TR 34 B SUR 30  29   </v>
      </c>
      <c r="AI334" t="s">
        <v>61</v>
      </c>
      <c r="AJ334" t="s">
        <v>61</v>
      </c>
      <c r="AK334" t="s">
        <v>194</v>
      </c>
      <c r="AO334" s="1"/>
      <c r="AP334">
        <v>3</v>
      </c>
      <c r="AQ334" s="4">
        <v>41374</v>
      </c>
      <c r="AR334" s="4">
        <v>41429</v>
      </c>
      <c r="AS334" s="5">
        <f t="shared" si="17"/>
        <v>55</v>
      </c>
      <c r="AT334" t="s">
        <v>75</v>
      </c>
      <c r="AU334" t="s">
        <v>15</v>
      </c>
      <c r="AV334" s="10">
        <v>41429</v>
      </c>
      <c r="AW334" s="9" t="s">
        <v>444</v>
      </c>
      <c r="AX334" s="10">
        <v>41429</v>
      </c>
      <c r="CE334" s="10">
        <v>41568</v>
      </c>
    </row>
    <row r="335" spans="1:83" ht="15" customHeight="1">
      <c r="B335" t="s">
        <v>1358</v>
      </c>
      <c r="C335">
        <v>1302030</v>
      </c>
      <c r="D335" t="s">
        <v>64</v>
      </c>
      <c r="E335" t="s">
        <v>101</v>
      </c>
      <c r="H335" s="7" t="s">
        <v>1357</v>
      </c>
      <c r="I335" t="s">
        <v>134</v>
      </c>
      <c r="T335" t="str">
        <f t="shared" si="15"/>
        <v xml:space="preserve">         </v>
      </c>
      <c r="U335" t="s">
        <v>61</v>
      </c>
      <c r="V335" t="s">
        <v>61</v>
      </c>
      <c r="W335" t="s">
        <v>82</v>
      </c>
      <c r="X335" t="s">
        <v>146</v>
      </c>
      <c r="Y335">
        <v>34</v>
      </c>
      <c r="Z335" t="s">
        <v>104</v>
      </c>
      <c r="AA335" t="s">
        <v>66</v>
      </c>
      <c r="AB335">
        <v>33</v>
      </c>
      <c r="AD335">
        <v>26</v>
      </c>
      <c r="AH335" t="str">
        <f t="shared" si="16"/>
        <v xml:space="preserve">TR 34 B SUR 33  26   </v>
      </c>
      <c r="AI335" t="s">
        <v>61</v>
      </c>
      <c r="AJ335" t="s">
        <v>61</v>
      </c>
      <c r="AK335" t="s">
        <v>279</v>
      </c>
      <c r="AO335" s="1"/>
      <c r="AP335">
        <v>9</v>
      </c>
      <c r="AQ335" s="4">
        <v>41374</v>
      </c>
      <c r="AR335" s="4">
        <v>41429</v>
      </c>
      <c r="AS335" s="5">
        <f t="shared" si="17"/>
        <v>55</v>
      </c>
      <c r="AT335" t="s">
        <v>75</v>
      </c>
      <c r="AU335" t="s">
        <v>15</v>
      </c>
      <c r="AV335" s="10">
        <v>41429</v>
      </c>
      <c r="AW335" s="9" t="s">
        <v>444</v>
      </c>
      <c r="AX335" s="10">
        <v>41429</v>
      </c>
      <c r="CE335" s="10">
        <v>41568</v>
      </c>
    </row>
    <row r="336" spans="1:83" ht="15" customHeight="1">
      <c r="B336" t="s">
        <v>1359</v>
      </c>
      <c r="C336">
        <v>1302092</v>
      </c>
      <c r="D336" t="s">
        <v>94</v>
      </c>
      <c r="H336" s="7" t="s">
        <v>1360</v>
      </c>
      <c r="I336" t="s">
        <v>1361</v>
      </c>
      <c r="J336" t="s">
        <v>63</v>
      </c>
      <c r="K336">
        <v>46</v>
      </c>
      <c r="N336">
        <v>20</v>
      </c>
      <c r="P336">
        <v>135</v>
      </c>
      <c r="Q336" t="s">
        <v>66</v>
      </c>
      <c r="T336" t="str">
        <f t="shared" si="15"/>
        <v xml:space="preserve">KR 46   20  135 SUR  </v>
      </c>
      <c r="U336" t="s">
        <v>61</v>
      </c>
      <c r="V336">
        <v>3113626485</v>
      </c>
      <c r="W336" t="s">
        <v>82</v>
      </c>
      <c r="X336" t="s">
        <v>63</v>
      </c>
      <c r="Y336">
        <v>46</v>
      </c>
      <c r="AB336">
        <v>22</v>
      </c>
      <c r="AC336" t="s">
        <v>83</v>
      </c>
      <c r="AE336" t="s">
        <v>66</v>
      </c>
      <c r="AH336" t="str">
        <f t="shared" si="16"/>
        <v xml:space="preserve">KR 46   22 A  SUR  </v>
      </c>
      <c r="AI336" t="s">
        <v>61</v>
      </c>
      <c r="AJ336" t="s">
        <v>61</v>
      </c>
      <c r="AK336" t="s">
        <v>243</v>
      </c>
      <c r="AO336" s="1"/>
      <c r="AP336">
        <v>2</v>
      </c>
      <c r="AQ336" s="4">
        <v>41408</v>
      </c>
      <c r="AR336" s="4">
        <v>41431</v>
      </c>
      <c r="AS336" s="5">
        <f t="shared" si="17"/>
        <v>23</v>
      </c>
      <c r="AT336" t="s">
        <v>75</v>
      </c>
      <c r="AU336" t="s">
        <v>15</v>
      </c>
      <c r="AV336" s="10"/>
      <c r="CE336" s="10">
        <v>41431</v>
      </c>
    </row>
    <row r="337" spans="1:86" ht="15" customHeight="1">
      <c r="B337" t="s">
        <v>1362</v>
      </c>
      <c r="C337">
        <v>1302105</v>
      </c>
      <c r="D337" t="s">
        <v>64</v>
      </c>
      <c r="E337" t="s">
        <v>101</v>
      </c>
      <c r="H337" s="7" t="s">
        <v>694</v>
      </c>
      <c r="I337" t="s">
        <v>273</v>
      </c>
      <c r="T337" t="str">
        <f t="shared" si="15"/>
        <v xml:space="preserve">         </v>
      </c>
      <c r="U337" t="s">
        <v>61</v>
      </c>
      <c r="V337" t="s">
        <v>61</v>
      </c>
      <c r="W337" t="s">
        <v>82</v>
      </c>
      <c r="X337" t="s">
        <v>80</v>
      </c>
      <c r="Y337">
        <v>39</v>
      </c>
      <c r="Z337" t="s">
        <v>104</v>
      </c>
      <c r="AA337" t="s">
        <v>66</v>
      </c>
      <c r="AB337">
        <v>34</v>
      </c>
      <c r="AC337" t="s">
        <v>83</v>
      </c>
      <c r="AD337">
        <v>10</v>
      </c>
      <c r="AH337" t="str">
        <f t="shared" si="16"/>
        <v xml:space="preserve">CL 39 B SUR 34 A 10   </v>
      </c>
      <c r="AI337" t="s">
        <v>61</v>
      </c>
      <c r="AJ337" t="s">
        <v>61</v>
      </c>
      <c r="AK337" t="s">
        <v>211</v>
      </c>
      <c r="AO337" s="1"/>
      <c r="AP337">
        <v>9</v>
      </c>
      <c r="AQ337" s="4">
        <v>41409</v>
      </c>
      <c r="AR337" s="4">
        <v>41424</v>
      </c>
      <c r="AS337" s="5">
        <f t="shared" si="17"/>
        <v>15</v>
      </c>
      <c r="AT337" t="s">
        <v>75</v>
      </c>
      <c r="AU337" t="s">
        <v>15</v>
      </c>
      <c r="AV337" s="10">
        <v>41424</v>
      </c>
      <c r="AW337" s="9" t="s">
        <v>444</v>
      </c>
      <c r="AX337" s="10">
        <v>41424</v>
      </c>
      <c r="CE337" s="10">
        <v>41424</v>
      </c>
    </row>
    <row r="338" spans="1:86" ht="15" customHeight="1">
      <c r="B338" t="s">
        <v>1363</v>
      </c>
      <c r="C338">
        <v>1302106</v>
      </c>
      <c r="D338" t="s">
        <v>64</v>
      </c>
      <c r="E338" t="s">
        <v>101</v>
      </c>
      <c r="H338" s="7" t="s">
        <v>694</v>
      </c>
      <c r="I338" t="s">
        <v>1364</v>
      </c>
      <c r="J338" t="s">
        <v>63</v>
      </c>
      <c r="K338">
        <v>44</v>
      </c>
      <c r="L338" t="s">
        <v>83</v>
      </c>
      <c r="N338">
        <v>39</v>
      </c>
      <c r="P338">
        <v>23</v>
      </c>
      <c r="T338" t="str">
        <f t="shared" si="15"/>
        <v xml:space="preserve">KR 44 A  39  23   </v>
      </c>
      <c r="U338" t="s">
        <v>61</v>
      </c>
      <c r="V338" t="s">
        <v>61</v>
      </c>
      <c r="W338" t="s">
        <v>782</v>
      </c>
      <c r="AH338" t="str">
        <f t="shared" si="16"/>
        <v xml:space="preserve">         </v>
      </c>
      <c r="AI338" t="s">
        <v>61</v>
      </c>
      <c r="AJ338" t="s">
        <v>61</v>
      </c>
      <c r="AK338" t="s">
        <v>201</v>
      </c>
      <c r="AO338" s="1"/>
      <c r="AP338">
        <v>8</v>
      </c>
      <c r="AQ338" s="4">
        <v>41409</v>
      </c>
      <c r="AR338" s="4">
        <v>41424</v>
      </c>
      <c r="AS338" s="5">
        <f t="shared" si="17"/>
        <v>15</v>
      </c>
      <c r="AT338" t="s">
        <v>75</v>
      </c>
      <c r="AU338" t="s">
        <v>202</v>
      </c>
      <c r="AV338" s="10">
        <v>41424</v>
      </c>
      <c r="AW338" s="9" t="s">
        <v>236</v>
      </c>
      <c r="AX338" s="10">
        <v>41424</v>
      </c>
      <c r="AY338" s="10">
        <v>41431</v>
      </c>
      <c r="AZ338" s="9" t="s">
        <v>203</v>
      </c>
      <c r="BA338" s="10">
        <v>41431</v>
      </c>
      <c r="CE338" s="10">
        <v>41453</v>
      </c>
    </row>
    <row r="339" spans="1:86" ht="15" customHeight="1">
      <c r="B339" t="s">
        <v>1365</v>
      </c>
      <c r="C339">
        <v>1302108</v>
      </c>
      <c r="D339" t="s">
        <v>64</v>
      </c>
      <c r="E339" t="s">
        <v>101</v>
      </c>
      <c r="H339" s="7" t="s">
        <v>1366</v>
      </c>
      <c r="I339" t="s">
        <v>273</v>
      </c>
      <c r="T339" t="str">
        <f t="shared" si="15"/>
        <v xml:space="preserve">         </v>
      </c>
      <c r="U339" t="s">
        <v>61</v>
      </c>
      <c r="V339" t="s">
        <v>61</v>
      </c>
      <c r="W339" t="s">
        <v>82</v>
      </c>
      <c r="X339" t="s">
        <v>80</v>
      </c>
      <c r="Y339">
        <v>48</v>
      </c>
      <c r="Z339" t="s">
        <v>104</v>
      </c>
      <c r="AA339" t="s">
        <v>66</v>
      </c>
      <c r="AB339">
        <v>39</v>
      </c>
      <c r="AH339" t="str">
        <f t="shared" si="16"/>
        <v xml:space="preserve">CL 48 B SUR 39     </v>
      </c>
      <c r="AI339" t="s">
        <v>61</v>
      </c>
      <c r="AJ339" t="s">
        <v>61</v>
      </c>
      <c r="AK339" t="s">
        <v>109</v>
      </c>
      <c r="AO339" s="1"/>
      <c r="AP339">
        <v>7</v>
      </c>
      <c r="AQ339" s="4">
        <v>41409</v>
      </c>
      <c r="AR339" s="4">
        <v>41437</v>
      </c>
      <c r="AS339" s="5">
        <f t="shared" si="17"/>
        <v>28</v>
      </c>
      <c r="AT339" t="s">
        <v>75</v>
      </c>
      <c r="AU339" t="s">
        <v>202</v>
      </c>
      <c r="AV339" s="10">
        <v>41437</v>
      </c>
      <c r="AW339" s="9" t="s">
        <v>203</v>
      </c>
      <c r="AX339" s="10">
        <v>41437</v>
      </c>
      <c r="CE339" s="10">
        <v>41568</v>
      </c>
    </row>
    <row r="340" spans="1:86" ht="30" customHeight="1">
      <c r="B340" t="s">
        <v>1367</v>
      </c>
      <c r="C340">
        <v>1302116</v>
      </c>
      <c r="D340" t="s">
        <v>77</v>
      </c>
      <c r="E340" t="s">
        <v>58</v>
      </c>
      <c r="H340" s="7" t="s">
        <v>1368</v>
      </c>
      <c r="I340" t="s">
        <v>1369</v>
      </c>
      <c r="R340" t="s">
        <v>1370</v>
      </c>
      <c r="S340">
        <v>4.5</v>
      </c>
      <c r="T340" t="str">
        <f t="shared" si="15"/>
        <v xml:space="preserve">        km 4,5</v>
      </c>
      <c r="U340">
        <v>44007224</v>
      </c>
      <c r="V340" t="s">
        <v>61</v>
      </c>
      <c r="W340" t="s">
        <v>82</v>
      </c>
      <c r="X340" t="s">
        <v>80</v>
      </c>
      <c r="Y340">
        <v>36</v>
      </c>
      <c r="Z340" t="s">
        <v>170</v>
      </c>
      <c r="AA340" t="s">
        <v>66</v>
      </c>
      <c r="AH340" t="str">
        <f t="shared" si="16"/>
        <v xml:space="preserve">CL 36 D SUR      </v>
      </c>
      <c r="AI340" t="s">
        <v>61</v>
      </c>
      <c r="AJ340" t="s">
        <v>61</v>
      </c>
      <c r="AL340" t="s">
        <v>347</v>
      </c>
      <c r="AO340" s="1"/>
      <c r="AP340">
        <v>10</v>
      </c>
      <c r="AQ340" s="4">
        <v>41409</v>
      </c>
      <c r="AR340" s="4">
        <v>41424</v>
      </c>
      <c r="AS340" s="5">
        <f t="shared" si="17"/>
        <v>15</v>
      </c>
      <c r="AT340" t="s">
        <v>75</v>
      </c>
      <c r="AU340" t="s">
        <v>202</v>
      </c>
      <c r="AV340" s="10">
        <v>41424</v>
      </c>
      <c r="AW340" s="9" t="s">
        <v>444</v>
      </c>
      <c r="AX340" s="10">
        <v>41424</v>
      </c>
    </row>
    <row r="341" spans="1:86" ht="15" customHeight="1">
      <c r="B341" t="s">
        <v>1371</v>
      </c>
      <c r="C341">
        <v>1302124</v>
      </c>
      <c r="D341" t="s">
        <v>94</v>
      </c>
      <c r="H341" s="7" t="s">
        <v>1372</v>
      </c>
      <c r="I341" t="s">
        <v>1373</v>
      </c>
      <c r="J341" t="s">
        <v>80</v>
      </c>
      <c r="K341">
        <v>48</v>
      </c>
      <c r="M341" t="s">
        <v>66</v>
      </c>
      <c r="N341">
        <v>42</v>
      </c>
      <c r="O341" t="s">
        <v>83</v>
      </c>
      <c r="P341">
        <v>75</v>
      </c>
      <c r="T341" t="str">
        <f t="shared" si="15"/>
        <v xml:space="preserve">CL 48  SUR 42 A 75   </v>
      </c>
      <c r="U341">
        <v>43030694</v>
      </c>
      <c r="V341">
        <v>2704319</v>
      </c>
      <c r="W341" t="s">
        <v>82</v>
      </c>
      <c r="AH341" t="str">
        <f t="shared" si="16"/>
        <v xml:space="preserve">         </v>
      </c>
      <c r="AI341" t="s">
        <v>61</v>
      </c>
      <c r="AJ341" t="s">
        <v>61</v>
      </c>
      <c r="AK341" t="s">
        <v>109</v>
      </c>
      <c r="AO341" s="1"/>
      <c r="AP341">
        <v>7</v>
      </c>
      <c r="AQ341" s="4">
        <v>41409</v>
      </c>
      <c r="AR341" s="4">
        <v>41424</v>
      </c>
      <c r="AS341" s="5">
        <f t="shared" si="17"/>
        <v>15</v>
      </c>
      <c r="AT341" t="s">
        <v>75</v>
      </c>
      <c r="AU341" t="s">
        <v>202</v>
      </c>
      <c r="AV341" s="10">
        <v>41424</v>
      </c>
      <c r="AW341" s="9" t="s">
        <v>142</v>
      </c>
      <c r="AX341" s="10">
        <v>41424</v>
      </c>
      <c r="CE341" s="10">
        <v>41424</v>
      </c>
    </row>
    <row r="342" spans="1:86" ht="15" customHeight="1">
      <c r="B342" t="s">
        <v>1374</v>
      </c>
      <c r="C342">
        <v>1302133</v>
      </c>
      <c r="D342" t="s">
        <v>64</v>
      </c>
      <c r="E342" t="s">
        <v>101</v>
      </c>
      <c r="H342" s="7" t="s">
        <v>1375</v>
      </c>
      <c r="I342" t="s">
        <v>1376</v>
      </c>
      <c r="J342" t="s">
        <v>80</v>
      </c>
      <c r="K342">
        <v>36</v>
      </c>
      <c r="L342" t="s">
        <v>170</v>
      </c>
      <c r="M342" t="s">
        <v>66</v>
      </c>
      <c r="N342">
        <v>26</v>
      </c>
      <c r="O342" t="s">
        <v>83</v>
      </c>
      <c r="P342">
        <v>6</v>
      </c>
      <c r="T342" t="str">
        <f t="shared" si="15"/>
        <v xml:space="preserve">CL 36 D SUR 26 A 6   </v>
      </c>
      <c r="U342">
        <v>43612717</v>
      </c>
      <c r="V342">
        <v>3360507</v>
      </c>
      <c r="W342" t="s">
        <v>82</v>
      </c>
      <c r="AH342" t="str">
        <f t="shared" si="16"/>
        <v xml:space="preserve">         </v>
      </c>
      <c r="AI342" t="s">
        <v>61</v>
      </c>
      <c r="AJ342" t="s">
        <v>61</v>
      </c>
      <c r="AL342" t="s">
        <v>347</v>
      </c>
      <c r="AO342" s="1"/>
      <c r="AP342">
        <v>10</v>
      </c>
      <c r="AQ342" s="4">
        <v>41410</v>
      </c>
      <c r="AR342" s="4">
        <v>41424</v>
      </c>
      <c r="AS342" s="5">
        <f t="shared" si="17"/>
        <v>14</v>
      </c>
      <c r="AT342" t="s">
        <v>75</v>
      </c>
      <c r="AU342" t="s">
        <v>202</v>
      </c>
      <c r="AV342" s="10">
        <v>41424</v>
      </c>
      <c r="AW342" s="9" t="s">
        <v>444</v>
      </c>
      <c r="AX342" s="10">
        <v>41424</v>
      </c>
    </row>
    <row r="343" spans="1:86" ht="15" customHeight="1">
      <c r="B343" t="s">
        <v>1377</v>
      </c>
      <c r="C343">
        <v>1301530</v>
      </c>
      <c r="D343" t="s">
        <v>94</v>
      </c>
      <c r="H343" s="7" t="s">
        <v>1378</v>
      </c>
      <c r="I343" t="s">
        <v>273</v>
      </c>
      <c r="T343" t="str">
        <f t="shared" si="15"/>
        <v xml:space="preserve">         </v>
      </c>
      <c r="U343" t="s">
        <v>61</v>
      </c>
      <c r="V343" t="s">
        <v>61</v>
      </c>
      <c r="W343" t="s">
        <v>1379</v>
      </c>
      <c r="X343" t="s">
        <v>80</v>
      </c>
      <c r="Y343">
        <v>25</v>
      </c>
      <c r="AA343" t="s">
        <v>66</v>
      </c>
      <c r="AB343">
        <v>46</v>
      </c>
      <c r="AD343">
        <v>69</v>
      </c>
      <c r="AG343">
        <v>112</v>
      </c>
      <c r="AH343" t="str">
        <f t="shared" si="16"/>
        <v>CL 25  SUR 46  69   112</v>
      </c>
      <c r="AI343" t="s">
        <v>61</v>
      </c>
      <c r="AJ343" t="s">
        <v>61</v>
      </c>
      <c r="AK343" t="s">
        <v>645</v>
      </c>
      <c r="AO343" s="1"/>
      <c r="AP343">
        <v>2</v>
      </c>
      <c r="AQ343" s="4">
        <v>41381</v>
      </c>
      <c r="AR343" s="4">
        <v>41459</v>
      </c>
      <c r="AS343" s="5">
        <f t="shared" si="17"/>
        <v>78</v>
      </c>
      <c r="AT343" t="s">
        <v>75</v>
      </c>
      <c r="AU343" t="s">
        <v>15</v>
      </c>
      <c r="AV343" s="10">
        <v>41429</v>
      </c>
      <c r="AW343" s="9" t="s">
        <v>444</v>
      </c>
      <c r="AX343" s="10">
        <v>41429</v>
      </c>
      <c r="CE343" s="10">
        <v>41568</v>
      </c>
    </row>
    <row r="344" spans="1:86" ht="15" customHeight="1">
      <c r="B344" t="s">
        <v>1380</v>
      </c>
      <c r="C344" t="s">
        <v>1381</v>
      </c>
      <c r="D344" t="s">
        <v>180</v>
      </c>
      <c r="H344" s="7" t="s">
        <v>1382</v>
      </c>
      <c r="I344" t="s">
        <v>1383</v>
      </c>
      <c r="T344" t="str">
        <f t="shared" si="15"/>
        <v xml:space="preserve">         </v>
      </c>
      <c r="U344" t="s">
        <v>61</v>
      </c>
      <c r="V344" t="s">
        <v>61</v>
      </c>
      <c r="W344" t="s">
        <v>1384</v>
      </c>
      <c r="X344" t="s">
        <v>80</v>
      </c>
      <c r="Y344">
        <v>40</v>
      </c>
      <c r="AA344" t="s">
        <v>66</v>
      </c>
      <c r="AB344">
        <v>25</v>
      </c>
      <c r="AC344" t="s">
        <v>104</v>
      </c>
      <c r="AD344">
        <v>60</v>
      </c>
      <c r="AG344">
        <v>208</v>
      </c>
      <c r="AH344" t="str">
        <f t="shared" si="16"/>
        <v>CL 40  SUR 25 B 60   208</v>
      </c>
      <c r="AI344" t="s">
        <v>61</v>
      </c>
      <c r="AJ344">
        <v>3340537</v>
      </c>
      <c r="AK344" t="s">
        <v>74</v>
      </c>
      <c r="AO344" s="1"/>
      <c r="AP344">
        <v>6</v>
      </c>
      <c r="AQ344" s="4">
        <v>41411</v>
      </c>
      <c r="AR344" s="4">
        <v>41415</v>
      </c>
      <c r="AS344" s="5">
        <f t="shared" si="17"/>
        <v>4</v>
      </c>
      <c r="AT344" t="s">
        <v>75</v>
      </c>
      <c r="AU344" t="s">
        <v>15</v>
      </c>
      <c r="AV344" s="10">
        <v>41415</v>
      </c>
      <c r="AW344" s="9" t="s">
        <v>118</v>
      </c>
      <c r="AX344" s="10">
        <v>41415</v>
      </c>
      <c r="BK344" s="10">
        <v>41417</v>
      </c>
      <c r="BL344" s="10">
        <v>41417</v>
      </c>
    </row>
    <row r="345" spans="1:86" s="70" customFormat="1" ht="15" customHeight="1">
      <c r="A345" s="70" t="s">
        <v>1385</v>
      </c>
      <c r="B345" s="70" t="s">
        <v>1386</v>
      </c>
      <c r="C345" s="70" t="s">
        <v>1387</v>
      </c>
      <c r="D345" s="70" t="s">
        <v>180</v>
      </c>
      <c r="H345" s="71" t="s">
        <v>1388</v>
      </c>
      <c r="I345" s="70" t="s">
        <v>1389</v>
      </c>
      <c r="T345" s="70" t="str">
        <f t="shared" si="15"/>
        <v xml:space="preserve">         </v>
      </c>
      <c r="U345" s="70" t="s">
        <v>61</v>
      </c>
      <c r="V345" s="70">
        <v>3807371</v>
      </c>
      <c r="W345" s="70" t="s">
        <v>1390</v>
      </c>
      <c r="AH345" s="70" t="str">
        <f t="shared" si="16"/>
        <v xml:space="preserve">         </v>
      </c>
      <c r="AI345" s="70" t="s">
        <v>61</v>
      </c>
      <c r="AJ345" s="70" t="s">
        <v>61</v>
      </c>
      <c r="AL345" s="70" t="s">
        <v>91</v>
      </c>
      <c r="AO345" s="72"/>
      <c r="AP345" s="70">
        <v>12</v>
      </c>
      <c r="AQ345" s="73">
        <v>41367</v>
      </c>
      <c r="AR345" s="73">
        <v>41403</v>
      </c>
      <c r="AS345" s="74">
        <f t="shared" si="17"/>
        <v>36</v>
      </c>
      <c r="AT345" s="70" t="s">
        <v>75</v>
      </c>
      <c r="AU345" s="70" t="s">
        <v>15</v>
      </c>
      <c r="AV345" s="75">
        <v>41403</v>
      </c>
      <c r="AW345" s="76" t="s">
        <v>118</v>
      </c>
      <c r="AX345" s="75">
        <v>41416</v>
      </c>
      <c r="AY345" s="76"/>
      <c r="AZ345" s="76"/>
      <c r="BA345" s="76"/>
      <c r="BB345" s="76"/>
      <c r="BC345" s="76"/>
      <c r="BD345" s="76"/>
      <c r="BE345" s="76"/>
      <c r="BF345" s="76"/>
      <c r="BG345" s="76"/>
      <c r="BH345" s="76"/>
      <c r="BI345" s="76"/>
      <c r="BJ345" s="76"/>
      <c r="BK345" s="76"/>
      <c r="BL345" s="76"/>
      <c r="BM345" s="76"/>
      <c r="BN345" s="76"/>
      <c r="BO345" s="76"/>
      <c r="BP345" s="76"/>
      <c r="BQ345" s="76"/>
      <c r="BR345" s="76"/>
      <c r="BS345" s="76"/>
      <c r="BT345" s="76"/>
      <c r="BU345" s="76"/>
      <c r="BV345" s="76"/>
      <c r="BW345" s="76"/>
      <c r="BX345" s="76"/>
      <c r="BY345" s="76"/>
      <c r="BZ345" s="76"/>
      <c r="CA345" s="76"/>
      <c r="CB345" s="76"/>
      <c r="CC345" s="76"/>
      <c r="CD345" s="76"/>
      <c r="CE345" s="75">
        <v>41416</v>
      </c>
      <c r="CF345" s="76"/>
      <c r="CG345" s="76"/>
      <c r="CH345" s="76"/>
    </row>
    <row r="346" spans="1:86" ht="15" customHeight="1">
      <c r="B346" t="s">
        <v>1391</v>
      </c>
      <c r="C346">
        <v>1302171</v>
      </c>
      <c r="D346" t="s">
        <v>64</v>
      </c>
      <c r="E346" t="s">
        <v>101</v>
      </c>
      <c r="H346" s="7" t="s">
        <v>694</v>
      </c>
      <c r="I346" t="s">
        <v>273</v>
      </c>
      <c r="T346" t="str">
        <f t="shared" si="15"/>
        <v xml:space="preserve">         </v>
      </c>
      <c r="U346" t="s">
        <v>61</v>
      </c>
      <c r="V346" t="s">
        <v>61</v>
      </c>
      <c r="W346" t="s">
        <v>82</v>
      </c>
      <c r="X346" t="s">
        <v>63</v>
      </c>
      <c r="Y346">
        <v>38</v>
      </c>
      <c r="AB346">
        <v>38</v>
      </c>
      <c r="AC346" t="s">
        <v>83</v>
      </c>
      <c r="AD346">
        <v>45</v>
      </c>
      <c r="AE346" t="s">
        <v>66</v>
      </c>
      <c r="AG346" t="s">
        <v>1392</v>
      </c>
      <c r="AH346" t="str">
        <f t="shared" si="16"/>
        <v>KR 38   38 A 45 SUR  401 - 402</v>
      </c>
      <c r="AI346" t="s">
        <v>61</v>
      </c>
      <c r="AJ346" t="s">
        <v>61</v>
      </c>
      <c r="AK346" t="s">
        <v>211</v>
      </c>
      <c r="AO346" s="1"/>
      <c r="AP346">
        <v>9</v>
      </c>
      <c r="AQ346" s="4">
        <v>41414</v>
      </c>
      <c r="AR346" s="4">
        <v>41437</v>
      </c>
      <c r="AS346" s="5">
        <f t="shared" si="17"/>
        <v>23</v>
      </c>
      <c r="AT346" t="s">
        <v>75</v>
      </c>
      <c r="AU346" t="s">
        <v>15</v>
      </c>
      <c r="AV346" s="10">
        <v>41437</v>
      </c>
      <c r="AW346" s="9" t="s">
        <v>203</v>
      </c>
      <c r="AX346" s="10">
        <v>41437</v>
      </c>
      <c r="BK346" s="10">
        <v>41442</v>
      </c>
      <c r="BL346" s="10">
        <v>41445</v>
      </c>
    </row>
    <row r="347" spans="1:86" ht="15" customHeight="1">
      <c r="B347" t="s">
        <v>1393</v>
      </c>
      <c r="C347">
        <v>1302143</v>
      </c>
      <c r="D347" t="s">
        <v>94</v>
      </c>
      <c r="H347" s="7" t="s">
        <v>1394</v>
      </c>
      <c r="I347" t="s">
        <v>1395</v>
      </c>
      <c r="T347" t="str">
        <f t="shared" si="15"/>
        <v xml:space="preserve">         </v>
      </c>
      <c r="U347" t="s">
        <v>61</v>
      </c>
      <c r="V347">
        <v>3106221112</v>
      </c>
      <c r="W347" t="s">
        <v>82</v>
      </c>
      <c r="AH347" t="str">
        <f t="shared" si="16"/>
        <v xml:space="preserve">         </v>
      </c>
      <c r="AI347" t="s">
        <v>61</v>
      </c>
      <c r="AJ347" t="s">
        <v>61</v>
      </c>
      <c r="AK347" t="s">
        <v>959</v>
      </c>
      <c r="AO347" s="1"/>
      <c r="AP347">
        <v>7</v>
      </c>
      <c r="AQ347" s="4">
        <v>41410</v>
      </c>
      <c r="AR347" s="4">
        <v>41416</v>
      </c>
      <c r="AS347" s="5">
        <f t="shared" si="17"/>
        <v>6</v>
      </c>
      <c r="AT347" t="s">
        <v>75</v>
      </c>
      <c r="AU347" t="s">
        <v>15</v>
      </c>
      <c r="AV347" s="10">
        <v>41416</v>
      </c>
      <c r="AW347" s="9" t="s">
        <v>85</v>
      </c>
      <c r="AX347" s="10">
        <v>41416</v>
      </c>
      <c r="CE347" s="10">
        <v>41416</v>
      </c>
    </row>
    <row r="348" spans="1:86" ht="15" customHeight="1">
      <c r="B348" t="s">
        <v>1396</v>
      </c>
      <c r="C348">
        <v>1301649</v>
      </c>
      <c r="D348" t="s">
        <v>94</v>
      </c>
      <c r="H348" s="7" t="s">
        <v>1397</v>
      </c>
      <c r="I348" t="s">
        <v>1120</v>
      </c>
      <c r="J348" t="s">
        <v>63</v>
      </c>
      <c r="K348">
        <v>29</v>
      </c>
      <c r="L348" t="s">
        <v>104</v>
      </c>
      <c r="N348">
        <v>39</v>
      </c>
      <c r="P348">
        <v>2</v>
      </c>
      <c r="Q348" t="s">
        <v>66</v>
      </c>
      <c r="S348">
        <v>121</v>
      </c>
      <c r="T348" t="str">
        <f t="shared" si="15"/>
        <v>KR 29 B  39  2 SUR  121</v>
      </c>
      <c r="U348" t="s">
        <v>61</v>
      </c>
      <c r="V348">
        <v>2701297</v>
      </c>
      <c r="W348" t="s">
        <v>923</v>
      </c>
      <c r="AH348" t="str">
        <f t="shared" si="16"/>
        <v xml:space="preserve">         </v>
      </c>
      <c r="AI348" t="s">
        <v>61</v>
      </c>
      <c r="AJ348" t="s">
        <v>61</v>
      </c>
      <c r="AK348" t="s">
        <v>211</v>
      </c>
      <c r="AO348" s="1"/>
      <c r="AP348">
        <v>9</v>
      </c>
      <c r="AQ348" s="4">
        <v>41415</v>
      </c>
      <c r="AR348" s="4">
        <v>41416</v>
      </c>
      <c r="AS348" s="5">
        <f t="shared" si="17"/>
        <v>1</v>
      </c>
      <c r="AT348" t="s">
        <v>84</v>
      </c>
      <c r="AU348" t="s">
        <v>15</v>
      </c>
      <c r="AV348" s="10"/>
      <c r="BU348" s="10">
        <v>41416</v>
      </c>
      <c r="BV348" s="10">
        <v>41417</v>
      </c>
    </row>
    <row r="349" spans="1:86" s="70" customFormat="1" ht="15" customHeight="1">
      <c r="B349" s="70" t="s">
        <v>1398</v>
      </c>
      <c r="C349" s="70">
        <v>1302031</v>
      </c>
      <c r="D349" s="70" t="s">
        <v>64</v>
      </c>
      <c r="E349" s="70" t="s">
        <v>101</v>
      </c>
      <c r="H349" s="71" t="s">
        <v>1399</v>
      </c>
      <c r="I349" s="70" t="s">
        <v>134</v>
      </c>
      <c r="T349" s="70" t="str">
        <f t="shared" si="15"/>
        <v xml:space="preserve">         </v>
      </c>
      <c r="U349" s="70" t="s">
        <v>61</v>
      </c>
      <c r="V349" s="70" t="s">
        <v>61</v>
      </c>
      <c r="W349" s="70" t="s">
        <v>82</v>
      </c>
      <c r="X349" s="70" t="s">
        <v>146</v>
      </c>
      <c r="Y349" s="70">
        <v>34</v>
      </c>
      <c r="AA349" s="70" t="s">
        <v>66</v>
      </c>
      <c r="AB349" s="70">
        <v>29</v>
      </c>
      <c r="AD349" s="70">
        <v>12</v>
      </c>
      <c r="AH349" s="70" t="str">
        <f t="shared" si="16"/>
        <v xml:space="preserve">TR 34  SUR 29  12   </v>
      </c>
      <c r="AI349" s="70" t="s">
        <v>61</v>
      </c>
      <c r="AJ349" s="70" t="s">
        <v>61</v>
      </c>
      <c r="AK349" s="70" t="s">
        <v>262</v>
      </c>
      <c r="AO349" s="72"/>
      <c r="AP349" s="70">
        <v>3</v>
      </c>
      <c r="AQ349" s="73">
        <v>41374</v>
      </c>
      <c r="AR349" s="73">
        <v>41446</v>
      </c>
      <c r="AS349" s="74">
        <f t="shared" si="17"/>
        <v>72</v>
      </c>
      <c r="AT349" s="70" t="s">
        <v>75</v>
      </c>
      <c r="AU349" s="70" t="s">
        <v>15</v>
      </c>
      <c r="AV349" s="75">
        <v>41446</v>
      </c>
      <c r="AW349" s="76" t="s">
        <v>237</v>
      </c>
      <c r="AX349" s="75">
        <v>41446</v>
      </c>
      <c r="AY349" s="76"/>
      <c r="AZ349" s="76"/>
      <c r="BA349" s="76"/>
      <c r="BB349" s="76"/>
      <c r="BC349" s="76"/>
      <c r="BD349" s="76"/>
      <c r="BE349" s="76"/>
      <c r="BF349" s="76"/>
      <c r="BG349" s="76"/>
      <c r="BH349" s="76"/>
      <c r="BI349" s="76"/>
      <c r="BJ349" s="76"/>
      <c r="BK349" s="76"/>
      <c r="BL349" s="76"/>
      <c r="BM349" s="76"/>
      <c r="BN349" s="76"/>
      <c r="BO349" s="76"/>
      <c r="BP349" s="76"/>
      <c r="BQ349" s="76"/>
      <c r="BR349" s="76"/>
      <c r="BS349" s="76"/>
      <c r="BT349" s="76"/>
      <c r="BU349" s="76"/>
      <c r="BV349" s="76"/>
      <c r="BW349" s="76"/>
      <c r="BX349" s="76"/>
      <c r="BY349" s="76"/>
      <c r="BZ349" s="76"/>
      <c r="CA349" s="76"/>
      <c r="CB349" s="76"/>
      <c r="CC349" s="76"/>
      <c r="CD349" s="76"/>
      <c r="CE349" s="75">
        <v>41568</v>
      </c>
      <c r="CF349" s="76"/>
      <c r="CG349" s="76"/>
      <c r="CH349" s="76"/>
    </row>
    <row r="350" spans="1:86" ht="15" customHeight="1">
      <c r="B350" t="s">
        <v>1400</v>
      </c>
      <c r="C350" t="s">
        <v>1401</v>
      </c>
      <c r="D350" t="s">
        <v>87</v>
      </c>
      <c r="H350" s="7" t="s">
        <v>1402</v>
      </c>
      <c r="I350" t="s">
        <v>89</v>
      </c>
      <c r="T350" t="str">
        <f t="shared" si="15"/>
        <v xml:space="preserve">         </v>
      </c>
      <c r="U350" t="s">
        <v>61</v>
      </c>
      <c r="V350" t="s">
        <v>61</v>
      </c>
      <c r="W350" t="s">
        <v>1403</v>
      </c>
      <c r="AH350" t="str">
        <f t="shared" si="16"/>
        <v xml:space="preserve">         </v>
      </c>
      <c r="AI350" t="s">
        <v>61</v>
      </c>
      <c r="AJ350" t="s">
        <v>61</v>
      </c>
      <c r="AL350" t="s">
        <v>363</v>
      </c>
      <c r="AO350" s="1"/>
      <c r="AP350">
        <v>13</v>
      </c>
      <c r="AQ350" s="4">
        <v>41415</v>
      </c>
      <c r="AR350" s="4">
        <v>41424</v>
      </c>
      <c r="AS350" s="5">
        <f t="shared" si="17"/>
        <v>9</v>
      </c>
      <c r="AT350" t="s">
        <v>84</v>
      </c>
      <c r="AU350" t="s">
        <v>15</v>
      </c>
      <c r="AV350" s="10">
        <v>41424</v>
      </c>
      <c r="AW350" s="9" t="s">
        <v>140</v>
      </c>
      <c r="AX350" s="10">
        <v>41424</v>
      </c>
      <c r="AY350" s="10">
        <v>41620</v>
      </c>
      <c r="AZ350" s="9" t="s">
        <v>140</v>
      </c>
      <c r="BA350" s="9" t="s">
        <v>1404</v>
      </c>
      <c r="BB350" s="10">
        <v>41690</v>
      </c>
      <c r="BC350" s="9" t="s">
        <v>140</v>
      </c>
      <c r="BD350" s="10">
        <v>41690</v>
      </c>
    </row>
    <row r="351" spans="1:86" s="70" customFormat="1" ht="15" customHeight="1">
      <c r="B351" s="70" t="s">
        <v>1405</v>
      </c>
      <c r="C351" s="70">
        <v>1302207</v>
      </c>
      <c r="D351" s="70" t="s">
        <v>77</v>
      </c>
      <c r="H351" s="71" t="s">
        <v>656</v>
      </c>
      <c r="I351" s="70" t="s">
        <v>1406</v>
      </c>
      <c r="J351" s="70" t="s">
        <v>63</v>
      </c>
      <c r="K351" s="70">
        <v>46</v>
      </c>
      <c r="L351" s="70" t="s">
        <v>83</v>
      </c>
      <c r="N351" s="70">
        <v>46</v>
      </c>
      <c r="P351" s="70">
        <v>48</v>
      </c>
      <c r="Q351" s="70" t="s">
        <v>66</v>
      </c>
      <c r="S351" s="70">
        <v>202</v>
      </c>
      <c r="T351" s="70" t="str">
        <f t="shared" si="15"/>
        <v>KR 46 A  46  48 SUR  202</v>
      </c>
      <c r="U351" s="70">
        <v>42883631</v>
      </c>
      <c r="V351" s="70">
        <v>4445154</v>
      </c>
      <c r="W351" s="70" t="s">
        <v>1407</v>
      </c>
      <c r="X351" s="70" t="s">
        <v>63</v>
      </c>
      <c r="Y351" s="70">
        <v>46</v>
      </c>
      <c r="Z351" s="70" t="s">
        <v>83</v>
      </c>
      <c r="AB351" s="70">
        <v>46</v>
      </c>
      <c r="AD351" s="70">
        <v>48</v>
      </c>
      <c r="AE351" s="70" t="s">
        <v>66</v>
      </c>
      <c r="AG351" s="70">
        <v>201</v>
      </c>
      <c r="AH351" s="70" t="str">
        <f t="shared" si="16"/>
        <v>KR 46 A  46  48 SUR  201</v>
      </c>
      <c r="AI351" s="70" t="s">
        <v>61</v>
      </c>
      <c r="AJ351" s="70" t="s">
        <v>61</v>
      </c>
      <c r="AK351" s="70" t="s">
        <v>131</v>
      </c>
      <c r="AO351" s="72"/>
      <c r="AP351" s="70">
        <v>8</v>
      </c>
      <c r="AQ351" s="73">
        <v>41415</v>
      </c>
      <c r="AR351" s="73">
        <v>41437</v>
      </c>
      <c r="AS351" s="74">
        <f t="shared" si="17"/>
        <v>22</v>
      </c>
      <c r="AT351" s="70" t="s">
        <v>75</v>
      </c>
      <c r="AU351" s="70" t="s">
        <v>15</v>
      </c>
      <c r="AV351" s="75">
        <v>41437</v>
      </c>
      <c r="AW351" s="76" t="s">
        <v>203</v>
      </c>
      <c r="AX351" s="76"/>
      <c r="AY351" s="76"/>
      <c r="AZ351" s="76"/>
      <c r="BA351" s="76"/>
      <c r="BB351" s="76"/>
      <c r="BC351" s="76"/>
      <c r="BD351" s="76"/>
      <c r="BE351" s="76"/>
      <c r="BF351" s="76"/>
      <c r="BG351" s="76"/>
      <c r="BH351" s="76"/>
      <c r="BI351" s="76"/>
      <c r="BJ351" s="76"/>
      <c r="BK351" s="76"/>
      <c r="BL351" s="76"/>
      <c r="BM351" s="76"/>
      <c r="BN351" s="76"/>
      <c r="BO351" s="76"/>
      <c r="BP351" s="76"/>
      <c r="BQ351" s="76"/>
      <c r="BR351" s="76"/>
      <c r="BS351" s="76"/>
      <c r="BT351" s="76"/>
      <c r="BU351" s="76"/>
      <c r="BV351" s="76"/>
      <c r="BW351" s="76"/>
      <c r="BX351" s="76"/>
      <c r="BY351" s="76"/>
      <c r="BZ351" s="76"/>
      <c r="CA351" s="76"/>
      <c r="CB351" s="76"/>
      <c r="CC351" s="76"/>
      <c r="CD351" s="76"/>
      <c r="CE351" s="75">
        <v>41453</v>
      </c>
      <c r="CF351" s="75">
        <v>41453</v>
      </c>
      <c r="CG351" s="76"/>
      <c r="CH351" s="76"/>
    </row>
    <row r="352" spans="1:86" ht="15" customHeight="1">
      <c r="B352" t="s">
        <v>1408</v>
      </c>
      <c r="C352">
        <v>1302224</v>
      </c>
      <c r="D352" t="s">
        <v>64</v>
      </c>
      <c r="E352" t="s">
        <v>101</v>
      </c>
      <c r="H352" s="7" t="s">
        <v>694</v>
      </c>
      <c r="I352" t="s">
        <v>1409</v>
      </c>
      <c r="J352" t="s">
        <v>63</v>
      </c>
      <c r="K352">
        <v>26</v>
      </c>
      <c r="N352">
        <v>41</v>
      </c>
      <c r="O352" t="s">
        <v>104</v>
      </c>
      <c r="P352">
        <v>25</v>
      </c>
      <c r="Q352" t="s">
        <v>66</v>
      </c>
      <c r="S352">
        <v>136</v>
      </c>
      <c r="T352" t="str">
        <f t="shared" si="15"/>
        <v>KR 26   41 B 25 SUR  136</v>
      </c>
      <c r="U352" t="s">
        <v>61</v>
      </c>
      <c r="V352">
        <v>3316449</v>
      </c>
      <c r="W352" t="s">
        <v>1410</v>
      </c>
      <c r="AH352" t="str">
        <f t="shared" si="16"/>
        <v xml:space="preserve">         </v>
      </c>
      <c r="AI352" t="s">
        <v>61</v>
      </c>
      <c r="AJ352" t="s">
        <v>61</v>
      </c>
      <c r="AK352" t="s">
        <v>322</v>
      </c>
      <c r="AO352" s="1"/>
      <c r="AP352">
        <v>6</v>
      </c>
      <c r="AQ352" s="4">
        <v>41415</v>
      </c>
      <c r="AR352" s="4">
        <v>41446</v>
      </c>
      <c r="AS352" s="5">
        <f t="shared" si="17"/>
        <v>31</v>
      </c>
      <c r="AT352" t="s">
        <v>75</v>
      </c>
      <c r="AU352" t="s">
        <v>15</v>
      </c>
      <c r="AV352" s="10">
        <v>41446</v>
      </c>
      <c r="AW352" s="9" t="s">
        <v>237</v>
      </c>
    </row>
    <row r="353" spans="1:86" ht="15" customHeight="1">
      <c r="B353" t="s">
        <v>1411</v>
      </c>
      <c r="C353">
        <v>1302225</v>
      </c>
      <c r="D353" t="s">
        <v>77</v>
      </c>
      <c r="H353" s="7" t="s">
        <v>656</v>
      </c>
      <c r="I353" t="s">
        <v>1409</v>
      </c>
      <c r="J353" t="s">
        <v>63</v>
      </c>
      <c r="K353">
        <v>26</v>
      </c>
      <c r="N353">
        <v>41</v>
      </c>
      <c r="O353" t="s">
        <v>104</v>
      </c>
      <c r="P353">
        <v>25</v>
      </c>
      <c r="Q353" t="s">
        <v>66</v>
      </c>
      <c r="S353">
        <v>136</v>
      </c>
      <c r="T353" t="str">
        <f t="shared" si="15"/>
        <v>KR 26   41 B 25 SUR  136</v>
      </c>
      <c r="U353" t="s">
        <v>61</v>
      </c>
      <c r="V353">
        <v>3316449</v>
      </c>
      <c r="W353" t="s">
        <v>1410</v>
      </c>
      <c r="AH353" t="str">
        <f t="shared" si="16"/>
        <v xml:space="preserve">         </v>
      </c>
      <c r="AI353" t="s">
        <v>61</v>
      </c>
      <c r="AJ353" t="s">
        <v>61</v>
      </c>
      <c r="AK353" t="s">
        <v>322</v>
      </c>
      <c r="AO353" s="1"/>
      <c r="AP353">
        <v>6</v>
      </c>
      <c r="AQ353" s="4">
        <v>41415</v>
      </c>
      <c r="AR353" s="4">
        <v>41446</v>
      </c>
      <c r="AS353" s="5">
        <f t="shared" si="17"/>
        <v>31</v>
      </c>
      <c r="AT353" t="s">
        <v>75</v>
      </c>
      <c r="AU353" t="s">
        <v>15</v>
      </c>
      <c r="AV353" s="10">
        <v>41446</v>
      </c>
      <c r="AW353" s="9" t="s">
        <v>237</v>
      </c>
    </row>
    <row r="354" spans="1:86" s="70" customFormat="1" ht="15" customHeight="1">
      <c r="B354" s="70" t="s">
        <v>1412</v>
      </c>
      <c r="C354" s="70">
        <v>1302235</v>
      </c>
      <c r="D354" s="70" t="s">
        <v>64</v>
      </c>
      <c r="E354" s="70" t="s">
        <v>101</v>
      </c>
      <c r="H354" s="71" t="s">
        <v>694</v>
      </c>
      <c r="I354" s="70" t="s">
        <v>1413</v>
      </c>
      <c r="J354" s="70" t="s">
        <v>63</v>
      </c>
      <c r="K354" s="70">
        <v>42</v>
      </c>
      <c r="N354" s="70">
        <v>25</v>
      </c>
      <c r="O354" s="70" t="s">
        <v>83</v>
      </c>
      <c r="P354" s="70">
        <v>48</v>
      </c>
      <c r="Q354" s="70" t="s">
        <v>66</v>
      </c>
      <c r="T354" s="70" t="str">
        <f t="shared" si="15"/>
        <v xml:space="preserve">KR 42   25 A 48 SUR  </v>
      </c>
      <c r="U354" s="70" t="s">
        <v>61</v>
      </c>
      <c r="V354" s="70">
        <v>3345825</v>
      </c>
      <c r="W354" s="70" t="s">
        <v>1410</v>
      </c>
      <c r="AI354" s="70" t="s">
        <v>61</v>
      </c>
      <c r="AJ354" s="70" t="s">
        <v>61</v>
      </c>
      <c r="AK354" s="70" t="s">
        <v>153</v>
      </c>
      <c r="AO354" s="72"/>
      <c r="AP354" s="70">
        <v>3</v>
      </c>
      <c r="AQ354" s="73">
        <v>41415</v>
      </c>
      <c r="AR354" s="73">
        <v>41446</v>
      </c>
      <c r="AS354" s="74">
        <f t="shared" si="17"/>
        <v>31</v>
      </c>
      <c r="AT354" s="70" t="s">
        <v>75</v>
      </c>
      <c r="AU354" s="70" t="s">
        <v>15</v>
      </c>
      <c r="AV354" s="75">
        <v>41446</v>
      </c>
      <c r="AW354" s="76" t="s">
        <v>237</v>
      </c>
      <c r="AX354" s="75">
        <v>41446</v>
      </c>
      <c r="AY354" s="76"/>
      <c r="AZ354" s="76"/>
      <c r="BA354" s="76"/>
      <c r="BB354" s="76"/>
      <c r="BC354" s="76"/>
      <c r="BD354" s="76"/>
      <c r="BE354" s="76"/>
      <c r="BF354" s="76"/>
      <c r="BG354" s="76"/>
      <c r="BH354" s="76"/>
      <c r="BI354" s="76"/>
      <c r="BJ354" s="76"/>
      <c r="BK354" s="76"/>
      <c r="BL354" s="76"/>
      <c r="BM354" s="76"/>
      <c r="BN354" s="76"/>
      <c r="BO354" s="76"/>
      <c r="BP354" s="76"/>
      <c r="BQ354" s="76"/>
      <c r="BR354" s="76"/>
      <c r="BS354" s="76"/>
      <c r="BT354" s="76"/>
      <c r="BU354" s="76"/>
      <c r="BV354" s="76"/>
      <c r="BW354" s="76"/>
      <c r="BX354" s="76"/>
      <c r="BY354" s="76"/>
      <c r="BZ354" s="76"/>
      <c r="CA354" s="76"/>
      <c r="CB354" s="76"/>
      <c r="CC354" s="76"/>
      <c r="CD354" s="76"/>
      <c r="CE354" s="75">
        <v>41568</v>
      </c>
      <c r="CF354" s="76"/>
      <c r="CG354" s="76"/>
      <c r="CH354" s="76"/>
    </row>
    <row r="355" spans="1:86" ht="15" customHeight="1">
      <c r="B355" t="s">
        <v>1414</v>
      </c>
      <c r="C355">
        <v>1302273</v>
      </c>
      <c r="D355" t="s">
        <v>64</v>
      </c>
      <c r="E355" t="s">
        <v>101</v>
      </c>
      <c r="F355">
        <v>3</v>
      </c>
      <c r="H355" s="7" t="s">
        <v>1415</v>
      </c>
      <c r="I355" t="s">
        <v>60</v>
      </c>
      <c r="T355" t="str">
        <f t="shared" si="15"/>
        <v xml:space="preserve">         </v>
      </c>
      <c r="U355" t="s">
        <v>61</v>
      </c>
      <c r="V355" t="s">
        <v>61</v>
      </c>
      <c r="W355" t="s">
        <v>1416</v>
      </c>
      <c r="X355" t="s">
        <v>80</v>
      </c>
      <c r="Y355">
        <v>39</v>
      </c>
      <c r="Z355" t="s">
        <v>83</v>
      </c>
      <c r="AA355" t="s">
        <v>66</v>
      </c>
      <c r="AB355">
        <v>45</v>
      </c>
      <c r="AD355">
        <v>27</v>
      </c>
      <c r="AG355">
        <v>201</v>
      </c>
      <c r="AH355" t="str">
        <f t="shared" si="16"/>
        <v>CL 39 A SUR 45  27   201</v>
      </c>
      <c r="AI355" t="s">
        <v>61</v>
      </c>
      <c r="AJ355" t="s">
        <v>61</v>
      </c>
      <c r="AK355" t="s">
        <v>201</v>
      </c>
      <c r="AO355" s="1"/>
      <c r="AP355">
        <v>8</v>
      </c>
      <c r="AQ355" s="4">
        <v>41416</v>
      </c>
      <c r="AR355" s="4">
        <v>41416</v>
      </c>
      <c r="AS355" s="5">
        <f t="shared" si="17"/>
        <v>0</v>
      </c>
      <c r="AT355" t="s">
        <v>69</v>
      </c>
      <c r="AU355" t="s">
        <v>15</v>
      </c>
      <c r="AV355" s="10">
        <v>41446</v>
      </c>
      <c r="AW355" s="9" t="s">
        <v>237</v>
      </c>
      <c r="AX355" s="10">
        <v>41446</v>
      </c>
      <c r="BM355" s="10">
        <v>41415</v>
      </c>
      <c r="BN355" s="10">
        <v>41438</v>
      </c>
      <c r="BO355" s="10">
        <v>41438</v>
      </c>
      <c r="BP355" s="10">
        <v>41438</v>
      </c>
      <c r="BS355" s="10">
        <v>41578</v>
      </c>
      <c r="BT355" s="10">
        <v>41590</v>
      </c>
      <c r="CE355" s="10">
        <v>41617</v>
      </c>
    </row>
    <row r="356" spans="1:86" ht="15" customHeight="1">
      <c r="B356" t="s">
        <v>1417</v>
      </c>
      <c r="C356">
        <v>1302274</v>
      </c>
      <c r="D356" t="s">
        <v>64</v>
      </c>
      <c r="E356" t="s">
        <v>101</v>
      </c>
      <c r="F356">
        <v>3</v>
      </c>
      <c r="H356" s="7" t="s">
        <v>1418</v>
      </c>
      <c r="I356" t="s">
        <v>60</v>
      </c>
      <c r="T356" t="str">
        <f t="shared" si="15"/>
        <v xml:space="preserve">         </v>
      </c>
      <c r="U356" t="s">
        <v>61</v>
      </c>
      <c r="V356" t="s">
        <v>61</v>
      </c>
      <c r="W356" t="s">
        <v>1416</v>
      </c>
      <c r="X356" t="s">
        <v>80</v>
      </c>
      <c r="Y356">
        <v>39</v>
      </c>
      <c r="Z356" t="s">
        <v>83</v>
      </c>
      <c r="AA356" t="s">
        <v>66</v>
      </c>
      <c r="AB356">
        <v>46</v>
      </c>
      <c r="AD356">
        <v>41</v>
      </c>
      <c r="AH356" t="str">
        <f t="shared" si="16"/>
        <v xml:space="preserve">CL 39 A SUR 46  41   </v>
      </c>
      <c r="AI356" t="s">
        <v>61</v>
      </c>
      <c r="AJ356" t="s">
        <v>61</v>
      </c>
      <c r="AK356" t="s">
        <v>201</v>
      </c>
      <c r="AO356" s="1"/>
      <c r="AP356">
        <v>8</v>
      </c>
      <c r="AQ356" s="4">
        <v>41416</v>
      </c>
      <c r="AR356" s="4">
        <v>41416</v>
      </c>
      <c r="AS356" s="5">
        <f t="shared" si="17"/>
        <v>0</v>
      </c>
      <c r="AT356" t="s">
        <v>69</v>
      </c>
      <c r="AU356" t="s">
        <v>15</v>
      </c>
      <c r="AV356" s="10">
        <v>41415</v>
      </c>
      <c r="AW356" s="9" t="s">
        <v>444</v>
      </c>
      <c r="AX356" s="10">
        <v>41415</v>
      </c>
      <c r="BM356" s="10">
        <v>41424</v>
      </c>
      <c r="BN356" s="10">
        <v>41431</v>
      </c>
      <c r="BO356" s="10">
        <v>41431</v>
      </c>
      <c r="BP356" s="10">
        <v>41431</v>
      </c>
      <c r="BS356" s="10">
        <v>41578</v>
      </c>
      <c r="BT356" s="10">
        <v>41590</v>
      </c>
      <c r="CE356" s="10">
        <v>41617</v>
      </c>
    </row>
    <row r="357" spans="1:86" ht="15" customHeight="1">
      <c r="B357" t="s">
        <v>1419</v>
      </c>
      <c r="C357">
        <v>1302275</v>
      </c>
      <c r="D357" t="s">
        <v>64</v>
      </c>
      <c r="E357" t="s">
        <v>101</v>
      </c>
      <c r="F357">
        <v>3</v>
      </c>
      <c r="H357" s="7" t="s">
        <v>1420</v>
      </c>
      <c r="I357" t="s">
        <v>60</v>
      </c>
      <c r="T357" t="str">
        <f t="shared" si="15"/>
        <v xml:space="preserve">         </v>
      </c>
      <c r="U357" t="s">
        <v>61</v>
      </c>
      <c r="V357" t="s">
        <v>61</v>
      </c>
      <c r="W357" t="s">
        <v>1416</v>
      </c>
      <c r="X357" t="s">
        <v>80</v>
      </c>
      <c r="Y357">
        <v>39</v>
      </c>
      <c r="Z357" t="s">
        <v>83</v>
      </c>
      <c r="AA357" t="s">
        <v>66</v>
      </c>
      <c r="AB357">
        <v>47</v>
      </c>
      <c r="AC357" t="s">
        <v>83</v>
      </c>
      <c r="AD357">
        <v>11</v>
      </c>
      <c r="AG357">
        <v>202</v>
      </c>
      <c r="AH357" t="str">
        <f t="shared" si="16"/>
        <v>CL 39 A SUR 47 A 11   202</v>
      </c>
      <c r="AI357" t="s">
        <v>61</v>
      </c>
      <c r="AJ357" t="s">
        <v>61</v>
      </c>
      <c r="AK357" t="s">
        <v>201</v>
      </c>
      <c r="AO357" s="1"/>
      <c r="AP357">
        <v>8</v>
      </c>
      <c r="AQ357" s="4">
        <v>41416</v>
      </c>
      <c r="AR357" s="4">
        <v>41416</v>
      </c>
      <c r="AS357" s="5">
        <f t="shared" si="17"/>
        <v>0</v>
      </c>
      <c r="AT357" t="s">
        <v>69</v>
      </c>
      <c r="AU357" t="s">
        <v>15</v>
      </c>
      <c r="AV357" s="10">
        <v>41415</v>
      </c>
      <c r="AW357" s="9" t="s">
        <v>444</v>
      </c>
      <c r="AX357" s="10">
        <v>41415</v>
      </c>
      <c r="BM357" s="10">
        <v>41415</v>
      </c>
      <c r="BN357" s="10">
        <v>41432</v>
      </c>
      <c r="BO357" s="10">
        <v>41432</v>
      </c>
      <c r="BP357" s="10">
        <v>41432</v>
      </c>
      <c r="BS357" s="10">
        <v>41446</v>
      </c>
      <c r="CE357" s="10">
        <v>41617</v>
      </c>
    </row>
    <row r="358" spans="1:86" ht="15" customHeight="1">
      <c r="B358" t="s">
        <v>1421</v>
      </c>
      <c r="C358">
        <v>1302276</v>
      </c>
      <c r="D358" t="s">
        <v>64</v>
      </c>
      <c r="E358" t="s">
        <v>101</v>
      </c>
      <c r="F358">
        <v>3</v>
      </c>
      <c r="H358" s="7" t="s">
        <v>1422</v>
      </c>
      <c r="I358" t="s">
        <v>60</v>
      </c>
      <c r="T358" t="str">
        <f t="shared" si="15"/>
        <v xml:space="preserve">         </v>
      </c>
      <c r="U358" t="s">
        <v>61</v>
      </c>
      <c r="V358" t="s">
        <v>61</v>
      </c>
      <c r="W358" t="s">
        <v>1416</v>
      </c>
      <c r="X358" t="s">
        <v>80</v>
      </c>
      <c r="Y358">
        <v>39</v>
      </c>
      <c r="Z358" t="s">
        <v>83</v>
      </c>
      <c r="AA358" t="s">
        <v>66</v>
      </c>
      <c r="AB358">
        <v>47</v>
      </c>
      <c r="AC358" t="s">
        <v>83</v>
      </c>
      <c r="AD358">
        <v>11</v>
      </c>
      <c r="AG358">
        <v>302</v>
      </c>
      <c r="AH358" t="str">
        <f t="shared" si="16"/>
        <v>CL 39 A SUR 47 A 11   302</v>
      </c>
      <c r="AI358" t="s">
        <v>61</v>
      </c>
      <c r="AJ358" t="s">
        <v>61</v>
      </c>
      <c r="AK358" t="s">
        <v>201</v>
      </c>
      <c r="AO358" s="1"/>
      <c r="AP358">
        <v>8</v>
      </c>
      <c r="AQ358" s="4">
        <v>41416</v>
      </c>
      <c r="AR358" s="4">
        <v>41416</v>
      </c>
      <c r="AS358" s="5">
        <f t="shared" si="17"/>
        <v>0</v>
      </c>
      <c r="AT358" t="s">
        <v>69</v>
      </c>
      <c r="AU358" t="s">
        <v>15</v>
      </c>
      <c r="AV358" s="10">
        <v>41415</v>
      </c>
      <c r="AW358" s="9" t="s">
        <v>444</v>
      </c>
      <c r="AX358" s="10">
        <v>41415</v>
      </c>
      <c r="BM358" s="10">
        <v>41415</v>
      </c>
      <c r="BN358" s="10">
        <v>41436</v>
      </c>
      <c r="BO358" s="10">
        <v>41436</v>
      </c>
      <c r="BP358" s="10">
        <v>41436</v>
      </c>
      <c r="BS358" s="10">
        <v>41446</v>
      </c>
      <c r="CE358" s="10">
        <v>41753</v>
      </c>
    </row>
    <row r="359" spans="1:86" s="70" customFormat="1" ht="15" customHeight="1">
      <c r="B359" s="70" t="s">
        <v>1423</v>
      </c>
      <c r="C359" s="70">
        <v>1302291</v>
      </c>
      <c r="D359" s="70" t="s">
        <v>64</v>
      </c>
      <c r="E359" s="70" t="s">
        <v>101</v>
      </c>
      <c r="F359" s="70">
        <v>3</v>
      </c>
      <c r="H359" s="71" t="s">
        <v>1424</v>
      </c>
      <c r="I359" s="70" t="s">
        <v>60</v>
      </c>
      <c r="T359" s="70" t="str">
        <f t="shared" si="15"/>
        <v xml:space="preserve">         </v>
      </c>
      <c r="U359" s="70" t="s">
        <v>61</v>
      </c>
      <c r="V359" s="70" t="s">
        <v>61</v>
      </c>
      <c r="W359" s="70" t="s">
        <v>1425</v>
      </c>
      <c r="X359" s="70" t="s">
        <v>80</v>
      </c>
      <c r="Y359" s="70">
        <v>38</v>
      </c>
      <c r="Z359" s="70" t="s">
        <v>83</v>
      </c>
      <c r="AA359" s="70" t="s">
        <v>66</v>
      </c>
      <c r="AB359" s="70">
        <v>38</v>
      </c>
      <c r="AD359" s="70">
        <v>31</v>
      </c>
      <c r="AH359" s="70" t="str">
        <f t="shared" si="16"/>
        <v xml:space="preserve">CL 38 A SUR 38  31   </v>
      </c>
      <c r="AI359" s="70" t="s">
        <v>61</v>
      </c>
      <c r="AJ359" s="70" t="s">
        <v>61</v>
      </c>
      <c r="AK359" s="70" t="s">
        <v>211</v>
      </c>
      <c r="AO359" s="72"/>
      <c r="AP359" s="70">
        <v>9</v>
      </c>
      <c r="AQ359" s="73">
        <v>41417</v>
      </c>
      <c r="AR359" s="73">
        <v>41417</v>
      </c>
      <c r="AS359" s="74">
        <f t="shared" si="17"/>
        <v>0</v>
      </c>
      <c r="AT359" s="70" t="s">
        <v>69</v>
      </c>
      <c r="AU359" s="70" t="s">
        <v>15</v>
      </c>
      <c r="AV359" s="75">
        <v>41417</v>
      </c>
      <c r="AW359" s="76" t="s">
        <v>444</v>
      </c>
      <c r="AX359" s="75">
        <v>41417</v>
      </c>
      <c r="AY359" s="75">
        <v>41418</v>
      </c>
      <c r="AZ359" s="76" t="s">
        <v>237</v>
      </c>
      <c r="BA359" s="75">
        <v>41418</v>
      </c>
      <c r="BB359" s="76"/>
      <c r="BC359" s="76"/>
      <c r="BD359" s="76"/>
      <c r="BE359" s="76"/>
      <c r="BF359" s="76"/>
      <c r="BG359" s="76"/>
      <c r="BH359" s="76"/>
      <c r="BI359" s="76"/>
      <c r="BJ359" s="76"/>
      <c r="BK359" s="76"/>
      <c r="BL359" s="76"/>
      <c r="BM359" s="75">
        <v>41424</v>
      </c>
      <c r="BN359" s="75">
        <v>41429</v>
      </c>
      <c r="BO359" s="75">
        <v>41429</v>
      </c>
      <c r="BP359" s="75">
        <v>41431</v>
      </c>
      <c r="BQ359" s="76"/>
      <c r="BR359" s="76"/>
      <c r="BS359" s="75">
        <v>41600</v>
      </c>
      <c r="BT359" s="75">
        <v>41607</v>
      </c>
      <c r="BU359" s="76"/>
      <c r="BV359" s="76"/>
      <c r="BW359" s="75">
        <v>41592</v>
      </c>
      <c r="BX359" s="75">
        <v>41606</v>
      </c>
      <c r="BY359" s="76"/>
      <c r="BZ359" s="76"/>
      <c r="CA359" s="76"/>
      <c r="CB359" s="76"/>
      <c r="CC359" s="76"/>
      <c r="CD359" s="76"/>
      <c r="CE359" s="75">
        <v>41617</v>
      </c>
      <c r="CF359" s="76"/>
      <c r="CG359" s="76"/>
      <c r="CH359" s="76"/>
    </row>
    <row r="360" spans="1:86" ht="15" customHeight="1">
      <c r="A360" t="s">
        <v>1426</v>
      </c>
      <c r="B360" t="s">
        <v>1427</v>
      </c>
      <c r="C360" t="s">
        <v>1428</v>
      </c>
      <c r="D360" t="s">
        <v>180</v>
      </c>
      <c r="H360" s="7" t="s">
        <v>1429</v>
      </c>
      <c r="I360" t="s">
        <v>804</v>
      </c>
      <c r="T360" t="str">
        <f t="shared" si="15"/>
        <v xml:space="preserve">         </v>
      </c>
      <c r="U360" t="s">
        <v>61</v>
      </c>
      <c r="V360" t="s">
        <v>61</v>
      </c>
      <c r="W360" t="s">
        <v>1430</v>
      </c>
      <c r="AH360" t="str">
        <f t="shared" si="16"/>
        <v xml:space="preserve">         </v>
      </c>
      <c r="AI360" t="s">
        <v>61</v>
      </c>
      <c r="AJ360" t="s">
        <v>61</v>
      </c>
      <c r="AK360" t="s">
        <v>311</v>
      </c>
      <c r="AO360" s="1"/>
      <c r="AP360">
        <v>5</v>
      </c>
      <c r="AQ360" s="4">
        <v>41416</v>
      </c>
      <c r="AR360" s="4">
        <v>41436</v>
      </c>
      <c r="AS360" s="5">
        <f t="shared" si="17"/>
        <v>20</v>
      </c>
      <c r="AT360" t="s">
        <v>75</v>
      </c>
      <c r="AU360" t="s">
        <v>15</v>
      </c>
      <c r="AV360" s="10">
        <v>41436</v>
      </c>
      <c r="AW360" s="9" t="s">
        <v>118</v>
      </c>
      <c r="AX360" s="10">
        <v>41436</v>
      </c>
      <c r="AY360" s="10">
        <v>41487</v>
      </c>
      <c r="AZ360" s="9" t="s">
        <v>421</v>
      </c>
      <c r="BA360" s="10">
        <v>41487</v>
      </c>
      <c r="BB360" s="10">
        <v>41550</v>
      </c>
      <c r="BC360" s="9" t="s">
        <v>140</v>
      </c>
      <c r="BD360" s="10">
        <v>41551</v>
      </c>
      <c r="BE360" s="10">
        <v>41725</v>
      </c>
      <c r="BF360" s="9" t="s">
        <v>140</v>
      </c>
      <c r="BG360" s="10">
        <v>41725</v>
      </c>
    </row>
    <row r="361" spans="1:86" s="70" customFormat="1" ht="15" customHeight="1">
      <c r="B361" s="70" t="s">
        <v>1431</v>
      </c>
      <c r="C361" s="70">
        <v>1302286</v>
      </c>
      <c r="D361" s="70" t="s">
        <v>64</v>
      </c>
      <c r="E361" s="70" t="s">
        <v>101</v>
      </c>
      <c r="H361" s="71" t="s">
        <v>1084</v>
      </c>
      <c r="I361" s="70" t="s">
        <v>1432</v>
      </c>
      <c r="T361" s="70" t="str">
        <f t="shared" si="15"/>
        <v xml:space="preserve">         </v>
      </c>
      <c r="U361" s="70" t="s">
        <v>61</v>
      </c>
      <c r="V361" s="70">
        <v>2768411</v>
      </c>
      <c r="W361" s="70" t="s">
        <v>82</v>
      </c>
      <c r="AH361" s="70" t="str">
        <f t="shared" si="16"/>
        <v xml:space="preserve">         </v>
      </c>
      <c r="AI361" s="70" t="s">
        <v>61</v>
      </c>
      <c r="AJ361" s="70" t="s">
        <v>61</v>
      </c>
      <c r="AK361" s="70" t="s">
        <v>262</v>
      </c>
      <c r="AO361" s="72"/>
      <c r="AP361" s="70">
        <v>3</v>
      </c>
      <c r="AQ361" s="73">
        <v>41416</v>
      </c>
      <c r="AR361" s="73">
        <v>41436</v>
      </c>
      <c r="AS361" s="74">
        <f t="shared" si="17"/>
        <v>20</v>
      </c>
      <c r="AT361" s="70" t="s">
        <v>75</v>
      </c>
      <c r="AU361" s="70" t="s">
        <v>15</v>
      </c>
      <c r="AV361" s="75">
        <v>41436</v>
      </c>
      <c r="AW361" s="76" t="s">
        <v>203</v>
      </c>
      <c r="AX361" s="76"/>
      <c r="AY361" s="76"/>
      <c r="AZ361" s="76"/>
      <c r="BA361" s="76"/>
      <c r="BB361" s="76"/>
      <c r="BC361" s="76"/>
      <c r="BD361" s="76"/>
      <c r="BE361" s="76"/>
      <c r="BF361" s="76"/>
      <c r="BG361" s="76"/>
      <c r="BH361" s="76"/>
      <c r="BI361" s="76"/>
      <c r="BJ361" s="76"/>
      <c r="BK361" s="76"/>
      <c r="BL361" s="76"/>
      <c r="BM361" s="76"/>
      <c r="BN361" s="76"/>
      <c r="BO361" s="76"/>
      <c r="BP361" s="76"/>
      <c r="BQ361" s="76"/>
      <c r="BR361" s="76"/>
      <c r="BS361" s="76"/>
      <c r="BT361" s="76"/>
      <c r="BU361" s="76"/>
      <c r="BV361" s="76"/>
      <c r="BW361" s="76"/>
      <c r="BX361" s="76"/>
      <c r="BY361" s="76"/>
      <c r="BZ361" s="76"/>
      <c r="CA361" s="76"/>
      <c r="CB361" s="76"/>
      <c r="CC361" s="76"/>
      <c r="CD361" s="76"/>
      <c r="CE361" s="75">
        <v>41568</v>
      </c>
      <c r="CF361" s="76"/>
      <c r="CG361" s="76"/>
      <c r="CH361" s="76"/>
    </row>
    <row r="362" spans="1:86" ht="15" customHeight="1">
      <c r="B362" t="s">
        <v>1433</v>
      </c>
      <c r="C362" t="s">
        <v>1434</v>
      </c>
      <c r="D362" t="s">
        <v>94</v>
      </c>
      <c r="H362" s="7" t="s">
        <v>1435</v>
      </c>
      <c r="I362" t="s">
        <v>1436</v>
      </c>
      <c r="J362" t="s">
        <v>289</v>
      </c>
      <c r="K362">
        <v>29</v>
      </c>
      <c r="N362">
        <v>33</v>
      </c>
      <c r="P362">
        <v>48</v>
      </c>
      <c r="Q362" t="s">
        <v>66</v>
      </c>
      <c r="S362">
        <v>142</v>
      </c>
      <c r="T362" t="str">
        <f t="shared" si="15"/>
        <v>DG 29   33  48 SUR  142</v>
      </c>
      <c r="U362">
        <v>43749596</v>
      </c>
      <c r="V362">
        <v>3128794344</v>
      </c>
      <c r="W362" t="s">
        <v>1437</v>
      </c>
      <c r="X362" t="s">
        <v>289</v>
      </c>
      <c r="Y362">
        <v>29</v>
      </c>
      <c r="AB362">
        <v>33</v>
      </c>
      <c r="AD362">
        <v>48</v>
      </c>
      <c r="AE362" t="s">
        <v>66</v>
      </c>
      <c r="AG362">
        <v>154</v>
      </c>
      <c r="AH362" t="str">
        <f t="shared" si="16"/>
        <v>DG 29   33  48 SUR  154</v>
      </c>
      <c r="AI362" t="s">
        <v>61</v>
      </c>
      <c r="AJ362" t="s">
        <v>61</v>
      </c>
      <c r="AK362" t="s">
        <v>635</v>
      </c>
      <c r="AO362" s="1"/>
      <c r="AP362">
        <v>3</v>
      </c>
      <c r="AQ362" s="4">
        <v>41408</v>
      </c>
      <c r="AR362" s="4">
        <v>41437</v>
      </c>
      <c r="AS362" s="5">
        <f t="shared" si="17"/>
        <v>29</v>
      </c>
      <c r="AT362" t="s">
        <v>75</v>
      </c>
      <c r="AU362" t="s">
        <v>15</v>
      </c>
      <c r="BK362" s="10">
        <v>41437</v>
      </c>
      <c r="BL362" s="10">
        <v>41443</v>
      </c>
    </row>
    <row r="363" spans="1:86" s="70" customFormat="1" ht="15" customHeight="1">
      <c r="B363" s="70" t="s">
        <v>1438</v>
      </c>
      <c r="C363" s="70">
        <v>1301826</v>
      </c>
      <c r="D363" s="70" t="s">
        <v>94</v>
      </c>
      <c r="H363" s="71" t="s">
        <v>1439</v>
      </c>
      <c r="I363" s="70" t="s">
        <v>624</v>
      </c>
      <c r="T363" s="70" t="str">
        <f t="shared" si="15"/>
        <v xml:space="preserve">         </v>
      </c>
      <c r="U363" s="70" t="s">
        <v>61</v>
      </c>
      <c r="V363" s="70" t="s">
        <v>61</v>
      </c>
      <c r="W363" s="70" t="s">
        <v>1440</v>
      </c>
      <c r="X363" s="70" t="s">
        <v>80</v>
      </c>
      <c r="Y363" s="70">
        <v>45</v>
      </c>
      <c r="Z363" s="70" t="s">
        <v>83</v>
      </c>
      <c r="AA363" s="70" t="s">
        <v>66</v>
      </c>
      <c r="AB363" s="70">
        <v>39</v>
      </c>
      <c r="AC363" s="70" t="s">
        <v>104</v>
      </c>
      <c r="AD363" s="70">
        <v>2</v>
      </c>
      <c r="AH363" s="70" t="str">
        <f t="shared" si="16"/>
        <v xml:space="preserve">CL 45 A SUR 39 B 2   </v>
      </c>
      <c r="AI363" s="70" t="s">
        <v>61</v>
      </c>
      <c r="AJ363" s="70" t="s">
        <v>61</v>
      </c>
      <c r="AK363" s="70" t="s">
        <v>959</v>
      </c>
      <c r="AO363" s="72"/>
      <c r="AP363" s="70">
        <v>7</v>
      </c>
      <c r="AQ363" s="73">
        <v>41415</v>
      </c>
      <c r="AR363" s="73"/>
      <c r="AS363" s="74">
        <f t="shared" si="17"/>
        <v>-41415</v>
      </c>
      <c r="AT363" s="70" t="s">
        <v>75</v>
      </c>
      <c r="AU363" s="70" t="s">
        <v>15</v>
      </c>
      <c r="AV363" s="76"/>
      <c r="AW363" s="76"/>
      <c r="AX363" s="76"/>
      <c r="AY363" s="76"/>
      <c r="AZ363" s="76"/>
      <c r="BA363" s="76"/>
      <c r="BB363" s="76"/>
      <c r="BC363" s="76"/>
      <c r="BD363" s="76"/>
      <c r="BE363" s="76"/>
      <c r="BF363" s="76"/>
      <c r="BG363" s="76"/>
      <c r="BH363" s="76"/>
      <c r="BI363" s="76"/>
      <c r="BJ363" s="76"/>
      <c r="BK363" s="76"/>
      <c r="BL363" s="76"/>
      <c r="BM363" s="76"/>
      <c r="BN363" s="76"/>
      <c r="BO363" s="76"/>
      <c r="BP363" s="76"/>
      <c r="BQ363" s="76"/>
      <c r="BR363" s="76"/>
      <c r="BS363" s="76"/>
      <c r="BT363" s="76"/>
      <c r="BU363" s="76"/>
      <c r="BV363" s="76"/>
      <c r="BW363" s="76"/>
      <c r="BX363" s="76"/>
      <c r="BY363" s="76"/>
      <c r="BZ363" s="76"/>
      <c r="CA363" s="76"/>
      <c r="CB363" s="76"/>
      <c r="CC363" s="76"/>
      <c r="CD363" s="76"/>
      <c r="CE363" s="76"/>
      <c r="CF363" s="76"/>
      <c r="CG363" s="76"/>
      <c r="CH363" s="76"/>
    </row>
    <row r="364" spans="1:86" ht="15" customHeight="1">
      <c r="B364" t="s">
        <v>1441</v>
      </c>
      <c r="C364">
        <v>1302250</v>
      </c>
      <c r="D364" t="s">
        <v>77</v>
      </c>
      <c r="H364" s="7" t="s">
        <v>768</v>
      </c>
      <c r="I364" t="s">
        <v>60</v>
      </c>
      <c r="T364" t="str">
        <f t="shared" si="15"/>
        <v xml:space="preserve">         </v>
      </c>
      <c r="U364" t="s">
        <v>61</v>
      </c>
      <c r="V364" t="s">
        <v>61</v>
      </c>
      <c r="W364" t="s">
        <v>1442</v>
      </c>
      <c r="X364" t="s">
        <v>63</v>
      </c>
      <c r="Y364">
        <v>46</v>
      </c>
      <c r="AB364">
        <v>37</v>
      </c>
      <c r="AC364" t="s">
        <v>83</v>
      </c>
      <c r="AD364">
        <v>21</v>
      </c>
      <c r="AE364" t="s">
        <v>66</v>
      </c>
      <c r="AH364" t="str">
        <f t="shared" si="16"/>
        <v xml:space="preserve">KR 46   37 A 21 SUR  </v>
      </c>
      <c r="AI364">
        <v>8359216</v>
      </c>
      <c r="AJ364">
        <v>2769136</v>
      </c>
      <c r="AK364" t="s">
        <v>201</v>
      </c>
      <c r="AO364" s="1"/>
      <c r="AP364">
        <v>8</v>
      </c>
      <c r="AQ364" s="4">
        <v>41416</v>
      </c>
      <c r="AR364" s="4">
        <v>41416</v>
      </c>
      <c r="AS364" s="5">
        <f t="shared" si="17"/>
        <v>0</v>
      </c>
      <c r="AT364" t="s">
        <v>75</v>
      </c>
      <c r="AU364" t="s">
        <v>15</v>
      </c>
      <c r="AV364" s="10">
        <v>41480</v>
      </c>
      <c r="AW364" s="9" t="s">
        <v>237</v>
      </c>
      <c r="AX364" s="10">
        <v>41480</v>
      </c>
      <c r="BK364" s="10">
        <v>41415</v>
      </c>
      <c r="BL364" s="10">
        <v>41416</v>
      </c>
      <c r="CE364" s="10">
        <v>41486</v>
      </c>
    </row>
    <row r="365" spans="1:86" ht="15" customHeight="1">
      <c r="B365" t="s">
        <v>1443</v>
      </c>
      <c r="C365">
        <v>1302309</v>
      </c>
      <c r="D365" t="s">
        <v>125</v>
      </c>
      <c r="H365" s="7" t="s">
        <v>1444</v>
      </c>
      <c r="I365" t="s">
        <v>1445</v>
      </c>
      <c r="J365" t="s">
        <v>80</v>
      </c>
      <c r="K365">
        <v>34</v>
      </c>
      <c r="M365" t="s">
        <v>66</v>
      </c>
      <c r="N365">
        <v>43</v>
      </c>
      <c r="O365" t="s">
        <v>83</v>
      </c>
      <c r="P365">
        <v>34</v>
      </c>
      <c r="S365">
        <v>201</v>
      </c>
      <c r="T365" t="str">
        <f t="shared" si="15"/>
        <v>CL 34  SUR 43 A 34   201</v>
      </c>
      <c r="U365" t="s">
        <v>61</v>
      </c>
      <c r="V365">
        <v>3341804</v>
      </c>
      <c r="W365" t="s">
        <v>1446</v>
      </c>
      <c r="X365" t="s">
        <v>80</v>
      </c>
      <c r="Y365">
        <v>34</v>
      </c>
      <c r="AA365" t="s">
        <v>66</v>
      </c>
      <c r="AB365">
        <v>43</v>
      </c>
      <c r="AC365" t="s">
        <v>83</v>
      </c>
      <c r="AD365">
        <v>34</v>
      </c>
      <c r="AG365">
        <v>101</v>
      </c>
      <c r="AH365" t="str">
        <f t="shared" si="16"/>
        <v>CL 34  SUR 43 A 34   101</v>
      </c>
      <c r="AI365" t="s">
        <v>61</v>
      </c>
      <c r="AJ365">
        <v>3010957</v>
      </c>
      <c r="AK365" t="s">
        <v>615</v>
      </c>
      <c r="AO365" s="1"/>
      <c r="AP365">
        <v>2</v>
      </c>
      <c r="AQ365" s="4">
        <v>41418</v>
      </c>
      <c r="AR365" s="4">
        <v>41418</v>
      </c>
      <c r="AS365" s="5">
        <f t="shared" si="17"/>
        <v>0</v>
      </c>
      <c r="AT365" t="s">
        <v>75</v>
      </c>
      <c r="AU365" t="s">
        <v>15</v>
      </c>
      <c r="AV365" s="10">
        <v>41418</v>
      </c>
      <c r="AW365" s="9" t="s">
        <v>236</v>
      </c>
      <c r="AX365" s="10">
        <v>41418</v>
      </c>
      <c r="AY365" s="10">
        <v>41549</v>
      </c>
      <c r="AZ365" s="9" t="s">
        <v>203</v>
      </c>
      <c r="BA365" s="10">
        <v>41550</v>
      </c>
      <c r="CE365" s="10">
        <v>41554</v>
      </c>
    </row>
    <row r="366" spans="1:86" s="70" customFormat="1" ht="15" customHeight="1">
      <c r="B366" s="70" t="s">
        <v>1447</v>
      </c>
      <c r="C366" s="70">
        <v>1302313</v>
      </c>
      <c r="D366" s="70" t="s">
        <v>64</v>
      </c>
      <c r="E366" s="70" t="s">
        <v>58</v>
      </c>
      <c r="H366" s="71" t="s">
        <v>1448</v>
      </c>
      <c r="I366" s="70" t="s">
        <v>60</v>
      </c>
      <c r="T366" s="70" t="str">
        <f t="shared" si="15"/>
        <v xml:space="preserve">         </v>
      </c>
      <c r="U366" s="70" t="s">
        <v>61</v>
      </c>
      <c r="V366" s="70" t="s">
        <v>61</v>
      </c>
      <c r="W366" s="70" t="s">
        <v>1449</v>
      </c>
      <c r="X366" s="70" t="s">
        <v>80</v>
      </c>
      <c r="Y366" s="70">
        <v>44</v>
      </c>
      <c r="AA366" s="70" t="s">
        <v>66</v>
      </c>
      <c r="AB366" s="70">
        <v>43</v>
      </c>
      <c r="AC366" s="70" t="s">
        <v>83</v>
      </c>
      <c r="AD366" s="70">
        <v>85</v>
      </c>
      <c r="AH366" s="70" t="str">
        <f t="shared" si="16"/>
        <v xml:space="preserve">CL 44  SUR 43 A 85   </v>
      </c>
      <c r="AI366" s="70" t="s">
        <v>61</v>
      </c>
      <c r="AJ366" s="70" t="s">
        <v>61</v>
      </c>
      <c r="AK366" s="70" t="s">
        <v>484</v>
      </c>
      <c r="AO366" s="72"/>
      <c r="AP366" s="70">
        <v>8</v>
      </c>
      <c r="AQ366" s="73">
        <v>41418</v>
      </c>
      <c r="AR366" s="73">
        <v>41418</v>
      </c>
      <c r="AS366" s="74">
        <f t="shared" si="17"/>
        <v>0</v>
      </c>
      <c r="AT366" s="70" t="s">
        <v>75</v>
      </c>
      <c r="AU366" s="70" t="s">
        <v>15</v>
      </c>
      <c r="AV366" s="75">
        <v>41410</v>
      </c>
      <c r="AW366" s="76" t="s">
        <v>237</v>
      </c>
      <c r="AX366" s="75">
        <v>41418</v>
      </c>
      <c r="AY366" s="75">
        <v>41442</v>
      </c>
      <c r="AZ366" s="76" t="s">
        <v>203</v>
      </c>
      <c r="BA366" s="75">
        <v>41442</v>
      </c>
      <c r="BB366" s="75">
        <v>41453</v>
      </c>
      <c r="BC366" s="76" t="s">
        <v>237</v>
      </c>
      <c r="BD366" s="75">
        <v>41465</v>
      </c>
      <c r="BE366" s="76"/>
      <c r="BF366" s="76"/>
      <c r="BG366" s="76"/>
      <c r="BH366" s="76"/>
      <c r="BI366" s="76"/>
      <c r="BJ366" s="76"/>
      <c r="BK366" s="76"/>
      <c r="BL366" s="76"/>
      <c r="BM366" s="76"/>
      <c r="BN366" s="76"/>
      <c r="BO366" s="76"/>
      <c r="BP366" s="76"/>
      <c r="BQ366" s="76"/>
      <c r="BR366" s="76"/>
      <c r="BS366" s="76"/>
      <c r="BT366" s="76"/>
      <c r="BU366" s="76"/>
      <c r="BV366" s="76"/>
      <c r="BW366" s="76"/>
      <c r="BX366" s="76"/>
      <c r="BY366" s="76"/>
      <c r="BZ366" s="76"/>
      <c r="CA366" s="76"/>
      <c r="CB366" s="76"/>
      <c r="CC366" s="76"/>
      <c r="CD366" s="76"/>
      <c r="CE366" s="75"/>
      <c r="CF366" s="76"/>
      <c r="CG366" s="76"/>
      <c r="CH366" s="76"/>
    </row>
    <row r="367" spans="1:86" ht="15" customHeight="1">
      <c r="A367" t="s">
        <v>1450</v>
      </c>
      <c r="B367" t="s">
        <v>1451</v>
      </c>
      <c r="C367">
        <v>1302234</v>
      </c>
      <c r="D367" t="s">
        <v>94</v>
      </c>
      <c r="H367" s="7" t="s">
        <v>1452</v>
      </c>
      <c r="I367" t="s">
        <v>1453</v>
      </c>
      <c r="J367" t="s">
        <v>63</v>
      </c>
      <c r="K367">
        <v>34</v>
      </c>
      <c r="L367" t="s">
        <v>83</v>
      </c>
      <c r="N367">
        <v>39</v>
      </c>
      <c r="P367">
        <v>39</v>
      </c>
      <c r="Q367" t="s">
        <v>66</v>
      </c>
      <c r="S367">
        <v>202</v>
      </c>
      <c r="T367" t="str">
        <f t="shared" si="15"/>
        <v>KR 34 A  39  39 SUR  202</v>
      </c>
      <c r="U367">
        <v>43741595</v>
      </c>
      <c r="V367">
        <v>3342191</v>
      </c>
      <c r="W367" t="s">
        <v>1080</v>
      </c>
      <c r="AH367" t="str">
        <f t="shared" si="16"/>
        <v xml:space="preserve">         </v>
      </c>
      <c r="AI367" t="s">
        <v>61</v>
      </c>
      <c r="AJ367" t="s">
        <v>61</v>
      </c>
      <c r="AL367" t="s">
        <v>191</v>
      </c>
      <c r="AO367" s="1"/>
      <c r="AP367">
        <v>11</v>
      </c>
      <c r="AQ367" s="4">
        <v>41415</v>
      </c>
      <c r="AR367" s="4">
        <v>40962</v>
      </c>
      <c r="AS367" s="5">
        <f t="shared" si="17"/>
        <v>-453</v>
      </c>
      <c r="AT367" t="s">
        <v>75</v>
      </c>
      <c r="AU367" t="s">
        <v>15</v>
      </c>
      <c r="AV367" s="10">
        <v>41411</v>
      </c>
      <c r="AW367" s="9" t="s">
        <v>140</v>
      </c>
      <c r="AX367" s="10">
        <v>41411</v>
      </c>
      <c r="AY367" s="10">
        <v>41458</v>
      </c>
      <c r="AZ367" s="9" t="s">
        <v>140</v>
      </c>
      <c r="BA367" s="10">
        <v>41458</v>
      </c>
      <c r="BK367" s="10">
        <v>41328</v>
      </c>
      <c r="BL367" s="10">
        <v>41328</v>
      </c>
    </row>
    <row r="368" spans="1:86" s="70" customFormat="1" ht="15" customHeight="1">
      <c r="A368" s="70" t="s">
        <v>1454</v>
      </c>
      <c r="B368" s="70" t="s">
        <v>1455</v>
      </c>
      <c r="C368" s="70">
        <v>1302376</v>
      </c>
      <c r="D368" s="70" t="s">
        <v>64</v>
      </c>
      <c r="E368" s="70" t="s">
        <v>101</v>
      </c>
      <c r="H368" s="71" t="s">
        <v>1456</v>
      </c>
      <c r="I368" s="70" t="s">
        <v>60</v>
      </c>
      <c r="T368" s="70" t="str">
        <f>CONCATENATE(J368," ",K368," ",L368," ",M368," ",N368," ",O368," ",P368," ",Q368," ",R368," ",S368)</f>
        <v xml:space="preserve">         </v>
      </c>
      <c r="U368" s="70" t="s">
        <v>61</v>
      </c>
      <c r="V368" s="70" t="s">
        <v>61</v>
      </c>
      <c r="W368" s="70" t="s">
        <v>1457</v>
      </c>
      <c r="AH368" s="70" t="str">
        <f>CONCATENATE(X368," ",Y368," ",Z368," ",AA368," ",AB368," ",AC368," ",AD368," ",AE368," ",AF368," ",AG368)</f>
        <v xml:space="preserve">         </v>
      </c>
      <c r="AI368" s="70">
        <v>9894465</v>
      </c>
      <c r="AJ368" s="70" t="s">
        <v>61</v>
      </c>
      <c r="AK368" s="70" t="s">
        <v>211</v>
      </c>
      <c r="AO368" s="72"/>
      <c r="AP368" s="70">
        <v>9</v>
      </c>
      <c r="AQ368" s="73">
        <v>41422</v>
      </c>
      <c r="AR368" s="73"/>
      <c r="AS368" s="74">
        <f>+AR368-AQ368</f>
        <v>-41422</v>
      </c>
      <c r="AT368" s="70" t="s">
        <v>69</v>
      </c>
      <c r="AU368" s="70" t="s">
        <v>15</v>
      </c>
      <c r="AV368" s="76"/>
      <c r="AW368" s="76"/>
      <c r="AX368" s="76"/>
      <c r="AY368" s="76"/>
      <c r="AZ368" s="76"/>
      <c r="BA368" s="76"/>
      <c r="BB368" s="76"/>
      <c r="BC368" s="76"/>
      <c r="BD368" s="76"/>
      <c r="BE368" s="76"/>
      <c r="BF368" s="76"/>
      <c r="BG368" s="76"/>
      <c r="BH368" s="76"/>
      <c r="BI368" s="76"/>
      <c r="BJ368" s="76"/>
      <c r="BK368" s="76"/>
      <c r="BL368" s="76"/>
      <c r="BM368" s="76"/>
      <c r="BN368" s="76"/>
      <c r="BO368" s="76"/>
      <c r="BP368" s="76"/>
      <c r="BQ368" s="76"/>
      <c r="BR368" s="76"/>
      <c r="BS368" s="76"/>
      <c r="BT368" s="76"/>
      <c r="BU368" s="76"/>
      <c r="BV368" s="76"/>
      <c r="BW368" s="76"/>
      <c r="BX368" s="76"/>
      <c r="BY368" s="76"/>
      <c r="BZ368" s="76"/>
      <c r="CA368" s="76"/>
      <c r="CB368" s="76"/>
      <c r="CC368" s="76"/>
      <c r="CD368" s="76"/>
      <c r="CE368" s="76"/>
      <c r="CF368" s="76"/>
      <c r="CG368" s="76"/>
      <c r="CH368" s="76"/>
    </row>
    <row r="369" spans="1:86" ht="15" customHeight="1">
      <c r="A369" t="s">
        <v>1458</v>
      </c>
      <c r="B369" t="s">
        <v>1459</v>
      </c>
      <c r="C369" t="s">
        <v>1460</v>
      </c>
      <c r="D369" t="s">
        <v>180</v>
      </c>
      <c r="H369" s="7" t="s">
        <v>1461</v>
      </c>
      <c r="I369" t="s">
        <v>1462</v>
      </c>
      <c r="T369" t="str">
        <f t="shared" si="15"/>
        <v xml:space="preserve">         </v>
      </c>
      <c r="U369">
        <v>8251414</v>
      </c>
      <c r="V369">
        <v>3360291</v>
      </c>
      <c r="W369" t="s">
        <v>1463</v>
      </c>
      <c r="AH369" t="str">
        <f t="shared" si="16"/>
        <v xml:space="preserve">         </v>
      </c>
      <c r="AI369" t="s">
        <v>61</v>
      </c>
      <c r="AJ369" t="s">
        <v>61</v>
      </c>
      <c r="AL369" t="s">
        <v>347</v>
      </c>
      <c r="AO369" s="1"/>
      <c r="AP369">
        <v>10</v>
      </c>
      <c r="AQ369" s="4">
        <v>41400</v>
      </c>
      <c r="AR369" s="4"/>
      <c r="AS369" s="5">
        <f t="shared" si="17"/>
        <v>-41400</v>
      </c>
      <c r="AT369" t="s">
        <v>75</v>
      </c>
      <c r="AU369" t="s">
        <v>15</v>
      </c>
    </row>
    <row r="370" spans="1:86">
      <c r="B370" t="s">
        <v>1464</v>
      </c>
      <c r="C370">
        <v>123460</v>
      </c>
      <c r="D370" t="s">
        <v>57</v>
      </c>
      <c r="H370" s="7" t="s">
        <v>1465</v>
      </c>
      <c r="I370" t="s">
        <v>1466</v>
      </c>
      <c r="J370" t="s">
        <v>289</v>
      </c>
      <c r="K370">
        <v>31</v>
      </c>
      <c r="N370">
        <v>32</v>
      </c>
      <c r="O370" t="s">
        <v>170</v>
      </c>
      <c r="P370">
        <v>26</v>
      </c>
      <c r="Q370" t="s">
        <v>66</v>
      </c>
      <c r="T370" t="str">
        <f t="shared" si="15"/>
        <v xml:space="preserve">DG 31   32 D 26 SUR  </v>
      </c>
      <c r="U370">
        <v>42865550</v>
      </c>
      <c r="V370">
        <v>3146528050</v>
      </c>
      <c r="W370" t="s">
        <v>82</v>
      </c>
      <c r="X370" t="s">
        <v>289</v>
      </c>
      <c r="Y370">
        <v>31</v>
      </c>
      <c r="AB370">
        <v>32</v>
      </c>
      <c r="AC370" t="s">
        <v>170</v>
      </c>
      <c r="AD370">
        <v>26</v>
      </c>
      <c r="AE370" t="s">
        <v>66</v>
      </c>
      <c r="AH370" t="str">
        <f t="shared" si="16"/>
        <v xml:space="preserve">DG 31   32 D 26 SUR  </v>
      </c>
      <c r="AI370" t="s">
        <v>61</v>
      </c>
      <c r="AJ370" t="s">
        <v>61</v>
      </c>
      <c r="AK370" t="s">
        <v>449</v>
      </c>
      <c r="AO370" s="1"/>
      <c r="AP370">
        <v>3</v>
      </c>
      <c r="AQ370" s="4">
        <v>41425</v>
      </c>
      <c r="AR370" s="4">
        <v>41438</v>
      </c>
      <c r="AS370" s="5">
        <f t="shared" si="17"/>
        <v>13</v>
      </c>
      <c r="AT370" t="s">
        <v>84</v>
      </c>
      <c r="AU370" t="s">
        <v>15</v>
      </c>
      <c r="AV370" s="10">
        <v>41438</v>
      </c>
      <c r="AW370" s="9" t="s">
        <v>630</v>
      </c>
      <c r="AX370" s="10">
        <v>41438</v>
      </c>
      <c r="BM370" s="10">
        <v>41452</v>
      </c>
    </row>
    <row r="371" spans="1:86">
      <c r="B371" t="s">
        <v>1467</v>
      </c>
      <c r="C371">
        <v>1302345</v>
      </c>
      <c r="D371" t="s">
        <v>57</v>
      </c>
      <c r="H371" s="7" t="s">
        <v>1468</v>
      </c>
      <c r="I371" t="s">
        <v>273</v>
      </c>
      <c r="T371" t="str">
        <f t="shared" si="15"/>
        <v xml:space="preserve">         </v>
      </c>
      <c r="U371" t="s">
        <v>61</v>
      </c>
      <c r="V371" t="s">
        <v>61</v>
      </c>
      <c r="W371" t="s">
        <v>1469</v>
      </c>
      <c r="X371" t="s">
        <v>80</v>
      </c>
      <c r="Y371">
        <v>40</v>
      </c>
      <c r="AA371" t="s">
        <v>66</v>
      </c>
      <c r="AB371">
        <v>46</v>
      </c>
      <c r="AD371">
        <v>32</v>
      </c>
      <c r="AG371">
        <v>101</v>
      </c>
      <c r="AH371" t="str">
        <f t="shared" si="16"/>
        <v>CL 40  SUR 46  32   101</v>
      </c>
      <c r="AI371" t="s">
        <v>61</v>
      </c>
      <c r="AJ371" t="s">
        <v>61</v>
      </c>
      <c r="AK371" t="s">
        <v>201</v>
      </c>
      <c r="AO371" s="1"/>
      <c r="AP371">
        <v>8</v>
      </c>
      <c r="AQ371" s="4">
        <v>41421</v>
      </c>
      <c r="AR371" s="4">
        <v>41436</v>
      </c>
      <c r="AS371" s="5">
        <f t="shared" si="17"/>
        <v>15</v>
      </c>
      <c r="AT371" t="s">
        <v>75</v>
      </c>
      <c r="AU371" t="s">
        <v>15</v>
      </c>
      <c r="AV371" s="10">
        <v>41436</v>
      </c>
      <c r="AW371" s="9" t="s">
        <v>203</v>
      </c>
      <c r="AX371" s="10">
        <v>41437</v>
      </c>
      <c r="CE371" s="10">
        <v>41548</v>
      </c>
    </row>
    <row r="372" spans="1:86" ht="15" customHeight="1">
      <c r="B372" t="s">
        <v>1470</v>
      </c>
      <c r="C372">
        <v>1302348</v>
      </c>
      <c r="D372" t="s">
        <v>64</v>
      </c>
      <c r="E372" t="s">
        <v>101</v>
      </c>
      <c r="H372" s="7" t="s">
        <v>694</v>
      </c>
      <c r="I372" t="s">
        <v>273</v>
      </c>
      <c r="T372" t="str">
        <f t="shared" si="15"/>
        <v xml:space="preserve">         </v>
      </c>
      <c r="U372" t="s">
        <v>61</v>
      </c>
      <c r="V372" t="s">
        <v>61</v>
      </c>
      <c r="W372" t="s">
        <v>1471</v>
      </c>
      <c r="X372" t="s">
        <v>63</v>
      </c>
      <c r="Y372">
        <v>42</v>
      </c>
      <c r="AB372">
        <v>40</v>
      </c>
      <c r="AC372" t="s">
        <v>104</v>
      </c>
      <c r="AD372">
        <v>21</v>
      </c>
      <c r="AE372" t="s">
        <v>66</v>
      </c>
      <c r="AH372" t="str">
        <f t="shared" si="16"/>
        <v xml:space="preserve">KR 42   40 B 21 SUR  </v>
      </c>
      <c r="AI372" t="s">
        <v>61</v>
      </c>
      <c r="AJ372" t="s">
        <v>61</v>
      </c>
      <c r="AK372" t="s">
        <v>67</v>
      </c>
      <c r="AO372" s="1"/>
      <c r="AP372">
        <v>7</v>
      </c>
      <c r="AQ372" s="4">
        <v>41421</v>
      </c>
      <c r="AR372" s="4">
        <v>41436</v>
      </c>
      <c r="AS372" s="5">
        <f t="shared" si="17"/>
        <v>15</v>
      </c>
      <c r="AT372" t="s">
        <v>75</v>
      </c>
      <c r="AU372" s="16" t="s">
        <v>15</v>
      </c>
      <c r="AV372" s="10">
        <v>41436</v>
      </c>
      <c r="AW372" s="9" t="s">
        <v>203</v>
      </c>
      <c r="AX372" s="10">
        <v>41437</v>
      </c>
      <c r="CE372" s="10">
        <v>41548</v>
      </c>
    </row>
    <row r="373" spans="1:86">
      <c r="B373" t="s">
        <v>1472</v>
      </c>
      <c r="C373">
        <v>124133</v>
      </c>
      <c r="D373" t="s">
        <v>57</v>
      </c>
      <c r="E373" t="s">
        <v>101</v>
      </c>
      <c r="H373" s="7" t="s">
        <v>1473</v>
      </c>
      <c r="I373" t="s">
        <v>1474</v>
      </c>
      <c r="J373" t="s">
        <v>80</v>
      </c>
      <c r="K373">
        <v>48</v>
      </c>
      <c r="L373" t="s">
        <v>83</v>
      </c>
      <c r="M373" t="s">
        <v>66</v>
      </c>
      <c r="N373">
        <v>39</v>
      </c>
      <c r="O373" t="s">
        <v>104</v>
      </c>
      <c r="P373">
        <v>53</v>
      </c>
      <c r="T373" t="str">
        <f t="shared" si="15"/>
        <v xml:space="preserve">CL 48 A SUR 39 B 53   </v>
      </c>
      <c r="U373" t="s">
        <v>61</v>
      </c>
      <c r="V373">
        <v>2708200</v>
      </c>
      <c r="W373" t="s">
        <v>1475</v>
      </c>
      <c r="X373" t="s">
        <v>80</v>
      </c>
      <c r="Y373">
        <v>48</v>
      </c>
      <c r="Z373" t="s">
        <v>83</v>
      </c>
      <c r="AA373" t="s">
        <v>66</v>
      </c>
      <c r="AB373">
        <v>39</v>
      </c>
      <c r="AC373" t="s">
        <v>104</v>
      </c>
      <c r="AD373">
        <v>61</v>
      </c>
      <c r="AH373" t="str">
        <f t="shared" si="16"/>
        <v xml:space="preserve">CL 48 A SUR 39 B 61   </v>
      </c>
      <c r="AI373" t="s">
        <v>61</v>
      </c>
      <c r="AJ373" t="s">
        <v>61</v>
      </c>
      <c r="AK373" t="s">
        <v>109</v>
      </c>
      <c r="AO373" s="1"/>
      <c r="AP373">
        <v>7</v>
      </c>
      <c r="AQ373" s="4">
        <v>41421</v>
      </c>
      <c r="AR373" s="4">
        <v>41465</v>
      </c>
      <c r="AS373" s="5">
        <f t="shared" si="17"/>
        <v>44</v>
      </c>
      <c r="AT373" t="s">
        <v>75</v>
      </c>
      <c r="AU373" s="16" t="s">
        <v>15</v>
      </c>
      <c r="AV373" s="10">
        <v>41451</v>
      </c>
      <c r="AW373" s="9" t="s">
        <v>203</v>
      </c>
      <c r="AX373" s="10">
        <v>41452</v>
      </c>
      <c r="AY373" s="10">
        <v>41465</v>
      </c>
      <c r="AZ373" s="9" t="s">
        <v>203</v>
      </c>
      <c r="BA373" s="10">
        <v>41466</v>
      </c>
      <c r="BM373" s="10">
        <v>41453</v>
      </c>
    </row>
    <row r="374" spans="1:86" ht="15" customHeight="1">
      <c r="B374" t="s">
        <v>1476</v>
      </c>
      <c r="C374">
        <v>124088</v>
      </c>
      <c r="D374" t="s">
        <v>64</v>
      </c>
      <c r="E374" t="s">
        <v>101</v>
      </c>
      <c r="H374" s="7" t="s">
        <v>1473</v>
      </c>
      <c r="I374" t="s">
        <v>676</v>
      </c>
      <c r="T374" t="str">
        <f t="shared" si="15"/>
        <v xml:space="preserve">         </v>
      </c>
      <c r="U374" t="s">
        <v>61</v>
      </c>
      <c r="V374" t="s">
        <v>61</v>
      </c>
      <c r="W374" t="s">
        <v>82</v>
      </c>
      <c r="X374" t="s">
        <v>80</v>
      </c>
      <c r="Y374">
        <v>32</v>
      </c>
      <c r="AA374" t="s">
        <v>66</v>
      </c>
      <c r="AB374">
        <v>43</v>
      </c>
      <c r="AC374" t="s">
        <v>83</v>
      </c>
      <c r="AH374" t="str">
        <f t="shared" si="16"/>
        <v xml:space="preserve">CL 32  SUR 43 A    </v>
      </c>
      <c r="AI374" t="s">
        <v>61</v>
      </c>
      <c r="AJ374" t="s">
        <v>61</v>
      </c>
      <c r="AK374" t="s">
        <v>615</v>
      </c>
      <c r="AO374" s="1"/>
      <c r="AP374">
        <v>2</v>
      </c>
      <c r="AQ374" s="4">
        <v>41421</v>
      </c>
      <c r="AR374" s="4">
        <v>41451</v>
      </c>
      <c r="AS374" s="5">
        <f t="shared" si="17"/>
        <v>30</v>
      </c>
      <c r="AT374" t="s">
        <v>75</v>
      </c>
      <c r="AU374" s="16" t="s">
        <v>15</v>
      </c>
      <c r="AV374" s="10">
        <v>41451</v>
      </c>
      <c r="AW374" s="9" t="s">
        <v>203</v>
      </c>
      <c r="AX374" s="10">
        <v>41458</v>
      </c>
      <c r="CE374" s="10">
        <v>41548</v>
      </c>
    </row>
    <row r="375" spans="1:86" ht="15" customHeight="1">
      <c r="B375" t="s">
        <v>1477</v>
      </c>
      <c r="C375">
        <v>1302369</v>
      </c>
      <c r="D375" t="s">
        <v>64</v>
      </c>
      <c r="E375" t="s">
        <v>101</v>
      </c>
      <c r="H375" s="7" t="s">
        <v>150</v>
      </c>
      <c r="I375" t="s">
        <v>273</v>
      </c>
      <c r="T375" t="str">
        <f t="shared" si="15"/>
        <v xml:space="preserve">         </v>
      </c>
      <c r="U375" t="s">
        <v>61</v>
      </c>
      <c r="V375" t="s">
        <v>61</v>
      </c>
      <c r="W375" t="s">
        <v>1478</v>
      </c>
      <c r="X375" t="s">
        <v>80</v>
      </c>
      <c r="Y375">
        <v>40</v>
      </c>
      <c r="AA375" t="s">
        <v>66</v>
      </c>
      <c r="AB375">
        <v>24</v>
      </c>
      <c r="AC375" t="s">
        <v>183</v>
      </c>
      <c r="AD375">
        <v>4</v>
      </c>
      <c r="AH375" t="str">
        <f t="shared" si="16"/>
        <v xml:space="preserve">CL 40  SUR 24 EE 4   </v>
      </c>
      <c r="AI375" t="s">
        <v>61</v>
      </c>
      <c r="AJ375" t="s">
        <v>61</v>
      </c>
      <c r="AK375" t="s">
        <v>74</v>
      </c>
      <c r="AO375" s="1"/>
      <c r="AP375">
        <v>6</v>
      </c>
      <c r="AQ375" s="4">
        <v>41422</v>
      </c>
      <c r="AR375" s="4">
        <v>41453</v>
      </c>
      <c r="AS375" s="5">
        <f t="shared" si="17"/>
        <v>31</v>
      </c>
      <c r="AT375" t="s">
        <v>75</v>
      </c>
      <c r="AU375" s="16" t="s">
        <v>15</v>
      </c>
      <c r="AV375" s="10">
        <v>41453</v>
      </c>
      <c r="AW375" s="9" t="s">
        <v>237</v>
      </c>
      <c r="CE375" s="10">
        <v>41548</v>
      </c>
    </row>
    <row r="376" spans="1:86" ht="30" customHeight="1">
      <c r="B376" t="s">
        <v>1479</v>
      </c>
      <c r="C376">
        <v>1302378</v>
      </c>
      <c r="D376" t="s">
        <v>64</v>
      </c>
      <c r="E376" t="s">
        <v>101</v>
      </c>
      <c r="H376" s="7" t="s">
        <v>1480</v>
      </c>
      <c r="I376" t="s">
        <v>273</v>
      </c>
      <c r="T376" t="str">
        <f t="shared" si="15"/>
        <v xml:space="preserve">         </v>
      </c>
      <c r="U376" t="s">
        <v>61</v>
      </c>
      <c r="V376" t="s">
        <v>61</v>
      </c>
      <c r="W376" t="s">
        <v>82</v>
      </c>
      <c r="AH376" t="str">
        <f t="shared" si="16"/>
        <v xml:space="preserve">         </v>
      </c>
      <c r="AI376" t="s">
        <v>61</v>
      </c>
      <c r="AJ376" t="s">
        <v>61</v>
      </c>
      <c r="AK376" t="s">
        <v>316</v>
      </c>
      <c r="AO376" s="1"/>
      <c r="AP376">
        <v>7</v>
      </c>
      <c r="AQ376" s="4">
        <v>41422</v>
      </c>
      <c r="AR376" s="4">
        <v>41453</v>
      </c>
      <c r="AS376" s="5">
        <f t="shared" si="17"/>
        <v>31</v>
      </c>
      <c r="AT376" t="s">
        <v>75</v>
      </c>
      <c r="AU376" s="16" t="s">
        <v>15</v>
      </c>
      <c r="AV376" s="10">
        <v>41453</v>
      </c>
      <c r="AW376" s="9" t="s">
        <v>237</v>
      </c>
      <c r="CE376" s="10">
        <v>41548</v>
      </c>
    </row>
    <row r="377" spans="1:86" ht="15" customHeight="1">
      <c r="B377" t="s">
        <v>1481</v>
      </c>
      <c r="C377">
        <v>1302380</v>
      </c>
      <c r="D377" t="s">
        <v>64</v>
      </c>
      <c r="E377" t="s">
        <v>101</v>
      </c>
      <c r="H377" s="7" t="s">
        <v>699</v>
      </c>
      <c r="I377" t="s">
        <v>273</v>
      </c>
      <c r="T377" t="str">
        <f t="shared" si="15"/>
        <v xml:space="preserve">         </v>
      </c>
      <c r="U377" t="s">
        <v>61</v>
      </c>
      <c r="V377" t="s">
        <v>61</v>
      </c>
      <c r="W377" t="s">
        <v>82</v>
      </c>
      <c r="X377" t="s">
        <v>80</v>
      </c>
      <c r="Y377">
        <v>45</v>
      </c>
      <c r="AA377" t="s">
        <v>66</v>
      </c>
      <c r="AB377">
        <v>43</v>
      </c>
      <c r="AC377" t="s">
        <v>83</v>
      </c>
      <c r="AH377" t="str">
        <f t="shared" si="16"/>
        <v xml:space="preserve">CL 45  SUR 43 A    </v>
      </c>
      <c r="AI377" t="s">
        <v>61</v>
      </c>
      <c r="AJ377" t="s">
        <v>61</v>
      </c>
      <c r="AK377" t="s">
        <v>316</v>
      </c>
      <c r="AO377" s="1"/>
      <c r="AP377">
        <v>7</v>
      </c>
      <c r="AQ377" s="4">
        <v>41422</v>
      </c>
      <c r="AR377" s="4">
        <v>41450</v>
      </c>
      <c r="AS377" s="5">
        <f t="shared" si="17"/>
        <v>28</v>
      </c>
      <c r="AT377" t="s">
        <v>75</v>
      </c>
      <c r="AU377" s="16" t="s">
        <v>15</v>
      </c>
      <c r="AV377" s="10">
        <v>41450</v>
      </c>
      <c r="AW377" s="9" t="s">
        <v>237</v>
      </c>
      <c r="AX377" s="10">
        <v>41451</v>
      </c>
      <c r="AY377" s="10"/>
      <c r="CE377" s="10">
        <v>41548</v>
      </c>
    </row>
    <row r="378" spans="1:86" ht="15" customHeight="1">
      <c r="B378" t="s">
        <v>1482</v>
      </c>
      <c r="C378">
        <v>1302381</v>
      </c>
      <c r="D378" t="s">
        <v>64</v>
      </c>
      <c r="E378" t="s">
        <v>58</v>
      </c>
      <c r="H378" s="7" t="s">
        <v>482</v>
      </c>
      <c r="I378" t="s">
        <v>231</v>
      </c>
      <c r="T378" t="str">
        <f t="shared" si="15"/>
        <v xml:space="preserve">         </v>
      </c>
      <c r="U378" t="s">
        <v>61</v>
      </c>
      <c r="V378" t="s">
        <v>61</v>
      </c>
      <c r="W378" t="s">
        <v>1483</v>
      </c>
      <c r="X378" t="s">
        <v>63</v>
      </c>
      <c r="Y378">
        <v>29</v>
      </c>
      <c r="Z378" t="s">
        <v>81</v>
      </c>
      <c r="AB378">
        <v>40</v>
      </c>
      <c r="AC378" t="s">
        <v>72</v>
      </c>
      <c r="AD378">
        <v>50</v>
      </c>
      <c r="AE378" t="s">
        <v>66</v>
      </c>
      <c r="AG378">
        <v>201</v>
      </c>
      <c r="AH378" t="str">
        <f t="shared" si="16"/>
        <v>KR 29 C  40 F 50 SUR  201</v>
      </c>
      <c r="AI378">
        <v>8455415</v>
      </c>
      <c r="AJ378">
        <v>3319639</v>
      </c>
      <c r="AK378" t="s">
        <v>322</v>
      </c>
      <c r="AO378" s="1"/>
      <c r="AP378">
        <v>6</v>
      </c>
      <c r="AQ378" s="4">
        <v>41422</v>
      </c>
      <c r="AR378" s="4">
        <v>41450</v>
      </c>
      <c r="AS378" s="5">
        <f t="shared" si="17"/>
        <v>28</v>
      </c>
      <c r="AT378" t="s">
        <v>75</v>
      </c>
      <c r="AU378" s="16" t="s">
        <v>15</v>
      </c>
      <c r="AV378" s="10">
        <v>41450</v>
      </c>
      <c r="AW378" s="9" t="s">
        <v>237</v>
      </c>
      <c r="AX378" s="10">
        <v>41451</v>
      </c>
      <c r="AY378" s="10">
        <v>41533</v>
      </c>
      <c r="AZ378" s="9" t="s">
        <v>203</v>
      </c>
      <c r="BA378" s="10">
        <v>41534</v>
      </c>
      <c r="CE378" s="10">
        <v>41548</v>
      </c>
    </row>
    <row r="379" spans="1:86" ht="15" customHeight="1">
      <c r="B379" t="s">
        <v>1484</v>
      </c>
      <c r="C379">
        <v>1302382</v>
      </c>
      <c r="D379" t="s">
        <v>172</v>
      </c>
      <c r="H379" s="7" t="s">
        <v>1485</v>
      </c>
      <c r="I379" t="s">
        <v>1486</v>
      </c>
      <c r="T379" t="str">
        <f t="shared" si="15"/>
        <v xml:space="preserve">         </v>
      </c>
      <c r="U379">
        <v>1128415997</v>
      </c>
      <c r="V379">
        <v>5966532</v>
      </c>
      <c r="W379" t="s">
        <v>1487</v>
      </c>
      <c r="X379" t="s">
        <v>63</v>
      </c>
      <c r="Y379">
        <v>28</v>
      </c>
      <c r="Z379" t="s">
        <v>81</v>
      </c>
      <c r="AB379">
        <v>37</v>
      </c>
      <c r="AD379">
        <v>15</v>
      </c>
      <c r="AE379" t="s">
        <v>66</v>
      </c>
      <c r="AG379">
        <v>301</v>
      </c>
      <c r="AH379" t="str">
        <f t="shared" si="16"/>
        <v>KR 28 C  37  15 SUR  301</v>
      </c>
      <c r="AI379">
        <v>1037633652</v>
      </c>
      <c r="AJ379">
        <v>3311379</v>
      </c>
      <c r="AK379" t="s">
        <v>166</v>
      </c>
      <c r="AO379" s="1"/>
      <c r="AP379">
        <v>5</v>
      </c>
      <c r="AQ379" s="4">
        <v>41422</v>
      </c>
      <c r="AR379" s="4">
        <v>41450</v>
      </c>
      <c r="AS379" s="5">
        <f t="shared" si="17"/>
        <v>28</v>
      </c>
      <c r="AT379" t="s">
        <v>75</v>
      </c>
      <c r="AU379" s="16" t="s">
        <v>15</v>
      </c>
      <c r="AV379" s="10">
        <v>41453</v>
      </c>
      <c r="AW379" s="9" t="s">
        <v>237</v>
      </c>
      <c r="AX379" s="10">
        <v>41452</v>
      </c>
      <c r="AY379" s="10">
        <v>41533</v>
      </c>
      <c r="AZ379" s="9" t="s">
        <v>203</v>
      </c>
      <c r="BA379" s="10">
        <v>41534</v>
      </c>
      <c r="BB379" s="10">
        <v>41535</v>
      </c>
      <c r="BC379" s="9" t="s">
        <v>203</v>
      </c>
      <c r="BD379" s="10">
        <v>41536</v>
      </c>
      <c r="CE379" s="10">
        <v>41548</v>
      </c>
    </row>
    <row r="380" spans="1:86" s="70" customFormat="1" ht="15" customHeight="1">
      <c r="A380" s="70" t="s">
        <v>1488</v>
      </c>
      <c r="B380" s="70" t="s">
        <v>1489</v>
      </c>
      <c r="C380" s="70">
        <v>117010</v>
      </c>
      <c r="D380" s="70" t="s">
        <v>64</v>
      </c>
      <c r="E380" s="70" t="s">
        <v>286</v>
      </c>
      <c r="H380" s="71" t="s">
        <v>1490</v>
      </c>
      <c r="I380" s="70" t="s">
        <v>1491</v>
      </c>
      <c r="T380" s="70" t="str">
        <f t="shared" si="15"/>
        <v xml:space="preserve">         </v>
      </c>
      <c r="U380" s="70" t="s">
        <v>61</v>
      </c>
      <c r="V380" s="70" t="s">
        <v>61</v>
      </c>
      <c r="W380" s="70" t="s">
        <v>1492</v>
      </c>
      <c r="X380" s="70" t="s">
        <v>80</v>
      </c>
      <c r="Y380" s="70">
        <v>39</v>
      </c>
      <c r="Z380" s="70" t="s">
        <v>104</v>
      </c>
      <c r="AA380" s="70" t="s">
        <v>66</v>
      </c>
      <c r="AB380" s="70">
        <v>24</v>
      </c>
      <c r="AC380" s="70" t="s">
        <v>183</v>
      </c>
      <c r="AD380" s="70">
        <v>141</v>
      </c>
      <c r="AH380" s="70" t="str">
        <f t="shared" si="16"/>
        <v xml:space="preserve">CL 39 B SUR 24 EE 141   </v>
      </c>
      <c r="AI380" s="70" t="s">
        <v>61</v>
      </c>
      <c r="AJ380" s="70" t="s">
        <v>61</v>
      </c>
      <c r="AK380" s="70" t="s">
        <v>454</v>
      </c>
      <c r="AO380" s="72"/>
      <c r="AP380" s="70">
        <v>6</v>
      </c>
      <c r="AQ380" s="73">
        <v>41424</v>
      </c>
      <c r="AR380" s="73">
        <v>41450</v>
      </c>
      <c r="AS380" s="74">
        <f t="shared" si="17"/>
        <v>26</v>
      </c>
      <c r="AT380" s="70" t="s">
        <v>84</v>
      </c>
      <c r="AU380" s="70" t="s">
        <v>15</v>
      </c>
      <c r="AV380" s="75">
        <v>41450</v>
      </c>
      <c r="AW380" s="76" t="s">
        <v>444</v>
      </c>
      <c r="AX380" s="75">
        <v>41450</v>
      </c>
      <c r="AY380" s="75">
        <v>41463</v>
      </c>
      <c r="AZ380" s="76" t="s">
        <v>203</v>
      </c>
      <c r="BA380" s="75">
        <v>41463</v>
      </c>
      <c r="BB380" s="76"/>
      <c r="BC380" s="76"/>
      <c r="BD380" s="76"/>
      <c r="BE380" s="76"/>
      <c r="BF380" s="76"/>
      <c r="BG380" s="76"/>
      <c r="BH380" s="76"/>
      <c r="BI380" s="76"/>
      <c r="BJ380" s="76"/>
      <c r="BK380" s="75">
        <v>41453</v>
      </c>
      <c r="BL380" s="76"/>
      <c r="BM380" s="76"/>
      <c r="BN380" s="76"/>
      <c r="BO380" s="76"/>
      <c r="BP380" s="76"/>
      <c r="BQ380" s="76"/>
      <c r="BR380" s="76"/>
      <c r="BS380" s="76"/>
      <c r="BT380" s="76"/>
      <c r="BU380" s="76"/>
      <c r="BV380" s="76"/>
      <c r="BW380" s="76"/>
      <c r="BX380" s="76"/>
      <c r="BY380" s="76"/>
      <c r="BZ380" s="76"/>
      <c r="CA380" s="76"/>
      <c r="CB380" s="76"/>
      <c r="CC380" s="76"/>
      <c r="CD380" s="76"/>
      <c r="CE380" s="75">
        <v>41464</v>
      </c>
      <c r="CF380" s="76"/>
      <c r="CG380" s="76"/>
      <c r="CH380" s="76"/>
    </row>
    <row r="381" spans="1:86" ht="15" customHeight="1">
      <c r="B381" t="s">
        <v>1493</v>
      </c>
      <c r="C381">
        <v>124461</v>
      </c>
      <c r="D381" t="s">
        <v>64</v>
      </c>
      <c r="G381" t="s">
        <v>1494</v>
      </c>
      <c r="H381" s="7" t="s">
        <v>1495</v>
      </c>
      <c r="I381" t="s">
        <v>1496</v>
      </c>
      <c r="T381" t="str">
        <f t="shared" si="15"/>
        <v xml:space="preserve">         </v>
      </c>
      <c r="U381" t="s">
        <v>61</v>
      </c>
      <c r="V381" t="s">
        <v>61</v>
      </c>
      <c r="W381" t="s">
        <v>923</v>
      </c>
      <c r="AH381" t="str">
        <f t="shared" si="16"/>
        <v xml:space="preserve">         </v>
      </c>
      <c r="AI381" t="s">
        <v>61</v>
      </c>
      <c r="AJ381" t="s">
        <v>61</v>
      </c>
      <c r="AK381" t="s">
        <v>64</v>
      </c>
      <c r="AO381" s="1"/>
      <c r="AP381" t="s">
        <v>64</v>
      </c>
      <c r="AQ381" s="4">
        <v>41422</v>
      </c>
      <c r="AR381" s="4">
        <v>41428</v>
      </c>
      <c r="AS381" s="5">
        <f t="shared" si="17"/>
        <v>6</v>
      </c>
      <c r="AT381" t="s">
        <v>148</v>
      </c>
      <c r="AU381" t="s">
        <v>15</v>
      </c>
    </row>
    <row r="382" spans="1:86" s="70" customFormat="1" ht="15" customHeight="1">
      <c r="B382" s="70" t="s">
        <v>1497</v>
      </c>
      <c r="C382" s="70">
        <v>1302565</v>
      </c>
      <c r="D382" s="70" t="s">
        <v>180</v>
      </c>
      <c r="H382" s="71" t="s">
        <v>1498</v>
      </c>
      <c r="I382" s="70" t="s">
        <v>89</v>
      </c>
      <c r="T382" s="70" t="str">
        <f t="shared" si="15"/>
        <v xml:space="preserve">         </v>
      </c>
      <c r="U382" s="70" t="s">
        <v>61</v>
      </c>
      <c r="V382" s="70" t="s">
        <v>61</v>
      </c>
      <c r="W382" s="70" t="s">
        <v>1499</v>
      </c>
      <c r="AH382" s="70" t="str">
        <f t="shared" si="16"/>
        <v xml:space="preserve">         </v>
      </c>
      <c r="AI382" s="70" t="s">
        <v>61</v>
      </c>
      <c r="AJ382" s="70" t="s">
        <v>61</v>
      </c>
      <c r="AL382" s="70" t="s">
        <v>91</v>
      </c>
      <c r="AO382" s="72"/>
      <c r="AP382" s="70">
        <v>12</v>
      </c>
      <c r="AQ382" s="73">
        <v>41425</v>
      </c>
      <c r="AR382" s="73">
        <v>41442</v>
      </c>
      <c r="AS382" s="74">
        <f t="shared" si="17"/>
        <v>17</v>
      </c>
      <c r="AT382" s="70" t="s">
        <v>75</v>
      </c>
      <c r="AU382" s="70" t="s">
        <v>15</v>
      </c>
      <c r="AV382" s="75">
        <v>41438</v>
      </c>
      <c r="AW382" s="76" t="s">
        <v>140</v>
      </c>
      <c r="AX382" s="75">
        <v>41442</v>
      </c>
      <c r="AY382" s="76"/>
      <c r="AZ382" s="76"/>
      <c r="BA382" s="76"/>
      <c r="BB382" s="76"/>
      <c r="BC382" s="76"/>
      <c r="BD382" s="76"/>
      <c r="BE382" s="76"/>
      <c r="BF382" s="76"/>
      <c r="BG382" s="76"/>
      <c r="BH382" s="76"/>
      <c r="BI382" s="76"/>
      <c r="BJ382" s="76"/>
      <c r="BK382" s="75">
        <v>41453</v>
      </c>
      <c r="BL382" s="76"/>
      <c r="BM382" s="76"/>
      <c r="BN382" s="76"/>
      <c r="BO382" s="76"/>
      <c r="BP382" s="76"/>
      <c r="BQ382" s="76"/>
      <c r="BR382" s="76"/>
      <c r="BS382" s="76"/>
      <c r="BT382" s="76"/>
      <c r="BU382" s="76"/>
      <c r="BV382" s="76"/>
      <c r="BW382" s="76"/>
      <c r="BX382" s="76"/>
      <c r="BY382" s="76"/>
      <c r="BZ382" s="76"/>
      <c r="CA382" s="76"/>
      <c r="CB382" s="76"/>
      <c r="CC382" s="76"/>
      <c r="CD382" s="76"/>
      <c r="CE382" s="76"/>
      <c r="CF382" s="76"/>
      <c r="CG382" s="76"/>
      <c r="CH382" s="76"/>
    </row>
    <row r="383" spans="1:86" ht="15" customHeight="1">
      <c r="B383" t="s">
        <v>1500</v>
      </c>
      <c r="C383">
        <v>1302469</v>
      </c>
      <c r="D383" t="s">
        <v>64</v>
      </c>
      <c r="E383" t="s">
        <v>101</v>
      </c>
      <c r="H383" s="7" t="s">
        <v>694</v>
      </c>
      <c r="I383" t="s">
        <v>1453</v>
      </c>
      <c r="J383" t="s">
        <v>63</v>
      </c>
      <c r="K383">
        <v>26</v>
      </c>
      <c r="N383">
        <v>40</v>
      </c>
      <c r="O383" t="s">
        <v>315</v>
      </c>
      <c r="P383">
        <v>41</v>
      </c>
      <c r="S383">
        <v>147</v>
      </c>
      <c r="T383" t="str">
        <f t="shared" si="15"/>
        <v>KR 26   40 E 41   147</v>
      </c>
      <c r="U383" t="s">
        <v>61</v>
      </c>
      <c r="V383">
        <v>3332253</v>
      </c>
      <c r="W383" t="s">
        <v>905</v>
      </c>
      <c r="X383" t="s">
        <v>63</v>
      </c>
      <c r="Y383">
        <v>26</v>
      </c>
      <c r="AB383">
        <v>40</v>
      </c>
      <c r="AC383" t="s">
        <v>315</v>
      </c>
      <c r="AD383">
        <v>41</v>
      </c>
      <c r="AE383" t="s">
        <v>66</v>
      </c>
      <c r="AG383">
        <v>144</v>
      </c>
      <c r="AH383" t="str">
        <f t="shared" si="16"/>
        <v>KR 26   40 E 41 SUR  144</v>
      </c>
      <c r="AI383" t="s">
        <v>61</v>
      </c>
      <c r="AJ383" t="s">
        <v>61</v>
      </c>
      <c r="AK383" t="s">
        <v>117</v>
      </c>
      <c r="AO383" s="1"/>
      <c r="AP383">
        <v>6</v>
      </c>
      <c r="AQ383" s="4">
        <v>41423</v>
      </c>
      <c r="AR383" s="4">
        <v>41452</v>
      </c>
      <c r="AS383" s="5">
        <f t="shared" si="17"/>
        <v>29</v>
      </c>
      <c r="AT383" t="s">
        <v>75</v>
      </c>
      <c r="AU383" t="s">
        <v>15</v>
      </c>
      <c r="AV383" s="10">
        <v>41452</v>
      </c>
      <c r="AW383" s="9" t="s">
        <v>203</v>
      </c>
    </row>
    <row r="384" spans="1:86" ht="15" customHeight="1">
      <c r="B384" t="s">
        <v>1501</v>
      </c>
      <c r="C384" t="s">
        <v>1502</v>
      </c>
      <c r="D384" t="s">
        <v>64</v>
      </c>
      <c r="E384" t="s">
        <v>101</v>
      </c>
      <c r="F384">
        <v>9</v>
      </c>
      <c r="H384" s="7" t="s">
        <v>1503</v>
      </c>
      <c r="I384" t="s">
        <v>273</v>
      </c>
      <c r="T384" t="str">
        <f t="shared" si="15"/>
        <v xml:space="preserve">         </v>
      </c>
      <c r="U384" t="s">
        <v>61</v>
      </c>
      <c r="V384" t="s">
        <v>61</v>
      </c>
      <c r="W384" t="s">
        <v>1504</v>
      </c>
      <c r="X384" t="s">
        <v>63</v>
      </c>
      <c r="Y384">
        <v>41</v>
      </c>
      <c r="AB384">
        <v>44</v>
      </c>
      <c r="AD384">
        <v>36</v>
      </c>
      <c r="AE384" t="s">
        <v>66</v>
      </c>
      <c r="AH384" t="str">
        <f t="shared" si="16"/>
        <v xml:space="preserve">KR 41   44  36 SUR  </v>
      </c>
      <c r="AI384" t="s">
        <v>61</v>
      </c>
      <c r="AJ384" t="s">
        <v>1505</v>
      </c>
      <c r="AK384" t="s">
        <v>67</v>
      </c>
      <c r="AO384" s="1"/>
      <c r="AP384">
        <v>7</v>
      </c>
      <c r="AQ384" s="4">
        <v>41425</v>
      </c>
      <c r="AR384" s="4">
        <v>41425</v>
      </c>
      <c r="AS384" s="5">
        <f t="shared" si="17"/>
        <v>0</v>
      </c>
      <c r="AT384" t="s">
        <v>69</v>
      </c>
      <c r="AU384" t="s">
        <v>15</v>
      </c>
      <c r="AV384" s="10">
        <v>41423</v>
      </c>
      <c r="AW384" s="9" t="s">
        <v>92</v>
      </c>
      <c r="AX384" s="10">
        <v>41425</v>
      </c>
      <c r="BM384" s="10">
        <v>41423</v>
      </c>
      <c r="BN384" s="10">
        <v>41450</v>
      </c>
      <c r="BO384" s="10">
        <v>41452</v>
      </c>
      <c r="BP384" s="10">
        <v>41452</v>
      </c>
    </row>
    <row r="385" spans="1:86">
      <c r="B385" t="s">
        <v>1506</v>
      </c>
      <c r="C385">
        <v>1302509</v>
      </c>
      <c r="D385" t="s">
        <v>57</v>
      </c>
      <c r="H385" s="7" t="s">
        <v>1507</v>
      </c>
      <c r="I385" t="s">
        <v>60</v>
      </c>
      <c r="T385" t="str">
        <f t="shared" si="15"/>
        <v xml:space="preserve">         </v>
      </c>
      <c r="U385" t="s">
        <v>61</v>
      </c>
      <c r="V385" t="s">
        <v>61</v>
      </c>
      <c r="W385" t="s">
        <v>1508</v>
      </c>
      <c r="X385" t="s">
        <v>63</v>
      </c>
      <c r="Y385">
        <v>47</v>
      </c>
      <c r="AB385">
        <v>20</v>
      </c>
      <c r="AD385">
        <v>35</v>
      </c>
      <c r="AE385" t="s">
        <v>66</v>
      </c>
      <c r="AH385" t="str">
        <f t="shared" si="16"/>
        <v xml:space="preserve">KR 47   20  35 SUR  </v>
      </c>
      <c r="AI385" t="s">
        <v>61</v>
      </c>
      <c r="AJ385">
        <v>3340754</v>
      </c>
      <c r="AK385" t="s">
        <v>374</v>
      </c>
      <c r="AO385" s="1"/>
      <c r="AP385">
        <v>4</v>
      </c>
      <c r="AQ385" s="4">
        <v>41424</v>
      </c>
      <c r="AR385" s="4">
        <v>41424</v>
      </c>
      <c r="AS385" s="5">
        <f t="shared" si="17"/>
        <v>0</v>
      </c>
      <c r="AT385" t="s">
        <v>75</v>
      </c>
      <c r="AU385" t="s">
        <v>15</v>
      </c>
    </row>
    <row r="386" spans="1:86">
      <c r="B386" t="s">
        <v>1509</v>
      </c>
      <c r="C386" t="s">
        <v>1510</v>
      </c>
      <c r="D386" t="s">
        <v>57</v>
      </c>
      <c r="H386" s="7" t="s">
        <v>1507</v>
      </c>
      <c r="I386" t="s">
        <v>60</v>
      </c>
      <c r="T386" t="str">
        <f t="shared" si="15"/>
        <v xml:space="preserve">         </v>
      </c>
      <c r="U386" t="s">
        <v>61</v>
      </c>
      <c r="V386" t="s">
        <v>61</v>
      </c>
      <c r="W386" t="s">
        <v>1511</v>
      </c>
      <c r="X386" t="s">
        <v>63</v>
      </c>
      <c r="Y386">
        <v>47</v>
      </c>
      <c r="AB386">
        <v>20</v>
      </c>
      <c r="AD386">
        <v>25</v>
      </c>
      <c r="AE386" t="s">
        <v>66</v>
      </c>
      <c r="AH386" t="str">
        <f t="shared" si="16"/>
        <v xml:space="preserve">KR 47   20  25 SUR  </v>
      </c>
      <c r="AI386" t="s">
        <v>61</v>
      </c>
      <c r="AJ386">
        <v>4480408</v>
      </c>
      <c r="AK386" t="s">
        <v>374</v>
      </c>
      <c r="AO386" s="1"/>
      <c r="AP386">
        <v>4</v>
      </c>
      <c r="AQ386" s="4">
        <v>41424</v>
      </c>
      <c r="AR386" s="4">
        <v>41424</v>
      </c>
      <c r="AS386" s="5">
        <f t="shared" si="17"/>
        <v>0</v>
      </c>
      <c r="AT386" t="s">
        <v>75</v>
      </c>
      <c r="AU386" t="s">
        <v>15</v>
      </c>
      <c r="CE386" s="10">
        <v>41827</v>
      </c>
    </row>
    <row r="387" spans="1:86">
      <c r="B387" t="s">
        <v>1512</v>
      </c>
      <c r="C387">
        <v>1302554</v>
      </c>
      <c r="D387" t="s">
        <v>57</v>
      </c>
      <c r="E387" t="s">
        <v>58</v>
      </c>
      <c r="F387">
        <v>9</v>
      </c>
      <c r="H387" s="7" t="s">
        <v>1513</v>
      </c>
      <c r="I387" t="s">
        <v>273</v>
      </c>
      <c r="T387" t="str">
        <f t="shared" si="15"/>
        <v xml:space="preserve">         </v>
      </c>
      <c r="U387" t="s">
        <v>61</v>
      </c>
      <c r="V387" t="s">
        <v>61</v>
      </c>
      <c r="W387" t="s">
        <v>1514</v>
      </c>
      <c r="AH387" t="str">
        <f t="shared" si="16"/>
        <v xml:space="preserve">         </v>
      </c>
      <c r="AI387">
        <v>15427676</v>
      </c>
      <c r="AJ387">
        <v>5380769</v>
      </c>
      <c r="AL387" t="s">
        <v>998</v>
      </c>
      <c r="AO387" s="1"/>
      <c r="AP387">
        <v>13</v>
      </c>
      <c r="AQ387" s="4">
        <v>41424</v>
      </c>
      <c r="AR387" s="4">
        <v>41424</v>
      </c>
      <c r="AS387" s="5">
        <f t="shared" si="17"/>
        <v>0</v>
      </c>
      <c r="AT387" t="s">
        <v>69</v>
      </c>
      <c r="AU387" t="s">
        <v>15</v>
      </c>
      <c r="AV387" s="10">
        <v>41453</v>
      </c>
      <c r="AW387" s="9" t="s">
        <v>140</v>
      </c>
      <c r="AX387" s="10">
        <v>41453</v>
      </c>
      <c r="BM387" s="10">
        <v>41453</v>
      </c>
    </row>
    <row r="388" spans="1:86" s="70" customFormat="1">
      <c r="B388" s="70" t="s">
        <v>1515</v>
      </c>
      <c r="C388" s="70">
        <v>1302555</v>
      </c>
      <c r="D388" s="70" t="s">
        <v>57</v>
      </c>
      <c r="E388" s="70" t="s">
        <v>239</v>
      </c>
      <c r="F388" s="70">
        <v>9</v>
      </c>
      <c r="H388" s="71" t="s">
        <v>1516</v>
      </c>
      <c r="I388" s="70" t="s">
        <v>60</v>
      </c>
      <c r="T388" s="70" t="str">
        <f t="shared" si="15"/>
        <v xml:space="preserve">         </v>
      </c>
      <c r="U388" s="70" t="s">
        <v>61</v>
      </c>
      <c r="V388" s="70" t="s">
        <v>61</v>
      </c>
      <c r="W388" s="70" t="s">
        <v>1517</v>
      </c>
      <c r="AH388" s="70" t="str">
        <f t="shared" si="16"/>
        <v xml:space="preserve">         </v>
      </c>
      <c r="AI388" s="70">
        <v>71597919</v>
      </c>
      <c r="AJ388" s="70">
        <v>5381416</v>
      </c>
      <c r="AL388" s="70" t="s">
        <v>998</v>
      </c>
      <c r="AO388" s="72" t="s">
        <v>1518</v>
      </c>
      <c r="AP388" s="70">
        <v>13</v>
      </c>
      <c r="AQ388" s="73">
        <v>41424</v>
      </c>
      <c r="AR388" s="73">
        <v>41424</v>
      </c>
      <c r="AS388" s="74">
        <f t="shared" si="17"/>
        <v>0</v>
      </c>
      <c r="AT388" s="70" t="s">
        <v>69</v>
      </c>
      <c r="AU388" s="70" t="s">
        <v>15</v>
      </c>
      <c r="AV388" s="75">
        <v>41424</v>
      </c>
      <c r="AW388" s="76" t="s">
        <v>254</v>
      </c>
      <c r="AX388" s="75">
        <v>41424</v>
      </c>
      <c r="AY388" s="76"/>
      <c r="AZ388" s="76"/>
      <c r="BA388" s="76"/>
      <c r="BB388" s="76"/>
      <c r="BC388" s="76"/>
      <c r="BD388" s="76"/>
      <c r="BE388" s="76"/>
      <c r="BF388" s="76"/>
      <c r="BG388" s="76"/>
      <c r="BH388" s="76"/>
      <c r="BI388" s="76"/>
      <c r="BJ388" s="76"/>
      <c r="BK388" s="76"/>
      <c r="BL388" s="76"/>
      <c r="BM388" s="76"/>
      <c r="BN388" s="76"/>
      <c r="BO388" s="76"/>
      <c r="BP388" s="76"/>
      <c r="BQ388" s="76"/>
      <c r="BR388" s="76"/>
      <c r="BS388" s="76"/>
      <c r="BT388" s="76"/>
      <c r="BU388" s="76"/>
      <c r="BV388" s="76"/>
      <c r="BW388" s="76"/>
      <c r="BX388" s="76"/>
      <c r="BY388" s="76"/>
      <c r="BZ388" s="76"/>
      <c r="CA388" s="76"/>
      <c r="CB388" s="76"/>
      <c r="CC388" s="76"/>
      <c r="CD388" s="76"/>
      <c r="CE388" s="76"/>
      <c r="CF388" s="76"/>
      <c r="CG388" s="76"/>
      <c r="CH388" s="76"/>
    </row>
    <row r="389" spans="1:86" ht="15" customHeight="1">
      <c r="B389" t="s">
        <v>1519</v>
      </c>
      <c r="C389">
        <v>1302557</v>
      </c>
      <c r="D389" t="s">
        <v>64</v>
      </c>
      <c r="E389" t="s">
        <v>58</v>
      </c>
      <c r="H389" s="7" t="s">
        <v>482</v>
      </c>
      <c r="I389" t="s">
        <v>231</v>
      </c>
      <c r="T389" t="str">
        <f t="shared" ref="T389:T453" si="18">CONCATENATE(J389," ",K389," ",L389," ",M389," ",N389," ",O389," ",P389," ",Q389," ",R389," ",S389)</f>
        <v xml:space="preserve">         </v>
      </c>
      <c r="U389" t="s">
        <v>61</v>
      </c>
      <c r="V389" t="s">
        <v>61</v>
      </c>
      <c r="W389" t="s">
        <v>82</v>
      </c>
      <c r="X389" t="s">
        <v>63</v>
      </c>
      <c r="Y389">
        <v>30</v>
      </c>
      <c r="AB389">
        <v>41</v>
      </c>
      <c r="AC389" t="s">
        <v>298</v>
      </c>
      <c r="AD389">
        <v>68</v>
      </c>
      <c r="AE389" t="s">
        <v>66</v>
      </c>
      <c r="AH389" t="str">
        <f t="shared" ref="AH389:AH452" si="19">CONCATENATE(X389," ",Y389," ",Z389," ",AA389," ",AB389," ",AC389," ",AD389," ",AE389," ",AF389," ",AG389)</f>
        <v xml:space="preserve">KR 30   41 AA 68 SUR  </v>
      </c>
      <c r="AI389" t="s">
        <v>61</v>
      </c>
      <c r="AJ389" t="s">
        <v>61</v>
      </c>
      <c r="AK389" t="s">
        <v>322</v>
      </c>
      <c r="AO389" s="1"/>
      <c r="AP389">
        <v>6</v>
      </c>
      <c r="AQ389" s="4">
        <v>41425</v>
      </c>
      <c r="AR389" s="4"/>
      <c r="AS389" s="5">
        <f t="shared" ref="AS389:AS452" si="20">+AR389-AQ389</f>
        <v>-41425</v>
      </c>
      <c r="AT389" t="s">
        <v>75</v>
      </c>
      <c r="AU389" t="s">
        <v>15</v>
      </c>
    </row>
    <row r="390" spans="1:86" s="70" customFormat="1" ht="15" customHeight="1">
      <c r="B390" s="70" t="s">
        <v>1520</v>
      </c>
      <c r="C390" s="70">
        <v>1302559</v>
      </c>
      <c r="D390" s="70" t="s">
        <v>64</v>
      </c>
      <c r="E390" s="70" t="s">
        <v>58</v>
      </c>
      <c r="H390" s="71" t="s">
        <v>1521</v>
      </c>
      <c r="I390" s="70" t="s">
        <v>60</v>
      </c>
      <c r="T390" s="70" t="str">
        <f t="shared" si="18"/>
        <v xml:space="preserve">         </v>
      </c>
      <c r="U390" s="70" t="s">
        <v>61</v>
      </c>
      <c r="V390" s="70" t="s">
        <v>61</v>
      </c>
      <c r="W390" s="70" t="s">
        <v>1522</v>
      </c>
      <c r="X390" s="70" t="s">
        <v>63</v>
      </c>
      <c r="Y390" s="70">
        <v>29</v>
      </c>
      <c r="Z390" s="70" t="s">
        <v>83</v>
      </c>
      <c r="AB390" s="70">
        <v>41</v>
      </c>
      <c r="AC390" s="70" t="s">
        <v>198</v>
      </c>
      <c r="AD390" s="70">
        <v>24</v>
      </c>
      <c r="AE390" s="70" t="s">
        <v>66</v>
      </c>
      <c r="AG390" s="70">
        <v>138</v>
      </c>
      <c r="AH390" s="70" t="str">
        <f t="shared" si="19"/>
        <v>KR 29 A  41 BB 24 SUR  138</v>
      </c>
      <c r="AI390" s="70" t="s">
        <v>61</v>
      </c>
      <c r="AJ390" s="70" t="s">
        <v>61</v>
      </c>
      <c r="AK390" s="70" t="s">
        <v>322</v>
      </c>
      <c r="AO390" s="72"/>
      <c r="AP390" s="70">
        <v>6</v>
      </c>
      <c r="AQ390" s="73">
        <v>41425</v>
      </c>
      <c r="AR390" s="73"/>
      <c r="AS390" s="74">
        <f t="shared" si="20"/>
        <v>-41425</v>
      </c>
      <c r="AT390" s="70" t="s">
        <v>75</v>
      </c>
      <c r="AU390" s="70" t="s">
        <v>15</v>
      </c>
      <c r="AV390" s="76"/>
      <c r="AW390" s="76"/>
      <c r="AX390" s="76"/>
      <c r="AY390" s="76"/>
      <c r="AZ390" s="76"/>
      <c r="BA390" s="76"/>
      <c r="BB390" s="76"/>
      <c r="BC390" s="76"/>
      <c r="BD390" s="76"/>
      <c r="BE390" s="76"/>
      <c r="BF390" s="76"/>
      <c r="BG390" s="76"/>
      <c r="BH390" s="76"/>
      <c r="BI390" s="76"/>
      <c r="BJ390" s="76"/>
      <c r="BK390" s="76"/>
      <c r="BL390" s="76"/>
      <c r="BM390" s="76"/>
      <c r="BN390" s="76"/>
      <c r="BO390" s="76"/>
      <c r="BP390" s="76"/>
      <c r="BQ390" s="76"/>
      <c r="BR390" s="76"/>
      <c r="BS390" s="76"/>
      <c r="BT390" s="76"/>
      <c r="BU390" s="76"/>
      <c r="BV390" s="76"/>
      <c r="BW390" s="76"/>
      <c r="BX390" s="76"/>
      <c r="BY390" s="76"/>
      <c r="BZ390" s="76"/>
      <c r="CA390" s="76"/>
      <c r="CB390" s="76"/>
      <c r="CC390" s="76"/>
      <c r="CD390" s="76"/>
      <c r="CE390" s="76"/>
      <c r="CF390" s="76"/>
      <c r="CG390" s="76"/>
      <c r="CH390" s="76"/>
    </row>
    <row r="391" spans="1:86" s="70" customFormat="1" ht="15" customHeight="1">
      <c r="B391" s="70" t="s">
        <v>1523</v>
      </c>
      <c r="C391" s="70">
        <v>1302563</v>
      </c>
      <c r="D391" s="70" t="s">
        <v>64</v>
      </c>
      <c r="E391" s="70" t="s">
        <v>58</v>
      </c>
      <c r="H391" s="71" t="s">
        <v>482</v>
      </c>
      <c r="I391" s="70" t="s">
        <v>273</v>
      </c>
      <c r="T391" s="70" t="str">
        <f t="shared" si="18"/>
        <v xml:space="preserve">         </v>
      </c>
      <c r="U391" s="70" t="s">
        <v>61</v>
      </c>
      <c r="V391" s="70" t="s">
        <v>61</v>
      </c>
      <c r="W391" s="70" t="s">
        <v>1524</v>
      </c>
      <c r="X391" s="70" t="s">
        <v>80</v>
      </c>
      <c r="Y391" s="70">
        <v>39</v>
      </c>
      <c r="AA391" s="70" t="s">
        <v>66</v>
      </c>
      <c r="AB391" s="70">
        <v>25</v>
      </c>
      <c r="AC391" s="70" t="s">
        <v>104</v>
      </c>
      <c r="AD391" s="70">
        <v>200</v>
      </c>
      <c r="AH391" s="70" t="str">
        <f t="shared" si="19"/>
        <v xml:space="preserve">CL 39  SUR 25 B 200   </v>
      </c>
      <c r="AI391" s="70">
        <v>70554291</v>
      </c>
      <c r="AJ391" s="70">
        <v>4449270</v>
      </c>
      <c r="AK391" s="70" t="s">
        <v>454</v>
      </c>
      <c r="AO391" s="72"/>
      <c r="AP391" s="70">
        <v>6</v>
      </c>
      <c r="AQ391" s="73">
        <v>41425</v>
      </c>
      <c r="AR391" s="73"/>
      <c r="AS391" s="74">
        <f t="shared" si="20"/>
        <v>-41425</v>
      </c>
      <c r="AT391" s="70" t="s">
        <v>69</v>
      </c>
      <c r="AU391" s="70" t="s">
        <v>15</v>
      </c>
      <c r="AV391" s="75">
        <v>41425</v>
      </c>
      <c r="AW391" s="76" t="s">
        <v>92</v>
      </c>
      <c r="AX391" s="75">
        <v>41425</v>
      </c>
      <c r="AY391" s="76"/>
      <c r="AZ391" s="76"/>
      <c r="BA391" s="76"/>
      <c r="BB391" s="76"/>
      <c r="BC391" s="76"/>
      <c r="BD391" s="76"/>
      <c r="BE391" s="76"/>
      <c r="BF391" s="76"/>
      <c r="BG391" s="76"/>
      <c r="BH391" s="76"/>
      <c r="BI391" s="76"/>
      <c r="BJ391" s="76"/>
      <c r="BK391" s="76"/>
      <c r="BL391" s="76"/>
      <c r="BM391" s="75">
        <v>41451</v>
      </c>
      <c r="BN391" s="76"/>
      <c r="BO391" s="76"/>
      <c r="BP391" s="76"/>
      <c r="BQ391" s="76"/>
      <c r="BR391" s="76"/>
      <c r="BS391" s="76"/>
      <c r="BT391" s="76"/>
      <c r="BU391" s="76"/>
      <c r="BV391" s="76"/>
      <c r="BW391" s="76"/>
      <c r="BX391" s="76"/>
      <c r="BY391" s="76"/>
      <c r="BZ391" s="76"/>
      <c r="CA391" s="76"/>
      <c r="CB391" s="76"/>
      <c r="CC391" s="76"/>
      <c r="CD391" s="76"/>
      <c r="CE391" s="76"/>
      <c r="CF391" s="76"/>
      <c r="CG391" s="76"/>
      <c r="CH391" s="76"/>
    </row>
    <row r="392" spans="1:86" s="70" customFormat="1" ht="15" customHeight="1">
      <c r="B392" s="70" t="s">
        <v>1525</v>
      </c>
      <c r="C392" s="70">
        <v>1302562</v>
      </c>
      <c r="D392" s="70" t="s">
        <v>64</v>
      </c>
      <c r="E392" s="70" t="s">
        <v>101</v>
      </c>
      <c r="H392" s="71" t="s">
        <v>694</v>
      </c>
      <c r="I392" s="70" t="s">
        <v>273</v>
      </c>
      <c r="T392" s="70" t="str">
        <f t="shared" si="18"/>
        <v xml:space="preserve">         </v>
      </c>
      <c r="U392" s="70" t="s">
        <v>61</v>
      </c>
      <c r="V392" s="70" t="s">
        <v>61</v>
      </c>
      <c r="W392" s="70" t="s">
        <v>1526</v>
      </c>
      <c r="X392" s="70" t="s">
        <v>63</v>
      </c>
      <c r="Y392" s="70">
        <v>40</v>
      </c>
      <c r="Z392" s="70" t="s">
        <v>170</v>
      </c>
      <c r="AB392" s="70">
        <v>44</v>
      </c>
      <c r="AD392" s="70">
        <v>49</v>
      </c>
      <c r="AE392" s="70" t="s">
        <v>66</v>
      </c>
      <c r="AG392" s="70">
        <v>201</v>
      </c>
      <c r="AH392" s="70" t="str">
        <f t="shared" si="19"/>
        <v>KR 40 D  44  49 SUR  201</v>
      </c>
      <c r="AI392" s="70" t="s">
        <v>61</v>
      </c>
      <c r="AJ392" s="70" t="s">
        <v>61</v>
      </c>
      <c r="AK392" s="70" t="s">
        <v>67</v>
      </c>
      <c r="AO392" s="72"/>
      <c r="AP392" s="70">
        <v>7</v>
      </c>
      <c r="AQ392" s="73">
        <v>41425</v>
      </c>
      <c r="AR392" s="73">
        <v>41458</v>
      </c>
      <c r="AS392" s="74">
        <f t="shared" si="20"/>
        <v>33</v>
      </c>
      <c r="AT392" s="70" t="s">
        <v>75</v>
      </c>
      <c r="AU392" s="70" t="s">
        <v>15</v>
      </c>
      <c r="AV392" s="75">
        <v>41458</v>
      </c>
      <c r="AW392" s="76" t="s">
        <v>203</v>
      </c>
      <c r="AX392" s="75">
        <v>41458</v>
      </c>
      <c r="AY392" s="76"/>
      <c r="AZ392" s="76"/>
      <c r="BA392" s="76"/>
      <c r="BB392" s="76"/>
      <c r="BC392" s="76"/>
      <c r="BD392" s="76"/>
      <c r="BE392" s="76"/>
      <c r="BF392" s="76"/>
      <c r="BG392" s="76"/>
      <c r="BH392" s="76"/>
      <c r="BI392" s="76"/>
      <c r="BJ392" s="76"/>
      <c r="BK392" s="76"/>
      <c r="BL392" s="76"/>
      <c r="BM392" s="76"/>
      <c r="BN392" s="76"/>
      <c r="BO392" s="76"/>
      <c r="BP392" s="76"/>
      <c r="BQ392" s="76"/>
      <c r="BR392" s="76"/>
      <c r="BS392" s="76"/>
      <c r="BT392" s="76"/>
      <c r="BU392" s="76"/>
      <c r="BV392" s="76"/>
      <c r="BW392" s="76"/>
      <c r="BX392" s="76"/>
      <c r="BY392" s="76"/>
      <c r="BZ392" s="76"/>
      <c r="CA392" s="76"/>
      <c r="CB392" s="76"/>
      <c r="CC392" s="76"/>
      <c r="CD392" s="76"/>
      <c r="CE392" s="76"/>
      <c r="CF392" s="76"/>
      <c r="CG392" s="76"/>
      <c r="CH392" s="76"/>
    </row>
    <row r="393" spans="1:86" s="70" customFormat="1" ht="15" customHeight="1">
      <c r="B393" s="70" t="s">
        <v>1527</v>
      </c>
      <c r="C393" s="70">
        <v>1302566</v>
      </c>
      <c r="D393" s="70" t="s">
        <v>77</v>
      </c>
      <c r="H393" s="71" t="s">
        <v>1528</v>
      </c>
      <c r="I393" s="70" t="s">
        <v>1529</v>
      </c>
      <c r="J393" s="70" t="s">
        <v>63</v>
      </c>
      <c r="K393" s="70">
        <v>46</v>
      </c>
      <c r="N393" s="70">
        <v>29</v>
      </c>
      <c r="P393" s="70">
        <v>20</v>
      </c>
      <c r="Q393" s="70" t="s">
        <v>66</v>
      </c>
      <c r="S393" s="70">
        <v>706</v>
      </c>
      <c r="T393" s="70" t="str">
        <f t="shared" si="18"/>
        <v>KR 46   29  20 SUR  706</v>
      </c>
      <c r="U393" s="70" t="s">
        <v>61</v>
      </c>
      <c r="V393" s="70">
        <v>3347883</v>
      </c>
      <c r="W393" s="70" t="s">
        <v>1530</v>
      </c>
      <c r="X393" s="70" t="s">
        <v>63</v>
      </c>
      <c r="Y393" s="70">
        <v>46</v>
      </c>
      <c r="Z393" s="70" t="s">
        <v>83</v>
      </c>
      <c r="AB393" s="70">
        <v>29</v>
      </c>
      <c r="AD393" s="70">
        <v>20</v>
      </c>
      <c r="AE393" s="70" t="s">
        <v>66</v>
      </c>
      <c r="AG393" s="70">
        <v>510</v>
      </c>
      <c r="AH393" s="70" t="str">
        <f t="shared" si="19"/>
        <v>KR 46 A  29  20 SUR  510</v>
      </c>
      <c r="AI393" s="70" t="s">
        <v>61</v>
      </c>
      <c r="AJ393" s="70">
        <v>2711298</v>
      </c>
      <c r="AK393" s="70" t="s">
        <v>404</v>
      </c>
      <c r="AO393" s="72"/>
      <c r="AP393" s="70">
        <v>2</v>
      </c>
      <c r="AQ393" s="73">
        <v>41425</v>
      </c>
      <c r="AR393" s="73">
        <v>41451</v>
      </c>
      <c r="AS393" s="74">
        <f t="shared" si="20"/>
        <v>26</v>
      </c>
      <c r="AT393" s="70" t="s">
        <v>75</v>
      </c>
      <c r="AU393" s="70" t="s">
        <v>15</v>
      </c>
      <c r="AV393" s="75">
        <v>41451</v>
      </c>
      <c r="AW393" s="76" t="s">
        <v>237</v>
      </c>
      <c r="AX393" s="75">
        <v>41451</v>
      </c>
      <c r="AY393" s="75">
        <v>41542</v>
      </c>
      <c r="AZ393" s="76" t="s">
        <v>1030</v>
      </c>
      <c r="BA393" s="75">
        <v>41543</v>
      </c>
      <c r="BB393" s="76"/>
      <c r="BC393" s="76"/>
      <c r="BD393" s="76"/>
      <c r="BE393" s="76"/>
      <c r="BF393" s="76"/>
      <c r="BG393" s="76"/>
      <c r="BH393" s="76"/>
      <c r="BI393" s="76"/>
      <c r="BJ393" s="76"/>
      <c r="BK393" s="76"/>
      <c r="BL393" s="76"/>
      <c r="BM393" s="76"/>
      <c r="BN393" s="76"/>
      <c r="BO393" s="76"/>
      <c r="BP393" s="76"/>
      <c r="BQ393" s="76"/>
      <c r="BR393" s="76"/>
      <c r="BS393" s="76"/>
      <c r="BT393" s="76"/>
      <c r="BU393" s="76"/>
      <c r="BV393" s="76"/>
      <c r="BW393" s="76"/>
      <c r="BX393" s="76"/>
      <c r="BY393" s="76"/>
      <c r="BZ393" s="76"/>
      <c r="CA393" s="76"/>
      <c r="CB393" s="76"/>
      <c r="CC393" s="76"/>
      <c r="CD393" s="76"/>
      <c r="CE393" s="75">
        <v>41548</v>
      </c>
      <c r="CF393" s="76"/>
      <c r="CG393" s="76"/>
      <c r="CH393" s="76"/>
    </row>
    <row r="394" spans="1:86" ht="15" customHeight="1">
      <c r="B394" t="s">
        <v>1531</v>
      </c>
      <c r="C394">
        <v>1302513</v>
      </c>
      <c r="D394" t="s">
        <v>64</v>
      </c>
      <c r="E394" t="s">
        <v>286</v>
      </c>
      <c r="H394" s="7" t="s">
        <v>1532</v>
      </c>
      <c r="I394" t="s">
        <v>273</v>
      </c>
      <c r="T394" t="str">
        <f t="shared" si="18"/>
        <v xml:space="preserve">         </v>
      </c>
      <c r="U394" t="s">
        <v>61</v>
      </c>
      <c r="V394" t="s">
        <v>61</v>
      </c>
      <c r="W394" t="s">
        <v>1533</v>
      </c>
      <c r="X394" t="s">
        <v>80</v>
      </c>
      <c r="Y394">
        <v>40</v>
      </c>
      <c r="Z394" t="s">
        <v>104</v>
      </c>
      <c r="AA394" t="s">
        <v>66</v>
      </c>
      <c r="AB394">
        <v>28</v>
      </c>
      <c r="AD394">
        <v>1</v>
      </c>
      <c r="AH394" t="str">
        <f t="shared" si="19"/>
        <v xml:space="preserve">CL 40 B SUR 28  1   </v>
      </c>
      <c r="AI394" t="s">
        <v>61</v>
      </c>
      <c r="AJ394" t="s">
        <v>61</v>
      </c>
      <c r="AK394" t="s">
        <v>117</v>
      </c>
      <c r="AO394" s="1"/>
      <c r="AP394">
        <v>6</v>
      </c>
      <c r="AQ394" s="4">
        <v>41424</v>
      </c>
      <c r="AR394" s="4">
        <v>41458</v>
      </c>
      <c r="AS394" s="5">
        <f t="shared" si="20"/>
        <v>34</v>
      </c>
      <c r="AT394" t="s">
        <v>75</v>
      </c>
      <c r="AU394" t="s">
        <v>15</v>
      </c>
      <c r="AV394" s="10">
        <v>41458</v>
      </c>
      <c r="AW394" s="9" t="s">
        <v>203</v>
      </c>
      <c r="AX394" s="10">
        <v>41458</v>
      </c>
    </row>
    <row r="395" spans="1:86" s="70" customFormat="1" ht="15" customHeight="1">
      <c r="B395" s="70" t="s">
        <v>1534</v>
      </c>
      <c r="C395" s="70">
        <v>1302568</v>
      </c>
      <c r="D395" s="70" t="s">
        <v>77</v>
      </c>
      <c r="H395" s="71" t="s">
        <v>1535</v>
      </c>
      <c r="I395" s="70" t="s">
        <v>1536</v>
      </c>
      <c r="T395" s="70" t="str">
        <f t="shared" si="18"/>
        <v xml:space="preserve">         </v>
      </c>
      <c r="U395" s="70" t="s">
        <v>61</v>
      </c>
      <c r="V395" s="70" t="s">
        <v>1537</v>
      </c>
      <c r="W395" s="70" t="s">
        <v>1538</v>
      </c>
      <c r="AH395" s="70" t="str">
        <f t="shared" si="19"/>
        <v xml:space="preserve">         </v>
      </c>
      <c r="AI395" s="70" t="s">
        <v>61</v>
      </c>
      <c r="AJ395" s="70">
        <v>3138713708</v>
      </c>
      <c r="AL395" s="70" t="s">
        <v>363</v>
      </c>
      <c r="AO395" s="72"/>
      <c r="AP395" s="70">
        <v>13</v>
      </c>
      <c r="AQ395" s="73">
        <v>41425</v>
      </c>
      <c r="AR395" s="73">
        <v>41425</v>
      </c>
      <c r="AS395" s="74">
        <f t="shared" si="20"/>
        <v>0</v>
      </c>
      <c r="AT395" s="70" t="s">
        <v>75</v>
      </c>
      <c r="AU395" s="70" t="s">
        <v>15</v>
      </c>
      <c r="AV395" s="76"/>
      <c r="AW395" s="76"/>
      <c r="AX395" s="76"/>
      <c r="AY395" s="76"/>
      <c r="AZ395" s="76"/>
      <c r="BA395" s="76"/>
      <c r="BB395" s="76"/>
      <c r="BC395" s="76"/>
      <c r="BD395" s="76"/>
      <c r="BE395" s="76"/>
      <c r="BF395" s="76"/>
      <c r="BG395" s="76"/>
      <c r="BH395" s="76"/>
      <c r="BI395" s="76"/>
      <c r="BJ395" s="76"/>
      <c r="BK395" s="76"/>
      <c r="BL395" s="76"/>
      <c r="BM395" s="76"/>
      <c r="BN395" s="76"/>
      <c r="BO395" s="76"/>
      <c r="BP395" s="76"/>
      <c r="BQ395" s="76"/>
      <c r="BR395" s="76"/>
      <c r="BS395" s="76"/>
      <c r="BT395" s="76"/>
      <c r="BU395" s="76"/>
      <c r="BV395" s="76"/>
      <c r="BW395" s="76"/>
      <c r="BX395" s="76"/>
      <c r="BY395" s="76"/>
      <c r="BZ395" s="76"/>
      <c r="CA395" s="76"/>
      <c r="CB395" s="76"/>
      <c r="CC395" s="76"/>
      <c r="CD395" s="76"/>
      <c r="CE395" s="76"/>
      <c r="CF395" s="76"/>
      <c r="CG395" s="76"/>
      <c r="CH395" s="76"/>
    </row>
    <row r="396" spans="1:86" s="70" customFormat="1" ht="30" customHeight="1">
      <c r="B396" s="70" t="s">
        <v>1539</v>
      </c>
      <c r="C396" s="70">
        <v>123917</v>
      </c>
      <c r="D396" s="70" t="s">
        <v>64</v>
      </c>
      <c r="G396" s="70" t="s">
        <v>1540</v>
      </c>
      <c r="H396" s="71" t="s">
        <v>1541</v>
      </c>
      <c r="I396" s="70" t="s">
        <v>1542</v>
      </c>
      <c r="T396" s="70" t="str">
        <f t="shared" si="18"/>
        <v xml:space="preserve">         </v>
      </c>
      <c r="U396" s="70" t="s">
        <v>61</v>
      </c>
      <c r="V396" s="70" t="s">
        <v>61</v>
      </c>
      <c r="W396" s="70" t="s">
        <v>1276</v>
      </c>
      <c r="AH396" s="70" t="str">
        <f t="shared" si="19"/>
        <v xml:space="preserve">         </v>
      </c>
      <c r="AI396" s="70" t="s">
        <v>61</v>
      </c>
      <c r="AJ396" s="70" t="s">
        <v>61</v>
      </c>
      <c r="AO396" s="72"/>
      <c r="AQ396" s="73">
        <v>41418</v>
      </c>
      <c r="AR396" s="73">
        <v>41445</v>
      </c>
      <c r="AS396" s="74">
        <f t="shared" si="20"/>
        <v>27</v>
      </c>
      <c r="AT396" s="70" t="s">
        <v>148</v>
      </c>
      <c r="AU396" s="70" t="s">
        <v>15</v>
      </c>
      <c r="AV396" s="76"/>
      <c r="AW396" s="76"/>
      <c r="AX396" s="76"/>
      <c r="AY396" s="76"/>
      <c r="AZ396" s="76"/>
      <c r="BA396" s="76"/>
      <c r="BB396" s="76"/>
      <c r="BC396" s="76"/>
      <c r="BD396" s="76"/>
      <c r="BE396" s="76"/>
      <c r="BF396" s="76"/>
      <c r="BG396" s="76"/>
      <c r="BH396" s="76"/>
      <c r="BI396" s="76"/>
      <c r="BJ396" s="76"/>
      <c r="BK396" s="76"/>
      <c r="BL396" s="76"/>
      <c r="BM396" s="76"/>
      <c r="BN396" s="76"/>
      <c r="BO396" s="76"/>
      <c r="BP396" s="76"/>
      <c r="BQ396" s="76"/>
      <c r="BR396" s="76"/>
      <c r="BS396" s="76"/>
      <c r="BT396" s="76"/>
      <c r="BU396" s="75">
        <v>41445</v>
      </c>
      <c r="BV396" s="75">
        <v>41445</v>
      </c>
      <c r="BW396" s="76"/>
      <c r="BX396" s="76"/>
      <c r="BY396" s="76"/>
      <c r="BZ396" s="76"/>
      <c r="CA396" s="76"/>
      <c r="CB396" s="76"/>
      <c r="CC396" s="76"/>
      <c r="CD396" s="76"/>
      <c r="CE396" s="75">
        <v>41453</v>
      </c>
      <c r="CF396" s="76"/>
      <c r="CG396" s="76"/>
      <c r="CH396" s="76"/>
    </row>
    <row r="397" spans="1:86" s="70" customFormat="1" ht="15" customHeight="1">
      <c r="A397" s="70" t="s">
        <v>1543</v>
      </c>
      <c r="B397" s="70" t="s">
        <v>1544</v>
      </c>
      <c r="C397" s="70">
        <v>1302233</v>
      </c>
      <c r="D397" s="70" t="s">
        <v>94</v>
      </c>
      <c r="H397" s="71" t="s">
        <v>1545</v>
      </c>
      <c r="I397" s="70" t="s">
        <v>1546</v>
      </c>
      <c r="J397" s="70" t="s">
        <v>63</v>
      </c>
      <c r="K397" s="70">
        <v>45</v>
      </c>
      <c r="N397" s="70">
        <v>25</v>
      </c>
      <c r="O397" s="70" t="s">
        <v>81</v>
      </c>
      <c r="Q397" s="70" t="s">
        <v>66</v>
      </c>
      <c r="S397" s="70">
        <v>803</v>
      </c>
      <c r="T397" s="70" t="str">
        <f t="shared" si="18"/>
        <v>KR 45   25 C  SUR  803</v>
      </c>
      <c r="U397" s="70">
        <v>19258993</v>
      </c>
      <c r="V397" s="70" t="s">
        <v>61</v>
      </c>
      <c r="W397" s="70" t="s">
        <v>1547</v>
      </c>
      <c r="X397" s="70" t="s">
        <v>80</v>
      </c>
      <c r="Y397" s="70">
        <v>25</v>
      </c>
      <c r="Z397" s="70" t="s">
        <v>81</v>
      </c>
      <c r="AA397" s="70" t="s">
        <v>66</v>
      </c>
      <c r="AB397" s="70">
        <v>45</v>
      </c>
      <c r="AD397" s="70">
        <v>20</v>
      </c>
      <c r="AH397" s="70" t="str">
        <f t="shared" si="19"/>
        <v xml:space="preserve">CL 25 C SUR 45  20   </v>
      </c>
      <c r="AI397" s="70" t="s">
        <v>61</v>
      </c>
      <c r="AJ397" s="70" t="s">
        <v>61</v>
      </c>
      <c r="AK397" s="70" t="s">
        <v>645</v>
      </c>
      <c r="AO397" s="72"/>
      <c r="AP397" s="70">
        <v>2</v>
      </c>
      <c r="AQ397" s="73">
        <v>41430</v>
      </c>
      <c r="AR397" s="73">
        <v>41437</v>
      </c>
      <c r="AS397" s="74">
        <f t="shared" si="20"/>
        <v>7</v>
      </c>
      <c r="AT397" s="70" t="s">
        <v>75</v>
      </c>
      <c r="AU397" s="70" t="s">
        <v>15</v>
      </c>
      <c r="AV397" s="76"/>
      <c r="AW397" s="76"/>
      <c r="AX397" s="76"/>
      <c r="AY397" s="76"/>
      <c r="AZ397" s="76"/>
      <c r="BA397" s="76"/>
      <c r="BB397" s="76"/>
      <c r="BC397" s="76"/>
      <c r="BD397" s="76"/>
      <c r="BE397" s="76"/>
      <c r="BF397" s="76"/>
      <c r="BG397" s="76"/>
      <c r="BH397" s="76"/>
      <c r="BI397" s="76"/>
      <c r="BJ397" s="76"/>
      <c r="BK397" s="75">
        <v>41437</v>
      </c>
      <c r="BL397" s="75">
        <v>41443</v>
      </c>
      <c r="BM397" s="76"/>
      <c r="BN397" s="76"/>
      <c r="BO397" s="76"/>
      <c r="BP397" s="76"/>
      <c r="BQ397" s="76"/>
      <c r="BR397" s="76"/>
      <c r="BS397" s="76"/>
      <c r="BT397" s="76"/>
      <c r="BU397" s="76"/>
      <c r="BV397" s="76"/>
      <c r="BW397" s="76"/>
      <c r="BX397" s="76"/>
      <c r="BY397" s="76"/>
      <c r="BZ397" s="76"/>
      <c r="CA397" s="76"/>
      <c r="CB397" s="76"/>
      <c r="CC397" s="76"/>
      <c r="CD397" s="76"/>
      <c r="CE397" s="76"/>
      <c r="CF397" s="76"/>
      <c r="CG397" s="76"/>
      <c r="CH397" s="76"/>
    </row>
    <row r="398" spans="1:86" ht="15" customHeight="1">
      <c r="B398" t="s">
        <v>1548</v>
      </c>
      <c r="C398">
        <v>1302302</v>
      </c>
      <c r="D398" t="s">
        <v>94</v>
      </c>
      <c r="H398" s="7" t="s">
        <v>1549</v>
      </c>
      <c r="I398" t="s">
        <v>273</v>
      </c>
      <c r="T398" t="str">
        <f t="shared" si="18"/>
        <v xml:space="preserve">         </v>
      </c>
      <c r="U398" t="s">
        <v>61</v>
      </c>
      <c r="V398" t="s">
        <v>61</v>
      </c>
      <c r="W398" t="s">
        <v>1550</v>
      </c>
      <c r="AH398" t="str">
        <f t="shared" si="19"/>
        <v xml:space="preserve">         </v>
      </c>
      <c r="AI398" t="s">
        <v>61</v>
      </c>
      <c r="AJ398" t="s">
        <v>61</v>
      </c>
      <c r="AL398" t="s">
        <v>363</v>
      </c>
      <c r="AO398" s="1"/>
      <c r="AP398">
        <v>13</v>
      </c>
      <c r="AQ398" s="4">
        <v>41417</v>
      </c>
      <c r="AR398" s="4">
        <v>41431</v>
      </c>
      <c r="AS398" s="5">
        <f t="shared" si="20"/>
        <v>14</v>
      </c>
      <c r="AT398" t="s">
        <v>75</v>
      </c>
      <c r="AU398" t="s">
        <v>15</v>
      </c>
      <c r="AV398" s="10">
        <v>41431</v>
      </c>
      <c r="AW398" s="9" t="s">
        <v>421</v>
      </c>
      <c r="AX398" s="10">
        <v>41431</v>
      </c>
      <c r="AY398" s="10">
        <v>41480</v>
      </c>
      <c r="AZ398" s="9" t="s">
        <v>421</v>
      </c>
      <c r="BA398" s="10">
        <v>41480</v>
      </c>
    </row>
    <row r="399" spans="1:86" s="70" customFormat="1">
      <c r="B399" s="70" t="s">
        <v>1551</v>
      </c>
      <c r="C399" s="70">
        <v>125278</v>
      </c>
      <c r="D399" s="70" t="s">
        <v>57</v>
      </c>
      <c r="H399" s="71" t="s">
        <v>1552</v>
      </c>
      <c r="I399" s="70" t="s">
        <v>1553</v>
      </c>
      <c r="J399" s="70" t="s">
        <v>80</v>
      </c>
      <c r="K399" s="70">
        <v>23</v>
      </c>
      <c r="M399" s="70" t="s">
        <v>66</v>
      </c>
      <c r="N399" s="70">
        <v>44</v>
      </c>
      <c r="P399" s="70">
        <v>53</v>
      </c>
      <c r="T399" s="70" t="str">
        <f t="shared" si="18"/>
        <v xml:space="preserve">CL 23  SUR 44  53   </v>
      </c>
      <c r="U399" s="70">
        <v>32517843</v>
      </c>
      <c r="V399" s="70">
        <v>3318821</v>
      </c>
      <c r="W399" s="70" t="s">
        <v>273</v>
      </c>
      <c r="X399" s="70" t="s">
        <v>63</v>
      </c>
      <c r="Y399" s="70">
        <v>47</v>
      </c>
      <c r="AH399" s="70" t="str">
        <f t="shared" si="19"/>
        <v xml:space="preserve">KR 47        </v>
      </c>
      <c r="AI399" s="70" t="s">
        <v>61</v>
      </c>
      <c r="AJ399" s="70" t="s">
        <v>61</v>
      </c>
      <c r="AK399" s="70" t="s">
        <v>243</v>
      </c>
      <c r="AO399" s="72"/>
      <c r="AP399" s="70">
        <v>2</v>
      </c>
      <c r="AQ399" s="73">
        <v>41425</v>
      </c>
      <c r="AR399" s="73">
        <v>41467</v>
      </c>
      <c r="AS399" s="74">
        <f t="shared" si="20"/>
        <v>42</v>
      </c>
      <c r="AT399" s="70" t="s">
        <v>75</v>
      </c>
      <c r="AU399" s="70" t="s">
        <v>15</v>
      </c>
      <c r="AV399" s="75">
        <v>41467</v>
      </c>
      <c r="AW399" s="76" t="s">
        <v>203</v>
      </c>
      <c r="AX399" s="75">
        <v>41467</v>
      </c>
      <c r="AY399" s="76"/>
      <c r="AZ399" s="76"/>
      <c r="BA399" s="76"/>
      <c r="BB399" s="76"/>
      <c r="BC399" s="76"/>
      <c r="BD399" s="76"/>
      <c r="BE399" s="76"/>
      <c r="BF399" s="76"/>
      <c r="BG399" s="76"/>
      <c r="BH399" s="76"/>
      <c r="BI399" s="76"/>
      <c r="BJ399" s="76"/>
      <c r="BK399" s="76"/>
      <c r="BL399" s="76"/>
      <c r="BM399" s="76"/>
      <c r="BN399" s="76"/>
      <c r="BO399" s="76"/>
      <c r="BP399" s="76"/>
      <c r="BQ399" s="76"/>
      <c r="BR399" s="76"/>
      <c r="BS399" s="76"/>
      <c r="BT399" s="76"/>
      <c r="BU399" s="76"/>
      <c r="BV399" s="76"/>
      <c r="BW399" s="76"/>
      <c r="BX399" s="76"/>
      <c r="BY399" s="76"/>
      <c r="BZ399" s="76"/>
      <c r="CA399" s="76"/>
      <c r="CB399" s="76"/>
      <c r="CC399" s="76"/>
      <c r="CD399" s="76"/>
      <c r="CE399" s="76"/>
      <c r="CF399" s="76"/>
      <c r="CG399" s="76"/>
      <c r="CH399" s="76"/>
    </row>
    <row r="400" spans="1:86" s="70" customFormat="1" ht="15" customHeight="1">
      <c r="B400" s="70" t="s">
        <v>1554</v>
      </c>
      <c r="C400" s="70">
        <v>125021</v>
      </c>
      <c r="D400" s="70" t="s">
        <v>64</v>
      </c>
      <c r="E400" s="70" t="s">
        <v>101</v>
      </c>
      <c r="H400" s="71" t="s">
        <v>694</v>
      </c>
      <c r="I400" s="70" t="s">
        <v>1555</v>
      </c>
      <c r="J400" s="70" t="s">
        <v>80</v>
      </c>
      <c r="K400" s="70">
        <v>40</v>
      </c>
      <c r="M400" s="70" t="s">
        <v>66</v>
      </c>
      <c r="N400" s="70">
        <v>33</v>
      </c>
      <c r="P400" s="70">
        <v>36</v>
      </c>
      <c r="S400" s="70">
        <v>201</v>
      </c>
      <c r="T400" s="70" t="str">
        <f t="shared" si="18"/>
        <v>CL 40  SUR 33  36   201</v>
      </c>
      <c r="U400" s="70">
        <v>42825436</v>
      </c>
      <c r="V400" s="70">
        <v>2712778</v>
      </c>
      <c r="W400" s="70" t="s">
        <v>82</v>
      </c>
      <c r="X400" s="70" t="s">
        <v>80</v>
      </c>
      <c r="Y400" s="70">
        <v>40</v>
      </c>
      <c r="AA400" s="70" t="s">
        <v>66</v>
      </c>
      <c r="AB400" s="70">
        <v>32</v>
      </c>
      <c r="AD400" s="70">
        <v>33</v>
      </c>
      <c r="AH400" s="70" t="str">
        <f t="shared" si="19"/>
        <v xml:space="preserve">CL 40  SUR 32  33   </v>
      </c>
      <c r="AI400" s="70" t="s">
        <v>61</v>
      </c>
      <c r="AJ400" s="70" t="s">
        <v>61</v>
      </c>
      <c r="AK400" s="70" t="s">
        <v>211</v>
      </c>
      <c r="AO400" s="72"/>
      <c r="AP400" s="70">
        <v>9</v>
      </c>
      <c r="AQ400" s="73">
        <v>41425</v>
      </c>
      <c r="AR400" s="73">
        <v>41452</v>
      </c>
      <c r="AS400" s="74">
        <f t="shared" si="20"/>
        <v>27</v>
      </c>
      <c r="AT400" s="70" t="s">
        <v>75</v>
      </c>
      <c r="AU400" s="70" t="s">
        <v>15</v>
      </c>
      <c r="AV400" s="75">
        <v>41452</v>
      </c>
      <c r="AW400" s="76" t="s">
        <v>237</v>
      </c>
      <c r="AX400" s="76"/>
      <c r="AY400" s="76"/>
      <c r="AZ400" s="76"/>
      <c r="BA400" s="76"/>
      <c r="BB400" s="76"/>
      <c r="BC400" s="76"/>
      <c r="BD400" s="76"/>
      <c r="BE400" s="76"/>
      <c r="BF400" s="76"/>
      <c r="BG400" s="76"/>
      <c r="BH400" s="76"/>
      <c r="BI400" s="76"/>
      <c r="BJ400" s="76"/>
      <c r="BK400" s="76"/>
      <c r="BL400" s="76"/>
      <c r="BM400" s="76"/>
      <c r="BN400" s="76"/>
      <c r="BO400" s="76"/>
      <c r="BP400" s="76"/>
      <c r="BQ400" s="76"/>
      <c r="BR400" s="76"/>
      <c r="BS400" s="76"/>
      <c r="BT400" s="76"/>
      <c r="BU400" s="76"/>
      <c r="BV400" s="76"/>
      <c r="BW400" s="76"/>
      <c r="BX400" s="76"/>
      <c r="BY400" s="76"/>
      <c r="BZ400" s="76"/>
      <c r="CA400" s="76"/>
      <c r="CB400" s="76"/>
      <c r="CC400" s="76"/>
      <c r="CD400" s="76"/>
      <c r="CE400" s="76"/>
      <c r="CF400" s="76"/>
      <c r="CG400" s="76"/>
      <c r="CH400" s="76"/>
    </row>
    <row r="401" spans="1:86" s="70" customFormat="1" ht="15" customHeight="1">
      <c r="B401" s="70" t="s">
        <v>1556</v>
      </c>
      <c r="C401" s="70">
        <v>1302569</v>
      </c>
      <c r="D401" s="70" t="s">
        <v>77</v>
      </c>
      <c r="E401" s="70" t="s">
        <v>101</v>
      </c>
      <c r="H401" s="71" t="s">
        <v>656</v>
      </c>
      <c r="I401" s="70" t="s">
        <v>231</v>
      </c>
      <c r="T401" s="70" t="str">
        <f t="shared" si="18"/>
        <v xml:space="preserve">         </v>
      </c>
      <c r="U401" s="70" t="s">
        <v>61</v>
      </c>
      <c r="V401" s="70" t="s">
        <v>61</v>
      </c>
      <c r="W401" s="70" t="s">
        <v>82</v>
      </c>
      <c r="X401" s="70" t="s">
        <v>80</v>
      </c>
      <c r="Y401" s="70">
        <v>41</v>
      </c>
      <c r="Z401" s="70" t="s">
        <v>104</v>
      </c>
      <c r="AA401" s="70" t="s">
        <v>66</v>
      </c>
      <c r="AB401" s="70">
        <v>25</v>
      </c>
      <c r="AC401" s="70" t="s">
        <v>83</v>
      </c>
      <c r="AD401" s="70">
        <v>80</v>
      </c>
      <c r="AG401" s="70">
        <v>103</v>
      </c>
      <c r="AH401" s="70" t="str">
        <f t="shared" si="19"/>
        <v>CL 41 B SUR 25 A 80   103</v>
      </c>
      <c r="AI401" s="70" t="s">
        <v>61</v>
      </c>
      <c r="AJ401" s="70" t="s">
        <v>61</v>
      </c>
      <c r="AK401" s="70" t="s">
        <v>322</v>
      </c>
      <c r="AO401" s="72"/>
      <c r="AP401" s="70">
        <v>6</v>
      </c>
      <c r="AQ401" s="73">
        <v>41425</v>
      </c>
      <c r="AR401" s="73">
        <v>41458</v>
      </c>
      <c r="AS401" s="74">
        <f t="shared" si="20"/>
        <v>33</v>
      </c>
      <c r="AT401" s="70" t="s">
        <v>75</v>
      </c>
      <c r="AU401" s="70" t="s">
        <v>15</v>
      </c>
      <c r="AV401" s="75">
        <v>41458</v>
      </c>
      <c r="AW401" s="76" t="s">
        <v>203</v>
      </c>
      <c r="AX401" s="75">
        <v>41458</v>
      </c>
      <c r="AY401" s="76"/>
      <c r="AZ401" s="76"/>
      <c r="BA401" s="76"/>
      <c r="BB401" s="76"/>
      <c r="BC401" s="76"/>
      <c r="BD401" s="76"/>
      <c r="BE401" s="76"/>
      <c r="BF401" s="76"/>
      <c r="BG401" s="76"/>
      <c r="BH401" s="76"/>
      <c r="BI401" s="76"/>
      <c r="BJ401" s="76"/>
      <c r="BK401" s="76"/>
      <c r="BL401" s="76"/>
      <c r="BM401" s="76"/>
      <c r="BN401" s="76"/>
      <c r="BO401" s="76"/>
      <c r="BP401" s="76"/>
      <c r="BQ401" s="76"/>
      <c r="BR401" s="76"/>
      <c r="BS401" s="76"/>
      <c r="BT401" s="76"/>
      <c r="BU401" s="76"/>
      <c r="BV401" s="76"/>
      <c r="BW401" s="76"/>
      <c r="BX401" s="76"/>
      <c r="BY401" s="76"/>
      <c r="BZ401" s="76"/>
      <c r="CA401" s="76"/>
      <c r="CB401" s="76"/>
      <c r="CC401" s="76"/>
      <c r="CD401" s="76"/>
      <c r="CE401" s="76"/>
      <c r="CF401" s="76"/>
      <c r="CG401" s="76"/>
      <c r="CH401" s="76"/>
    </row>
    <row r="402" spans="1:86" s="70" customFormat="1" ht="15" customHeight="1">
      <c r="B402" s="70" t="s">
        <v>1557</v>
      </c>
      <c r="C402" s="70">
        <v>1302578</v>
      </c>
      <c r="D402" s="70" t="s">
        <v>94</v>
      </c>
      <c r="H402" s="71" t="s">
        <v>1558</v>
      </c>
      <c r="I402" s="70" t="s">
        <v>1559</v>
      </c>
      <c r="T402" s="70" t="str">
        <f t="shared" si="18"/>
        <v xml:space="preserve">         </v>
      </c>
      <c r="U402" s="70" t="s">
        <v>61</v>
      </c>
      <c r="V402" s="70" t="s">
        <v>61</v>
      </c>
      <c r="W402" s="70" t="s">
        <v>1560</v>
      </c>
      <c r="X402" s="70" t="s">
        <v>63</v>
      </c>
      <c r="Y402" s="70">
        <v>46</v>
      </c>
      <c r="AB402" s="70">
        <v>25</v>
      </c>
      <c r="AD402" s="70">
        <v>32</v>
      </c>
      <c r="AE402" s="70" t="s">
        <v>66</v>
      </c>
      <c r="AG402" s="70">
        <v>53</v>
      </c>
      <c r="AH402" s="70" t="str">
        <f t="shared" si="19"/>
        <v>KR 46   25  32 SUR  53</v>
      </c>
      <c r="AI402" s="70" t="s">
        <v>61</v>
      </c>
      <c r="AJ402" s="70" t="s">
        <v>61</v>
      </c>
      <c r="AK402" s="70" t="s">
        <v>645</v>
      </c>
      <c r="AO402" s="72"/>
      <c r="AP402" s="70">
        <v>2</v>
      </c>
      <c r="AQ402" s="73">
        <v>41429</v>
      </c>
      <c r="AR402" s="73">
        <v>41432</v>
      </c>
      <c r="AS402" s="74">
        <f t="shared" si="20"/>
        <v>3</v>
      </c>
      <c r="AT402" s="70" t="s">
        <v>75</v>
      </c>
      <c r="AU402" s="70" t="s">
        <v>15</v>
      </c>
      <c r="AV402" s="75">
        <v>41432</v>
      </c>
      <c r="AW402" s="76" t="s">
        <v>237</v>
      </c>
      <c r="AX402" s="75">
        <v>41432</v>
      </c>
      <c r="AY402" s="76"/>
      <c r="AZ402" s="76"/>
      <c r="BA402" s="76"/>
      <c r="BB402" s="76"/>
      <c r="BC402" s="76"/>
      <c r="BD402" s="76"/>
      <c r="BE402" s="76"/>
      <c r="BF402" s="76"/>
      <c r="BG402" s="76"/>
      <c r="BH402" s="76"/>
      <c r="BI402" s="76"/>
      <c r="BJ402" s="76"/>
      <c r="BK402" s="75">
        <v>41432</v>
      </c>
      <c r="BL402" s="75">
        <v>41437</v>
      </c>
      <c r="BM402" s="76"/>
      <c r="BN402" s="76"/>
      <c r="BO402" s="76"/>
      <c r="BP402" s="76"/>
      <c r="BQ402" s="76"/>
      <c r="BR402" s="76"/>
      <c r="BS402" s="76"/>
      <c r="BT402" s="76"/>
      <c r="BU402" s="76"/>
      <c r="BV402" s="76"/>
      <c r="BW402" s="76"/>
      <c r="BX402" s="76"/>
      <c r="BY402" s="76"/>
      <c r="BZ402" s="76"/>
      <c r="CA402" s="76"/>
      <c r="CB402" s="76"/>
      <c r="CC402" s="76"/>
      <c r="CD402" s="76"/>
      <c r="CE402" s="75">
        <v>41481</v>
      </c>
      <c r="CF402" s="76"/>
      <c r="CG402" s="76"/>
      <c r="CH402" s="76"/>
    </row>
    <row r="403" spans="1:86" s="63" customFormat="1" ht="15" customHeight="1">
      <c r="B403" s="63" t="s">
        <v>1561</v>
      </c>
      <c r="C403" s="63">
        <v>1302579</v>
      </c>
      <c r="D403" s="63" t="s">
        <v>64</v>
      </c>
      <c r="E403" s="63" t="s">
        <v>101</v>
      </c>
      <c r="H403" s="64" t="s">
        <v>150</v>
      </c>
      <c r="I403" s="63" t="s">
        <v>273</v>
      </c>
      <c r="T403" s="63" t="str">
        <f t="shared" si="18"/>
        <v xml:space="preserve">         </v>
      </c>
      <c r="U403" s="63" t="s">
        <v>61</v>
      </c>
      <c r="V403" s="63" t="s">
        <v>61</v>
      </c>
      <c r="W403" s="63" t="s">
        <v>82</v>
      </c>
      <c r="X403" s="63" t="s">
        <v>146</v>
      </c>
      <c r="Y403" s="63">
        <v>34</v>
      </c>
      <c r="Z403" s="63" t="s">
        <v>104</v>
      </c>
      <c r="AA403" s="63" t="s">
        <v>66</v>
      </c>
      <c r="AB403" s="63">
        <v>32</v>
      </c>
      <c r="AC403" s="63" t="s">
        <v>104</v>
      </c>
      <c r="AD403" s="63">
        <v>6</v>
      </c>
      <c r="AH403" s="63" t="str">
        <f t="shared" si="19"/>
        <v xml:space="preserve">TR 34 B SUR 32 B 6   </v>
      </c>
      <c r="AI403" s="63" t="s">
        <v>61</v>
      </c>
      <c r="AJ403" s="63" t="s">
        <v>61</v>
      </c>
      <c r="AK403" s="63" t="s">
        <v>279</v>
      </c>
      <c r="AO403" s="65"/>
      <c r="AP403" s="63">
        <v>9</v>
      </c>
      <c r="AQ403" s="66">
        <v>41429</v>
      </c>
      <c r="AR403" s="66">
        <v>41464</v>
      </c>
      <c r="AS403" s="67">
        <f t="shared" si="20"/>
        <v>35</v>
      </c>
      <c r="AT403" s="63" t="s">
        <v>75</v>
      </c>
      <c r="AU403" s="63" t="s">
        <v>15</v>
      </c>
      <c r="AV403" s="68">
        <v>41464</v>
      </c>
      <c r="AW403" s="69" t="s">
        <v>237</v>
      </c>
      <c r="AX403" s="68">
        <v>41527</v>
      </c>
      <c r="AY403" s="68">
        <v>41529</v>
      </c>
      <c r="AZ403" s="69" t="s">
        <v>1029</v>
      </c>
      <c r="BA403" s="68">
        <v>41530</v>
      </c>
      <c r="BB403" s="69"/>
      <c r="BC403" s="69"/>
      <c r="BD403" s="69"/>
      <c r="BE403" s="69"/>
      <c r="BF403" s="69"/>
      <c r="BG403" s="69"/>
      <c r="BH403" s="69"/>
      <c r="BI403" s="69"/>
      <c r="BJ403" s="69"/>
      <c r="BK403" s="69"/>
      <c r="BL403" s="69"/>
      <c r="BM403" s="69"/>
      <c r="BN403" s="69"/>
      <c r="BO403" s="69"/>
      <c r="BP403" s="69"/>
      <c r="BQ403" s="69"/>
      <c r="BR403" s="69"/>
      <c r="BS403" s="69"/>
      <c r="BT403" s="69"/>
      <c r="BU403" s="69"/>
      <c r="BV403" s="69"/>
      <c r="BW403" s="69"/>
      <c r="BX403" s="69"/>
      <c r="BY403" s="69"/>
      <c r="BZ403" s="69"/>
      <c r="CA403" s="69"/>
      <c r="CB403" s="69"/>
      <c r="CC403" s="69"/>
      <c r="CD403" s="69"/>
      <c r="CE403" s="68">
        <v>41548</v>
      </c>
      <c r="CF403" s="69"/>
      <c r="CG403" s="69"/>
      <c r="CH403" s="69"/>
    </row>
    <row r="404" spans="1:86" ht="15" customHeight="1">
      <c r="B404" t="s">
        <v>1562</v>
      </c>
      <c r="C404">
        <v>1302580</v>
      </c>
      <c r="D404" t="s">
        <v>77</v>
      </c>
      <c r="E404" t="s">
        <v>101</v>
      </c>
      <c r="H404" s="7" t="s">
        <v>656</v>
      </c>
      <c r="I404" t="s">
        <v>273</v>
      </c>
      <c r="T404" t="str">
        <f t="shared" si="18"/>
        <v xml:space="preserve">         </v>
      </c>
      <c r="U404" t="s">
        <v>61</v>
      </c>
      <c r="V404" t="s">
        <v>61</v>
      </c>
      <c r="W404" t="s">
        <v>82</v>
      </c>
      <c r="X404" t="s">
        <v>146</v>
      </c>
      <c r="Y404">
        <v>33</v>
      </c>
      <c r="Z404" t="s">
        <v>104</v>
      </c>
      <c r="AA404" t="s">
        <v>66</v>
      </c>
      <c r="AB404">
        <v>33</v>
      </c>
      <c r="AD404">
        <v>3</v>
      </c>
      <c r="AG404">
        <v>201</v>
      </c>
      <c r="AH404" t="str">
        <f t="shared" si="19"/>
        <v>TR 33 B SUR 33  3   201</v>
      </c>
      <c r="AI404" t="s">
        <v>61</v>
      </c>
      <c r="AJ404" t="s">
        <v>61</v>
      </c>
      <c r="AK404" t="s">
        <v>496</v>
      </c>
      <c r="AO404" s="1"/>
      <c r="AP404">
        <v>9</v>
      </c>
      <c r="AQ404" s="4">
        <v>41429</v>
      </c>
      <c r="AR404" s="4">
        <v>41452</v>
      </c>
      <c r="AS404" s="5">
        <f t="shared" si="20"/>
        <v>23</v>
      </c>
      <c r="AT404" t="s">
        <v>64</v>
      </c>
      <c r="AU404" t="s">
        <v>15</v>
      </c>
      <c r="BS404" s="10">
        <v>41452</v>
      </c>
      <c r="BT404" s="10">
        <v>41452</v>
      </c>
    </row>
    <row r="405" spans="1:86" ht="15" customHeight="1">
      <c r="B405" t="s">
        <v>1563</v>
      </c>
      <c r="C405">
        <v>1302584</v>
      </c>
      <c r="D405" t="s">
        <v>64</v>
      </c>
      <c r="E405" t="s">
        <v>286</v>
      </c>
      <c r="H405" s="7" t="s">
        <v>1564</v>
      </c>
      <c r="I405" t="s">
        <v>273</v>
      </c>
      <c r="T405" t="str">
        <f t="shared" si="18"/>
        <v xml:space="preserve">         </v>
      </c>
      <c r="U405" t="s">
        <v>61</v>
      </c>
      <c r="V405" t="s">
        <v>61</v>
      </c>
      <c r="W405" t="s">
        <v>1565</v>
      </c>
      <c r="X405" t="s">
        <v>80</v>
      </c>
      <c r="Y405">
        <v>45</v>
      </c>
      <c r="AA405" t="s">
        <v>66</v>
      </c>
      <c r="AB405">
        <v>43</v>
      </c>
      <c r="AC405" t="s">
        <v>83</v>
      </c>
      <c r="AD405">
        <v>78</v>
      </c>
      <c r="AG405">
        <v>402</v>
      </c>
      <c r="AH405" t="str">
        <f t="shared" si="19"/>
        <v>CL 45  SUR 43 A 78   402</v>
      </c>
      <c r="AI405" t="s">
        <v>61</v>
      </c>
      <c r="AJ405" t="s">
        <v>61</v>
      </c>
      <c r="AK405" t="s">
        <v>484</v>
      </c>
      <c r="AO405" s="1"/>
      <c r="AP405">
        <v>8</v>
      </c>
      <c r="AQ405" s="4">
        <v>41429</v>
      </c>
      <c r="AR405" s="4">
        <v>41432</v>
      </c>
      <c r="AS405" s="5">
        <f t="shared" si="20"/>
        <v>3</v>
      </c>
      <c r="AT405" t="s">
        <v>75</v>
      </c>
      <c r="AU405" t="s">
        <v>15</v>
      </c>
    </row>
    <row r="406" spans="1:86" ht="15" customHeight="1">
      <c r="B406" t="s">
        <v>1566</v>
      </c>
      <c r="C406">
        <v>1302612</v>
      </c>
      <c r="D406" t="s">
        <v>64</v>
      </c>
      <c r="E406" t="s">
        <v>101</v>
      </c>
      <c r="H406" s="7" t="s">
        <v>150</v>
      </c>
      <c r="I406" t="s">
        <v>231</v>
      </c>
      <c r="T406" t="str">
        <f t="shared" si="18"/>
        <v xml:space="preserve">         </v>
      </c>
      <c r="U406" t="s">
        <v>61</v>
      </c>
      <c r="V406" t="s">
        <v>61</v>
      </c>
      <c r="W406" t="s">
        <v>1567</v>
      </c>
      <c r="X406" t="s">
        <v>80</v>
      </c>
      <c r="Y406">
        <v>46</v>
      </c>
      <c r="Z406" t="s">
        <v>81</v>
      </c>
      <c r="AA406" t="s">
        <v>66</v>
      </c>
      <c r="AB406">
        <v>42</v>
      </c>
      <c r="AC406" t="s">
        <v>83</v>
      </c>
      <c r="AD406">
        <v>20</v>
      </c>
      <c r="AH406" t="str">
        <f t="shared" si="19"/>
        <v xml:space="preserve">CL 46 C SUR 42 A 20   </v>
      </c>
      <c r="AI406" t="s">
        <v>61</v>
      </c>
      <c r="AJ406" t="s">
        <v>61</v>
      </c>
      <c r="AK406" t="s">
        <v>316</v>
      </c>
      <c r="AO406" s="1"/>
      <c r="AP406">
        <v>7</v>
      </c>
      <c r="AQ406" s="4">
        <v>41430</v>
      </c>
      <c r="AR406" s="4">
        <v>41464</v>
      </c>
      <c r="AS406" s="5">
        <f t="shared" si="20"/>
        <v>34</v>
      </c>
      <c r="AT406" t="s">
        <v>75</v>
      </c>
      <c r="AU406" t="s">
        <v>15</v>
      </c>
      <c r="AV406" s="10">
        <v>41464</v>
      </c>
      <c r="AW406" s="9" t="s">
        <v>1568</v>
      </c>
      <c r="AX406" s="10">
        <v>41464</v>
      </c>
    </row>
    <row r="407" spans="1:86" ht="30">
      <c r="A407" t="s">
        <v>1569</v>
      </c>
      <c r="B407" t="s">
        <v>1570</v>
      </c>
      <c r="C407" t="s">
        <v>1571</v>
      </c>
      <c r="D407" t="s">
        <v>180</v>
      </c>
      <c r="H407" s="7" t="s">
        <v>1572</v>
      </c>
      <c r="I407" t="s">
        <v>60</v>
      </c>
      <c r="T407" t="str">
        <f t="shared" si="18"/>
        <v xml:space="preserve">         </v>
      </c>
      <c r="U407" t="s">
        <v>61</v>
      </c>
      <c r="V407" t="s">
        <v>61</v>
      </c>
      <c r="W407" t="s">
        <v>1573</v>
      </c>
      <c r="X407" t="s">
        <v>80</v>
      </c>
      <c r="Y407">
        <v>27</v>
      </c>
      <c r="AA407" t="s">
        <v>66</v>
      </c>
      <c r="AB407">
        <v>27</v>
      </c>
      <c r="AD407">
        <v>21</v>
      </c>
      <c r="AH407" t="str">
        <f t="shared" si="19"/>
        <v xml:space="preserve">CL 27  SUR 27  21   </v>
      </c>
      <c r="AI407">
        <v>9001951665</v>
      </c>
      <c r="AJ407">
        <v>3361466</v>
      </c>
      <c r="AK407" t="s">
        <v>99</v>
      </c>
      <c r="AO407" s="1"/>
      <c r="AP407">
        <v>4</v>
      </c>
      <c r="AQ407" s="4">
        <v>41431</v>
      </c>
      <c r="AR407" s="4">
        <v>41431</v>
      </c>
      <c r="AS407" s="5">
        <f t="shared" si="20"/>
        <v>0</v>
      </c>
      <c r="AT407" t="s">
        <v>75</v>
      </c>
      <c r="AU407" t="s">
        <v>15</v>
      </c>
      <c r="AV407" s="10">
        <v>41431</v>
      </c>
      <c r="AW407" s="9" t="s">
        <v>421</v>
      </c>
      <c r="AX407" s="10">
        <v>41431</v>
      </c>
      <c r="AY407" s="10">
        <v>41529</v>
      </c>
      <c r="AZ407" s="9" t="s">
        <v>140</v>
      </c>
      <c r="BA407" s="10">
        <v>41529</v>
      </c>
      <c r="BB407" s="10">
        <v>42137</v>
      </c>
      <c r="BC407" s="9" t="s">
        <v>1574</v>
      </c>
      <c r="BD407" s="10">
        <v>42138</v>
      </c>
      <c r="BK407" s="10">
        <v>41492</v>
      </c>
      <c r="BL407" s="10">
        <v>41492</v>
      </c>
    </row>
    <row r="408" spans="1:86" ht="15.75" customHeight="1">
      <c r="A408" t="s">
        <v>1575</v>
      </c>
      <c r="B408" t="s">
        <v>1576</v>
      </c>
      <c r="C408" t="s">
        <v>1577</v>
      </c>
      <c r="D408" t="s">
        <v>64</v>
      </c>
      <c r="E408" t="s">
        <v>286</v>
      </c>
      <c r="F408">
        <v>12</v>
      </c>
      <c r="G408" t="s">
        <v>1578</v>
      </c>
      <c r="H408" s="7" t="s">
        <v>1579</v>
      </c>
      <c r="I408" t="s">
        <v>60</v>
      </c>
      <c r="T408" t="str">
        <f t="shared" si="18"/>
        <v xml:space="preserve">         </v>
      </c>
      <c r="U408" t="s">
        <v>61</v>
      </c>
      <c r="V408" t="s">
        <v>61</v>
      </c>
      <c r="W408" t="s">
        <v>1580</v>
      </c>
      <c r="X408" t="s">
        <v>80</v>
      </c>
      <c r="Y408">
        <v>48</v>
      </c>
      <c r="Z408" t="s">
        <v>72</v>
      </c>
      <c r="AA408" t="s">
        <v>66</v>
      </c>
      <c r="AB408">
        <v>40</v>
      </c>
      <c r="AD408">
        <v>55</v>
      </c>
      <c r="AH408" t="str">
        <f t="shared" si="19"/>
        <v xml:space="preserve">CL 48 F SUR 40  55   </v>
      </c>
      <c r="AI408">
        <v>9003555260</v>
      </c>
      <c r="AJ408">
        <v>3330330</v>
      </c>
      <c r="AK408" t="s">
        <v>225</v>
      </c>
      <c r="AO408" s="1"/>
      <c r="AP408">
        <v>7</v>
      </c>
      <c r="AQ408" s="4">
        <v>41431</v>
      </c>
      <c r="AR408" s="4">
        <v>41431</v>
      </c>
      <c r="AS408" s="5">
        <f t="shared" si="20"/>
        <v>0</v>
      </c>
      <c r="AT408" t="s">
        <v>75</v>
      </c>
      <c r="AU408" t="s">
        <v>15</v>
      </c>
      <c r="AV408" s="10">
        <v>41431</v>
      </c>
      <c r="AW408" s="9" t="s">
        <v>421</v>
      </c>
      <c r="AX408" s="10">
        <v>41431</v>
      </c>
      <c r="AY408" s="10">
        <v>41594</v>
      </c>
      <c r="AZ408" s="9" t="s">
        <v>1581</v>
      </c>
      <c r="BA408" s="10">
        <v>41596</v>
      </c>
      <c r="BB408" s="10">
        <v>41779</v>
      </c>
      <c r="BC408" s="9" t="s">
        <v>140</v>
      </c>
      <c r="BD408" s="10">
        <v>41779</v>
      </c>
    </row>
    <row r="409" spans="1:86" ht="15" customHeight="1">
      <c r="A409" t="s">
        <v>1582</v>
      </c>
      <c r="B409" t="s">
        <v>1583</v>
      </c>
      <c r="C409">
        <v>1302684</v>
      </c>
      <c r="D409" t="s">
        <v>180</v>
      </c>
      <c r="H409" s="7" t="s">
        <v>1584</v>
      </c>
      <c r="I409" t="s">
        <v>60</v>
      </c>
      <c r="T409" t="str">
        <f t="shared" si="18"/>
        <v xml:space="preserve">         </v>
      </c>
      <c r="U409" t="s">
        <v>61</v>
      </c>
      <c r="V409" t="s">
        <v>61</v>
      </c>
      <c r="W409" t="s">
        <v>1585</v>
      </c>
      <c r="AH409" t="str">
        <f t="shared" si="19"/>
        <v xml:space="preserve">         </v>
      </c>
      <c r="AI409" t="s">
        <v>61</v>
      </c>
      <c r="AJ409">
        <v>3067990</v>
      </c>
      <c r="AK409" t="s">
        <v>225</v>
      </c>
      <c r="AO409" s="1"/>
      <c r="AP409">
        <v>7</v>
      </c>
      <c r="AQ409" s="4">
        <v>41431</v>
      </c>
      <c r="AR409" s="4">
        <v>41431</v>
      </c>
      <c r="AS409" s="5">
        <f t="shared" si="20"/>
        <v>0</v>
      </c>
      <c r="AT409" t="s">
        <v>75</v>
      </c>
      <c r="AU409" t="s">
        <v>15</v>
      </c>
      <c r="AV409" s="10">
        <v>41431</v>
      </c>
      <c r="AW409" s="9" t="s">
        <v>421</v>
      </c>
      <c r="AX409" s="10">
        <v>41431</v>
      </c>
    </row>
    <row r="410" spans="1:86" ht="15" customHeight="1">
      <c r="B410" t="s">
        <v>1586</v>
      </c>
      <c r="C410">
        <v>1302589</v>
      </c>
      <c r="D410" t="s">
        <v>94</v>
      </c>
      <c r="H410" s="7" t="s">
        <v>1558</v>
      </c>
      <c r="I410" t="s">
        <v>231</v>
      </c>
      <c r="T410" t="str">
        <f t="shared" si="18"/>
        <v xml:space="preserve">         </v>
      </c>
      <c r="U410" t="s">
        <v>61</v>
      </c>
      <c r="V410" t="s">
        <v>61</v>
      </c>
      <c r="W410" t="s">
        <v>1587</v>
      </c>
      <c r="X410" t="s">
        <v>80</v>
      </c>
      <c r="Y410">
        <v>39</v>
      </c>
      <c r="AA410" t="s">
        <v>66</v>
      </c>
      <c r="AB410">
        <v>44</v>
      </c>
      <c r="AD410">
        <v>10</v>
      </c>
      <c r="AH410" t="str">
        <f t="shared" si="19"/>
        <v xml:space="preserve">CL 39  SUR 44  10   </v>
      </c>
      <c r="AI410">
        <v>42788529</v>
      </c>
      <c r="AJ410">
        <v>4447278</v>
      </c>
      <c r="AK410" t="s">
        <v>201</v>
      </c>
      <c r="AO410" s="1"/>
      <c r="AP410">
        <v>8</v>
      </c>
      <c r="AQ410" s="4">
        <v>41429</v>
      </c>
      <c r="AR410" s="4">
        <v>41436</v>
      </c>
      <c r="AS410" s="5">
        <f t="shared" si="20"/>
        <v>7</v>
      </c>
      <c r="AT410" t="s">
        <v>75</v>
      </c>
      <c r="AU410" t="s">
        <v>15</v>
      </c>
      <c r="AV410" s="10">
        <v>41436</v>
      </c>
      <c r="AW410" s="9" t="s">
        <v>118</v>
      </c>
      <c r="AX410" s="10">
        <v>41436</v>
      </c>
      <c r="AY410" s="10">
        <v>41451</v>
      </c>
      <c r="AZ410" s="9" t="s">
        <v>237</v>
      </c>
      <c r="BA410" s="10">
        <v>41435</v>
      </c>
      <c r="BB410" s="10">
        <v>41466</v>
      </c>
      <c r="BC410" s="9" t="s">
        <v>203</v>
      </c>
      <c r="BD410" s="10">
        <v>41466</v>
      </c>
    </row>
    <row r="411" spans="1:86">
      <c r="B411" t="s">
        <v>1588</v>
      </c>
      <c r="C411">
        <v>1302676</v>
      </c>
      <c r="D411" t="s">
        <v>57</v>
      </c>
      <c r="E411" t="s">
        <v>58</v>
      </c>
      <c r="H411" s="7" t="s">
        <v>482</v>
      </c>
      <c r="I411" t="s">
        <v>1589</v>
      </c>
      <c r="J411" t="s">
        <v>289</v>
      </c>
      <c r="K411">
        <v>31</v>
      </c>
      <c r="L411" t="s">
        <v>83</v>
      </c>
      <c r="N411">
        <v>35</v>
      </c>
      <c r="P411">
        <v>18</v>
      </c>
      <c r="Q411" t="s">
        <v>66</v>
      </c>
      <c r="T411" t="str">
        <f t="shared" si="18"/>
        <v xml:space="preserve">DG 31 A  35  18 SUR  </v>
      </c>
      <c r="U411" t="s">
        <v>61</v>
      </c>
      <c r="V411" t="s">
        <v>61</v>
      </c>
      <c r="W411" t="s">
        <v>82</v>
      </c>
      <c r="X411" t="s">
        <v>289</v>
      </c>
      <c r="Y411">
        <v>31</v>
      </c>
      <c r="Z411" t="s">
        <v>83</v>
      </c>
      <c r="AB411">
        <v>35</v>
      </c>
      <c r="AD411">
        <v>53</v>
      </c>
      <c r="AE411" t="s">
        <v>66</v>
      </c>
      <c r="AH411" t="str">
        <f t="shared" si="19"/>
        <v xml:space="preserve">DG 31 A  35  53 SUR  </v>
      </c>
      <c r="AI411" t="s">
        <v>61</v>
      </c>
      <c r="AJ411" t="s">
        <v>61</v>
      </c>
      <c r="AK411" t="s">
        <v>262</v>
      </c>
      <c r="AO411" s="1"/>
      <c r="AP411">
        <v>3</v>
      </c>
      <c r="AQ411" s="4">
        <v>41431</v>
      </c>
      <c r="AR411" s="4">
        <v>41437</v>
      </c>
      <c r="AS411" s="5">
        <f t="shared" si="20"/>
        <v>6</v>
      </c>
      <c r="AT411" t="s">
        <v>75</v>
      </c>
      <c r="AU411" t="s">
        <v>15</v>
      </c>
      <c r="AV411" s="10">
        <v>41437</v>
      </c>
      <c r="AW411" s="9" t="s">
        <v>829</v>
      </c>
      <c r="CE411" s="10">
        <v>41451</v>
      </c>
    </row>
    <row r="412" spans="1:86">
      <c r="B412" t="s">
        <v>1590</v>
      </c>
      <c r="C412" t="s">
        <v>1591</v>
      </c>
      <c r="D412" t="s">
        <v>57</v>
      </c>
      <c r="H412" s="7" t="s">
        <v>1592</v>
      </c>
      <c r="I412" t="s">
        <v>60</v>
      </c>
      <c r="T412" t="str">
        <f t="shared" si="18"/>
        <v xml:space="preserve">         </v>
      </c>
      <c r="U412" t="s">
        <v>61</v>
      </c>
      <c r="V412" t="s">
        <v>61</v>
      </c>
      <c r="W412" t="s">
        <v>1593</v>
      </c>
      <c r="X412" t="s">
        <v>63</v>
      </c>
      <c r="Y412">
        <v>48</v>
      </c>
      <c r="Z412" t="s">
        <v>72</v>
      </c>
      <c r="AB412">
        <v>19</v>
      </c>
      <c r="AD412">
        <v>20</v>
      </c>
      <c r="AE412" t="s">
        <v>66</v>
      </c>
      <c r="AH412" t="str">
        <f t="shared" si="19"/>
        <v xml:space="preserve">KR 48 F  19  20 SUR  </v>
      </c>
      <c r="AI412">
        <v>43023146</v>
      </c>
      <c r="AJ412">
        <v>4440667</v>
      </c>
      <c r="AK412" t="s">
        <v>243</v>
      </c>
      <c r="AO412" s="1"/>
      <c r="AP412">
        <v>2</v>
      </c>
      <c r="AQ412" s="4">
        <v>41432</v>
      </c>
      <c r="AR412" s="4">
        <v>41431</v>
      </c>
      <c r="AS412" s="5">
        <f t="shared" si="20"/>
        <v>-1</v>
      </c>
      <c r="AT412" t="s">
        <v>75</v>
      </c>
      <c r="AU412" t="s">
        <v>15</v>
      </c>
      <c r="AV412" s="10">
        <v>41431</v>
      </c>
      <c r="AW412" s="9" t="s">
        <v>829</v>
      </c>
      <c r="AX412" s="10">
        <v>41431</v>
      </c>
      <c r="BU412" s="10">
        <v>41447</v>
      </c>
    </row>
    <row r="413" spans="1:86" ht="15" customHeight="1">
      <c r="B413" t="s">
        <v>1594</v>
      </c>
      <c r="C413">
        <v>1302701</v>
      </c>
      <c r="D413" t="s">
        <v>94</v>
      </c>
      <c r="H413" s="7" t="s">
        <v>1595</v>
      </c>
      <c r="I413" t="s">
        <v>231</v>
      </c>
      <c r="T413" t="str">
        <f t="shared" si="18"/>
        <v xml:space="preserve">         </v>
      </c>
      <c r="U413" t="s">
        <v>61</v>
      </c>
      <c r="V413" t="s">
        <v>61</v>
      </c>
      <c r="W413" t="s">
        <v>1596</v>
      </c>
      <c r="AH413" t="str">
        <f t="shared" si="19"/>
        <v xml:space="preserve">         </v>
      </c>
      <c r="AI413" t="s">
        <v>61</v>
      </c>
      <c r="AJ413" t="s">
        <v>61</v>
      </c>
      <c r="AL413" t="s">
        <v>363</v>
      </c>
      <c r="AO413" s="1"/>
      <c r="AP413">
        <v>13</v>
      </c>
      <c r="AQ413" s="4">
        <v>41432</v>
      </c>
      <c r="AR413" s="4">
        <v>41437</v>
      </c>
      <c r="AS413" s="5">
        <f t="shared" si="20"/>
        <v>5</v>
      </c>
      <c r="AT413" t="s">
        <v>75</v>
      </c>
      <c r="AU413" t="s">
        <v>15</v>
      </c>
      <c r="AV413" s="10">
        <v>41437</v>
      </c>
      <c r="AW413" s="9" t="s">
        <v>140</v>
      </c>
      <c r="AX413" s="10">
        <v>41437</v>
      </c>
      <c r="CE413" s="10">
        <v>41606</v>
      </c>
    </row>
    <row r="414" spans="1:86" ht="15" customHeight="1">
      <c r="B414" t="s">
        <v>1597</v>
      </c>
      <c r="C414">
        <v>1302718</v>
      </c>
      <c r="D414" t="s">
        <v>64</v>
      </c>
      <c r="E414" t="s">
        <v>58</v>
      </c>
      <c r="H414" s="7" t="s">
        <v>482</v>
      </c>
      <c r="I414" t="s">
        <v>60</v>
      </c>
      <c r="T414" t="str">
        <f t="shared" si="18"/>
        <v xml:space="preserve">         </v>
      </c>
      <c r="U414" t="s">
        <v>61</v>
      </c>
      <c r="V414" t="s">
        <v>61</v>
      </c>
      <c r="W414" t="s">
        <v>1598</v>
      </c>
      <c r="X414" t="s">
        <v>63</v>
      </c>
      <c r="Y414">
        <v>1</v>
      </c>
      <c r="Z414" t="s">
        <v>315</v>
      </c>
      <c r="AB414">
        <v>9</v>
      </c>
      <c r="AD414">
        <v>109</v>
      </c>
      <c r="AH414" t="str">
        <f t="shared" si="19"/>
        <v xml:space="preserve">KR 1 E  9  109   </v>
      </c>
      <c r="AI414" t="s">
        <v>61</v>
      </c>
      <c r="AJ414">
        <v>3187958015</v>
      </c>
      <c r="AK414" t="s">
        <v>225</v>
      </c>
      <c r="AO414" s="1"/>
      <c r="AP414">
        <v>7</v>
      </c>
      <c r="AQ414" s="4">
        <v>41436</v>
      </c>
      <c r="AR414" s="4">
        <v>41436</v>
      </c>
      <c r="AS414" s="5">
        <f t="shared" si="20"/>
        <v>0</v>
      </c>
      <c r="AT414" t="s">
        <v>75</v>
      </c>
      <c r="AU414" t="s">
        <v>15</v>
      </c>
      <c r="AV414" s="10">
        <v>41436</v>
      </c>
      <c r="AW414" s="9" t="s">
        <v>118</v>
      </c>
      <c r="AX414" s="10">
        <v>41436</v>
      </c>
      <c r="CE414" s="10">
        <v>41445</v>
      </c>
    </row>
    <row r="415" spans="1:86" ht="15" customHeight="1">
      <c r="B415" t="s">
        <v>1599</v>
      </c>
      <c r="C415">
        <v>122239</v>
      </c>
      <c r="D415" t="s">
        <v>87</v>
      </c>
      <c r="H415" s="7" t="s">
        <v>1600</v>
      </c>
      <c r="I415" t="s">
        <v>1491</v>
      </c>
      <c r="T415" t="str">
        <f t="shared" si="18"/>
        <v xml:space="preserve">         </v>
      </c>
      <c r="U415" t="s">
        <v>61</v>
      </c>
      <c r="V415" t="s">
        <v>61</v>
      </c>
      <c r="W415" t="s">
        <v>1601</v>
      </c>
      <c r="X415" t="s">
        <v>80</v>
      </c>
      <c r="Y415">
        <v>36</v>
      </c>
      <c r="Z415" t="s">
        <v>170</v>
      </c>
      <c r="AA415" t="s">
        <v>66</v>
      </c>
      <c r="AB415">
        <v>27</v>
      </c>
      <c r="AD415">
        <v>95</v>
      </c>
      <c r="AH415" t="str">
        <f t="shared" si="19"/>
        <v xml:space="preserve">CL 36 D SUR 27  95   </v>
      </c>
      <c r="AI415" t="s">
        <v>61</v>
      </c>
      <c r="AJ415" t="s">
        <v>61</v>
      </c>
      <c r="AL415" t="s">
        <v>347</v>
      </c>
      <c r="AO415" s="1"/>
      <c r="AP415">
        <v>10</v>
      </c>
      <c r="AQ415" s="4">
        <v>41436</v>
      </c>
      <c r="AR415" s="4"/>
      <c r="AS415" s="5">
        <f t="shared" si="20"/>
        <v>-41436</v>
      </c>
      <c r="AT415" t="s">
        <v>75</v>
      </c>
      <c r="AU415" t="s">
        <v>15</v>
      </c>
    </row>
    <row r="416" spans="1:86" ht="30" customHeight="1">
      <c r="A416" t="s">
        <v>1602</v>
      </c>
      <c r="B416" t="s">
        <v>1603</v>
      </c>
      <c r="C416" t="s">
        <v>1604</v>
      </c>
      <c r="D416" t="s">
        <v>87</v>
      </c>
      <c r="H416" s="7" t="s">
        <v>1605</v>
      </c>
      <c r="I416" t="s">
        <v>1606</v>
      </c>
      <c r="J416" t="s">
        <v>80</v>
      </c>
      <c r="K416">
        <v>24</v>
      </c>
      <c r="M416" t="s">
        <v>66</v>
      </c>
      <c r="N416">
        <v>38</v>
      </c>
      <c r="P416">
        <v>91</v>
      </c>
      <c r="T416" t="str">
        <f t="shared" si="18"/>
        <v xml:space="preserve">CL 24  SUR 38  91   </v>
      </c>
      <c r="U416" t="s">
        <v>61</v>
      </c>
      <c r="V416" t="s">
        <v>61</v>
      </c>
      <c r="W416" t="s">
        <v>1607</v>
      </c>
      <c r="X416" t="s">
        <v>80</v>
      </c>
      <c r="Y416">
        <v>24</v>
      </c>
      <c r="AA416" t="s">
        <v>66</v>
      </c>
      <c r="AB416">
        <v>40</v>
      </c>
      <c r="AH416" t="str">
        <f t="shared" si="19"/>
        <v xml:space="preserve">CL 24  SUR 40     </v>
      </c>
      <c r="AI416" t="s">
        <v>61</v>
      </c>
      <c r="AJ416" t="s">
        <v>61</v>
      </c>
      <c r="AK416" t="s">
        <v>374</v>
      </c>
      <c r="AO416" s="1"/>
      <c r="AP416">
        <v>4</v>
      </c>
      <c r="AQ416" s="4">
        <v>41436</v>
      </c>
      <c r="AR416" s="4">
        <v>41445</v>
      </c>
      <c r="AS416" s="5">
        <f t="shared" si="20"/>
        <v>9</v>
      </c>
      <c r="AT416" t="s">
        <v>75</v>
      </c>
      <c r="AU416" t="s">
        <v>15</v>
      </c>
      <c r="BK416" s="10">
        <v>41445</v>
      </c>
    </row>
    <row r="417" spans="1:83" ht="13.5" customHeight="1">
      <c r="B417" t="s">
        <v>1608</v>
      </c>
      <c r="C417">
        <v>1302713</v>
      </c>
      <c r="D417" t="s">
        <v>57</v>
      </c>
      <c r="E417" t="s">
        <v>101</v>
      </c>
      <c r="H417" s="7" t="s">
        <v>1609</v>
      </c>
      <c r="I417" t="s">
        <v>273</v>
      </c>
      <c r="T417" t="str">
        <f t="shared" si="18"/>
        <v xml:space="preserve">         </v>
      </c>
      <c r="U417" t="s">
        <v>61</v>
      </c>
      <c r="V417" t="s">
        <v>61</v>
      </c>
      <c r="W417" t="s">
        <v>82</v>
      </c>
      <c r="X417" t="s">
        <v>63</v>
      </c>
      <c r="Y417">
        <v>43</v>
      </c>
      <c r="AB417">
        <v>40</v>
      </c>
      <c r="AC417" t="s">
        <v>81</v>
      </c>
      <c r="AE417" t="s">
        <v>66</v>
      </c>
      <c r="AH417" t="str">
        <f t="shared" si="19"/>
        <v xml:space="preserve">KR 43   40 C  SUR  </v>
      </c>
      <c r="AI417" t="s">
        <v>61</v>
      </c>
      <c r="AJ417" t="s">
        <v>61</v>
      </c>
      <c r="AK417" t="s">
        <v>67</v>
      </c>
      <c r="AO417" s="1"/>
      <c r="AP417">
        <v>7</v>
      </c>
      <c r="AQ417" s="4">
        <v>41436</v>
      </c>
      <c r="AR417" s="4">
        <v>41464</v>
      </c>
      <c r="AS417" s="5">
        <f t="shared" si="20"/>
        <v>28</v>
      </c>
      <c r="AT417" t="s">
        <v>75</v>
      </c>
      <c r="AU417" t="s">
        <v>15</v>
      </c>
      <c r="AV417" s="10">
        <v>41464</v>
      </c>
      <c r="AW417" s="9" t="s">
        <v>237</v>
      </c>
      <c r="AX417" s="10">
        <v>41464</v>
      </c>
    </row>
    <row r="418" spans="1:83" ht="15" customHeight="1">
      <c r="B418" t="s">
        <v>1610</v>
      </c>
      <c r="C418">
        <v>1302729</v>
      </c>
      <c r="D418" t="s">
        <v>64</v>
      </c>
      <c r="E418" t="s">
        <v>101</v>
      </c>
      <c r="H418" s="7" t="s">
        <v>150</v>
      </c>
      <c r="I418" t="s">
        <v>1611</v>
      </c>
      <c r="J418" t="s">
        <v>63</v>
      </c>
      <c r="K418">
        <v>46</v>
      </c>
      <c r="L418" t="s">
        <v>83</v>
      </c>
      <c r="N418">
        <v>37</v>
      </c>
      <c r="T418" t="str">
        <f t="shared" si="18"/>
        <v xml:space="preserve">KR 46 A  37     </v>
      </c>
      <c r="U418" t="s">
        <v>61</v>
      </c>
      <c r="V418" t="s">
        <v>61</v>
      </c>
      <c r="W418" t="s">
        <v>82</v>
      </c>
      <c r="AH418" t="str">
        <f t="shared" si="19"/>
        <v xml:space="preserve">         </v>
      </c>
      <c r="AI418" t="s">
        <v>61</v>
      </c>
      <c r="AJ418" t="s">
        <v>61</v>
      </c>
      <c r="AK418" t="s">
        <v>841</v>
      </c>
      <c r="AO418" s="1"/>
      <c r="AP418">
        <v>2</v>
      </c>
      <c r="AQ418" s="4">
        <v>41436</v>
      </c>
      <c r="AR418" s="4">
        <v>41464</v>
      </c>
      <c r="AS418" s="5">
        <f t="shared" si="20"/>
        <v>28</v>
      </c>
      <c r="AT418" t="s">
        <v>75</v>
      </c>
      <c r="AU418" t="s">
        <v>15</v>
      </c>
      <c r="AV418" s="10">
        <v>41464</v>
      </c>
      <c r="AW418" s="9" t="s">
        <v>237</v>
      </c>
      <c r="AX418" s="10">
        <v>41464</v>
      </c>
    </row>
    <row r="419" spans="1:83" ht="15" customHeight="1">
      <c r="B419" t="s">
        <v>1612</v>
      </c>
      <c r="C419">
        <v>1302780</v>
      </c>
      <c r="D419" t="s">
        <v>64</v>
      </c>
      <c r="E419" t="s">
        <v>101</v>
      </c>
      <c r="H419" s="7" t="s">
        <v>150</v>
      </c>
      <c r="I419" t="s">
        <v>1613</v>
      </c>
      <c r="J419" t="s">
        <v>80</v>
      </c>
      <c r="K419">
        <v>36</v>
      </c>
      <c r="L419" t="s">
        <v>170</v>
      </c>
      <c r="M419" t="s">
        <v>66</v>
      </c>
      <c r="N419">
        <v>24</v>
      </c>
      <c r="P419">
        <v>35</v>
      </c>
      <c r="T419" t="str">
        <f t="shared" si="18"/>
        <v xml:space="preserve">CL 36 D SUR 24  35   </v>
      </c>
      <c r="U419" t="s">
        <v>61</v>
      </c>
      <c r="V419">
        <v>3361774</v>
      </c>
      <c r="W419" t="s">
        <v>82</v>
      </c>
      <c r="X419" t="s">
        <v>80</v>
      </c>
      <c r="Y419">
        <v>36</v>
      </c>
      <c r="AA419" t="s">
        <v>66</v>
      </c>
      <c r="AB419">
        <v>34</v>
      </c>
      <c r="AD419">
        <v>35</v>
      </c>
      <c r="AH419" t="str">
        <f t="shared" si="19"/>
        <v xml:space="preserve">CL 36  SUR 34  35   </v>
      </c>
      <c r="AI419" t="s">
        <v>61</v>
      </c>
      <c r="AJ419" t="s">
        <v>61</v>
      </c>
      <c r="AL419" t="s">
        <v>347</v>
      </c>
      <c r="AO419" s="1"/>
      <c r="AP419">
        <v>10</v>
      </c>
      <c r="AQ419" s="4">
        <v>41437</v>
      </c>
      <c r="AR419" s="4">
        <v>41463</v>
      </c>
      <c r="AS419" s="5">
        <f t="shared" si="20"/>
        <v>26</v>
      </c>
      <c r="AT419" t="s">
        <v>75</v>
      </c>
      <c r="AU419" t="s">
        <v>15</v>
      </c>
      <c r="AV419" s="10">
        <v>41463</v>
      </c>
      <c r="AW419" s="9" t="s">
        <v>203</v>
      </c>
      <c r="AX419" s="10">
        <v>41463</v>
      </c>
      <c r="AY419" s="10">
        <v>41500</v>
      </c>
      <c r="AZ419" s="9" t="s">
        <v>1614</v>
      </c>
    </row>
    <row r="420" spans="1:83" ht="15" customHeight="1">
      <c r="B420" t="s">
        <v>1615</v>
      </c>
      <c r="C420">
        <v>1302781</v>
      </c>
      <c r="D420" t="s">
        <v>94</v>
      </c>
      <c r="H420" s="7" t="s">
        <v>1616</v>
      </c>
      <c r="I420" t="s">
        <v>60</v>
      </c>
      <c r="T420" t="str">
        <f t="shared" si="18"/>
        <v xml:space="preserve">         </v>
      </c>
      <c r="U420" t="s">
        <v>61</v>
      </c>
      <c r="V420" t="s">
        <v>61</v>
      </c>
      <c r="W420" t="s">
        <v>1617</v>
      </c>
      <c r="X420" t="s">
        <v>80</v>
      </c>
      <c r="Y420">
        <v>39</v>
      </c>
      <c r="Z420" t="s">
        <v>83</v>
      </c>
      <c r="AA420" t="s">
        <v>66</v>
      </c>
      <c r="AB420">
        <v>28</v>
      </c>
      <c r="AD420">
        <v>6</v>
      </c>
      <c r="AH420" t="str">
        <f t="shared" si="19"/>
        <v xml:space="preserve">CL 39 A SUR 28  6   </v>
      </c>
      <c r="AI420" t="s">
        <v>61</v>
      </c>
      <c r="AJ420" t="s">
        <v>61</v>
      </c>
      <c r="AK420" t="s">
        <v>339</v>
      </c>
      <c r="AO420" s="1"/>
      <c r="AP420">
        <v>6</v>
      </c>
      <c r="AQ420" s="4">
        <v>41437</v>
      </c>
      <c r="AR420" s="4">
        <v>41437</v>
      </c>
      <c r="AS420" s="5">
        <f t="shared" si="20"/>
        <v>0</v>
      </c>
      <c r="AT420" t="s">
        <v>75</v>
      </c>
      <c r="AU420" t="s">
        <v>15</v>
      </c>
      <c r="AV420" s="10">
        <v>41437</v>
      </c>
      <c r="AW420" s="9" t="s">
        <v>118</v>
      </c>
      <c r="AX420" s="10">
        <v>41437</v>
      </c>
      <c r="BK420" s="10">
        <v>41436</v>
      </c>
      <c r="BL420" s="10">
        <v>41438</v>
      </c>
      <c r="CE420" s="10">
        <v>41453</v>
      </c>
    </row>
    <row r="421" spans="1:83" ht="15" customHeight="1">
      <c r="B421" t="s">
        <v>1618</v>
      </c>
      <c r="C421">
        <v>126051</v>
      </c>
      <c r="D421" t="s">
        <v>180</v>
      </c>
      <c r="H421" s="7" t="s">
        <v>1619</v>
      </c>
      <c r="I421" t="s">
        <v>945</v>
      </c>
      <c r="T421" t="str">
        <f t="shared" si="18"/>
        <v xml:space="preserve">         </v>
      </c>
      <c r="U421" t="s">
        <v>61</v>
      </c>
      <c r="V421" t="s">
        <v>61</v>
      </c>
      <c r="W421" t="s">
        <v>82</v>
      </c>
      <c r="AH421" t="str">
        <f t="shared" si="19"/>
        <v xml:space="preserve">         </v>
      </c>
      <c r="AI421" t="s">
        <v>61</v>
      </c>
      <c r="AJ421" t="s">
        <v>61</v>
      </c>
      <c r="AL421" t="s">
        <v>191</v>
      </c>
      <c r="AO421" s="1"/>
      <c r="AP421">
        <v>11</v>
      </c>
      <c r="AQ421" s="4">
        <v>41431</v>
      </c>
      <c r="AR421" s="4"/>
      <c r="AS421" s="5">
        <f t="shared" si="20"/>
        <v>-41431</v>
      </c>
      <c r="AT421" t="s">
        <v>75</v>
      </c>
      <c r="AU421" t="s">
        <v>15</v>
      </c>
      <c r="AV421" s="10">
        <v>41463</v>
      </c>
      <c r="AW421" s="9" t="s">
        <v>118</v>
      </c>
      <c r="AX421" s="10">
        <v>41463</v>
      </c>
    </row>
    <row r="422" spans="1:83" ht="15" customHeight="1">
      <c r="A422" t="s">
        <v>1620</v>
      </c>
      <c r="B422" t="s">
        <v>1621</v>
      </c>
      <c r="C422">
        <v>1301936</v>
      </c>
      <c r="D422" t="s">
        <v>94</v>
      </c>
      <c r="H422" s="7" t="s">
        <v>1622</v>
      </c>
      <c r="I422" t="s">
        <v>1623</v>
      </c>
      <c r="J422" t="s">
        <v>289</v>
      </c>
      <c r="K422">
        <v>32</v>
      </c>
      <c r="L422" t="s">
        <v>170</v>
      </c>
      <c r="N422">
        <v>32</v>
      </c>
      <c r="O422" t="s">
        <v>81</v>
      </c>
      <c r="P422">
        <v>20</v>
      </c>
      <c r="Q422" t="s">
        <v>66</v>
      </c>
      <c r="T422" t="str">
        <f t="shared" si="18"/>
        <v xml:space="preserve">DG 32 D  32 C 20 SUR  </v>
      </c>
      <c r="U422">
        <v>32327576</v>
      </c>
      <c r="V422">
        <v>3340844</v>
      </c>
      <c r="W422" t="s">
        <v>1624</v>
      </c>
      <c r="X422" t="s">
        <v>80</v>
      </c>
      <c r="Y422">
        <v>23</v>
      </c>
      <c r="AA422" t="s">
        <v>66</v>
      </c>
      <c r="AB422">
        <v>27</v>
      </c>
      <c r="AC422" t="s">
        <v>104</v>
      </c>
      <c r="AD422">
        <v>64</v>
      </c>
      <c r="AH422" t="str">
        <f t="shared" si="19"/>
        <v xml:space="preserve">CL 23  SUR 27 B 64   </v>
      </c>
      <c r="AI422" t="s">
        <v>61</v>
      </c>
      <c r="AJ422">
        <v>3316100</v>
      </c>
      <c r="AK422" t="s">
        <v>374</v>
      </c>
      <c r="AO422" s="1"/>
      <c r="AP422">
        <v>4</v>
      </c>
      <c r="AQ422" s="4">
        <v>41438</v>
      </c>
      <c r="AR422" s="4">
        <v>41512</v>
      </c>
      <c r="AS422" s="5">
        <f t="shared" si="20"/>
        <v>74</v>
      </c>
      <c r="AT422" t="s">
        <v>75</v>
      </c>
      <c r="AU422" t="s">
        <v>15</v>
      </c>
      <c r="BK422" s="10">
        <v>41453</v>
      </c>
      <c r="CE422" s="10">
        <v>41514</v>
      </c>
    </row>
    <row r="423" spans="1:83" ht="15" customHeight="1">
      <c r="B423" t="s">
        <v>1625</v>
      </c>
      <c r="C423">
        <v>1302728</v>
      </c>
      <c r="D423" t="s">
        <v>94</v>
      </c>
      <c r="H423" s="7" t="s">
        <v>1626</v>
      </c>
      <c r="I423" t="s">
        <v>60</v>
      </c>
      <c r="T423" t="str">
        <f t="shared" si="18"/>
        <v xml:space="preserve">         </v>
      </c>
      <c r="U423" t="s">
        <v>61</v>
      </c>
      <c r="V423" t="s">
        <v>61</v>
      </c>
      <c r="W423" t="s">
        <v>1627</v>
      </c>
      <c r="AH423" t="str">
        <f t="shared" si="19"/>
        <v xml:space="preserve">         </v>
      </c>
      <c r="AI423">
        <v>3860090</v>
      </c>
      <c r="AJ423">
        <v>32413445</v>
      </c>
      <c r="AL423" t="s">
        <v>91</v>
      </c>
      <c r="AO423" s="1"/>
      <c r="AP423">
        <v>12</v>
      </c>
      <c r="AQ423" s="4">
        <v>41436</v>
      </c>
      <c r="AR423" s="4">
        <v>41436</v>
      </c>
      <c r="AS423" s="5">
        <f t="shared" si="20"/>
        <v>0</v>
      </c>
      <c r="AT423" t="s">
        <v>75</v>
      </c>
      <c r="AU423" t="s">
        <v>15</v>
      </c>
      <c r="AV423" s="10">
        <v>41439</v>
      </c>
      <c r="AW423" s="10" t="s">
        <v>118</v>
      </c>
      <c r="AX423" s="10">
        <v>41439</v>
      </c>
      <c r="BK423" s="10">
        <v>41436</v>
      </c>
      <c r="BL423" s="10">
        <v>41436</v>
      </c>
      <c r="BS423" s="10">
        <v>41443</v>
      </c>
      <c r="BT423" s="10">
        <v>41443</v>
      </c>
    </row>
    <row r="424" spans="1:83" ht="15" customHeight="1">
      <c r="A424" t="s">
        <v>1628</v>
      </c>
      <c r="B424" t="s">
        <v>1629</v>
      </c>
      <c r="C424" t="s">
        <v>1630</v>
      </c>
      <c r="D424" t="s">
        <v>180</v>
      </c>
      <c r="E424" t="s">
        <v>101</v>
      </c>
      <c r="F424">
        <v>5</v>
      </c>
      <c r="H424" s="7" t="s">
        <v>1631</v>
      </c>
      <c r="I424" t="s">
        <v>1632</v>
      </c>
      <c r="J424" t="s">
        <v>80</v>
      </c>
      <c r="K424">
        <v>39</v>
      </c>
      <c r="L424" t="s">
        <v>170</v>
      </c>
      <c r="M424" t="s">
        <v>66</v>
      </c>
      <c r="N424">
        <v>24</v>
      </c>
      <c r="O424" t="s">
        <v>183</v>
      </c>
      <c r="P424">
        <v>200</v>
      </c>
      <c r="T424" t="str">
        <f t="shared" si="18"/>
        <v xml:space="preserve">CL 39 D SUR 24 EE 200   </v>
      </c>
      <c r="U424" t="s">
        <v>61</v>
      </c>
      <c r="V424">
        <v>3022207</v>
      </c>
      <c r="W424" t="s">
        <v>1633</v>
      </c>
      <c r="X424" t="s">
        <v>63</v>
      </c>
      <c r="Y424">
        <v>25</v>
      </c>
      <c r="AB424">
        <v>39</v>
      </c>
      <c r="AD424">
        <v>74</v>
      </c>
      <c r="AE424" t="s">
        <v>66</v>
      </c>
      <c r="AH424" t="str">
        <f t="shared" si="19"/>
        <v xml:space="preserve">KR 25   39  74 SUR  </v>
      </c>
      <c r="AI424" t="s">
        <v>1634</v>
      </c>
      <c r="AJ424">
        <v>3316798</v>
      </c>
      <c r="AK424" t="s">
        <v>454</v>
      </c>
      <c r="AO424" s="1"/>
      <c r="AP424">
        <v>6</v>
      </c>
      <c r="AQ424" s="4">
        <v>41436</v>
      </c>
      <c r="AR424" s="4">
        <v>41460</v>
      </c>
      <c r="AS424" s="5">
        <f t="shared" si="20"/>
        <v>24</v>
      </c>
      <c r="AT424" t="s">
        <v>69</v>
      </c>
      <c r="AU424" t="s">
        <v>15</v>
      </c>
      <c r="AV424" s="10">
        <v>41494</v>
      </c>
      <c r="AW424" s="9" t="s">
        <v>140</v>
      </c>
      <c r="AX424" s="10">
        <v>41494</v>
      </c>
      <c r="BK424" s="10">
        <v>41453</v>
      </c>
      <c r="BM424" s="10">
        <v>41507</v>
      </c>
    </row>
    <row r="425" spans="1:83" ht="15" customHeight="1">
      <c r="B425" t="s">
        <v>1635</v>
      </c>
      <c r="C425">
        <v>1302786</v>
      </c>
      <c r="D425" t="s">
        <v>64</v>
      </c>
      <c r="E425" t="s">
        <v>101</v>
      </c>
      <c r="H425" s="7" t="s">
        <v>1636</v>
      </c>
      <c r="I425" t="s">
        <v>1637</v>
      </c>
      <c r="J425" t="s">
        <v>80</v>
      </c>
      <c r="K425">
        <v>38</v>
      </c>
      <c r="L425" t="s">
        <v>83</v>
      </c>
      <c r="M425" t="s">
        <v>66</v>
      </c>
      <c r="N425">
        <v>35</v>
      </c>
      <c r="P425">
        <v>52</v>
      </c>
      <c r="S425">
        <v>301</v>
      </c>
      <c r="T425" t="str">
        <f t="shared" si="18"/>
        <v>CL 38 A SUR 35  52   301</v>
      </c>
      <c r="U425" t="s">
        <v>61</v>
      </c>
      <c r="V425">
        <v>2708042</v>
      </c>
      <c r="W425" t="s">
        <v>82</v>
      </c>
      <c r="X425" t="s">
        <v>80</v>
      </c>
      <c r="Y425">
        <v>38</v>
      </c>
      <c r="Z425" t="s">
        <v>83</v>
      </c>
      <c r="AA425" t="s">
        <v>66</v>
      </c>
      <c r="AB425">
        <v>36</v>
      </c>
      <c r="AH425" t="str">
        <f t="shared" si="19"/>
        <v xml:space="preserve">CL 38 A SUR 36     </v>
      </c>
      <c r="AI425" t="s">
        <v>61</v>
      </c>
      <c r="AJ425" t="s">
        <v>61</v>
      </c>
      <c r="AK425" t="s">
        <v>211</v>
      </c>
      <c r="AO425" s="1"/>
      <c r="AP425">
        <v>9</v>
      </c>
      <c r="AQ425" s="4">
        <v>41437</v>
      </c>
      <c r="AR425" s="4">
        <v>41464</v>
      </c>
      <c r="AS425" s="5">
        <f t="shared" si="20"/>
        <v>27</v>
      </c>
      <c r="AT425" t="s">
        <v>75</v>
      </c>
      <c r="AU425" t="s">
        <v>15</v>
      </c>
      <c r="AV425" s="10">
        <v>41464</v>
      </c>
      <c r="AW425" s="9" t="s">
        <v>1568</v>
      </c>
      <c r="AX425" s="10">
        <v>41464</v>
      </c>
    </row>
    <row r="426" spans="1:83" ht="15" customHeight="1">
      <c r="B426" t="s">
        <v>1638</v>
      </c>
      <c r="C426">
        <v>1302803</v>
      </c>
      <c r="D426" t="s">
        <v>64</v>
      </c>
      <c r="E426" t="s">
        <v>101</v>
      </c>
      <c r="H426" s="7" t="s">
        <v>150</v>
      </c>
      <c r="I426" t="s">
        <v>273</v>
      </c>
      <c r="T426" t="str">
        <f t="shared" si="18"/>
        <v xml:space="preserve">         </v>
      </c>
      <c r="U426" t="s">
        <v>61</v>
      </c>
      <c r="V426" t="s">
        <v>61</v>
      </c>
      <c r="W426" t="s">
        <v>82</v>
      </c>
      <c r="AH426" t="str">
        <f t="shared" si="19"/>
        <v xml:space="preserve">         </v>
      </c>
      <c r="AI426" t="s">
        <v>61</v>
      </c>
      <c r="AJ426" t="s">
        <v>61</v>
      </c>
      <c r="AK426" t="s">
        <v>67</v>
      </c>
      <c r="AO426" s="1"/>
      <c r="AP426">
        <v>7</v>
      </c>
      <c r="AQ426" s="4">
        <v>41438</v>
      </c>
      <c r="AR426" s="4">
        <v>41464</v>
      </c>
      <c r="AS426" s="5">
        <f t="shared" si="20"/>
        <v>26</v>
      </c>
      <c r="AT426" t="s">
        <v>75</v>
      </c>
      <c r="AU426" t="s">
        <v>15</v>
      </c>
      <c r="AV426" s="10">
        <v>41464</v>
      </c>
      <c r="AW426" s="9" t="s">
        <v>203</v>
      </c>
      <c r="AX426" s="10">
        <v>41464</v>
      </c>
    </row>
    <row r="427" spans="1:83" ht="15" customHeight="1">
      <c r="B427" t="s">
        <v>1639</v>
      </c>
      <c r="C427" t="s">
        <v>1640</v>
      </c>
      <c r="D427" t="s">
        <v>77</v>
      </c>
      <c r="H427" s="7" t="s">
        <v>1641</v>
      </c>
      <c r="I427" t="s">
        <v>1642</v>
      </c>
      <c r="J427" t="s">
        <v>80</v>
      </c>
      <c r="K427">
        <v>44</v>
      </c>
      <c r="L427" t="s">
        <v>83</v>
      </c>
      <c r="M427" t="s">
        <v>66</v>
      </c>
      <c r="N427">
        <v>42</v>
      </c>
      <c r="P427">
        <v>117</v>
      </c>
      <c r="T427" t="str">
        <f t="shared" si="18"/>
        <v xml:space="preserve">CL 44 A SUR 42  117   </v>
      </c>
      <c r="U427">
        <v>71690546</v>
      </c>
      <c r="V427">
        <v>3313038</v>
      </c>
      <c r="W427" t="s">
        <v>1643</v>
      </c>
      <c r="X427" t="s">
        <v>80</v>
      </c>
      <c r="Y427">
        <v>44</v>
      </c>
      <c r="Z427" t="s">
        <v>83</v>
      </c>
      <c r="AA427" t="s">
        <v>66</v>
      </c>
      <c r="AH427" t="str">
        <f t="shared" si="19"/>
        <v xml:space="preserve">CL 44 A SUR      </v>
      </c>
      <c r="AI427" t="s">
        <v>61</v>
      </c>
      <c r="AJ427" t="s">
        <v>61</v>
      </c>
      <c r="AK427" t="s">
        <v>316</v>
      </c>
      <c r="AO427" s="1"/>
      <c r="AP427">
        <v>7</v>
      </c>
      <c r="AQ427" s="4">
        <v>41438</v>
      </c>
      <c r="AR427" s="4"/>
      <c r="AS427" s="5">
        <f t="shared" si="20"/>
        <v>-41438</v>
      </c>
      <c r="AT427" t="s">
        <v>84</v>
      </c>
      <c r="AU427" t="s">
        <v>15</v>
      </c>
      <c r="BS427" s="10">
        <v>41491</v>
      </c>
      <c r="BT427" s="10">
        <v>41491</v>
      </c>
      <c r="BU427" s="10">
        <v>41502</v>
      </c>
      <c r="BV427" s="10">
        <v>41502</v>
      </c>
      <c r="CC427" s="10">
        <v>41541</v>
      </c>
      <c r="CD427" s="10">
        <v>41541</v>
      </c>
      <c r="CE427" s="10">
        <v>41541</v>
      </c>
    </row>
    <row r="428" spans="1:83" ht="15" customHeight="1">
      <c r="A428" t="s">
        <v>1644</v>
      </c>
      <c r="B428" t="s">
        <v>1645</v>
      </c>
      <c r="C428" t="s">
        <v>1646</v>
      </c>
      <c r="D428" t="s">
        <v>87</v>
      </c>
      <c r="H428" s="7" t="s">
        <v>1647</v>
      </c>
      <c r="I428" t="s">
        <v>804</v>
      </c>
      <c r="T428" t="str">
        <f t="shared" si="18"/>
        <v xml:space="preserve">         </v>
      </c>
      <c r="U428" t="s">
        <v>61</v>
      </c>
      <c r="V428" t="s">
        <v>61</v>
      </c>
      <c r="W428" t="s">
        <v>1648</v>
      </c>
      <c r="X428" t="s">
        <v>80</v>
      </c>
      <c r="Y428">
        <v>46</v>
      </c>
      <c r="Z428" t="s">
        <v>315</v>
      </c>
      <c r="AA428" t="s">
        <v>66</v>
      </c>
      <c r="AB428">
        <v>48</v>
      </c>
      <c r="AD428">
        <v>7</v>
      </c>
      <c r="AH428" t="str">
        <f>CONCATENATE(X428," ",Y428," ",Z428," ",AA428," ",AB428," ",AC428," ",AD428," ",AE428," ",AF428," ",AG428)</f>
        <v xml:space="preserve">CL 46 E SUR 48  7   </v>
      </c>
      <c r="AI428" t="s">
        <v>61</v>
      </c>
      <c r="AJ428">
        <v>3025212</v>
      </c>
      <c r="AK428" t="s">
        <v>109</v>
      </c>
      <c r="AO428" s="1"/>
      <c r="AP428">
        <v>7</v>
      </c>
      <c r="AQ428" s="4">
        <v>41439</v>
      </c>
      <c r="AR428" s="4">
        <v>41449</v>
      </c>
      <c r="AS428" s="5">
        <f t="shared" si="20"/>
        <v>10</v>
      </c>
      <c r="AT428" t="s">
        <v>75</v>
      </c>
      <c r="AU428" t="s">
        <v>15</v>
      </c>
      <c r="BK428" s="10">
        <v>41449</v>
      </c>
    </row>
    <row r="429" spans="1:83" ht="15" customHeight="1">
      <c r="B429" t="s">
        <v>1649</v>
      </c>
      <c r="C429">
        <v>1302788</v>
      </c>
      <c r="D429" t="s">
        <v>77</v>
      </c>
      <c r="H429" s="7" t="s">
        <v>451</v>
      </c>
      <c r="I429" t="s">
        <v>60</v>
      </c>
      <c r="T429" t="str">
        <f t="shared" si="18"/>
        <v xml:space="preserve">         </v>
      </c>
      <c r="U429" t="s">
        <v>61</v>
      </c>
      <c r="V429" t="s">
        <v>61</v>
      </c>
      <c r="W429" t="s">
        <v>1650</v>
      </c>
      <c r="X429" t="s">
        <v>63</v>
      </c>
      <c r="Y429">
        <v>30</v>
      </c>
      <c r="AB429">
        <v>38</v>
      </c>
      <c r="AC429" t="s">
        <v>83</v>
      </c>
      <c r="AD429">
        <v>2</v>
      </c>
      <c r="AE429" t="s">
        <v>66</v>
      </c>
      <c r="AH429" t="str">
        <f t="shared" si="19"/>
        <v xml:space="preserve">KR 30   38 A 2 SUR  </v>
      </c>
      <c r="AI429">
        <v>71385138</v>
      </c>
      <c r="AJ429">
        <v>2701821</v>
      </c>
      <c r="AK429" t="s">
        <v>211</v>
      </c>
      <c r="AO429" s="1"/>
      <c r="AP429">
        <v>9</v>
      </c>
      <c r="AQ429" s="4">
        <v>41437</v>
      </c>
      <c r="AR429" s="4">
        <v>41438</v>
      </c>
      <c r="AS429" s="5">
        <f t="shared" si="20"/>
        <v>1</v>
      </c>
      <c r="AT429" t="s">
        <v>75</v>
      </c>
      <c r="AU429" t="s">
        <v>15</v>
      </c>
    </row>
    <row r="430" spans="1:83" ht="15" customHeight="1">
      <c r="B430" t="s">
        <v>1651</v>
      </c>
      <c r="C430">
        <v>1302840</v>
      </c>
      <c r="D430" t="s">
        <v>64</v>
      </c>
      <c r="E430" t="s">
        <v>101</v>
      </c>
      <c r="H430" s="7" t="s">
        <v>150</v>
      </c>
      <c r="I430" t="s">
        <v>273</v>
      </c>
      <c r="T430" t="str">
        <f t="shared" si="18"/>
        <v xml:space="preserve">         </v>
      </c>
      <c r="U430" t="s">
        <v>61</v>
      </c>
      <c r="V430" t="s">
        <v>61</v>
      </c>
      <c r="W430" t="s">
        <v>82</v>
      </c>
      <c r="X430" t="s">
        <v>289</v>
      </c>
      <c r="Y430">
        <v>33</v>
      </c>
      <c r="AB430">
        <v>32</v>
      </c>
      <c r="AC430" t="s">
        <v>83</v>
      </c>
      <c r="AD430">
        <v>11</v>
      </c>
      <c r="AE430" t="s">
        <v>66</v>
      </c>
      <c r="AH430" t="str">
        <f t="shared" si="19"/>
        <v xml:space="preserve">DG 33   32 A 11 SUR  </v>
      </c>
      <c r="AI430" t="s">
        <v>61</v>
      </c>
      <c r="AJ430" t="s">
        <v>61</v>
      </c>
      <c r="AK430" t="s">
        <v>496</v>
      </c>
      <c r="AO430" s="1"/>
      <c r="AP430">
        <v>9</v>
      </c>
      <c r="AQ430" s="4">
        <v>41442</v>
      </c>
      <c r="AR430" s="4">
        <v>41464</v>
      </c>
      <c r="AS430" s="5">
        <f t="shared" si="20"/>
        <v>22</v>
      </c>
      <c r="AT430" t="s">
        <v>75</v>
      </c>
      <c r="AU430" t="s">
        <v>15</v>
      </c>
      <c r="AV430" s="10">
        <v>41464</v>
      </c>
      <c r="AW430" s="9" t="s">
        <v>203</v>
      </c>
      <c r="AX430" s="10">
        <v>41464</v>
      </c>
    </row>
    <row r="431" spans="1:83" ht="15" customHeight="1">
      <c r="B431" t="s">
        <v>1652</v>
      </c>
      <c r="C431">
        <v>1302844</v>
      </c>
      <c r="D431" t="s">
        <v>77</v>
      </c>
      <c r="H431" s="7" t="s">
        <v>1641</v>
      </c>
      <c r="I431" t="s">
        <v>1653</v>
      </c>
      <c r="J431" t="s">
        <v>63</v>
      </c>
      <c r="K431">
        <v>27</v>
      </c>
      <c r="L431" t="s">
        <v>104</v>
      </c>
      <c r="N431">
        <v>23</v>
      </c>
      <c r="P431">
        <v>100</v>
      </c>
      <c r="Q431" t="s">
        <v>66</v>
      </c>
      <c r="S431">
        <v>128</v>
      </c>
      <c r="T431" t="str">
        <f t="shared" si="18"/>
        <v>KR 27 B  23  100 SUR  128</v>
      </c>
      <c r="U431">
        <v>1037591694</v>
      </c>
      <c r="V431">
        <v>3170286</v>
      </c>
      <c r="W431" t="s">
        <v>82</v>
      </c>
      <c r="X431" t="s">
        <v>63</v>
      </c>
      <c r="Y431">
        <v>23</v>
      </c>
      <c r="AA431" t="s">
        <v>66</v>
      </c>
      <c r="AB431">
        <v>27</v>
      </c>
      <c r="AD431">
        <v>43</v>
      </c>
      <c r="AH431" t="str">
        <f t="shared" si="19"/>
        <v xml:space="preserve">KR 23  SUR 27  43   </v>
      </c>
      <c r="AI431" t="s">
        <v>61</v>
      </c>
      <c r="AJ431" t="s">
        <v>61</v>
      </c>
      <c r="AK431" t="s">
        <v>374</v>
      </c>
      <c r="AO431" s="1"/>
      <c r="AP431">
        <v>4</v>
      </c>
      <c r="AQ431" s="4">
        <v>41442</v>
      </c>
      <c r="AR431" s="4">
        <v>41442</v>
      </c>
      <c r="AS431" s="5">
        <f t="shared" si="20"/>
        <v>0</v>
      </c>
      <c r="AT431" t="s">
        <v>84</v>
      </c>
      <c r="AU431" t="s">
        <v>15</v>
      </c>
      <c r="AV431" s="10">
        <v>41526</v>
      </c>
      <c r="AW431" s="9" t="s">
        <v>705</v>
      </c>
      <c r="AX431" s="10">
        <v>41526</v>
      </c>
      <c r="BM431" s="10">
        <v>41442</v>
      </c>
      <c r="CE431" s="10">
        <v>41778</v>
      </c>
    </row>
    <row r="432" spans="1:83" ht="15" customHeight="1">
      <c r="B432" t="s">
        <v>1654</v>
      </c>
      <c r="C432">
        <v>1302849</v>
      </c>
      <c r="D432" t="s">
        <v>180</v>
      </c>
      <c r="H432" s="7" t="s">
        <v>1655</v>
      </c>
      <c r="I432" t="s">
        <v>1656</v>
      </c>
      <c r="J432" t="s">
        <v>80</v>
      </c>
      <c r="K432">
        <v>40</v>
      </c>
      <c r="M432" t="s">
        <v>66</v>
      </c>
      <c r="T432" t="str">
        <f t="shared" si="18"/>
        <v xml:space="preserve">CL 40  SUR      </v>
      </c>
      <c r="U432">
        <v>42895809</v>
      </c>
      <c r="V432">
        <v>3315796</v>
      </c>
      <c r="W432" t="s">
        <v>1657</v>
      </c>
      <c r="AH432" t="str">
        <f t="shared" si="19"/>
        <v xml:space="preserve">         </v>
      </c>
      <c r="AI432" t="s">
        <v>61</v>
      </c>
      <c r="AJ432" t="s">
        <v>1658</v>
      </c>
      <c r="AL432" t="s">
        <v>191</v>
      </c>
      <c r="AO432" s="1"/>
      <c r="AP432">
        <v>11</v>
      </c>
      <c r="AQ432" s="4">
        <v>41442</v>
      </c>
      <c r="AR432" s="4">
        <v>41464</v>
      </c>
      <c r="AS432" s="5">
        <f t="shared" si="20"/>
        <v>22</v>
      </c>
      <c r="AT432" t="s">
        <v>75</v>
      </c>
      <c r="AU432" t="s">
        <v>15</v>
      </c>
      <c r="BK432" s="10">
        <v>41464</v>
      </c>
      <c r="BL432" s="10">
        <v>41470</v>
      </c>
      <c r="CE432" s="10">
        <v>41470</v>
      </c>
    </row>
    <row r="433" spans="1:83" ht="30" customHeight="1">
      <c r="A433" t="s">
        <v>1659</v>
      </c>
      <c r="B433" t="s">
        <v>1660</v>
      </c>
      <c r="C433" t="s">
        <v>1661</v>
      </c>
      <c r="D433" t="s">
        <v>125</v>
      </c>
      <c r="H433" s="7" t="s">
        <v>1662</v>
      </c>
      <c r="I433" t="s">
        <v>1663</v>
      </c>
      <c r="J433" t="s">
        <v>146</v>
      </c>
      <c r="K433">
        <v>32</v>
      </c>
      <c r="M433" t="s">
        <v>66</v>
      </c>
      <c r="N433">
        <v>32</v>
      </c>
      <c r="O433" t="s">
        <v>170</v>
      </c>
      <c r="P433">
        <v>90</v>
      </c>
      <c r="T433" t="str">
        <f t="shared" si="18"/>
        <v xml:space="preserve">TR 32  SUR 32 D 90   </v>
      </c>
      <c r="U433" t="s">
        <v>61</v>
      </c>
      <c r="V433">
        <v>3348611</v>
      </c>
      <c r="W433" t="s">
        <v>1664</v>
      </c>
      <c r="X433" t="s">
        <v>63</v>
      </c>
      <c r="Y433">
        <v>43</v>
      </c>
      <c r="AB433">
        <v>31</v>
      </c>
      <c r="AD433">
        <v>108</v>
      </c>
      <c r="AE433" t="s">
        <v>66</v>
      </c>
      <c r="AH433" t="str">
        <f t="shared" si="19"/>
        <v xml:space="preserve">KR 43   31  108 SUR  </v>
      </c>
      <c r="AI433" t="s">
        <v>61</v>
      </c>
      <c r="AJ433">
        <v>3188481195</v>
      </c>
      <c r="AK433" t="s">
        <v>496</v>
      </c>
      <c r="AO433" s="1"/>
      <c r="AP433">
        <v>9</v>
      </c>
      <c r="AQ433" s="4">
        <v>41443</v>
      </c>
      <c r="AR433" s="4"/>
      <c r="AS433" s="5">
        <f t="shared" si="20"/>
        <v>-41443</v>
      </c>
      <c r="AT433" t="s">
        <v>84</v>
      </c>
      <c r="AU433" t="s">
        <v>15</v>
      </c>
      <c r="BM433" s="10">
        <v>41453</v>
      </c>
    </row>
    <row r="434" spans="1:83" ht="15" customHeight="1">
      <c r="B434" t="s">
        <v>1665</v>
      </c>
      <c r="C434" t="s">
        <v>1666</v>
      </c>
      <c r="D434" t="s">
        <v>77</v>
      </c>
      <c r="H434" s="7" t="s">
        <v>451</v>
      </c>
      <c r="I434" t="s">
        <v>273</v>
      </c>
      <c r="T434" t="str">
        <f t="shared" si="18"/>
        <v xml:space="preserve">         </v>
      </c>
      <c r="U434" t="s">
        <v>61</v>
      </c>
      <c r="V434" t="s">
        <v>61</v>
      </c>
      <c r="W434" t="s">
        <v>788</v>
      </c>
      <c r="AH434" t="str">
        <f t="shared" si="19"/>
        <v xml:space="preserve">         </v>
      </c>
      <c r="AI434" t="s">
        <v>61</v>
      </c>
      <c r="AJ434">
        <v>3131431</v>
      </c>
      <c r="AK434" t="s">
        <v>117</v>
      </c>
      <c r="AO434" s="1"/>
      <c r="AP434">
        <v>6</v>
      </c>
      <c r="AQ434" s="4">
        <v>41439</v>
      </c>
      <c r="AR434" s="4"/>
      <c r="AS434" s="5">
        <f t="shared" si="20"/>
        <v>-41439</v>
      </c>
      <c r="AT434" t="s">
        <v>84</v>
      </c>
      <c r="AU434" t="s">
        <v>15</v>
      </c>
      <c r="AV434" s="10">
        <v>41295</v>
      </c>
      <c r="AW434" s="9" t="s">
        <v>118</v>
      </c>
      <c r="AX434" s="10">
        <v>41295</v>
      </c>
      <c r="BM434" s="10">
        <v>41304</v>
      </c>
      <c r="BN434" s="10">
        <v>41306</v>
      </c>
      <c r="BO434" s="10">
        <v>41353</v>
      </c>
    </row>
    <row r="435" spans="1:83" ht="15" customHeight="1">
      <c r="B435" t="s">
        <v>1667</v>
      </c>
      <c r="C435">
        <v>1302871</v>
      </c>
      <c r="D435" t="s">
        <v>64</v>
      </c>
      <c r="E435" t="s">
        <v>101</v>
      </c>
      <c r="H435" s="7" t="s">
        <v>150</v>
      </c>
      <c r="I435" t="s">
        <v>1668</v>
      </c>
      <c r="J435" t="s">
        <v>63</v>
      </c>
      <c r="K435">
        <v>27</v>
      </c>
      <c r="L435" t="s">
        <v>170</v>
      </c>
      <c r="N435">
        <v>36</v>
      </c>
      <c r="P435">
        <v>82</v>
      </c>
      <c r="Q435" t="s">
        <v>66</v>
      </c>
      <c r="S435">
        <v>112</v>
      </c>
      <c r="T435" t="str">
        <f t="shared" si="18"/>
        <v>KR 27 D  36  82 SUR  112</v>
      </c>
      <c r="U435">
        <v>91282595</v>
      </c>
      <c r="V435" t="s">
        <v>1669</v>
      </c>
      <c r="W435" t="s">
        <v>1670</v>
      </c>
      <c r="AH435" t="str">
        <f t="shared" si="19"/>
        <v xml:space="preserve">         </v>
      </c>
      <c r="AI435" t="s">
        <v>61</v>
      </c>
      <c r="AJ435" t="s">
        <v>61</v>
      </c>
      <c r="AK435" t="s">
        <v>311</v>
      </c>
      <c r="AO435" s="1"/>
      <c r="AP435">
        <v>5</v>
      </c>
      <c r="AQ435" s="4">
        <v>41443</v>
      </c>
      <c r="AR435" s="4">
        <v>41464</v>
      </c>
      <c r="AS435" s="5">
        <f t="shared" si="20"/>
        <v>21</v>
      </c>
      <c r="AT435" t="s">
        <v>69</v>
      </c>
      <c r="AU435" t="s">
        <v>15</v>
      </c>
      <c r="AV435" s="10">
        <v>41464</v>
      </c>
      <c r="AW435" s="9" t="s">
        <v>203</v>
      </c>
      <c r="AX435" s="10">
        <v>41464</v>
      </c>
    </row>
    <row r="436" spans="1:83" ht="15" customHeight="1">
      <c r="B436" t="s">
        <v>1671</v>
      </c>
      <c r="C436">
        <v>1302879</v>
      </c>
      <c r="D436" t="s">
        <v>180</v>
      </c>
      <c r="H436" s="7" t="s">
        <v>1672</v>
      </c>
      <c r="I436" t="s">
        <v>1673</v>
      </c>
      <c r="J436" t="s">
        <v>80</v>
      </c>
      <c r="K436">
        <v>25</v>
      </c>
      <c r="L436" t="s">
        <v>81</v>
      </c>
      <c r="M436" t="s">
        <v>66</v>
      </c>
      <c r="N436">
        <v>25</v>
      </c>
      <c r="O436" t="s">
        <v>104</v>
      </c>
      <c r="P436">
        <v>30</v>
      </c>
      <c r="T436" t="str">
        <f t="shared" si="18"/>
        <v xml:space="preserve">CL 25 C SUR 25 B 30   </v>
      </c>
      <c r="U436" t="s">
        <v>61</v>
      </c>
      <c r="V436">
        <v>3360023</v>
      </c>
      <c r="W436" t="s">
        <v>1674</v>
      </c>
      <c r="AH436" t="str">
        <f t="shared" si="19"/>
        <v xml:space="preserve">         </v>
      </c>
      <c r="AI436" t="s">
        <v>61</v>
      </c>
      <c r="AJ436" t="s">
        <v>61</v>
      </c>
      <c r="AK436" t="s">
        <v>184</v>
      </c>
      <c r="AO436" s="1"/>
      <c r="AP436">
        <v>4</v>
      </c>
      <c r="AQ436" s="4">
        <v>41444</v>
      </c>
      <c r="AR436" s="4">
        <v>41466</v>
      </c>
      <c r="AS436" s="5">
        <f t="shared" si="20"/>
        <v>22</v>
      </c>
      <c r="AT436" t="s">
        <v>75</v>
      </c>
      <c r="AU436" t="s">
        <v>15</v>
      </c>
      <c r="AV436" s="10">
        <v>41466</v>
      </c>
      <c r="AW436" s="9" t="s">
        <v>859</v>
      </c>
      <c r="AX436" s="10">
        <v>41466</v>
      </c>
    </row>
    <row r="437" spans="1:83" ht="15" customHeight="1">
      <c r="B437" t="s">
        <v>1675</v>
      </c>
      <c r="C437">
        <v>1302893</v>
      </c>
      <c r="D437" t="s">
        <v>64</v>
      </c>
      <c r="E437" t="s">
        <v>101</v>
      </c>
      <c r="F437">
        <v>3</v>
      </c>
      <c r="H437" s="7" t="s">
        <v>1676</v>
      </c>
      <c r="I437" t="s">
        <v>60</v>
      </c>
      <c r="T437" t="str">
        <f t="shared" si="18"/>
        <v xml:space="preserve">         </v>
      </c>
      <c r="U437" t="s">
        <v>61</v>
      </c>
      <c r="V437" t="s">
        <v>61</v>
      </c>
      <c r="W437" t="s">
        <v>1677</v>
      </c>
      <c r="X437" t="s">
        <v>63</v>
      </c>
      <c r="Y437">
        <v>37</v>
      </c>
      <c r="AB437">
        <v>36</v>
      </c>
      <c r="AD437">
        <v>39</v>
      </c>
      <c r="AE437" t="s">
        <v>66</v>
      </c>
      <c r="AG437">
        <v>402</v>
      </c>
      <c r="AH437" t="str">
        <f t="shared" si="19"/>
        <v>KR 37   36  39 SUR  402</v>
      </c>
      <c r="AI437">
        <v>31490746</v>
      </c>
      <c r="AJ437">
        <v>3025154</v>
      </c>
      <c r="AK437" t="s">
        <v>211</v>
      </c>
      <c r="AO437" s="1"/>
      <c r="AP437">
        <v>9</v>
      </c>
      <c r="AQ437" s="4">
        <v>41445</v>
      </c>
      <c r="AR437" s="4"/>
      <c r="AS437" s="5">
        <f t="shared" si="20"/>
        <v>-41445</v>
      </c>
      <c r="AT437" t="s">
        <v>69</v>
      </c>
      <c r="AU437" t="s">
        <v>15</v>
      </c>
    </row>
    <row r="438" spans="1:83" ht="15" customHeight="1">
      <c r="B438" t="s">
        <v>1678</v>
      </c>
      <c r="C438">
        <v>127924</v>
      </c>
      <c r="D438" t="s">
        <v>64</v>
      </c>
      <c r="G438" t="s">
        <v>1166</v>
      </c>
      <c r="H438" s="7" t="s">
        <v>1679</v>
      </c>
      <c r="I438" t="s">
        <v>1168</v>
      </c>
      <c r="T438" t="str">
        <f t="shared" si="18"/>
        <v xml:space="preserve">         </v>
      </c>
      <c r="U438" t="s">
        <v>61</v>
      </c>
      <c r="V438" t="s">
        <v>61</v>
      </c>
      <c r="W438" t="s">
        <v>923</v>
      </c>
      <c r="AH438" t="str">
        <f t="shared" si="19"/>
        <v xml:space="preserve">         </v>
      </c>
      <c r="AI438" t="s">
        <v>61</v>
      </c>
      <c r="AJ438" t="s">
        <v>61</v>
      </c>
      <c r="AK438" t="s">
        <v>147</v>
      </c>
      <c r="AO438" s="1"/>
      <c r="AP438">
        <v>9</v>
      </c>
      <c r="AQ438" s="4">
        <v>41443</v>
      </c>
      <c r="AR438" s="4"/>
      <c r="AS438" s="5">
        <f t="shared" si="20"/>
        <v>-41443</v>
      </c>
      <c r="AT438" t="s">
        <v>148</v>
      </c>
      <c r="AU438" t="s">
        <v>15</v>
      </c>
    </row>
    <row r="439" spans="1:83" ht="15" customHeight="1">
      <c r="A439" t="s">
        <v>1680</v>
      </c>
      <c r="B439" t="s">
        <v>1681</v>
      </c>
      <c r="C439">
        <v>289</v>
      </c>
      <c r="D439" t="s">
        <v>180</v>
      </c>
      <c r="G439" t="s">
        <v>1682</v>
      </c>
      <c r="H439" s="7" t="s">
        <v>1683</v>
      </c>
      <c r="I439" t="s">
        <v>1684</v>
      </c>
      <c r="J439" t="s">
        <v>80</v>
      </c>
      <c r="K439">
        <v>3</v>
      </c>
      <c r="M439" t="s">
        <v>66</v>
      </c>
      <c r="N439">
        <v>43</v>
      </c>
      <c r="O439" t="s">
        <v>83</v>
      </c>
      <c r="P439">
        <v>52</v>
      </c>
      <c r="S439">
        <v>1406</v>
      </c>
      <c r="T439" t="str">
        <f t="shared" si="18"/>
        <v>CL 3  SUR 43 A 52   1406</v>
      </c>
      <c r="U439" t="s">
        <v>61</v>
      </c>
      <c r="V439">
        <v>3110075</v>
      </c>
      <c r="W439" t="s">
        <v>1685</v>
      </c>
      <c r="AH439" t="str">
        <f t="shared" si="19"/>
        <v xml:space="preserve">         </v>
      </c>
      <c r="AI439" t="s">
        <v>61</v>
      </c>
      <c r="AJ439" t="s">
        <v>61</v>
      </c>
      <c r="AL439" t="s">
        <v>91</v>
      </c>
      <c r="AO439" s="1"/>
      <c r="AP439">
        <v>12</v>
      </c>
      <c r="AQ439" s="4">
        <v>41444</v>
      </c>
      <c r="AR439" s="4">
        <v>41450</v>
      </c>
      <c r="AS439" s="5">
        <f t="shared" si="20"/>
        <v>6</v>
      </c>
      <c r="AT439" t="s">
        <v>84</v>
      </c>
      <c r="AU439" t="s">
        <v>15</v>
      </c>
      <c r="AV439" s="10">
        <v>41450</v>
      </c>
      <c r="AW439" s="9" t="s">
        <v>368</v>
      </c>
      <c r="AX439" s="10">
        <v>41450</v>
      </c>
      <c r="BK439" s="10">
        <v>41451</v>
      </c>
    </row>
    <row r="440" spans="1:83" ht="15" customHeight="1">
      <c r="A440" t="s">
        <v>1686</v>
      </c>
      <c r="B440" t="s">
        <v>1687</v>
      </c>
      <c r="C440">
        <v>122854</v>
      </c>
      <c r="D440" t="s">
        <v>180</v>
      </c>
      <c r="H440" s="7" t="s">
        <v>1688</v>
      </c>
      <c r="I440" t="s">
        <v>1689</v>
      </c>
      <c r="J440" t="s">
        <v>80</v>
      </c>
      <c r="K440">
        <v>25</v>
      </c>
      <c r="M440" t="s">
        <v>66</v>
      </c>
      <c r="N440">
        <v>20</v>
      </c>
      <c r="P440">
        <v>46</v>
      </c>
      <c r="S440">
        <v>107</v>
      </c>
      <c r="T440" t="str">
        <f t="shared" si="18"/>
        <v>CL 25  SUR 20  46   107</v>
      </c>
      <c r="U440" t="s">
        <v>61</v>
      </c>
      <c r="V440">
        <v>3360041</v>
      </c>
      <c r="W440" t="s">
        <v>1690</v>
      </c>
      <c r="X440" t="s">
        <v>80</v>
      </c>
      <c r="Y440">
        <v>25</v>
      </c>
      <c r="AA440" t="s">
        <v>66</v>
      </c>
      <c r="AB440">
        <v>20</v>
      </c>
      <c r="AD440">
        <v>43</v>
      </c>
      <c r="AG440">
        <v>105</v>
      </c>
      <c r="AH440" t="str">
        <f t="shared" si="19"/>
        <v>CL 25  SUR 20  43   105</v>
      </c>
      <c r="AI440" t="s">
        <v>61</v>
      </c>
      <c r="AJ440" t="s">
        <v>61</v>
      </c>
      <c r="AK440" t="s">
        <v>184</v>
      </c>
      <c r="AO440" s="1"/>
      <c r="AP440">
        <v>4</v>
      </c>
      <c r="AQ440" s="4">
        <v>41446</v>
      </c>
      <c r="AR440" s="4">
        <v>41465</v>
      </c>
      <c r="AS440" s="5">
        <f t="shared" si="20"/>
        <v>19</v>
      </c>
      <c r="AT440" t="s">
        <v>75</v>
      </c>
      <c r="AU440" t="s">
        <v>15</v>
      </c>
      <c r="AV440" s="10">
        <v>41499</v>
      </c>
      <c r="AW440" s="9" t="s">
        <v>1029</v>
      </c>
      <c r="AX440" s="10">
        <v>41500</v>
      </c>
      <c r="AY440" s="10">
        <v>41509</v>
      </c>
      <c r="AZ440" s="9" t="s">
        <v>1029</v>
      </c>
      <c r="BA440" s="10">
        <v>41512</v>
      </c>
      <c r="BB440" s="10">
        <v>41604</v>
      </c>
      <c r="BC440" s="9" t="s">
        <v>421</v>
      </c>
      <c r="BD440" s="10">
        <v>41605</v>
      </c>
      <c r="BK440" s="10">
        <v>41453</v>
      </c>
    </row>
    <row r="441" spans="1:83" ht="15" customHeight="1">
      <c r="B441" t="s">
        <v>1691</v>
      </c>
      <c r="C441">
        <v>1302889</v>
      </c>
      <c r="D441" t="s">
        <v>77</v>
      </c>
      <c r="H441" s="7" t="s">
        <v>451</v>
      </c>
      <c r="I441" t="s">
        <v>1692</v>
      </c>
      <c r="J441" t="s">
        <v>63</v>
      </c>
      <c r="K441">
        <v>42</v>
      </c>
      <c r="L441" t="s">
        <v>83</v>
      </c>
      <c r="N441">
        <v>46</v>
      </c>
      <c r="O441" t="s">
        <v>183</v>
      </c>
      <c r="P441">
        <v>24</v>
      </c>
      <c r="Q441" t="s">
        <v>66</v>
      </c>
      <c r="T441" t="str">
        <f t="shared" si="18"/>
        <v xml:space="preserve">KR 42 A  46 EE 24 SUR  </v>
      </c>
      <c r="U441">
        <v>42876520</v>
      </c>
      <c r="V441">
        <v>2708926</v>
      </c>
      <c r="W441" t="s">
        <v>1693</v>
      </c>
      <c r="X441" t="s">
        <v>80</v>
      </c>
      <c r="Y441">
        <v>46</v>
      </c>
      <c r="Z441" t="s">
        <v>315</v>
      </c>
      <c r="AA441" t="s">
        <v>66</v>
      </c>
      <c r="AB441">
        <v>42</v>
      </c>
      <c r="AD441">
        <v>1</v>
      </c>
      <c r="AH441" t="str">
        <f t="shared" si="19"/>
        <v xml:space="preserve">CL 46 E SUR 42  1   </v>
      </c>
      <c r="AI441" t="s">
        <v>61</v>
      </c>
      <c r="AJ441" t="s">
        <v>61</v>
      </c>
      <c r="AK441" t="s">
        <v>316</v>
      </c>
      <c r="AO441" s="1"/>
      <c r="AP441">
        <v>7</v>
      </c>
      <c r="AQ441" s="4">
        <v>41444</v>
      </c>
      <c r="AR441" s="4">
        <v>41452</v>
      </c>
      <c r="AS441" s="5">
        <f t="shared" si="20"/>
        <v>8</v>
      </c>
      <c r="AT441" t="s">
        <v>64</v>
      </c>
      <c r="AU441" t="s">
        <v>15</v>
      </c>
      <c r="BU441" s="10">
        <v>41452</v>
      </c>
      <c r="BV441" s="10">
        <v>41452</v>
      </c>
    </row>
    <row r="442" spans="1:83" ht="15" customHeight="1">
      <c r="B442" t="s">
        <v>1694</v>
      </c>
      <c r="C442">
        <v>1302890</v>
      </c>
      <c r="D442" t="s">
        <v>77</v>
      </c>
      <c r="H442" s="7" t="s">
        <v>451</v>
      </c>
      <c r="I442" t="s">
        <v>231</v>
      </c>
      <c r="T442" t="str">
        <f t="shared" si="18"/>
        <v xml:space="preserve">         </v>
      </c>
      <c r="U442" t="s">
        <v>61</v>
      </c>
      <c r="V442" t="s">
        <v>61</v>
      </c>
      <c r="W442" t="s">
        <v>1695</v>
      </c>
      <c r="X442" t="s">
        <v>80</v>
      </c>
      <c r="Y442">
        <v>49</v>
      </c>
      <c r="Z442" t="s">
        <v>170</v>
      </c>
      <c r="AA442" t="s">
        <v>66</v>
      </c>
      <c r="AB442">
        <v>47</v>
      </c>
      <c r="AD442">
        <v>21</v>
      </c>
      <c r="AG442">
        <v>115</v>
      </c>
      <c r="AH442" t="str">
        <f t="shared" si="19"/>
        <v>CL 49 D SUR 47  21   115</v>
      </c>
      <c r="AI442" t="s">
        <v>61</v>
      </c>
      <c r="AJ442" t="s">
        <v>61</v>
      </c>
      <c r="AK442" t="s">
        <v>1696</v>
      </c>
      <c r="AO442" s="1"/>
      <c r="AP442">
        <v>8</v>
      </c>
      <c r="AQ442" s="4">
        <v>41444</v>
      </c>
      <c r="AR442" s="4">
        <v>41452</v>
      </c>
      <c r="AS442" s="5">
        <f t="shared" si="20"/>
        <v>8</v>
      </c>
      <c r="AT442" t="s">
        <v>64</v>
      </c>
      <c r="AU442" t="s">
        <v>15</v>
      </c>
      <c r="BU442" s="10">
        <v>41452</v>
      </c>
      <c r="BV442" s="10">
        <v>41452</v>
      </c>
    </row>
    <row r="443" spans="1:83" ht="15" customHeight="1">
      <c r="B443" t="s">
        <v>1697</v>
      </c>
      <c r="C443">
        <v>1302891</v>
      </c>
      <c r="D443" t="s">
        <v>64</v>
      </c>
      <c r="E443" t="s">
        <v>58</v>
      </c>
      <c r="H443" s="7" t="s">
        <v>482</v>
      </c>
      <c r="I443" t="s">
        <v>60</v>
      </c>
      <c r="T443" t="str">
        <f t="shared" si="18"/>
        <v xml:space="preserve">         </v>
      </c>
      <c r="U443" t="s">
        <v>61</v>
      </c>
      <c r="V443" t="s">
        <v>61</v>
      </c>
      <c r="W443" t="s">
        <v>82</v>
      </c>
      <c r="X443" t="s">
        <v>63</v>
      </c>
      <c r="Y443">
        <v>44</v>
      </c>
      <c r="Z443" t="s">
        <v>83</v>
      </c>
      <c r="AB443">
        <v>45</v>
      </c>
      <c r="AD443">
        <v>13</v>
      </c>
      <c r="AH443" t="str">
        <f t="shared" si="19"/>
        <v xml:space="preserve">KR 44 A  45  13   </v>
      </c>
      <c r="AI443" t="s">
        <v>61</v>
      </c>
      <c r="AJ443" t="s">
        <v>61</v>
      </c>
      <c r="AK443" t="s">
        <v>484</v>
      </c>
      <c r="AO443" s="1"/>
      <c r="AP443">
        <v>8</v>
      </c>
      <c r="AQ443" s="4">
        <v>41444</v>
      </c>
      <c r="AR443" s="4">
        <v>41452</v>
      </c>
      <c r="AS443" s="5">
        <f t="shared" si="20"/>
        <v>8</v>
      </c>
      <c r="AT443" t="s">
        <v>75</v>
      </c>
      <c r="AU443" t="s">
        <v>15</v>
      </c>
      <c r="AV443" s="10">
        <v>41452</v>
      </c>
      <c r="AW443" s="9" t="s">
        <v>237</v>
      </c>
    </row>
    <row r="444" spans="1:83" ht="15" customHeight="1">
      <c r="B444" t="s">
        <v>1698</v>
      </c>
      <c r="C444">
        <v>1302896</v>
      </c>
      <c r="D444" t="s">
        <v>125</v>
      </c>
      <c r="H444" s="7" t="s">
        <v>1699</v>
      </c>
      <c r="I444" t="s">
        <v>1700</v>
      </c>
      <c r="T444" t="str">
        <f t="shared" si="18"/>
        <v xml:space="preserve">         </v>
      </c>
      <c r="U444" t="s">
        <v>61</v>
      </c>
      <c r="V444">
        <v>3861512</v>
      </c>
      <c r="W444" t="s">
        <v>1701</v>
      </c>
      <c r="AH444" t="str">
        <f t="shared" si="19"/>
        <v xml:space="preserve">         </v>
      </c>
      <c r="AI444" t="s">
        <v>61</v>
      </c>
      <c r="AJ444">
        <v>3861512</v>
      </c>
      <c r="AL444" t="s">
        <v>347</v>
      </c>
      <c r="AO444" s="1"/>
      <c r="AP444">
        <v>10</v>
      </c>
      <c r="AQ444" s="4">
        <v>41445</v>
      </c>
      <c r="AR444" s="4">
        <v>41453</v>
      </c>
      <c r="AS444" s="5">
        <f t="shared" si="20"/>
        <v>8</v>
      </c>
      <c r="AT444" t="s">
        <v>75</v>
      </c>
      <c r="AU444" t="s">
        <v>252</v>
      </c>
      <c r="AV444" s="10">
        <v>41453</v>
      </c>
      <c r="AW444" s="9" t="s">
        <v>203</v>
      </c>
      <c r="AX444" s="10">
        <v>41453</v>
      </c>
    </row>
    <row r="445" spans="1:83" ht="15" customHeight="1">
      <c r="B445" t="s">
        <v>1702</v>
      </c>
      <c r="C445" t="s">
        <v>1703</v>
      </c>
      <c r="D445" t="s">
        <v>87</v>
      </c>
      <c r="H445" s="7" t="s">
        <v>1704</v>
      </c>
      <c r="I445" t="s">
        <v>60</v>
      </c>
      <c r="T445" t="str">
        <f t="shared" si="18"/>
        <v xml:space="preserve">         </v>
      </c>
      <c r="U445" t="s">
        <v>61</v>
      </c>
      <c r="V445" t="s">
        <v>61</v>
      </c>
      <c r="W445" t="s">
        <v>1705</v>
      </c>
      <c r="AF445" t="s">
        <v>1706</v>
      </c>
      <c r="AG445" t="s">
        <v>1707</v>
      </c>
      <c r="AH445" t="str">
        <f t="shared" si="19"/>
        <v xml:space="preserve">        Km 7 Predio 083</v>
      </c>
      <c r="AI445">
        <v>32388646</v>
      </c>
      <c r="AJ445">
        <v>5380139</v>
      </c>
      <c r="AL445" t="s">
        <v>363</v>
      </c>
      <c r="AO445" s="1" t="s">
        <v>1708</v>
      </c>
      <c r="AP445">
        <v>13</v>
      </c>
      <c r="AQ445" s="4">
        <v>41446</v>
      </c>
      <c r="AR445" s="4">
        <v>41446</v>
      </c>
      <c r="AS445" s="5">
        <f t="shared" si="20"/>
        <v>0</v>
      </c>
      <c r="AT445" t="s">
        <v>75</v>
      </c>
      <c r="AU445" t="s">
        <v>15</v>
      </c>
      <c r="AV445" s="10">
        <v>41446</v>
      </c>
      <c r="AW445" s="9" t="s">
        <v>421</v>
      </c>
      <c r="AX445" s="10">
        <v>41446</v>
      </c>
      <c r="AY445" s="10">
        <v>41499</v>
      </c>
      <c r="AZ445" s="9" t="s">
        <v>92</v>
      </c>
      <c r="BA445" s="10">
        <v>41506</v>
      </c>
      <c r="BB445" s="10">
        <v>41550</v>
      </c>
      <c r="BC445" s="9" t="s">
        <v>421</v>
      </c>
      <c r="BD445" s="10">
        <v>41551</v>
      </c>
    </row>
    <row r="446" spans="1:83" ht="15" customHeight="1">
      <c r="A446" t="s">
        <v>415</v>
      </c>
      <c r="B446" t="s">
        <v>1709</v>
      </c>
      <c r="C446" t="s">
        <v>1710</v>
      </c>
      <c r="D446" t="s">
        <v>87</v>
      </c>
      <c r="H446" s="7" t="s">
        <v>1711</v>
      </c>
      <c r="I446" t="s">
        <v>89</v>
      </c>
      <c r="T446" t="str">
        <f t="shared" si="18"/>
        <v xml:space="preserve">         </v>
      </c>
      <c r="U446" t="s">
        <v>61</v>
      </c>
      <c r="V446" t="s">
        <v>61</v>
      </c>
      <c r="W446" t="s">
        <v>1712</v>
      </c>
      <c r="AG446" t="s">
        <v>1713</v>
      </c>
      <c r="AH446" t="str">
        <f t="shared" si="19"/>
        <v xml:space="preserve">         Predio 063</v>
      </c>
      <c r="AI446">
        <v>43010374</v>
      </c>
      <c r="AJ446">
        <v>5380321</v>
      </c>
      <c r="AL446" t="s">
        <v>998</v>
      </c>
      <c r="AO446" s="1" t="s">
        <v>1714</v>
      </c>
      <c r="AP446">
        <v>13</v>
      </c>
      <c r="AQ446" s="4">
        <v>41446</v>
      </c>
      <c r="AR446" s="4">
        <v>41446</v>
      </c>
      <c r="AS446" s="5">
        <f t="shared" si="20"/>
        <v>0</v>
      </c>
      <c r="AT446" t="s">
        <v>75</v>
      </c>
      <c r="AU446" t="s">
        <v>105</v>
      </c>
      <c r="AV446" s="10">
        <v>41446</v>
      </c>
      <c r="AW446" s="9" t="s">
        <v>421</v>
      </c>
      <c r="AX446" s="10">
        <v>41446</v>
      </c>
      <c r="BM446" s="9" t="s">
        <v>559</v>
      </c>
    </row>
    <row r="447" spans="1:83" ht="15" customHeight="1">
      <c r="B447" t="s">
        <v>1715</v>
      </c>
      <c r="C447">
        <v>1302918</v>
      </c>
      <c r="D447" t="s">
        <v>125</v>
      </c>
      <c r="H447" s="7" t="s">
        <v>1716</v>
      </c>
      <c r="I447" t="s">
        <v>60</v>
      </c>
      <c r="T447" t="str">
        <f t="shared" si="18"/>
        <v xml:space="preserve">         </v>
      </c>
      <c r="U447" t="s">
        <v>61</v>
      </c>
      <c r="V447" t="s">
        <v>61</v>
      </c>
      <c r="W447" t="s">
        <v>1717</v>
      </c>
      <c r="AG447" t="s">
        <v>1718</v>
      </c>
      <c r="AH447" t="str">
        <f t="shared" si="19"/>
        <v xml:space="preserve">         Predio 395</v>
      </c>
      <c r="AI447" t="s">
        <v>61</v>
      </c>
      <c r="AJ447" t="s">
        <v>61</v>
      </c>
      <c r="AL447" t="s">
        <v>363</v>
      </c>
      <c r="AO447" s="1" t="s">
        <v>1719</v>
      </c>
      <c r="AP447">
        <v>13</v>
      </c>
      <c r="AQ447" s="4">
        <v>41446</v>
      </c>
      <c r="AR447" s="4">
        <v>41446</v>
      </c>
      <c r="AS447" s="5">
        <f t="shared" si="20"/>
        <v>0</v>
      </c>
      <c r="AT447" t="s">
        <v>75</v>
      </c>
      <c r="AU447" t="s">
        <v>15</v>
      </c>
      <c r="AV447" s="10">
        <v>41446</v>
      </c>
      <c r="AW447" s="9" t="s">
        <v>421</v>
      </c>
      <c r="AX447" s="10">
        <v>41446</v>
      </c>
      <c r="CE447" s="10">
        <v>41606</v>
      </c>
    </row>
    <row r="448" spans="1:83" ht="30" customHeight="1">
      <c r="A448" t="s">
        <v>1720</v>
      </c>
      <c r="B448" t="s">
        <v>1721</v>
      </c>
      <c r="C448" t="s">
        <v>1722</v>
      </c>
      <c r="D448" t="s">
        <v>94</v>
      </c>
      <c r="H448" s="7" t="s">
        <v>1723</v>
      </c>
      <c r="I448" t="s">
        <v>60</v>
      </c>
      <c r="T448" t="str">
        <f t="shared" si="18"/>
        <v xml:space="preserve">         </v>
      </c>
      <c r="U448" t="s">
        <v>61</v>
      </c>
      <c r="V448" t="s">
        <v>61</v>
      </c>
      <c r="W448" t="s">
        <v>1724</v>
      </c>
      <c r="AG448" t="s">
        <v>1725</v>
      </c>
      <c r="AH448" t="str">
        <f t="shared" si="19"/>
        <v xml:space="preserve">         Predio 007</v>
      </c>
      <c r="AI448">
        <v>70192838</v>
      </c>
      <c r="AJ448">
        <v>3117616155</v>
      </c>
      <c r="AL448" t="s">
        <v>363</v>
      </c>
      <c r="AO448" s="1" t="s">
        <v>226</v>
      </c>
      <c r="AP448">
        <v>13</v>
      </c>
      <c r="AQ448" s="4">
        <v>41446</v>
      </c>
      <c r="AR448" s="4">
        <v>41446</v>
      </c>
      <c r="AS448" s="5">
        <f t="shared" si="20"/>
        <v>0</v>
      </c>
      <c r="AT448" t="s">
        <v>75</v>
      </c>
      <c r="AU448" t="s">
        <v>15</v>
      </c>
      <c r="AV448" s="10">
        <v>41446</v>
      </c>
      <c r="AW448" s="9" t="s">
        <v>421</v>
      </c>
      <c r="AX448" s="10">
        <v>41446</v>
      </c>
      <c r="AY448" s="20">
        <v>41550</v>
      </c>
      <c r="AZ448" s="9" t="s">
        <v>421</v>
      </c>
      <c r="BA448" s="10">
        <v>41551</v>
      </c>
    </row>
    <row r="449" spans="1:86" ht="15" customHeight="1">
      <c r="B449" t="s">
        <v>1726</v>
      </c>
      <c r="C449">
        <v>1302920</v>
      </c>
      <c r="D449" t="s">
        <v>180</v>
      </c>
      <c r="H449" s="7" t="s">
        <v>1727</v>
      </c>
      <c r="I449" t="s">
        <v>60</v>
      </c>
      <c r="T449" t="str">
        <f t="shared" si="18"/>
        <v xml:space="preserve">         </v>
      </c>
      <c r="U449" t="s">
        <v>61</v>
      </c>
      <c r="V449" t="s">
        <v>61</v>
      </c>
      <c r="W449" t="s">
        <v>1728</v>
      </c>
      <c r="AH449" t="str">
        <f t="shared" si="19"/>
        <v xml:space="preserve">         </v>
      </c>
      <c r="AI449" t="s">
        <v>61</v>
      </c>
      <c r="AJ449">
        <v>3333280</v>
      </c>
      <c r="AL449" t="s">
        <v>191</v>
      </c>
      <c r="AO449" s="1"/>
      <c r="AP449">
        <v>11</v>
      </c>
      <c r="AQ449" s="4">
        <v>41446</v>
      </c>
      <c r="AR449" s="4">
        <v>41446</v>
      </c>
      <c r="AS449" s="5">
        <f t="shared" si="20"/>
        <v>0</v>
      </c>
      <c r="AT449" t="s">
        <v>75</v>
      </c>
      <c r="AU449" t="s">
        <v>15</v>
      </c>
      <c r="AV449" s="9" t="s">
        <v>1729</v>
      </c>
      <c r="AW449" s="9" t="s">
        <v>118</v>
      </c>
      <c r="AX449" s="10">
        <v>41446</v>
      </c>
    </row>
    <row r="450" spans="1:86" ht="30" customHeight="1">
      <c r="B450" t="s">
        <v>1730</v>
      </c>
      <c r="C450" t="s">
        <v>1731</v>
      </c>
      <c r="D450" t="s">
        <v>94</v>
      </c>
      <c r="E450" t="s">
        <v>101</v>
      </c>
      <c r="F450">
        <v>3</v>
      </c>
      <c r="H450" s="7" t="s">
        <v>1732</v>
      </c>
      <c r="I450" t="s">
        <v>60</v>
      </c>
      <c r="T450" t="str">
        <f t="shared" si="18"/>
        <v xml:space="preserve">         </v>
      </c>
      <c r="U450" t="s">
        <v>61</v>
      </c>
      <c r="V450" t="s">
        <v>61</v>
      </c>
      <c r="W450" t="s">
        <v>1733</v>
      </c>
      <c r="AH450" t="str">
        <f t="shared" si="19"/>
        <v xml:space="preserve">         </v>
      </c>
      <c r="AI450">
        <v>8110366386</v>
      </c>
      <c r="AJ450">
        <v>4444772</v>
      </c>
      <c r="AK450" t="s">
        <v>841</v>
      </c>
      <c r="AO450" s="1"/>
      <c r="AP450">
        <v>2</v>
      </c>
      <c r="AQ450" s="4">
        <v>41439</v>
      </c>
      <c r="AR450" s="4">
        <v>41444</v>
      </c>
      <c r="AS450" s="5">
        <f t="shared" si="20"/>
        <v>5</v>
      </c>
      <c r="AT450" t="s">
        <v>69</v>
      </c>
      <c r="AU450" t="s">
        <v>15</v>
      </c>
      <c r="AV450" s="10">
        <v>41439</v>
      </c>
      <c r="AW450" s="9" t="s">
        <v>203</v>
      </c>
      <c r="AX450" s="10">
        <v>41439</v>
      </c>
      <c r="AY450" s="10">
        <v>41444</v>
      </c>
      <c r="AZ450" s="9" t="s">
        <v>237</v>
      </c>
      <c r="BA450" s="10">
        <v>41444</v>
      </c>
      <c r="BM450" s="10">
        <v>41450</v>
      </c>
      <c r="BN450" s="10">
        <v>41451</v>
      </c>
      <c r="BO450" s="10">
        <v>41451</v>
      </c>
      <c r="BP450" s="10">
        <v>41451</v>
      </c>
      <c r="BS450" s="10">
        <v>41473</v>
      </c>
      <c r="BT450" s="10">
        <v>41473</v>
      </c>
      <c r="BU450" s="10">
        <v>41478</v>
      </c>
      <c r="CE450" s="10">
        <v>41541</v>
      </c>
    </row>
    <row r="451" spans="1:86">
      <c r="B451" t="s">
        <v>1734</v>
      </c>
      <c r="C451">
        <v>1302911</v>
      </c>
      <c r="D451" t="s">
        <v>57</v>
      </c>
      <c r="H451" s="7" t="s">
        <v>1592</v>
      </c>
      <c r="I451" t="s">
        <v>60</v>
      </c>
      <c r="T451" t="str">
        <f t="shared" si="18"/>
        <v xml:space="preserve">         </v>
      </c>
      <c r="U451" t="s">
        <v>61</v>
      </c>
      <c r="V451" t="s">
        <v>61</v>
      </c>
      <c r="W451" t="s">
        <v>82</v>
      </c>
      <c r="X451" t="s">
        <v>63</v>
      </c>
      <c r="Y451">
        <v>41</v>
      </c>
      <c r="AB451">
        <v>48</v>
      </c>
      <c r="AC451" t="s">
        <v>170</v>
      </c>
      <c r="AD451">
        <v>35</v>
      </c>
      <c r="AE451" t="s">
        <v>66</v>
      </c>
      <c r="AF451">
        <v>3.4</v>
      </c>
      <c r="AG451">
        <v>103</v>
      </c>
      <c r="AH451" t="str">
        <f t="shared" si="19"/>
        <v>KR 41   48 D 35 SUR 3,4 103</v>
      </c>
      <c r="AI451" t="s">
        <v>61</v>
      </c>
      <c r="AJ451" t="s">
        <v>61</v>
      </c>
      <c r="AK451" t="s">
        <v>225</v>
      </c>
      <c r="AO451" s="1"/>
      <c r="AP451">
        <v>7</v>
      </c>
      <c r="AQ451" s="4">
        <v>41445</v>
      </c>
      <c r="AR451" s="4">
        <v>41452</v>
      </c>
      <c r="AS451" s="5">
        <f t="shared" si="20"/>
        <v>7</v>
      </c>
      <c r="AT451" t="s">
        <v>75</v>
      </c>
      <c r="AU451" t="s">
        <v>1735</v>
      </c>
      <c r="AV451" s="10">
        <v>41452</v>
      </c>
      <c r="AW451" s="9" t="s">
        <v>203</v>
      </c>
      <c r="AX451" s="10">
        <v>41452</v>
      </c>
    </row>
    <row r="452" spans="1:86" ht="15" customHeight="1">
      <c r="B452" t="s">
        <v>1736</v>
      </c>
      <c r="C452">
        <v>1302923</v>
      </c>
      <c r="D452" t="s">
        <v>64</v>
      </c>
      <c r="E452" t="s">
        <v>101</v>
      </c>
      <c r="H452" s="7" t="s">
        <v>150</v>
      </c>
      <c r="I452" t="s">
        <v>1737</v>
      </c>
      <c r="J452" t="s">
        <v>80</v>
      </c>
      <c r="K452">
        <v>40</v>
      </c>
      <c r="L452" t="s">
        <v>315</v>
      </c>
      <c r="M452" t="s">
        <v>66</v>
      </c>
      <c r="N452">
        <v>27</v>
      </c>
      <c r="P452">
        <v>80</v>
      </c>
      <c r="T452" t="str">
        <f t="shared" si="18"/>
        <v xml:space="preserve">CL 40 E SUR 27  80   </v>
      </c>
      <c r="U452">
        <v>8031439</v>
      </c>
      <c r="V452">
        <v>2702870</v>
      </c>
      <c r="W452" t="s">
        <v>1738</v>
      </c>
      <c r="X452" t="s">
        <v>80</v>
      </c>
      <c r="Y452">
        <v>40</v>
      </c>
      <c r="Z452" t="s">
        <v>315</v>
      </c>
      <c r="AA452" t="s">
        <v>66</v>
      </c>
      <c r="AB452">
        <v>27</v>
      </c>
      <c r="AD452">
        <v>71</v>
      </c>
      <c r="AH452" t="str">
        <f t="shared" si="19"/>
        <v xml:space="preserve">CL 40 E SUR 27  71   </v>
      </c>
      <c r="AI452" t="s">
        <v>61</v>
      </c>
      <c r="AJ452" t="s">
        <v>61</v>
      </c>
      <c r="AK452" t="s">
        <v>322</v>
      </c>
      <c r="AO452" s="1"/>
      <c r="AP452">
        <v>6</v>
      </c>
      <c r="AQ452" s="4">
        <v>41446</v>
      </c>
      <c r="AR452" s="4">
        <v>41450</v>
      </c>
      <c r="AS452" s="5">
        <f t="shared" si="20"/>
        <v>4</v>
      </c>
      <c r="AT452" t="s">
        <v>75</v>
      </c>
      <c r="AU452" t="s">
        <v>15</v>
      </c>
      <c r="AV452" s="10">
        <v>41450</v>
      </c>
      <c r="AW452" s="9" t="s">
        <v>142</v>
      </c>
      <c r="AX452" s="10">
        <v>41451</v>
      </c>
      <c r="BK452" s="10">
        <v>41451</v>
      </c>
    </row>
    <row r="453" spans="1:86" ht="30">
      <c r="B453" t="s">
        <v>1739</v>
      </c>
      <c r="C453">
        <v>1302930</v>
      </c>
      <c r="D453" t="s">
        <v>57</v>
      </c>
      <c r="E453" t="s">
        <v>101</v>
      </c>
      <c r="H453" s="7" t="s">
        <v>1740</v>
      </c>
      <c r="I453" t="s">
        <v>1741</v>
      </c>
      <c r="T453" t="str">
        <f t="shared" si="18"/>
        <v xml:space="preserve">         </v>
      </c>
      <c r="U453" t="s">
        <v>61</v>
      </c>
      <c r="V453" t="s">
        <v>61</v>
      </c>
      <c r="W453" t="s">
        <v>1742</v>
      </c>
      <c r="AH453" t="str">
        <f t="shared" ref="AH453:AH516" si="21">CONCATENATE(X453," ",Y453," ",Z453," ",AA453," ",AB453," ",AC453," ",AD453," ",AE453," ",AF453," ",AG453)</f>
        <v xml:space="preserve">         </v>
      </c>
      <c r="AI453" t="s">
        <v>61</v>
      </c>
      <c r="AJ453" t="s">
        <v>1743</v>
      </c>
      <c r="AL453" t="s">
        <v>363</v>
      </c>
      <c r="AO453" s="1"/>
      <c r="AP453">
        <v>13</v>
      </c>
      <c r="AQ453" s="4">
        <v>41446</v>
      </c>
      <c r="AR453" s="4">
        <v>41446</v>
      </c>
      <c r="AS453" s="5">
        <f t="shared" ref="AS453:AS516" si="22">+AR453-AQ453</f>
        <v>0</v>
      </c>
      <c r="AT453" t="s">
        <v>75</v>
      </c>
      <c r="AU453" t="s">
        <v>15</v>
      </c>
      <c r="AV453" s="10">
        <v>41446</v>
      </c>
      <c r="AW453" s="9" t="s">
        <v>421</v>
      </c>
      <c r="AX453" s="10">
        <v>41446</v>
      </c>
      <c r="CE453" s="10">
        <v>41606</v>
      </c>
    </row>
    <row r="454" spans="1:86" ht="15" customHeight="1">
      <c r="B454" t="s">
        <v>1744</v>
      </c>
      <c r="C454">
        <v>1302931</v>
      </c>
      <c r="D454" t="s">
        <v>77</v>
      </c>
      <c r="H454" s="7" t="s">
        <v>1745</v>
      </c>
      <c r="I454" t="s">
        <v>60</v>
      </c>
      <c r="T454" t="str">
        <f t="shared" ref="T454:T517" si="23">CONCATENATE(J454," ",K454," ",L454," ",M454," ",N454," ",O454," ",P454," ",Q454," ",R454," ",S454)</f>
        <v xml:space="preserve">         </v>
      </c>
      <c r="U454" t="s">
        <v>61</v>
      </c>
      <c r="V454" t="s">
        <v>61</v>
      </c>
      <c r="W454" t="s">
        <v>411</v>
      </c>
      <c r="AH454" t="str">
        <f t="shared" si="21"/>
        <v xml:space="preserve">         </v>
      </c>
      <c r="AI454" t="s">
        <v>61</v>
      </c>
      <c r="AJ454">
        <v>5380130</v>
      </c>
      <c r="AL454" t="s">
        <v>363</v>
      </c>
      <c r="AO454" s="1"/>
      <c r="AP454">
        <v>13</v>
      </c>
      <c r="AQ454" s="4">
        <v>41446</v>
      </c>
      <c r="AR454" s="4">
        <v>41446</v>
      </c>
      <c r="AS454" s="5">
        <f t="shared" si="22"/>
        <v>0</v>
      </c>
      <c r="AT454" t="s">
        <v>75</v>
      </c>
      <c r="AU454" t="s">
        <v>15</v>
      </c>
      <c r="AV454" s="10">
        <v>41446</v>
      </c>
      <c r="AW454" s="9" t="s">
        <v>421</v>
      </c>
      <c r="AX454" s="10">
        <v>41446</v>
      </c>
      <c r="CE454" s="10">
        <v>41586</v>
      </c>
    </row>
    <row r="455" spans="1:86" ht="15" customHeight="1">
      <c r="B455" t="s">
        <v>1746</v>
      </c>
      <c r="C455">
        <v>1302938</v>
      </c>
      <c r="D455" t="s">
        <v>64</v>
      </c>
      <c r="E455" t="s">
        <v>101</v>
      </c>
      <c r="H455" s="7" t="s">
        <v>1747</v>
      </c>
      <c r="I455" t="s">
        <v>60</v>
      </c>
      <c r="T455" t="str">
        <f t="shared" si="23"/>
        <v xml:space="preserve">         </v>
      </c>
      <c r="U455" t="s">
        <v>61</v>
      </c>
      <c r="V455" t="s">
        <v>61</v>
      </c>
      <c r="W455" t="s">
        <v>1748</v>
      </c>
      <c r="X455" t="s">
        <v>80</v>
      </c>
      <c r="Y455">
        <v>49</v>
      </c>
      <c r="Z455" t="s">
        <v>170</v>
      </c>
      <c r="AA455" t="s">
        <v>66</v>
      </c>
      <c r="AB455">
        <v>40</v>
      </c>
      <c r="AC455" t="s">
        <v>83</v>
      </c>
      <c r="AD455">
        <v>78</v>
      </c>
      <c r="AE455" t="s">
        <v>66</v>
      </c>
      <c r="AH455" t="str">
        <f t="shared" si="21"/>
        <v xml:space="preserve">CL 49 D SUR 40 A 78 SUR  </v>
      </c>
      <c r="AI455" t="s">
        <v>61</v>
      </c>
      <c r="AJ455">
        <v>3791020</v>
      </c>
      <c r="AK455" t="s">
        <v>225</v>
      </c>
      <c r="AO455" s="1"/>
      <c r="AP455">
        <v>7</v>
      </c>
      <c r="AQ455" s="4">
        <v>41449</v>
      </c>
      <c r="AR455" s="4">
        <v>41449</v>
      </c>
      <c r="AS455" s="5">
        <f t="shared" si="22"/>
        <v>0</v>
      </c>
      <c r="AT455" t="s">
        <v>75</v>
      </c>
      <c r="AU455" t="s">
        <v>15</v>
      </c>
      <c r="AV455" s="10">
        <v>41449</v>
      </c>
      <c r="AW455" s="9" t="s">
        <v>118</v>
      </c>
      <c r="AX455" s="10">
        <v>41449</v>
      </c>
      <c r="AY455" s="10">
        <v>41694</v>
      </c>
      <c r="AZ455" s="9" t="s">
        <v>928</v>
      </c>
      <c r="BA455" s="10">
        <v>41696</v>
      </c>
    </row>
    <row r="456" spans="1:86" ht="15" customHeight="1">
      <c r="B456" t="s">
        <v>1749</v>
      </c>
      <c r="C456">
        <v>1302939</v>
      </c>
      <c r="D456" t="s">
        <v>64</v>
      </c>
      <c r="E456" t="s">
        <v>101</v>
      </c>
      <c r="H456" s="7" t="s">
        <v>1750</v>
      </c>
      <c r="I456" t="s">
        <v>60</v>
      </c>
      <c r="T456" t="str">
        <f t="shared" si="23"/>
        <v xml:space="preserve">         </v>
      </c>
      <c r="U456" t="s">
        <v>61</v>
      </c>
      <c r="V456" t="s">
        <v>61</v>
      </c>
      <c r="W456" t="s">
        <v>1751</v>
      </c>
      <c r="X456" t="s">
        <v>63</v>
      </c>
      <c r="Y456">
        <v>43</v>
      </c>
      <c r="AB456">
        <v>35</v>
      </c>
      <c r="AD456">
        <v>80</v>
      </c>
      <c r="AE456" t="s">
        <v>66</v>
      </c>
      <c r="AH456" t="str">
        <f t="shared" si="21"/>
        <v xml:space="preserve">KR 43   35  80 SUR  </v>
      </c>
      <c r="AI456" t="s">
        <v>61</v>
      </c>
      <c r="AJ456" t="s">
        <v>61</v>
      </c>
      <c r="AK456" t="s">
        <v>147</v>
      </c>
      <c r="AO456" s="1"/>
      <c r="AP456">
        <v>9</v>
      </c>
      <c r="AQ456" s="4">
        <v>41449</v>
      </c>
      <c r="AR456" s="4">
        <v>41451</v>
      </c>
      <c r="AS456" s="5">
        <f t="shared" si="22"/>
        <v>2</v>
      </c>
      <c r="AT456" t="s">
        <v>69</v>
      </c>
      <c r="AU456" t="s">
        <v>15</v>
      </c>
      <c r="AV456" s="10">
        <v>41449</v>
      </c>
      <c r="AW456" s="9" t="s">
        <v>236</v>
      </c>
      <c r="AX456" s="10">
        <v>41449</v>
      </c>
    </row>
    <row r="457" spans="1:86" ht="15" customHeight="1">
      <c r="B457" t="s">
        <v>1752</v>
      </c>
      <c r="C457">
        <v>1302940</v>
      </c>
      <c r="D457" t="s">
        <v>64</v>
      </c>
      <c r="E457" t="s">
        <v>101</v>
      </c>
      <c r="H457" s="7" t="s">
        <v>1753</v>
      </c>
      <c r="I457" t="s">
        <v>60</v>
      </c>
      <c r="T457" t="str">
        <f t="shared" si="23"/>
        <v xml:space="preserve">         </v>
      </c>
      <c r="U457" t="s">
        <v>61</v>
      </c>
      <c r="V457" t="s">
        <v>61</v>
      </c>
      <c r="W457" t="s">
        <v>1754</v>
      </c>
      <c r="X457" t="s">
        <v>63</v>
      </c>
      <c r="Y457">
        <v>43</v>
      </c>
      <c r="Z457" t="s">
        <v>83</v>
      </c>
      <c r="AB457">
        <v>37</v>
      </c>
      <c r="AD457">
        <v>19</v>
      </c>
      <c r="AE457" t="s">
        <v>66</v>
      </c>
      <c r="AH457" t="str">
        <f t="shared" si="21"/>
        <v xml:space="preserve">KR 43 A  37  19 SUR  </v>
      </c>
      <c r="AI457" t="s">
        <v>61</v>
      </c>
      <c r="AJ457" t="s">
        <v>61</v>
      </c>
      <c r="AK457" t="s">
        <v>147</v>
      </c>
      <c r="AO457" s="1"/>
      <c r="AP457">
        <v>9</v>
      </c>
      <c r="AQ457" s="4">
        <v>41449</v>
      </c>
      <c r="AR457" s="4">
        <v>41451</v>
      </c>
      <c r="AS457" s="5">
        <f t="shared" si="22"/>
        <v>2</v>
      </c>
      <c r="AT457" t="s">
        <v>69</v>
      </c>
      <c r="AU457" t="s">
        <v>15</v>
      </c>
      <c r="AV457" s="10">
        <v>41451</v>
      </c>
      <c r="AW457" s="9" t="s">
        <v>236</v>
      </c>
      <c r="AX457" s="10">
        <v>41451</v>
      </c>
      <c r="BM457" s="10">
        <v>41451</v>
      </c>
      <c r="BN457" s="10">
        <v>41453</v>
      </c>
      <c r="BO457" s="10">
        <v>41453</v>
      </c>
    </row>
    <row r="458" spans="1:86" ht="15" customHeight="1">
      <c r="B458" t="s">
        <v>1755</v>
      </c>
      <c r="C458">
        <v>1302965</v>
      </c>
      <c r="D458" t="s">
        <v>64</v>
      </c>
      <c r="E458" t="s">
        <v>101</v>
      </c>
      <c r="H458" s="7" t="s">
        <v>482</v>
      </c>
      <c r="I458" t="s">
        <v>60</v>
      </c>
      <c r="T458" t="str">
        <f t="shared" si="23"/>
        <v xml:space="preserve">         </v>
      </c>
      <c r="U458" t="s">
        <v>61</v>
      </c>
      <c r="V458" t="s">
        <v>61</v>
      </c>
      <c r="W458" t="s">
        <v>1756</v>
      </c>
      <c r="X458" t="s">
        <v>80</v>
      </c>
      <c r="Y458">
        <v>38</v>
      </c>
      <c r="Z458" t="s">
        <v>83</v>
      </c>
      <c r="AA458" t="s">
        <v>66</v>
      </c>
      <c r="AB458">
        <v>46</v>
      </c>
      <c r="AD458">
        <v>43</v>
      </c>
      <c r="AH458" t="str">
        <f t="shared" si="21"/>
        <v xml:space="preserve">CL 38 A SUR 46  43   </v>
      </c>
      <c r="AI458">
        <v>70554697</v>
      </c>
      <c r="AJ458">
        <v>3332399</v>
      </c>
      <c r="AK458" t="s">
        <v>201</v>
      </c>
      <c r="AO458" s="1"/>
      <c r="AP458">
        <v>8</v>
      </c>
      <c r="AQ458" s="4">
        <v>41449</v>
      </c>
      <c r="AR458" s="4">
        <v>41449</v>
      </c>
      <c r="AS458" s="5">
        <f t="shared" si="22"/>
        <v>0</v>
      </c>
      <c r="AT458" t="s">
        <v>75</v>
      </c>
      <c r="AU458" t="s">
        <v>15</v>
      </c>
      <c r="AV458" s="10">
        <v>41449</v>
      </c>
      <c r="AW458" s="9" t="s">
        <v>237</v>
      </c>
      <c r="AX458" s="10">
        <v>41449</v>
      </c>
      <c r="CE458" s="10">
        <v>41449</v>
      </c>
      <c r="CF458" s="10">
        <v>41451</v>
      </c>
    </row>
    <row r="459" spans="1:86" ht="15" customHeight="1">
      <c r="A459" t="s">
        <v>1757</v>
      </c>
      <c r="B459" t="s">
        <v>1758</v>
      </c>
      <c r="C459">
        <v>130937</v>
      </c>
      <c r="D459" t="s">
        <v>64</v>
      </c>
      <c r="E459" t="s">
        <v>101</v>
      </c>
      <c r="H459" s="7" t="s">
        <v>1759</v>
      </c>
      <c r="I459" t="s">
        <v>628</v>
      </c>
      <c r="T459" t="str">
        <f t="shared" si="23"/>
        <v xml:space="preserve">         </v>
      </c>
      <c r="U459" t="s">
        <v>61</v>
      </c>
      <c r="V459" t="s">
        <v>61</v>
      </c>
      <c r="W459" t="s">
        <v>1760</v>
      </c>
      <c r="AH459" t="str">
        <f t="shared" si="21"/>
        <v xml:space="preserve">         </v>
      </c>
      <c r="AI459">
        <v>70302134</v>
      </c>
      <c r="AJ459">
        <v>3113786539</v>
      </c>
      <c r="AL459" t="s">
        <v>91</v>
      </c>
      <c r="AO459" s="1"/>
      <c r="AP459">
        <v>12</v>
      </c>
      <c r="AQ459" s="4">
        <v>41449</v>
      </c>
      <c r="AR459" s="4"/>
      <c r="AS459" s="5">
        <f t="shared" si="22"/>
        <v>-41449</v>
      </c>
      <c r="AT459" t="s">
        <v>75</v>
      </c>
      <c r="AU459" t="s">
        <v>15</v>
      </c>
      <c r="BK459" s="10">
        <v>41453</v>
      </c>
    </row>
    <row r="460" spans="1:86" ht="15" customHeight="1">
      <c r="B460" t="s">
        <v>1761</v>
      </c>
      <c r="C460">
        <v>1302967</v>
      </c>
      <c r="D460" t="s">
        <v>77</v>
      </c>
      <c r="H460" s="7" t="s">
        <v>446</v>
      </c>
      <c r="I460" t="s">
        <v>1762</v>
      </c>
      <c r="J460" t="s">
        <v>80</v>
      </c>
      <c r="K460">
        <v>27</v>
      </c>
      <c r="L460" t="s">
        <v>170</v>
      </c>
      <c r="M460" t="s">
        <v>66</v>
      </c>
      <c r="N460">
        <v>27</v>
      </c>
      <c r="O460" t="s">
        <v>81</v>
      </c>
      <c r="P460">
        <v>50</v>
      </c>
      <c r="S460">
        <v>212</v>
      </c>
      <c r="T460" t="str">
        <f t="shared" si="23"/>
        <v>CL 27 D SUR 27 C 50   212</v>
      </c>
      <c r="U460">
        <v>22068802</v>
      </c>
      <c r="V460" t="s">
        <v>1763</v>
      </c>
      <c r="W460" t="s">
        <v>1764</v>
      </c>
      <c r="X460" t="s">
        <v>80</v>
      </c>
      <c r="Y460">
        <v>27</v>
      </c>
      <c r="Z460" t="s">
        <v>170</v>
      </c>
      <c r="AA460" t="s">
        <v>66</v>
      </c>
      <c r="AB460">
        <v>27</v>
      </c>
      <c r="AC460" t="s">
        <v>81</v>
      </c>
      <c r="AD460">
        <v>50</v>
      </c>
      <c r="AF460">
        <v>2</v>
      </c>
      <c r="AG460">
        <v>1108</v>
      </c>
      <c r="AH460" t="str">
        <f t="shared" si="21"/>
        <v>CL 27 D SUR 27 C 50  2 1108</v>
      </c>
      <c r="AI460" t="s">
        <v>61</v>
      </c>
      <c r="AJ460" t="s">
        <v>61</v>
      </c>
      <c r="AK460" t="s">
        <v>311</v>
      </c>
      <c r="AO460" s="1"/>
      <c r="AP460">
        <v>5</v>
      </c>
      <c r="AQ460" s="4">
        <v>41449</v>
      </c>
      <c r="AR460" s="4">
        <v>41452</v>
      </c>
      <c r="AS460" s="5">
        <f t="shared" si="22"/>
        <v>3</v>
      </c>
      <c r="AT460" t="s">
        <v>84</v>
      </c>
      <c r="AU460" t="s">
        <v>15</v>
      </c>
      <c r="AV460" s="10">
        <v>41452</v>
      </c>
      <c r="AW460" s="9" t="s">
        <v>203</v>
      </c>
      <c r="AX460" s="10">
        <v>41452</v>
      </c>
    </row>
    <row r="461" spans="1:86" ht="15" customHeight="1">
      <c r="B461" t="s">
        <v>1765</v>
      </c>
      <c r="C461">
        <v>1302963</v>
      </c>
      <c r="D461" t="s">
        <v>77</v>
      </c>
      <c r="H461" s="7" t="s">
        <v>446</v>
      </c>
      <c r="I461" t="s">
        <v>1766</v>
      </c>
      <c r="J461" t="s">
        <v>63</v>
      </c>
      <c r="K461">
        <v>27</v>
      </c>
      <c r="L461" t="s">
        <v>65</v>
      </c>
      <c r="N461">
        <v>34</v>
      </c>
      <c r="O461" t="s">
        <v>136</v>
      </c>
      <c r="P461">
        <v>41</v>
      </c>
      <c r="Q461" t="s">
        <v>66</v>
      </c>
      <c r="T461" t="str">
        <f t="shared" si="23"/>
        <v xml:space="preserve">KR 27 G  34 DD 41 SUR  </v>
      </c>
      <c r="U461" t="s">
        <v>61</v>
      </c>
      <c r="V461" t="s">
        <v>61</v>
      </c>
      <c r="W461" t="s">
        <v>82</v>
      </c>
      <c r="X461" t="s">
        <v>63</v>
      </c>
      <c r="Y461">
        <v>27</v>
      </c>
      <c r="Z461" t="s">
        <v>65</v>
      </c>
      <c r="AB461">
        <v>34</v>
      </c>
      <c r="AC461" t="s">
        <v>136</v>
      </c>
      <c r="AD461">
        <v>41</v>
      </c>
      <c r="AE461" t="s">
        <v>66</v>
      </c>
      <c r="AH461" t="str">
        <f t="shared" si="21"/>
        <v xml:space="preserve">KR 27 G  34 DD 41 SUR  </v>
      </c>
      <c r="AI461" t="s">
        <v>61</v>
      </c>
      <c r="AJ461" t="s">
        <v>61</v>
      </c>
      <c r="AK461" t="s">
        <v>311</v>
      </c>
      <c r="AO461" s="1"/>
      <c r="AP461">
        <v>5</v>
      </c>
      <c r="AQ461" s="4">
        <v>41449</v>
      </c>
      <c r="AR461" s="4">
        <v>41460</v>
      </c>
      <c r="AS461" s="5">
        <f t="shared" si="22"/>
        <v>11</v>
      </c>
      <c r="AT461" t="s">
        <v>84</v>
      </c>
      <c r="AU461" t="s">
        <v>15</v>
      </c>
      <c r="AV461" s="10">
        <v>41453</v>
      </c>
      <c r="AW461" s="9" t="s">
        <v>237</v>
      </c>
      <c r="AX461" s="10">
        <v>41453</v>
      </c>
      <c r="AY461" s="10">
        <v>41460</v>
      </c>
      <c r="AZ461" s="9" t="s">
        <v>1767</v>
      </c>
      <c r="BA461" s="10">
        <v>41460</v>
      </c>
      <c r="CE461" s="10">
        <v>41500</v>
      </c>
    </row>
    <row r="462" spans="1:86" s="70" customFormat="1" ht="15" customHeight="1">
      <c r="B462" s="70" t="s">
        <v>1768</v>
      </c>
      <c r="C462" s="70">
        <v>1302962</v>
      </c>
      <c r="D462" s="70" t="s">
        <v>77</v>
      </c>
      <c r="H462" s="71" t="s">
        <v>656</v>
      </c>
      <c r="I462" s="70" t="s">
        <v>1769</v>
      </c>
      <c r="J462" s="70" t="s">
        <v>63</v>
      </c>
      <c r="K462" s="70">
        <v>46</v>
      </c>
      <c r="L462" s="70" t="s">
        <v>83</v>
      </c>
      <c r="N462" s="70">
        <v>42</v>
      </c>
      <c r="P462" s="70">
        <v>75</v>
      </c>
      <c r="Q462" s="70" t="s">
        <v>66</v>
      </c>
      <c r="R462" s="70" t="s">
        <v>1770</v>
      </c>
      <c r="S462" s="70">
        <v>323</v>
      </c>
      <c r="T462" s="70" t="str">
        <f t="shared" si="23"/>
        <v>KR 46 A  42  75 SUR milan 3 323</v>
      </c>
      <c r="U462" s="70">
        <v>21525294</v>
      </c>
      <c r="V462" s="70">
        <v>3328149</v>
      </c>
      <c r="W462" s="70" t="s">
        <v>82</v>
      </c>
      <c r="X462" s="70" t="s">
        <v>63</v>
      </c>
      <c r="Y462" s="70">
        <v>46</v>
      </c>
      <c r="Z462" s="70" t="s">
        <v>83</v>
      </c>
      <c r="AB462" s="70">
        <v>42</v>
      </c>
      <c r="AD462" s="70">
        <v>75</v>
      </c>
      <c r="AE462" s="70" t="s">
        <v>66</v>
      </c>
      <c r="AF462" s="70" t="s">
        <v>1770</v>
      </c>
      <c r="AH462" s="70" t="str">
        <f t="shared" si="21"/>
        <v xml:space="preserve">KR 46 A  42  75 SUR milan 3 </v>
      </c>
      <c r="AI462" s="70" t="s">
        <v>61</v>
      </c>
      <c r="AJ462" s="70" t="s">
        <v>61</v>
      </c>
      <c r="AK462" s="70" t="s">
        <v>484</v>
      </c>
      <c r="AO462" s="72"/>
      <c r="AP462" s="70">
        <v>8</v>
      </c>
      <c r="AQ462" s="73">
        <v>41449</v>
      </c>
      <c r="AR462" s="73">
        <v>41453</v>
      </c>
      <c r="AS462" s="74">
        <f t="shared" si="22"/>
        <v>4</v>
      </c>
      <c r="AT462" s="70" t="s">
        <v>75</v>
      </c>
      <c r="AU462" s="70" t="s">
        <v>15</v>
      </c>
      <c r="AV462" s="75">
        <v>41453</v>
      </c>
      <c r="AW462" s="76" t="s">
        <v>237</v>
      </c>
      <c r="AX462" s="75">
        <v>41465</v>
      </c>
      <c r="AY462" s="76"/>
      <c r="AZ462" s="76"/>
      <c r="BA462" s="76"/>
      <c r="BB462" s="76"/>
      <c r="BC462" s="76"/>
      <c r="BD462" s="76"/>
      <c r="BE462" s="76"/>
      <c r="BF462" s="76"/>
      <c r="BG462" s="76"/>
      <c r="BH462" s="76"/>
      <c r="BI462" s="76"/>
      <c r="BJ462" s="76"/>
      <c r="BK462" s="76"/>
      <c r="BL462" s="76"/>
      <c r="BM462" s="76"/>
      <c r="BN462" s="76"/>
      <c r="BO462" s="76"/>
      <c r="BP462" s="76"/>
      <c r="BQ462" s="76"/>
      <c r="BR462" s="76"/>
      <c r="BS462" s="76"/>
      <c r="BT462" s="76"/>
      <c r="BU462" s="76"/>
      <c r="BV462" s="76"/>
      <c r="BW462" s="76"/>
      <c r="BX462" s="76"/>
      <c r="BY462" s="76"/>
      <c r="BZ462" s="76"/>
      <c r="CA462" s="76"/>
      <c r="CB462" s="76"/>
      <c r="CC462" s="76"/>
      <c r="CD462" s="76"/>
      <c r="CE462" s="76"/>
      <c r="CF462" s="76"/>
      <c r="CG462" s="76"/>
      <c r="CH462" s="76"/>
    </row>
    <row r="463" spans="1:86" ht="15" customHeight="1">
      <c r="B463" s="70" t="s">
        <v>1771</v>
      </c>
      <c r="C463" t="s">
        <v>1772</v>
      </c>
      <c r="D463" t="s">
        <v>180</v>
      </c>
      <c r="H463" s="7" t="s">
        <v>1773</v>
      </c>
      <c r="I463" t="s">
        <v>60</v>
      </c>
      <c r="T463" t="str">
        <f t="shared" si="23"/>
        <v xml:space="preserve">         </v>
      </c>
      <c r="U463" t="s">
        <v>61</v>
      </c>
      <c r="V463" t="s">
        <v>61</v>
      </c>
      <c r="W463" t="s">
        <v>1774</v>
      </c>
      <c r="X463" t="s">
        <v>80</v>
      </c>
      <c r="Y463">
        <v>36</v>
      </c>
      <c r="AA463" t="s">
        <v>66</v>
      </c>
      <c r="AB463">
        <v>27</v>
      </c>
      <c r="AC463" t="s">
        <v>83</v>
      </c>
      <c r="AD463">
        <v>16</v>
      </c>
      <c r="AH463" t="str">
        <f t="shared" si="21"/>
        <v xml:space="preserve">CL 36  SUR 27 A 16   </v>
      </c>
      <c r="AI463">
        <v>98668500</v>
      </c>
      <c r="AJ463">
        <v>3363175</v>
      </c>
      <c r="AK463" t="s">
        <v>311</v>
      </c>
      <c r="AO463" s="1"/>
      <c r="AP463">
        <v>5</v>
      </c>
      <c r="AQ463" s="4">
        <v>41452</v>
      </c>
      <c r="AR463" s="4">
        <v>41452</v>
      </c>
      <c r="AS463" s="5">
        <f t="shared" si="22"/>
        <v>0</v>
      </c>
      <c r="AT463" t="s">
        <v>75</v>
      </c>
      <c r="AU463" t="s">
        <v>195</v>
      </c>
      <c r="AV463" s="10">
        <v>41452</v>
      </c>
      <c r="AW463" s="9" t="s">
        <v>140</v>
      </c>
      <c r="AX463" s="10">
        <v>41452</v>
      </c>
      <c r="AY463" s="10">
        <v>41457</v>
      </c>
      <c r="AZ463" s="9" t="s">
        <v>118</v>
      </c>
      <c r="BA463" s="10">
        <v>41457</v>
      </c>
      <c r="BB463" s="10">
        <v>41508</v>
      </c>
      <c r="BC463" s="9" t="s">
        <v>421</v>
      </c>
      <c r="BD463" s="10">
        <v>41509</v>
      </c>
      <c r="BE463" s="10">
        <v>41564</v>
      </c>
      <c r="BF463" s="9" t="s">
        <v>421</v>
      </c>
      <c r="BG463" s="10">
        <v>41565</v>
      </c>
      <c r="BH463" s="10">
        <v>41771</v>
      </c>
      <c r="BI463" s="9" t="s">
        <v>859</v>
      </c>
      <c r="BJ463" s="10">
        <v>41773</v>
      </c>
    </row>
    <row r="464" spans="1:86" ht="15" customHeight="1">
      <c r="B464" t="s">
        <v>1775</v>
      </c>
      <c r="C464">
        <v>1303081</v>
      </c>
      <c r="D464" t="s">
        <v>94</v>
      </c>
      <c r="H464" s="7" t="s">
        <v>1776</v>
      </c>
      <c r="I464" t="s">
        <v>1777</v>
      </c>
      <c r="J464" t="s">
        <v>63</v>
      </c>
      <c r="K464">
        <v>28</v>
      </c>
      <c r="N464">
        <v>37</v>
      </c>
      <c r="O464" t="s">
        <v>104</v>
      </c>
      <c r="P464">
        <v>69</v>
      </c>
      <c r="Q464" t="s">
        <v>66</v>
      </c>
      <c r="S464">
        <v>109</v>
      </c>
      <c r="T464" t="str">
        <f t="shared" si="23"/>
        <v>KR 28   37 B 69 SUR  109</v>
      </c>
      <c r="U464">
        <v>552722</v>
      </c>
      <c r="V464">
        <v>3320542</v>
      </c>
      <c r="W464" t="s">
        <v>923</v>
      </c>
      <c r="AH464" t="str">
        <f t="shared" si="21"/>
        <v xml:space="preserve">         </v>
      </c>
      <c r="AI464" t="s">
        <v>61</v>
      </c>
      <c r="AJ464" t="s">
        <v>61</v>
      </c>
      <c r="AK464" t="s">
        <v>276</v>
      </c>
      <c r="AO464" s="1"/>
      <c r="AP464">
        <v>5</v>
      </c>
      <c r="AQ464" s="4">
        <v>41453</v>
      </c>
      <c r="AR464" s="4">
        <v>41453</v>
      </c>
      <c r="AS464" s="5">
        <f t="shared" si="22"/>
        <v>0</v>
      </c>
      <c r="AT464" t="s">
        <v>75</v>
      </c>
      <c r="AU464" t="s">
        <v>195</v>
      </c>
      <c r="AV464" s="10">
        <v>41453</v>
      </c>
      <c r="AW464" s="9" t="s">
        <v>118</v>
      </c>
      <c r="AX464" s="10">
        <v>41453</v>
      </c>
    </row>
    <row r="465" spans="2:83">
      <c r="B465" t="s">
        <v>1778</v>
      </c>
      <c r="C465" t="s">
        <v>1779</v>
      </c>
      <c r="D465" t="s">
        <v>57</v>
      </c>
      <c r="H465" s="7" t="s">
        <v>1592</v>
      </c>
      <c r="I465" t="s">
        <v>60</v>
      </c>
      <c r="T465" t="str">
        <f t="shared" si="23"/>
        <v xml:space="preserve">         </v>
      </c>
      <c r="U465" t="s">
        <v>61</v>
      </c>
      <c r="V465" t="s">
        <v>61</v>
      </c>
      <c r="W465" t="s">
        <v>1780</v>
      </c>
      <c r="X465" t="s">
        <v>63</v>
      </c>
      <c r="Y465">
        <v>29</v>
      </c>
      <c r="Z465" t="s">
        <v>83</v>
      </c>
      <c r="AB465">
        <v>39</v>
      </c>
      <c r="AD465">
        <v>41</v>
      </c>
      <c r="AE465" t="s">
        <v>66</v>
      </c>
      <c r="AF465" t="s">
        <v>1781</v>
      </c>
      <c r="AH465" t="str">
        <f t="shared" si="21"/>
        <v xml:space="preserve">KR 29 A  39  41 SUR CASA 39 </v>
      </c>
      <c r="AI465" t="s">
        <v>61</v>
      </c>
      <c r="AJ465">
        <v>5394418</v>
      </c>
      <c r="AK465" t="s">
        <v>339</v>
      </c>
      <c r="AO465" s="1"/>
      <c r="AP465">
        <v>6</v>
      </c>
      <c r="AQ465" s="4">
        <v>41453</v>
      </c>
      <c r="AR465" s="4">
        <v>41453</v>
      </c>
      <c r="AS465" s="5">
        <f t="shared" si="22"/>
        <v>0</v>
      </c>
      <c r="AT465" t="s">
        <v>75</v>
      </c>
      <c r="AU465" t="s">
        <v>195</v>
      </c>
      <c r="AV465" s="10">
        <v>41453</v>
      </c>
      <c r="AW465" s="9" t="s">
        <v>118</v>
      </c>
      <c r="AX465" s="10">
        <v>41453</v>
      </c>
    </row>
    <row r="466" spans="2:83" ht="15" customHeight="1">
      <c r="B466" t="s">
        <v>1782</v>
      </c>
      <c r="C466" t="s">
        <v>1783</v>
      </c>
      <c r="D466" t="s">
        <v>125</v>
      </c>
      <c r="E466" t="s">
        <v>101</v>
      </c>
      <c r="H466" s="7" t="s">
        <v>1784</v>
      </c>
      <c r="I466" t="s">
        <v>1785</v>
      </c>
      <c r="T466" t="str">
        <f t="shared" si="23"/>
        <v xml:space="preserve">         </v>
      </c>
      <c r="U466">
        <v>32338269</v>
      </c>
      <c r="V466">
        <v>3361800</v>
      </c>
      <c r="W466" t="s">
        <v>1786</v>
      </c>
      <c r="AH466" t="str">
        <f t="shared" si="21"/>
        <v xml:space="preserve">         </v>
      </c>
      <c r="AI466" t="s">
        <v>61</v>
      </c>
      <c r="AJ466" t="s">
        <v>61</v>
      </c>
      <c r="AL466" t="s">
        <v>419</v>
      </c>
      <c r="AO466" s="1"/>
      <c r="AP466">
        <v>10</v>
      </c>
      <c r="AQ466" s="4">
        <v>41453</v>
      </c>
      <c r="AR466" s="4">
        <v>41453</v>
      </c>
      <c r="AS466" s="5">
        <f t="shared" si="22"/>
        <v>0</v>
      </c>
      <c r="AT466" t="s">
        <v>75</v>
      </c>
      <c r="AU466" t="s">
        <v>15</v>
      </c>
      <c r="AV466" s="10">
        <v>41453</v>
      </c>
      <c r="AW466" s="9" t="s">
        <v>237</v>
      </c>
      <c r="AX466" s="10">
        <v>41453</v>
      </c>
    </row>
    <row r="467" spans="2:83" ht="15" customHeight="1">
      <c r="B467" t="s">
        <v>1787</v>
      </c>
      <c r="C467">
        <v>1303059</v>
      </c>
      <c r="D467" t="s">
        <v>87</v>
      </c>
      <c r="H467" s="7" t="s">
        <v>1788</v>
      </c>
      <c r="I467" t="s">
        <v>89</v>
      </c>
      <c r="T467" t="str">
        <f t="shared" si="23"/>
        <v xml:space="preserve">         </v>
      </c>
      <c r="U467" t="s">
        <v>61</v>
      </c>
      <c r="V467" t="s">
        <v>61</v>
      </c>
      <c r="W467" t="s">
        <v>1789</v>
      </c>
      <c r="AH467" t="str">
        <f t="shared" si="21"/>
        <v xml:space="preserve">         </v>
      </c>
      <c r="AI467" t="s">
        <v>61</v>
      </c>
      <c r="AJ467" t="s">
        <v>61</v>
      </c>
      <c r="AL467" t="s">
        <v>91</v>
      </c>
      <c r="AO467" s="1" t="s">
        <v>1790</v>
      </c>
      <c r="AP467">
        <v>12</v>
      </c>
      <c r="AQ467" s="4">
        <v>41452</v>
      </c>
      <c r="AR467" s="4">
        <v>41452</v>
      </c>
      <c r="AS467" s="5">
        <f t="shared" si="22"/>
        <v>0</v>
      </c>
      <c r="AT467" t="s">
        <v>75</v>
      </c>
      <c r="AU467" t="s">
        <v>15</v>
      </c>
      <c r="AV467" s="10">
        <v>41452</v>
      </c>
      <c r="AW467" s="9" t="s">
        <v>254</v>
      </c>
      <c r="AX467" s="10">
        <v>41452</v>
      </c>
      <c r="AY467" s="10">
        <v>41485</v>
      </c>
      <c r="AZ467" s="9" t="s">
        <v>118</v>
      </c>
      <c r="BA467" s="10">
        <v>41486</v>
      </c>
      <c r="BB467" s="10">
        <v>41508</v>
      </c>
      <c r="BC467" s="9" t="s">
        <v>421</v>
      </c>
      <c r="BD467" s="10">
        <v>41509</v>
      </c>
      <c r="CE467" s="10">
        <v>41509</v>
      </c>
    </row>
    <row r="468" spans="2:83" ht="15" customHeight="1">
      <c r="B468" t="s">
        <v>1791</v>
      </c>
      <c r="C468">
        <v>1303058</v>
      </c>
      <c r="D468" t="s">
        <v>180</v>
      </c>
      <c r="H468" s="7" t="s">
        <v>1792</v>
      </c>
      <c r="I468" t="s">
        <v>89</v>
      </c>
      <c r="T468" t="str">
        <f t="shared" si="23"/>
        <v xml:space="preserve">         </v>
      </c>
      <c r="U468" t="s">
        <v>61</v>
      </c>
      <c r="V468" t="s">
        <v>61</v>
      </c>
      <c r="W468" t="s">
        <v>82</v>
      </c>
      <c r="AH468" t="str">
        <f t="shared" si="21"/>
        <v xml:space="preserve">         </v>
      </c>
      <c r="AI468" t="s">
        <v>61</v>
      </c>
      <c r="AJ468" t="s">
        <v>61</v>
      </c>
      <c r="AL468" t="s">
        <v>91</v>
      </c>
      <c r="AO468" s="1"/>
      <c r="AP468">
        <v>12</v>
      </c>
      <c r="AQ468" s="4">
        <v>41452</v>
      </c>
      <c r="AR468" s="4">
        <v>41492</v>
      </c>
      <c r="AS468" s="5">
        <f t="shared" si="22"/>
        <v>40</v>
      </c>
      <c r="AT468" t="s">
        <v>75</v>
      </c>
      <c r="AU468" t="s">
        <v>105</v>
      </c>
      <c r="AV468" s="10">
        <v>41492</v>
      </c>
      <c r="AW468" s="9" t="s">
        <v>118</v>
      </c>
      <c r="AX468" s="10">
        <v>41492</v>
      </c>
    </row>
    <row r="469" spans="2:83" ht="15" customHeight="1">
      <c r="B469" t="s">
        <v>1793</v>
      </c>
      <c r="C469">
        <v>129442</v>
      </c>
      <c r="D469" t="s">
        <v>64</v>
      </c>
      <c r="E469" t="s">
        <v>101</v>
      </c>
      <c r="G469" t="s">
        <v>1794</v>
      </c>
      <c r="H469" s="7" t="s">
        <v>387</v>
      </c>
      <c r="I469" t="s">
        <v>676</v>
      </c>
      <c r="T469" t="str">
        <f t="shared" si="23"/>
        <v xml:space="preserve">         </v>
      </c>
      <c r="U469" t="s">
        <v>61</v>
      </c>
      <c r="V469" t="s">
        <v>61</v>
      </c>
      <c r="W469" t="s">
        <v>1795</v>
      </c>
      <c r="X469" t="s">
        <v>63</v>
      </c>
      <c r="Y469">
        <v>46</v>
      </c>
      <c r="Z469" t="s">
        <v>81</v>
      </c>
      <c r="AB469">
        <v>46</v>
      </c>
      <c r="AD469">
        <v>27</v>
      </c>
      <c r="AE469" t="s">
        <v>66</v>
      </c>
      <c r="AH469" t="str">
        <f t="shared" si="21"/>
        <v xml:space="preserve">KR 46 C  46  27 SUR  </v>
      </c>
      <c r="AI469">
        <v>900179499</v>
      </c>
      <c r="AJ469">
        <v>3782019</v>
      </c>
      <c r="AK469" t="s">
        <v>131</v>
      </c>
      <c r="AO469" s="1"/>
      <c r="AP469">
        <v>8</v>
      </c>
      <c r="AQ469" s="4">
        <v>41451</v>
      </c>
      <c r="AR469" s="4">
        <v>41485</v>
      </c>
      <c r="AS469" s="5">
        <f t="shared" si="22"/>
        <v>34</v>
      </c>
      <c r="AT469" t="s">
        <v>75</v>
      </c>
      <c r="AU469" t="s">
        <v>15</v>
      </c>
      <c r="AV469" s="10">
        <v>41455</v>
      </c>
      <c r="AW469" s="9" t="s">
        <v>503</v>
      </c>
      <c r="AX469" s="10">
        <v>41485</v>
      </c>
      <c r="CE469" s="10">
        <v>41491</v>
      </c>
    </row>
    <row r="470" spans="2:83" ht="15" customHeight="1">
      <c r="B470" t="s">
        <v>1796</v>
      </c>
      <c r="C470">
        <v>129441</v>
      </c>
      <c r="D470" t="s">
        <v>180</v>
      </c>
      <c r="H470" s="7" t="s">
        <v>1797</v>
      </c>
      <c r="I470" t="s">
        <v>676</v>
      </c>
      <c r="T470" t="str">
        <f t="shared" si="23"/>
        <v xml:space="preserve">         </v>
      </c>
      <c r="U470" t="s">
        <v>61</v>
      </c>
      <c r="V470" t="s">
        <v>61</v>
      </c>
      <c r="W470" t="s">
        <v>82</v>
      </c>
      <c r="AH470" t="str">
        <f t="shared" si="21"/>
        <v xml:space="preserve">         </v>
      </c>
      <c r="AI470" t="s">
        <v>61</v>
      </c>
      <c r="AJ470" t="s">
        <v>61</v>
      </c>
      <c r="AL470" t="s">
        <v>191</v>
      </c>
      <c r="AO470" s="1"/>
      <c r="AP470">
        <v>11</v>
      </c>
      <c r="AQ470" s="4">
        <v>41451</v>
      </c>
      <c r="AR470" s="4">
        <v>41451</v>
      </c>
      <c r="AS470" s="5">
        <f t="shared" si="22"/>
        <v>0</v>
      </c>
      <c r="AT470" t="s">
        <v>75</v>
      </c>
      <c r="AU470" t="s">
        <v>105</v>
      </c>
      <c r="AV470" s="10">
        <v>41451</v>
      </c>
      <c r="AW470" s="9" t="s">
        <v>118</v>
      </c>
    </row>
    <row r="471" spans="2:83" ht="15" customHeight="1">
      <c r="B471" t="s">
        <v>1798</v>
      </c>
      <c r="C471">
        <v>1303108</v>
      </c>
      <c r="D471" t="s">
        <v>64</v>
      </c>
      <c r="E471" t="s">
        <v>58</v>
      </c>
      <c r="H471" s="7" t="s">
        <v>1233</v>
      </c>
      <c r="I471" t="s">
        <v>60</v>
      </c>
      <c r="T471" t="str">
        <f t="shared" si="23"/>
        <v xml:space="preserve">         </v>
      </c>
      <c r="U471" t="s">
        <v>61</v>
      </c>
      <c r="V471" t="s">
        <v>61</v>
      </c>
      <c r="W471" t="s">
        <v>1799</v>
      </c>
      <c r="X471" t="s">
        <v>146</v>
      </c>
      <c r="Y471">
        <v>34</v>
      </c>
      <c r="Z471" t="s">
        <v>170</v>
      </c>
      <c r="AA471" t="s">
        <v>66</v>
      </c>
      <c r="AB471">
        <v>30</v>
      </c>
      <c r="AD471">
        <v>17</v>
      </c>
      <c r="AH471" t="str">
        <f t="shared" si="21"/>
        <v xml:space="preserve">TR 34 D SUR 30  17   </v>
      </c>
      <c r="AI471" t="s">
        <v>61</v>
      </c>
      <c r="AJ471" t="s">
        <v>61</v>
      </c>
      <c r="AK471" t="s">
        <v>194</v>
      </c>
      <c r="AO471" s="1"/>
      <c r="AP471">
        <v>3</v>
      </c>
      <c r="AQ471" s="4">
        <v>41457</v>
      </c>
      <c r="AR471" s="4">
        <v>41453</v>
      </c>
      <c r="AS471" s="5">
        <f t="shared" si="22"/>
        <v>-4</v>
      </c>
      <c r="AT471" t="s">
        <v>75</v>
      </c>
      <c r="AU471" t="s">
        <v>105</v>
      </c>
      <c r="AV471" s="10">
        <v>41453</v>
      </c>
      <c r="AW471" s="9" t="s">
        <v>118</v>
      </c>
      <c r="AX471" s="10">
        <v>41453</v>
      </c>
      <c r="AY471" s="10">
        <v>41464</v>
      </c>
      <c r="AZ471" s="9" t="s">
        <v>203</v>
      </c>
      <c r="BA471" s="10">
        <v>41464</v>
      </c>
      <c r="CE471" s="10">
        <v>41703</v>
      </c>
    </row>
    <row r="472" spans="2:83" ht="15" customHeight="1">
      <c r="B472" t="s">
        <v>1800</v>
      </c>
      <c r="C472">
        <v>1303116</v>
      </c>
      <c r="D472" t="s">
        <v>64</v>
      </c>
      <c r="E472" t="s">
        <v>58</v>
      </c>
      <c r="H472" s="7" t="s">
        <v>1801</v>
      </c>
      <c r="I472" t="s">
        <v>231</v>
      </c>
      <c r="T472" t="str">
        <f t="shared" si="23"/>
        <v xml:space="preserve">         </v>
      </c>
      <c r="U472" t="s">
        <v>61</v>
      </c>
      <c r="V472" t="s">
        <v>61</v>
      </c>
      <c r="W472" t="s">
        <v>82</v>
      </c>
      <c r="X472" t="s">
        <v>146</v>
      </c>
      <c r="Y472">
        <v>34</v>
      </c>
      <c r="Z472" t="s">
        <v>72</v>
      </c>
      <c r="AA472" t="s">
        <v>66</v>
      </c>
      <c r="AB472">
        <v>30</v>
      </c>
      <c r="AC472" t="s">
        <v>83</v>
      </c>
      <c r="AH472" t="str">
        <f t="shared" si="21"/>
        <v xml:space="preserve">TR 34 F SUR 30 A    </v>
      </c>
      <c r="AI472" t="s">
        <v>61</v>
      </c>
      <c r="AJ472" t="s">
        <v>61</v>
      </c>
      <c r="AK472" t="s">
        <v>194</v>
      </c>
      <c r="AO472" s="1"/>
      <c r="AP472">
        <v>3</v>
      </c>
      <c r="AQ472" s="4">
        <v>41457</v>
      </c>
      <c r="AR472" s="4">
        <v>41467</v>
      </c>
      <c r="AS472" s="5">
        <f t="shared" si="22"/>
        <v>10</v>
      </c>
      <c r="AT472" t="s">
        <v>75</v>
      </c>
      <c r="AU472" t="s">
        <v>15</v>
      </c>
      <c r="AV472" s="10">
        <v>41453</v>
      </c>
      <c r="AW472" s="9" t="s">
        <v>1802</v>
      </c>
      <c r="AX472" s="10">
        <v>41453</v>
      </c>
      <c r="AY472" s="10">
        <v>41467</v>
      </c>
      <c r="AZ472" s="9" t="s">
        <v>237</v>
      </c>
      <c r="BA472" s="10">
        <v>41467</v>
      </c>
      <c r="CE472" s="10">
        <v>41477</v>
      </c>
    </row>
    <row r="473" spans="2:83" ht="15" customHeight="1">
      <c r="B473" t="s">
        <v>1803</v>
      </c>
      <c r="C473" t="s">
        <v>1804</v>
      </c>
      <c r="D473" t="s">
        <v>64</v>
      </c>
      <c r="E473" t="s">
        <v>58</v>
      </c>
      <c r="H473" s="7" t="s">
        <v>1805</v>
      </c>
      <c r="I473" t="s">
        <v>273</v>
      </c>
      <c r="T473" t="str">
        <f t="shared" si="23"/>
        <v xml:space="preserve">         </v>
      </c>
      <c r="U473" t="s">
        <v>61</v>
      </c>
      <c r="V473" t="s">
        <v>61</v>
      </c>
      <c r="W473" t="s">
        <v>82</v>
      </c>
      <c r="X473" t="s">
        <v>63</v>
      </c>
      <c r="Y473">
        <v>26</v>
      </c>
      <c r="AB473">
        <v>41</v>
      </c>
      <c r="AC473" t="s">
        <v>104</v>
      </c>
      <c r="AD473">
        <v>46</v>
      </c>
      <c r="AE473" t="s">
        <v>66</v>
      </c>
      <c r="AG473">
        <v>402</v>
      </c>
      <c r="AH473" t="str">
        <f t="shared" si="21"/>
        <v>KR 26   41 B 46 SUR  402</v>
      </c>
      <c r="AI473" t="s">
        <v>61</v>
      </c>
      <c r="AJ473" t="s">
        <v>61</v>
      </c>
      <c r="AK473" t="s">
        <v>322</v>
      </c>
      <c r="AO473" s="1"/>
      <c r="AP473">
        <v>6</v>
      </c>
      <c r="AQ473" s="4">
        <v>41450</v>
      </c>
      <c r="AR473" s="4">
        <v>41451</v>
      </c>
      <c r="AS473" s="5">
        <f t="shared" si="22"/>
        <v>1</v>
      </c>
      <c r="AT473" t="s">
        <v>75</v>
      </c>
      <c r="AU473" t="s">
        <v>15</v>
      </c>
      <c r="AV473" s="10">
        <v>41451</v>
      </c>
      <c r="AW473" s="9" t="s">
        <v>237</v>
      </c>
      <c r="AX473" s="10">
        <v>41451</v>
      </c>
      <c r="AY473" s="10">
        <v>41457</v>
      </c>
      <c r="AZ473" s="9" t="s">
        <v>237</v>
      </c>
      <c r="BA473" s="10">
        <v>41457</v>
      </c>
      <c r="CE473" s="10">
        <v>41703</v>
      </c>
    </row>
    <row r="474" spans="2:83" ht="15" customHeight="1">
      <c r="B474" t="s">
        <v>1806</v>
      </c>
      <c r="C474">
        <v>1303039</v>
      </c>
      <c r="D474" t="s">
        <v>64</v>
      </c>
      <c r="E474" t="s">
        <v>101</v>
      </c>
      <c r="H474" s="7" t="s">
        <v>1807</v>
      </c>
      <c r="I474" t="s">
        <v>231</v>
      </c>
      <c r="T474" t="str">
        <f t="shared" si="23"/>
        <v xml:space="preserve">         </v>
      </c>
      <c r="U474" t="s">
        <v>61</v>
      </c>
      <c r="V474" t="s">
        <v>61</v>
      </c>
      <c r="W474" t="s">
        <v>1808</v>
      </c>
      <c r="X474" t="s">
        <v>80</v>
      </c>
      <c r="Y474">
        <v>37</v>
      </c>
      <c r="AA474" t="s">
        <v>66</v>
      </c>
      <c r="AD474">
        <v>35</v>
      </c>
      <c r="AF474">
        <v>13</v>
      </c>
      <c r="AG474" t="s">
        <v>1809</v>
      </c>
      <c r="AH474" t="str">
        <f t="shared" si="21"/>
        <v>CL 37  SUR   35  13 piso 1</v>
      </c>
      <c r="AI474" t="s">
        <v>61</v>
      </c>
      <c r="AJ474" t="s">
        <v>61</v>
      </c>
      <c r="AK474" t="s">
        <v>211</v>
      </c>
      <c r="AO474" s="1"/>
      <c r="AP474">
        <v>9</v>
      </c>
      <c r="AQ474" s="4">
        <v>41451</v>
      </c>
      <c r="AR474" s="4">
        <v>41465</v>
      </c>
      <c r="AS474" s="5">
        <f t="shared" si="22"/>
        <v>14</v>
      </c>
      <c r="AT474" t="s">
        <v>75</v>
      </c>
      <c r="AU474" t="s">
        <v>15</v>
      </c>
      <c r="AV474" s="10">
        <v>41465</v>
      </c>
      <c r="AW474" s="9" t="s">
        <v>1767</v>
      </c>
      <c r="AX474" s="10">
        <v>41466</v>
      </c>
    </row>
    <row r="475" spans="2:83" ht="15" customHeight="1">
      <c r="B475" t="s">
        <v>1810</v>
      </c>
      <c r="C475" t="s">
        <v>1811</v>
      </c>
      <c r="D475" t="s">
        <v>94</v>
      </c>
      <c r="H475" s="7" t="s">
        <v>1812</v>
      </c>
      <c r="I475" t="s">
        <v>60</v>
      </c>
      <c r="T475" t="str">
        <f t="shared" si="23"/>
        <v xml:space="preserve">         </v>
      </c>
      <c r="U475" t="s">
        <v>61</v>
      </c>
      <c r="V475" t="s">
        <v>61</v>
      </c>
      <c r="W475" t="s">
        <v>1813</v>
      </c>
      <c r="X475" t="s">
        <v>80</v>
      </c>
      <c r="Y475">
        <v>23</v>
      </c>
      <c r="AA475" t="s">
        <v>66</v>
      </c>
      <c r="AB475">
        <v>25</v>
      </c>
      <c r="AC475" t="s">
        <v>104</v>
      </c>
      <c r="AD475">
        <v>69</v>
      </c>
      <c r="AH475" t="str">
        <f t="shared" si="21"/>
        <v xml:space="preserve">CL 23  SUR 25 B 69   </v>
      </c>
      <c r="AI475" t="s">
        <v>61</v>
      </c>
      <c r="AJ475" t="s">
        <v>61</v>
      </c>
      <c r="AK475" t="s">
        <v>374</v>
      </c>
      <c r="AO475" s="1"/>
      <c r="AP475">
        <v>4</v>
      </c>
      <c r="AQ475" s="4">
        <v>41452</v>
      </c>
      <c r="AR475" s="4">
        <v>41482</v>
      </c>
      <c r="AS475" s="5">
        <f t="shared" si="22"/>
        <v>30</v>
      </c>
      <c r="AT475" t="s">
        <v>75</v>
      </c>
      <c r="AU475" t="s">
        <v>15</v>
      </c>
      <c r="AV475" s="10">
        <v>41482</v>
      </c>
      <c r="AW475" s="9" t="s">
        <v>1767</v>
      </c>
      <c r="AX475" s="10">
        <v>41483</v>
      </c>
      <c r="CE475" s="10">
        <v>41488</v>
      </c>
    </row>
    <row r="476" spans="2:83" ht="15" customHeight="1">
      <c r="B476" t="s">
        <v>1814</v>
      </c>
      <c r="C476">
        <v>1303105</v>
      </c>
      <c r="D476" t="s">
        <v>64</v>
      </c>
      <c r="E476" t="s">
        <v>64</v>
      </c>
      <c r="H476" s="7" t="s">
        <v>1815</v>
      </c>
      <c r="I476" t="s">
        <v>273</v>
      </c>
      <c r="T476" t="str">
        <f t="shared" si="23"/>
        <v xml:space="preserve">         </v>
      </c>
      <c r="U476" t="s">
        <v>61</v>
      </c>
      <c r="V476" t="s">
        <v>61</v>
      </c>
      <c r="W476" t="s">
        <v>1816</v>
      </c>
      <c r="X476" t="s">
        <v>80</v>
      </c>
      <c r="Y476">
        <v>40</v>
      </c>
      <c r="Z476" t="s">
        <v>104</v>
      </c>
      <c r="AA476" t="s">
        <v>66</v>
      </c>
      <c r="AB476">
        <v>29</v>
      </c>
      <c r="AD476">
        <v>43</v>
      </c>
      <c r="AH476" t="str">
        <f t="shared" si="21"/>
        <v xml:space="preserve">CL 40 B SUR 29  43   </v>
      </c>
      <c r="AI476">
        <v>3340530</v>
      </c>
      <c r="AJ476">
        <v>2769911</v>
      </c>
      <c r="AK476" t="s">
        <v>117</v>
      </c>
      <c r="AO476" s="1"/>
      <c r="AP476">
        <v>6</v>
      </c>
      <c r="AQ476" s="4">
        <v>41453</v>
      </c>
      <c r="AR476" s="4">
        <v>41453</v>
      </c>
      <c r="AS476" s="5">
        <f t="shared" si="22"/>
        <v>0</v>
      </c>
      <c r="AT476" t="s">
        <v>75</v>
      </c>
      <c r="AU476" t="s">
        <v>202</v>
      </c>
      <c r="AV476" s="10">
        <v>41453</v>
      </c>
      <c r="AW476" s="9" t="s">
        <v>1767</v>
      </c>
      <c r="AX476" s="10">
        <v>41453</v>
      </c>
    </row>
    <row r="477" spans="2:83">
      <c r="B477" t="s">
        <v>1817</v>
      </c>
      <c r="C477">
        <v>1303107</v>
      </c>
      <c r="D477" t="s">
        <v>57</v>
      </c>
      <c r="H477" s="7" t="s">
        <v>1818</v>
      </c>
      <c r="I477" t="s">
        <v>1819</v>
      </c>
      <c r="J477" t="s">
        <v>289</v>
      </c>
      <c r="K477">
        <v>31</v>
      </c>
      <c r="N477">
        <v>32</v>
      </c>
      <c r="O477" t="s">
        <v>170</v>
      </c>
      <c r="P477">
        <v>26</v>
      </c>
      <c r="Q477" t="s">
        <v>66</v>
      </c>
      <c r="T477" t="str">
        <f t="shared" si="23"/>
        <v xml:space="preserve">DG 31   32 D 26 SUR  </v>
      </c>
      <c r="U477" t="s">
        <v>61</v>
      </c>
      <c r="V477">
        <v>3335112</v>
      </c>
      <c r="W477" t="s">
        <v>1820</v>
      </c>
      <c r="AH477" t="str">
        <f t="shared" si="21"/>
        <v xml:space="preserve">         </v>
      </c>
      <c r="AK477" t="s">
        <v>449</v>
      </c>
      <c r="AO477" s="1"/>
      <c r="AP477">
        <v>3</v>
      </c>
      <c r="AQ477" s="4">
        <v>41457</v>
      </c>
      <c r="AR477" s="4">
        <v>41467</v>
      </c>
      <c r="AS477" s="5">
        <f t="shared" si="22"/>
        <v>10</v>
      </c>
      <c r="AT477" t="s">
        <v>75</v>
      </c>
      <c r="AU477" t="s">
        <v>15</v>
      </c>
      <c r="AV477" s="10">
        <v>41467</v>
      </c>
      <c r="AW477" s="9" t="s">
        <v>237</v>
      </c>
      <c r="AX477" s="10">
        <v>41474</v>
      </c>
      <c r="AY477" s="10">
        <v>41479</v>
      </c>
      <c r="AZ477" s="9" t="s">
        <v>203</v>
      </c>
      <c r="BA477" s="10">
        <v>41479</v>
      </c>
      <c r="CE477" s="10">
        <v>41486</v>
      </c>
    </row>
    <row r="478" spans="2:83" ht="15" customHeight="1">
      <c r="B478" t="s">
        <v>1821</v>
      </c>
      <c r="C478">
        <v>1303111</v>
      </c>
      <c r="D478" t="s">
        <v>87</v>
      </c>
      <c r="H478" s="7" t="s">
        <v>387</v>
      </c>
      <c r="I478" t="s">
        <v>1822</v>
      </c>
      <c r="J478" t="s">
        <v>63</v>
      </c>
      <c r="K478">
        <v>24</v>
      </c>
      <c r="L478" t="s">
        <v>72</v>
      </c>
      <c r="N478">
        <v>40</v>
      </c>
      <c r="P478">
        <v>90</v>
      </c>
      <c r="Q478" t="s">
        <v>66</v>
      </c>
      <c r="S478">
        <v>213</v>
      </c>
      <c r="T478" t="str">
        <f t="shared" si="23"/>
        <v>KR 24 F  40  90 SUR  213</v>
      </c>
      <c r="U478" t="s">
        <v>61</v>
      </c>
      <c r="V478">
        <v>2702302</v>
      </c>
      <c r="AH478" t="str">
        <f t="shared" si="21"/>
        <v xml:space="preserve">         </v>
      </c>
      <c r="AK478" t="s">
        <v>74</v>
      </c>
      <c r="AO478" s="1"/>
      <c r="AP478">
        <v>6</v>
      </c>
      <c r="AQ478" s="4">
        <v>41457</v>
      </c>
      <c r="AR478" s="4">
        <v>41460</v>
      </c>
      <c r="AS478" s="5">
        <f t="shared" si="22"/>
        <v>3</v>
      </c>
      <c r="AT478" t="s">
        <v>75</v>
      </c>
      <c r="AU478" t="s">
        <v>15</v>
      </c>
      <c r="AV478" s="10">
        <v>41460</v>
      </c>
      <c r="AW478" s="9" t="s">
        <v>1767</v>
      </c>
      <c r="AX478" s="10">
        <v>41460</v>
      </c>
      <c r="CE478" s="10">
        <v>41617</v>
      </c>
    </row>
    <row r="479" spans="2:83" ht="15" customHeight="1">
      <c r="B479" t="s">
        <v>1823</v>
      </c>
      <c r="C479">
        <v>1303148</v>
      </c>
      <c r="D479" t="s">
        <v>64</v>
      </c>
      <c r="E479" t="s">
        <v>58</v>
      </c>
      <c r="H479" s="7" t="s">
        <v>1824</v>
      </c>
      <c r="I479" t="s">
        <v>60</v>
      </c>
      <c r="T479" t="str">
        <f t="shared" si="23"/>
        <v xml:space="preserve">         </v>
      </c>
      <c r="U479" t="s">
        <v>61</v>
      </c>
      <c r="V479" t="s">
        <v>61</v>
      </c>
      <c r="W479" t="s">
        <v>1825</v>
      </c>
      <c r="X479" t="s">
        <v>146</v>
      </c>
      <c r="Y479">
        <v>34</v>
      </c>
      <c r="AA479" t="s">
        <v>66</v>
      </c>
      <c r="AB479">
        <v>32</v>
      </c>
      <c r="AC479" t="s">
        <v>104</v>
      </c>
      <c r="AD479">
        <v>31</v>
      </c>
      <c r="AH479" t="str">
        <f t="shared" si="21"/>
        <v xml:space="preserve">TR 34  SUR 32 B 31   </v>
      </c>
      <c r="AI479" t="s">
        <v>61</v>
      </c>
      <c r="AJ479" t="s">
        <v>61</v>
      </c>
      <c r="AK479" t="s">
        <v>279</v>
      </c>
      <c r="AO479" s="1"/>
      <c r="AP479">
        <v>9</v>
      </c>
      <c r="AQ479" s="4">
        <v>41458</v>
      </c>
      <c r="AR479" s="4">
        <v>41458</v>
      </c>
      <c r="AS479" s="5">
        <f t="shared" si="22"/>
        <v>0</v>
      </c>
      <c r="AT479" t="s">
        <v>69</v>
      </c>
      <c r="AU479" t="s">
        <v>15</v>
      </c>
      <c r="AV479" s="10">
        <v>41458</v>
      </c>
      <c r="AW479" s="9" t="s">
        <v>1767</v>
      </c>
      <c r="AX479" s="10">
        <v>41458</v>
      </c>
      <c r="BM479" s="10">
        <v>41459</v>
      </c>
      <c r="BN479" s="10">
        <v>41459</v>
      </c>
      <c r="BO479" s="10">
        <v>41459</v>
      </c>
      <c r="BP479" s="10">
        <v>41459</v>
      </c>
      <c r="BS479" s="10">
        <v>41471</v>
      </c>
      <c r="BT479" s="10">
        <v>41474</v>
      </c>
      <c r="CE479" s="10">
        <v>41541</v>
      </c>
    </row>
    <row r="480" spans="2:83" ht="15" customHeight="1">
      <c r="B480" t="s">
        <v>1826</v>
      </c>
      <c r="C480">
        <v>1303136</v>
      </c>
      <c r="D480" t="s">
        <v>64</v>
      </c>
      <c r="E480" t="s">
        <v>58</v>
      </c>
      <c r="H480" s="7" t="s">
        <v>1233</v>
      </c>
      <c r="I480" t="s">
        <v>231</v>
      </c>
      <c r="T480" t="str">
        <f t="shared" si="23"/>
        <v xml:space="preserve">         </v>
      </c>
      <c r="U480" t="s">
        <v>61</v>
      </c>
      <c r="V480" t="s">
        <v>61</v>
      </c>
      <c r="W480" t="s">
        <v>1827</v>
      </c>
      <c r="X480" t="s">
        <v>289</v>
      </c>
      <c r="Y480">
        <v>40</v>
      </c>
      <c r="AB480">
        <v>34</v>
      </c>
      <c r="AC480" t="s">
        <v>83</v>
      </c>
      <c r="AD480">
        <v>8</v>
      </c>
      <c r="AH480" t="str">
        <f t="shared" si="21"/>
        <v xml:space="preserve">DG 40   34 A 8   </v>
      </c>
      <c r="AI480" t="s">
        <v>61</v>
      </c>
      <c r="AJ480">
        <v>3146223270</v>
      </c>
      <c r="AK480" t="s">
        <v>279</v>
      </c>
      <c r="AO480" s="1"/>
      <c r="AP480">
        <v>9</v>
      </c>
      <c r="AQ480" s="4">
        <v>41458</v>
      </c>
      <c r="AR480" s="4">
        <v>41458</v>
      </c>
      <c r="AS480" s="5">
        <f t="shared" si="22"/>
        <v>0</v>
      </c>
      <c r="AT480" t="s">
        <v>75</v>
      </c>
      <c r="AU480" t="s">
        <v>15</v>
      </c>
      <c r="AV480" s="10">
        <v>41457</v>
      </c>
      <c r="AW480" s="9" t="s">
        <v>1767</v>
      </c>
      <c r="AX480" s="10">
        <v>41458</v>
      </c>
      <c r="AY480" s="10">
        <v>41467</v>
      </c>
      <c r="AZ480" s="9" t="s">
        <v>237</v>
      </c>
      <c r="BA480" s="10">
        <v>41467</v>
      </c>
      <c r="CE480" s="10">
        <v>41703</v>
      </c>
    </row>
    <row r="481" spans="2:83">
      <c r="B481" t="s">
        <v>1828</v>
      </c>
      <c r="C481">
        <v>1303141</v>
      </c>
      <c r="D481" t="s">
        <v>57</v>
      </c>
      <c r="H481" s="7" t="s">
        <v>1592</v>
      </c>
      <c r="I481" t="s">
        <v>60</v>
      </c>
      <c r="T481" t="str">
        <f t="shared" si="23"/>
        <v xml:space="preserve">         </v>
      </c>
      <c r="U481" t="s">
        <v>61</v>
      </c>
      <c r="V481" t="s">
        <v>61</v>
      </c>
      <c r="W481" t="s">
        <v>1829</v>
      </c>
      <c r="X481" t="s">
        <v>63</v>
      </c>
      <c r="Y481">
        <v>39</v>
      </c>
      <c r="Z481" t="s">
        <v>136</v>
      </c>
      <c r="AB481">
        <v>45</v>
      </c>
      <c r="AC481" t="s">
        <v>81</v>
      </c>
      <c r="AD481">
        <v>18</v>
      </c>
      <c r="AH481" t="str">
        <f t="shared" si="21"/>
        <v xml:space="preserve">KR 39 DD  45 C 18   </v>
      </c>
      <c r="AI481" t="s">
        <v>61</v>
      </c>
      <c r="AJ481" t="s">
        <v>61</v>
      </c>
      <c r="AK481" t="s">
        <v>316</v>
      </c>
      <c r="AO481" s="1"/>
      <c r="AP481">
        <v>7</v>
      </c>
      <c r="AQ481" s="4">
        <v>41458</v>
      </c>
      <c r="AR481" s="4">
        <v>41458</v>
      </c>
      <c r="AS481" s="5">
        <f t="shared" si="22"/>
        <v>0</v>
      </c>
      <c r="AT481" t="s">
        <v>84</v>
      </c>
      <c r="AU481" t="s">
        <v>7</v>
      </c>
      <c r="AV481" s="10">
        <v>41458</v>
      </c>
      <c r="AW481" s="9" t="s">
        <v>1767</v>
      </c>
      <c r="AX481" s="10">
        <v>41458</v>
      </c>
      <c r="AY481" s="10">
        <v>41467</v>
      </c>
      <c r="AZ481" s="9" t="s">
        <v>1767</v>
      </c>
      <c r="BA481" s="10">
        <v>41467</v>
      </c>
    </row>
    <row r="482" spans="2:83" ht="15" customHeight="1">
      <c r="B482" t="s">
        <v>1830</v>
      </c>
      <c r="C482">
        <v>1303115</v>
      </c>
      <c r="D482" t="s">
        <v>64</v>
      </c>
      <c r="E482" t="s">
        <v>286</v>
      </c>
      <c r="H482" s="7" t="s">
        <v>1831</v>
      </c>
      <c r="I482" t="s">
        <v>273</v>
      </c>
      <c r="T482" t="str">
        <f t="shared" si="23"/>
        <v xml:space="preserve">         </v>
      </c>
      <c r="U482" t="s">
        <v>61</v>
      </c>
      <c r="V482" t="s">
        <v>61</v>
      </c>
      <c r="W482" t="s">
        <v>1832</v>
      </c>
      <c r="X482" t="s">
        <v>146</v>
      </c>
      <c r="Y482">
        <v>36</v>
      </c>
      <c r="Z482" t="s">
        <v>170</v>
      </c>
      <c r="AA482" t="s">
        <v>66</v>
      </c>
      <c r="AB482">
        <v>29</v>
      </c>
      <c r="AD482">
        <v>37</v>
      </c>
      <c r="AH482" t="str">
        <f t="shared" si="21"/>
        <v xml:space="preserve">TR 36 D SUR 29  37   </v>
      </c>
      <c r="AI482" t="s">
        <v>61</v>
      </c>
      <c r="AJ482" t="s">
        <v>61</v>
      </c>
      <c r="AK482" t="s">
        <v>262</v>
      </c>
      <c r="AO482" s="1"/>
      <c r="AP482">
        <v>3</v>
      </c>
      <c r="AQ482" s="4">
        <v>41457</v>
      </c>
      <c r="AR482" s="4">
        <v>41460</v>
      </c>
      <c r="AS482" s="5">
        <f t="shared" si="22"/>
        <v>3</v>
      </c>
      <c r="AT482" t="s">
        <v>75</v>
      </c>
      <c r="AU482" t="s">
        <v>15</v>
      </c>
      <c r="AV482" s="10">
        <v>41460</v>
      </c>
      <c r="AW482" s="9" t="s">
        <v>1767</v>
      </c>
      <c r="AX482" s="10">
        <v>41460</v>
      </c>
    </row>
    <row r="483" spans="2:83" ht="15" customHeight="1">
      <c r="B483" t="s">
        <v>1833</v>
      </c>
      <c r="C483">
        <v>1303125</v>
      </c>
      <c r="D483" t="s">
        <v>172</v>
      </c>
      <c r="H483" s="7" t="s">
        <v>1834</v>
      </c>
      <c r="I483" t="s">
        <v>231</v>
      </c>
      <c r="T483" t="str">
        <f t="shared" si="23"/>
        <v xml:space="preserve">         </v>
      </c>
      <c r="U483" t="s">
        <v>61</v>
      </c>
      <c r="V483" t="s">
        <v>61</v>
      </c>
      <c r="W483" t="s">
        <v>82</v>
      </c>
      <c r="X483" t="s">
        <v>80</v>
      </c>
      <c r="Y483">
        <v>49</v>
      </c>
      <c r="Z483" t="s">
        <v>170</v>
      </c>
      <c r="AA483" t="s">
        <v>66</v>
      </c>
      <c r="AB483">
        <v>145</v>
      </c>
      <c r="AG483">
        <v>110</v>
      </c>
      <c r="AH483" t="str">
        <f t="shared" si="21"/>
        <v>CL 49 D SUR 145     110</v>
      </c>
      <c r="AI483" t="s">
        <v>61</v>
      </c>
      <c r="AJ483" t="s">
        <v>61</v>
      </c>
      <c r="AK483" t="s">
        <v>225</v>
      </c>
      <c r="AO483" s="1"/>
      <c r="AP483">
        <v>7</v>
      </c>
      <c r="AQ483" s="4">
        <v>41457</v>
      </c>
      <c r="AR483" s="4">
        <v>41457</v>
      </c>
      <c r="AS483" s="5">
        <f t="shared" si="22"/>
        <v>0</v>
      </c>
      <c r="AT483" t="s">
        <v>75</v>
      </c>
      <c r="AU483" t="s">
        <v>15</v>
      </c>
      <c r="CE483" s="10">
        <v>41457</v>
      </c>
    </row>
    <row r="484" spans="2:83" ht="15" customHeight="1">
      <c r="B484" t="s">
        <v>1835</v>
      </c>
      <c r="C484">
        <v>1303117</v>
      </c>
      <c r="D484" t="s">
        <v>64</v>
      </c>
      <c r="E484" t="s">
        <v>101</v>
      </c>
      <c r="H484" s="7" t="s">
        <v>1836</v>
      </c>
      <c r="I484" t="s">
        <v>1837</v>
      </c>
      <c r="J484" t="s">
        <v>63</v>
      </c>
      <c r="K484">
        <v>32</v>
      </c>
      <c r="N484">
        <v>140</v>
      </c>
      <c r="O484" t="s">
        <v>81</v>
      </c>
      <c r="P484">
        <v>19</v>
      </c>
      <c r="T484" t="str">
        <f t="shared" si="23"/>
        <v xml:space="preserve">KR 32   140 C 19   </v>
      </c>
      <c r="U484">
        <v>42878636</v>
      </c>
      <c r="V484" t="s">
        <v>1838</v>
      </c>
      <c r="W484" t="s">
        <v>1839</v>
      </c>
      <c r="AH484" t="str">
        <f t="shared" si="21"/>
        <v xml:space="preserve">         </v>
      </c>
      <c r="AI484" t="s">
        <v>61</v>
      </c>
      <c r="AJ484" t="s">
        <v>61</v>
      </c>
      <c r="AK484" t="s">
        <v>67</v>
      </c>
      <c r="AO484" s="1"/>
      <c r="AP484">
        <v>7</v>
      </c>
      <c r="AQ484" s="4">
        <v>41457</v>
      </c>
      <c r="AR484" s="4">
        <v>41467</v>
      </c>
      <c r="AS484" s="5">
        <f t="shared" si="22"/>
        <v>10</v>
      </c>
      <c r="AT484" t="s">
        <v>75</v>
      </c>
      <c r="AU484" t="s">
        <v>202</v>
      </c>
      <c r="AV484" s="10">
        <v>41467</v>
      </c>
      <c r="AW484" s="9" t="s">
        <v>1767</v>
      </c>
      <c r="AX484" s="10">
        <v>41467</v>
      </c>
      <c r="CE484" s="10">
        <v>41488</v>
      </c>
    </row>
    <row r="485" spans="2:83" ht="15" customHeight="1">
      <c r="B485" t="s">
        <v>1840</v>
      </c>
      <c r="C485" t="s">
        <v>1841</v>
      </c>
      <c r="D485" t="s">
        <v>77</v>
      </c>
      <c r="H485" s="7" t="s">
        <v>1842</v>
      </c>
      <c r="I485" t="s">
        <v>1843</v>
      </c>
      <c r="J485" t="s">
        <v>63</v>
      </c>
      <c r="K485">
        <v>24</v>
      </c>
      <c r="L485" t="s">
        <v>170</v>
      </c>
      <c r="N485">
        <v>40</v>
      </c>
      <c r="Q485" t="s">
        <v>66</v>
      </c>
      <c r="R485">
        <v>70</v>
      </c>
      <c r="T485" t="str">
        <f t="shared" si="23"/>
        <v xml:space="preserve">KR 24 D  40   SUR 70 </v>
      </c>
      <c r="U485">
        <v>32319307</v>
      </c>
      <c r="V485">
        <v>3331636</v>
      </c>
      <c r="W485" t="s">
        <v>1844</v>
      </c>
      <c r="AH485" t="str">
        <f t="shared" si="21"/>
        <v xml:space="preserve">         </v>
      </c>
      <c r="AI485" t="s">
        <v>61</v>
      </c>
      <c r="AJ485" t="s">
        <v>61</v>
      </c>
      <c r="AK485" t="s">
        <v>74</v>
      </c>
      <c r="AO485" s="1"/>
      <c r="AP485">
        <v>6</v>
      </c>
      <c r="AQ485" s="4">
        <v>41457</v>
      </c>
      <c r="AR485" s="4">
        <v>41466</v>
      </c>
      <c r="AS485" s="5">
        <f t="shared" si="22"/>
        <v>9</v>
      </c>
      <c r="AT485" t="s">
        <v>75</v>
      </c>
      <c r="AU485" t="s">
        <v>15</v>
      </c>
      <c r="BM485" s="10">
        <v>41463</v>
      </c>
      <c r="BN485" s="10">
        <v>41466</v>
      </c>
      <c r="BO485" s="10">
        <v>41472</v>
      </c>
      <c r="BP485" s="10">
        <v>41472</v>
      </c>
    </row>
    <row r="486" spans="2:83" ht="15" customHeight="1">
      <c r="B486" t="s">
        <v>1845</v>
      </c>
      <c r="C486">
        <v>1303266</v>
      </c>
      <c r="D486" t="s">
        <v>64</v>
      </c>
      <c r="E486" t="s">
        <v>58</v>
      </c>
      <c r="H486" s="7" t="s">
        <v>1846</v>
      </c>
      <c r="I486" t="s">
        <v>60</v>
      </c>
      <c r="T486" t="str">
        <f t="shared" si="23"/>
        <v xml:space="preserve">         </v>
      </c>
      <c r="U486" t="s">
        <v>61</v>
      </c>
      <c r="V486" t="s">
        <v>61</v>
      </c>
      <c r="W486" t="s">
        <v>1847</v>
      </c>
      <c r="X486" t="s">
        <v>146</v>
      </c>
      <c r="Y486">
        <v>34</v>
      </c>
      <c r="Z486" t="s">
        <v>81</v>
      </c>
      <c r="AA486" t="s">
        <v>66</v>
      </c>
      <c r="AB486">
        <v>32</v>
      </c>
      <c r="AC486" t="s">
        <v>104</v>
      </c>
      <c r="AD486">
        <v>51</v>
      </c>
      <c r="AH486" t="str">
        <f t="shared" si="21"/>
        <v xml:space="preserve">TR 34 C SUR 32 B 51   </v>
      </c>
      <c r="AI486" t="s">
        <v>61</v>
      </c>
      <c r="AJ486" t="s">
        <v>61</v>
      </c>
      <c r="AK486" t="s">
        <v>279</v>
      </c>
      <c r="AO486" s="1"/>
      <c r="AP486">
        <v>9</v>
      </c>
      <c r="AQ486" s="4">
        <v>41460</v>
      </c>
      <c r="AR486" s="4">
        <v>41460</v>
      </c>
      <c r="AS486" s="5">
        <f t="shared" si="22"/>
        <v>0</v>
      </c>
      <c r="AT486" t="s">
        <v>75</v>
      </c>
      <c r="AU486" t="s">
        <v>202</v>
      </c>
      <c r="AV486" s="10">
        <v>41460</v>
      </c>
      <c r="AW486" s="9" t="s">
        <v>1848</v>
      </c>
      <c r="AX486" s="10">
        <v>41463</v>
      </c>
      <c r="AY486" s="10">
        <v>41467</v>
      </c>
      <c r="AZ486" s="9" t="s">
        <v>1767</v>
      </c>
      <c r="BA486" s="10">
        <v>41467</v>
      </c>
    </row>
    <row r="487" spans="2:83" ht="15" customHeight="1">
      <c r="B487" t="s">
        <v>1849</v>
      </c>
      <c r="C487">
        <v>1303265</v>
      </c>
      <c r="D487" t="s">
        <v>64</v>
      </c>
      <c r="E487" t="s">
        <v>58</v>
      </c>
      <c r="H487" s="7" t="s">
        <v>1846</v>
      </c>
      <c r="I487" t="s">
        <v>60</v>
      </c>
      <c r="T487" t="str">
        <f t="shared" si="23"/>
        <v xml:space="preserve">         </v>
      </c>
      <c r="U487" t="s">
        <v>61</v>
      </c>
      <c r="V487" t="s">
        <v>61</v>
      </c>
      <c r="W487" t="s">
        <v>1850</v>
      </c>
      <c r="X487" t="s">
        <v>146</v>
      </c>
      <c r="Y487">
        <v>34</v>
      </c>
      <c r="Z487" t="s">
        <v>81</v>
      </c>
      <c r="AA487" t="s">
        <v>66</v>
      </c>
      <c r="AB487">
        <v>31</v>
      </c>
      <c r="AC487" t="s">
        <v>315</v>
      </c>
      <c r="AD487">
        <v>43</v>
      </c>
      <c r="AH487" t="str">
        <f t="shared" si="21"/>
        <v xml:space="preserve">TR 34 C SUR 31 E 43   </v>
      </c>
      <c r="AI487" t="s">
        <v>61</v>
      </c>
      <c r="AJ487" t="s">
        <v>61</v>
      </c>
      <c r="AK487" t="s">
        <v>279</v>
      </c>
      <c r="AO487" s="1"/>
      <c r="AP487">
        <v>9</v>
      </c>
      <c r="AQ487" s="4">
        <v>41460</v>
      </c>
      <c r="AR487" s="4">
        <v>41460</v>
      </c>
      <c r="AS487" s="5">
        <f t="shared" si="22"/>
        <v>0</v>
      </c>
      <c r="AT487" t="s">
        <v>75</v>
      </c>
      <c r="AU487" t="s">
        <v>15</v>
      </c>
      <c r="AV487" s="10">
        <v>41457</v>
      </c>
      <c r="AW487" s="9" t="s">
        <v>1074</v>
      </c>
      <c r="AX487" s="10">
        <v>41457</v>
      </c>
      <c r="AY487" s="10">
        <v>41549</v>
      </c>
      <c r="AZ487" s="9" t="s">
        <v>1029</v>
      </c>
      <c r="BA487" s="10">
        <v>41554</v>
      </c>
      <c r="CE487" s="10">
        <v>41555</v>
      </c>
    </row>
    <row r="488" spans="2:83" ht="15" customHeight="1">
      <c r="B488" t="s">
        <v>1851</v>
      </c>
      <c r="C488">
        <v>1303060</v>
      </c>
      <c r="D488" t="s">
        <v>64</v>
      </c>
      <c r="E488" t="s">
        <v>58</v>
      </c>
      <c r="H488" s="7" t="s">
        <v>1852</v>
      </c>
      <c r="I488" t="s">
        <v>60</v>
      </c>
      <c r="T488" t="str">
        <f t="shared" si="23"/>
        <v xml:space="preserve">         </v>
      </c>
      <c r="U488" t="s">
        <v>61</v>
      </c>
      <c r="V488" t="s">
        <v>61</v>
      </c>
      <c r="W488" t="s">
        <v>1853</v>
      </c>
      <c r="X488" t="s">
        <v>63</v>
      </c>
      <c r="Y488">
        <v>45</v>
      </c>
      <c r="Z488" t="s">
        <v>83</v>
      </c>
      <c r="AB488">
        <v>79</v>
      </c>
      <c r="AD488">
        <v>134</v>
      </c>
      <c r="AE488" t="s">
        <v>66</v>
      </c>
      <c r="AH488" t="str">
        <f t="shared" si="21"/>
        <v xml:space="preserve">KR 45 A  79  134 SUR  </v>
      </c>
      <c r="AI488" t="s">
        <v>61</v>
      </c>
      <c r="AJ488" t="s">
        <v>61</v>
      </c>
      <c r="AO488" s="1"/>
      <c r="AQ488" s="4">
        <v>41452</v>
      </c>
      <c r="AR488" s="4">
        <v>41452</v>
      </c>
      <c r="AS488" s="5">
        <f t="shared" si="22"/>
        <v>0</v>
      </c>
      <c r="AT488" t="s">
        <v>75</v>
      </c>
      <c r="AU488" t="s">
        <v>15</v>
      </c>
      <c r="AV488" s="10">
        <v>41452</v>
      </c>
      <c r="AW488" s="9" t="s">
        <v>253</v>
      </c>
      <c r="AX488" s="10">
        <v>41452</v>
      </c>
    </row>
    <row r="489" spans="2:83" ht="30" customHeight="1">
      <c r="B489" t="s">
        <v>1854</v>
      </c>
      <c r="C489">
        <v>1303257</v>
      </c>
      <c r="D489" t="s">
        <v>64</v>
      </c>
      <c r="E489" t="s">
        <v>101</v>
      </c>
      <c r="H489" s="7" t="s">
        <v>1855</v>
      </c>
      <c r="I489" t="s">
        <v>273</v>
      </c>
      <c r="T489" t="str">
        <f t="shared" si="23"/>
        <v xml:space="preserve">         </v>
      </c>
      <c r="U489" t="s">
        <v>61</v>
      </c>
      <c r="V489" t="s">
        <v>61</v>
      </c>
      <c r="W489" t="s">
        <v>1856</v>
      </c>
      <c r="X489" t="s">
        <v>146</v>
      </c>
      <c r="Y489">
        <v>34</v>
      </c>
      <c r="Z489" t="s">
        <v>170</v>
      </c>
      <c r="AA489" t="s">
        <v>66</v>
      </c>
      <c r="AB489">
        <v>31</v>
      </c>
      <c r="AC489" t="s">
        <v>315</v>
      </c>
      <c r="AD489">
        <v>30</v>
      </c>
      <c r="AG489" t="s">
        <v>1857</v>
      </c>
      <c r="AH489" t="str">
        <f t="shared" si="21"/>
        <v>TR 34 D SUR 31 E 30   piso 2</v>
      </c>
      <c r="AI489" t="s">
        <v>61</v>
      </c>
      <c r="AJ489" t="s">
        <v>61</v>
      </c>
      <c r="AK489" t="s">
        <v>232</v>
      </c>
      <c r="AO489" s="1"/>
      <c r="AP489">
        <v>9</v>
      </c>
      <c r="AQ489" s="4">
        <v>41459</v>
      </c>
      <c r="AR489" s="4">
        <v>41527</v>
      </c>
      <c r="AS489" s="5">
        <f t="shared" si="22"/>
        <v>68</v>
      </c>
      <c r="AT489" t="s">
        <v>75</v>
      </c>
      <c r="AU489" t="s">
        <v>15</v>
      </c>
      <c r="AV489" s="10">
        <v>41527</v>
      </c>
      <c r="AW489" s="9" t="s">
        <v>203</v>
      </c>
      <c r="AX489" s="10">
        <v>41528</v>
      </c>
      <c r="CE489" s="10">
        <v>41528</v>
      </c>
    </row>
    <row r="490" spans="2:83" ht="15" customHeight="1">
      <c r="B490" t="s">
        <v>1858</v>
      </c>
      <c r="C490">
        <v>1302937</v>
      </c>
      <c r="D490" t="s">
        <v>77</v>
      </c>
      <c r="H490" s="7" t="s">
        <v>1859</v>
      </c>
      <c r="I490" t="s">
        <v>231</v>
      </c>
      <c r="T490" t="str">
        <f t="shared" si="23"/>
        <v xml:space="preserve">         </v>
      </c>
      <c r="U490" t="s">
        <v>61</v>
      </c>
      <c r="V490" t="s">
        <v>61</v>
      </c>
      <c r="W490" t="s">
        <v>82</v>
      </c>
      <c r="X490" t="s">
        <v>80</v>
      </c>
      <c r="Y490">
        <v>41</v>
      </c>
      <c r="Z490" t="s">
        <v>104</v>
      </c>
      <c r="AA490" t="s">
        <v>66</v>
      </c>
      <c r="AB490">
        <v>32</v>
      </c>
      <c r="AC490" t="s">
        <v>104</v>
      </c>
      <c r="AD490">
        <v>37</v>
      </c>
      <c r="AH490" t="str">
        <f t="shared" si="21"/>
        <v xml:space="preserve">CL 41 B SUR 32 B 37   </v>
      </c>
      <c r="AI490" t="s">
        <v>61</v>
      </c>
      <c r="AJ490" t="s">
        <v>61</v>
      </c>
      <c r="AK490" t="s">
        <v>67</v>
      </c>
      <c r="AO490" s="1"/>
      <c r="AP490">
        <v>7</v>
      </c>
      <c r="AQ490" s="17">
        <v>41446</v>
      </c>
      <c r="AR490" s="4"/>
      <c r="AS490" s="5">
        <f t="shared" si="22"/>
        <v>-41446</v>
      </c>
      <c r="AT490" t="s">
        <v>75</v>
      </c>
      <c r="AU490" t="s">
        <v>15</v>
      </c>
    </row>
    <row r="491" spans="2:83" ht="15" customHeight="1">
      <c r="B491" t="s">
        <v>1860</v>
      </c>
      <c r="C491">
        <v>1302194</v>
      </c>
      <c r="D491" t="s">
        <v>77</v>
      </c>
      <c r="H491" s="7" t="s">
        <v>1861</v>
      </c>
      <c r="I491" t="s">
        <v>1862</v>
      </c>
      <c r="T491" t="str">
        <f t="shared" si="23"/>
        <v xml:space="preserve">         </v>
      </c>
      <c r="U491">
        <v>32537362</v>
      </c>
      <c r="V491">
        <v>3348652</v>
      </c>
      <c r="W491" t="s">
        <v>82</v>
      </c>
      <c r="X491" t="s">
        <v>80</v>
      </c>
      <c r="Y491">
        <v>40</v>
      </c>
      <c r="Z491" t="s">
        <v>315</v>
      </c>
      <c r="AA491" t="s">
        <v>66</v>
      </c>
      <c r="AB491">
        <v>32</v>
      </c>
      <c r="AD491">
        <v>6</v>
      </c>
      <c r="AH491" t="str">
        <f t="shared" si="21"/>
        <v xml:space="preserve">CL 40 E SUR 32  6   </v>
      </c>
      <c r="AI491" t="s">
        <v>61</v>
      </c>
      <c r="AJ491" t="s">
        <v>61</v>
      </c>
      <c r="AO491" s="1"/>
      <c r="AQ491" s="17">
        <v>41414</v>
      </c>
      <c r="AR491" s="4"/>
      <c r="AS491" s="5">
        <f t="shared" si="22"/>
        <v>-41414</v>
      </c>
      <c r="AT491" t="s">
        <v>75</v>
      </c>
      <c r="AU491" t="s">
        <v>15</v>
      </c>
    </row>
    <row r="492" spans="2:83" ht="15" customHeight="1">
      <c r="B492" t="s">
        <v>1863</v>
      </c>
      <c r="C492">
        <v>1302571</v>
      </c>
      <c r="D492" t="s">
        <v>77</v>
      </c>
      <c r="H492" s="7" t="s">
        <v>1864</v>
      </c>
      <c r="I492" t="s">
        <v>1865</v>
      </c>
      <c r="T492" t="str">
        <f t="shared" si="23"/>
        <v xml:space="preserve">         </v>
      </c>
      <c r="U492">
        <v>98698910</v>
      </c>
      <c r="V492">
        <v>2709831</v>
      </c>
      <c r="W492" t="s">
        <v>1866</v>
      </c>
      <c r="X492" t="s">
        <v>63</v>
      </c>
      <c r="Y492">
        <v>34</v>
      </c>
      <c r="AB492">
        <v>38</v>
      </c>
      <c r="AD492">
        <v>56</v>
      </c>
      <c r="AE492" t="s">
        <v>66</v>
      </c>
      <c r="AG492" t="s">
        <v>1857</v>
      </c>
      <c r="AH492" t="str">
        <f t="shared" si="21"/>
        <v>KR 34   38  56 SUR  piso 2</v>
      </c>
      <c r="AI492" t="s">
        <v>61</v>
      </c>
      <c r="AJ492" t="s">
        <v>61</v>
      </c>
      <c r="AK492" t="s">
        <v>211</v>
      </c>
      <c r="AO492" s="1"/>
      <c r="AP492">
        <v>9</v>
      </c>
      <c r="AQ492" s="17">
        <v>41425</v>
      </c>
      <c r="AR492" s="4"/>
      <c r="AS492" s="5">
        <f t="shared" si="22"/>
        <v>-41425</v>
      </c>
      <c r="AT492" t="s">
        <v>75</v>
      </c>
      <c r="AU492" t="s">
        <v>252</v>
      </c>
    </row>
    <row r="493" spans="2:83" ht="15" customHeight="1">
      <c r="B493" t="s">
        <v>1867</v>
      </c>
      <c r="C493">
        <v>1302027</v>
      </c>
      <c r="D493" t="s">
        <v>172</v>
      </c>
      <c r="H493" s="7" t="s">
        <v>1868</v>
      </c>
      <c r="I493" t="s">
        <v>231</v>
      </c>
      <c r="T493" t="str">
        <f t="shared" si="23"/>
        <v xml:space="preserve">         </v>
      </c>
      <c r="U493" t="s">
        <v>61</v>
      </c>
      <c r="V493" t="s">
        <v>61</v>
      </c>
      <c r="W493" t="s">
        <v>1869</v>
      </c>
      <c r="X493" t="s">
        <v>80</v>
      </c>
      <c r="Y493">
        <v>30</v>
      </c>
      <c r="AA493" t="s">
        <v>66</v>
      </c>
      <c r="AB493">
        <v>45</v>
      </c>
      <c r="AC493" t="s">
        <v>83</v>
      </c>
      <c r="AD493">
        <v>110</v>
      </c>
      <c r="AG493">
        <v>102</v>
      </c>
      <c r="AH493" t="str">
        <f t="shared" si="21"/>
        <v>CL 30  SUR 45 A 110   102</v>
      </c>
      <c r="AI493" t="s">
        <v>61</v>
      </c>
      <c r="AJ493" t="s">
        <v>61</v>
      </c>
      <c r="AK493" t="s">
        <v>404</v>
      </c>
      <c r="AO493" s="1"/>
      <c r="AP493">
        <v>2</v>
      </c>
      <c r="AQ493" s="17">
        <v>41404</v>
      </c>
      <c r="AR493" s="4"/>
      <c r="AS493" s="5">
        <f t="shared" si="22"/>
        <v>-41404</v>
      </c>
      <c r="AT493" t="s">
        <v>75</v>
      </c>
      <c r="AU493" t="s">
        <v>15</v>
      </c>
    </row>
    <row r="494" spans="2:83" ht="15" customHeight="1">
      <c r="B494" t="s">
        <v>1870</v>
      </c>
      <c r="C494" t="s">
        <v>1871</v>
      </c>
      <c r="D494" t="s">
        <v>64</v>
      </c>
      <c r="E494" t="s">
        <v>101</v>
      </c>
      <c r="H494" s="7" t="s">
        <v>1872</v>
      </c>
      <c r="I494" t="s">
        <v>1873</v>
      </c>
      <c r="J494" t="s">
        <v>80</v>
      </c>
      <c r="K494">
        <v>27</v>
      </c>
      <c r="Q494" t="s">
        <v>66</v>
      </c>
      <c r="T494" t="str">
        <f t="shared" si="23"/>
        <v xml:space="preserve">CL 27      SUR  </v>
      </c>
      <c r="U494" t="s">
        <v>61</v>
      </c>
      <c r="V494" t="s">
        <v>61</v>
      </c>
      <c r="W494" t="s">
        <v>1874</v>
      </c>
      <c r="X494" t="s">
        <v>80</v>
      </c>
      <c r="Y494">
        <v>27</v>
      </c>
      <c r="AA494" t="s">
        <v>66</v>
      </c>
      <c r="AB494">
        <v>25</v>
      </c>
      <c r="AC494" t="s">
        <v>104</v>
      </c>
      <c r="AH494" t="str">
        <f t="shared" si="21"/>
        <v xml:space="preserve">CL 27  SUR 25 B    </v>
      </c>
      <c r="AI494" t="s">
        <v>61</v>
      </c>
      <c r="AJ494" t="s">
        <v>61</v>
      </c>
      <c r="AK494" t="s">
        <v>184</v>
      </c>
      <c r="AO494" s="1"/>
      <c r="AP494">
        <v>7</v>
      </c>
      <c r="AQ494" s="17">
        <v>41458</v>
      </c>
      <c r="AR494" s="4">
        <v>41471</v>
      </c>
      <c r="AS494" s="5">
        <f t="shared" si="22"/>
        <v>13</v>
      </c>
      <c r="AT494" t="s">
        <v>75</v>
      </c>
      <c r="AU494" t="s">
        <v>105</v>
      </c>
      <c r="AV494" s="10">
        <v>41471</v>
      </c>
      <c r="AW494" s="9" t="s">
        <v>118</v>
      </c>
      <c r="AX494" s="10">
        <v>41471</v>
      </c>
    </row>
    <row r="495" spans="2:83" ht="15" customHeight="1">
      <c r="B495" t="s">
        <v>1875</v>
      </c>
      <c r="C495">
        <v>1303254</v>
      </c>
      <c r="D495" t="s">
        <v>64</v>
      </c>
      <c r="E495" t="s">
        <v>101</v>
      </c>
      <c r="H495" s="7" t="s">
        <v>1876</v>
      </c>
      <c r="I495" t="s">
        <v>60</v>
      </c>
      <c r="T495" t="str">
        <f t="shared" si="23"/>
        <v xml:space="preserve">         </v>
      </c>
      <c r="U495" t="s">
        <v>61</v>
      </c>
      <c r="V495" t="s">
        <v>61</v>
      </c>
      <c r="W495" t="s">
        <v>1877</v>
      </c>
      <c r="AH495" t="str">
        <f t="shared" si="21"/>
        <v xml:space="preserve">         </v>
      </c>
      <c r="AI495" t="s">
        <v>61</v>
      </c>
      <c r="AJ495" t="s">
        <v>61</v>
      </c>
      <c r="AK495" t="s">
        <v>147</v>
      </c>
      <c r="AO495" s="1"/>
      <c r="AP495">
        <v>9</v>
      </c>
      <c r="AQ495" s="17">
        <v>41459</v>
      </c>
      <c r="AR495" s="4">
        <v>41521</v>
      </c>
      <c r="AS495" s="5">
        <f t="shared" si="22"/>
        <v>62</v>
      </c>
      <c r="AT495" t="s">
        <v>75</v>
      </c>
      <c r="AU495" t="s">
        <v>15</v>
      </c>
      <c r="BM495" s="10">
        <v>41519</v>
      </c>
      <c r="BN495" s="10">
        <v>41521</v>
      </c>
      <c r="BO495" s="10">
        <v>41523</v>
      </c>
      <c r="BP495" s="10">
        <v>41523</v>
      </c>
    </row>
    <row r="496" spans="2:83" ht="15" customHeight="1">
      <c r="B496" t="s">
        <v>1878</v>
      </c>
      <c r="C496">
        <v>1303254</v>
      </c>
      <c r="D496" t="s">
        <v>64</v>
      </c>
      <c r="E496" t="s">
        <v>101</v>
      </c>
      <c r="H496" s="7" t="s">
        <v>1876</v>
      </c>
      <c r="I496" t="s">
        <v>60</v>
      </c>
      <c r="T496" t="str">
        <f t="shared" si="23"/>
        <v xml:space="preserve">         </v>
      </c>
      <c r="U496" t="s">
        <v>61</v>
      </c>
      <c r="V496" t="s">
        <v>61</v>
      </c>
      <c r="W496" t="s">
        <v>1879</v>
      </c>
      <c r="X496" t="s">
        <v>80</v>
      </c>
      <c r="Y496">
        <v>38</v>
      </c>
      <c r="AA496" t="s">
        <v>66</v>
      </c>
      <c r="AB496">
        <v>43</v>
      </c>
      <c r="AD496">
        <v>16</v>
      </c>
      <c r="AH496" t="str">
        <f t="shared" si="21"/>
        <v xml:space="preserve">CL 38  SUR 43  16   </v>
      </c>
      <c r="AI496" t="s">
        <v>61</v>
      </c>
      <c r="AJ496" t="s">
        <v>61</v>
      </c>
      <c r="AK496" t="s">
        <v>147</v>
      </c>
      <c r="AO496" s="1"/>
      <c r="AP496">
        <v>9</v>
      </c>
      <c r="AQ496" s="17">
        <v>41459</v>
      </c>
      <c r="AR496" s="4">
        <v>41522</v>
      </c>
      <c r="AS496" s="5">
        <f t="shared" si="22"/>
        <v>63</v>
      </c>
      <c r="AT496" t="s">
        <v>84</v>
      </c>
      <c r="AU496" t="s">
        <v>15</v>
      </c>
      <c r="BM496" s="10">
        <v>41519</v>
      </c>
      <c r="BN496" s="10">
        <v>41522</v>
      </c>
      <c r="BO496" s="10">
        <v>41523</v>
      </c>
      <c r="BP496" s="10">
        <v>41523</v>
      </c>
    </row>
    <row r="497" spans="1:85" ht="15" customHeight="1">
      <c r="B497" s="18" t="s">
        <v>1880</v>
      </c>
      <c r="C497">
        <v>1303254</v>
      </c>
      <c r="D497" t="s">
        <v>64</v>
      </c>
      <c r="E497" t="s">
        <v>101</v>
      </c>
      <c r="H497" s="7" t="s">
        <v>1876</v>
      </c>
      <c r="I497" t="s">
        <v>60</v>
      </c>
      <c r="T497" t="str">
        <f t="shared" si="23"/>
        <v xml:space="preserve">         </v>
      </c>
      <c r="U497" t="s">
        <v>61</v>
      </c>
      <c r="V497" t="s">
        <v>61</v>
      </c>
      <c r="W497" t="s">
        <v>82</v>
      </c>
      <c r="X497" t="s">
        <v>80</v>
      </c>
      <c r="Y497">
        <v>40</v>
      </c>
      <c r="AA497" t="s">
        <v>66</v>
      </c>
      <c r="AB497">
        <v>29</v>
      </c>
      <c r="AC497" t="s">
        <v>83</v>
      </c>
      <c r="AD497">
        <v>38</v>
      </c>
      <c r="AH497" t="str">
        <f t="shared" si="21"/>
        <v xml:space="preserve">CL 40  SUR 29 A 38   </v>
      </c>
      <c r="AI497" t="s">
        <v>61</v>
      </c>
      <c r="AJ497" t="s">
        <v>61</v>
      </c>
      <c r="AK497" t="s">
        <v>339</v>
      </c>
      <c r="AO497" s="1"/>
      <c r="AP497">
        <v>6</v>
      </c>
      <c r="AQ497" s="17">
        <v>41459</v>
      </c>
      <c r="AR497" s="4">
        <v>41464</v>
      </c>
      <c r="AS497" s="5">
        <f t="shared" si="22"/>
        <v>5</v>
      </c>
      <c r="AT497" t="s">
        <v>84</v>
      </c>
      <c r="AU497" t="s">
        <v>15</v>
      </c>
      <c r="CE497" s="10">
        <v>41708</v>
      </c>
      <c r="CG497" s="10">
        <v>41708</v>
      </c>
    </row>
    <row r="498" spans="1:85" ht="15" customHeight="1">
      <c r="B498" t="s">
        <v>1881</v>
      </c>
      <c r="C498">
        <v>1303254</v>
      </c>
      <c r="D498" t="s">
        <v>64</v>
      </c>
      <c r="E498" t="s">
        <v>101</v>
      </c>
      <c r="H498" s="7" t="s">
        <v>1876</v>
      </c>
      <c r="I498" t="s">
        <v>60</v>
      </c>
      <c r="T498" t="str">
        <f t="shared" si="23"/>
        <v xml:space="preserve">         </v>
      </c>
      <c r="U498" t="s">
        <v>61</v>
      </c>
      <c r="V498" t="s">
        <v>61</v>
      </c>
      <c r="W498" t="s">
        <v>82</v>
      </c>
      <c r="AH498" t="str">
        <f t="shared" si="21"/>
        <v xml:space="preserve">         </v>
      </c>
      <c r="AI498" t="s">
        <v>61</v>
      </c>
      <c r="AJ498" t="s">
        <v>61</v>
      </c>
      <c r="AO498" s="1"/>
      <c r="AQ498" s="17">
        <v>41459</v>
      </c>
      <c r="AR498" s="4">
        <v>41460</v>
      </c>
      <c r="AS498" s="5">
        <f t="shared" si="22"/>
        <v>1</v>
      </c>
      <c r="AT498" t="s">
        <v>75</v>
      </c>
      <c r="AU498" t="s">
        <v>15</v>
      </c>
      <c r="CE498" s="10">
        <v>41522</v>
      </c>
    </row>
    <row r="499" spans="1:85" ht="15" customHeight="1">
      <c r="B499" t="s">
        <v>1882</v>
      </c>
      <c r="C499">
        <v>1303302</v>
      </c>
      <c r="D499" t="s">
        <v>125</v>
      </c>
      <c r="H499" s="7" t="s">
        <v>1883</v>
      </c>
      <c r="I499" t="s">
        <v>1884</v>
      </c>
      <c r="T499" t="str">
        <f t="shared" si="23"/>
        <v xml:space="preserve">         </v>
      </c>
      <c r="U499" t="s">
        <v>61</v>
      </c>
      <c r="V499" t="s">
        <v>1885</v>
      </c>
      <c r="W499" t="s">
        <v>1886</v>
      </c>
      <c r="AH499" t="str">
        <f t="shared" si="21"/>
        <v xml:space="preserve">         </v>
      </c>
      <c r="AI499" t="s">
        <v>61</v>
      </c>
      <c r="AJ499" t="s">
        <v>61</v>
      </c>
      <c r="AL499" t="s">
        <v>91</v>
      </c>
      <c r="AO499" s="1"/>
      <c r="AP499">
        <v>12</v>
      </c>
      <c r="AQ499" s="17">
        <v>41464</v>
      </c>
      <c r="AR499" s="4">
        <v>41467</v>
      </c>
      <c r="AS499" s="5">
        <f t="shared" si="22"/>
        <v>3</v>
      </c>
      <c r="AT499" t="s">
        <v>75</v>
      </c>
      <c r="AU499" t="s">
        <v>15</v>
      </c>
      <c r="CE499" s="10">
        <v>41526</v>
      </c>
    </row>
    <row r="500" spans="1:85" ht="30" customHeight="1">
      <c r="B500" t="s">
        <v>1887</v>
      </c>
      <c r="C500">
        <v>1303281</v>
      </c>
      <c r="D500" t="s">
        <v>180</v>
      </c>
      <c r="H500" s="7" t="s">
        <v>1888</v>
      </c>
      <c r="I500" t="s">
        <v>1889</v>
      </c>
      <c r="J500" t="s">
        <v>63</v>
      </c>
      <c r="K500">
        <v>48</v>
      </c>
      <c r="L500" t="s">
        <v>81</v>
      </c>
      <c r="M500" t="s">
        <v>66</v>
      </c>
      <c r="N500">
        <v>42</v>
      </c>
      <c r="O500" t="s">
        <v>744</v>
      </c>
      <c r="P500">
        <v>34</v>
      </c>
      <c r="T500" t="str">
        <f t="shared" si="23"/>
        <v xml:space="preserve">KR 48 C SUR 42 CC 34   </v>
      </c>
      <c r="U500" t="s">
        <v>61</v>
      </c>
      <c r="V500">
        <v>3328224</v>
      </c>
      <c r="W500" t="s">
        <v>82</v>
      </c>
      <c r="X500" t="s">
        <v>63</v>
      </c>
      <c r="Y500">
        <v>48</v>
      </c>
      <c r="Z500" t="s">
        <v>81</v>
      </c>
      <c r="AA500" t="s">
        <v>66</v>
      </c>
      <c r="AB500">
        <v>42</v>
      </c>
      <c r="AC500" t="s">
        <v>744</v>
      </c>
      <c r="AD500">
        <v>34</v>
      </c>
      <c r="AH500" t="str">
        <f t="shared" si="21"/>
        <v xml:space="preserve">KR 48 C SUR 42 CC 34   </v>
      </c>
      <c r="AI500" t="s">
        <v>61</v>
      </c>
      <c r="AJ500" t="s">
        <v>61</v>
      </c>
      <c r="AK500" t="s">
        <v>109</v>
      </c>
      <c r="AO500" s="1"/>
      <c r="AP500">
        <v>7</v>
      </c>
      <c r="AQ500" s="17">
        <v>41460</v>
      </c>
      <c r="AR500" s="4">
        <v>41471</v>
      </c>
      <c r="AS500" s="5">
        <f t="shared" si="22"/>
        <v>11</v>
      </c>
      <c r="AT500" t="s">
        <v>75</v>
      </c>
      <c r="AU500" t="s">
        <v>15</v>
      </c>
      <c r="AV500" s="10">
        <v>41471</v>
      </c>
      <c r="AW500" s="9" t="s">
        <v>118</v>
      </c>
      <c r="AX500" s="10">
        <v>41471</v>
      </c>
      <c r="AY500" s="10">
        <v>41479</v>
      </c>
      <c r="AZ500" s="9" t="s">
        <v>203</v>
      </c>
      <c r="BA500" s="10">
        <v>41484</v>
      </c>
      <c r="CE500" s="10">
        <v>41484</v>
      </c>
    </row>
    <row r="501" spans="1:85" ht="15" customHeight="1">
      <c r="B501" t="s">
        <v>1890</v>
      </c>
      <c r="C501">
        <v>1303143</v>
      </c>
      <c r="D501" t="s">
        <v>64</v>
      </c>
      <c r="H501" s="7" t="s">
        <v>1891</v>
      </c>
      <c r="I501" t="s">
        <v>1892</v>
      </c>
      <c r="T501" t="str">
        <f t="shared" si="23"/>
        <v xml:space="preserve">         </v>
      </c>
      <c r="U501" t="s">
        <v>61</v>
      </c>
      <c r="V501" t="s">
        <v>61</v>
      </c>
      <c r="W501" t="s">
        <v>1276</v>
      </c>
      <c r="AH501" t="str">
        <f t="shared" si="21"/>
        <v xml:space="preserve">         </v>
      </c>
      <c r="AI501" t="s">
        <v>61</v>
      </c>
      <c r="AJ501" t="s">
        <v>61</v>
      </c>
      <c r="AO501" s="1"/>
      <c r="AR501" s="4"/>
      <c r="AS501" s="5">
        <f t="shared" si="22"/>
        <v>0</v>
      </c>
      <c r="AU501" t="s">
        <v>15</v>
      </c>
      <c r="CE501" s="10">
        <v>41527</v>
      </c>
    </row>
    <row r="502" spans="1:85" ht="30" customHeight="1">
      <c r="B502" t="s">
        <v>1893</v>
      </c>
      <c r="C502">
        <v>1303316</v>
      </c>
      <c r="D502" t="s">
        <v>64</v>
      </c>
      <c r="E502" t="s">
        <v>101</v>
      </c>
      <c r="H502" s="7" t="s">
        <v>1894</v>
      </c>
      <c r="I502" t="s">
        <v>273</v>
      </c>
      <c r="T502" t="str">
        <f t="shared" si="23"/>
        <v xml:space="preserve">         </v>
      </c>
      <c r="U502" t="s">
        <v>61</v>
      </c>
      <c r="V502" t="s">
        <v>61</v>
      </c>
      <c r="W502" t="s">
        <v>1895</v>
      </c>
      <c r="X502" t="s">
        <v>63</v>
      </c>
      <c r="Y502">
        <v>33</v>
      </c>
      <c r="AB502">
        <v>39</v>
      </c>
      <c r="AC502" t="s">
        <v>104</v>
      </c>
      <c r="AE502" t="s">
        <v>66</v>
      </c>
      <c r="AH502" t="str">
        <f t="shared" si="21"/>
        <v xml:space="preserve">KR 33   39 B  SUR  </v>
      </c>
      <c r="AI502" t="s">
        <v>61</v>
      </c>
      <c r="AJ502" t="s">
        <v>61</v>
      </c>
      <c r="AK502" t="s">
        <v>211</v>
      </c>
      <c r="AO502" s="1"/>
      <c r="AP502">
        <v>9</v>
      </c>
      <c r="AQ502" s="17">
        <v>41468</v>
      </c>
      <c r="AR502" s="4">
        <v>41473</v>
      </c>
      <c r="AS502" s="5">
        <f t="shared" si="22"/>
        <v>5</v>
      </c>
      <c r="AT502" t="s">
        <v>75</v>
      </c>
      <c r="AU502" t="s">
        <v>202</v>
      </c>
      <c r="AV502" s="10">
        <v>41473</v>
      </c>
      <c r="AW502" s="9" t="s">
        <v>1767</v>
      </c>
      <c r="AX502" s="10">
        <v>41474</v>
      </c>
      <c r="CE502" s="10">
        <v>41488</v>
      </c>
    </row>
    <row r="503" spans="1:85" ht="30" customHeight="1">
      <c r="A503" t="s">
        <v>1896</v>
      </c>
      <c r="B503" t="s">
        <v>1897</v>
      </c>
      <c r="D503" t="s">
        <v>64</v>
      </c>
      <c r="E503" t="s">
        <v>101</v>
      </c>
      <c r="H503" s="7" t="s">
        <v>1898</v>
      </c>
      <c r="I503" t="s">
        <v>60</v>
      </c>
      <c r="T503" t="str">
        <f t="shared" si="23"/>
        <v xml:space="preserve">         </v>
      </c>
      <c r="U503" t="s">
        <v>61</v>
      </c>
      <c r="V503" t="s">
        <v>61</v>
      </c>
      <c r="W503" t="s">
        <v>1899</v>
      </c>
      <c r="X503" t="s">
        <v>80</v>
      </c>
      <c r="Y503">
        <v>39</v>
      </c>
      <c r="AA503" t="s">
        <v>66</v>
      </c>
      <c r="AB503">
        <v>41</v>
      </c>
      <c r="AD503">
        <v>61</v>
      </c>
      <c r="AH503" t="str">
        <f t="shared" si="21"/>
        <v xml:space="preserve">CL 39  SUR 41  61   </v>
      </c>
      <c r="AI503" t="s">
        <v>61</v>
      </c>
      <c r="AJ503">
        <v>2766323</v>
      </c>
      <c r="AK503" t="s">
        <v>147</v>
      </c>
      <c r="AO503" s="1"/>
      <c r="AP503">
        <v>9</v>
      </c>
      <c r="AQ503" s="17">
        <v>41466</v>
      </c>
      <c r="AR503" s="4">
        <v>41486</v>
      </c>
      <c r="AS503" s="5">
        <f t="shared" si="22"/>
        <v>20</v>
      </c>
      <c r="AT503" t="s">
        <v>75</v>
      </c>
      <c r="AU503" t="s">
        <v>195</v>
      </c>
    </row>
    <row r="504" spans="1:85" ht="15" customHeight="1">
      <c r="B504" t="s">
        <v>1900</v>
      </c>
      <c r="C504" t="s">
        <v>1901</v>
      </c>
      <c r="D504" t="s">
        <v>64</v>
      </c>
      <c r="E504" t="s">
        <v>58</v>
      </c>
      <c r="H504" s="7" t="s">
        <v>1902</v>
      </c>
      <c r="I504" t="s">
        <v>60</v>
      </c>
      <c r="U504" t="s">
        <v>61</v>
      </c>
      <c r="V504" t="s">
        <v>61</v>
      </c>
      <c r="W504" t="s">
        <v>1903</v>
      </c>
      <c r="X504" t="s">
        <v>63</v>
      </c>
      <c r="Y504">
        <v>38</v>
      </c>
      <c r="AA504" t="s">
        <v>66</v>
      </c>
      <c r="AB504">
        <v>32</v>
      </c>
      <c r="AD504">
        <v>47</v>
      </c>
      <c r="AH504" t="s">
        <v>1904</v>
      </c>
      <c r="AI504" t="s">
        <v>61</v>
      </c>
      <c r="AJ504">
        <v>3310886</v>
      </c>
      <c r="AK504" t="s">
        <v>211</v>
      </c>
      <c r="AO504" s="1"/>
      <c r="AP504">
        <v>9</v>
      </c>
      <c r="AQ504" s="17">
        <v>41466</v>
      </c>
      <c r="AR504" s="4">
        <v>41471</v>
      </c>
      <c r="AS504" s="5">
        <f t="shared" si="22"/>
        <v>5</v>
      </c>
      <c r="AT504" t="s">
        <v>69</v>
      </c>
      <c r="AU504" t="s">
        <v>15</v>
      </c>
      <c r="AV504" s="10">
        <v>41464</v>
      </c>
      <c r="AW504" s="9" t="s">
        <v>92</v>
      </c>
      <c r="AX504" s="10">
        <v>41464</v>
      </c>
      <c r="BM504" s="10">
        <v>41471</v>
      </c>
      <c r="BN504" s="10">
        <v>41472</v>
      </c>
      <c r="BO504" s="10">
        <v>41474</v>
      </c>
      <c r="BP504" s="10">
        <v>41474</v>
      </c>
      <c r="BS504" s="10">
        <v>41488</v>
      </c>
      <c r="BT504" s="10">
        <v>41491</v>
      </c>
      <c r="BW504" s="10">
        <v>41506</v>
      </c>
      <c r="BX504" s="10">
        <v>41521</v>
      </c>
      <c r="CE504" s="10">
        <v>41541</v>
      </c>
    </row>
    <row r="505" spans="1:85" ht="15" customHeight="1">
      <c r="B505" t="s">
        <v>1905</v>
      </c>
      <c r="C505">
        <v>1303422</v>
      </c>
      <c r="D505" t="s">
        <v>64</v>
      </c>
      <c r="E505" t="s">
        <v>58</v>
      </c>
      <c r="H505" s="7" t="s">
        <v>1906</v>
      </c>
      <c r="I505" t="s">
        <v>60</v>
      </c>
      <c r="T505" t="str">
        <f t="shared" si="23"/>
        <v xml:space="preserve">         </v>
      </c>
      <c r="U505" t="s">
        <v>61</v>
      </c>
      <c r="V505" t="s">
        <v>61</v>
      </c>
      <c r="W505" t="s">
        <v>1907</v>
      </c>
      <c r="X505" t="s">
        <v>63</v>
      </c>
      <c r="Y505">
        <v>39</v>
      </c>
      <c r="Z505" t="s">
        <v>170</v>
      </c>
      <c r="AB505">
        <v>45</v>
      </c>
      <c r="AC505" t="s">
        <v>83</v>
      </c>
      <c r="AD505">
        <v>226</v>
      </c>
      <c r="AE505" t="s">
        <v>66</v>
      </c>
      <c r="AH505" t="str">
        <f t="shared" si="21"/>
        <v xml:space="preserve">KR 39 D  45 A 226 SUR  </v>
      </c>
      <c r="AI505" t="s">
        <v>61</v>
      </c>
      <c r="AJ505" t="s">
        <v>61</v>
      </c>
      <c r="AK505" t="s">
        <v>109</v>
      </c>
      <c r="AO505" s="1"/>
      <c r="AP505">
        <v>7</v>
      </c>
      <c r="AQ505" s="17">
        <v>41467</v>
      </c>
      <c r="AR505" s="4">
        <v>41467</v>
      </c>
      <c r="AS505" s="5">
        <f t="shared" si="22"/>
        <v>0</v>
      </c>
      <c r="AT505" t="s">
        <v>75</v>
      </c>
      <c r="AU505" t="s">
        <v>202</v>
      </c>
      <c r="AV505" s="10">
        <v>41466</v>
      </c>
      <c r="AW505" s="9" t="s">
        <v>236</v>
      </c>
      <c r="AX505" s="10">
        <v>41467</v>
      </c>
      <c r="AY505" s="10">
        <v>41477</v>
      </c>
      <c r="AZ505" s="9" t="s">
        <v>237</v>
      </c>
      <c r="BA505" s="10">
        <v>41478</v>
      </c>
      <c r="BB505" s="10">
        <v>41477</v>
      </c>
      <c r="BC505" s="9" t="s">
        <v>237</v>
      </c>
      <c r="BD505" s="10">
        <v>41477</v>
      </c>
      <c r="CE505" s="10">
        <v>41479</v>
      </c>
      <c r="CF505" s="10">
        <v>41479</v>
      </c>
    </row>
    <row r="506" spans="1:85" ht="30" customHeight="1">
      <c r="B506" t="s">
        <v>1908</v>
      </c>
      <c r="C506">
        <v>1303331</v>
      </c>
      <c r="D506" t="s">
        <v>64</v>
      </c>
      <c r="H506" s="7" t="s">
        <v>1909</v>
      </c>
      <c r="I506" t="s">
        <v>1910</v>
      </c>
      <c r="T506" t="str">
        <f t="shared" si="23"/>
        <v xml:space="preserve">         </v>
      </c>
      <c r="U506" t="s">
        <v>61</v>
      </c>
      <c r="V506">
        <v>2701195</v>
      </c>
      <c r="W506" t="s">
        <v>1911</v>
      </c>
      <c r="AH506" t="str">
        <f t="shared" si="21"/>
        <v xml:space="preserve">         </v>
      </c>
      <c r="AI506" t="s">
        <v>61</v>
      </c>
      <c r="AJ506" t="s">
        <v>61</v>
      </c>
      <c r="AK506" t="s">
        <v>67</v>
      </c>
      <c r="AO506" s="1"/>
      <c r="AP506">
        <v>7</v>
      </c>
      <c r="AQ506" s="17">
        <v>41465</v>
      </c>
      <c r="AR506" s="4">
        <v>41473</v>
      </c>
      <c r="AS506" s="5">
        <f t="shared" si="22"/>
        <v>8</v>
      </c>
      <c r="AT506" t="s">
        <v>75</v>
      </c>
      <c r="AU506" t="s">
        <v>195</v>
      </c>
      <c r="AV506" s="10">
        <v>41473</v>
      </c>
      <c r="AW506" s="9" t="s">
        <v>1767</v>
      </c>
      <c r="AX506" s="10">
        <v>41474</v>
      </c>
      <c r="CE506" s="10">
        <v>41485</v>
      </c>
    </row>
    <row r="507" spans="1:85" ht="30" customHeight="1">
      <c r="A507" t="s">
        <v>1912</v>
      </c>
      <c r="B507" t="s">
        <v>1913</v>
      </c>
      <c r="C507">
        <v>1303429</v>
      </c>
      <c r="D507" t="s">
        <v>87</v>
      </c>
      <c r="H507" s="7" t="s">
        <v>1914</v>
      </c>
      <c r="I507" t="s">
        <v>60</v>
      </c>
      <c r="T507" t="str">
        <f>CONCATENATE(J507," ",K507," ",L507," ",M507," ",N507," ",O507," ",P507," ",Q507," ",R507," ",S507)</f>
        <v xml:space="preserve">         </v>
      </c>
      <c r="U507" t="s">
        <v>61</v>
      </c>
      <c r="V507" t="s">
        <v>61</v>
      </c>
      <c r="W507" t="s">
        <v>1915</v>
      </c>
      <c r="X507" t="s">
        <v>80</v>
      </c>
      <c r="Y507">
        <v>26</v>
      </c>
      <c r="AA507" t="s">
        <v>66</v>
      </c>
      <c r="AB507">
        <v>22</v>
      </c>
      <c r="AD507">
        <v>40</v>
      </c>
      <c r="AH507" t="str">
        <f>CONCATENATE(X507," ",Y507," ",Z507," ",AA507," ",AB507," ",AC507," ",AD507," ",AE507," ",AF507," ",AG507)</f>
        <v xml:space="preserve">CL 26  SUR 22  40   </v>
      </c>
      <c r="AI507" t="s">
        <v>61</v>
      </c>
      <c r="AJ507">
        <v>3215712</v>
      </c>
      <c r="AK507" t="s">
        <v>184</v>
      </c>
      <c r="AO507" s="1"/>
      <c r="AP507">
        <v>4</v>
      </c>
      <c r="AQ507" s="17">
        <v>41467</v>
      </c>
      <c r="AR507" s="4">
        <v>41479</v>
      </c>
      <c r="AS507" s="5">
        <f>+AR507-AQ507</f>
        <v>12</v>
      </c>
      <c r="AT507" t="s">
        <v>84</v>
      </c>
      <c r="AU507" t="s">
        <v>15</v>
      </c>
      <c r="BM507" s="10">
        <v>41479</v>
      </c>
      <c r="BO507" s="10">
        <v>41486</v>
      </c>
    </row>
    <row r="508" spans="1:85" ht="30" customHeight="1">
      <c r="B508" t="s">
        <v>1916</v>
      </c>
      <c r="C508" t="s">
        <v>1917</v>
      </c>
      <c r="D508" t="s">
        <v>180</v>
      </c>
      <c r="H508" s="7" t="s">
        <v>1918</v>
      </c>
      <c r="I508" t="s">
        <v>60</v>
      </c>
      <c r="T508" t="str">
        <f t="shared" si="23"/>
        <v xml:space="preserve">         </v>
      </c>
      <c r="U508" t="s">
        <v>61</v>
      </c>
      <c r="V508" t="s">
        <v>61</v>
      </c>
      <c r="W508" t="s">
        <v>82</v>
      </c>
      <c r="X508" t="s">
        <v>80</v>
      </c>
      <c r="Y508">
        <v>27</v>
      </c>
      <c r="Z508" t="s">
        <v>81</v>
      </c>
      <c r="AA508" t="s">
        <v>66</v>
      </c>
      <c r="AB508">
        <v>27</v>
      </c>
      <c r="AC508" t="s">
        <v>81</v>
      </c>
      <c r="AD508">
        <v>50</v>
      </c>
      <c r="AH508" t="str">
        <f t="shared" si="21"/>
        <v xml:space="preserve">CL 27 C SUR 27 C 50   </v>
      </c>
      <c r="AI508" t="s">
        <v>61</v>
      </c>
      <c r="AJ508">
        <v>3566148</v>
      </c>
      <c r="AK508" t="s">
        <v>99</v>
      </c>
      <c r="AO508" s="1"/>
      <c r="AP508">
        <v>4</v>
      </c>
      <c r="AQ508" s="17">
        <v>41470</v>
      </c>
      <c r="AR508" s="4">
        <v>41486</v>
      </c>
      <c r="AS508" s="5">
        <f t="shared" si="22"/>
        <v>16</v>
      </c>
      <c r="AT508" t="s">
        <v>75</v>
      </c>
      <c r="AU508" t="s">
        <v>15</v>
      </c>
      <c r="AV508" s="10">
        <v>41466</v>
      </c>
      <c r="AW508" s="9" t="s">
        <v>368</v>
      </c>
      <c r="AX508" s="10">
        <v>41466</v>
      </c>
      <c r="BU508" s="10">
        <v>41470</v>
      </c>
      <c r="CE508" s="10">
        <v>41527</v>
      </c>
    </row>
    <row r="509" spans="1:85" ht="30" customHeight="1">
      <c r="B509" s="18" t="s">
        <v>1919</v>
      </c>
      <c r="C509">
        <v>1303401</v>
      </c>
      <c r="D509" t="s">
        <v>64</v>
      </c>
      <c r="E509" t="s">
        <v>101</v>
      </c>
      <c r="H509" s="7" t="s">
        <v>1920</v>
      </c>
      <c r="I509" t="s">
        <v>60</v>
      </c>
      <c r="T509" t="str">
        <f t="shared" si="23"/>
        <v xml:space="preserve">         </v>
      </c>
      <c r="U509" t="s">
        <v>61</v>
      </c>
      <c r="V509" t="s">
        <v>61</v>
      </c>
      <c r="W509" t="s">
        <v>82</v>
      </c>
      <c r="X509" t="s">
        <v>63</v>
      </c>
      <c r="Y509">
        <v>43</v>
      </c>
      <c r="AB509">
        <v>37</v>
      </c>
      <c r="AD509">
        <v>77</v>
      </c>
      <c r="AE509" t="s">
        <v>66</v>
      </c>
      <c r="AH509" t="str">
        <f t="shared" si="21"/>
        <v xml:space="preserve">KR 43   37  77 SUR  </v>
      </c>
      <c r="AI509" t="s">
        <v>61</v>
      </c>
      <c r="AJ509" t="s">
        <v>61</v>
      </c>
      <c r="AK509" t="s">
        <v>147</v>
      </c>
      <c r="AO509" s="1"/>
      <c r="AP509">
        <v>9</v>
      </c>
      <c r="AQ509" s="17">
        <v>41466</v>
      </c>
      <c r="AR509" s="4">
        <v>41563</v>
      </c>
      <c r="AS509" s="5">
        <f t="shared" si="22"/>
        <v>97</v>
      </c>
      <c r="AT509" t="s">
        <v>75</v>
      </c>
      <c r="AU509" t="s">
        <v>15</v>
      </c>
      <c r="BM509" s="10">
        <v>41563</v>
      </c>
      <c r="BN509" s="10">
        <v>41563</v>
      </c>
      <c r="BO509" s="10">
        <v>41570</v>
      </c>
      <c r="BP509" s="10">
        <v>41570</v>
      </c>
    </row>
    <row r="510" spans="1:85" ht="30" customHeight="1">
      <c r="B510" s="18" t="s">
        <v>1921</v>
      </c>
      <c r="C510">
        <v>1303401</v>
      </c>
      <c r="D510" t="s">
        <v>64</v>
      </c>
      <c r="E510" t="s">
        <v>101</v>
      </c>
      <c r="H510" s="7" t="s">
        <v>1920</v>
      </c>
      <c r="I510" t="s">
        <v>60</v>
      </c>
      <c r="T510" t="str">
        <f t="shared" si="23"/>
        <v xml:space="preserve">         </v>
      </c>
      <c r="U510" t="s">
        <v>61</v>
      </c>
      <c r="V510" t="s">
        <v>61</v>
      </c>
      <c r="W510" t="s">
        <v>1922</v>
      </c>
      <c r="X510" t="s">
        <v>63</v>
      </c>
      <c r="Y510">
        <v>40</v>
      </c>
      <c r="AB510">
        <v>35</v>
      </c>
      <c r="AD510">
        <v>23</v>
      </c>
      <c r="AE510" t="s">
        <v>66</v>
      </c>
      <c r="AH510" t="str">
        <f t="shared" si="21"/>
        <v xml:space="preserve">KR 40   35  23 SUR  </v>
      </c>
      <c r="AI510" t="s">
        <v>61</v>
      </c>
      <c r="AJ510">
        <v>3315039</v>
      </c>
      <c r="AK510" t="s">
        <v>147</v>
      </c>
      <c r="AO510" s="1"/>
      <c r="AP510">
        <v>9</v>
      </c>
      <c r="AQ510" s="17">
        <v>41466</v>
      </c>
      <c r="AR510" s="4">
        <v>41466</v>
      </c>
      <c r="AS510" s="5">
        <f t="shared" si="22"/>
        <v>0</v>
      </c>
      <c r="AT510" t="s">
        <v>75</v>
      </c>
      <c r="AU510" t="s">
        <v>15</v>
      </c>
    </row>
    <row r="511" spans="1:85" ht="30" customHeight="1">
      <c r="B511" s="18" t="s">
        <v>1923</v>
      </c>
      <c r="C511">
        <v>1303401</v>
      </c>
      <c r="D511" t="s">
        <v>64</v>
      </c>
      <c r="E511" t="s">
        <v>101</v>
      </c>
      <c r="H511" s="7" t="s">
        <v>1920</v>
      </c>
      <c r="I511" t="s">
        <v>60</v>
      </c>
      <c r="T511" t="str">
        <f t="shared" si="23"/>
        <v xml:space="preserve">         </v>
      </c>
      <c r="U511" t="s">
        <v>61</v>
      </c>
      <c r="V511" t="s">
        <v>61</v>
      </c>
      <c r="W511" t="s">
        <v>1924</v>
      </c>
      <c r="X511" t="s">
        <v>80</v>
      </c>
      <c r="Y511">
        <v>36</v>
      </c>
      <c r="AA511" t="s">
        <v>66</v>
      </c>
      <c r="AB511">
        <v>39</v>
      </c>
      <c r="AD511">
        <v>51</v>
      </c>
      <c r="AH511" t="str">
        <f t="shared" si="21"/>
        <v xml:space="preserve">CL 36  SUR 39  51   </v>
      </c>
      <c r="AI511" t="s">
        <v>61</v>
      </c>
      <c r="AJ511" t="s">
        <v>61</v>
      </c>
      <c r="AK511" t="s">
        <v>147</v>
      </c>
      <c r="AO511" s="1"/>
      <c r="AP511">
        <v>9</v>
      </c>
      <c r="AQ511" s="17">
        <v>41466</v>
      </c>
      <c r="AR511" s="4"/>
      <c r="AS511" s="5">
        <f t="shared" si="22"/>
        <v>-41466</v>
      </c>
      <c r="AT511" t="s">
        <v>75</v>
      </c>
      <c r="AU511" t="s">
        <v>202</v>
      </c>
    </row>
    <row r="512" spans="1:85" ht="30" customHeight="1">
      <c r="B512" t="s">
        <v>1925</v>
      </c>
      <c r="C512">
        <v>1302924</v>
      </c>
      <c r="D512" t="s">
        <v>77</v>
      </c>
      <c r="H512" s="7" t="s">
        <v>1926</v>
      </c>
      <c r="I512" t="s">
        <v>1927</v>
      </c>
      <c r="J512" t="s">
        <v>80</v>
      </c>
      <c r="K512">
        <v>48</v>
      </c>
      <c r="L512" t="s">
        <v>72</v>
      </c>
      <c r="M512" t="s">
        <v>66</v>
      </c>
      <c r="N512">
        <v>42</v>
      </c>
      <c r="O512" t="s">
        <v>81</v>
      </c>
      <c r="P512">
        <v>97</v>
      </c>
      <c r="R512" t="s">
        <v>1928</v>
      </c>
      <c r="T512" t="str">
        <f t="shared" si="23"/>
        <v xml:space="preserve">CL 48 F SUR 42 C 97  7.16 </v>
      </c>
      <c r="U512">
        <v>42872769</v>
      </c>
      <c r="V512">
        <v>3329433</v>
      </c>
      <c r="W512" t="s">
        <v>82</v>
      </c>
      <c r="X512" t="s">
        <v>80</v>
      </c>
      <c r="Y512">
        <v>48</v>
      </c>
      <c r="Z512" t="s">
        <v>72</v>
      </c>
      <c r="AA512" t="s">
        <v>66</v>
      </c>
      <c r="AB512">
        <v>42</v>
      </c>
      <c r="AC512" t="s">
        <v>81</v>
      </c>
      <c r="AH512" t="str">
        <f t="shared" si="21"/>
        <v xml:space="preserve">CL 48 F SUR 42 C    </v>
      </c>
      <c r="AI512" t="s">
        <v>61</v>
      </c>
      <c r="AJ512" t="s">
        <v>61</v>
      </c>
      <c r="AK512" t="s">
        <v>225</v>
      </c>
      <c r="AO512" s="1"/>
      <c r="AP512">
        <v>7</v>
      </c>
      <c r="AQ512" s="17">
        <v>41446</v>
      </c>
      <c r="AR512" s="4">
        <v>41484</v>
      </c>
      <c r="AS512" s="5">
        <f t="shared" si="22"/>
        <v>38</v>
      </c>
      <c r="AT512" t="s">
        <v>75</v>
      </c>
      <c r="AU512" t="s">
        <v>202</v>
      </c>
      <c r="AV512" s="10">
        <v>41484</v>
      </c>
      <c r="AW512" s="9" t="s">
        <v>1767</v>
      </c>
      <c r="AX512" s="10">
        <v>41485</v>
      </c>
      <c r="CE512" s="10">
        <v>41486</v>
      </c>
    </row>
    <row r="513" spans="1:86" ht="15" customHeight="1">
      <c r="A513" t="s">
        <v>1929</v>
      </c>
      <c r="B513" s="21" t="s">
        <v>1930</v>
      </c>
      <c r="C513" t="s">
        <v>1931</v>
      </c>
      <c r="D513" t="s">
        <v>180</v>
      </c>
      <c r="H513" s="7" t="s">
        <v>1932</v>
      </c>
      <c r="I513" t="s">
        <v>60</v>
      </c>
      <c r="J513" t="s">
        <v>80</v>
      </c>
      <c r="K513">
        <v>40</v>
      </c>
      <c r="L513" t="s">
        <v>104</v>
      </c>
      <c r="M513" t="s">
        <v>66</v>
      </c>
      <c r="N513">
        <v>37</v>
      </c>
      <c r="P513">
        <v>24</v>
      </c>
      <c r="T513" t="str">
        <f t="shared" si="23"/>
        <v xml:space="preserve">CL 40 B SUR 37  24   </v>
      </c>
      <c r="W513" t="s">
        <v>1933</v>
      </c>
      <c r="X513" t="s">
        <v>80</v>
      </c>
      <c r="Y513">
        <v>26</v>
      </c>
      <c r="AA513" t="s">
        <v>66</v>
      </c>
      <c r="AB513">
        <v>22</v>
      </c>
      <c r="AD513">
        <v>3</v>
      </c>
      <c r="AH513" t="str">
        <f t="shared" si="21"/>
        <v xml:space="preserve">CL 26  SUR 22  3   </v>
      </c>
      <c r="AJ513">
        <v>3361421</v>
      </c>
      <c r="AK513" t="s">
        <v>1934</v>
      </c>
      <c r="AO513" s="1" t="s">
        <v>1935</v>
      </c>
      <c r="AP513">
        <v>4</v>
      </c>
      <c r="AQ513" s="17">
        <v>41470</v>
      </c>
      <c r="AR513" s="4">
        <v>41470</v>
      </c>
      <c r="AS513" s="5">
        <f t="shared" si="22"/>
        <v>0</v>
      </c>
      <c r="AT513" t="s">
        <v>75</v>
      </c>
      <c r="AU513" t="s">
        <v>15</v>
      </c>
      <c r="AV513" s="10">
        <v>41467</v>
      </c>
      <c r="AW513" s="9" t="s">
        <v>526</v>
      </c>
      <c r="AX513" s="10">
        <v>41467</v>
      </c>
      <c r="AY513" s="10">
        <v>41771</v>
      </c>
      <c r="AZ513" s="9" t="s">
        <v>526</v>
      </c>
      <c r="BA513" s="10">
        <v>41774</v>
      </c>
      <c r="BB513" s="10">
        <v>42128</v>
      </c>
      <c r="BC513" s="9" t="s">
        <v>813</v>
      </c>
      <c r="BD513" s="10">
        <v>42138</v>
      </c>
    </row>
    <row r="514" spans="1:86" ht="15" customHeight="1">
      <c r="B514" t="s">
        <v>1936</v>
      </c>
      <c r="C514">
        <v>1303480</v>
      </c>
      <c r="D514" t="s">
        <v>64</v>
      </c>
      <c r="E514" t="s">
        <v>58</v>
      </c>
      <c r="H514" s="7" t="s">
        <v>1937</v>
      </c>
      <c r="I514" t="s">
        <v>60</v>
      </c>
      <c r="T514" t="str">
        <f t="shared" si="23"/>
        <v xml:space="preserve">         </v>
      </c>
      <c r="U514" t="s">
        <v>61</v>
      </c>
      <c r="V514" t="s">
        <v>61</v>
      </c>
      <c r="W514" t="s">
        <v>1938</v>
      </c>
      <c r="X514" t="s">
        <v>63</v>
      </c>
      <c r="Y514">
        <v>25</v>
      </c>
      <c r="AB514">
        <v>41</v>
      </c>
      <c r="AC514" t="s">
        <v>104</v>
      </c>
      <c r="AD514">
        <v>28</v>
      </c>
      <c r="AE514" t="s">
        <v>66</v>
      </c>
      <c r="AH514" t="str">
        <f t="shared" si="21"/>
        <v xml:space="preserve">KR 25   41 B 28 SUR  </v>
      </c>
      <c r="AI514" t="s">
        <v>61</v>
      </c>
      <c r="AJ514">
        <v>3316687</v>
      </c>
      <c r="AK514" t="s">
        <v>322</v>
      </c>
      <c r="AO514" s="1"/>
      <c r="AP514">
        <v>6</v>
      </c>
      <c r="AQ514" s="17">
        <v>41472</v>
      </c>
      <c r="AR514" s="4">
        <v>41472</v>
      </c>
      <c r="AS514" s="5">
        <f t="shared" si="22"/>
        <v>0</v>
      </c>
      <c r="AT514" t="s">
        <v>75</v>
      </c>
      <c r="AU514" t="s">
        <v>202</v>
      </c>
      <c r="AV514" s="10">
        <v>41472</v>
      </c>
      <c r="AW514" s="9" t="s">
        <v>1074</v>
      </c>
      <c r="AX514" s="10">
        <v>41472</v>
      </c>
      <c r="AY514" s="10">
        <v>41521</v>
      </c>
      <c r="AZ514" s="9" t="s">
        <v>1029</v>
      </c>
      <c r="BA514" s="10">
        <v>41522</v>
      </c>
      <c r="CE514" s="10">
        <v>41523</v>
      </c>
    </row>
    <row r="515" spans="1:86" ht="18" customHeight="1">
      <c r="B515" t="s">
        <v>1939</v>
      </c>
      <c r="C515">
        <v>1303439</v>
      </c>
      <c r="D515" t="s">
        <v>77</v>
      </c>
      <c r="H515" s="7" t="s">
        <v>1940</v>
      </c>
      <c r="I515" t="s">
        <v>1941</v>
      </c>
      <c r="T515" t="str">
        <f t="shared" si="23"/>
        <v xml:space="preserve">         </v>
      </c>
      <c r="U515">
        <v>98568844</v>
      </c>
      <c r="V515" t="s">
        <v>1942</v>
      </c>
      <c r="W515" t="s">
        <v>82</v>
      </c>
      <c r="X515" t="s">
        <v>80</v>
      </c>
      <c r="Y515">
        <v>34</v>
      </c>
      <c r="Z515" t="s">
        <v>136</v>
      </c>
      <c r="AA515" t="s">
        <v>66</v>
      </c>
      <c r="AB515">
        <v>28</v>
      </c>
      <c r="AD515">
        <v>46</v>
      </c>
      <c r="AG515">
        <v>117</v>
      </c>
      <c r="AH515" t="str">
        <f t="shared" si="21"/>
        <v>CL 34 DD SUR 28  46   117</v>
      </c>
      <c r="AI515" t="s">
        <v>61</v>
      </c>
      <c r="AJ515" t="s">
        <v>61</v>
      </c>
      <c r="AK515" t="s">
        <v>194</v>
      </c>
      <c r="AO515" s="1"/>
      <c r="AP515">
        <v>3</v>
      </c>
      <c r="AQ515" s="17">
        <v>41470</v>
      </c>
      <c r="AR515" s="4">
        <v>41484</v>
      </c>
      <c r="AS515" s="5">
        <f t="shared" si="22"/>
        <v>14</v>
      </c>
      <c r="AT515" t="s">
        <v>75</v>
      </c>
      <c r="AU515" t="s">
        <v>15</v>
      </c>
      <c r="AV515" s="10">
        <v>41484</v>
      </c>
      <c r="AW515" s="9" t="s">
        <v>1767</v>
      </c>
      <c r="AX515" s="10">
        <v>41488</v>
      </c>
      <c r="AY515" s="10">
        <v>41521</v>
      </c>
      <c r="AZ515" s="9" t="s">
        <v>237</v>
      </c>
      <c r="BA515" s="10">
        <v>41522</v>
      </c>
      <c r="CE515" s="10">
        <v>41583</v>
      </c>
      <c r="CF515" s="10">
        <v>41583</v>
      </c>
    </row>
    <row r="516" spans="1:86" s="70" customFormat="1" ht="15" customHeight="1">
      <c r="B516" s="70" t="s">
        <v>1943</v>
      </c>
      <c r="C516" s="70">
        <v>1303437</v>
      </c>
      <c r="D516" s="70" t="s">
        <v>77</v>
      </c>
      <c r="H516" s="71" t="s">
        <v>1944</v>
      </c>
      <c r="I516" s="70" t="s">
        <v>1945</v>
      </c>
      <c r="J516" s="70" t="s">
        <v>80</v>
      </c>
      <c r="K516" s="70">
        <v>34</v>
      </c>
      <c r="L516" s="70" t="s">
        <v>136</v>
      </c>
      <c r="M516" s="70" t="s">
        <v>66</v>
      </c>
      <c r="N516" s="70">
        <v>27</v>
      </c>
      <c r="O516" s="70" t="s">
        <v>170</v>
      </c>
      <c r="P516" s="70">
        <v>90</v>
      </c>
      <c r="S516" s="70">
        <v>9904</v>
      </c>
      <c r="T516" s="70" t="str">
        <f t="shared" si="23"/>
        <v>CL 34 DD SUR 27 D 90   9904</v>
      </c>
      <c r="U516" s="70" t="s">
        <v>61</v>
      </c>
      <c r="V516" s="70">
        <v>3022980</v>
      </c>
      <c r="W516" s="70" t="s">
        <v>1946</v>
      </c>
      <c r="X516" s="70" t="s">
        <v>80</v>
      </c>
      <c r="Y516" s="70">
        <v>34</v>
      </c>
      <c r="Z516" s="70" t="s">
        <v>136</v>
      </c>
      <c r="AA516" s="70" t="s">
        <v>66</v>
      </c>
      <c r="AB516" s="70">
        <v>27</v>
      </c>
      <c r="AC516" s="70" t="s">
        <v>170</v>
      </c>
      <c r="AD516" s="70">
        <v>90</v>
      </c>
      <c r="AG516" s="70">
        <v>103</v>
      </c>
      <c r="AH516" s="70" t="str">
        <f t="shared" si="21"/>
        <v>CL 34 DD SUR 27 D 90   103</v>
      </c>
      <c r="AI516" s="70" t="s">
        <v>61</v>
      </c>
      <c r="AJ516" s="70" t="s">
        <v>61</v>
      </c>
      <c r="AK516" s="70" t="s">
        <v>194</v>
      </c>
      <c r="AO516" s="72"/>
      <c r="AP516" s="70">
        <v>3</v>
      </c>
      <c r="AQ516" s="77">
        <v>41470</v>
      </c>
      <c r="AR516" s="73">
        <v>41470</v>
      </c>
      <c r="AS516" s="74">
        <f t="shared" si="22"/>
        <v>0</v>
      </c>
      <c r="AT516" s="70" t="s">
        <v>84</v>
      </c>
      <c r="AU516" s="70" t="s">
        <v>15</v>
      </c>
      <c r="AV516" s="76"/>
      <c r="AW516" s="76"/>
      <c r="AX516" s="76"/>
      <c r="AY516" s="76"/>
      <c r="AZ516" s="76"/>
      <c r="BA516" s="76"/>
      <c r="BB516" s="76"/>
      <c r="BC516" s="76"/>
      <c r="BD516" s="76"/>
      <c r="BE516" s="76"/>
      <c r="BF516" s="76"/>
      <c r="BG516" s="76"/>
      <c r="BH516" s="76"/>
      <c r="BI516" s="76"/>
      <c r="BJ516" s="76"/>
      <c r="BK516" s="76"/>
      <c r="BL516" s="76"/>
      <c r="BM516" s="75">
        <v>41470</v>
      </c>
      <c r="BN516" s="76"/>
      <c r="BO516" s="76"/>
      <c r="BP516" s="76"/>
      <c r="BQ516" s="76"/>
      <c r="BR516" s="76"/>
      <c r="BS516" s="76"/>
      <c r="BT516" s="76"/>
      <c r="BU516" s="76"/>
      <c r="BV516" s="76"/>
      <c r="BW516" s="76"/>
      <c r="BX516" s="76"/>
      <c r="BY516" s="76"/>
      <c r="BZ516" s="76"/>
      <c r="CA516" s="76"/>
      <c r="CB516" s="76"/>
      <c r="CC516" s="76"/>
      <c r="CD516" s="76"/>
      <c r="CE516" s="76"/>
      <c r="CF516" s="76"/>
      <c r="CG516" s="76"/>
      <c r="CH516" s="76"/>
    </row>
    <row r="517" spans="1:86" ht="30" customHeight="1">
      <c r="B517" t="s">
        <v>1947</v>
      </c>
      <c r="C517">
        <v>1303447</v>
      </c>
      <c r="D517" t="s">
        <v>180</v>
      </c>
      <c r="H517" s="7" t="s">
        <v>1948</v>
      </c>
      <c r="I517" t="s">
        <v>1949</v>
      </c>
      <c r="T517" t="str">
        <f t="shared" si="23"/>
        <v xml:space="preserve">         </v>
      </c>
      <c r="U517" t="s">
        <v>61</v>
      </c>
      <c r="V517">
        <v>3414519</v>
      </c>
      <c r="W517" t="s">
        <v>1950</v>
      </c>
      <c r="AH517" t="str">
        <f t="shared" ref="AH517:AH580" si="24">CONCATENATE(X517," ",Y517," ",Z517," ",AA517," ",AB517," ",AC517," ",AD517," ",AE517," ",AF517," ",AG517)</f>
        <v xml:space="preserve">         </v>
      </c>
      <c r="AI517" t="s">
        <v>61</v>
      </c>
      <c r="AJ517">
        <v>3117597634</v>
      </c>
      <c r="AL517" t="s">
        <v>347</v>
      </c>
      <c r="AO517" s="1"/>
      <c r="AP517">
        <v>10</v>
      </c>
      <c r="AQ517" s="17">
        <v>41470</v>
      </c>
      <c r="AR517" s="4">
        <v>41479</v>
      </c>
      <c r="AS517" s="5">
        <f t="shared" ref="AS517:AS580" si="25">+AR517-AQ517</f>
        <v>9</v>
      </c>
      <c r="AT517" t="s">
        <v>75</v>
      </c>
      <c r="AU517" t="s">
        <v>195</v>
      </c>
      <c r="AV517" s="10">
        <v>41479</v>
      </c>
      <c r="AW517" s="9" t="s">
        <v>118</v>
      </c>
      <c r="AX517" s="10">
        <v>41479</v>
      </c>
    </row>
    <row r="518" spans="1:86" s="70" customFormat="1" ht="15" customHeight="1">
      <c r="B518" s="70" t="s">
        <v>1951</v>
      </c>
      <c r="C518" s="70">
        <v>1303510</v>
      </c>
      <c r="D518" s="70" t="s">
        <v>64</v>
      </c>
      <c r="E518" s="70" t="s">
        <v>58</v>
      </c>
      <c r="H518" s="71" t="s">
        <v>1952</v>
      </c>
      <c r="I518" s="70" t="s">
        <v>60</v>
      </c>
      <c r="T518" s="70" t="str">
        <f t="shared" ref="T518:T581" si="26">CONCATENATE(J518," ",K518," ",L518," ",M518," ",N518," ",O518," ",P518," ",Q518," ",R518," ",S518)</f>
        <v xml:space="preserve">         </v>
      </c>
      <c r="U518" s="70" t="s">
        <v>61</v>
      </c>
      <c r="V518" s="70" t="s">
        <v>61</v>
      </c>
      <c r="W518" s="70" t="s">
        <v>1953</v>
      </c>
      <c r="X518" s="70" t="s">
        <v>80</v>
      </c>
      <c r="Y518" s="70">
        <v>40</v>
      </c>
      <c r="AA518" s="70" t="s">
        <v>66</v>
      </c>
      <c r="AB518" s="70">
        <v>47</v>
      </c>
      <c r="AD518" s="70">
        <v>41</v>
      </c>
      <c r="AF518" s="70" t="s">
        <v>104</v>
      </c>
      <c r="AG518" s="70">
        <v>15</v>
      </c>
      <c r="AH518" s="70" t="str">
        <f t="shared" si="24"/>
        <v>CL 40  SUR 47  41  B 15</v>
      </c>
      <c r="AI518" s="70">
        <v>43029489</v>
      </c>
      <c r="AJ518" s="70">
        <v>3313758</v>
      </c>
      <c r="AK518" s="70" t="s">
        <v>201</v>
      </c>
      <c r="AO518" s="72"/>
      <c r="AP518" s="70">
        <v>8</v>
      </c>
      <c r="AQ518" s="77">
        <v>41472</v>
      </c>
      <c r="AR518" s="73">
        <v>41471</v>
      </c>
      <c r="AS518" s="74">
        <f t="shared" si="25"/>
        <v>-1</v>
      </c>
      <c r="AT518" s="70" t="s">
        <v>75</v>
      </c>
      <c r="AU518" s="70" t="s">
        <v>15</v>
      </c>
      <c r="AV518" s="75">
        <v>41471</v>
      </c>
      <c r="AW518" s="76" t="s">
        <v>1767</v>
      </c>
      <c r="AX518" s="75">
        <v>41471</v>
      </c>
      <c r="AY518" s="76"/>
      <c r="AZ518" s="76"/>
      <c r="BA518" s="76"/>
      <c r="BB518" s="76"/>
      <c r="BC518" s="76"/>
      <c r="BD518" s="76"/>
      <c r="BE518" s="76"/>
      <c r="BF518" s="76"/>
      <c r="BG518" s="76"/>
      <c r="BH518" s="76"/>
      <c r="BI518" s="76"/>
      <c r="BJ518" s="76"/>
      <c r="BK518" s="76"/>
      <c r="BL518" s="76"/>
      <c r="BM518" s="76"/>
      <c r="BN518" s="76"/>
      <c r="BO518" s="76"/>
      <c r="BP518" s="76"/>
      <c r="BQ518" s="76"/>
      <c r="BR518" s="76"/>
      <c r="BS518" s="76"/>
      <c r="BT518" s="76"/>
      <c r="BU518" s="76"/>
      <c r="BV518" s="76"/>
      <c r="BW518" s="76"/>
      <c r="BX518" s="76"/>
      <c r="BY518" s="76"/>
      <c r="BZ518" s="76"/>
      <c r="CA518" s="76"/>
      <c r="CB518" s="76"/>
      <c r="CC518" s="76"/>
      <c r="CD518" s="76"/>
      <c r="CE518" s="76"/>
      <c r="CF518" s="76"/>
      <c r="CG518" s="76"/>
      <c r="CH518" s="76"/>
    </row>
    <row r="519" spans="1:86" ht="15" customHeight="1">
      <c r="B519" t="s">
        <v>1954</v>
      </c>
      <c r="C519">
        <v>1303511</v>
      </c>
      <c r="D519" t="s">
        <v>64</v>
      </c>
      <c r="E519" t="s">
        <v>58</v>
      </c>
      <c r="H519" s="7" t="s">
        <v>1955</v>
      </c>
      <c r="I519" t="s">
        <v>60</v>
      </c>
      <c r="T519" t="str">
        <f t="shared" si="26"/>
        <v xml:space="preserve">         </v>
      </c>
      <c r="U519" t="s">
        <v>61</v>
      </c>
      <c r="V519" t="s">
        <v>61</v>
      </c>
      <c r="W519" t="s">
        <v>1956</v>
      </c>
      <c r="X519" t="s">
        <v>80</v>
      </c>
      <c r="Y519">
        <v>40</v>
      </c>
      <c r="AA519" t="s">
        <v>66</v>
      </c>
      <c r="AB519">
        <v>47</v>
      </c>
      <c r="AD519">
        <v>11</v>
      </c>
      <c r="AF519">
        <v>13</v>
      </c>
      <c r="AH519" t="str">
        <f t="shared" si="24"/>
        <v xml:space="preserve">CL 40  SUR 47  11  13 </v>
      </c>
      <c r="AI519" t="s">
        <v>61</v>
      </c>
      <c r="AJ519" t="s">
        <v>1957</v>
      </c>
      <c r="AK519" t="s">
        <v>201</v>
      </c>
      <c r="AO519" s="1"/>
      <c r="AP519">
        <v>8</v>
      </c>
      <c r="AQ519" s="17">
        <v>41472</v>
      </c>
      <c r="AR519" s="4">
        <v>41471</v>
      </c>
      <c r="AS519" s="5">
        <f t="shared" si="25"/>
        <v>-1</v>
      </c>
      <c r="AT519" t="s">
        <v>75</v>
      </c>
      <c r="AU519" t="s">
        <v>202</v>
      </c>
      <c r="AV519" s="10">
        <v>41471</v>
      </c>
      <c r="AW519" s="9" t="s">
        <v>1767</v>
      </c>
      <c r="AX519" s="10">
        <v>41471</v>
      </c>
    </row>
    <row r="520" spans="1:86" ht="15" customHeight="1">
      <c r="B520" t="s">
        <v>1958</v>
      </c>
      <c r="C520">
        <v>1303453</v>
      </c>
      <c r="D520" t="s">
        <v>64</v>
      </c>
      <c r="E520" t="s">
        <v>58</v>
      </c>
      <c r="H520" s="7" t="s">
        <v>1959</v>
      </c>
      <c r="I520" t="s">
        <v>273</v>
      </c>
      <c r="T520" t="str">
        <f t="shared" si="26"/>
        <v xml:space="preserve">         </v>
      </c>
      <c r="U520" t="s">
        <v>61</v>
      </c>
      <c r="V520" t="s">
        <v>61</v>
      </c>
      <c r="W520" t="s">
        <v>1960</v>
      </c>
      <c r="X520" t="s">
        <v>146</v>
      </c>
      <c r="Y520">
        <v>35</v>
      </c>
      <c r="Z520" t="s">
        <v>170</v>
      </c>
      <c r="AA520" t="s">
        <v>66</v>
      </c>
      <c r="AB520">
        <v>29</v>
      </c>
      <c r="AD520">
        <v>61</v>
      </c>
      <c r="AG520" t="s">
        <v>1857</v>
      </c>
      <c r="AH520" t="str">
        <f t="shared" si="24"/>
        <v>TR 35 D SUR 29  61   piso 2</v>
      </c>
      <c r="AI520" t="s">
        <v>61</v>
      </c>
      <c r="AJ520" t="s">
        <v>61</v>
      </c>
      <c r="AK520" t="s">
        <v>262</v>
      </c>
      <c r="AO520" s="1"/>
      <c r="AP520">
        <v>3</v>
      </c>
      <c r="AQ520" s="17">
        <v>41471</v>
      </c>
      <c r="AR520" s="4">
        <v>41474</v>
      </c>
      <c r="AS520" s="5">
        <f t="shared" si="25"/>
        <v>3</v>
      </c>
      <c r="AT520" t="s">
        <v>75</v>
      </c>
      <c r="AU520" t="s">
        <v>202</v>
      </c>
      <c r="AV520" s="10">
        <v>41474</v>
      </c>
      <c r="AW520" s="9" t="s">
        <v>237</v>
      </c>
      <c r="AX520" s="10">
        <v>41477</v>
      </c>
      <c r="CE520" s="10">
        <v>41477</v>
      </c>
    </row>
    <row r="521" spans="1:86" ht="15" customHeight="1">
      <c r="A521" t="s">
        <v>559</v>
      </c>
      <c r="B521" t="s">
        <v>1961</v>
      </c>
      <c r="C521">
        <v>1303451</v>
      </c>
      <c r="D521" t="s">
        <v>77</v>
      </c>
      <c r="H521" s="7" t="s">
        <v>1962</v>
      </c>
      <c r="I521" t="s">
        <v>1963</v>
      </c>
      <c r="J521" t="s">
        <v>80</v>
      </c>
      <c r="K521">
        <v>40</v>
      </c>
      <c r="M521" t="s">
        <v>66</v>
      </c>
      <c r="N521">
        <v>24</v>
      </c>
      <c r="O521" t="s">
        <v>81</v>
      </c>
      <c r="P521">
        <v>42</v>
      </c>
      <c r="T521" t="str">
        <f t="shared" si="26"/>
        <v xml:space="preserve">CL 40  SUR 24 C 42   </v>
      </c>
      <c r="U521" t="s">
        <v>61</v>
      </c>
      <c r="V521">
        <v>2763073</v>
      </c>
      <c r="W521" t="s">
        <v>1964</v>
      </c>
      <c r="AH521" t="str">
        <f t="shared" si="24"/>
        <v xml:space="preserve">         </v>
      </c>
      <c r="AI521" t="s">
        <v>61</v>
      </c>
      <c r="AJ521" t="s">
        <v>61</v>
      </c>
      <c r="AK521" t="s">
        <v>74</v>
      </c>
      <c r="AO521" s="1"/>
      <c r="AP521">
        <v>6</v>
      </c>
      <c r="AQ521" s="17">
        <v>41471</v>
      </c>
      <c r="AR521" s="4">
        <v>41474</v>
      </c>
      <c r="AS521" s="5">
        <f t="shared" si="25"/>
        <v>3</v>
      </c>
      <c r="AT521" t="s">
        <v>75</v>
      </c>
      <c r="AU521" t="s">
        <v>15</v>
      </c>
      <c r="AV521" s="10">
        <v>41474</v>
      </c>
      <c r="AW521" s="9" t="s">
        <v>237</v>
      </c>
      <c r="AX521" s="10">
        <v>41477</v>
      </c>
      <c r="CE521" s="10">
        <v>41477</v>
      </c>
    </row>
    <row r="522" spans="1:86" s="70" customFormat="1" ht="30" customHeight="1">
      <c r="B522" s="70" t="s">
        <v>1965</v>
      </c>
      <c r="C522" s="70">
        <v>131229</v>
      </c>
      <c r="D522" s="70" t="s">
        <v>125</v>
      </c>
      <c r="H522" s="71" t="s">
        <v>1966</v>
      </c>
      <c r="I522" s="70" t="s">
        <v>1967</v>
      </c>
      <c r="J522" s="70" t="s">
        <v>80</v>
      </c>
      <c r="K522" s="70">
        <v>39</v>
      </c>
      <c r="L522" s="70" t="s">
        <v>170</v>
      </c>
      <c r="M522" s="70" t="s">
        <v>66</v>
      </c>
      <c r="N522" s="70">
        <v>24</v>
      </c>
      <c r="O522" s="70" t="s">
        <v>183</v>
      </c>
      <c r="P522" s="70">
        <v>120</v>
      </c>
      <c r="S522" s="70">
        <v>105</v>
      </c>
      <c r="T522" s="70" t="str">
        <f t="shared" si="26"/>
        <v>CL 39 D SUR 24 EE 120   105</v>
      </c>
      <c r="U522" s="70" t="s">
        <v>61</v>
      </c>
      <c r="V522" s="70">
        <v>3324239</v>
      </c>
      <c r="W522" s="70" t="s">
        <v>82</v>
      </c>
      <c r="X522" s="70" t="s">
        <v>80</v>
      </c>
      <c r="Y522" s="70">
        <v>39</v>
      </c>
      <c r="Z522" s="70" t="s">
        <v>170</v>
      </c>
      <c r="AA522" s="70" t="s">
        <v>66</v>
      </c>
      <c r="AB522" s="70">
        <v>24</v>
      </c>
      <c r="AC522" s="70" t="s">
        <v>183</v>
      </c>
      <c r="AD522" s="70">
        <v>120</v>
      </c>
      <c r="AG522" s="70" t="s">
        <v>1968</v>
      </c>
      <c r="AH522" s="70" t="str">
        <f t="shared" si="24"/>
        <v>CL 39 D SUR 24 EE 120   114, 112, 110</v>
      </c>
      <c r="AI522" s="70" t="s">
        <v>61</v>
      </c>
      <c r="AJ522" s="70" t="s">
        <v>61</v>
      </c>
      <c r="AK522" s="70" t="s">
        <v>454</v>
      </c>
      <c r="AO522" s="72"/>
      <c r="AP522" s="70">
        <v>6</v>
      </c>
      <c r="AQ522" s="77">
        <v>41433</v>
      </c>
      <c r="AR522" s="73">
        <v>41484</v>
      </c>
      <c r="AS522" s="74">
        <f t="shared" si="25"/>
        <v>51</v>
      </c>
      <c r="AT522" s="70" t="s">
        <v>75</v>
      </c>
      <c r="AU522" s="70" t="s">
        <v>15</v>
      </c>
      <c r="AV522" s="75">
        <v>41499</v>
      </c>
      <c r="AW522" s="76" t="s">
        <v>1029</v>
      </c>
      <c r="AX522" s="75">
        <v>41500</v>
      </c>
      <c r="AY522" s="75">
        <v>41513</v>
      </c>
      <c r="AZ522" s="76" t="s">
        <v>140</v>
      </c>
      <c r="BA522" s="75">
        <v>41514</v>
      </c>
      <c r="BB522" s="76"/>
      <c r="BC522" s="76"/>
      <c r="BD522" s="76"/>
      <c r="BE522" s="76"/>
      <c r="BF522" s="76"/>
      <c r="BG522" s="76"/>
      <c r="BH522" s="76"/>
      <c r="BI522" s="76"/>
      <c r="BJ522" s="76"/>
      <c r="BK522" s="75">
        <v>41484</v>
      </c>
      <c r="BL522" s="75">
        <v>41484</v>
      </c>
      <c r="BM522" s="76"/>
      <c r="BN522" s="76"/>
      <c r="BO522" s="76"/>
      <c r="BP522" s="76"/>
      <c r="BQ522" s="76"/>
      <c r="BR522" s="76"/>
      <c r="BS522" s="76"/>
      <c r="BT522" s="76"/>
      <c r="BU522" s="76"/>
      <c r="BV522" s="76"/>
      <c r="BW522" s="76"/>
      <c r="BX522" s="76"/>
      <c r="BY522" s="76"/>
      <c r="BZ522" s="76"/>
      <c r="CA522" s="76"/>
      <c r="CB522" s="76"/>
      <c r="CC522" s="76"/>
      <c r="CD522" s="76"/>
      <c r="CE522" s="75">
        <v>41519</v>
      </c>
      <c r="CF522" s="76"/>
      <c r="CG522" s="76"/>
      <c r="CH522" s="76"/>
    </row>
    <row r="523" spans="1:86" s="70" customFormat="1">
      <c r="B523" s="70" t="s">
        <v>1969</v>
      </c>
      <c r="C523" s="70">
        <v>1303465</v>
      </c>
      <c r="D523" s="70" t="s">
        <v>57</v>
      </c>
      <c r="E523" s="70" t="s">
        <v>58</v>
      </c>
      <c r="H523" s="71" t="s">
        <v>482</v>
      </c>
      <c r="I523" s="70" t="s">
        <v>231</v>
      </c>
      <c r="T523" s="70" t="str">
        <f t="shared" si="26"/>
        <v xml:space="preserve">         </v>
      </c>
      <c r="U523" s="70" t="s">
        <v>61</v>
      </c>
      <c r="V523" s="70" t="s">
        <v>61</v>
      </c>
      <c r="W523" s="70" t="s">
        <v>82</v>
      </c>
      <c r="X523" s="70" t="s">
        <v>146</v>
      </c>
      <c r="Y523" s="70">
        <v>32</v>
      </c>
      <c r="Z523" s="70" t="s">
        <v>81</v>
      </c>
      <c r="AA523" s="70" t="s">
        <v>66</v>
      </c>
      <c r="AB523" s="70">
        <v>32</v>
      </c>
      <c r="AD523" s="70">
        <v>16</v>
      </c>
      <c r="AH523" s="70" t="str">
        <f t="shared" si="24"/>
        <v xml:space="preserve">TR 32 C SUR 32  16   </v>
      </c>
      <c r="AI523" s="70" t="s">
        <v>61</v>
      </c>
      <c r="AJ523" s="70" t="s">
        <v>61</v>
      </c>
      <c r="AK523" s="70" t="s">
        <v>279</v>
      </c>
      <c r="AO523" s="72"/>
      <c r="AP523" s="70">
        <v>9</v>
      </c>
      <c r="AQ523" s="77">
        <v>41471</v>
      </c>
      <c r="AR523" s="73">
        <v>41478</v>
      </c>
      <c r="AS523" s="74">
        <f t="shared" si="25"/>
        <v>7</v>
      </c>
      <c r="AT523" s="70" t="s">
        <v>75</v>
      </c>
      <c r="AU523" s="70" t="s">
        <v>15</v>
      </c>
      <c r="AV523" s="75">
        <v>41478</v>
      </c>
      <c r="AW523" s="76" t="s">
        <v>203</v>
      </c>
      <c r="AX523" s="75">
        <v>41479</v>
      </c>
      <c r="AY523" s="76"/>
      <c r="AZ523" s="76"/>
      <c r="BA523" s="76"/>
      <c r="BB523" s="76"/>
      <c r="BC523" s="76"/>
      <c r="BD523" s="76"/>
      <c r="BE523" s="76"/>
      <c r="BF523" s="76"/>
      <c r="BG523" s="76"/>
      <c r="BH523" s="76"/>
      <c r="BI523" s="76"/>
      <c r="BJ523" s="76"/>
      <c r="BK523" s="76"/>
      <c r="BL523" s="76"/>
      <c r="BM523" s="76"/>
      <c r="BN523" s="76"/>
      <c r="BO523" s="76"/>
      <c r="BP523" s="76"/>
      <c r="BQ523" s="76"/>
      <c r="BR523" s="76"/>
      <c r="BS523" s="76"/>
      <c r="BT523" s="76"/>
      <c r="BU523" s="76"/>
      <c r="BV523" s="76"/>
      <c r="BW523" s="76"/>
      <c r="BX523" s="76"/>
      <c r="BY523" s="76"/>
      <c r="BZ523" s="76"/>
      <c r="CA523" s="76"/>
      <c r="CB523" s="76"/>
      <c r="CC523" s="76"/>
      <c r="CD523" s="76"/>
      <c r="CE523" s="75">
        <v>41488</v>
      </c>
      <c r="CF523" s="76"/>
      <c r="CG523" s="76"/>
      <c r="CH523" s="76"/>
    </row>
    <row r="524" spans="1:86" s="70" customFormat="1" ht="15" customHeight="1">
      <c r="B524" s="70" t="s">
        <v>1970</v>
      </c>
      <c r="C524" s="70">
        <v>1303512</v>
      </c>
      <c r="D524" s="70" t="s">
        <v>64</v>
      </c>
      <c r="E524" s="70" t="s">
        <v>101</v>
      </c>
      <c r="H524" s="71" t="s">
        <v>694</v>
      </c>
      <c r="I524" s="70" t="s">
        <v>273</v>
      </c>
      <c r="T524" s="70" t="str">
        <f t="shared" si="26"/>
        <v xml:space="preserve">         </v>
      </c>
      <c r="U524" s="70" t="s">
        <v>61</v>
      </c>
      <c r="V524" s="70" t="s">
        <v>61</v>
      </c>
      <c r="W524" s="70" t="s">
        <v>82</v>
      </c>
      <c r="X524" s="70" t="s">
        <v>80</v>
      </c>
      <c r="Y524" s="70">
        <v>40</v>
      </c>
      <c r="Z524" s="70" t="s">
        <v>65</v>
      </c>
      <c r="AA524" s="70" t="s">
        <v>66</v>
      </c>
      <c r="AB524" s="70">
        <v>30</v>
      </c>
      <c r="AD524" s="70">
        <v>24</v>
      </c>
      <c r="AH524" s="70" t="str">
        <f t="shared" si="24"/>
        <v xml:space="preserve">CL 40 G SUR 30  24   </v>
      </c>
      <c r="AI524" s="70" t="s">
        <v>61</v>
      </c>
      <c r="AJ524" s="70" t="s">
        <v>61</v>
      </c>
      <c r="AK524" s="70" t="s">
        <v>67</v>
      </c>
      <c r="AO524" s="72"/>
      <c r="AP524" s="70">
        <v>7</v>
      </c>
      <c r="AQ524" s="77">
        <v>41472</v>
      </c>
      <c r="AR524" s="73">
        <v>41478</v>
      </c>
      <c r="AS524" s="74">
        <f t="shared" si="25"/>
        <v>6</v>
      </c>
      <c r="AT524" s="70" t="s">
        <v>75</v>
      </c>
      <c r="AU524" s="70" t="s">
        <v>15</v>
      </c>
      <c r="AV524" s="75">
        <v>41478</v>
      </c>
      <c r="AW524" s="76" t="s">
        <v>203</v>
      </c>
      <c r="AX524" s="75">
        <v>41478</v>
      </c>
      <c r="AY524" s="76"/>
      <c r="AZ524" s="76"/>
      <c r="BA524" s="76"/>
      <c r="BB524" s="76"/>
      <c r="BC524" s="76"/>
      <c r="BD524" s="76"/>
      <c r="BE524" s="76"/>
      <c r="BF524" s="76"/>
      <c r="BG524" s="76"/>
      <c r="BH524" s="76"/>
      <c r="BI524" s="76"/>
      <c r="BJ524" s="76"/>
      <c r="BK524" s="76"/>
      <c r="BL524" s="76"/>
      <c r="BM524" s="76"/>
      <c r="BN524" s="76"/>
      <c r="BO524" s="76"/>
      <c r="BP524" s="76"/>
      <c r="BQ524" s="76"/>
      <c r="BR524" s="76"/>
      <c r="BS524" s="76"/>
      <c r="BT524" s="76"/>
      <c r="BU524" s="76"/>
      <c r="BV524" s="76"/>
      <c r="BW524" s="76"/>
      <c r="BX524" s="76"/>
      <c r="BY524" s="76"/>
      <c r="BZ524" s="76"/>
      <c r="CA524" s="76"/>
      <c r="CB524" s="76"/>
      <c r="CC524" s="76"/>
      <c r="CD524" s="76"/>
      <c r="CE524" s="75">
        <v>41485</v>
      </c>
      <c r="CF524" s="76"/>
      <c r="CG524" s="76"/>
      <c r="CH524" s="76"/>
    </row>
    <row r="525" spans="1:86" s="70" customFormat="1" ht="15" customHeight="1">
      <c r="B525" s="70" t="s">
        <v>1971</v>
      </c>
      <c r="C525" s="70">
        <v>1303513</v>
      </c>
      <c r="D525" s="70" t="s">
        <v>64</v>
      </c>
      <c r="E525" s="70" t="s">
        <v>58</v>
      </c>
      <c r="H525" s="71" t="s">
        <v>482</v>
      </c>
      <c r="I525" s="70" t="s">
        <v>273</v>
      </c>
      <c r="T525" s="70" t="str">
        <f t="shared" si="26"/>
        <v xml:space="preserve">         </v>
      </c>
      <c r="U525" s="70" t="s">
        <v>61</v>
      </c>
      <c r="V525" s="70" t="s">
        <v>61</v>
      </c>
      <c r="W525" s="70" t="s">
        <v>82</v>
      </c>
      <c r="X525" s="70" t="s">
        <v>80</v>
      </c>
      <c r="Y525" s="70">
        <v>39</v>
      </c>
      <c r="Z525" s="70" t="s">
        <v>104</v>
      </c>
      <c r="AA525" s="70" t="s">
        <v>66</v>
      </c>
      <c r="AB525" s="70">
        <v>34</v>
      </c>
      <c r="AC525" s="70" t="s">
        <v>83</v>
      </c>
      <c r="AD525" s="70">
        <v>65</v>
      </c>
      <c r="AG525" s="70">
        <v>201</v>
      </c>
      <c r="AH525" s="70" t="str">
        <f t="shared" si="24"/>
        <v>CL 39 B SUR 34 A 65   201</v>
      </c>
      <c r="AI525" s="70" t="s">
        <v>61</v>
      </c>
      <c r="AJ525" s="70" t="s">
        <v>61</v>
      </c>
      <c r="AK525" s="70" t="s">
        <v>211</v>
      </c>
      <c r="AO525" s="72"/>
      <c r="AP525" s="70">
        <v>9</v>
      </c>
      <c r="AQ525" s="77">
        <v>41472</v>
      </c>
      <c r="AR525" s="73">
        <v>41478</v>
      </c>
      <c r="AS525" s="74">
        <f t="shared" si="25"/>
        <v>6</v>
      </c>
      <c r="AT525" s="70" t="s">
        <v>75</v>
      </c>
      <c r="AU525" s="70" t="s">
        <v>15</v>
      </c>
      <c r="AV525" s="75">
        <v>41478</v>
      </c>
      <c r="AW525" s="76" t="s">
        <v>203</v>
      </c>
      <c r="AX525" s="75">
        <v>41478</v>
      </c>
      <c r="AY525" s="76"/>
      <c r="AZ525" s="76"/>
      <c r="BA525" s="76"/>
      <c r="BB525" s="76"/>
      <c r="BC525" s="76"/>
      <c r="BD525" s="76"/>
      <c r="BE525" s="76"/>
      <c r="BF525" s="76"/>
      <c r="BG525" s="76"/>
      <c r="BH525" s="76"/>
      <c r="BI525" s="76"/>
      <c r="BJ525" s="76"/>
      <c r="BK525" s="76"/>
      <c r="BL525" s="76"/>
      <c r="BM525" s="76"/>
      <c r="BN525" s="76"/>
      <c r="BO525" s="76"/>
      <c r="BP525" s="76"/>
      <c r="BQ525" s="76"/>
      <c r="BR525" s="76"/>
      <c r="BS525" s="76"/>
      <c r="BT525" s="76"/>
      <c r="BU525" s="76"/>
      <c r="BV525" s="76"/>
      <c r="BW525" s="76"/>
      <c r="BX525" s="76"/>
      <c r="BY525" s="76"/>
      <c r="BZ525" s="76"/>
      <c r="CA525" s="76"/>
      <c r="CB525" s="76"/>
      <c r="CC525" s="76"/>
      <c r="CD525" s="76"/>
      <c r="CE525" s="75">
        <v>41485</v>
      </c>
      <c r="CF525" s="76"/>
      <c r="CG525" s="76"/>
      <c r="CH525" s="76"/>
    </row>
    <row r="526" spans="1:86" ht="15" customHeight="1">
      <c r="B526" t="s">
        <v>1972</v>
      </c>
      <c r="C526">
        <v>127944</v>
      </c>
      <c r="D526" t="s">
        <v>64</v>
      </c>
      <c r="G526" t="s">
        <v>1166</v>
      </c>
      <c r="H526" s="7" t="s">
        <v>1973</v>
      </c>
      <c r="I526" t="s">
        <v>1168</v>
      </c>
      <c r="T526" t="str">
        <f t="shared" si="26"/>
        <v xml:space="preserve">         </v>
      </c>
      <c r="U526" t="s">
        <v>61</v>
      </c>
      <c r="V526">
        <v>3394052</v>
      </c>
      <c r="W526" t="s">
        <v>1276</v>
      </c>
      <c r="AH526" t="str">
        <f t="shared" si="24"/>
        <v xml:space="preserve">         </v>
      </c>
      <c r="AI526" t="s">
        <v>61</v>
      </c>
      <c r="AJ526" t="s">
        <v>61</v>
      </c>
      <c r="AK526" t="s">
        <v>147</v>
      </c>
      <c r="AO526" s="1"/>
      <c r="AP526">
        <v>9</v>
      </c>
      <c r="AQ526" s="17">
        <v>41443</v>
      </c>
      <c r="AR526" s="4"/>
      <c r="AS526" s="5">
        <f t="shared" si="25"/>
        <v>-41443</v>
      </c>
      <c r="AT526" t="s">
        <v>148</v>
      </c>
      <c r="AU526" t="s">
        <v>15</v>
      </c>
    </row>
    <row r="527" spans="1:86" s="70" customFormat="1" ht="15" customHeight="1">
      <c r="B527" s="70" t="s">
        <v>1974</v>
      </c>
      <c r="C527" s="70">
        <v>1303482</v>
      </c>
      <c r="D527" s="70" t="s">
        <v>64</v>
      </c>
      <c r="E527" s="70" t="s">
        <v>101</v>
      </c>
      <c r="H527" s="71" t="s">
        <v>1975</v>
      </c>
      <c r="I527" s="70" t="s">
        <v>1976</v>
      </c>
      <c r="T527" s="70" t="str">
        <f t="shared" si="26"/>
        <v xml:space="preserve">         </v>
      </c>
      <c r="U527" s="70" t="s">
        <v>61</v>
      </c>
      <c r="V527" s="70" t="s">
        <v>61</v>
      </c>
      <c r="W527" s="70" t="s">
        <v>1977</v>
      </c>
      <c r="X527" s="70" t="s">
        <v>63</v>
      </c>
      <c r="Y527" s="70">
        <v>28</v>
      </c>
      <c r="AB527" s="70">
        <v>27</v>
      </c>
      <c r="AD527" s="70">
        <v>17</v>
      </c>
      <c r="AE527" s="70" t="s">
        <v>66</v>
      </c>
      <c r="AH527" s="70" t="str">
        <f t="shared" si="24"/>
        <v xml:space="preserve">KR 28   27  17 SUR  </v>
      </c>
      <c r="AI527" s="70" t="s">
        <v>61</v>
      </c>
      <c r="AJ527" s="70">
        <v>3560712</v>
      </c>
      <c r="AK527" s="70" t="s">
        <v>99</v>
      </c>
      <c r="AO527" s="72"/>
      <c r="AP527" s="70">
        <v>4</v>
      </c>
      <c r="AQ527" s="77">
        <v>41472</v>
      </c>
      <c r="AR527" s="73">
        <v>41484</v>
      </c>
      <c r="AS527" s="74">
        <f t="shared" si="25"/>
        <v>12</v>
      </c>
      <c r="AT527" s="70" t="s">
        <v>75</v>
      </c>
      <c r="AU527" s="70" t="s">
        <v>15</v>
      </c>
      <c r="AV527" s="75">
        <v>41484</v>
      </c>
      <c r="AW527" s="76" t="s">
        <v>203</v>
      </c>
      <c r="AX527" s="75">
        <v>41485</v>
      </c>
      <c r="AY527" s="75">
        <v>41486</v>
      </c>
      <c r="AZ527" s="76" t="s">
        <v>237</v>
      </c>
      <c r="BA527" s="75">
        <v>41488</v>
      </c>
      <c r="BB527" s="76"/>
      <c r="BC527" s="76"/>
      <c r="BD527" s="76"/>
      <c r="BE527" s="76"/>
      <c r="BF527" s="76"/>
      <c r="BG527" s="76"/>
      <c r="BH527" s="76"/>
      <c r="BI527" s="76"/>
      <c r="BJ527" s="76"/>
      <c r="BK527" s="76"/>
      <c r="BL527" s="76"/>
      <c r="BM527" s="76"/>
      <c r="BN527" s="76"/>
      <c r="BO527" s="76"/>
      <c r="BP527" s="76"/>
      <c r="BQ527" s="76"/>
      <c r="BR527" s="76"/>
      <c r="BS527" s="76"/>
      <c r="BT527" s="76"/>
      <c r="BU527" s="76"/>
      <c r="BV527" s="76"/>
      <c r="BW527" s="76"/>
      <c r="BX527" s="76"/>
      <c r="BY527" s="76"/>
      <c r="BZ527" s="76"/>
      <c r="CA527" s="76"/>
      <c r="CB527" s="76"/>
      <c r="CC527" s="76"/>
      <c r="CD527" s="76"/>
      <c r="CE527" s="76"/>
      <c r="CF527" s="76"/>
      <c r="CG527" s="76"/>
      <c r="CH527" s="76"/>
    </row>
    <row r="528" spans="1:86" s="70" customFormat="1">
      <c r="B528" s="70" t="s">
        <v>1978</v>
      </c>
      <c r="C528" s="70">
        <v>1303542</v>
      </c>
      <c r="D528" s="70" t="s">
        <v>57</v>
      </c>
      <c r="E528" s="70" t="s">
        <v>58</v>
      </c>
      <c r="H528" s="71" t="s">
        <v>482</v>
      </c>
      <c r="I528" s="70" t="s">
        <v>1976</v>
      </c>
      <c r="T528" s="70" t="str">
        <f t="shared" si="26"/>
        <v xml:space="preserve">         </v>
      </c>
      <c r="U528" s="70" t="s">
        <v>61</v>
      </c>
      <c r="V528" s="70" t="s">
        <v>61</v>
      </c>
      <c r="W528" s="70" t="s">
        <v>1979</v>
      </c>
      <c r="X528" s="70" t="s">
        <v>80</v>
      </c>
      <c r="Y528" s="70">
        <v>39</v>
      </c>
      <c r="Z528" s="70" t="s">
        <v>104</v>
      </c>
      <c r="AA528" s="70" t="s">
        <v>66</v>
      </c>
      <c r="AB528" s="70">
        <v>34</v>
      </c>
      <c r="AC528" s="70" t="s">
        <v>83</v>
      </c>
      <c r="AD528" s="70">
        <v>65</v>
      </c>
      <c r="AG528" s="70">
        <v>201</v>
      </c>
      <c r="AH528" s="70" t="str">
        <f t="shared" si="24"/>
        <v>CL 39 B SUR 34 A 65   201</v>
      </c>
      <c r="AI528" s="70" t="s">
        <v>61</v>
      </c>
      <c r="AJ528" s="70">
        <v>3340075</v>
      </c>
      <c r="AK528" s="70" t="s">
        <v>211</v>
      </c>
      <c r="AO528" s="72"/>
      <c r="AP528" s="70">
        <v>9</v>
      </c>
      <c r="AQ528" s="77">
        <v>41473</v>
      </c>
      <c r="AR528" s="73">
        <v>41473</v>
      </c>
      <c r="AS528" s="74">
        <f t="shared" si="25"/>
        <v>0</v>
      </c>
      <c r="AT528" s="70" t="s">
        <v>75</v>
      </c>
      <c r="AU528" s="70" t="s">
        <v>15</v>
      </c>
      <c r="AV528" s="75">
        <v>41473</v>
      </c>
      <c r="AW528" s="76" t="s">
        <v>118</v>
      </c>
      <c r="AX528" s="75">
        <v>41473</v>
      </c>
      <c r="AY528" s="76"/>
      <c r="AZ528" s="76"/>
      <c r="BA528" s="76"/>
      <c r="BB528" s="76"/>
      <c r="BC528" s="76"/>
      <c r="BD528" s="76"/>
      <c r="BE528" s="76"/>
      <c r="BF528" s="76"/>
      <c r="BG528" s="76"/>
      <c r="BH528" s="76"/>
      <c r="BI528" s="76"/>
      <c r="BJ528" s="76"/>
      <c r="BK528" s="76"/>
      <c r="BL528" s="76"/>
      <c r="BM528" s="76"/>
      <c r="BN528" s="76"/>
      <c r="BO528" s="76"/>
      <c r="BP528" s="76"/>
      <c r="BQ528" s="76"/>
      <c r="BR528" s="76"/>
      <c r="BS528" s="76"/>
      <c r="BT528" s="76"/>
      <c r="BU528" s="76"/>
      <c r="BV528" s="76"/>
      <c r="BW528" s="76"/>
      <c r="BX528" s="76"/>
      <c r="BY528" s="76"/>
      <c r="BZ528" s="76"/>
      <c r="CA528" s="76"/>
      <c r="CB528" s="76"/>
      <c r="CC528" s="76"/>
      <c r="CD528" s="76"/>
      <c r="CE528" s="75">
        <v>41485</v>
      </c>
      <c r="CF528" s="76"/>
      <c r="CG528" s="76"/>
      <c r="CH528" s="76"/>
    </row>
    <row r="529" spans="1:86" s="70" customFormat="1" ht="15" customHeight="1">
      <c r="B529" s="70" t="s">
        <v>1980</v>
      </c>
      <c r="C529" s="70">
        <v>1303552</v>
      </c>
      <c r="D529" s="70" t="s">
        <v>125</v>
      </c>
      <c r="H529" s="71" t="s">
        <v>1981</v>
      </c>
      <c r="I529" s="70" t="s">
        <v>1982</v>
      </c>
      <c r="J529" s="70" t="s">
        <v>80</v>
      </c>
      <c r="K529" s="70">
        <v>39</v>
      </c>
      <c r="M529" s="70" t="s">
        <v>66</v>
      </c>
      <c r="N529" s="70">
        <v>46</v>
      </c>
      <c r="O529" s="70" t="s">
        <v>83</v>
      </c>
      <c r="P529" s="70">
        <v>16</v>
      </c>
      <c r="T529" s="70" t="str">
        <f t="shared" si="26"/>
        <v xml:space="preserve">CL 39  SUR 46 A 16   </v>
      </c>
      <c r="U529" s="70">
        <v>42893564</v>
      </c>
      <c r="V529" s="70">
        <v>3348066</v>
      </c>
      <c r="W529" s="70" t="s">
        <v>1983</v>
      </c>
      <c r="X529" s="70" t="s">
        <v>80</v>
      </c>
      <c r="Y529" s="70">
        <v>39</v>
      </c>
      <c r="AA529" s="70" t="s">
        <v>66</v>
      </c>
      <c r="AB529" s="70">
        <v>46</v>
      </c>
      <c r="AC529" s="70" t="s">
        <v>83</v>
      </c>
      <c r="AD529" s="70">
        <v>12</v>
      </c>
      <c r="AH529" s="70" t="str">
        <f t="shared" si="24"/>
        <v xml:space="preserve">CL 39  SUR 46 A 12   </v>
      </c>
      <c r="AI529" s="70" t="s">
        <v>61</v>
      </c>
      <c r="AJ529" s="70" t="s">
        <v>61</v>
      </c>
      <c r="AK529" s="70" t="s">
        <v>201</v>
      </c>
      <c r="AO529" s="72"/>
      <c r="AP529" s="70">
        <v>8</v>
      </c>
      <c r="AQ529" s="77">
        <v>41474</v>
      </c>
      <c r="AR529" s="73">
        <v>41478</v>
      </c>
      <c r="AS529" s="74">
        <f t="shared" si="25"/>
        <v>4</v>
      </c>
      <c r="AT529" s="70" t="s">
        <v>75</v>
      </c>
      <c r="AU529" s="70" t="s">
        <v>15</v>
      </c>
      <c r="AV529" s="75">
        <v>41478</v>
      </c>
      <c r="AW529" s="76" t="s">
        <v>203</v>
      </c>
      <c r="AX529" s="75">
        <v>41479</v>
      </c>
      <c r="AY529" s="76"/>
      <c r="AZ529" s="76"/>
      <c r="BA529" s="76"/>
      <c r="BB529" s="76"/>
      <c r="BC529" s="76"/>
      <c r="BD529" s="76"/>
      <c r="BE529" s="76"/>
      <c r="BF529" s="76"/>
      <c r="BG529" s="76"/>
      <c r="BH529" s="76"/>
      <c r="BI529" s="76"/>
      <c r="BJ529" s="76"/>
      <c r="BK529" s="75">
        <v>41495</v>
      </c>
      <c r="BL529" s="76"/>
      <c r="BM529" s="76"/>
      <c r="BN529" s="76"/>
      <c r="BO529" s="76"/>
      <c r="BP529" s="76"/>
      <c r="BQ529" s="76"/>
      <c r="BR529" s="76"/>
      <c r="BS529" s="76"/>
      <c r="BT529" s="76"/>
      <c r="BU529" s="76"/>
      <c r="BV529" s="76"/>
      <c r="BW529" s="76"/>
      <c r="BX529" s="76"/>
      <c r="BY529" s="76"/>
      <c r="BZ529" s="76"/>
      <c r="CA529" s="76"/>
      <c r="CB529" s="76"/>
      <c r="CC529" s="76"/>
      <c r="CD529" s="76"/>
      <c r="CE529" s="76"/>
      <c r="CF529" s="76"/>
      <c r="CG529" s="76"/>
      <c r="CH529" s="76"/>
    </row>
    <row r="530" spans="1:86" s="70" customFormat="1" ht="15" customHeight="1">
      <c r="B530" s="70" t="s">
        <v>1984</v>
      </c>
      <c r="C530" s="70">
        <v>1303557</v>
      </c>
      <c r="D530" s="70" t="s">
        <v>64</v>
      </c>
      <c r="E530" s="70" t="s">
        <v>58</v>
      </c>
      <c r="H530" s="71" t="s">
        <v>482</v>
      </c>
      <c r="I530" s="70" t="s">
        <v>273</v>
      </c>
      <c r="T530" s="70" t="str">
        <f t="shared" si="26"/>
        <v xml:space="preserve">         </v>
      </c>
      <c r="U530" s="70" t="s">
        <v>61</v>
      </c>
      <c r="V530" s="70" t="s">
        <v>61</v>
      </c>
      <c r="W530" s="70" t="s">
        <v>1985</v>
      </c>
      <c r="X530" s="70" t="s">
        <v>80</v>
      </c>
      <c r="Y530" s="70">
        <v>40</v>
      </c>
      <c r="Z530" s="70" t="s">
        <v>83</v>
      </c>
      <c r="AA530" s="70" t="s">
        <v>66</v>
      </c>
      <c r="AB530" s="70">
        <v>25</v>
      </c>
      <c r="AC530" s="70" t="s">
        <v>298</v>
      </c>
      <c r="AD530" s="70">
        <v>9</v>
      </c>
      <c r="AH530" s="70" t="str">
        <f t="shared" si="24"/>
        <v xml:space="preserve">CL 40 A SUR 25 AA 9   </v>
      </c>
      <c r="AI530" s="70" t="s">
        <v>61</v>
      </c>
      <c r="AJ530" s="70" t="s">
        <v>61</v>
      </c>
      <c r="AK530" s="70" t="s">
        <v>117</v>
      </c>
      <c r="AO530" s="72"/>
      <c r="AP530" s="70">
        <v>6</v>
      </c>
      <c r="AQ530" s="77">
        <v>41474</v>
      </c>
      <c r="AR530" s="73">
        <v>41491</v>
      </c>
      <c r="AS530" s="74">
        <f t="shared" si="25"/>
        <v>17</v>
      </c>
      <c r="AT530" s="70" t="s">
        <v>75</v>
      </c>
      <c r="AU530" s="70" t="s">
        <v>15</v>
      </c>
      <c r="AV530" s="75">
        <v>41491</v>
      </c>
      <c r="AW530" s="76" t="s">
        <v>203</v>
      </c>
      <c r="AX530" s="76"/>
      <c r="AY530" s="75">
        <v>41498</v>
      </c>
      <c r="AZ530" s="76" t="s">
        <v>1614</v>
      </c>
      <c r="BA530" s="76"/>
      <c r="BB530" s="76"/>
      <c r="BC530" s="76"/>
      <c r="BD530" s="76"/>
      <c r="BE530" s="76"/>
      <c r="BF530" s="76"/>
      <c r="BG530" s="76"/>
      <c r="BH530" s="76"/>
      <c r="BI530" s="76"/>
      <c r="BJ530" s="76"/>
      <c r="BK530" s="76"/>
      <c r="BL530" s="76"/>
      <c r="BM530" s="76"/>
      <c r="BN530" s="76"/>
      <c r="BO530" s="76"/>
      <c r="BP530" s="76"/>
      <c r="BQ530" s="76"/>
      <c r="BR530" s="76"/>
      <c r="BS530" s="76"/>
      <c r="BT530" s="76"/>
      <c r="BU530" s="76"/>
      <c r="BV530" s="76"/>
      <c r="BW530" s="76"/>
      <c r="BX530" s="76"/>
      <c r="BY530" s="76"/>
      <c r="BZ530" s="76"/>
      <c r="CA530" s="76"/>
      <c r="CB530" s="76"/>
      <c r="CC530" s="76"/>
      <c r="CD530" s="76"/>
      <c r="CE530" s="76"/>
      <c r="CF530" s="76"/>
      <c r="CG530" s="76"/>
      <c r="CH530" s="76"/>
    </row>
    <row r="531" spans="1:86" s="70" customFormat="1" ht="15" customHeight="1">
      <c r="B531" s="70" t="s">
        <v>1986</v>
      </c>
      <c r="C531" s="70">
        <v>132921</v>
      </c>
      <c r="D531" s="70" t="s">
        <v>64</v>
      </c>
      <c r="E531" s="70" t="s">
        <v>101</v>
      </c>
      <c r="H531" s="71" t="s">
        <v>1987</v>
      </c>
      <c r="I531" s="70" t="s">
        <v>1988</v>
      </c>
      <c r="J531" s="70" t="s">
        <v>80</v>
      </c>
      <c r="K531" s="70">
        <v>39</v>
      </c>
      <c r="L531" s="70" t="s">
        <v>104</v>
      </c>
      <c r="M531" s="70" t="s">
        <v>66</v>
      </c>
      <c r="N531" s="70">
        <v>28</v>
      </c>
      <c r="P531" s="70">
        <v>115</v>
      </c>
      <c r="T531" s="70" t="str">
        <f t="shared" si="26"/>
        <v xml:space="preserve">CL 39 B SUR 28  115   </v>
      </c>
      <c r="U531" s="70">
        <v>8110430275</v>
      </c>
      <c r="V531" s="70">
        <v>3331861</v>
      </c>
      <c r="W531" s="70" t="s">
        <v>82</v>
      </c>
      <c r="AH531" s="70" t="str">
        <f t="shared" si="24"/>
        <v xml:space="preserve">         </v>
      </c>
      <c r="AI531" s="70" t="s">
        <v>61</v>
      </c>
      <c r="AJ531" s="70" t="s">
        <v>61</v>
      </c>
      <c r="AK531" s="70" t="s">
        <v>339</v>
      </c>
      <c r="AO531" s="72"/>
      <c r="AP531" s="70">
        <v>6</v>
      </c>
      <c r="AQ531" s="77">
        <v>41472</v>
      </c>
      <c r="AR531" s="73">
        <v>41491</v>
      </c>
      <c r="AS531" s="74">
        <f t="shared" si="25"/>
        <v>19</v>
      </c>
      <c r="AT531" s="70" t="s">
        <v>75</v>
      </c>
      <c r="AU531" s="70" t="s">
        <v>15</v>
      </c>
      <c r="AV531" s="75">
        <v>41491</v>
      </c>
      <c r="AW531" s="76" t="s">
        <v>203</v>
      </c>
      <c r="AX531" s="75">
        <v>41492</v>
      </c>
      <c r="AY531" s="75">
        <v>41515</v>
      </c>
      <c r="AZ531" s="76" t="s">
        <v>1029</v>
      </c>
      <c r="BA531" s="75">
        <v>41516</v>
      </c>
      <c r="BB531" s="76"/>
      <c r="BC531" s="76"/>
      <c r="BD531" s="76"/>
      <c r="BE531" s="76"/>
      <c r="BF531" s="76"/>
      <c r="BG531" s="76"/>
      <c r="BH531" s="76"/>
      <c r="BI531" s="76"/>
      <c r="BJ531" s="76"/>
      <c r="BK531" s="76"/>
      <c r="BL531" s="76"/>
      <c r="BM531" s="76"/>
      <c r="BN531" s="76"/>
      <c r="BO531" s="76"/>
      <c r="BP531" s="76"/>
      <c r="BQ531" s="76"/>
      <c r="BR531" s="76"/>
      <c r="BS531" s="76"/>
      <c r="BT531" s="76"/>
      <c r="BU531" s="76"/>
      <c r="BV531" s="76"/>
      <c r="BW531" s="76"/>
      <c r="BX531" s="76"/>
      <c r="BY531" s="76"/>
      <c r="BZ531" s="76"/>
      <c r="CA531" s="76"/>
      <c r="CB531" s="76"/>
      <c r="CC531" s="76"/>
      <c r="CD531" s="76"/>
      <c r="CE531" s="75">
        <v>41548</v>
      </c>
      <c r="CF531" s="76"/>
      <c r="CG531" s="76"/>
      <c r="CH531" s="76"/>
    </row>
    <row r="532" spans="1:86" ht="15" customHeight="1">
      <c r="A532" t="s">
        <v>1989</v>
      </c>
      <c r="B532" t="s">
        <v>1990</v>
      </c>
      <c r="C532" t="s">
        <v>1991</v>
      </c>
      <c r="D532" t="s">
        <v>180</v>
      </c>
      <c r="H532" s="7" t="s">
        <v>1992</v>
      </c>
      <c r="I532" t="s">
        <v>60</v>
      </c>
      <c r="U532" t="s">
        <v>61</v>
      </c>
      <c r="V532" t="s">
        <v>61</v>
      </c>
      <c r="W532" t="s">
        <v>1993</v>
      </c>
      <c r="X532" t="s">
        <v>80</v>
      </c>
      <c r="Y532">
        <v>27</v>
      </c>
      <c r="Z532" t="s">
        <v>170</v>
      </c>
      <c r="AA532" t="s">
        <v>66</v>
      </c>
      <c r="AB532">
        <v>27</v>
      </c>
      <c r="AC532" t="s">
        <v>81</v>
      </c>
      <c r="AD532">
        <v>150</v>
      </c>
      <c r="AH532" t="str">
        <f>CONCATENATE(X532," ",Y532," ",Z532," ",AA532," ",AB532," ",AC532," ",AD532," ",AE532," ",AF532," ",AG532)</f>
        <v xml:space="preserve">CL 27 D SUR 27 C 150   </v>
      </c>
      <c r="AI532" t="s">
        <v>61</v>
      </c>
      <c r="AJ532">
        <v>3154768968</v>
      </c>
      <c r="AK532" t="s">
        <v>635</v>
      </c>
      <c r="AO532" s="1"/>
      <c r="AP532">
        <v>3</v>
      </c>
      <c r="AQ532" s="17">
        <v>41477</v>
      </c>
      <c r="AR532" s="4">
        <v>41491</v>
      </c>
      <c r="AS532" s="5">
        <f t="shared" si="25"/>
        <v>14</v>
      </c>
      <c r="AT532" t="s">
        <v>75</v>
      </c>
      <c r="AU532" t="s">
        <v>15</v>
      </c>
      <c r="BK532" s="10">
        <v>41491</v>
      </c>
      <c r="BL532" s="10">
        <v>41491</v>
      </c>
    </row>
    <row r="533" spans="1:86" s="70" customFormat="1" ht="15" customHeight="1">
      <c r="B533" s="70" t="s">
        <v>1994</v>
      </c>
      <c r="C533" s="70">
        <v>1303560</v>
      </c>
      <c r="D533" s="70" t="s">
        <v>77</v>
      </c>
      <c r="H533" s="71" t="s">
        <v>446</v>
      </c>
      <c r="I533" s="70" t="s">
        <v>1995</v>
      </c>
      <c r="J533" s="70" t="s">
        <v>63</v>
      </c>
      <c r="K533" s="70">
        <v>29</v>
      </c>
      <c r="L533" s="70" t="s">
        <v>81</v>
      </c>
      <c r="N533" s="70">
        <v>40</v>
      </c>
      <c r="P533" s="70">
        <v>7</v>
      </c>
      <c r="Q533" s="70" t="s">
        <v>66</v>
      </c>
      <c r="T533" s="70" t="str">
        <f t="shared" si="26"/>
        <v xml:space="preserve">KR 29 C  40  7 SUR  </v>
      </c>
      <c r="U533" s="70">
        <v>42883493</v>
      </c>
      <c r="V533" s="70">
        <v>3322878</v>
      </c>
      <c r="W533" s="70" t="s">
        <v>82</v>
      </c>
      <c r="X533" s="70" t="s">
        <v>63</v>
      </c>
      <c r="Y533" s="70">
        <v>31</v>
      </c>
      <c r="AB533" s="70">
        <v>40</v>
      </c>
      <c r="AC533" s="70" t="s">
        <v>315</v>
      </c>
      <c r="AD533" s="70">
        <v>29</v>
      </c>
      <c r="AE533" s="70" t="s">
        <v>66</v>
      </c>
      <c r="AH533" s="70" t="str">
        <f t="shared" si="24"/>
        <v xml:space="preserve">KR 31   40 E 29 SUR  </v>
      </c>
      <c r="AI533" s="70" t="s">
        <v>61</v>
      </c>
      <c r="AJ533" s="70" t="s">
        <v>61</v>
      </c>
      <c r="AK533" s="70" t="s">
        <v>67</v>
      </c>
      <c r="AO533" s="72"/>
      <c r="AP533" s="70">
        <v>7</v>
      </c>
      <c r="AQ533" s="77">
        <v>41474</v>
      </c>
      <c r="AR533" s="73"/>
      <c r="AS533" s="74">
        <f t="shared" si="25"/>
        <v>-41474</v>
      </c>
      <c r="AT533" s="70" t="s">
        <v>84</v>
      </c>
      <c r="AU533" s="70" t="s">
        <v>15</v>
      </c>
      <c r="AV533" s="76"/>
      <c r="AW533" s="76"/>
      <c r="AX533" s="76"/>
      <c r="AY533" s="76"/>
      <c r="AZ533" s="76"/>
      <c r="BA533" s="76"/>
      <c r="BB533" s="76"/>
      <c r="BC533" s="76"/>
      <c r="BD533" s="76"/>
      <c r="BE533" s="76"/>
      <c r="BF533" s="76"/>
      <c r="BG533" s="76"/>
      <c r="BH533" s="76"/>
      <c r="BI533" s="76"/>
      <c r="BJ533" s="76"/>
      <c r="BK533" s="75"/>
      <c r="BL533" s="75"/>
      <c r="BM533" s="76"/>
      <c r="BN533" s="76"/>
      <c r="BO533" s="76"/>
      <c r="BP533" s="76"/>
      <c r="BQ533" s="76"/>
      <c r="BR533" s="76"/>
      <c r="BS533" s="76"/>
      <c r="BT533" s="76"/>
      <c r="BU533" s="76"/>
      <c r="BV533" s="76"/>
      <c r="BW533" s="76"/>
      <c r="BX533" s="76"/>
      <c r="BY533" s="76"/>
      <c r="BZ533" s="76"/>
      <c r="CA533" s="76"/>
      <c r="CB533" s="76"/>
      <c r="CC533" s="76"/>
      <c r="CD533" s="76"/>
      <c r="CE533" s="75">
        <v>42019</v>
      </c>
      <c r="CF533" s="76"/>
      <c r="CG533" s="76"/>
      <c r="CH533" s="76"/>
    </row>
    <row r="534" spans="1:86" s="70" customFormat="1" ht="15" customHeight="1">
      <c r="B534" s="70" t="s">
        <v>1996</v>
      </c>
      <c r="C534" s="70">
        <v>132049</v>
      </c>
      <c r="D534" s="70" t="s">
        <v>64</v>
      </c>
      <c r="E534" s="70" t="s">
        <v>101</v>
      </c>
      <c r="H534" s="71" t="s">
        <v>1987</v>
      </c>
      <c r="I534" s="70" t="s">
        <v>1997</v>
      </c>
      <c r="J534" s="70" t="s">
        <v>63</v>
      </c>
      <c r="K534" s="70">
        <v>32</v>
      </c>
      <c r="N534" s="70">
        <v>40</v>
      </c>
      <c r="O534" s="70" t="s">
        <v>81</v>
      </c>
      <c r="P534" s="70">
        <v>19</v>
      </c>
      <c r="Q534" s="70" t="s">
        <v>66</v>
      </c>
      <c r="T534" s="70" t="str">
        <f t="shared" si="26"/>
        <v xml:space="preserve">KR 32   40 C 19 SUR  </v>
      </c>
      <c r="U534" s="70" t="s">
        <v>61</v>
      </c>
      <c r="V534" s="70">
        <v>3312931</v>
      </c>
      <c r="W534" s="70" t="s">
        <v>1998</v>
      </c>
      <c r="X534" s="70" t="s">
        <v>80</v>
      </c>
      <c r="Y534" s="70">
        <v>40</v>
      </c>
      <c r="Z534" s="70" t="s">
        <v>298</v>
      </c>
      <c r="AA534" s="70" t="s">
        <v>66</v>
      </c>
      <c r="AB534" s="70">
        <v>32</v>
      </c>
      <c r="AD534" s="70">
        <v>75</v>
      </c>
      <c r="AH534" s="70" t="str">
        <f t="shared" si="24"/>
        <v xml:space="preserve">CL 40 AA SUR 32  75   </v>
      </c>
      <c r="AI534" s="70" t="s">
        <v>61</v>
      </c>
      <c r="AJ534" s="70" t="s">
        <v>61</v>
      </c>
      <c r="AK534" s="70" t="s">
        <v>67</v>
      </c>
      <c r="AO534" s="72"/>
      <c r="AP534" s="70">
        <v>7</v>
      </c>
      <c r="AQ534" s="77">
        <v>41466</v>
      </c>
      <c r="AR534" s="73">
        <v>41498</v>
      </c>
      <c r="AS534" s="74">
        <f t="shared" si="25"/>
        <v>32</v>
      </c>
      <c r="AT534" s="70" t="s">
        <v>75</v>
      </c>
      <c r="AU534" s="70" t="s">
        <v>15</v>
      </c>
      <c r="AV534" s="75">
        <v>41498</v>
      </c>
      <c r="AW534" s="76" t="s">
        <v>237</v>
      </c>
      <c r="AX534" s="75">
        <v>41499</v>
      </c>
      <c r="AY534" s="75">
        <v>41521</v>
      </c>
      <c r="AZ534" s="76" t="s">
        <v>1029</v>
      </c>
      <c r="BA534" s="75">
        <v>41522</v>
      </c>
      <c r="BB534" s="76"/>
      <c r="BC534" s="76"/>
      <c r="BD534" s="76"/>
      <c r="BE534" s="76"/>
      <c r="BF534" s="76"/>
      <c r="BG534" s="76"/>
      <c r="BH534" s="76"/>
      <c r="BI534" s="76"/>
      <c r="BJ534" s="76"/>
      <c r="BK534" s="76"/>
      <c r="BL534" s="76"/>
      <c r="BM534" s="76"/>
      <c r="BN534" s="76"/>
      <c r="BO534" s="76"/>
      <c r="BP534" s="76"/>
      <c r="BQ534" s="76"/>
      <c r="BR534" s="76"/>
      <c r="BS534" s="76"/>
      <c r="BT534" s="76"/>
      <c r="BU534" s="76"/>
      <c r="BV534" s="76"/>
      <c r="BW534" s="76"/>
      <c r="BX534" s="76"/>
      <c r="BY534" s="76"/>
      <c r="BZ534" s="76"/>
      <c r="CA534" s="76"/>
      <c r="CB534" s="76"/>
      <c r="CC534" s="76"/>
      <c r="CD534" s="76"/>
      <c r="CE534" s="75">
        <v>41523</v>
      </c>
      <c r="CF534" s="76"/>
      <c r="CG534" s="76"/>
      <c r="CH534" s="76"/>
    </row>
    <row r="535" spans="1:86" ht="15" customHeight="1">
      <c r="A535" t="s">
        <v>1999</v>
      </c>
      <c r="B535" t="s">
        <v>2000</v>
      </c>
      <c r="C535">
        <v>130284</v>
      </c>
      <c r="D535" t="s">
        <v>125</v>
      </c>
      <c r="H535" s="7" t="s">
        <v>2001</v>
      </c>
      <c r="I535" t="s">
        <v>628</v>
      </c>
      <c r="U535" t="s">
        <v>61</v>
      </c>
      <c r="V535" t="s">
        <v>61</v>
      </c>
      <c r="W535" t="s">
        <v>2002</v>
      </c>
      <c r="X535" t="s">
        <v>80</v>
      </c>
      <c r="Y535">
        <v>39</v>
      </c>
      <c r="AA535" t="s">
        <v>66</v>
      </c>
      <c r="AB535">
        <v>43</v>
      </c>
      <c r="AD535">
        <v>3</v>
      </c>
      <c r="AH535" t="str">
        <f t="shared" si="24"/>
        <v xml:space="preserve">CL 39  SUR 43  3   </v>
      </c>
      <c r="AI535" t="s">
        <v>61</v>
      </c>
      <c r="AJ535" t="s">
        <v>61</v>
      </c>
      <c r="AK535" t="s">
        <v>147</v>
      </c>
      <c r="AO535" s="1"/>
      <c r="AP535">
        <v>9</v>
      </c>
      <c r="AQ535" s="17">
        <v>41477</v>
      </c>
      <c r="AR535" s="4">
        <v>41486</v>
      </c>
      <c r="AS535" s="5">
        <f t="shared" si="25"/>
        <v>9</v>
      </c>
      <c r="AT535" t="s">
        <v>75</v>
      </c>
      <c r="AU535" t="s">
        <v>15</v>
      </c>
      <c r="AV535" s="10">
        <v>41486</v>
      </c>
      <c r="AW535" s="9" t="s">
        <v>92</v>
      </c>
      <c r="AX535" s="10">
        <v>41486</v>
      </c>
      <c r="BK535" s="10">
        <v>41486</v>
      </c>
      <c r="BL535" s="10">
        <v>41486</v>
      </c>
    </row>
    <row r="536" spans="1:86" ht="15" customHeight="1">
      <c r="A536" t="s">
        <v>2003</v>
      </c>
      <c r="B536" t="s">
        <v>2004</v>
      </c>
      <c r="C536">
        <v>1302917</v>
      </c>
      <c r="D536" t="s">
        <v>180</v>
      </c>
      <c r="H536" s="7" t="s">
        <v>2005</v>
      </c>
      <c r="I536" t="s">
        <v>2006</v>
      </c>
      <c r="U536" t="s">
        <v>61</v>
      </c>
      <c r="V536" t="s">
        <v>61</v>
      </c>
      <c r="W536" t="s">
        <v>2007</v>
      </c>
      <c r="AH536" t="s">
        <v>2008</v>
      </c>
      <c r="AI536">
        <v>19095227</v>
      </c>
      <c r="AJ536" t="s">
        <v>2009</v>
      </c>
      <c r="AL536" t="s">
        <v>363</v>
      </c>
      <c r="AO536" s="1" t="s">
        <v>2010</v>
      </c>
      <c r="AP536">
        <v>13</v>
      </c>
      <c r="AQ536" s="17">
        <v>41446</v>
      </c>
      <c r="AR536" s="4">
        <v>41467</v>
      </c>
      <c r="AS536" s="5">
        <f t="shared" si="25"/>
        <v>21</v>
      </c>
      <c r="AT536" t="s">
        <v>75</v>
      </c>
      <c r="AU536" t="s">
        <v>15</v>
      </c>
      <c r="AV536" s="10">
        <v>41691</v>
      </c>
      <c r="AW536" s="9" t="s">
        <v>140</v>
      </c>
    </row>
    <row r="537" spans="1:86" s="70" customFormat="1" ht="15" customHeight="1">
      <c r="B537" s="70" t="s">
        <v>2011</v>
      </c>
      <c r="C537" s="70">
        <v>1303558</v>
      </c>
      <c r="D537" s="70" t="s">
        <v>64</v>
      </c>
      <c r="E537" s="70" t="s">
        <v>58</v>
      </c>
      <c r="H537" s="71" t="s">
        <v>482</v>
      </c>
      <c r="I537" s="70" t="s">
        <v>273</v>
      </c>
      <c r="T537" s="70" t="str">
        <f t="shared" si="26"/>
        <v xml:space="preserve">         </v>
      </c>
      <c r="U537" s="70" t="s">
        <v>61</v>
      </c>
      <c r="V537" s="70" t="s">
        <v>61</v>
      </c>
      <c r="W537" s="70" t="s">
        <v>2012</v>
      </c>
      <c r="X537" s="70" t="s">
        <v>289</v>
      </c>
      <c r="Y537" s="70">
        <v>32</v>
      </c>
      <c r="Z537" s="70" t="s">
        <v>170</v>
      </c>
      <c r="AB537" s="70">
        <v>31</v>
      </c>
      <c r="AD537" s="70">
        <v>58</v>
      </c>
      <c r="AE537" s="70" t="s">
        <v>66</v>
      </c>
      <c r="AG537" s="70">
        <v>201</v>
      </c>
      <c r="AH537" s="70" t="str">
        <f t="shared" si="24"/>
        <v>DG 32 D  31  58 SUR  201</v>
      </c>
      <c r="AI537" s="70">
        <v>21804226</v>
      </c>
      <c r="AJ537" s="70">
        <v>2760761</v>
      </c>
      <c r="AK537" s="70" t="s">
        <v>496</v>
      </c>
      <c r="AO537" s="72"/>
      <c r="AP537" s="70">
        <v>9</v>
      </c>
      <c r="AQ537" s="77">
        <v>41474</v>
      </c>
      <c r="AR537" s="73">
        <v>41484</v>
      </c>
      <c r="AS537" s="74">
        <f t="shared" si="25"/>
        <v>10</v>
      </c>
      <c r="AT537" s="70" t="s">
        <v>75</v>
      </c>
      <c r="AU537" s="70" t="s">
        <v>15</v>
      </c>
      <c r="AV537" s="75">
        <v>41484</v>
      </c>
      <c r="AW537" s="76" t="s">
        <v>237</v>
      </c>
      <c r="AX537" s="75">
        <v>41486</v>
      </c>
      <c r="AY537" s="75">
        <v>41498</v>
      </c>
      <c r="AZ537" s="76" t="s">
        <v>237</v>
      </c>
      <c r="BA537" s="75">
        <v>41499</v>
      </c>
      <c r="BB537" s="76"/>
      <c r="BC537" s="76"/>
      <c r="BD537" s="76"/>
      <c r="BE537" s="76"/>
      <c r="BF537" s="76"/>
      <c r="BG537" s="76"/>
      <c r="BH537" s="76"/>
      <c r="BI537" s="76"/>
      <c r="BJ537" s="76"/>
      <c r="BK537" s="76"/>
      <c r="BL537" s="76"/>
      <c r="BM537" s="76"/>
      <c r="BN537" s="76"/>
      <c r="BO537" s="76"/>
      <c r="BP537" s="76"/>
      <c r="BQ537" s="76"/>
      <c r="BR537" s="76"/>
      <c r="BS537" s="76"/>
      <c r="BT537" s="76"/>
      <c r="BU537" s="76"/>
      <c r="BV537" s="76"/>
      <c r="BW537" s="76"/>
      <c r="BX537" s="76"/>
      <c r="BY537" s="76"/>
      <c r="BZ537" s="76"/>
      <c r="CA537" s="76"/>
      <c r="CB537" s="76"/>
      <c r="CC537" s="76"/>
      <c r="CD537" s="76"/>
      <c r="CE537" s="75">
        <v>41486</v>
      </c>
      <c r="CF537" s="76"/>
      <c r="CG537" s="76"/>
      <c r="CH537" s="76"/>
    </row>
    <row r="538" spans="1:86" s="70" customFormat="1" ht="15" customHeight="1">
      <c r="B538" s="70" t="s">
        <v>2013</v>
      </c>
      <c r="C538" s="70">
        <v>1303564</v>
      </c>
      <c r="D538" s="70" t="s">
        <v>64</v>
      </c>
      <c r="E538" s="70" t="s">
        <v>101</v>
      </c>
      <c r="H538" s="71" t="s">
        <v>150</v>
      </c>
      <c r="I538" s="70" t="s">
        <v>273</v>
      </c>
      <c r="T538" s="70" t="str">
        <f t="shared" si="26"/>
        <v xml:space="preserve">         </v>
      </c>
      <c r="U538" s="70" t="s">
        <v>61</v>
      </c>
      <c r="V538" s="70" t="s">
        <v>61</v>
      </c>
      <c r="W538" s="70" t="s">
        <v>82</v>
      </c>
      <c r="X538" s="70" t="s">
        <v>146</v>
      </c>
      <c r="Y538" s="70">
        <v>34</v>
      </c>
      <c r="Z538" s="70" t="s">
        <v>72</v>
      </c>
      <c r="AA538" s="70" t="s">
        <v>66</v>
      </c>
      <c r="AB538" s="70">
        <v>31</v>
      </c>
      <c r="AD538" s="70">
        <v>37</v>
      </c>
      <c r="AH538" s="70" t="str">
        <f t="shared" si="24"/>
        <v xml:space="preserve">TR 34 F SUR 31  37   </v>
      </c>
      <c r="AI538" s="70" t="s">
        <v>61</v>
      </c>
      <c r="AJ538" s="70" t="s">
        <v>61</v>
      </c>
      <c r="AK538" s="70" t="s">
        <v>194</v>
      </c>
      <c r="AO538" s="72"/>
      <c r="AP538" s="70">
        <v>3</v>
      </c>
      <c r="AQ538" s="77">
        <v>41477</v>
      </c>
      <c r="AR538" s="73">
        <v>41484</v>
      </c>
      <c r="AS538" s="74">
        <f t="shared" si="25"/>
        <v>7</v>
      </c>
      <c r="AT538" s="70" t="s">
        <v>75</v>
      </c>
      <c r="AU538" s="70" t="s">
        <v>15</v>
      </c>
      <c r="AV538" s="75">
        <v>41484</v>
      </c>
      <c r="AW538" s="76" t="s">
        <v>237</v>
      </c>
      <c r="AX538" s="76"/>
      <c r="AY538" s="76"/>
      <c r="AZ538" s="76"/>
      <c r="BA538" s="76"/>
      <c r="BB538" s="76"/>
      <c r="BC538" s="76"/>
      <c r="BD538" s="76"/>
      <c r="BE538" s="76"/>
      <c r="BF538" s="76"/>
      <c r="BG538" s="76"/>
      <c r="BH538" s="76"/>
      <c r="BI538" s="76"/>
      <c r="BJ538" s="76"/>
      <c r="BK538" s="76"/>
      <c r="BL538" s="76"/>
      <c r="BM538" s="76"/>
      <c r="BN538" s="76"/>
      <c r="BO538" s="76"/>
      <c r="BP538" s="76"/>
      <c r="BQ538" s="76"/>
      <c r="BR538" s="76"/>
      <c r="BS538" s="76"/>
      <c r="BT538" s="76"/>
      <c r="BU538" s="76"/>
      <c r="BV538" s="76"/>
      <c r="BW538" s="76"/>
      <c r="BX538" s="76"/>
      <c r="BY538" s="76"/>
      <c r="BZ538" s="76"/>
      <c r="CA538" s="76"/>
      <c r="CB538" s="76"/>
      <c r="CC538" s="76"/>
      <c r="CD538" s="76"/>
      <c r="CE538" s="76"/>
      <c r="CF538" s="76"/>
      <c r="CG538" s="76"/>
      <c r="CH538" s="76"/>
    </row>
    <row r="539" spans="1:86" s="70" customFormat="1" ht="15" customHeight="1">
      <c r="B539" s="70" t="s">
        <v>2014</v>
      </c>
      <c r="C539" s="70">
        <v>1303571</v>
      </c>
      <c r="D539" s="70" t="s">
        <v>64</v>
      </c>
      <c r="E539" s="70" t="s">
        <v>58</v>
      </c>
      <c r="H539" s="71" t="s">
        <v>482</v>
      </c>
      <c r="I539" s="70" t="s">
        <v>60</v>
      </c>
      <c r="T539" s="70" t="str">
        <f t="shared" si="26"/>
        <v xml:space="preserve">         </v>
      </c>
      <c r="U539" s="70" t="s">
        <v>61</v>
      </c>
      <c r="V539" s="70" t="s">
        <v>61</v>
      </c>
      <c r="W539" s="70" t="s">
        <v>2015</v>
      </c>
      <c r="X539" s="70" t="s">
        <v>63</v>
      </c>
      <c r="Y539" s="70">
        <v>26</v>
      </c>
      <c r="AB539" s="70">
        <v>40</v>
      </c>
      <c r="AC539" s="70" t="s">
        <v>170</v>
      </c>
      <c r="AD539" s="70">
        <v>41</v>
      </c>
      <c r="AE539" s="70" t="s">
        <v>66</v>
      </c>
      <c r="AG539" s="70">
        <v>201</v>
      </c>
      <c r="AH539" s="70" t="str">
        <f t="shared" si="24"/>
        <v>KR 26   40 D 41 SUR  201</v>
      </c>
      <c r="AI539" s="70" t="s">
        <v>61</v>
      </c>
      <c r="AJ539" s="70" t="s">
        <v>61</v>
      </c>
      <c r="AK539" s="70" t="s">
        <v>117</v>
      </c>
      <c r="AO539" s="72"/>
      <c r="AP539" s="70">
        <v>6</v>
      </c>
      <c r="AQ539" s="77">
        <v>41477</v>
      </c>
      <c r="AR539" s="73">
        <v>41481</v>
      </c>
      <c r="AS539" s="74">
        <f t="shared" si="25"/>
        <v>4</v>
      </c>
      <c r="AT539" s="70" t="s">
        <v>75</v>
      </c>
      <c r="AU539" s="70" t="s">
        <v>15</v>
      </c>
      <c r="AV539" s="75">
        <v>41481</v>
      </c>
      <c r="AW539" s="76" t="s">
        <v>203</v>
      </c>
      <c r="AX539" s="75">
        <v>41481</v>
      </c>
      <c r="AY539" s="76"/>
      <c r="AZ539" s="76"/>
      <c r="BA539" s="76"/>
      <c r="BB539" s="76"/>
      <c r="BC539" s="76"/>
      <c r="BD539" s="76"/>
      <c r="BE539" s="76"/>
      <c r="BF539" s="76"/>
      <c r="BG539" s="76"/>
      <c r="BH539" s="76"/>
      <c r="BI539" s="76"/>
      <c r="BJ539" s="76"/>
      <c r="BK539" s="75">
        <v>41495</v>
      </c>
      <c r="BL539" s="75">
        <v>41495</v>
      </c>
      <c r="BM539" s="76"/>
      <c r="BN539" s="76"/>
      <c r="BO539" s="76"/>
      <c r="BP539" s="76"/>
      <c r="BQ539" s="76"/>
      <c r="BR539" s="76"/>
      <c r="BS539" s="76"/>
      <c r="BT539" s="76"/>
      <c r="BU539" s="76"/>
      <c r="BV539" s="76"/>
      <c r="BW539" s="76"/>
      <c r="BX539" s="76"/>
      <c r="BY539" s="76"/>
      <c r="BZ539" s="76"/>
      <c r="CA539" s="76"/>
      <c r="CB539" s="76"/>
      <c r="CC539" s="76"/>
      <c r="CD539" s="76"/>
      <c r="CE539" s="75">
        <v>41500</v>
      </c>
      <c r="CF539" s="76"/>
      <c r="CG539" s="76"/>
      <c r="CH539" s="76"/>
    </row>
    <row r="540" spans="1:86" s="70" customFormat="1" ht="15" customHeight="1">
      <c r="B540" s="70" t="s">
        <v>2016</v>
      </c>
      <c r="C540" s="70">
        <v>1303572</v>
      </c>
      <c r="D540" s="70" t="s">
        <v>64</v>
      </c>
      <c r="E540" s="70" t="s">
        <v>101</v>
      </c>
      <c r="H540" s="71" t="s">
        <v>150</v>
      </c>
      <c r="I540" s="70" t="s">
        <v>60</v>
      </c>
      <c r="T540" s="70" t="str">
        <f t="shared" si="26"/>
        <v xml:space="preserve">         </v>
      </c>
      <c r="U540" s="70" t="s">
        <v>61</v>
      </c>
      <c r="V540" s="70" t="s">
        <v>61</v>
      </c>
      <c r="W540" s="70" t="s">
        <v>2017</v>
      </c>
      <c r="X540" s="70" t="s">
        <v>63</v>
      </c>
      <c r="Y540" s="70">
        <v>26</v>
      </c>
      <c r="AB540" s="70">
        <v>40</v>
      </c>
      <c r="AC540" s="70" t="s">
        <v>170</v>
      </c>
      <c r="AD540" s="70">
        <v>29</v>
      </c>
      <c r="AE540" s="70" t="s">
        <v>66</v>
      </c>
      <c r="AG540" s="70">
        <v>121</v>
      </c>
      <c r="AH540" s="70" t="str">
        <f t="shared" si="24"/>
        <v>KR 26   40 D 29 SUR  121</v>
      </c>
      <c r="AI540" s="70">
        <v>21562735</v>
      </c>
      <c r="AJ540" s="70">
        <v>3311578</v>
      </c>
      <c r="AK540" s="70" t="s">
        <v>117</v>
      </c>
      <c r="AO540" s="72"/>
      <c r="AP540" s="70">
        <v>6</v>
      </c>
      <c r="AQ540" s="77">
        <v>41479</v>
      </c>
      <c r="AR540" s="73">
        <v>41481</v>
      </c>
      <c r="AS540" s="74">
        <f t="shared" si="25"/>
        <v>2</v>
      </c>
      <c r="AT540" s="70" t="s">
        <v>75</v>
      </c>
      <c r="AU540" s="70" t="s">
        <v>15</v>
      </c>
      <c r="AV540" s="75">
        <v>41481</v>
      </c>
      <c r="AW540" s="76" t="s">
        <v>203</v>
      </c>
      <c r="AX540" s="75">
        <v>41481</v>
      </c>
      <c r="AY540" s="76"/>
      <c r="AZ540" s="76"/>
      <c r="BA540" s="76"/>
      <c r="BB540" s="76"/>
      <c r="BC540" s="76"/>
      <c r="BD540" s="76"/>
      <c r="BE540" s="76"/>
      <c r="BF540" s="76"/>
      <c r="BG540" s="76"/>
      <c r="BH540" s="76"/>
      <c r="BI540" s="76"/>
      <c r="BJ540" s="76"/>
      <c r="BK540" s="76"/>
      <c r="BL540" s="76"/>
      <c r="BM540" s="76"/>
      <c r="BN540" s="76"/>
      <c r="BO540" s="76"/>
      <c r="BP540" s="76"/>
      <c r="BQ540" s="76"/>
      <c r="BR540" s="76"/>
      <c r="BS540" s="76"/>
      <c r="BT540" s="76"/>
      <c r="BU540" s="76"/>
      <c r="BV540" s="76"/>
      <c r="BW540" s="76"/>
      <c r="BX540" s="76"/>
      <c r="BY540" s="76"/>
      <c r="BZ540" s="76"/>
      <c r="CA540" s="76"/>
      <c r="CB540" s="76"/>
      <c r="CC540" s="76"/>
      <c r="CD540" s="76"/>
      <c r="CE540" s="75">
        <v>41481</v>
      </c>
      <c r="CF540" s="76"/>
      <c r="CG540" s="76"/>
      <c r="CH540" s="76"/>
    </row>
    <row r="541" spans="1:86" s="70" customFormat="1" ht="15" customHeight="1">
      <c r="B541" s="70" t="s">
        <v>2018</v>
      </c>
      <c r="C541" s="70">
        <v>1303574</v>
      </c>
      <c r="D541" s="70" t="s">
        <v>180</v>
      </c>
      <c r="H541" s="71" t="s">
        <v>2019</v>
      </c>
      <c r="I541" s="70" t="s">
        <v>60</v>
      </c>
      <c r="T541" s="70" t="str">
        <f t="shared" si="26"/>
        <v xml:space="preserve">         </v>
      </c>
      <c r="U541" s="70" t="s">
        <v>61</v>
      </c>
      <c r="V541" s="70" t="s">
        <v>61</v>
      </c>
      <c r="W541" s="70" t="s">
        <v>2020</v>
      </c>
      <c r="X541" s="70" t="s">
        <v>63</v>
      </c>
      <c r="Y541" s="70">
        <v>43</v>
      </c>
      <c r="Z541" s="70" t="s">
        <v>83</v>
      </c>
      <c r="AB541" s="70">
        <v>46</v>
      </c>
      <c r="AD541" s="70">
        <v>90</v>
      </c>
      <c r="AE541" s="70" t="s">
        <v>66</v>
      </c>
      <c r="AH541" s="70" t="str">
        <f t="shared" si="24"/>
        <v xml:space="preserve">KR 43 A  46  90 SUR  </v>
      </c>
      <c r="AI541" s="70" t="s">
        <v>61</v>
      </c>
      <c r="AJ541" s="70">
        <v>2763078</v>
      </c>
      <c r="AK541" s="70" t="s">
        <v>316</v>
      </c>
      <c r="AO541" s="72"/>
      <c r="AP541" s="70">
        <v>7</v>
      </c>
      <c r="AQ541" s="77">
        <v>41477</v>
      </c>
      <c r="AR541" s="73">
        <v>41484</v>
      </c>
      <c r="AS541" s="74">
        <f t="shared" si="25"/>
        <v>7</v>
      </c>
      <c r="AT541" s="70" t="s">
        <v>75</v>
      </c>
      <c r="AU541" s="70" t="s">
        <v>15</v>
      </c>
      <c r="AV541" s="75">
        <v>41484</v>
      </c>
      <c r="AW541" s="76" t="s">
        <v>237</v>
      </c>
      <c r="AX541" s="75">
        <v>41484</v>
      </c>
      <c r="AY541" s="75">
        <v>41486</v>
      </c>
      <c r="AZ541" s="76" t="s">
        <v>237</v>
      </c>
      <c r="BA541" s="76"/>
      <c r="BB541" s="76"/>
      <c r="BC541" s="76"/>
      <c r="BD541" s="76"/>
      <c r="BE541" s="76"/>
      <c r="BF541" s="76"/>
      <c r="BG541" s="76"/>
      <c r="BH541" s="76"/>
      <c r="BI541" s="76"/>
      <c r="BJ541" s="76"/>
      <c r="BK541" s="76"/>
      <c r="BL541" s="76"/>
      <c r="BM541" s="76"/>
      <c r="BN541" s="76"/>
      <c r="BO541" s="76"/>
      <c r="BP541" s="76"/>
      <c r="BQ541" s="76"/>
      <c r="BR541" s="76"/>
      <c r="BS541" s="76"/>
      <c r="BT541" s="76"/>
      <c r="BU541" s="76"/>
      <c r="BV541" s="76"/>
      <c r="BW541" s="76"/>
      <c r="BX541" s="76"/>
      <c r="BY541" s="76"/>
      <c r="BZ541" s="76"/>
      <c r="CA541" s="76"/>
      <c r="CB541" s="76"/>
      <c r="CC541" s="76"/>
      <c r="CD541" s="76"/>
      <c r="CE541" s="76"/>
      <c r="CF541" s="76"/>
      <c r="CG541" s="76"/>
      <c r="CH541" s="76"/>
    </row>
    <row r="542" spans="1:86" ht="15" customHeight="1">
      <c r="A542" t="s">
        <v>2021</v>
      </c>
      <c r="B542" t="s">
        <v>2022</v>
      </c>
      <c r="C542" t="s">
        <v>2023</v>
      </c>
      <c r="D542" t="s">
        <v>125</v>
      </c>
      <c r="H542" s="7" t="s">
        <v>2001</v>
      </c>
      <c r="I542" t="s">
        <v>628</v>
      </c>
      <c r="T542" t="str">
        <f t="shared" si="26"/>
        <v xml:space="preserve">         </v>
      </c>
      <c r="U542" t="s">
        <v>61</v>
      </c>
      <c r="V542" t="s">
        <v>61</v>
      </c>
      <c r="W542" t="s">
        <v>2024</v>
      </c>
      <c r="X542" t="s">
        <v>80</v>
      </c>
      <c r="Y542">
        <v>39</v>
      </c>
      <c r="AB542">
        <v>42</v>
      </c>
      <c r="AD542">
        <v>67</v>
      </c>
      <c r="AH542" t="str">
        <f t="shared" si="24"/>
        <v xml:space="preserve">CL 39   42  67   </v>
      </c>
      <c r="AI542" t="s">
        <v>61</v>
      </c>
      <c r="AJ542">
        <v>2705081</v>
      </c>
      <c r="AK542" t="s">
        <v>147</v>
      </c>
      <c r="AO542" s="1"/>
      <c r="AP542">
        <v>9</v>
      </c>
      <c r="AQ542" s="17">
        <v>41477</v>
      </c>
      <c r="AR542" s="4"/>
      <c r="AS542" s="5">
        <f t="shared" si="25"/>
        <v>-41477</v>
      </c>
      <c r="AT542" t="s">
        <v>75</v>
      </c>
      <c r="AU542" t="s">
        <v>15</v>
      </c>
    </row>
    <row r="543" spans="1:86" ht="15" customHeight="1">
      <c r="B543" t="s">
        <v>2025</v>
      </c>
      <c r="C543" t="s">
        <v>2026</v>
      </c>
      <c r="D543" t="s">
        <v>94</v>
      </c>
      <c r="H543" s="7" t="s">
        <v>2027</v>
      </c>
      <c r="I543" t="s">
        <v>60</v>
      </c>
      <c r="T543" t="str">
        <f t="shared" si="26"/>
        <v xml:space="preserve">         </v>
      </c>
      <c r="U543" t="s">
        <v>61</v>
      </c>
      <c r="V543" t="s">
        <v>61</v>
      </c>
      <c r="W543" t="s">
        <v>2028</v>
      </c>
      <c r="AH543" t="str">
        <f t="shared" si="24"/>
        <v xml:space="preserve">         </v>
      </c>
      <c r="AI543" t="s">
        <v>61</v>
      </c>
      <c r="AJ543" t="s">
        <v>2029</v>
      </c>
      <c r="AL543" t="s">
        <v>191</v>
      </c>
      <c r="AO543" s="1"/>
      <c r="AP543">
        <v>11</v>
      </c>
      <c r="AQ543" s="17">
        <v>41477</v>
      </c>
      <c r="AR543" s="4">
        <v>41477</v>
      </c>
      <c r="AS543" s="5">
        <f t="shared" si="25"/>
        <v>0</v>
      </c>
      <c r="AT543" t="s">
        <v>366</v>
      </c>
      <c r="AU543" t="s">
        <v>15</v>
      </c>
      <c r="CE543" s="10">
        <v>41753</v>
      </c>
    </row>
    <row r="544" spans="1:86" s="70" customFormat="1" ht="15" customHeight="1">
      <c r="B544" s="70" t="s">
        <v>2030</v>
      </c>
      <c r="C544" s="70">
        <v>1303992</v>
      </c>
      <c r="D544" s="70" t="s">
        <v>94</v>
      </c>
      <c r="H544" s="71" t="s">
        <v>2031</v>
      </c>
      <c r="I544" s="70" t="s">
        <v>60</v>
      </c>
      <c r="T544" s="70" t="str">
        <f t="shared" si="26"/>
        <v xml:space="preserve">         </v>
      </c>
      <c r="U544" s="70" t="s">
        <v>61</v>
      </c>
      <c r="V544" s="70" t="s">
        <v>61</v>
      </c>
      <c r="W544" s="70" t="s">
        <v>2032</v>
      </c>
      <c r="X544" s="70" t="s">
        <v>63</v>
      </c>
      <c r="Y544" s="70">
        <v>43</v>
      </c>
      <c r="Z544" s="70" t="s">
        <v>83</v>
      </c>
      <c r="AB544" s="70">
        <v>45</v>
      </c>
      <c r="AD544" s="70">
        <v>38</v>
      </c>
      <c r="AE544" s="70" t="s">
        <v>66</v>
      </c>
      <c r="AH544" s="70" t="str">
        <f t="shared" si="24"/>
        <v xml:space="preserve">KR 43 A  45  38 SUR  </v>
      </c>
      <c r="AI544" s="70">
        <v>80260405</v>
      </c>
      <c r="AJ544" s="70">
        <v>3216359101</v>
      </c>
      <c r="AK544" s="70" t="s">
        <v>316</v>
      </c>
      <c r="AO544" s="72"/>
      <c r="AP544" s="70">
        <v>7</v>
      </c>
      <c r="AQ544" s="77">
        <v>41478</v>
      </c>
      <c r="AR544" s="73">
        <v>41478</v>
      </c>
      <c r="AS544" s="74">
        <f t="shared" si="25"/>
        <v>0</v>
      </c>
      <c r="AT544" s="70" t="s">
        <v>75</v>
      </c>
      <c r="AU544" s="70" t="s">
        <v>15</v>
      </c>
      <c r="AV544" s="75">
        <v>41478</v>
      </c>
      <c r="AW544" s="76" t="s">
        <v>237</v>
      </c>
      <c r="AX544" s="75">
        <v>41478</v>
      </c>
      <c r="AY544" s="76"/>
      <c r="AZ544" s="76"/>
      <c r="BA544" s="76"/>
      <c r="BB544" s="76"/>
      <c r="BC544" s="76"/>
      <c r="BD544" s="76"/>
      <c r="BE544" s="76"/>
      <c r="BF544" s="76"/>
      <c r="BG544" s="76"/>
      <c r="BH544" s="76"/>
      <c r="BI544" s="76"/>
      <c r="BJ544" s="76"/>
      <c r="BK544" s="76"/>
      <c r="BL544" s="76"/>
      <c r="BM544" s="76"/>
      <c r="BN544" s="76"/>
      <c r="BO544" s="76"/>
      <c r="BP544" s="76"/>
      <c r="BQ544" s="76"/>
      <c r="BR544" s="76"/>
      <c r="BS544" s="76"/>
      <c r="BT544" s="76"/>
      <c r="BU544" s="76"/>
      <c r="BV544" s="76"/>
      <c r="BW544" s="76"/>
      <c r="BX544" s="76"/>
      <c r="BY544" s="76"/>
      <c r="BZ544" s="76"/>
      <c r="CA544" s="76"/>
      <c r="CB544" s="76"/>
      <c r="CC544" s="76"/>
      <c r="CD544" s="76"/>
      <c r="CE544" s="75">
        <v>41481</v>
      </c>
      <c r="CF544" s="76"/>
      <c r="CG544" s="76"/>
      <c r="CH544" s="76"/>
    </row>
    <row r="545" spans="1:86" ht="15" customHeight="1">
      <c r="B545" t="s">
        <v>2033</v>
      </c>
      <c r="C545">
        <v>1303993</v>
      </c>
      <c r="D545" t="s">
        <v>64</v>
      </c>
      <c r="E545" t="s">
        <v>58</v>
      </c>
      <c r="H545" s="7" t="s">
        <v>482</v>
      </c>
      <c r="I545" t="s">
        <v>60</v>
      </c>
      <c r="T545" t="str">
        <f t="shared" si="26"/>
        <v xml:space="preserve">         </v>
      </c>
      <c r="U545" t="s">
        <v>61</v>
      </c>
      <c r="V545" t="s">
        <v>61</v>
      </c>
      <c r="W545" t="s">
        <v>2034</v>
      </c>
      <c r="X545" t="s">
        <v>63</v>
      </c>
      <c r="Y545">
        <v>20</v>
      </c>
      <c r="Z545" t="s">
        <v>170</v>
      </c>
      <c r="AB545">
        <v>46</v>
      </c>
      <c r="AC545" t="s">
        <v>81</v>
      </c>
      <c r="AD545">
        <v>22</v>
      </c>
      <c r="AE545" t="s">
        <v>66</v>
      </c>
      <c r="AH545" t="str">
        <f t="shared" si="24"/>
        <v xml:space="preserve">KR 20 D  46 C 22 SUR  </v>
      </c>
      <c r="AI545">
        <v>70564118</v>
      </c>
      <c r="AJ545">
        <v>3148454066</v>
      </c>
      <c r="AK545" t="s">
        <v>316</v>
      </c>
      <c r="AO545" s="1"/>
      <c r="AP545">
        <v>7</v>
      </c>
      <c r="AQ545" s="17">
        <v>41478</v>
      </c>
      <c r="AR545" s="4">
        <v>41478</v>
      </c>
      <c r="AS545" s="5">
        <f t="shared" si="25"/>
        <v>0</v>
      </c>
      <c r="AT545" t="s">
        <v>75</v>
      </c>
      <c r="AU545" t="s">
        <v>15</v>
      </c>
      <c r="AV545" s="10">
        <v>41478</v>
      </c>
      <c r="AW545" s="9" t="s">
        <v>237</v>
      </c>
      <c r="AX545" s="10">
        <v>41478</v>
      </c>
      <c r="AY545" s="10">
        <v>41481</v>
      </c>
      <c r="AZ545" s="9" t="s">
        <v>203</v>
      </c>
      <c r="BA545" s="10">
        <v>41481</v>
      </c>
      <c r="CE545" s="10">
        <v>41485</v>
      </c>
    </row>
    <row r="546" spans="1:86" s="70" customFormat="1" ht="15" customHeight="1">
      <c r="B546" s="70" t="s">
        <v>2035</v>
      </c>
      <c r="C546" s="70" t="s">
        <v>2036</v>
      </c>
      <c r="D546" s="70" t="s">
        <v>180</v>
      </c>
      <c r="E546" s="70" t="s">
        <v>286</v>
      </c>
      <c r="F546" s="70">
        <v>5</v>
      </c>
      <c r="G546" s="70">
        <v>5</v>
      </c>
      <c r="H546" s="71" t="s">
        <v>2037</v>
      </c>
      <c r="I546" s="70" t="s">
        <v>60</v>
      </c>
      <c r="T546" s="70" t="str">
        <f t="shared" si="26"/>
        <v xml:space="preserve">         </v>
      </c>
      <c r="U546" s="70" t="s">
        <v>61</v>
      </c>
      <c r="V546" s="70" t="s">
        <v>61</v>
      </c>
      <c r="W546" s="70" t="s">
        <v>2038</v>
      </c>
      <c r="X546" s="70" t="s">
        <v>80</v>
      </c>
      <c r="Y546" s="70">
        <v>36</v>
      </c>
      <c r="AA546" s="70" t="s">
        <v>66</v>
      </c>
      <c r="AB546" s="70">
        <v>23</v>
      </c>
      <c r="AD546" s="70">
        <v>96</v>
      </c>
      <c r="AH546" s="70" t="str">
        <f t="shared" si="24"/>
        <v xml:space="preserve">CL 36  SUR 23  96   </v>
      </c>
      <c r="AI546" s="70">
        <v>8000931173</v>
      </c>
      <c r="AJ546" s="70" t="s">
        <v>2039</v>
      </c>
      <c r="AL546" s="70" t="s">
        <v>419</v>
      </c>
      <c r="AO546" s="72"/>
      <c r="AP546" s="70">
        <v>10</v>
      </c>
      <c r="AQ546" s="77">
        <v>41479</v>
      </c>
      <c r="AR546" s="73">
        <v>41479</v>
      </c>
      <c r="AS546" s="74">
        <f t="shared" si="25"/>
        <v>0</v>
      </c>
      <c r="AT546" s="70" t="s">
        <v>69</v>
      </c>
      <c r="AU546" s="70" t="s">
        <v>15</v>
      </c>
      <c r="AV546" s="75">
        <v>41479</v>
      </c>
      <c r="AW546" s="76" t="s">
        <v>92</v>
      </c>
      <c r="AX546" s="75">
        <v>41479</v>
      </c>
      <c r="AY546" s="76"/>
      <c r="AZ546" s="76"/>
      <c r="BA546" s="76"/>
      <c r="BB546" s="76"/>
      <c r="BC546" s="76"/>
      <c r="BD546" s="76"/>
      <c r="BE546" s="76"/>
      <c r="BF546" s="76"/>
      <c r="BG546" s="76"/>
      <c r="BH546" s="76"/>
      <c r="BI546" s="76"/>
      <c r="BJ546" s="76"/>
      <c r="BK546" s="76"/>
      <c r="BL546" s="76"/>
      <c r="BM546" s="75">
        <v>41479</v>
      </c>
      <c r="BN546" s="75">
        <v>41492</v>
      </c>
      <c r="BO546" s="75">
        <v>41499</v>
      </c>
      <c r="BP546" s="75">
        <v>41499</v>
      </c>
      <c r="BQ546" s="76"/>
      <c r="BR546" s="76"/>
      <c r="BS546" s="76"/>
      <c r="BT546" s="76"/>
      <c r="BU546" s="76"/>
      <c r="BV546" s="76"/>
      <c r="BW546" s="75">
        <v>41543</v>
      </c>
      <c r="BX546" s="76"/>
      <c r="BY546" s="76"/>
      <c r="BZ546" s="76"/>
      <c r="CA546" s="76"/>
      <c r="CB546" s="76"/>
      <c r="CC546" s="76"/>
      <c r="CD546" s="76"/>
      <c r="CE546" s="76"/>
      <c r="CF546" s="76"/>
      <c r="CG546" s="76"/>
      <c r="CH546" s="76"/>
    </row>
    <row r="547" spans="1:86" s="70" customFormat="1" ht="15" customHeight="1">
      <c r="B547" s="70" t="s">
        <v>2040</v>
      </c>
      <c r="C547" s="70" t="s">
        <v>2041</v>
      </c>
      <c r="D547" s="70" t="s">
        <v>64</v>
      </c>
      <c r="E547" s="70" t="s">
        <v>58</v>
      </c>
      <c r="F547" s="70">
        <v>9</v>
      </c>
      <c r="G547" s="70">
        <v>9</v>
      </c>
      <c r="H547" s="71" t="s">
        <v>2042</v>
      </c>
      <c r="I547" s="70" t="s">
        <v>60</v>
      </c>
      <c r="T547" s="70" t="str">
        <f t="shared" si="26"/>
        <v xml:space="preserve">         </v>
      </c>
      <c r="U547" s="70" t="s">
        <v>61</v>
      </c>
      <c r="V547" s="70" t="s">
        <v>61</v>
      </c>
      <c r="W547" s="70" t="s">
        <v>2043</v>
      </c>
      <c r="X547" s="70" t="s">
        <v>80</v>
      </c>
      <c r="Y547" s="70">
        <v>40</v>
      </c>
      <c r="AA547" s="70" t="s">
        <v>66</v>
      </c>
      <c r="AB547" s="70">
        <v>25</v>
      </c>
      <c r="AC547" s="70" t="s">
        <v>298</v>
      </c>
      <c r="AD547" s="70">
        <v>25</v>
      </c>
      <c r="AG547" s="70">
        <v>102</v>
      </c>
      <c r="AH547" s="70" t="str">
        <f t="shared" si="24"/>
        <v>CL 40  SUR 25 AA 25   102</v>
      </c>
      <c r="AI547" s="70">
        <v>70049884</v>
      </c>
      <c r="AJ547" s="70">
        <v>5708252</v>
      </c>
      <c r="AK547" s="70" t="s">
        <v>74</v>
      </c>
      <c r="AO547" s="72"/>
      <c r="AP547" s="70">
        <v>6</v>
      </c>
      <c r="AQ547" s="77">
        <v>41479</v>
      </c>
      <c r="AR547" s="73">
        <v>41479</v>
      </c>
      <c r="AS547" s="74">
        <f t="shared" si="25"/>
        <v>0</v>
      </c>
      <c r="AT547" s="70" t="s">
        <v>69</v>
      </c>
      <c r="AU547" s="70" t="s">
        <v>15</v>
      </c>
      <c r="AV547" s="75">
        <v>41479</v>
      </c>
      <c r="AW547" s="76" t="s">
        <v>237</v>
      </c>
      <c r="AX547" s="75">
        <v>41479</v>
      </c>
      <c r="AY547" s="75">
        <v>41481</v>
      </c>
      <c r="AZ547" s="76" t="s">
        <v>203</v>
      </c>
      <c r="BA547" s="75">
        <v>41481</v>
      </c>
      <c r="BB547" s="76"/>
      <c r="BC547" s="76"/>
      <c r="BD547" s="76"/>
      <c r="BE547" s="76"/>
      <c r="BF547" s="76"/>
      <c r="BG547" s="76"/>
      <c r="BH547" s="76"/>
      <c r="BI547" s="76"/>
      <c r="BJ547" s="76"/>
      <c r="BK547" s="76"/>
      <c r="BL547" s="76"/>
      <c r="BM547" s="75">
        <v>41480</v>
      </c>
      <c r="BN547" s="75">
        <v>41487</v>
      </c>
      <c r="BO547" s="75">
        <v>41488</v>
      </c>
      <c r="BP547" s="76"/>
      <c r="BQ547" s="76"/>
      <c r="BR547" s="76"/>
      <c r="BS547" s="75">
        <v>41498</v>
      </c>
      <c r="BT547" s="75">
        <v>41502</v>
      </c>
      <c r="BU547" s="76"/>
      <c r="BV547" s="76"/>
      <c r="BW547" s="75">
        <v>41514</v>
      </c>
      <c r="BX547" s="75">
        <v>41521</v>
      </c>
      <c r="BY547" s="76"/>
      <c r="BZ547" s="76"/>
      <c r="CA547" s="76"/>
      <c r="CB547" s="76"/>
      <c r="CC547" s="76"/>
      <c r="CD547" s="76"/>
      <c r="CE547" s="76"/>
      <c r="CF547" s="76"/>
      <c r="CG547" s="76"/>
      <c r="CH547" s="76"/>
    </row>
    <row r="548" spans="1:86" ht="15" customHeight="1">
      <c r="B548" t="s">
        <v>2044</v>
      </c>
      <c r="C548">
        <v>1304024</v>
      </c>
      <c r="D548" t="s">
        <v>64</v>
      </c>
      <c r="E548" t="s">
        <v>101</v>
      </c>
      <c r="H548" s="7" t="s">
        <v>2045</v>
      </c>
      <c r="I548" t="s">
        <v>60</v>
      </c>
      <c r="T548" t="str">
        <f t="shared" si="26"/>
        <v xml:space="preserve">         </v>
      </c>
      <c r="U548" t="s">
        <v>61</v>
      </c>
      <c r="V548" t="s">
        <v>61</v>
      </c>
      <c r="W548" t="s">
        <v>2046</v>
      </c>
      <c r="X548" t="s">
        <v>80</v>
      </c>
      <c r="Y548">
        <v>39</v>
      </c>
      <c r="AA548" t="s">
        <v>66</v>
      </c>
      <c r="AB548">
        <v>40</v>
      </c>
      <c r="AC548" t="s">
        <v>136</v>
      </c>
      <c r="AD548">
        <v>49</v>
      </c>
      <c r="AH548" t="str">
        <f t="shared" si="24"/>
        <v xml:space="preserve">CL 39  SUR 40 DD 49   </v>
      </c>
      <c r="AI548">
        <v>70553023</v>
      </c>
      <c r="AJ548" t="s">
        <v>61</v>
      </c>
      <c r="AK548" t="s">
        <v>67</v>
      </c>
      <c r="AO548" s="1"/>
      <c r="AP548">
        <v>7</v>
      </c>
      <c r="AQ548" s="17">
        <v>41479</v>
      </c>
      <c r="AR548" s="4">
        <v>41479</v>
      </c>
      <c r="AS548" s="5">
        <f t="shared" si="25"/>
        <v>0</v>
      </c>
      <c r="AT548" t="s">
        <v>75</v>
      </c>
      <c r="AU548" t="s">
        <v>15</v>
      </c>
    </row>
    <row r="549" spans="1:86" ht="15" customHeight="1">
      <c r="B549" t="s">
        <v>2047</v>
      </c>
      <c r="C549">
        <v>1304066</v>
      </c>
      <c r="D549" t="s">
        <v>94</v>
      </c>
      <c r="H549" s="7" t="s">
        <v>1558</v>
      </c>
      <c r="I549" t="s">
        <v>60</v>
      </c>
      <c r="T549" t="str">
        <f t="shared" si="26"/>
        <v xml:space="preserve">         </v>
      </c>
      <c r="U549" t="s">
        <v>61</v>
      </c>
      <c r="V549" t="s">
        <v>61</v>
      </c>
      <c r="W549" t="s">
        <v>2048</v>
      </c>
      <c r="X549" t="s">
        <v>63</v>
      </c>
      <c r="Y549">
        <v>42</v>
      </c>
      <c r="Z549" t="s">
        <v>81</v>
      </c>
      <c r="AB549">
        <v>45</v>
      </c>
      <c r="AC549" t="s">
        <v>81</v>
      </c>
      <c r="AD549">
        <v>59</v>
      </c>
      <c r="AE549" t="s">
        <v>66</v>
      </c>
      <c r="AH549" t="str">
        <f t="shared" si="24"/>
        <v xml:space="preserve">KR 42 C  45 C 59 SUR  </v>
      </c>
      <c r="AI549">
        <v>70518201</v>
      </c>
      <c r="AJ549">
        <v>3314002</v>
      </c>
      <c r="AK549" t="s">
        <v>316</v>
      </c>
      <c r="AO549" s="1"/>
      <c r="AP549">
        <v>7</v>
      </c>
      <c r="AQ549" s="17">
        <v>41481</v>
      </c>
      <c r="AR549" s="4">
        <v>41481</v>
      </c>
      <c r="AS549" s="5">
        <f t="shared" si="25"/>
        <v>0</v>
      </c>
      <c r="AT549" t="s">
        <v>75</v>
      </c>
      <c r="AU549" t="s">
        <v>15</v>
      </c>
      <c r="AV549" s="10">
        <v>41481</v>
      </c>
      <c r="AW549" s="9" t="s">
        <v>237</v>
      </c>
      <c r="AX549" s="10">
        <v>41481</v>
      </c>
      <c r="BK549" s="10">
        <v>41445</v>
      </c>
      <c r="BL549" s="10">
        <v>41445</v>
      </c>
      <c r="CE549" s="10">
        <v>41500</v>
      </c>
    </row>
    <row r="550" spans="1:86" s="70" customFormat="1" ht="15" customHeight="1">
      <c r="B550" s="70" t="s">
        <v>2049</v>
      </c>
      <c r="C550" s="70">
        <v>1304078</v>
      </c>
      <c r="D550" s="70" t="s">
        <v>64</v>
      </c>
      <c r="E550" s="70" t="s">
        <v>58</v>
      </c>
      <c r="F550" s="70">
        <v>9</v>
      </c>
      <c r="H550" s="71" t="s">
        <v>2050</v>
      </c>
      <c r="I550" s="70" t="s">
        <v>60</v>
      </c>
      <c r="U550" s="70" t="s">
        <v>61</v>
      </c>
      <c r="V550" s="70" t="s">
        <v>61</v>
      </c>
      <c r="W550" s="70" t="s">
        <v>2051</v>
      </c>
      <c r="X550" s="70" t="s">
        <v>80</v>
      </c>
      <c r="Y550" s="70">
        <v>39</v>
      </c>
      <c r="Z550" s="70" t="s">
        <v>170</v>
      </c>
      <c r="AA550" s="70" t="s">
        <v>66</v>
      </c>
      <c r="AB550" s="70">
        <v>24</v>
      </c>
      <c r="AC550" s="70" t="s">
        <v>183</v>
      </c>
      <c r="AD550" s="70">
        <v>96</v>
      </c>
      <c r="AH550" s="70" t="str">
        <f t="shared" si="24"/>
        <v xml:space="preserve">CL 39 D SUR 24 EE 96   </v>
      </c>
      <c r="AI550" s="70">
        <v>8353788</v>
      </c>
      <c r="AJ550" s="70" t="s">
        <v>2052</v>
      </c>
      <c r="AK550" s="70" t="s">
        <v>454</v>
      </c>
      <c r="AO550" s="72"/>
      <c r="AP550" s="70">
        <v>6</v>
      </c>
      <c r="AQ550" s="77">
        <v>41481</v>
      </c>
      <c r="AR550" s="73">
        <v>41481</v>
      </c>
      <c r="AS550" s="74">
        <f t="shared" si="25"/>
        <v>0</v>
      </c>
      <c r="AT550" s="70" t="s">
        <v>69</v>
      </c>
      <c r="AU550" s="70" t="s">
        <v>15</v>
      </c>
      <c r="AV550" s="76"/>
      <c r="AW550" s="76"/>
      <c r="AX550" s="76"/>
      <c r="AY550" s="76"/>
      <c r="AZ550" s="76"/>
      <c r="BA550" s="76"/>
      <c r="BB550" s="76"/>
      <c r="BC550" s="76"/>
      <c r="BD550" s="76"/>
      <c r="BE550" s="76"/>
      <c r="BF550" s="76"/>
      <c r="BG550" s="76"/>
      <c r="BH550" s="76"/>
      <c r="BI550" s="76"/>
      <c r="BJ550" s="76"/>
      <c r="BK550" s="76"/>
      <c r="BL550" s="76"/>
      <c r="BM550" s="75">
        <v>41480</v>
      </c>
      <c r="BN550" s="76"/>
      <c r="BO550" s="75">
        <v>41488</v>
      </c>
      <c r="BP550" s="76"/>
      <c r="BQ550" s="76"/>
      <c r="BR550" s="76"/>
      <c r="BS550" s="76"/>
      <c r="BT550" s="76"/>
      <c r="BU550" s="76"/>
      <c r="BV550" s="76"/>
      <c r="BW550" s="76"/>
      <c r="BX550" s="76"/>
      <c r="BY550" s="76"/>
      <c r="BZ550" s="76"/>
      <c r="CA550" s="76"/>
      <c r="CB550" s="76"/>
      <c r="CC550" s="76"/>
      <c r="CD550" s="76"/>
      <c r="CE550" s="76"/>
      <c r="CF550" s="76"/>
      <c r="CG550" s="76"/>
      <c r="CH550" s="76"/>
    </row>
    <row r="551" spans="1:86" ht="15" customHeight="1">
      <c r="A551" t="s">
        <v>2053</v>
      </c>
      <c r="B551" t="s">
        <v>2054</v>
      </c>
      <c r="D551" t="s">
        <v>180</v>
      </c>
      <c r="H551" s="7" t="s">
        <v>2055</v>
      </c>
      <c r="I551" t="s">
        <v>218</v>
      </c>
      <c r="T551" t="str">
        <f t="shared" si="26"/>
        <v xml:space="preserve">         </v>
      </c>
      <c r="U551" t="s">
        <v>61</v>
      </c>
      <c r="V551" t="s">
        <v>61</v>
      </c>
      <c r="W551" t="s">
        <v>2056</v>
      </c>
      <c r="X551" t="s">
        <v>80</v>
      </c>
      <c r="Y551">
        <v>48</v>
      </c>
      <c r="Z551" t="s">
        <v>81</v>
      </c>
      <c r="AA551" t="s">
        <v>66</v>
      </c>
      <c r="AB551">
        <v>43</v>
      </c>
      <c r="AC551" t="s">
        <v>83</v>
      </c>
      <c r="AD551">
        <v>50</v>
      </c>
      <c r="AG551">
        <v>307</v>
      </c>
      <c r="AH551" t="str">
        <f t="shared" si="24"/>
        <v>CL 48 C SUR 43 A 50   307</v>
      </c>
      <c r="AI551">
        <v>70569113</v>
      </c>
      <c r="AJ551">
        <v>3344671</v>
      </c>
      <c r="AL551" t="s">
        <v>191</v>
      </c>
      <c r="AO551" s="1"/>
      <c r="AP551">
        <v>11</v>
      </c>
      <c r="AQ551" s="17">
        <v>41481</v>
      </c>
      <c r="AR551" s="4">
        <v>41491</v>
      </c>
      <c r="AS551" s="5">
        <f t="shared" si="25"/>
        <v>10</v>
      </c>
      <c r="AT551" t="s">
        <v>75</v>
      </c>
      <c r="AU551" t="s">
        <v>15</v>
      </c>
      <c r="BK551" s="10">
        <v>41491</v>
      </c>
      <c r="BL551" s="10">
        <v>41491</v>
      </c>
      <c r="CE551" s="10">
        <v>41568</v>
      </c>
    </row>
    <row r="552" spans="1:86" ht="15" customHeight="1">
      <c r="B552" t="s">
        <v>2057</v>
      </c>
      <c r="C552" t="s">
        <v>2058</v>
      </c>
      <c r="D552" t="s">
        <v>87</v>
      </c>
      <c r="H552" s="7" t="s">
        <v>2059</v>
      </c>
      <c r="I552" t="s">
        <v>218</v>
      </c>
      <c r="T552" t="str">
        <f t="shared" si="26"/>
        <v xml:space="preserve">         </v>
      </c>
      <c r="U552" t="s">
        <v>61</v>
      </c>
      <c r="V552" t="s">
        <v>61</v>
      </c>
      <c r="W552" t="s">
        <v>2060</v>
      </c>
      <c r="X552" t="s">
        <v>63</v>
      </c>
      <c r="Y552">
        <v>27</v>
      </c>
      <c r="Z552" t="s">
        <v>81</v>
      </c>
      <c r="AB552">
        <v>23</v>
      </c>
      <c r="AD552">
        <v>152</v>
      </c>
      <c r="AE552" t="s">
        <v>66</v>
      </c>
      <c r="AH552" t="str">
        <f t="shared" si="24"/>
        <v xml:space="preserve">KR 27 C  23  152 SUR  </v>
      </c>
      <c r="AI552" t="s">
        <v>61</v>
      </c>
      <c r="AJ552">
        <v>4483149</v>
      </c>
      <c r="AK552" t="s">
        <v>374</v>
      </c>
      <c r="AO552" s="1"/>
      <c r="AP552">
        <v>4</v>
      </c>
      <c r="AQ552" s="17">
        <v>41480</v>
      </c>
      <c r="AR552" s="4">
        <v>41491</v>
      </c>
      <c r="AS552" s="5">
        <f t="shared" si="25"/>
        <v>11</v>
      </c>
      <c r="AT552" t="s">
        <v>75</v>
      </c>
      <c r="AU552" t="s">
        <v>15</v>
      </c>
      <c r="BK552" s="10">
        <v>41491</v>
      </c>
      <c r="BL552" s="10">
        <v>41491</v>
      </c>
    </row>
    <row r="553" spans="1:86" s="70" customFormat="1" ht="15" customHeight="1">
      <c r="B553" s="70" t="s">
        <v>2061</v>
      </c>
      <c r="C553" s="70">
        <v>1304076</v>
      </c>
      <c r="D553" s="70" t="s">
        <v>77</v>
      </c>
      <c r="H553" s="71" t="s">
        <v>446</v>
      </c>
      <c r="I553" s="70" t="s">
        <v>2062</v>
      </c>
      <c r="J553" s="70" t="s">
        <v>146</v>
      </c>
      <c r="K553" s="70">
        <v>5</v>
      </c>
      <c r="N553" s="70">
        <v>75</v>
      </c>
      <c r="O553" s="70" t="s">
        <v>170</v>
      </c>
      <c r="P553" s="70">
        <v>42</v>
      </c>
      <c r="S553" s="70">
        <v>411</v>
      </c>
      <c r="T553" s="70" t="str">
        <f t="shared" si="26"/>
        <v>TR 5   75 D 42   411</v>
      </c>
      <c r="U553" s="70">
        <v>3317296</v>
      </c>
      <c r="V553" s="70">
        <v>2118668</v>
      </c>
      <c r="W553" s="70" t="s">
        <v>82</v>
      </c>
      <c r="X553" s="70" t="s">
        <v>80</v>
      </c>
      <c r="Y553" s="70">
        <v>39</v>
      </c>
      <c r="AA553" s="70" t="s">
        <v>66</v>
      </c>
      <c r="AB553" s="70">
        <v>43</v>
      </c>
      <c r="AD553" s="70">
        <v>39</v>
      </c>
      <c r="AH553" s="70" t="str">
        <f t="shared" si="24"/>
        <v xml:space="preserve">CL 39  SUR 43  39   </v>
      </c>
      <c r="AI553" s="70" t="s">
        <v>61</v>
      </c>
      <c r="AJ553" s="70" t="s">
        <v>61</v>
      </c>
      <c r="AK553" s="70" t="s">
        <v>147</v>
      </c>
      <c r="AO553" s="72"/>
      <c r="AP553" s="70">
        <v>9</v>
      </c>
      <c r="AQ553" s="77">
        <v>41481</v>
      </c>
      <c r="AR553" s="73">
        <v>41487</v>
      </c>
      <c r="AS553" s="74">
        <f t="shared" si="25"/>
        <v>6</v>
      </c>
      <c r="AT553" s="70" t="s">
        <v>84</v>
      </c>
      <c r="AU553" s="70" t="s">
        <v>15</v>
      </c>
      <c r="AV553" s="76"/>
      <c r="AW553" s="76"/>
      <c r="AX553" s="76"/>
      <c r="AY553" s="76"/>
      <c r="AZ553" s="76"/>
      <c r="BA553" s="76"/>
      <c r="BB553" s="76"/>
      <c r="BC553" s="76"/>
      <c r="BD553" s="76"/>
      <c r="BE553" s="76"/>
      <c r="BF553" s="76"/>
      <c r="BG553" s="76"/>
      <c r="BH553" s="76"/>
      <c r="BI553" s="76"/>
      <c r="BJ553" s="76"/>
      <c r="BK553" s="76"/>
      <c r="BL553" s="76"/>
      <c r="BM553" s="75">
        <v>41487</v>
      </c>
      <c r="BN553" s="76"/>
      <c r="BO553" s="76"/>
      <c r="BP553" s="76"/>
      <c r="BQ553" s="76"/>
      <c r="BR553" s="76"/>
      <c r="BS553" s="76"/>
      <c r="BT553" s="76"/>
      <c r="BU553" s="76"/>
      <c r="BV553" s="76"/>
      <c r="BW553" s="76"/>
      <c r="BX553" s="76"/>
      <c r="BY553" s="76"/>
      <c r="BZ553" s="76"/>
      <c r="CA553" s="76"/>
      <c r="CB553" s="76"/>
      <c r="CC553" s="76"/>
      <c r="CD553" s="76"/>
      <c r="CE553" s="75">
        <v>41675</v>
      </c>
      <c r="CF553" s="76"/>
      <c r="CG553" s="76"/>
      <c r="CH553" s="76"/>
    </row>
    <row r="554" spans="1:86" s="70" customFormat="1" ht="15" customHeight="1">
      <c r="A554" s="70" t="s">
        <v>2063</v>
      </c>
      <c r="B554" s="70" t="s">
        <v>2064</v>
      </c>
      <c r="C554" s="70">
        <v>134796</v>
      </c>
      <c r="D554" s="70" t="s">
        <v>77</v>
      </c>
      <c r="H554" s="71" t="s">
        <v>2065</v>
      </c>
      <c r="I554" s="70" t="s">
        <v>2066</v>
      </c>
      <c r="J554" s="70" t="s">
        <v>63</v>
      </c>
      <c r="K554" s="70">
        <v>27</v>
      </c>
      <c r="N554" s="70">
        <v>23</v>
      </c>
      <c r="P554" s="70">
        <v>152</v>
      </c>
      <c r="Q554" s="70" t="s">
        <v>66</v>
      </c>
      <c r="T554" s="70" t="str">
        <f t="shared" si="26"/>
        <v xml:space="preserve">KR 27   23  152 SUR  </v>
      </c>
      <c r="U554" s="70" t="s">
        <v>61</v>
      </c>
      <c r="V554" s="70">
        <v>4483149</v>
      </c>
      <c r="W554" s="70" t="s">
        <v>2067</v>
      </c>
      <c r="X554" s="70" t="s">
        <v>63</v>
      </c>
      <c r="Y554" s="70">
        <v>27</v>
      </c>
      <c r="AB554" s="70">
        <v>23</v>
      </c>
      <c r="AD554" s="70">
        <v>152</v>
      </c>
      <c r="AE554" s="70" t="s">
        <v>66</v>
      </c>
      <c r="AG554" s="70">
        <v>9823</v>
      </c>
      <c r="AH554" s="70" t="str">
        <f t="shared" si="24"/>
        <v>KR 27   23  152 SUR  9823</v>
      </c>
      <c r="AI554" s="70" t="s">
        <v>61</v>
      </c>
      <c r="AJ554" s="70" t="s">
        <v>61</v>
      </c>
      <c r="AK554" s="70" t="s">
        <v>374</v>
      </c>
      <c r="AO554" s="72"/>
      <c r="AP554" s="70">
        <v>4</v>
      </c>
      <c r="AQ554" s="77">
        <v>41481</v>
      </c>
      <c r="AR554" s="73">
        <v>41485</v>
      </c>
      <c r="AS554" s="74">
        <f t="shared" si="25"/>
        <v>4</v>
      </c>
      <c r="AT554" s="70" t="s">
        <v>75</v>
      </c>
      <c r="AU554" s="70" t="s">
        <v>15</v>
      </c>
      <c r="AV554" s="75">
        <v>41485</v>
      </c>
      <c r="AW554" s="76" t="s">
        <v>203</v>
      </c>
      <c r="AX554" s="76"/>
      <c r="AY554" s="76"/>
      <c r="AZ554" s="76"/>
      <c r="BA554" s="76"/>
      <c r="BB554" s="76"/>
      <c r="BC554" s="76"/>
      <c r="BD554" s="76"/>
      <c r="BE554" s="76"/>
      <c r="BF554" s="76"/>
      <c r="BG554" s="76"/>
      <c r="BH554" s="76"/>
      <c r="BI554" s="76"/>
      <c r="BJ554" s="76"/>
      <c r="BK554" s="76"/>
      <c r="BL554" s="76"/>
      <c r="BM554" s="76"/>
      <c r="BN554" s="76"/>
      <c r="BO554" s="76"/>
      <c r="BP554" s="76"/>
      <c r="BQ554" s="76"/>
      <c r="BR554" s="76"/>
      <c r="BS554" s="76"/>
      <c r="BT554" s="76"/>
      <c r="BU554" s="76"/>
      <c r="BV554" s="76"/>
      <c r="BW554" s="76"/>
      <c r="BX554" s="76"/>
      <c r="BY554" s="76"/>
      <c r="BZ554" s="76"/>
      <c r="CA554" s="76"/>
      <c r="CB554" s="76"/>
      <c r="CC554" s="76"/>
      <c r="CD554" s="76"/>
      <c r="CE554" s="75">
        <v>41841</v>
      </c>
      <c r="CF554" s="76"/>
      <c r="CG554" s="76"/>
      <c r="CH554" s="76"/>
    </row>
    <row r="555" spans="1:86" s="70" customFormat="1" ht="14.25" customHeight="1">
      <c r="B555" s="70" t="s">
        <v>2068</v>
      </c>
      <c r="C555" s="70">
        <v>1304019</v>
      </c>
      <c r="D555" s="70" t="s">
        <v>180</v>
      </c>
      <c r="H555" s="71" t="s">
        <v>2069</v>
      </c>
      <c r="I555" s="70" t="s">
        <v>2070</v>
      </c>
      <c r="T555" s="70" t="str">
        <f t="shared" si="26"/>
        <v xml:space="preserve">         </v>
      </c>
      <c r="U555" s="70" t="s">
        <v>61</v>
      </c>
      <c r="V555" s="70" t="s">
        <v>61</v>
      </c>
      <c r="W555" s="70" t="s">
        <v>2071</v>
      </c>
      <c r="X555" s="70" t="s">
        <v>63</v>
      </c>
      <c r="Y555" s="70">
        <v>27</v>
      </c>
      <c r="Z555" s="70" t="s">
        <v>170</v>
      </c>
      <c r="AB555" s="70">
        <v>27</v>
      </c>
      <c r="AD555" s="70">
        <v>23</v>
      </c>
      <c r="AE555" s="70" t="s">
        <v>66</v>
      </c>
      <c r="AG555" s="70">
        <v>108</v>
      </c>
      <c r="AH555" s="70" t="str">
        <f t="shared" si="24"/>
        <v>KR 27 D  27  23 SUR  108</v>
      </c>
      <c r="AI555" s="70" t="s">
        <v>61</v>
      </c>
      <c r="AJ555" s="70" t="s">
        <v>61</v>
      </c>
      <c r="AK555" s="70" t="s">
        <v>99</v>
      </c>
      <c r="AO555" s="72"/>
      <c r="AP555" s="70">
        <v>4</v>
      </c>
      <c r="AQ555" s="77">
        <v>41479</v>
      </c>
      <c r="AR555" s="73">
        <v>41492</v>
      </c>
      <c r="AS555" s="74">
        <f t="shared" si="25"/>
        <v>13</v>
      </c>
      <c r="AT555" s="70" t="s">
        <v>75</v>
      </c>
      <c r="AU555" s="70" t="s">
        <v>15</v>
      </c>
      <c r="AV555" s="75">
        <v>41499</v>
      </c>
      <c r="AW555" s="76" t="s">
        <v>1029</v>
      </c>
      <c r="AX555" s="76"/>
      <c r="AY555" s="76"/>
      <c r="AZ555" s="76"/>
      <c r="BA555" s="76"/>
      <c r="BB555" s="76"/>
      <c r="BC555" s="76"/>
      <c r="BD555" s="76"/>
      <c r="BE555" s="76"/>
      <c r="BF555" s="76"/>
      <c r="BG555" s="76"/>
      <c r="BH555" s="76"/>
      <c r="BI555" s="76"/>
      <c r="BJ555" s="76"/>
      <c r="BK555" s="76"/>
      <c r="BL555" s="76"/>
      <c r="BM555" s="76"/>
      <c r="BN555" s="76"/>
      <c r="BO555" s="76"/>
      <c r="BP555" s="76"/>
      <c r="BQ555" s="76"/>
      <c r="BR555" s="76"/>
      <c r="BS555" s="76"/>
      <c r="BT555" s="76"/>
      <c r="BU555" s="76"/>
      <c r="BV555" s="76"/>
      <c r="BW555" s="76"/>
      <c r="BX555" s="76"/>
      <c r="BY555" s="76"/>
      <c r="BZ555" s="76"/>
      <c r="CA555" s="76"/>
      <c r="CB555" s="76"/>
      <c r="CC555" s="76"/>
      <c r="CD555" s="76"/>
      <c r="CE555" s="75">
        <v>41799</v>
      </c>
      <c r="CF555" s="76"/>
      <c r="CG555" s="76"/>
      <c r="CH555" s="76"/>
    </row>
    <row r="556" spans="1:86" s="70" customFormat="1" ht="15" customHeight="1">
      <c r="B556" s="70" t="s">
        <v>2072</v>
      </c>
      <c r="C556" s="70">
        <v>1304001</v>
      </c>
      <c r="D556" s="70" t="s">
        <v>64</v>
      </c>
      <c r="E556" s="70" t="s">
        <v>101</v>
      </c>
      <c r="H556" s="71" t="s">
        <v>694</v>
      </c>
      <c r="I556" s="70" t="s">
        <v>273</v>
      </c>
      <c r="T556" s="70" t="str">
        <f t="shared" si="26"/>
        <v xml:space="preserve">         </v>
      </c>
      <c r="U556" s="70" t="s">
        <v>61</v>
      </c>
      <c r="V556" s="70" t="s">
        <v>61</v>
      </c>
      <c r="W556" s="70" t="s">
        <v>82</v>
      </c>
      <c r="X556" s="70" t="s">
        <v>80</v>
      </c>
      <c r="Y556" s="70">
        <v>32</v>
      </c>
      <c r="Z556" s="70" t="s">
        <v>83</v>
      </c>
      <c r="AA556" s="70" t="s">
        <v>66</v>
      </c>
      <c r="AB556" s="70">
        <v>29</v>
      </c>
      <c r="AD556" s="70">
        <v>40</v>
      </c>
      <c r="AH556" s="70" t="str">
        <f t="shared" si="24"/>
        <v xml:space="preserve">CL 32 A SUR 29  40   </v>
      </c>
      <c r="AI556" s="70" t="s">
        <v>61</v>
      </c>
      <c r="AJ556" s="70" t="s">
        <v>61</v>
      </c>
      <c r="AK556" s="70" t="s">
        <v>635</v>
      </c>
      <c r="AO556" s="72"/>
      <c r="AP556" s="70">
        <v>3</v>
      </c>
      <c r="AQ556" s="77">
        <v>41478</v>
      </c>
      <c r="AR556" s="73">
        <v>41509</v>
      </c>
      <c r="AS556" s="74">
        <f t="shared" si="25"/>
        <v>31</v>
      </c>
      <c r="AT556" s="70" t="s">
        <v>75</v>
      </c>
      <c r="AU556" s="70" t="s">
        <v>15</v>
      </c>
      <c r="AV556" s="75">
        <v>41492</v>
      </c>
      <c r="AW556" s="76" t="s">
        <v>237</v>
      </c>
      <c r="AX556" s="75">
        <v>41513</v>
      </c>
      <c r="AY556" s="76"/>
      <c r="AZ556" s="76"/>
      <c r="BA556" s="76"/>
      <c r="BB556" s="76"/>
      <c r="BC556" s="76"/>
      <c r="BD556" s="76"/>
      <c r="BE556" s="76"/>
      <c r="BF556" s="76"/>
      <c r="BG556" s="76"/>
      <c r="BH556" s="76"/>
      <c r="BI556" s="76"/>
      <c r="BJ556" s="76"/>
      <c r="BK556" s="75">
        <v>41507</v>
      </c>
      <c r="BL556" s="75">
        <v>41507</v>
      </c>
      <c r="BM556" s="76"/>
      <c r="BN556" s="76"/>
      <c r="BO556" s="76"/>
      <c r="BP556" s="76"/>
      <c r="BQ556" s="76"/>
      <c r="BR556" s="76"/>
      <c r="BS556" s="76"/>
      <c r="BT556" s="76"/>
      <c r="BU556" s="76"/>
      <c r="BV556" s="76"/>
      <c r="BW556" s="76"/>
      <c r="BX556" s="76"/>
      <c r="BY556" s="76"/>
      <c r="BZ556" s="76"/>
      <c r="CA556" s="76"/>
      <c r="CB556" s="76"/>
      <c r="CC556" s="76"/>
      <c r="CD556" s="76"/>
      <c r="CE556" s="76"/>
      <c r="CF556" s="76"/>
      <c r="CG556" s="76"/>
      <c r="CH556" s="76"/>
    </row>
    <row r="557" spans="1:86" s="70" customFormat="1" ht="15" customHeight="1">
      <c r="B557" s="70" t="s">
        <v>2073</v>
      </c>
      <c r="C557" s="70">
        <v>1304026</v>
      </c>
      <c r="D557" s="70" t="s">
        <v>125</v>
      </c>
      <c r="E557" s="70" t="s">
        <v>101</v>
      </c>
      <c r="H557" s="71" t="s">
        <v>2074</v>
      </c>
      <c r="I557" s="70" t="s">
        <v>2075</v>
      </c>
      <c r="T557" s="70" t="str">
        <f t="shared" si="26"/>
        <v xml:space="preserve">         </v>
      </c>
      <c r="U557" s="70" t="s">
        <v>61</v>
      </c>
      <c r="V557" s="70" t="s">
        <v>61</v>
      </c>
      <c r="W557" s="70" t="s">
        <v>2076</v>
      </c>
      <c r="AH557" s="70" t="str">
        <f t="shared" si="24"/>
        <v xml:space="preserve">         </v>
      </c>
      <c r="AI557" s="70" t="s">
        <v>61</v>
      </c>
      <c r="AJ557" s="70" t="s">
        <v>61</v>
      </c>
      <c r="AK557" s="70" t="s">
        <v>225</v>
      </c>
      <c r="AO557" s="72"/>
      <c r="AP557" s="70">
        <v>7</v>
      </c>
      <c r="AQ557" s="77">
        <v>41479</v>
      </c>
      <c r="AR557" s="73">
        <v>41492</v>
      </c>
      <c r="AS557" s="74">
        <f t="shared" si="25"/>
        <v>13</v>
      </c>
      <c r="AT557" s="70" t="s">
        <v>75</v>
      </c>
      <c r="AU557" s="70" t="s">
        <v>15</v>
      </c>
      <c r="AV557" s="75">
        <v>41492</v>
      </c>
      <c r="AW557" s="76" t="s">
        <v>237</v>
      </c>
      <c r="AX557" s="75">
        <v>41499</v>
      </c>
      <c r="AY557" s="76"/>
      <c r="AZ557" s="76"/>
      <c r="BA557" s="76"/>
      <c r="BB557" s="76"/>
      <c r="BC557" s="76"/>
      <c r="BD557" s="76"/>
      <c r="BE557" s="76"/>
      <c r="BF557" s="76"/>
      <c r="BG557" s="76"/>
      <c r="BH557" s="76"/>
      <c r="BI557" s="76"/>
      <c r="BJ557" s="76"/>
      <c r="BK557" s="76"/>
      <c r="BL557" s="76"/>
      <c r="BM557" s="76"/>
      <c r="BN557" s="76"/>
      <c r="BO557" s="76"/>
      <c r="BP557" s="76"/>
      <c r="BQ557" s="76"/>
      <c r="BR557" s="76"/>
      <c r="BS557" s="76"/>
      <c r="BT557" s="76"/>
      <c r="BU557" s="76"/>
      <c r="BV557" s="76"/>
      <c r="BW557" s="76"/>
      <c r="BX557" s="76"/>
      <c r="BY557" s="76"/>
      <c r="BZ557" s="76"/>
      <c r="CA557" s="76"/>
      <c r="CB557" s="76"/>
      <c r="CC557" s="76"/>
      <c r="CD557" s="76"/>
      <c r="CE557" s="75">
        <v>41499</v>
      </c>
      <c r="CF557" s="76"/>
      <c r="CG557" s="76"/>
      <c r="CH557" s="76"/>
    </row>
    <row r="558" spans="1:86" s="70" customFormat="1" ht="15" customHeight="1">
      <c r="B558" s="70" t="s">
        <v>2077</v>
      </c>
      <c r="C558" s="70">
        <v>1304102</v>
      </c>
      <c r="D558" s="70" t="s">
        <v>125</v>
      </c>
      <c r="H558" s="71" t="s">
        <v>2078</v>
      </c>
      <c r="I558" s="70" t="s">
        <v>2079</v>
      </c>
      <c r="J558" s="70" t="s">
        <v>80</v>
      </c>
      <c r="K558" s="70">
        <v>46</v>
      </c>
      <c r="M558" s="70" t="s">
        <v>66</v>
      </c>
      <c r="N558" s="70">
        <v>46</v>
      </c>
      <c r="O558" s="70" t="s">
        <v>81</v>
      </c>
      <c r="P558" s="70">
        <v>100</v>
      </c>
      <c r="S558" s="70">
        <v>418</v>
      </c>
      <c r="T558" s="70" t="str">
        <f t="shared" si="26"/>
        <v>CL 46  SUR 46 C 100   418</v>
      </c>
      <c r="U558" s="70" t="s">
        <v>61</v>
      </c>
      <c r="V558" s="70">
        <v>3799123</v>
      </c>
      <c r="W558" s="70" t="s">
        <v>2080</v>
      </c>
      <c r="AH558" s="70" t="str">
        <f t="shared" si="24"/>
        <v xml:space="preserve">         </v>
      </c>
      <c r="AI558" s="70" t="s">
        <v>61</v>
      </c>
      <c r="AJ558" s="70" t="s">
        <v>61</v>
      </c>
      <c r="AK558" s="70" t="s">
        <v>225</v>
      </c>
      <c r="AO558" s="72"/>
      <c r="AP558" s="70">
        <v>7</v>
      </c>
      <c r="AQ558" s="77">
        <v>41484</v>
      </c>
      <c r="AR558" s="73">
        <v>41486</v>
      </c>
      <c r="AS558" s="74">
        <f t="shared" si="25"/>
        <v>2</v>
      </c>
      <c r="AT558" s="70" t="s">
        <v>75</v>
      </c>
      <c r="AU558" s="70" t="s">
        <v>15</v>
      </c>
      <c r="AV558" s="75">
        <v>41486</v>
      </c>
      <c r="AW558" s="76" t="s">
        <v>203</v>
      </c>
      <c r="AX558" s="75">
        <v>41498</v>
      </c>
      <c r="AY558" s="76"/>
      <c r="AZ558" s="76"/>
      <c r="BA558" s="76"/>
      <c r="BB558" s="76"/>
      <c r="BC558" s="76"/>
      <c r="BD558" s="76"/>
      <c r="BE558" s="76"/>
      <c r="BF558" s="76"/>
      <c r="BG558" s="76"/>
      <c r="BH558" s="76"/>
      <c r="BI558" s="76"/>
      <c r="BJ558" s="76"/>
      <c r="BK558" s="76"/>
      <c r="BL558" s="76"/>
      <c r="BM558" s="76"/>
      <c r="BN558" s="76"/>
      <c r="BO558" s="76"/>
      <c r="BP558" s="76"/>
      <c r="BQ558" s="76"/>
      <c r="BR558" s="76"/>
      <c r="BS558" s="76"/>
      <c r="BT558" s="76"/>
      <c r="BU558" s="76"/>
      <c r="BV558" s="76"/>
      <c r="BW558" s="76"/>
      <c r="BX558" s="76"/>
      <c r="BY558" s="76"/>
      <c r="BZ558" s="76"/>
      <c r="CA558" s="76"/>
      <c r="CB558" s="76"/>
      <c r="CC558" s="76"/>
      <c r="CD558" s="76"/>
      <c r="CE558" s="75">
        <v>41499</v>
      </c>
      <c r="CF558" s="76"/>
      <c r="CG558" s="76"/>
      <c r="CH558" s="76"/>
    </row>
    <row r="559" spans="1:86" s="70" customFormat="1" ht="15" customHeight="1">
      <c r="B559" s="70" t="s">
        <v>2081</v>
      </c>
      <c r="C559" s="70">
        <v>1304101</v>
      </c>
      <c r="D559" s="70" t="s">
        <v>64</v>
      </c>
      <c r="E559" s="70" t="s">
        <v>101</v>
      </c>
      <c r="H559" s="71" t="s">
        <v>150</v>
      </c>
      <c r="I559" s="70" t="s">
        <v>2082</v>
      </c>
      <c r="J559" s="70" t="s">
        <v>146</v>
      </c>
      <c r="K559" s="70">
        <v>34</v>
      </c>
      <c r="L559" s="70" t="s">
        <v>170</v>
      </c>
      <c r="M559" s="70" t="s">
        <v>66</v>
      </c>
      <c r="N559" s="70">
        <v>27</v>
      </c>
      <c r="O559" s="70" t="s">
        <v>170</v>
      </c>
      <c r="P559" s="70">
        <v>28</v>
      </c>
      <c r="T559" s="70" t="str">
        <f t="shared" si="26"/>
        <v xml:space="preserve">TR 34 D SUR 27 D 28   </v>
      </c>
      <c r="U559" s="70">
        <v>43576179</v>
      </c>
      <c r="V559" s="70">
        <v>5705063</v>
      </c>
      <c r="W559" s="70" t="s">
        <v>2083</v>
      </c>
      <c r="AH559" s="70" t="str">
        <f t="shared" si="24"/>
        <v xml:space="preserve">         </v>
      </c>
      <c r="AI559" s="70" t="s">
        <v>61</v>
      </c>
      <c r="AJ559" s="70" t="s">
        <v>61</v>
      </c>
      <c r="AK559" s="70" t="s">
        <v>194</v>
      </c>
      <c r="AO559" s="72"/>
      <c r="AP559" s="70">
        <v>3</v>
      </c>
      <c r="AQ559" s="77">
        <v>41484</v>
      </c>
      <c r="AR559" s="73">
        <v>41492</v>
      </c>
      <c r="AS559" s="74">
        <f t="shared" si="25"/>
        <v>8</v>
      </c>
      <c r="AT559" s="70" t="s">
        <v>75</v>
      </c>
      <c r="AU559" s="70" t="s">
        <v>15</v>
      </c>
      <c r="AV559" s="75">
        <v>41492</v>
      </c>
      <c r="AW559" s="76" t="s">
        <v>237</v>
      </c>
      <c r="AX559" s="75">
        <v>41499</v>
      </c>
      <c r="AY559" s="76"/>
      <c r="AZ559" s="76"/>
      <c r="BA559" s="76"/>
      <c r="BB559" s="76"/>
      <c r="BC559" s="76"/>
      <c r="BD559" s="76"/>
      <c r="BE559" s="76"/>
      <c r="BF559" s="76"/>
      <c r="BG559" s="76"/>
      <c r="BH559" s="76"/>
      <c r="BI559" s="76"/>
      <c r="BJ559" s="76"/>
      <c r="BK559" s="75">
        <v>41507</v>
      </c>
      <c r="BL559" s="75">
        <v>41507</v>
      </c>
      <c r="BM559" s="76"/>
      <c r="BN559" s="76"/>
      <c r="BO559" s="76"/>
      <c r="BP559" s="76"/>
      <c r="BQ559" s="76"/>
      <c r="BR559" s="76"/>
      <c r="BS559" s="76"/>
      <c r="BT559" s="76"/>
      <c r="BU559" s="76"/>
      <c r="BV559" s="76"/>
      <c r="BW559" s="76"/>
      <c r="BX559" s="76"/>
      <c r="BY559" s="76"/>
      <c r="BZ559" s="76"/>
      <c r="CA559" s="76"/>
      <c r="CB559" s="76"/>
      <c r="CC559" s="76"/>
      <c r="CD559" s="76"/>
      <c r="CE559" s="76"/>
      <c r="CF559" s="76"/>
      <c r="CG559" s="76"/>
      <c r="CH559" s="76"/>
    </row>
    <row r="560" spans="1:86" s="70" customFormat="1" ht="15" customHeight="1">
      <c r="B560" s="70" t="s">
        <v>2084</v>
      </c>
      <c r="C560" s="70">
        <v>1304165</v>
      </c>
      <c r="D560" s="70" t="s">
        <v>64</v>
      </c>
      <c r="E560" s="70" t="s">
        <v>101</v>
      </c>
      <c r="H560" s="71" t="s">
        <v>150</v>
      </c>
      <c r="I560" s="70" t="s">
        <v>2085</v>
      </c>
      <c r="J560" s="70" t="s">
        <v>63</v>
      </c>
      <c r="K560" s="70">
        <v>42</v>
      </c>
      <c r="L560" s="70" t="s">
        <v>2086</v>
      </c>
      <c r="N560" s="70">
        <v>48</v>
      </c>
      <c r="O560" s="70" t="s">
        <v>72</v>
      </c>
      <c r="P560" s="70">
        <v>23</v>
      </c>
      <c r="Q560" s="70" t="s">
        <v>66</v>
      </c>
      <c r="R560" s="70">
        <v>6.6</v>
      </c>
      <c r="S560" s="70">
        <v>101</v>
      </c>
      <c r="T560" s="70" t="str">
        <f t="shared" si="26"/>
        <v>KR 42 BC  48 F 23 SUR 6,6 101</v>
      </c>
      <c r="U560" s="70" t="s">
        <v>61</v>
      </c>
      <c r="V560" s="70" t="s">
        <v>61</v>
      </c>
      <c r="W560" s="70" t="s">
        <v>2087</v>
      </c>
      <c r="AH560" s="70" t="str">
        <f t="shared" si="24"/>
        <v xml:space="preserve">         </v>
      </c>
      <c r="AI560" s="70" t="s">
        <v>61</v>
      </c>
      <c r="AJ560" s="70" t="s">
        <v>61</v>
      </c>
      <c r="AK560" s="70" t="s">
        <v>225</v>
      </c>
      <c r="AO560" s="72"/>
      <c r="AP560" s="70">
        <v>7</v>
      </c>
      <c r="AQ560" s="77">
        <v>41484</v>
      </c>
      <c r="AR560" s="73">
        <v>41486</v>
      </c>
      <c r="AS560" s="74">
        <f t="shared" si="25"/>
        <v>2</v>
      </c>
      <c r="AT560" s="70" t="s">
        <v>75</v>
      </c>
      <c r="AU560" s="70" t="s">
        <v>15</v>
      </c>
      <c r="AV560" s="75">
        <v>41486</v>
      </c>
      <c r="AW560" s="76" t="s">
        <v>203</v>
      </c>
      <c r="AX560" s="75">
        <v>41487</v>
      </c>
      <c r="AY560" s="76"/>
      <c r="AZ560" s="76"/>
      <c r="BA560" s="76"/>
      <c r="BB560" s="76"/>
      <c r="BC560" s="76"/>
      <c r="BD560" s="76"/>
      <c r="BE560" s="76"/>
      <c r="BF560" s="76"/>
      <c r="BG560" s="76"/>
      <c r="BH560" s="76"/>
      <c r="BI560" s="76"/>
      <c r="BJ560" s="76"/>
      <c r="BK560" s="76"/>
      <c r="BL560" s="76"/>
      <c r="BM560" s="76"/>
      <c r="BN560" s="76"/>
      <c r="BO560" s="76"/>
      <c r="BP560" s="76"/>
      <c r="BQ560" s="76"/>
      <c r="BR560" s="76"/>
      <c r="BS560" s="76"/>
      <c r="BT560" s="76"/>
      <c r="BU560" s="76"/>
      <c r="BV560" s="76"/>
      <c r="BW560" s="76"/>
      <c r="BX560" s="76"/>
      <c r="BY560" s="76"/>
      <c r="BZ560" s="76"/>
      <c r="CA560" s="76"/>
      <c r="CB560" s="76"/>
      <c r="CC560" s="76"/>
      <c r="CD560" s="76"/>
      <c r="CE560" s="75">
        <v>41488</v>
      </c>
      <c r="CF560" s="76"/>
      <c r="CG560" s="76"/>
      <c r="CH560" s="76"/>
    </row>
    <row r="561" spans="1:86" s="70" customFormat="1" ht="15" customHeight="1">
      <c r="B561" s="70" t="s">
        <v>2088</v>
      </c>
      <c r="C561" s="70">
        <v>1304167</v>
      </c>
      <c r="D561" s="70" t="s">
        <v>125</v>
      </c>
      <c r="H561" s="71" t="s">
        <v>2089</v>
      </c>
      <c r="I561" s="70" t="s">
        <v>2090</v>
      </c>
      <c r="T561" s="70" t="str">
        <f t="shared" si="26"/>
        <v xml:space="preserve">         </v>
      </c>
      <c r="U561" s="70" t="s">
        <v>61</v>
      </c>
      <c r="V561" s="70" t="s">
        <v>2091</v>
      </c>
      <c r="W561" s="70" t="s">
        <v>2092</v>
      </c>
      <c r="X561" s="70" t="s">
        <v>289</v>
      </c>
      <c r="Y561" s="70">
        <v>30</v>
      </c>
      <c r="AB561" s="70">
        <v>34</v>
      </c>
      <c r="AC561" s="70" t="s">
        <v>83</v>
      </c>
      <c r="AD561" s="70">
        <v>52</v>
      </c>
      <c r="AE561" s="70" t="s">
        <v>66</v>
      </c>
      <c r="AG561" s="70">
        <v>138</v>
      </c>
      <c r="AH561" s="70" t="str">
        <f t="shared" si="24"/>
        <v>DG 30   34 A 52 SUR  138</v>
      </c>
      <c r="AI561" s="70" t="s">
        <v>61</v>
      </c>
      <c r="AJ561" s="70" t="s">
        <v>61</v>
      </c>
      <c r="AK561" s="70" t="s">
        <v>194</v>
      </c>
      <c r="AO561" s="72"/>
      <c r="AP561" s="70">
        <v>3</v>
      </c>
      <c r="AQ561" s="77">
        <v>41485</v>
      </c>
      <c r="AR561" s="73">
        <v>41498</v>
      </c>
      <c r="AS561" s="74">
        <f t="shared" si="25"/>
        <v>13</v>
      </c>
      <c r="AT561" s="70" t="s">
        <v>75</v>
      </c>
      <c r="AU561" s="70" t="s">
        <v>15</v>
      </c>
      <c r="AV561" s="75">
        <v>41486</v>
      </c>
      <c r="AW561" s="76" t="s">
        <v>203</v>
      </c>
      <c r="AX561" s="76"/>
      <c r="AY561" s="75">
        <v>41498</v>
      </c>
      <c r="AZ561" s="76" t="s">
        <v>1029</v>
      </c>
      <c r="BA561" s="75">
        <v>41499</v>
      </c>
      <c r="BB561" s="76"/>
      <c r="BC561" s="76"/>
      <c r="BD561" s="76"/>
      <c r="BE561" s="76"/>
      <c r="BF561" s="76"/>
      <c r="BG561" s="76"/>
      <c r="BH561" s="76"/>
      <c r="BI561" s="76"/>
      <c r="BJ561" s="76"/>
      <c r="BK561" s="75">
        <v>41513</v>
      </c>
      <c r="BL561" s="76"/>
      <c r="BM561" s="76"/>
      <c r="BN561" s="76"/>
      <c r="BO561" s="76"/>
      <c r="BP561" s="76"/>
      <c r="BQ561" s="76"/>
      <c r="BR561" s="76"/>
      <c r="BS561" s="76"/>
      <c r="BT561" s="76"/>
      <c r="BU561" s="76"/>
      <c r="BV561" s="76"/>
      <c r="BW561" s="76"/>
      <c r="BX561" s="76"/>
      <c r="BY561" s="76"/>
      <c r="BZ561" s="76"/>
      <c r="CA561" s="76"/>
      <c r="CB561" s="76"/>
      <c r="CC561" s="76"/>
      <c r="CD561" s="76"/>
      <c r="CE561" s="75">
        <v>41514</v>
      </c>
      <c r="CF561" s="76"/>
      <c r="CG561" s="76"/>
      <c r="CH561" s="76"/>
    </row>
    <row r="562" spans="1:86" s="70" customFormat="1" ht="15" customHeight="1">
      <c r="A562" s="70" t="s">
        <v>2093</v>
      </c>
      <c r="B562" s="70" t="s">
        <v>2094</v>
      </c>
      <c r="C562" s="70" t="s">
        <v>2095</v>
      </c>
      <c r="D562" s="70" t="s">
        <v>64</v>
      </c>
      <c r="G562" s="70" t="s">
        <v>2096</v>
      </c>
      <c r="H562" s="71" t="s">
        <v>2097</v>
      </c>
      <c r="I562" s="70" t="s">
        <v>2098</v>
      </c>
      <c r="J562" s="70" t="s">
        <v>63</v>
      </c>
      <c r="K562" s="70">
        <v>43</v>
      </c>
      <c r="L562" s="70" t="s">
        <v>83</v>
      </c>
      <c r="N562" s="70">
        <v>38</v>
      </c>
      <c r="P562" s="70">
        <v>57</v>
      </c>
      <c r="Q562" s="70" t="s">
        <v>66</v>
      </c>
      <c r="T562" s="70" t="str">
        <f t="shared" si="26"/>
        <v xml:space="preserve">KR 43 A  38  57 SUR  </v>
      </c>
      <c r="U562" s="70" t="s">
        <v>61</v>
      </c>
      <c r="V562" s="70" t="s">
        <v>61</v>
      </c>
      <c r="W562" s="70" t="s">
        <v>61</v>
      </c>
      <c r="AH562" s="70" t="str">
        <f t="shared" si="24"/>
        <v xml:space="preserve">         </v>
      </c>
      <c r="AI562" s="70" t="s">
        <v>61</v>
      </c>
      <c r="AJ562" s="70" t="s">
        <v>61</v>
      </c>
      <c r="AK562" s="70" t="s">
        <v>64</v>
      </c>
      <c r="AO562" s="72"/>
      <c r="AQ562" s="77">
        <v>41470</v>
      </c>
      <c r="AR562" s="73">
        <v>41486</v>
      </c>
      <c r="AS562" s="74">
        <f t="shared" si="25"/>
        <v>16</v>
      </c>
      <c r="AT562" s="70" t="s">
        <v>148</v>
      </c>
      <c r="AU562" s="70" t="s">
        <v>15</v>
      </c>
      <c r="AV562" s="76"/>
      <c r="AW562" s="76"/>
      <c r="AX562" s="76"/>
      <c r="AY562" s="76"/>
      <c r="AZ562" s="76"/>
      <c r="BA562" s="76"/>
      <c r="BB562" s="76"/>
      <c r="BC562" s="76"/>
      <c r="BD562" s="76"/>
      <c r="BE562" s="76"/>
      <c r="BF562" s="76"/>
      <c r="BG562" s="76"/>
      <c r="BH562" s="76"/>
      <c r="BI562" s="76"/>
      <c r="BJ562" s="76"/>
      <c r="BK562" s="76"/>
      <c r="BL562" s="76"/>
      <c r="BM562" s="76"/>
      <c r="BN562" s="76"/>
      <c r="BO562" s="76"/>
      <c r="BP562" s="76"/>
      <c r="BQ562" s="76"/>
      <c r="BR562" s="76"/>
      <c r="BS562" s="76"/>
      <c r="BT562" s="76"/>
      <c r="BU562" s="75">
        <v>41470</v>
      </c>
      <c r="BV562" s="75">
        <v>41486</v>
      </c>
      <c r="BW562" s="76"/>
      <c r="BX562" s="76"/>
      <c r="BY562" s="76"/>
      <c r="BZ562" s="76"/>
      <c r="CA562" s="76"/>
      <c r="CB562" s="76"/>
      <c r="CC562" s="76"/>
      <c r="CD562" s="76"/>
      <c r="CE562" s="75">
        <v>41502</v>
      </c>
      <c r="CF562" s="76"/>
      <c r="CG562" s="76"/>
      <c r="CH562" s="76"/>
    </row>
    <row r="563" spans="1:86" s="70" customFormat="1" ht="15" customHeight="1">
      <c r="A563" s="70" t="s">
        <v>2099</v>
      </c>
      <c r="B563" s="70" t="s">
        <v>2100</v>
      </c>
      <c r="C563" s="70">
        <v>1304182</v>
      </c>
      <c r="D563" s="70" t="s">
        <v>180</v>
      </c>
      <c r="H563" s="71" t="s">
        <v>2101</v>
      </c>
      <c r="I563" s="70" t="s">
        <v>2102</v>
      </c>
      <c r="J563" s="70" t="s">
        <v>80</v>
      </c>
      <c r="K563" s="70">
        <v>20</v>
      </c>
      <c r="L563" s="70" t="s">
        <v>104</v>
      </c>
      <c r="M563" s="70" t="s">
        <v>66</v>
      </c>
      <c r="N563" s="70">
        <v>27</v>
      </c>
      <c r="P563" s="70">
        <v>197</v>
      </c>
      <c r="T563" s="70" t="str">
        <f t="shared" si="26"/>
        <v xml:space="preserve">CL 20 B SUR 27  197   </v>
      </c>
      <c r="U563" s="70">
        <v>43003550</v>
      </c>
      <c r="V563" s="70">
        <v>2665831</v>
      </c>
      <c r="W563" s="70" t="s">
        <v>82</v>
      </c>
      <c r="AH563" s="70" t="str">
        <f t="shared" si="24"/>
        <v xml:space="preserve">         </v>
      </c>
      <c r="AI563" s="70" t="s">
        <v>61</v>
      </c>
      <c r="AJ563" s="70" t="s">
        <v>61</v>
      </c>
      <c r="AK563" s="70" t="s">
        <v>374</v>
      </c>
      <c r="AO563" s="72"/>
      <c r="AP563" s="70">
        <v>4</v>
      </c>
      <c r="AQ563" s="77">
        <v>41485</v>
      </c>
      <c r="AR563" s="73"/>
      <c r="AS563" s="74">
        <f t="shared" si="25"/>
        <v>-41485</v>
      </c>
      <c r="AT563" s="70" t="s">
        <v>75</v>
      </c>
      <c r="AU563" s="70" t="s">
        <v>15</v>
      </c>
      <c r="AV563" s="76"/>
      <c r="AW563" s="76"/>
      <c r="AX563" s="76"/>
      <c r="AY563" s="76"/>
      <c r="AZ563" s="76"/>
      <c r="BA563" s="76"/>
      <c r="BB563" s="76"/>
      <c r="BC563" s="76"/>
      <c r="BD563" s="76"/>
      <c r="BE563" s="76"/>
      <c r="BF563" s="76"/>
      <c r="BG563" s="76"/>
      <c r="BH563" s="76"/>
      <c r="BI563" s="76"/>
      <c r="BJ563" s="76"/>
      <c r="BK563" s="76"/>
      <c r="BL563" s="76"/>
      <c r="BM563" s="76"/>
      <c r="BN563" s="76"/>
      <c r="BO563" s="76"/>
      <c r="BP563" s="76"/>
      <c r="BQ563" s="76"/>
      <c r="BR563" s="76"/>
      <c r="BS563" s="76"/>
      <c r="BT563" s="76"/>
      <c r="BU563" s="76"/>
      <c r="BV563" s="76"/>
      <c r="BW563" s="76"/>
      <c r="BX563" s="76"/>
      <c r="BY563" s="76"/>
      <c r="BZ563" s="76"/>
      <c r="CA563" s="76"/>
      <c r="CB563" s="76"/>
      <c r="CC563" s="76"/>
      <c r="CD563" s="76"/>
      <c r="CE563" s="75">
        <v>41502</v>
      </c>
      <c r="CF563" s="76"/>
      <c r="CG563" s="76"/>
      <c r="CH563" s="76"/>
    </row>
    <row r="564" spans="1:86" s="70" customFormat="1" ht="15" customHeight="1">
      <c r="B564" s="70" t="s">
        <v>2103</v>
      </c>
      <c r="C564" s="70">
        <v>1304196</v>
      </c>
      <c r="D564" s="70" t="s">
        <v>64</v>
      </c>
      <c r="E564" s="70" t="s">
        <v>101</v>
      </c>
      <c r="H564" s="71" t="s">
        <v>694</v>
      </c>
      <c r="I564" s="70" t="s">
        <v>273</v>
      </c>
      <c r="T564" s="70" t="str">
        <f t="shared" si="26"/>
        <v xml:space="preserve">         </v>
      </c>
      <c r="U564" s="70" t="s">
        <v>61</v>
      </c>
      <c r="V564" s="70" t="s">
        <v>61</v>
      </c>
      <c r="W564" s="70" t="s">
        <v>2104</v>
      </c>
      <c r="X564" s="70" t="s">
        <v>80</v>
      </c>
      <c r="Y564" s="70">
        <v>45</v>
      </c>
      <c r="AA564" s="70" t="s">
        <v>66</v>
      </c>
      <c r="AB564" s="70">
        <v>43</v>
      </c>
      <c r="AC564" s="70" t="s">
        <v>83</v>
      </c>
      <c r="AD564" s="70">
        <v>9</v>
      </c>
      <c r="AH564" s="70" t="str">
        <f t="shared" si="24"/>
        <v xml:space="preserve">CL 45  SUR 43 A 9   </v>
      </c>
      <c r="AI564" s="70" t="s">
        <v>61</v>
      </c>
      <c r="AJ564" s="70" t="s">
        <v>61</v>
      </c>
      <c r="AK564" s="70" t="s">
        <v>484</v>
      </c>
      <c r="AO564" s="72"/>
      <c r="AP564" s="70">
        <v>8</v>
      </c>
      <c r="AQ564" s="77">
        <v>41486</v>
      </c>
      <c r="AR564" s="73">
        <v>41499</v>
      </c>
      <c r="AS564" s="74">
        <f t="shared" si="25"/>
        <v>13</v>
      </c>
      <c r="AT564" s="70" t="s">
        <v>75</v>
      </c>
      <c r="AU564" s="70" t="s">
        <v>15</v>
      </c>
      <c r="AV564" s="75">
        <v>41499</v>
      </c>
      <c r="AW564" s="76" t="s">
        <v>203</v>
      </c>
      <c r="AX564" s="76"/>
      <c r="AY564" s="76"/>
      <c r="AZ564" s="76"/>
      <c r="BA564" s="76"/>
      <c r="BB564" s="76"/>
      <c r="BC564" s="76"/>
      <c r="BD564" s="76"/>
      <c r="BE564" s="76"/>
      <c r="BF564" s="76"/>
      <c r="BG564" s="76"/>
      <c r="BH564" s="76"/>
      <c r="BI564" s="76"/>
      <c r="BJ564" s="76"/>
      <c r="BK564" s="76"/>
      <c r="BL564" s="76"/>
      <c r="BM564" s="76"/>
      <c r="BN564" s="76"/>
      <c r="BO564" s="76"/>
      <c r="BP564" s="76"/>
      <c r="BQ564" s="76"/>
      <c r="BR564" s="76"/>
      <c r="BS564" s="76"/>
      <c r="BT564" s="76"/>
      <c r="BU564" s="76"/>
      <c r="BV564" s="76"/>
      <c r="BW564" s="76"/>
      <c r="BX564" s="76"/>
      <c r="BY564" s="76"/>
      <c r="BZ564" s="76"/>
      <c r="CA564" s="76"/>
      <c r="CB564" s="76"/>
      <c r="CC564" s="76"/>
      <c r="CD564" s="76"/>
      <c r="CE564" s="75">
        <v>41753</v>
      </c>
      <c r="CF564" s="76"/>
      <c r="CG564" s="76"/>
      <c r="CH564" s="76"/>
    </row>
    <row r="565" spans="1:86" s="70" customFormat="1" ht="15" customHeight="1">
      <c r="B565" s="70" t="s">
        <v>2105</v>
      </c>
      <c r="C565" s="70">
        <v>1304169</v>
      </c>
      <c r="D565" s="70" t="s">
        <v>64</v>
      </c>
      <c r="E565" s="70" t="s">
        <v>101</v>
      </c>
      <c r="H565" s="71" t="s">
        <v>694</v>
      </c>
      <c r="I565" s="70" t="s">
        <v>273</v>
      </c>
      <c r="T565" s="70" t="str">
        <f t="shared" si="26"/>
        <v xml:space="preserve">         </v>
      </c>
      <c r="U565" s="70" t="s">
        <v>61</v>
      </c>
      <c r="V565" s="70" t="s">
        <v>61</v>
      </c>
      <c r="W565" s="70" t="s">
        <v>82</v>
      </c>
      <c r="X565" s="70" t="s">
        <v>146</v>
      </c>
      <c r="Y565" s="70">
        <v>32</v>
      </c>
      <c r="AA565" s="70" t="s">
        <v>66</v>
      </c>
      <c r="AB565" s="70">
        <v>33</v>
      </c>
      <c r="AH565" s="70" t="str">
        <f t="shared" si="24"/>
        <v xml:space="preserve">TR 32  SUR 33     </v>
      </c>
      <c r="AI565" s="70" t="s">
        <v>61</v>
      </c>
      <c r="AJ565" s="70" t="s">
        <v>61</v>
      </c>
      <c r="AK565" s="70" t="s">
        <v>496</v>
      </c>
      <c r="AO565" s="72"/>
      <c r="AP565" s="70">
        <v>9</v>
      </c>
      <c r="AQ565" s="77">
        <v>41485</v>
      </c>
      <c r="AR565" s="73">
        <v>41500</v>
      </c>
      <c r="AS565" s="74">
        <f t="shared" si="25"/>
        <v>15</v>
      </c>
      <c r="AT565" s="70" t="s">
        <v>75</v>
      </c>
      <c r="AU565" s="70" t="s">
        <v>15</v>
      </c>
      <c r="AV565" s="75">
        <v>41500</v>
      </c>
      <c r="AW565" s="76" t="s">
        <v>203</v>
      </c>
      <c r="AX565" s="75">
        <v>41500</v>
      </c>
      <c r="AY565" s="76"/>
      <c r="AZ565" s="76"/>
      <c r="BA565" s="76"/>
      <c r="BB565" s="76"/>
      <c r="BC565" s="76"/>
      <c r="BD565" s="76"/>
      <c r="BE565" s="76"/>
      <c r="BF565" s="76"/>
      <c r="BG565" s="76"/>
      <c r="BH565" s="76"/>
      <c r="BI565" s="76"/>
      <c r="BJ565" s="76"/>
      <c r="BK565" s="76"/>
      <c r="BL565" s="76"/>
      <c r="BM565" s="76"/>
      <c r="BN565" s="76"/>
      <c r="BO565" s="76"/>
      <c r="BP565" s="76"/>
      <c r="BQ565" s="76"/>
      <c r="BR565" s="76"/>
      <c r="BS565" s="76"/>
      <c r="BT565" s="76"/>
      <c r="BU565" s="76"/>
      <c r="BV565" s="76"/>
      <c r="BW565" s="76"/>
      <c r="BX565" s="76"/>
      <c r="BY565" s="76"/>
      <c r="BZ565" s="76"/>
      <c r="CA565" s="76"/>
      <c r="CB565" s="76"/>
      <c r="CC565" s="76"/>
      <c r="CD565" s="76"/>
      <c r="CE565" s="75">
        <v>41529</v>
      </c>
      <c r="CF565" s="76"/>
      <c r="CG565" s="76"/>
      <c r="CH565" s="76"/>
    </row>
    <row r="566" spans="1:86" s="70" customFormat="1" ht="15" customHeight="1">
      <c r="B566" s="70" t="s">
        <v>2106</v>
      </c>
      <c r="C566" s="70">
        <v>1304178</v>
      </c>
      <c r="D566" s="70" t="s">
        <v>64</v>
      </c>
      <c r="E566" s="70" t="s">
        <v>101</v>
      </c>
      <c r="H566" s="71" t="s">
        <v>694</v>
      </c>
      <c r="I566" s="70" t="s">
        <v>273</v>
      </c>
      <c r="T566" s="70" t="str">
        <f t="shared" si="26"/>
        <v xml:space="preserve">         </v>
      </c>
      <c r="U566" s="70" t="s">
        <v>61</v>
      </c>
      <c r="V566" s="70" t="s">
        <v>61</v>
      </c>
      <c r="W566" s="70" t="s">
        <v>82</v>
      </c>
      <c r="AH566" s="70" t="str">
        <f t="shared" si="24"/>
        <v xml:space="preserve">         </v>
      </c>
      <c r="AI566" s="70" t="s">
        <v>61</v>
      </c>
      <c r="AJ566" s="70" t="s">
        <v>61</v>
      </c>
      <c r="AK566" s="70" t="s">
        <v>316</v>
      </c>
      <c r="AO566" s="72"/>
      <c r="AP566" s="70">
        <v>7</v>
      </c>
      <c r="AQ566" s="77">
        <v>41485</v>
      </c>
      <c r="AR566" s="73">
        <v>41499</v>
      </c>
      <c r="AS566" s="74">
        <f t="shared" si="25"/>
        <v>14</v>
      </c>
      <c r="AT566" s="70" t="s">
        <v>75</v>
      </c>
      <c r="AU566" s="70" t="s">
        <v>15</v>
      </c>
      <c r="AV566" s="75">
        <v>41499</v>
      </c>
      <c r="AW566" s="76" t="s">
        <v>203</v>
      </c>
      <c r="AX566" s="75">
        <v>41499</v>
      </c>
      <c r="AY566" s="75">
        <v>41540</v>
      </c>
      <c r="AZ566" s="76" t="s">
        <v>1029</v>
      </c>
      <c r="BA566" s="75">
        <v>41540</v>
      </c>
      <c r="BB566" s="76"/>
      <c r="BC566" s="76"/>
      <c r="BD566" s="76"/>
      <c r="BE566" s="76"/>
      <c r="BF566" s="76"/>
      <c r="BG566" s="76"/>
      <c r="BH566" s="76"/>
      <c r="BI566" s="76"/>
      <c r="BJ566" s="76"/>
      <c r="BK566" s="76"/>
      <c r="BL566" s="76"/>
      <c r="BM566" s="76"/>
      <c r="BN566" s="76"/>
      <c r="BO566" s="76"/>
      <c r="BP566" s="76"/>
      <c r="BQ566" s="76"/>
      <c r="BR566" s="76"/>
      <c r="BS566" s="76"/>
      <c r="BT566" s="76"/>
      <c r="BU566" s="76"/>
      <c r="BV566" s="76"/>
      <c r="BW566" s="76"/>
      <c r="BX566" s="76"/>
      <c r="BY566" s="76"/>
      <c r="BZ566" s="76"/>
      <c r="CA566" s="76"/>
      <c r="CB566" s="76"/>
      <c r="CC566" s="76"/>
      <c r="CD566" s="76"/>
      <c r="CE566" s="76"/>
      <c r="CF566" s="76"/>
      <c r="CG566" s="76"/>
      <c r="CH566" s="76"/>
    </row>
    <row r="567" spans="1:86" s="70" customFormat="1">
      <c r="B567" s="70" t="s">
        <v>2107</v>
      </c>
      <c r="C567" s="70">
        <v>1304197</v>
      </c>
      <c r="D567" s="70" t="s">
        <v>57</v>
      </c>
      <c r="E567" s="70" t="s">
        <v>101</v>
      </c>
      <c r="F567" s="70">
        <v>3</v>
      </c>
      <c r="H567" s="71" t="s">
        <v>2108</v>
      </c>
      <c r="I567" s="70" t="s">
        <v>60</v>
      </c>
      <c r="U567" s="70" t="s">
        <v>61</v>
      </c>
      <c r="V567" s="70" t="s">
        <v>61</v>
      </c>
      <c r="W567" s="70" t="s">
        <v>2109</v>
      </c>
      <c r="X567" s="70" t="s">
        <v>80</v>
      </c>
      <c r="Y567" s="70">
        <v>36</v>
      </c>
      <c r="AA567" s="70" t="s">
        <v>66</v>
      </c>
      <c r="AB567" s="70">
        <v>36</v>
      </c>
      <c r="AD567" s="70">
        <v>57</v>
      </c>
      <c r="AH567" s="70" t="str">
        <f t="shared" si="24"/>
        <v xml:space="preserve">CL 36  SUR 36  57   </v>
      </c>
      <c r="AI567" s="70">
        <v>8341533</v>
      </c>
      <c r="AJ567" s="70" t="s">
        <v>61</v>
      </c>
      <c r="AK567" s="70" t="s">
        <v>232</v>
      </c>
      <c r="AP567" s="70">
        <v>9</v>
      </c>
      <c r="AQ567" s="77">
        <v>41486</v>
      </c>
      <c r="AR567" s="77">
        <v>41519</v>
      </c>
      <c r="AS567" s="74">
        <f t="shared" si="25"/>
        <v>33</v>
      </c>
      <c r="AT567" s="70" t="s">
        <v>69</v>
      </c>
      <c r="AU567" s="70" t="s">
        <v>15</v>
      </c>
      <c r="AV567" s="76"/>
      <c r="AW567" s="76"/>
      <c r="AX567" s="76"/>
      <c r="AY567" s="76"/>
      <c r="AZ567" s="76"/>
      <c r="BA567" s="76"/>
      <c r="BB567" s="76"/>
      <c r="BC567" s="76"/>
      <c r="BD567" s="76"/>
      <c r="BE567" s="76"/>
      <c r="BF567" s="76"/>
      <c r="BG567" s="76"/>
      <c r="BH567" s="76"/>
      <c r="BI567" s="76"/>
      <c r="BJ567" s="76"/>
      <c r="BK567" s="76"/>
      <c r="BL567" s="76"/>
      <c r="BM567" s="75">
        <v>41519</v>
      </c>
      <c r="BN567" s="75">
        <v>41519</v>
      </c>
      <c r="BO567" s="75">
        <v>41523</v>
      </c>
      <c r="BP567" s="75">
        <v>41523</v>
      </c>
      <c r="BQ567" s="76"/>
      <c r="BR567" s="76"/>
      <c r="BS567" s="76"/>
      <c r="BT567" s="76"/>
      <c r="BU567" s="76"/>
      <c r="BV567" s="76"/>
      <c r="BW567" s="76"/>
      <c r="BX567" s="76"/>
      <c r="BY567" s="76"/>
      <c r="BZ567" s="76"/>
      <c r="CA567" s="76"/>
      <c r="CB567" s="76"/>
      <c r="CC567" s="76"/>
      <c r="CD567" s="76"/>
      <c r="CE567" s="75">
        <v>41617</v>
      </c>
      <c r="CF567" s="76"/>
      <c r="CG567" s="76"/>
      <c r="CH567" s="76"/>
    </row>
    <row r="568" spans="1:86" s="70" customFormat="1">
      <c r="B568" s="70" t="s">
        <v>2110</v>
      </c>
      <c r="C568" s="70">
        <v>1304198</v>
      </c>
      <c r="D568" s="70" t="s">
        <v>57</v>
      </c>
      <c r="E568" s="70" t="s">
        <v>101</v>
      </c>
      <c r="H568" s="71" t="s">
        <v>2111</v>
      </c>
      <c r="I568" s="70" t="s">
        <v>60</v>
      </c>
      <c r="T568" s="70" t="str">
        <f t="shared" si="26"/>
        <v xml:space="preserve">         </v>
      </c>
      <c r="U568" s="70" t="s">
        <v>61</v>
      </c>
      <c r="V568" s="70" t="s">
        <v>61</v>
      </c>
      <c r="W568" s="70" t="s">
        <v>2112</v>
      </c>
      <c r="X568" s="70" t="s">
        <v>80</v>
      </c>
      <c r="Y568" s="70">
        <v>37</v>
      </c>
      <c r="AA568" s="70" t="s">
        <v>66</v>
      </c>
      <c r="AB568" s="70">
        <v>38</v>
      </c>
      <c r="AD568" s="70">
        <v>38</v>
      </c>
      <c r="AH568" s="70" t="str">
        <f t="shared" si="24"/>
        <v xml:space="preserve">CL 37  SUR 38  38   </v>
      </c>
      <c r="AI568" s="70" t="s">
        <v>61</v>
      </c>
      <c r="AJ568" s="70" t="s">
        <v>61</v>
      </c>
      <c r="AK568" s="70" t="s">
        <v>211</v>
      </c>
      <c r="AO568" s="72"/>
      <c r="AP568" s="70">
        <v>9</v>
      </c>
      <c r="AQ568" s="77">
        <v>41476</v>
      </c>
      <c r="AR568" s="73"/>
      <c r="AS568" s="74">
        <f t="shared" si="25"/>
        <v>-41476</v>
      </c>
      <c r="AT568" s="70" t="s">
        <v>69</v>
      </c>
      <c r="AU568" s="70" t="s">
        <v>15</v>
      </c>
      <c r="AV568" s="76"/>
      <c r="AW568" s="76"/>
      <c r="AX568" s="76"/>
      <c r="AY568" s="76"/>
      <c r="AZ568" s="76"/>
      <c r="BA568" s="76"/>
      <c r="BB568" s="76"/>
      <c r="BC568" s="76"/>
      <c r="BD568" s="76"/>
      <c r="BE568" s="76"/>
      <c r="BF568" s="76"/>
      <c r="BG568" s="76"/>
      <c r="BH568" s="76"/>
      <c r="BI568" s="76"/>
      <c r="BJ568" s="76"/>
      <c r="BK568" s="76"/>
      <c r="BL568" s="76"/>
      <c r="BM568" s="76"/>
      <c r="BN568" s="76"/>
      <c r="BO568" s="76"/>
      <c r="BP568" s="76"/>
      <c r="BQ568" s="76"/>
      <c r="BR568" s="76"/>
      <c r="BS568" s="76"/>
      <c r="BT568" s="76"/>
      <c r="BU568" s="76"/>
      <c r="BV568" s="76"/>
      <c r="BW568" s="76"/>
      <c r="BX568" s="76"/>
      <c r="BY568" s="76"/>
      <c r="BZ568" s="76"/>
      <c r="CA568" s="76"/>
      <c r="CB568" s="76"/>
      <c r="CC568" s="76"/>
      <c r="CD568" s="76"/>
      <c r="CE568" s="75">
        <v>41675</v>
      </c>
      <c r="CF568" s="76"/>
      <c r="CG568" s="76"/>
      <c r="CH568" s="76"/>
    </row>
    <row r="569" spans="1:86" s="70" customFormat="1">
      <c r="B569" s="70" t="s">
        <v>2113</v>
      </c>
      <c r="C569" s="70">
        <v>1304194</v>
      </c>
      <c r="D569" s="70" t="s">
        <v>57</v>
      </c>
      <c r="E569" s="70" t="s">
        <v>58</v>
      </c>
      <c r="H569" s="71" t="s">
        <v>482</v>
      </c>
      <c r="I569" s="70" t="s">
        <v>60</v>
      </c>
      <c r="T569" s="70" t="str">
        <f t="shared" si="26"/>
        <v xml:space="preserve">         </v>
      </c>
      <c r="U569" s="70" t="s">
        <v>61</v>
      </c>
      <c r="V569" s="70" t="s">
        <v>61</v>
      </c>
      <c r="W569" s="70" t="s">
        <v>2114</v>
      </c>
      <c r="X569" s="70" t="s">
        <v>63</v>
      </c>
      <c r="Y569" s="70">
        <v>42</v>
      </c>
      <c r="Z569" s="70" t="s">
        <v>81</v>
      </c>
      <c r="AB569" s="70">
        <v>42</v>
      </c>
      <c r="AC569" s="70" t="s">
        <v>198</v>
      </c>
      <c r="AD569" s="70">
        <v>33</v>
      </c>
      <c r="AF569" s="70">
        <v>4.0999999999999996</v>
      </c>
      <c r="AG569" s="70">
        <v>101</v>
      </c>
      <c r="AH569" s="70" t="str">
        <f t="shared" si="24"/>
        <v>KR 42 C  42 BB 33  4,1 101</v>
      </c>
      <c r="AI569" s="70" t="s">
        <v>61</v>
      </c>
      <c r="AJ569" s="70" t="s">
        <v>61</v>
      </c>
      <c r="AK569" s="70" t="s">
        <v>225</v>
      </c>
      <c r="AO569" s="72"/>
      <c r="AP569" s="70">
        <v>7</v>
      </c>
      <c r="AQ569" s="77">
        <v>41486</v>
      </c>
      <c r="AR569" s="73">
        <v>41486</v>
      </c>
      <c r="AS569" s="74">
        <f t="shared" si="25"/>
        <v>0</v>
      </c>
      <c r="AT569" s="70" t="s">
        <v>69</v>
      </c>
      <c r="AU569" s="70" t="s">
        <v>15</v>
      </c>
      <c r="AV569" s="75">
        <v>41486</v>
      </c>
      <c r="AW569" s="76" t="s">
        <v>237</v>
      </c>
      <c r="AX569" s="75">
        <v>41486</v>
      </c>
      <c r="AY569" s="76"/>
      <c r="AZ569" s="76"/>
      <c r="BA569" s="76"/>
      <c r="BB569" s="76"/>
      <c r="BC569" s="76"/>
      <c r="BD569" s="76"/>
      <c r="BE569" s="76"/>
      <c r="BF569" s="76"/>
      <c r="BG569" s="76"/>
      <c r="BH569" s="76"/>
      <c r="BI569" s="76"/>
      <c r="BJ569" s="76"/>
      <c r="BK569" s="76"/>
      <c r="BL569" s="76"/>
      <c r="BM569" s="76"/>
      <c r="BN569" s="76"/>
      <c r="BO569" s="76"/>
      <c r="BP569" s="76"/>
      <c r="BQ569" s="76"/>
      <c r="BR569" s="76"/>
      <c r="BS569" s="76"/>
      <c r="BT569" s="76"/>
      <c r="BU569" s="76"/>
      <c r="BV569" s="76"/>
      <c r="BW569" s="76"/>
      <c r="BX569" s="76"/>
      <c r="BY569" s="76"/>
      <c r="BZ569" s="76"/>
      <c r="CA569" s="76"/>
      <c r="CB569" s="76"/>
      <c r="CC569" s="76"/>
      <c r="CD569" s="76"/>
      <c r="CE569" s="75">
        <v>42020</v>
      </c>
      <c r="CF569" s="76"/>
      <c r="CG569" s="76"/>
      <c r="CH569" s="76"/>
    </row>
    <row r="570" spans="1:86" ht="15" customHeight="1">
      <c r="B570" t="s">
        <v>2115</v>
      </c>
      <c r="C570">
        <v>1304195</v>
      </c>
      <c r="D570">
        <v>54154</v>
      </c>
      <c r="E570" t="s">
        <v>101</v>
      </c>
      <c r="H570" s="7" t="s">
        <v>2116</v>
      </c>
      <c r="I570" t="s">
        <v>60</v>
      </c>
      <c r="T570" t="str">
        <f t="shared" si="26"/>
        <v xml:space="preserve">         </v>
      </c>
      <c r="U570" t="s">
        <v>61</v>
      </c>
      <c r="V570" t="s">
        <v>61</v>
      </c>
      <c r="W570" t="s">
        <v>1813</v>
      </c>
      <c r="X570" t="s">
        <v>63</v>
      </c>
      <c r="Y570">
        <v>26</v>
      </c>
      <c r="AB570">
        <v>20</v>
      </c>
      <c r="AC570" t="s">
        <v>83</v>
      </c>
      <c r="AD570">
        <v>10</v>
      </c>
      <c r="AH570" t="str">
        <f t="shared" si="24"/>
        <v xml:space="preserve">KR 26   20 A 10   </v>
      </c>
      <c r="AI570" t="s">
        <v>61</v>
      </c>
      <c r="AJ570">
        <v>3170906</v>
      </c>
      <c r="AK570" t="s">
        <v>374</v>
      </c>
      <c r="AO570" s="1"/>
      <c r="AP570">
        <v>4</v>
      </c>
      <c r="AQ570" s="17">
        <v>41486</v>
      </c>
      <c r="AR570" s="4">
        <v>41486</v>
      </c>
      <c r="AS570" s="5">
        <f t="shared" si="25"/>
        <v>0</v>
      </c>
      <c r="AT570" t="s">
        <v>75</v>
      </c>
      <c r="AU570" t="s">
        <v>15</v>
      </c>
      <c r="AV570" s="10">
        <v>41486</v>
      </c>
      <c r="AW570" s="9" t="s">
        <v>253</v>
      </c>
      <c r="AX570" s="10">
        <v>41486</v>
      </c>
      <c r="CE570" s="10">
        <v>41799</v>
      </c>
    </row>
    <row r="571" spans="1:86" s="70" customFormat="1" ht="15" customHeight="1">
      <c r="A571" s="70" t="s">
        <v>2117</v>
      </c>
      <c r="B571" s="70" t="s">
        <v>2118</v>
      </c>
      <c r="C571" s="70">
        <v>135874</v>
      </c>
      <c r="D571" s="70" t="s">
        <v>77</v>
      </c>
      <c r="H571" s="71" t="s">
        <v>2119</v>
      </c>
      <c r="I571" s="70" t="s">
        <v>2120</v>
      </c>
      <c r="J571" s="70" t="s">
        <v>63</v>
      </c>
      <c r="K571" s="70">
        <v>27</v>
      </c>
      <c r="L571" s="70" t="s">
        <v>170</v>
      </c>
      <c r="N571" s="70">
        <v>27</v>
      </c>
      <c r="P571" s="70">
        <v>123</v>
      </c>
      <c r="T571" s="70" t="str">
        <f t="shared" si="26"/>
        <v xml:space="preserve">KR 27 D  27  123   </v>
      </c>
      <c r="U571" s="70" t="s">
        <v>2121</v>
      </c>
      <c r="V571" s="70">
        <v>3135679</v>
      </c>
      <c r="W571" s="70" t="s">
        <v>2122</v>
      </c>
      <c r="X571" s="70" t="s">
        <v>63</v>
      </c>
      <c r="Y571" s="70">
        <v>27</v>
      </c>
      <c r="Z571" s="70" t="s">
        <v>170</v>
      </c>
      <c r="AB571" s="70">
        <v>27</v>
      </c>
      <c r="AD571" s="70">
        <v>123</v>
      </c>
      <c r="AF571" s="70">
        <v>2</v>
      </c>
      <c r="AG571" s="70">
        <v>1007</v>
      </c>
      <c r="AH571" s="70" t="str">
        <f t="shared" si="24"/>
        <v>KR 27 D  27  123  2 1007</v>
      </c>
      <c r="AI571" s="70" t="s">
        <v>61</v>
      </c>
      <c r="AJ571" s="70" t="s">
        <v>61</v>
      </c>
      <c r="AK571" s="70" t="s">
        <v>99</v>
      </c>
      <c r="AO571" s="72"/>
      <c r="AP571" s="70">
        <v>4</v>
      </c>
      <c r="AQ571" s="77">
        <v>41487</v>
      </c>
      <c r="AR571" s="73">
        <v>41501</v>
      </c>
      <c r="AS571" s="74">
        <f t="shared" si="25"/>
        <v>14</v>
      </c>
      <c r="AT571" s="70" t="s">
        <v>75</v>
      </c>
      <c r="AU571" s="70" t="s">
        <v>15</v>
      </c>
      <c r="AV571" s="76"/>
      <c r="AW571" s="76"/>
      <c r="AX571" s="76"/>
      <c r="AY571" s="76"/>
      <c r="AZ571" s="76"/>
      <c r="BA571" s="76"/>
      <c r="BB571" s="76"/>
      <c r="BC571" s="76"/>
      <c r="BD571" s="76"/>
      <c r="BE571" s="76"/>
      <c r="BF571" s="76"/>
      <c r="BG571" s="76"/>
      <c r="BH571" s="76"/>
      <c r="BI571" s="76"/>
      <c r="BJ571" s="76"/>
      <c r="BK571" s="75">
        <v>41512</v>
      </c>
      <c r="BL571" s="75">
        <v>41512</v>
      </c>
      <c r="BM571" s="76"/>
      <c r="BN571" s="76"/>
      <c r="BO571" s="76"/>
      <c r="BP571" s="76"/>
      <c r="BQ571" s="76"/>
      <c r="BR571" s="76"/>
      <c r="BS571" s="76"/>
      <c r="BT571" s="76"/>
      <c r="BU571" s="76"/>
      <c r="BV571" s="76"/>
      <c r="BW571" s="76"/>
      <c r="BX571" s="76"/>
      <c r="BY571" s="76"/>
      <c r="BZ571" s="76"/>
      <c r="CA571" s="76"/>
      <c r="CB571" s="76"/>
      <c r="CC571" s="76"/>
      <c r="CD571" s="76"/>
      <c r="CE571" s="76"/>
      <c r="CF571" s="76"/>
      <c r="CG571" s="76"/>
      <c r="CH571" s="76"/>
    </row>
    <row r="572" spans="1:86" ht="15" customHeight="1">
      <c r="B572" t="s">
        <v>2123</v>
      </c>
      <c r="C572">
        <v>135594</v>
      </c>
      <c r="D572" t="s">
        <v>64</v>
      </c>
      <c r="G572" t="s">
        <v>2124</v>
      </c>
      <c r="H572" s="7" t="s">
        <v>2125</v>
      </c>
      <c r="I572" t="s">
        <v>2126</v>
      </c>
      <c r="T572" t="str">
        <f t="shared" si="26"/>
        <v xml:space="preserve">         </v>
      </c>
      <c r="U572" t="s">
        <v>61</v>
      </c>
      <c r="V572" t="s">
        <v>61</v>
      </c>
      <c r="W572" t="s">
        <v>2127</v>
      </c>
      <c r="AH572" t="str">
        <f t="shared" si="24"/>
        <v xml:space="preserve">         </v>
      </c>
      <c r="AI572" t="s">
        <v>61</v>
      </c>
      <c r="AJ572" t="s">
        <v>61</v>
      </c>
      <c r="AK572" t="s">
        <v>147</v>
      </c>
      <c r="AO572" s="1"/>
      <c r="AP572">
        <v>9</v>
      </c>
      <c r="AQ572" s="17">
        <v>41486</v>
      </c>
      <c r="AR572" s="4"/>
      <c r="AS572" s="5">
        <f t="shared" si="25"/>
        <v>-41486</v>
      </c>
      <c r="AT572" t="s">
        <v>148</v>
      </c>
      <c r="AU572" t="s">
        <v>15</v>
      </c>
      <c r="CE572" s="10">
        <v>41491</v>
      </c>
    </row>
    <row r="573" spans="1:86" s="70" customFormat="1" ht="15" customHeight="1">
      <c r="A573" s="70" t="s">
        <v>559</v>
      </c>
      <c r="B573" s="70" t="s">
        <v>2128</v>
      </c>
      <c r="C573" s="70" t="s">
        <v>2129</v>
      </c>
      <c r="D573" s="70" t="s">
        <v>180</v>
      </c>
      <c r="E573" s="70" t="s">
        <v>58</v>
      </c>
      <c r="H573" s="71" t="s">
        <v>2130</v>
      </c>
      <c r="I573" s="70" t="s">
        <v>804</v>
      </c>
      <c r="T573" s="70" t="str">
        <f t="shared" si="26"/>
        <v xml:space="preserve">         </v>
      </c>
      <c r="U573" s="70" t="s">
        <v>61</v>
      </c>
      <c r="V573" s="70" t="s">
        <v>61</v>
      </c>
      <c r="W573" s="70" t="s">
        <v>2131</v>
      </c>
      <c r="AH573" s="70" t="str">
        <f t="shared" si="24"/>
        <v xml:space="preserve">         </v>
      </c>
      <c r="AI573" s="70" t="s">
        <v>61</v>
      </c>
      <c r="AJ573" s="70" t="s">
        <v>61</v>
      </c>
      <c r="AL573" s="70" t="s">
        <v>347</v>
      </c>
      <c r="AO573" s="72"/>
      <c r="AP573" s="70">
        <v>10</v>
      </c>
      <c r="AQ573" s="77">
        <v>41486</v>
      </c>
      <c r="AR573" s="73"/>
      <c r="AS573" s="74">
        <f t="shared" si="25"/>
        <v>-41486</v>
      </c>
      <c r="AT573" s="70" t="s">
        <v>69</v>
      </c>
      <c r="AU573" s="70" t="s">
        <v>15</v>
      </c>
      <c r="AV573" s="76"/>
      <c r="AW573" s="76"/>
      <c r="AX573" s="76"/>
      <c r="AY573" s="76"/>
      <c r="AZ573" s="76"/>
      <c r="BA573" s="76"/>
      <c r="BB573" s="76"/>
      <c r="BC573" s="76"/>
      <c r="BD573" s="76"/>
      <c r="BE573" s="76"/>
      <c r="BF573" s="76"/>
      <c r="BG573" s="76"/>
      <c r="BH573" s="76"/>
      <c r="BI573" s="76"/>
      <c r="BJ573" s="76"/>
      <c r="BK573" s="76"/>
      <c r="BL573" s="76"/>
      <c r="BM573" s="76"/>
      <c r="BN573" s="76"/>
      <c r="BO573" s="76"/>
      <c r="BP573" s="76"/>
      <c r="BQ573" s="76"/>
      <c r="BR573" s="76"/>
      <c r="BS573" s="76"/>
      <c r="BT573" s="76"/>
      <c r="BU573" s="76"/>
      <c r="BV573" s="76"/>
      <c r="BW573" s="76"/>
      <c r="BX573" s="76"/>
      <c r="BY573" s="76"/>
      <c r="BZ573" s="76"/>
      <c r="CA573" s="76"/>
      <c r="CB573" s="76"/>
      <c r="CC573" s="76"/>
      <c r="CD573" s="76"/>
      <c r="CE573" s="75">
        <v>41675</v>
      </c>
      <c r="CF573" s="76"/>
      <c r="CG573" s="76"/>
      <c r="CH573" s="76"/>
    </row>
    <row r="574" spans="1:86" s="70" customFormat="1" ht="15" customHeight="1">
      <c r="B574" s="70" t="s">
        <v>2132</v>
      </c>
      <c r="C574" s="70">
        <v>1304203</v>
      </c>
      <c r="D574" s="70" t="s">
        <v>77</v>
      </c>
      <c r="H574" s="71" t="s">
        <v>2133</v>
      </c>
      <c r="I574" s="70" t="s">
        <v>2134</v>
      </c>
      <c r="J574" s="70" t="s">
        <v>80</v>
      </c>
      <c r="K574" s="70">
        <v>36</v>
      </c>
      <c r="L574" s="70" t="s">
        <v>170</v>
      </c>
      <c r="M574" s="70" t="s">
        <v>66</v>
      </c>
      <c r="N574" s="70">
        <v>27</v>
      </c>
      <c r="P574" s="70">
        <v>160</v>
      </c>
      <c r="T574" s="70" t="str">
        <f t="shared" si="26"/>
        <v xml:space="preserve">CL 36 D SUR 27  160   </v>
      </c>
      <c r="U574" s="70">
        <v>42895307</v>
      </c>
      <c r="V574" s="70">
        <v>3360494</v>
      </c>
      <c r="W574" s="70" t="s">
        <v>2135</v>
      </c>
      <c r="X574" s="70" t="s">
        <v>80</v>
      </c>
      <c r="Y574" s="70">
        <v>36</v>
      </c>
      <c r="Z574" s="70" t="s">
        <v>170</v>
      </c>
      <c r="AA574" s="70" t="s">
        <v>66</v>
      </c>
      <c r="AB574" s="70">
        <v>27</v>
      </c>
      <c r="AD574" s="70">
        <v>160</v>
      </c>
      <c r="AG574" s="70">
        <v>377</v>
      </c>
      <c r="AH574" s="70" t="str">
        <f t="shared" si="24"/>
        <v>CL 36 D SUR 27  160   377</v>
      </c>
      <c r="AI574" s="70" t="s">
        <v>61</v>
      </c>
      <c r="AJ574" s="70">
        <v>3362009</v>
      </c>
      <c r="AK574" s="70" t="s">
        <v>166</v>
      </c>
      <c r="AO574" s="72"/>
      <c r="AP574" s="70">
        <v>5</v>
      </c>
      <c r="AQ574" s="77">
        <v>41486</v>
      </c>
      <c r="AR574" s="73">
        <v>41529</v>
      </c>
      <c r="AS574" s="74">
        <f t="shared" si="25"/>
        <v>43</v>
      </c>
      <c r="AT574" s="70" t="s">
        <v>84</v>
      </c>
      <c r="AU574" s="70" t="s">
        <v>15</v>
      </c>
      <c r="AV574" s="76"/>
      <c r="AW574" s="76"/>
      <c r="AX574" s="76"/>
      <c r="AY574" s="76"/>
      <c r="AZ574" s="76"/>
      <c r="BA574" s="76"/>
      <c r="BB574" s="76"/>
      <c r="BC574" s="76"/>
      <c r="BD574" s="76"/>
      <c r="BE574" s="76"/>
      <c r="BF574" s="76"/>
      <c r="BG574" s="76"/>
      <c r="BH574" s="76"/>
      <c r="BI574" s="76"/>
      <c r="BJ574" s="76"/>
      <c r="BK574" s="76"/>
      <c r="BL574" s="76"/>
      <c r="BM574" s="76"/>
      <c r="BN574" s="76"/>
      <c r="BO574" s="76"/>
      <c r="BP574" s="76"/>
      <c r="BQ574" s="76"/>
      <c r="BR574" s="76"/>
      <c r="BS574" s="76"/>
      <c r="BT574" s="76"/>
      <c r="BU574" s="76"/>
      <c r="BV574" s="76"/>
      <c r="BW574" s="76"/>
      <c r="BX574" s="76"/>
      <c r="BY574" s="76"/>
      <c r="BZ574" s="76"/>
      <c r="CA574" s="76"/>
      <c r="CB574" s="76"/>
      <c r="CC574" s="76"/>
      <c r="CD574" s="76"/>
      <c r="CE574" s="75">
        <v>41778</v>
      </c>
      <c r="CF574" s="76"/>
      <c r="CG574" s="76"/>
      <c r="CH574" s="76"/>
    </row>
    <row r="575" spans="1:86" s="70" customFormat="1" ht="15" customHeight="1">
      <c r="B575" s="70" t="s">
        <v>2136</v>
      </c>
      <c r="C575" s="70">
        <v>1304202</v>
      </c>
      <c r="D575" s="70" t="s">
        <v>77</v>
      </c>
      <c r="H575" s="71" t="s">
        <v>163</v>
      </c>
      <c r="I575" s="70" t="s">
        <v>2134</v>
      </c>
      <c r="J575" s="70" t="s">
        <v>80</v>
      </c>
      <c r="K575" s="70">
        <v>36</v>
      </c>
      <c r="L575" s="70" t="s">
        <v>170</v>
      </c>
      <c r="M575" s="70" t="s">
        <v>66</v>
      </c>
      <c r="N575" s="70">
        <v>27</v>
      </c>
      <c r="P575" s="70">
        <v>160</v>
      </c>
      <c r="T575" s="70" t="str">
        <f t="shared" si="26"/>
        <v xml:space="preserve">CL 36 D SUR 27  160   </v>
      </c>
      <c r="U575" s="70">
        <v>42895307</v>
      </c>
      <c r="V575" s="70">
        <v>3360494</v>
      </c>
      <c r="W575" s="70" t="s">
        <v>2137</v>
      </c>
      <c r="X575" s="70" t="s">
        <v>80</v>
      </c>
      <c r="Y575" s="70">
        <v>36</v>
      </c>
      <c r="Z575" s="70" t="s">
        <v>170</v>
      </c>
      <c r="AA575" s="70" t="s">
        <v>66</v>
      </c>
      <c r="AB575" s="70">
        <v>27</v>
      </c>
      <c r="AD575" s="70">
        <v>160</v>
      </c>
      <c r="AG575" s="70">
        <v>48</v>
      </c>
      <c r="AH575" s="70" t="str">
        <f t="shared" si="24"/>
        <v>CL 36 D SUR 27  160   48</v>
      </c>
      <c r="AI575" s="70" t="s">
        <v>61</v>
      </c>
      <c r="AJ575" s="70">
        <v>3361026</v>
      </c>
      <c r="AK575" s="70" t="s">
        <v>166</v>
      </c>
      <c r="AO575" s="72"/>
      <c r="AP575" s="70">
        <v>5</v>
      </c>
      <c r="AQ575" s="77">
        <v>41486</v>
      </c>
      <c r="AR575" s="73">
        <v>41486</v>
      </c>
      <c r="AS575" s="74">
        <f t="shared" si="25"/>
        <v>0</v>
      </c>
      <c r="AT575" s="70" t="s">
        <v>84</v>
      </c>
      <c r="AU575" s="70" t="s">
        <v>15</v>
      </c>
      <c r="AV575" s="75">
        <v>41486</v>
      </c>
      <c r="AW575" s="76" t="s">
        <v>92</v>
      </c>
      <c r="AX575" s="75">
        <v>41529</v>
      </c>
      <c r="AY575" s="76"/>
      <c r="AZ575" s="76"/>
      <c r="BA575" s="76"/>
      <c r="BB575" s="76"/>
      <c r="BC575" s="76"/>
      <c r="BD575" s="76"/>
      <c r="BE575" s="76"/>
      <c r="BF575" s="76"/>
      <c r="BG575" s="76"/>
      <c r="BH575" s="76"/>
      <c r="BI575" s="76"/>
      <c r="BJ575" s="76"/>
      <c r="BK575" s="76"/>
      <c r="BL575" s="76"/>
      <c r="BM575" s="75">
        <v>41486</v>
      </c>
      <c r="BN575" s="75">
        <v>41527</v>
      </c>
      <c r="BO575" s="76"/>
      <c r="BP575" s="76"/>
      <c r="BQ575" s="76"/>
      <c r="BR575" s="76"/>
      <c r="BS575" s="76"/>
      <c r="BT575" s="76"/>
      <c r="BU575" s="76"/>
      <c r="BV575" s="76"/>
      <c r="BW575" s="76"/>
      <c r="BX575" s="76"/>
      <c r="BY575" s="76"/>
      <c r="BZ575" s="76"/>
      <c r="CA575" s="76"/>
      <c r="CB575" s="76"/>
      <c r="CC575" s="76"/>
      <c r="CD575" s="76"/>
      <c r="CE575" s="75">
        <v>41927</v>
      </c>
      <c r="CF575" s="76"/>
      <c r="CG575" s="76"/>
      <c r="CH575" s="76"/>
    </row>
    <row r="576" spans="1:86" s="70" customFormat="1">
      <c r="B576" s="70" t="s">
        <v>2138</v>
      </c>
      <c r="C576" s="70">
        <v>1304211</v>
      </c>
      <c r="D576" s="70" t="s">
        <v>57</v>
      </c>
      <c r="E576" s="70" t="s">
        <v>101</v>
      </c>
      <c r="H576" s="71" t="s">
        <v>150</v>
      </c>
      <c r="I576" s="70" t="s">
        <v>273</v>
      </c>
      <c r="T576" s="70" t="str">
        <f t="shared" si="26"/>
        <v xml:space="preserve">         </v>
      </c>
      <c r="U576" s="70" t="s">
        <v>61</v>
      </c>
      <c r="V576" s="70" t="s">
        <v>61</v>
      </c>
      <c r="W576" s="70" t="s">
        <v>2139</v>
      </c>
      <c r="X576" s="70" t="s">
        <v>63</v>
      </c>
      <c r="Y576" s="70">
        <v>32</v>
      </c>
      <c r="AB576" s="70">
        <v>38</v>
      </c>
      <c r="AD576" s="70">
        <v>20</v>
      </c>
      <c r="AE576" s="70" t="s">
        <v>66</v>
      </c>
      <c r="AG576" s="70">
        <v>301</v>
      </c>
      <c r="AH576" s="70" t="str">
        <f t="shared" si="24"/>
        <v>KR 32   38  20 SUR  301</v>
      </c>
      <c r="AI576" s="70" t="s">
        <v>61</v>
      </c>
      <c r="AJ576" s="70" t="s">
        <v>61</v>
      </c>
      <c r="AK576" s="70" t="s">
        <v>211</v>
      </c>
      <c r="AO576" s="72"/>
      <c r="AP576" s="70">
        <v>9</v>
      </c>
      <c r="AQ576" s="77">
        <v>41486</v>
      </c>
      <c r="AR576" s="73">
        <v>41500</v>
      </c>
      <c r="AS576" s="74">
        <f t="shared" si="25"/>
        <v>14</v>
      </c>
      <c r="AT576" s="70" t="s">
        <v>75</v>
      </c>
      <c r="AU576" s="70" t="s">
        <v>15</v>
      </c>
      <c r="AV576" s="75">
        <v>41500</v>
      </c>
      <c r="AW576" s="76" t="s">
        <v>203</v>
      </c>
      <c r="AX576" s="75">
        <v>41501</v>
      </c>
      <c r="AY576" s="75">
        <v>41512</v>
      </c>
      <c r="AZ576" s="76" t="s">
        <v>236</v>
      </c>
      <c r="BA576" s="75">
        <v>41513</v>
      </c>
      <c r="BB576" s="75">
        <v>41536</v>
      </c>
      <c r="BC576" s="76" t="s">
        <v>203</v>
      </c>
      <c r="BD576" s="75">
        <v>41537</v>
      </c>
      <c r="BE576" s="76"/>
      <c r="BF576" s="76"/>
      <c r="BG576" s="76"/>
      <c r="BH576" s="76"/>
      <c r="BI576" s="76"/>
      <c r="BJ576" s="76"/>
      <c r="BK576" s="76"/>
      <c r="BL576" s="76"/>
      <c r="BM576" s="76"/>
      <c r="BN576" s="76"/>
      <c r="BO576" s="76"/>
      <c r="BP576" s="76"/>
      <c r="BQ576" s="76"/>
      <c r="BR576" s="76"/>
      <c r="BS576" s="76"/>
      <c r="BT576" s="76"/>
      <c r="BU576" s="76"/>
      <c r="BV576" s="76"/>
      <c r="BW576" s="76"/>
      <c r="BX576" s="76"/>
      <c r="BY576" s="76"/>
      <c r="BZ576" s="76"/>
      <c r="CA576" s="76"/>
      <c r="CB576" s="76"/>
      <c r="CC576" s="76"/>
      <c r="CD576" s="76"/>
      <c r="CE576" s="75">
        <v>41548</v>
      </c>
      <c r="CF576" s="76"/>
      <c r="CG576" s="76"/>
      <c r="CH576" s="76"/>
    </row>
    <row r="577" spans="1:86" s="70" customFormat="1" ht="15" customHeight="1">
      <c r="B577" s="70" t="s">
        <v>2140</v>
      </c>
      <c r="C577" s="70">
        <v>1304221</v>
      </c>
      <c r="D577" s="70" t="s">
        <v>64</v>
      </c>
      <c r="E577" s="70" t="s">
        <v>101</v>
      </c>
      <c r="H577" s="71" t="s">
        <v>150</v>
      </c>
      <c r="I577" s="70" t="s">
        <v>273</v>
      </c>
      <c r="T577" s="70" t="str">
        <f t="shared" si="26"/>
        <v xml:space="preserve">         </v>
      </c>
      <c r="U577" s="70" t="s">
        <v>61</v>
      </c>
      <c r="V577" s="70" t="s">
        <v>61</v>
      </c>
      <c r="W577" s="70" t="s">
        <v>2141</v>
      </c>
      <c r="X577" s="70" t="s">
        <v>63</v>
      </c>
      <c r="Y577" s="70">
        <v>32</v>
      </c>
      <c r="AB577" s="70">
        <v>39</v>
      </c>
      <c r="AD577" s="70">
        <v>10</v>
      </c>
      <c r="AE577" s="70" t="s">
        <v>66</v>
      </c>
      <c r="AG577" s="70">
        <v>401</v>
      </c>
      <c r="AH577" s="70" t="str">
        <f t="shared" si="24"/>
        <v>KR 32   39  10 SUR  401</v>
      </c>
      <c r="AI577" s="70" t="s">
        <v>61</v>
      </c>
      <c r="AJ577" s="70" t="s">
        <v>61</v>
      </c>
      <c r="AK577" s="70" t="s">
        <v>211</v>
      </c>
      <c r="AO577" s="72"/>
      <c r="AP577" s="70">
        <v>9</v>
      </c>
      <c r="AQ577" s="77">
        <v>41487</v>
      </c>
      <c r="AR577" s="73">
        <v>41501</v>
      </c>
      <c r="AS577" s="74">
        <f t="shared" si="25"/>
        <v>14</v>
      </c>
      <c r="AT577" s="70" t="s">
        <v>75</v>
      </c>
      <c r="AU577" s="70" t="s">
        <v>15</v>
      </c>
      <c r="AV577" s="75">
        <v>41501</v>
      </c>
      <c r="AW577" s="76" t="s">
        <v>519</v>
      </c>
      <c r="AX577" s="75">
        <v>41514</v>
      </c>
      <c r="AY577" s="76"/>
      <c r="AZ577" s="76"/>
      <c r="BA577" s="76"/>
      <c r="BB577" s="76"/>
      <c r="BC577" s="76"/>
      <c r="BD577" s="76"/>
      <c r="BE577" s="76"/>
      <c r="BF577" s="76"/>
      <c r="BG577" s="76"/>
      <c r="BH577" s="76"/>
      <c r="BI577" s="76"/>
      <c r="BJ577" s="76"/>
      <c r="BK577" s="76"/>
      <c r="BL577" s="76"/>
      <c r="BM577" s="76"/>
      <c r="BN577" s="76"/>
      <c r="BO577" s="76"/>
      <c r="BP577" s="76"/>
      <c r="BQ577" s="76"/>
      <c r="BR577" s="76"/>
      <c r="BS577" s="76"/>
      <c r="BT577" s="76"/>
      <c r="BU577" s="76"/>
      <c r="BV577" s="76"/>
      <c r="BW577" s="76"/>
      <c r="BX577" s="76"/>
      <c r="BY577" s="76"/>
      <c r="BZ577" s="76"/>
      <c r="CA577" s="76"/>
      <c r="CB577" s="76"/>
      <c r="CC577" s="76"/>
      <c r="CD577" s="76"/>
      <c r="CE577" s="75">
        <v>41514</v>
      </c>
      <c r="CF577" s="76"/>
      <c r="CG577" s="76"/>
      <c r="CH577" s="76"/>
    </row>
    <row r="578" spans="1:86" s="70" customFormat="1" ht="15" customHeight="1">
      <c r="A578" s="70" t="s">
        <v>2142</v>
      </c>
      <c r="B578" s="70" t="s">
        <v>2143</v>
      </c>
      <c r="C578" s="70">
        <v>1302884</v>
      </c>
      <c r="D578" s="70" t="s">
        <v>87</v>
      </c>
      <c r="H578" s="71" t="s">
        <v>2144</v>
      </c>
      <c r="I578" s="70" t="s">
        <v>273</v>
      </c>
      <c r="T578" s="70" t="str">
        <f t="shared" si="26"/>
        <v xml:space="preserve">         </v>
      </c>
      <c r="U578" s="70" t="s">
        <v>61</v>
      </c>
      <c r="V578" s="70" t="s">
        <v>61</v>
      </c>
      <c r="W578" s="70" t="s">
        <v>2145</v>
      </c>
      <c r="X578" s="70" t="s">
        <v>63</v>
      </c>
      <c r="Y578" s="70">
        <v>27</v>
      </c>
      <c r="Z578" s="70" t="s">
        <v>104</v>
      </c>
      <c r="AB578" s="70">
        <v>27</v>
      </c>
      <c r="AD578" s="70">
        <v>52</v>
      </c>
      <c r="AE578" s="70" t="s">
        <v>66</v>
      </c>
      <c r="AH578" s="70" t="str">
        <f t="shared" si="24"/>
        <v xml:space="preserve">KR 27 B  27  52 SUR  </v>
      </c>
      <c r="AI578" s="70" t="s">
        <v>61</v>
      </c>
      <c r="AJ578" s="70">
        <v>3161499</v>
      </c>
      <c r="AK578" s="70" t="s">
        <v>99</v>
      </c>
      <c r="AO578" s="72"/>
      <c r="AP578" s="70">
        <v>4</v>
      </c>
      <c r="AQ578" s="77">
        <v>41486</v>
      </c>
      <c r="AR578" s="73"/>
      <c r="AS578" s="74">
        <f t="shared" si="25"/>
        <v>-41486</v>
      </c>
      <c r="AT578" s="70" t="s">
        <v>75</v>
      </c>
      <c r="AU578" s="70" t="s">
        <v>15</v>
      </c>
      <c r="AV578" s="76"/>
      <c r="AW578" s="76"/>
      <c r="AX578" s="76"/>
      <c r="AY578" s="76"/>
      <c r="AZ578" s="76"/>
      <c r="BA578" s="76"/>
      <c r="BB578" s="76"/>
      <c r="BC578" s="76"/>
      <c r="BD578" s="76"/>
      <c r="BE578" s="76"/>
      <c r="BF578" s="76"/>
      <c r="BG578" s="76"/>
      <c r="BH578" s="76"/>
      <c r="BI578" s="76"/>
      <c r="BJ578" s="76"/>
      <c r="BK578" s="76"/>
      <c r="BL578" s="76"/>
      <c r="BM578" s="76"/>
      <c r="BN578" s="76"/>
      <c r="BO578" s="76"/>
      <c r="BP578" s="76"/>
      <c r="BQ578" s="76"/>
      <c r="BR578" s="76"/>
      <c r="BS578" s="76"/>
      <c r="BT578" s="76"/>
      <c r="BU578" s="76"/>
      <c r="BV578" s="76"/>
      <c r="BW578" s="76"/>
      <c r="BX578" s="76"/>
      <c r="BY578" s="76"/>
      <c r="BZ578" s="76"/>
      <c r="CA578" s="76"/>
      <c r="CB578" s="76"/>
      <c r="CC578" s="76"/>
      <c r="CD578" s="76"/>
      <c r="CE578" s="75">
        <v>42065</v>
      </c>
      <c r="CF578" s="76"/>
      <c r="CG578" s="76"/>
      <c r="CH578" s="76"/>
    </row>
    <row r="579" spans="1:86" s="70" customFormat="1" ht="15" customHeight="1">
      <c r="A579" s="70" t="s">
        <v>2146</v>
      </c>
      <c r="B579" s="70" t="s">
        <v>2147</v>
      </c>
      <c r="C579" s="70">
        <v>1303035</v>
      </c>
      <c r="D579" s="70" t="s">
        <v>94</v>
      </c>
      <c r="H579" s="71" t="s">
        <v>2148</v>
      </c>
      <c r="I579" s="70" t="s">
        <v>218</v>
      </c>
      <c r="T579" s="70" t="str">
        <f t="shared" si="26"/>
        <v xml:space="preserve">         </v>
      </c>
      <c r="U579" s="70" t="s">
        <v>61</v>
      </c>
      <c r="V579" s="70" t="s">
        <v>61</v>
      </c>
      <c r="W579" s="70" t="s">
        <v>2149</v>
      </c>
      <c r="X579" s="70" t="s">
        <v>63</v>
      </c>
      <c r="Y579" s="70">
        <v>29</v>
      </c>
      <c r="Z579" s="70" t="s">
        <v>298</v>
      </c>
      <c r="AB579" s="70">
        <v>41</v>
      </c>
      <c r="AC579" s="70" t="s">
        <v>198</v>
      </c>
      <c r="AD579" s="70">
        <v>91</v>
      </c>
      <c r="AE579" s="70" t="s">
        <v>66</v>
      </c>
      <c r="AH579" s="70" t="str">
        <f t="shared" si="24"/>
        <v xml:space="preserve">KR 29 AA  41 BB 91 SUR  </v>
      </c>
      <c r="AI579" s="70">
        <v>43732113</v>
      </c>
      <c r="AJ579" s="70">
        <v>3347773</v>
      </c>
      <c r="AK579" s="70" t="s">
        <v>322</v>
      </c>
      <c r="AO579" s="72"/>
      <c r="AP579" s="70">
        <v>6</v>
      </c>
      <c r="AQ579" s="77">
        <v>41488</v>
      </c>
      <c r="AR579" s="73">
        <v>41515</v>
      </c>
      <c r="AS579" s="74">
        <f t="shared" si="25"/>
        <v>27</v>
      </c>
      <c r="AT579" s="70" t="s">
        <v>75</v>
      </c>
      <c r="AU579" s="70" t="s">
        <v>15</v>
      </c>
      <c r="AV579" s="76"/>
      <c r="AW579" s="76"/>
      <c r="AX579" s="76"/>
      <c r="AY579" s="76"/>
      <c r="AZ579" s="76"/>
      <c r="BA579" s="76"/>
      <c r="BB579" s="76"/>
      <c r="BC579" s="76"/>
      <c r="BD579" s="76"/>
      <c r="BE579" s="76"/>
      <c r="BF579" s="76"/>
      <c r="BG579" s="76"/>
      <c r="BH579" s="76"/>
      <c r="BI579" s="76"/>
      <c r="BJ579" s="76"/>
      <c r="BK579" s="76"/>
      <c r="BL579" s="76"/>
      <c r="BM579" s="76"/>
      <c r="BN579" s="76"/>
      <c r="BO579" s="76"/>
      <c r="BP579" s="76"/>
      <c r="BQ579" s="76"/>
      <c r="BR579" s="76"/>
      <c r="BS579" s="76"/>
      <c r="BT579" s="76"/>
      <c r="BU579" s="76"/>
      <c r="BV579" s="76"/>
      <c r="BW579" s="76"/>
      <c r="BX579" s="76"/>
      <c r="BY579" s="76"/>
      <c r="BZ579" s="76"/>
      <c r="CA579" s="76"/>
      <c r="CB579" s="76"/>
      <c r="CC579" s="76"/>
      <c r="CD579" s="76"/>
      <c r="CE579" s="75">
        <v>41753</v>
      </c>
      <c r="CF579" s="76"/>
      <c r="CG579" s="76"/>
      <c r="CH579" s="76"/>
    </row>
    <row r="580" spans="1:86" s="70" customFormat="1">
      <c r="A580" s="70" t="s">
        <v>2150</v>
      </c>
      <c r="B580" s="70" t="s">
        <v>2151</v>
      </c>
      <c r="C580" s="70">
        <v>1303142</v>
      </c>
      <c r="D580" s="70" t="s">
        <v>57</v>
      </c>
      <c r="H580" s="71" t="s">
        <v>1592</v>
      </c>
      <c r="I580" s="70" t="s">
        <v>624</v>
      </c>
      <c r="T580" s="70" t="str">
        <f t="shared" si="26"/>
        <v xml:space="preserve">         </v>
      </c>
      <c r="U580" s="70" t="s">
        <v>61</v>
      </c>
      <c r="V580" s="70" t="s">
        <v>61</v>
      </c>
      <c r="W580" s="70" t="s">
        <v>2152</v>
      </c>
      <c r="X580" s="70" t="s">
        <v>63</v>
      </c>
      <c r="Y580" s="70">
        <v>39</v>
      </c>
      <c r="Z580" s="70" t="s">
        <v>136</v>
      </c>
      <c r="AA580" s="70" t="s">
        <v>66</v>
      </c>
      <c r="AB580" s="70">
        <v>46</v>
      </c>
      <c r="AC580" s="70" t="s">
        <v>315</v>
      </c>
      <c r="AD580" s="70">
        <v>6</v>
      </c>
      <c r="AH580" s="70" t="str">
        <f t="shared" si="24"/>
        <v xml:space="preserve">KR 39 DD SUR 46 E 6   </v>
      </c>
      <c r="AI580" s="70" t="s">
        <v>61</v>
      </c>
      <c r="AJ580" s="70" t="s">
        <v>61</v>
      </c>
      <c r="AK580" s="70" t="s">
        <v>316</v>
      </c>
      <c r="AO580" s="72"/>
      <c r="AP580" s="70">
        <v>7</v>
      </c>
      <c r="AQ580" s="77">
        <v>41492</v>
      </c>
      <c r="AR580" s="73">
        <v>41516</v>
      </c>
      <c r="AS580" s="74">
        <f t="shared" si="25"/>
        <v>24</v>
      </c>
      <c r="AT580" s="70" t="s">
        <v>75</v>
      </c>
      <c r="AU580" s="70" t="s">
        <v>15</v>
      </c>
      <c r="AV580" s="76"/>
      <c r="AW580" s="76"/>
      <c r="AX580" s="76"/>
      <c r="AY580" s="76"/>
      <c r="AZ580" s="76"/>
      <c r="BA580" s="76"/>
      <c r="BB580" s="76"/>
      <c r="BC580" s="76"/>
      <c r="BD580" s="76"/>
      <c r="BE580" s="76"/>
      <c r="BF580" s="76"/>
      <c r="BG580" s="76"/>
      <c r="BH580" s="76"/>
      <c r="BI580" s="76"/>
      <c r="BJ580" s="76"/>
      <c r="BK580" s="76"/>
      <c r="BL580" s="76"/>
      <c r="BM580" s="76"/>
      <c r="BN580" s="76"/>
      <c r="BO580" s="76"/>
      <c r="BP580" s="76"/>
      <c r="BQ580" s="76"/>
      <c r="BR580" s="76"/>
      <c r="BS580" s="76"/>
      <c r="BT580" s="76"/>
      <c r="BU580" s="76"/>
      <c r="BV580" s="76"/>
      <c r="BW580" s="76"/>
      <c r="BX580" s="76"/>
      <c r="BY580" s="76"/>
      <c r="BZ580" s="76"/>
      <c r="CA580" s="76"/>
      <c r="CB580" s="76"/>
      <c r="CC580" s="76"/>
      <c r="CD580" s="76"/>
      <c r="CE580" s="75">
        <v>41771</v>
      </c>
      <c r="CF580" s="76"/>
      <c r="CG580" s="76"/>
      <c r="CH580" s="76"/>
    </row>
    <row r="581" spans="1:86" s="70" customFormat="1">
      <c r="B581" s="70" t="s">
        <v>2153</v>
      </c>
      <c r="C581" s="70">
        <v>1304300</v>
      </c>
      <c r="D581" s="70" t="s">
        <v>57</v>
      </c>
      <c r="E581" s="70" t="s">
        <v>101</v>
      </c>
      <c r="H581" s="71" t="s">
        <v>2154</v>
      </c>
      <c r="I581" s="70" t="s">
        <v>273</v>
      </c>
      <c r="T581" s="70" t="str">
        <f t="shared" si="26"/>
        <v xml:space="preserve">         </v>
      </c>
      <c r="U581" s="70" t="s">
        <v>61</v>
      </c>
      <c r="V581" s="70" t="s">
        <v>61</v>
      </c>
      <c r="W581" s="70" t="s">
        <v>82</v>
      </c>
      <c r="X581" s="70" t="s">
        <v>63</v>
      </c>
      <c r="Y581" s="70">
        <v>42</v>
      </c>
      <c r="AB581" s="70">
        <v>46</v>
      </c>
      <c r="AC581" s="70" t="s">
        <v>170</v>
      </c>
      <c r="AD581" s="70">
        <v>28</v>
      </c>
      <c r="AE581" s="70" t="s">
        <v>66</v>
      </c>
      <c r="AH581" s="70" t="str">
        <f t="shared" ref="AH581:AH608" si="27">CONCATENATE(X581," ",Y581," ",Z581," ",AA581," ",AB581," ",AC581," ",AD581," ",AE581," ",AF581," ",AG581)</f>
        <v xml:space="preserve">KR 42   46 D 28 SUR  </v>
      </c>
      <c r="AI581" s="70" t="s">
        <v>61</v>
      </c>
      <c r="AJ581" s="70" t="s">
        <v>61</v>
      </c>
      <c r="AK581" s="70" t="s">
        <v>316</v>
      </c>
      <c r="AO581" s="72"/>
      <c r="AP581" s="70">
        <v>7</v>
      </c>
      <c r="AQ581" s="77">
        <v>41488</v>
      </c>
      <c r="AR581" s="73">
        <v>41499</v>
      </c>
      <c r="AS581" s="74">
        <f t="shared" ref="AS581:AS644" si="28">+AR581-AQ581</f>
        <v>11</v>
      </c>
      <c r="AT581" s="70" t="s">
        <v>75</v>
      </c>
      <c r="AU581" s="70" t="s">
        <v>15</v>
      </c>
      <c r="AV581" s="75">
        <v>41499</v>
      </c>
      <c r="AW581" s="76" t="s">
        <v>203</v>
      </c>
      <c r="AX581" s="75">
        <v>41500</v>
      </c>
      <c r="AY581" s="76"/>
      <c r="AZ581" s="76"/>
      <c r="BA581" s="76"/>
      <c r="BB581" s="76"/>
      <c r="BC581" s="76"/>
      <c r="BD581" s="76"/>
      <c r="BE581" s="76"/>
      <c r="BF581" s="76"/>
      <c r="BG581" s="76"/>
      <c r="BH581" s="76"/>
      <c r="BI581" s="76"/>
      <c r="BJ581" s="76"/>
      <c r="BK581" s="76"/>
      <c r="BL581" s="76"/>
      <c r="BM581" s="76"/>
      <c r="BN581" s="76"/>
      <c r="BO581" s="76"/>
      <c r="BP581" s="76"/>
      <c r="BQ581" s="76"/>
      <c r="BR581" s="76"/>
      <c r="BS581" s="76"/>
      <c r="BT581" s="76"/>
      <c r="BU581" s="76"/>
      <c r="BV581" s="76"/>
      <c r="BW581" s="76"/>
      <c r="BX581" s="76"/>
      <c r="BY581" s="76"/>
      <c r="BZ581" s="76"/>
      <c r="CA581" s="76"/>
      <c r="CB581" s="76"/>
      <c r="CC581" s="76"/>
      <c r="CD581" s="76"/>
      <c r="CE581" s="75">
        <v>41502</v>
      </c>
      <c r="CF581" s="76"/>
      <c r="CG581" s="76"/>
      <c r="CH581" s="76"/>
    </row>
    <row r="582" spans="1:86" s="70" customFormat="1" ht="15" customHeight="1">
      <c r="B582" s="70" t="s">
        <v>2155</v>
      </c>
      <c r="C582" s="70">
        <v>1304337</v>
      </c>
      <c r="D582" s="70" t="s">
        <v>64</v>
      </c>
      <c r="E582" s="70" t="s">
        <v>101</v>
      </c>
      <c r="H582" s="71" t="s">
        <v>694</v>
      </c>
      <c r="I582" s="70" t="s">
        <v>2156</v>
      </c>
      <c r="J582" s="70" t="s">
        <v>63</v>
      </c>
      <c r="K582" s="70">
        <v>30</v>
      </c>
      <c r="N582" s="70">
        <v>41</v>
      </c>
      <c r="O582" s="70" t="s">
        <v>198</v>
      </c>
      <c r="P582" s="70">
        <v>31</v>
      </c>
      <c r="Q582" s="70" t="s">
        <v>66</v>
      </c>
      <c r="S582" s="70">
        <v>201</v>
      </c>
      <c r="T582" s="70" t="str">
        <f t="shared" ref="T582:T645" si="29">CONCATENATE(J582," ",K582," ",L582," ",M582," ",N582," ",O582," ",P582," ",Q582," ",R582," ",S582)</f>
        <v>KR 30   41 BB 31 SUR  201</v>
      </c>
      <c r="U582" s="70" t="s">
        <v>61</v>
      </c>
      <c r="V582" s="70">
        <v>3023856</v>
      </c>
      <c r="W582" s="70" t="s">
        <v>2157</v>
      </c>
      <c r="X582" s="70" t="s">
        <v>63</v>
      </c>
      <c r="Y582" s="70">
        <v>30</v>
      </c>
      <c r="AB582" s="70">
        <v>41</v>
      </c>
      <c r="AC582" s="70" t="s">
        <v>198</v>
      </c>
      <c r="AD582" s="70">
        <v>27</v>
      </c>
      <c r="AE582" s="70" t="s">
        <v>66</v>
      </c>
      <c r="AG582" s="70">
        <v>301</v>
      </c>
      <c r="AH582" s="70" t="str">
        <f t="shared" si="27"/>
        <v>KR 30   41 BB 27 SUR  301</v>
      </c>
      <c r="AI582" s="70" t="s">
        <v>61</v>
      </c>
      <c r="AJ582" s="70" t="s">
        <v>61</v>
      </c>
      <c r="AK582" s="70" t="s">
        <v>322</v>
      </c>
      <c r="AO582" s="72"/>
      <c r="AP582" s="70">
        <v>6</v>
      </c>
      <c r="AQ582" s="77">
        <v>41491</v>
      </c>
      <c r="AR582" s="73">
        <v>41495</v>
      </c>
      <c r="AS582" s="74">
        <f t="shared" si="28"/>
        <v>4</v>
      </c>
      <c r="AT582" s="70" t="s">
        <v>75</v>
      </c>
      <c r="AU582" s="70" t="s">
        <v>15</v>
      </c>
      <c r="AV582" s="75">
        <v>41495</v>
      </c>
      <c r="AW582" s="76" t="s">
        <v>203</v>
      </c>
      <c r="AX582" s="75">
        <v>41498</v>
      </c>
      <c r="AY582" s="76"/>
      <c r="AZ582" s="76"/>
      <c r="BA582" s="76"/>
      <c r="BB582" s="76"/>
      <c r="BC582" s="76"/>
      <c r="BD582" s="76"/>
      <c r="BE582" s="76"/>
      <c r="BF582" s="76"/>
      <c r="BG582" s="76"/>
      <c r="BH582" s="76"/>
      <c r="BI582" s="76"/>
      <c r="BJ582" s="76"/>
      <c r="BK582" s="75">
        <v>41512</v>
      </c>
      <c r="BL582" s="75">
        <v>41512</v>
      </c>
      <c r="BM582" s="76"/>
      <c r="BN582" s="76"/>
      <c r="BO582" s="76"/>
      <c r="BP582" s="76"/>
      <c r="BQ582" s="76"/>
      <c r="BR582" s="76"/>
      <c r="BS582" s="76"/>
      <c r="BT582" s="76"/>
      <c r="BU582" s="76"/>
      <c r="BV582" s="76"/>
      <c r="BW582" s="76"/>
      <c r="BX582" s="76"/>
      <c r="BY582" s="76"/>
      <c r="BZ582" s="76"/>
      <c r="CA582" s="76"/>
      <c r="CB582" s="76"/>
      <c r="CC582" s="76"/>
      <c r="CD582" s="76"/>
      <c r="CE582" s="75">
        <v>41514</v>
      </c>
      <c r="CF582" s="76"/>
      <c r="CG582" s="76"/>
      <c r="CH582" s="76"/>
    </row>
    <row r="583" spans="1:86" ht="15" customHeight="1">
      <c r="B583" t="s">
        <v>2158</v>
      </c>
      <c r="C583">
        <v>1304345</v>
      </c>
      <c r="D583" t="s">
        <v>77</v>
      </c>
      <c r="H583" s="7" t="s">
        <v>768</v>
      </c>
      <c r="I583" t="s">
        <v>60</v>
      </c>
      <c r="T583" t="str">
        <f t="shared" si="29"/>
        <v xml:space="preserve">         </v>
      </c>
      <c r="U583" t="s">
        <v>61</v>
      </c>
      <c r="V583" t="s">
        <v>61</v>
      </c>
      <c r="W583" t="s">
        <v>2159</v>
      </c>
      <c r="X583" t="s">
        <v>146</v>
      </c>
      <c r="Y583">
        <v>34</v>
      </c>
      <c r="AA583" t="s">
        <v>66</v>
      </c>
      <c r="AB583">
        <v>29</v>
      </c>
      <c r="AD583">
        <v>39</v>
      </c>
      <c r="AH583" t="str">
        <f t="shared" si="27"/>
        <v xml:space="preserve">TR 34  SUR 29  39   </v>
      </c>
      <c r="AI583">
        <v>70555033</v>
      </c>
      <c r="AJ583">
        <v>2704328</v>
      </c>
      <c r="AK583" t="s">
        <v>194</v>
      </c>
      <c r="AO583" s="1"/>
      <c r="AP583">
        <v>3</v>
      </c>
      <c r="AQ583" s="17">
        <v>41492</v>
      </c>
      <c r="AR583" s="4">
        <v>41492</v>
      </c>
      <c r="AS583" s="5">
        <f t="shared" si="28"/>
        <v>0</v>
      </c>
      <c r="AT583" t="s">
        <v>84</v>
      </c>
      <c r="AU583" t="s">
        <v>15</v>
      </c>
      <c r="BM583" s="10">
        <v>41492</v>
      </c>
      <c r="BN583" s="10">
        <v>41492</v>
      </c>
      <c r="BO583" s="10">
        <v>41498</v>
      </c>
      <c r="BS583" s="10">
        <v>41514</v>
      </c>
      <c r="BT583" s="10">
        <v>41514</v>
      </c>
      <c r="BU583" s="10">
        <v>41519</v>
      </c>
      <c r="BV583" s="10">
        <v>41519</v>
      </c>
      <c r="CE583" s="10">
        <v>41541</v>
      </c>
    </row>
    <row r="584" spans="1:86" ht="15" customHeight="1">
      <c r="B584" t="s">
        <v>2160</v>
      </c>
      <c r="C584">
        <v>1304360</v>
      </c>
      <c r="D584" t="s">
        <v>125</v>
      </c>
      <c r="H584" s="7" t="s">
        <v>2161</v>
      </c>
      <c r="I584" t="s">
        <v>2162</v>
      </c>
      <c r="J584" t="s">
        <v>289</v>
      </c>
      <c r="K584">
        <v>30</v>
      </c>
      <c r="L584" t="s">
        <v>83</v>
      </c>
      <c r="N584">
        <v>34</v>
      </c>
      <c r="O584" t="s">
        <v>315</v>
      </c>
      <c r="P584">
        <v>44</v>
      </c>
      <c r="Q584" t="s">
        <v>66</v>
      </c>
      <c r="T584" t="str">
        <f t="shared" si="29"/>
        <v xml:space="preserve">DG 30 A  34 E 44 SUR  </v>
      </c>
      <c r="U584">
        <v>43738131</v>
      </c>
      <c r="V584">
        <v>3334064</v>
      </c>
      <c r="W584" t="s">
        <v>82</v>
      </c>
      <c r="X584" t="s">
        <v>289</v>
      </c>
      <c r="Y584">
        <v>30</v>
      </c>
      <c r="Z584" t="s">
        <v>83</v>
      </c>
      <c r="AB584">
        <v>34</v>
      </c>
      <c r="AC584" t="s">
        <v>315</v>
      </c>
      <c r="AD584">
        <v>15</v>
      </c>
      <c r="AE584" t="s">
        <v>66</v>
      </c>
      <c r="AH584" t="str">
        <f t="shared" si="27"/>
        <v xml:space="preserve">DG 30 A  34 E 15 SUR  </v>
      </c>
      <c r="AI584" t="s">
        <v>61</v>
      </c>
      <c r="AJ584" t="s">
        <v>61</v>
      </c>
      <c r="AK584" t="s">
        <v>194</v>
      </c>
      <c r="AO584" s="1"/>
      <c r="AP584">
        <v>3</v>
      </c>
      <c r="AQ584" s="17">
        <v>41494</v>
      </c>
      <c r="AR584" s="4">
        <v>41521</v>
      </c>
      <c r="AS584" s="5">
        <f t="shared" si="28"/>
        <v>27</v>
      </c>
      <c r="AT584" t="s">
        <v>75</v>
      </c>
      <c r="AU584" t="s">
        <v>15</v>
      </c>
      <c r="AV584" s="10">
        <v>41398</v>
      </c>
      <c r="AW584" s="9" t="s">
        <v>1029</v>
      </c>
      <c r="AX584" s="10">
        <v>41522</v>
      </c>
    </row>
    <row r="585" spans="1:86" ht="15" customHeight="1">
      <c r="A585" t="s">
        <v>2163</v>
      </c>
      <c r="B585" t="s">
        <v>2164</v>
      </c>
      <c r="C585">
        <v>135677</v>
      </c>
      <c r="D585" t="s">
        <v>64</v>
      </c>
      <c r="E585" t="s">
        <v>58</v>
      </c>
      <c r="H585" s="7" t="s">
        <v>482</v>
      </c>
      <c r="I585" t="s">
        <v>2165</v>
      </c>
      <c r="J585" t="s">
        <v>63</v>
      </c>
      <c r="K585">
        <v>26</v>
      </c>
      <c r="N585">
        <v>40</v>
      </c>
      <c r="O585" t="s">
        <v>104</v>
      </c>
      <c r="P585">
        <v>2</v>
      </c>
      <c r="Q585" t="s">
        <v>66</v>
      </c>
      <c r="S585">
        <v>106</v>
      </c>
      <c r="T585" t="str">
        <f>CONCATENATE(J585," ",K585," ",L585," ",M585," ",N585," ",O585," ",P585," ",Q585," ",R585," ",S585)</f>
        <v>KR 26   40 B 2 SUR  106</v>
      </c>
      <c r="U585">
        <v>32334149</v>
      </c>
      <c r="V585" t="s">
        <v>61</v>
      </c>
      <c r="W585" t="s">
        <v>82</v>
      </c>
      <c r="X585" t="s">
        <v>63</v>
      </c>
      <c r="Y585">
        <v>26</v>
      </c>
      <c r="AB585">
        <v>40</v>
      </c>
      <c r="AC585" t="s">
        <v>104</v>
      </c>
      <c r="AD585">
        <v>2</v>
      </c>
      <c r="AE585" t="s">
        <v>66</v>
      </c>
      <c r="AG585">
        <v>106</v>
      </c>
      <c r="AH585" t="str">
        <f t="shared" si="27"/>
        <v>KR 26   40 B 2 SUR  106</v>
      </c>
      <c r="AI585" t="s">
        <v>61</v>
      </c>
      <c r="AJ585" t="s">
        <v>61</v>
      </c>
      <c r="AK585" t="s">
        <v>117</v>
      </c>
      <c r="AO585" s="1"/>
      <c r="AP585">
        <v>6</v>
      </c>
      <c r="AQ585" s="17">
        <v>41490</v>
      </c>
      <c r="AR585" s="4">
        <v>41529</v>
      </c>
      <c r="AS585" s="5">
        <f t="shared" si="28"/>
        <v>39</v>
      </c>
      <c r="AT585" t="s">
        <v>75</v>
      </c>
      <c r="AU585" t="s">
        <v>15</v>
      </c>
      <c r="AV585" s="10">
        <v>41529</v>
      </c>
      <c r="AW585" s="9" t="s">
        <v>2166</v>
      </c>
      <c r="BK585" s="10">
        <v>41547</v>
      </c>
      <c r="BL585" s="10">
        <v>41547</v>
      </c>
      <c r="CE585" s="10">
        <v>41548</v>
      </c>
    </row>
    <row r="586" spans="1:86" ht="15" customHeight="1">
      <c r="B586" s="18" t="s">
        <v>2167</v>
      </c>
      <c r="C586" t="s">
        <v>2168</v>
      </c>
      <c r="D586" t="s">
        <v>77</v>
      </c>
      <c r="H586" s="7" t="s">
        <v>768</v>
      </c>
      <c r="I586" t="s">
        <v>2169</v>
      </c>
      <c r="J586" t="s">
        <v>80</v>
      </c>
      <c r="K586">
        <v>26</v>
      </c>
      <c r="M586" t="s">
        <v>66</v>
      </c>
      <c r="N586">
        <v>42</v>
      </c>
      <c r="P586">
        <v>100</v>
      </c>
      <c r="T586" t="str">
        <f t="shared" si="29"/>
        <v xml:space="preserve">CL 26  SUR 42  100   </v>
      </c>
      <c r="U586">
        <v>2767558</v>
      </c>
      <c r="V586">
        <v>9000331488</v>
      </c>
      <c r="W586" t="s">
        <v>2170</v>
      </c>
      <c r="X586" t="s">
        <v>80</v>
      </c>
      <c r="Y586">
        <v>26</v>
      </c>
      <c r="AA586" t="s">
        <v>66</v>
      </c>
      <c r="AB586">
        <v>42</v>
      </c>
      <c r="AD586">
        <v>100</v>
      </c>
      <c r="AG586">
        <v>204</v>
      </c>
      <c r="AH586" t="str">
        <f t="shared" si="27"/>
        <v>CL 26  SUR 42  100   204</v>
      </c>
      <c r="AI586" t="s">
        <v>61</v>
      </c>
      <c r="AJ586" t="s">
        <v>61</v>
      </c>
      <c r="AK586" t="s">
        <v>153</v>
      </c>
      <c r="AO586" s="1"/>
      <c r="AP586">
        <v>3</v>
      </c>
      <c r="AQ586" s="17">
        <v>41494</v>
      </c>
      <c r="AR586" s="4">
        <v>41507</v>
      </c>
      <c r="AS586" s="5">
        <f t="shared" si="28"/>
        <v>13</v>
      </c>
      <c r="AT586" t="s">
        <v>806</v>
      </c>
      <c r="AU586" t="s">
        <v>15</v>
      </c>
      <c r="BK586" s="10">
        <v>41507</v>
      </c>
      <c r="BL586" s="10">
        <v>41507</v>
      </c>
      <c r="CE586" s="10"/>
    </row>
    <row r="587" spans="1:86" ht="15" customHeight="1">
      <c r="A587" t="s">
        <v>2171</v>
      </c>
      <c r="B587" t="s">
        <v>2172</v>
      </c>
      <c r="C587" t="s">
        <v>2173</v>
      </c>
      <c r="D587" t="s">
        <v>77</v>
      </c>
      <c r="H587" s="7" t="s">
        <v>78</v>
      </c>
      <c r="I587" t="s">
        <v>2174</v>
      </c>
      <c r="J587" t="s">
        <v>146</v>
      </c>
      <c r="K587">
        <v>32</v>
      </c>
      <c r="L587" t="s">
        <v>744</v>
      </c>
      <c r="M587" t="s">
        <v>66</v>
      </c>
      <c r="N587">
        <v>31</v>
      </c>
      <c r="O587" t="s">
        <v>198</v>
      </c>
      <c r="P587">
        <v>11</v>
      </c>
      <c r="T587" t="str">
        <f t="shared" si="29"/>
        <v xml:space="preserve">TR 32 CC SUR 31 BB 11   </v>
      </c>
      <c r="U587">
        <v>2709948</v>
      </c>
      <c r="V587">
        <v>8110213988</v>
      </c>
      <c r="W587" t="s">
        <v>2175</v>
      </c>
      <c r="X587" t="s">
        <v>146</v>
      </c>
      <c r="Y587">
        <v>32</v>
      </c>
      <c r="Z587" t="s">
        <v>744</v>
      </c>
      <c r="AA587" t="s">
        <v>66</v>
      </c>
      <c r="AB587">
        <v>31</v>
      </c>
      <c r="AC587" t="s">
        <v>198</v>
      </c>
      <c r="AD587">
        <v>11</v>
      </c>
      <c r="AF587">
        <v>5</v>
      </c>
      <c r="AG587">
        <v>303</v>
      </c>
      <c r="AH587" t="str">
        <f t="shared" si="27"/>
        <v>TR 32 CC SUR 31 BB 11  5 303</v>
      </c>
      <c r="AI587" t="s">
        <v>61</v>
      </c>
      <c r="AJ587" t="s">
        <v>61</v>
      </c>
      <c r="AK587" t="s">
        <v>449</v>
      </c>
      <c r="AO587" s="1"/>
      <c r="AP587">
        <v>3</v>
      </c>
      <c r="AQ587" s="17">
        <v>41492</v>
      </c>
      <c r="AR587" s="4">
        <v>41512</v>
      </c>
      <c r="AS587" s="5">
        <f t="shared" si="28"/>
        <v>20</v>
      </c>
      <c r="AT587" t="s">
        <v>84</v>
      </c>
      <c r="AU587" t="s">
        <v>15</v>
      </c>
      <c r="BM587" s="10">
        <v>41512</v>
      </c>
      <c r="BN587" s="10">
        <v>41514</v>
      </c>
      <c r="BO587" s="10">
        <v>41514</v>
      </c>
      <c r="BP587" s="10">
        <v>41514</v>
      </c>
      <c r="CE587" s="10">
        <v>41827</v>
      </c>
    </row>
    <row r="588" spans="1:86" ht="15" customHeight="1">
      <c r="B588" t="s">
        <v>2176</v>
      </c>
      <c r="C588">
        <v>1304353</v>
      </c>
      <c r="D588" t="s">
        <v>64</v>
      </c>
      <c r="E588" t="s">
        <v>101</v>
      </c>
      <c r="H588" s="7" t="s">
        <v>694</v>
      </c>
      <c r="I588" t="s">
        <v>273</v>
      </c>
      <c r="T588" t="str">
        <f t="shared" si="29"/>
        <v xml:space="preserve">         </v>
      </c>
      <c r="U588" t="s">
        <v>61</v>
      </c>
      <c r="V588" t="s">
        <v>61</v>
      </c>
      <c r="W588" t="s">
        <v>82</v>
      </c>
      <c r="X588" t="s">
        <v>146</v>
      </c>
      <c r="Y588">
        <v>33</v>
      </c>
      <c r="AA588" t="s">
        <v>66</v>
      </c>
      <c r="AB588">
        <v>31</v>
      </c>
      <c r="AC588" t="s">
        <v>104</v>
      </c>
      <c r="AD588">
        <v>1</v>
      </c>
      <c r="AH588" t="str">
        <f t="shared" si="27"/>
        <v xml:space="preserve">TR 33  SUR 31 B 1   </v>
      </c>
      <c r="AI588" t="s">
        <v>61</v>
      </c>
      <c r="AJ588" t="s">
        <v>61</v>
      </c>
      <c r="AK588" t="s">
        <v>449</v>
      </c>
      <c r="AO588" s="1"/>
      <c r="AP588">
        <v>3</v>
      </c>
      <c r="AQ588" s="17">
        <v>41492</v>
      </c>
      <c r="AR588" s="4"/>
      <c r="AS588" s="5">
        <f t="shared" si="28"/>
        <v>-41492</v>
      </c>
      <c r="AT588" t="s">
        <v>75</v>
      </c>
      <c r="AU588" t="s">
        <v>15</v>
      </c>
    </row>
    <row r="589" spans="1:86" ht="15" customHeight="1">
      <c r="B589" t="s">
        <v>2177</v>
      </c>
      <c r="C589">
        <v>1304367</v>
      </c>
      <c r="D589" t="s">
        <v>64</v>
      </c>
      <c r="E589" t="s">
        <v>58</v>
      </c>
      <c r="H589" s="7" t="s">
        <v>482</v>
      </c>
      <c r="I589" t="s">
        <v>273</v>
      </c>
      <c r="T589" t="str">
        <f t="shared" si="29"/>
        <v xml:space="preserve">         </v>
      </c>
      <c r="U589" t="s">
        <v>61</v>
      </c>
      <c r="V589" t="s">
        <v>61</v>
      </c>
      <c r="W589" t="s">
        <v>82</v>
      </c>
      <c r="X589" t="s">
        <v>63</v>
      </c>
      <c r="Y589">
        <v>46</v>
      </c>
      <c r="AB589">
        <v>39</v>
      </c>
      <c r="AC589" t="s">
        <v>83</v>
      </c>
      <c r="AE589" t="s">
        <v>66</v>
      </c>
      <c r="AH589" t="str">
        <f t="shared" si="27"/>
        <v xml:space="preserve">KR 46   39 A  SUR  </v>
      </c>
      <c r="AI589" t="s">
        <v>61</v>
      </c>
      <c r="AJ589" t="s">
        <v>61</v>
      </c>
      <c r="AK589" t="s">
        <v>201</v>
      </c>
      <c r="AO589" s="1"/>
      <c r="AP589">
        <v>8</v>
      </c>
      <c r="AQ589" s="17">
        <v>41494</v>
      </c>
      <c r="AR589" s="4">
        <v>41499</v>
      </c>
      <c r="AS589" s="5">
        <f t="shared" si="28"/>
        <v>5</v>
      </c>
      <c r="AT589" t="s">
        <v>75</v>
      </c>
      <c r="AU589" t="s">
        <v>202</v>
      </c>
      <c r="AV589" s="10">
        <v>41499</v>
      </c>
      <c r="AW589" s="9" t="s">
        <v>203</v>
      </c>
    </row>
    <row r="590" spans="1:86" ht="15" customHeight="1">
      <c r="B590" t="s">
        <v>2178</v>
      </c>
      <c r="C590">
        <v>1304371</v>
      </c>
      <c r="D590" t="s">
        <v>64</v>
      </c>
      <c r="E590" t="s">
        <v>58</v>
      </c>
      <c r="H590" s="7" t="s">
        <v>482</v>
      </c>
      <c r="I590" t="s">
        <v>273</v>
      </c>
      <c r="T590" t="str">
        <f t="shared" si="29"/>
        <v xml:space="preserve">         </v>
      </c>
      <c r="U590" t="s">
        <v>61</v>
      </c>
      <c r="V590" t="s">
        <v>61</v>
      </c>
      <c r="W590" t="s">
        <v>82</v>
      </c>
      <c r="X590" t="s">
        <v>63</v>
      </c>
      <c r="Y590">
        <v>40</v>
      </c>
      <c r="Z590" t="s">
        <v>83</v>
      </c>
      <c r="AB590">
        <v>46</v>
      </c>
      <c r="AC590" t="s">
        <v>170</v>
      </c>
      <c r="AD590">
        <v>91</v>
      </c>
      <c r="AG590">
        <v>301</v>
      </c>
      <c r="AH590" t="str">
        <f t="shared" si="27"/>
        <v>KR 40 A  46 D 91   301</v>
      </c>
      <c r="AI590" t="s">
        <v>61</v>
      </c>
      <c r="AJ590" t="s">
        <v>61</v>
      </c>
      <c r="AK590" t="s">
        <v>109</v>
      </c>
      <c r="AO590" s="1"/>
      <c r="AP590">
        <v>7</v>
      </c>
      <c r="AQ590" s="17">
        <v>41495</v>
      </c>
      <c r="AR590" s="4">
        <v>41499</v>
      </c>
      <c r="AS590" s="5">
        <f t="shared" si="28"/>
        <v>4</v>
      </c>
      <c r="AT590" t="s">
        <v>75</v>
      </c>
      <c r="AU590" t="s">
        <v>15</v>
      </c>
      <c r="AV590" s="10">
        <v>41499</v>
      </c>
      <c r="AW590" s="9" t="s">
        <v>203</v>
      </c>
      <c r="AX590" s="10">
        <v>41499</v>
      </c>
      <c r="BK590" s="10">
        <v>41506</v>
      </c>
      <c r="BL590" s="10">
        <v>41506</v>
      </c>
      <c r="CE590" s="10">
        <v>41507</v>
      </c>
    </row>
    <row r="591" spans="1:86" ht="15" customHeight="1">
      <c r="B591" t="s">
        <v>2179</v>
      </c>
      <c r="C591">
        <v>1304384</v>
      </c>
      <c r="D591" t="s">
        <v>64</v>
      </c>
      <c r="E591" t="s">
        <v>101</v>
      </c>
      <c r="H591" s="7" t="s">
        <v>2180</v>
      </c>
      <c r="I591" t="s">
        <v>2181</v>
      </c>
      <c r="J591" t="s">
        <v>80</v>
      </c>
      <c r="K591">
        <v>38</v>
      </c>
      <c r="L591" t="s">
        <v>83</v>
      </c>
      <c r="M591" t="s">
        <v>66</v>
      </c>
      <c r="N591">
        <v>47</v>
      </c>
      <c r="O591" t="s">
        <v>83</v>
      </c>
      <c r="P591">
        <v>26</v>
      </c>
      <c r="T591" t="str">
        <f t="shared" si="29"/>
        <v xml:space="preserve">CL 38 A SUR 47 A 26   </v>
      </c>
      <c r="U591">
        <v>3026731</v>
      </c>
      <c r="V591" t="s">
        <v>61</v>
      </c>
      <c r="W591" t="s">
        <v>2182</v>
      </c>
      <c r="AH591" t="str">
        <f t="shared" si="27"/>
        <v xml:space="preserve">         </v>
      </c>
      <c r="AI591" t="s">
        <v>61</v>
      </c>
      <c r="AJ591" t="s">
        <v>61</v>
      </c>
      <c r="AK591" t="s">
        <v>201</v>
      </c>
      <c r="AO591" s="1"/>
      <c r="AP591">
        <v>8</v>
      </c>
      <c r="AQ591" s="17">
        <v>41498</v>
      </c>
      <c r="AR591" s="4">
        <v>41507</v>
      </c>
      <c r="AS591" s="5">
        <f t="shared" si="28"/>
        <v>9</v>
      </c>
      <c r="AT591" t="s">
        <v>75</v>
      </c>
      <c r="AU591" t="s">
        <v>15</v>
      </c>
      <c r="AV591" s="10">
        <v>41499</v>
      </c>
      <c r="AW591" s="9" t="s">
        <v>2183</v>
      </c>
      <c r="AX591" s="10">
        <v>41507</v>
      </c>
    </row>
    <row r="592" spans="1:86" ht="15" customHeight="1">
      <c r="B592" t="s">
        <v>2184</v>
      </c>
      <c r="D592" t="s">
        <v>64</v>
      </c>
      <c r="E592" t="s">
        <v>101</v>
      </c>
      <c r="H592" s="7" t="s">
        <v>694</v>
      </c>
      <c r="I592" t="s">
        <v>273</v>
      </c>
      <c r="T592" t="str">
        <f t="shared" si="29"/>
        <v xml:space="preserve">         </v>
      </c>
      <c r="U592" t="s">
        <v>61</v>
      </c>
      <c r="V592" t="s">
        <v>61</v>
      </c>
      <c r="W592" t="s">
        <v>82</v>
      </c>
      <c r="X592" t="s">
        <v>80</v>
      </c>
      <c r="Y592">
        <v>40</v>
      </c>
      <c r="Z592" t="s">
        <v>136</v>
      </c>
      <c r="AA592" t="s">
        <v>66</v>
      </c>
      <c r="AB592">
        <v>40</v>
      </c>
      <c r="AH592" t="str">
        <f t="shared" si="27"/>
        <v xml:space="preserve">CL 40 DD SUR 40     </v>
      </c>
      <c r="AI592" t="s">
        <v>61</v>
      </c>
      <c r="AJ592" t="s">
        <v>61</v>
      </c>
      <c r="AK592" t="s">
        <v>67</v>
      </c>
      <c r="AO592" s="1"/>
      <c r="AP592">
        <v>7</v>
      </c>
      <c r="AQ592" s="17">
        <v>41498</v>
      </c>
      <c r="AR592" s="4">
        <v>41527</v>
      </c>
      <c r="AS592" s="5">
        <f t="shared" si="28"/>
        <v>29</v>
      </c>
      <c r="AT592" t="s">
        <v>75</v>
      </c>
      <c r="AU592" t="s">
        <v>15</v>
      </c>
      <c r="AV592" s="10">
        <v>41527</v>
      </c>
      <c r="AW592" s="9" t="s">
        <v>237</v>
      </c>
      <c r="CE592" s="10">
        <v>41528</v>
      </c>
    </row>
    <row r="593" spans="1:83" ht="15" customHeight="1">
      <c r="B593" t="s">
        <v>2185</v>
      </c>
      <c r="C593">
        <v>1304397</v>
      </c>
      <c r="D593" t="s">
        <v>64</v>
      </c>
      <c r="G593" t="s">
        <v>2186</v>
      </c>
      <c r="H593" s="7" t="s">
        <v>2187</v>
      </c>
      <c r="I593" t="s">
        <v>923</v>
      </c>
      <c r="T593" t="str">
        <f t="shared" si="29"/>
        <v xml:space="preserve">         </v>
      </c>
      <c r="U593" t="s">
        <v>61</v>
      </c>
      <c r="V593" t="s">
        <v>61</v>
      </c>
      <c r="W593" t="s">
        <v>1276</v>
      </c>
      <c r="AH593" t="str">
        <f t="shared" si="27"/>
        <v xml:space="preserve">         </v>
      </c>
      <c r="AI593" t="s">
        <v>61</v>
      </c>
      <c r="AJ593" t="s">
        <v>61</v>
      </c>
      <c r="AK593" t="s">
        <v>147</v>
      </c>
      <c r="AO593" s="1"/>
      <c r="AP593">
        <v>9</v>
      </c>
      <c r="AQ593" s="17">
        <v>41498</v>
      </c>
      <c r="AR593" s="4"/>
      <c r="AS593" s="5">
        <f t="shared" si="28"/>
        <v>-41498</v>
      </c>
      <c r="AT593" t="s">
        <v>148</v>
      </c>
      <c r="AU593" t="s">
        <v>252</v>
      </c>
    </row>
    <row r="594" spans="1:83" ht="15" customHeight="1">
      <c r="B594" t="s">
        <v>2188</v>
      </c>
      <c r="C594">
        <v>1304400</v>
      </c>
      <c r="D594" t="s">
        <v>125</v>
      </c>
      <c r="H594" s="7" t="s">
        <v>2189</v>
      </c>
      <c r="I594" t="s">
        <v>273</v>
      </c>
      <c r="T594" t="str">
        <f t="shared" si="29"/>
        <v xml:space="preserve">         </v>
      </c>
      <c r="U594" t="s">
        <v>61</v>
      </c>
      <c r="V594" t="s">
        <v>61</v>
      </c>
      <c r="W594" t="s">
        <v>2190</v>
      </c>
      <c r="X594" t="s">
        <v>63</v>
      </c>
      <c r="Y594">
        <v>32</v>
      </c>
      <c r="AB594">
        <v>38</v>
      </c>
      <c r="AC594" t="s">
        <v>83</v>
      </c>
      <c r="AD594">
        <v>28</v>
      </c>
      <c r="AE594" t="s">
        <v>66</v>
      </c>
      <c r="AH594" t="str">
        <f t="shared" si="27"/>
        <v xml:space="preserve">KR 32   38 A 28 SUR  </v>
      </c>
      <c r="AI594">
        <v>66924778</v>
      </c>
      <c r="AJ594">
        <v>3321134</v>
      </c>
      <c r="AK594" t="s">
        <v>211</v>
      </c>
      <c r="AO594" s="1"/>
      <c r="AP594">
        <v>9</v>
      </c>
      <c r="AQ594" s="17">
        <v>41498</v>
      </c>
      <c r="AR594" s="4">
        <v>41506</v>
      </c>
      <c r="AS594" s="5">
        <f t="shared" si="28"/>
        <v>8</v>
      </c>
      <c r="AT594" t="s">
        <v>75</v>
      </c>
      <c r="AU594" t="s">
        <v>15</v>
      </c>
      <c r="AV594" s="10">
        <v>41498</v>
      </c>
      <c r="AW594" s="9" t="s">
        <v>237</v>
      </c>
      <c r="AX594" s="10">
        <v>41499</v>
      </c>
    </row>
    <row r="595" spans="1:83" ht="15" customHeight="1">
      <c r="B595" t="s">
        <v>2191</v>
      </c>
      <c r="C595" t="s">
        <v>2192</v>
      </c>
      <c r="D595" t="s">
        <v>94</v>
      </c>
      <c r="G595" t="s">
        <v>2193</v>
      </c>
      <c r="H595" s="7" t="s">
        <v>2194</v>
      </c>
      <c r="I595" t="s">
        <v>89</v>
      </c>
      <c r="T595" t="str">
        <f t="shared" si="29"/>
        <v xml:space="preserve">         </v>
      </c>
      <c r="U595" t="s">
        <v>61</v>
      </c>
      <c r="V595" t="s">
        <v>61</v>
      </c>
      <c r="W595" t="s">
        <v>2195</v>
      </c>
      <c r="AH595" t="str">
        <f t="shared" si="27"/>
        <v xml:space="preserve">         </v>
      </c>
      <c r="AI595">
        <v>5380172</v>
      </c>
      <c r="AJ595">
        <v>3356597</v>
      </c>
      <c r="AL595" t="s">
        <v>998</v>
      </c>
      <c r="AO595" s="1"/>
      <c r="AP595">
        <v>13</v>
      </c>
      <c r="AQ595" s="17">
        <v>41498</v>
      </c>
      <c r="AR595" s="4">
        <v>41498</v>
      </c>
      <c r="AS595" s="5">
        <f t="shared" si="28"/>
        <v>0</v>
      </c>
      <c r="AT595" t="s">
        <v>75</v>
      </c>
      <c r="AU595" t="s">
        <v>15</v>
      </c>
      <c r="AV595" s="10">
        <v>41492</v>
      </c>
      <c r="AW595" s="9" t="s">
        <v>118</v>
      </c>
      <c r="AX595" s="10">
        <v>41498</v>
      </c>
    </row>
    <row r="596" spans="1:83" ht="15" customHeight="1">
      <c r="B596" t="s">
        <v>2196</v>
      </c>
      <c r="C596">
        <v>1304398</v>
      </c>
      <c r="D596" t="s">
        <v>94</v>
      </c>
      <c r="H596" s="7" t="s">
        <v>2197</v>
      </c>
      <c r="I596" t="s">
        <v>231</v>
      </c>
      <c r="T596" t="str">
        <f t="shared" si="29"/>
        <v xml:space="preserve">         </v>
      </c>
      <c r="U596" t="s">
        <v>61</v>
      </c>
      <c r="V596" t="s">
        <v>61</v>
      </c>
      <c r="W596" t="s">
        <v>82</v>
      </c>
      <c r="X596" t="s">
        <v>80</v>
      </c>
      <c r="Y596">
        <v>25</v>
      </c>
      <c r="AA596" t="s">
        <v>66</v>
      </c>
      <c r="AB596">
        <v>46</v>
      </c>
      <c r="AD596">
        <v>147</v>
      </c>
      <c r="AG596">
        <v>104</v>
      </c>
      <c r="AH596" t="str">
        <f t="shared" si="27"/>
        <v>CL 25  SUR 46  147   104</v>
      </c>
      <c r="AI596" t="s">
        <v>61</v>
      </c>
      <c r="AJ596" t="s">
        <v>61</v>
      </c>
      <c r="AK596" t="s">
        <v>645</v>
      </c>
      <c r="AO596" s="1"/>
      <c r="AP596">
        <v>2</v>
      </c>
      <c r="AQ596" s="17">
        <v>41498</v>
      </c>
      <c r="AR596" s="4">
        <v>41502</v>
      </c>
      <c r="AS596" s="5">
        <f t="shared" si="28"/>
        <v>4</v>
      </c>
      <c r="AT596" t="s">
        <v>75</v>
      </c>
      <c r="AU596" t="s">
        <v>15</v>
      </c>
      <c r="AV596" s="10">
        <v>41502</v>
      </c>
      <c r="AW596" s="9" t="s">
        <v>519</v>
      </c>
      <c r="AX596" s="10">
        <v>41514</v>
      </c>
      <c r="AY596" s="10">
        <v>41513</v>
      </c>
      <c r="AZ596" s="9" t="s">
        <v>519</v>
      </c>
      <c r="BA596" s="10">
        <v>41514</v>
      </c>
      <c r="CE596" s="10">
        <v>41514</v>
      </c>
    </row>
    <row r="597" spans="1:83" ht="15" customHeight="1">
      <c r="B597" t="s">
        <v>2198</v>
      </c>
      <c r="D597" t="s">
        <v>64</v>
      </c>
      <c r="G597" t="s">
        <v>2199</v>
      </c>
      <c r="H597" s="7" t="s">
        <v>2200</v>
      </c>
      <c r="I597" t="s">
        <v>2201</v>
      </c>
      <c r="T597" t="str">
        <f t="shared" si="29"/>
        <v xml:space="preserve">         </v>
      </c>
      <c r="U597" t="s">
        <v>61</v>
      </c>
      <c r="V597" t="s">
        <v>61</v>
      </c>
      <c r="W597" t="s">
        <v>2182</v>
      </c>
      <c r="AH597" t="str">
        <f t="shared" si="27"/>
        <v xml:space="preserve">         </v>
      </c>
      <c r="AI597" t="s">
        <v>61</v>
      </c>
      <c r="AJ597" t="s">
        <v>61</v>
      </c>
      <c r="AO597" s="1"/>
      <c r="AQ597" s="17">
        <v>41471</v>
      </c>
      <c r="AR597" s="4"/>
      <c r="AS597" s="5">
        <f t="shared" si="28"/>
        <v>-41471</v>
      </c>
      <c r="AT597" t="s">
        <v>84</v>
      </c>
      <c r="AU597" t="s">
        <v>252</v>
      </c>
    </row>
    <row r="598" spans="1:83" ht="15" customHeight="1">
      <c r="B598" t="s">
        <v>2202</v>
      </c>
      <c r="C598">
        <v>1304424</v>
      </c>
      <c r="D598" t="s">
        <v>87</v>
      </c>
      <c r="H598" s="7" t="s">
        <v>2203</v>
      </c>
      <c r="I598" t="s">
        <v>273</v>
      </c>
      <c r="T598" t="str">
        <f t="shared" si="29"/>
        <v xml:space="preserve">         </v>
      </c>
      <c r="U598" t="s">
        <v>61</v>
      </c>
      <c r="V598" t="s">
        <v>61</v>
      </c>
      <c r="W598" t="s">
        <v>2204</v>
      </c>
      <c r="AH598" t="str">
        <f t="shared" si="27"/>
        <v xml:space="preserve">         </v>
      </c>
      <c r="AI598" t="s">
        <v>61</v>
      </c>
      <c r="AJ598" t="s">
        <v>61</v>
      </c>
      <c r="AL598" t="s">
        <v>347</v>
      </c>
      <c r="AO598" s="1"/>
      <c r="AP598">
        <v>10</v>
      </c>
      <c r="AQ598" s="17">
        <v>41498</v>
      </c>
      <c r="AR598" s="4">
        <v>41516</v>
      </c>
      <c r="AS598" s="5">
        <f t="shared" si="28"/>
        <v>18</v>
      </c>
      <c r="AT598" t="s">
        <v>75</v>
      </c>
      <c r="AU598" t="s">
        <v>15</v>
      </c>
      <c r="AV598" s="10">
        <v>41516</v>
      </c>
      <c r="AW598" s="9" t="s">
        <v>368</v>
      </c>
      <c r="AX598" s="10">
        <v>41516</v>
      </c>
      <c r="AY598" s="10">
        <v>41618</v>
      </c>
      <c r="AZ598" s="9" t="s">
        <v>1030</v>
      </c>
      <c r="BA598" s="10">
        <v>41618</v>
      </c>
      <c r="CE598" s="10">
        <v>41621</v>
      </c>
    </row>
    <row r="599" spans="1:83" ht="15" customHeight="1">
      <c r="B599" t="s">
        <v>2205</v>
      </c>
      <c r="D599" t="s">
        <v>94</v>
      </c>
      <c r="G599" t="s">
        <v>2206</v>
      </c>
      <c r="H599" s="7" t="s">
        <v>2207</v>
      </c>
      <c r="I599" t="s">
        <v>89</v>
      </c>
      <c r="T599" t="str">
        <f t="shared" si="29"/>
        <v xml:space="preserve">         </v>
      </c>
      <c r="U599" t="s">
        <v>61</v>
      </c>
      <c r="V599" t="s">
        <v>61</v>
      </c>
      <c r="W599" t="s">
        <v>2208</v>
      </c>
      <c r="AH599" t="str">
        <f t="shared" si="27"/>
        <v xml:space="preserve">         </v>
      </c>
      <c r="AI599" t="s">
        <v>61</v>
      </c>
      <c r="AJ599">
        <v>3860484</v>
      </c>
      <c r="AL599" t="s">
        <v>91</v>
      </c>
      <c r="AO599" s="1"/>
      <c r="AP599">
        <v>12</v>
      </c>
      <c r="AQ599" s="17">
        <v>41497</v>
      </c>
      <c r="AR599" s="4">
        <v>41501</v>
      </c>
      <c r="AS599" s="5">
        <f t="shared" si="28"/>
        <v>4</v>
      </c>
      <c r="AT599" t="s">
        <v>75</v>
      </c>
      <c r="AU599" t="s">
        <v>15</v>
      </c>
      <c r="AV599" s="10">
        <v>41501</v>
      </c>
      <c r="AW599" s="9" t="s">
        <v>421</v>
      </c>
      <c r="AX599" s="10">
        <v>41506</v>
      </c>
      <c r="CE599" s="10">
        <v>41507</v>
      </c>
    </row>
    <row r="600" spans="1:83" ht="15" customHeight="1">
      <c r="B600" t="s">
        <v>2209</v>
      </c>
      <c r="D600" t="s">
        <v>180</v>
      </c>
      <c r="H600" s="7" t="s">
        <v>1209</v>
      </c>
      <c r="I600" t="s">
        <v>218</v>
      </c>
      <c r="T600" t="str">
        <f t="shared" si="29"/>
        <v xml:space="preserve">         </v>
      </c>
      <c r="U600" t="s">
        <v>61</v>
      </c>
      <c r="V600" t="s">
        <v>61</v>
      </c>
      <c r="W600" t="s">
        <v>2210</v>
      </c>
      <c r="X600" t="s">
        <v>63</v>
      </c>
      <c r="Y600">
        <v>27</v>
      </c>
      <c r="AB600">
        <v>23</v>
      </c>
      <c r="AD600">
        <v>145</v>
      </c>
      <c r="AE600" t="s">
        <v>66</v>
      </c>
      <c r="AH600" t="str">
        <f t="shared" si="27"/>
        <v xml:space="preserve">KR 27   23  145 SUR  </v>
      </c>
      <c r="AI600">
        <v>900367501</v>
      </c>
      <c r="AJ600" t="s">
        <v>2211</v>
      </c>
      <c r="AK600" t="s">
        <v>99</v>
      </c>
      <c r="AO600" s="1"/>
      <c r="AP600">
        <v>4</v>
      </c>
      <c r="AQ600" s="17">
        <v>41500</v>
      </c>
      <c r="AR600" s="4">
        <v>41500</v>
      </c>
      <c r="AS600" s="5">
        <f t="shared" si="28"/>
        <v>0</v>
      </c>
      <c r="AT600" t="s">
        <v>75</v>
      </c>
      <c r="AU600" t="s">
        <v>15</v>
      </c>
      <c r="BK600" s="10">
        <v>41514</v>
      </c>
    </row>
    <row r="601" spans="1:83" ht="15" customHeight="1">
      <c r="A601" t="s">
        <v>2212</v>
      </c>
      <c r="B601" t="s">
        <v>2213</v>
      </c>
      <c r="C601">
        <v>1305711</v>
      </c>
      <c r="D601" t="s">
        <v>180</v>
      </c>
      <c r="H601" s="7" t="s">
        <v>2214</v>
      </c>
      <c r="I601" t="s">
        <v>218</v>
      </c>
      <c r="T601" t="str">
        <f t="shared" si="29"/>
        <v xml:space="preserve">         </v>
      </c>
      <c r="U601" t="s">
        <v>61</v>
      </c>
      <c r="V601" t="s">
        <v>61</v>
      </c>
      <c r="W601" t="s">
        <v>2215</v>
      </c>
      <c r="X601" t="s">
        <v>63</v>
      </c>
      <c r="Y601">
        <v>38</v>
      </c>
      <c r="AB601">
        <v>24</v>
      </c>
      <c r="AE601" t="s">
        <v>66</v>
      </c>
      <c r="AH601" t="str">
        <f t="shared" si="27"/>
        <v xml:space="preserve">KR 38   24   SUR  </v>
      </c>
      <c r="AI601" t="s">
        <v>61</v>
      </c>
      <c r="AJ601">
        <v>5116199</v>
      </c>
      <c r="AK601" t="s">
        <v>374</v>
      </c>
      <c r="AO601" s="1"/>
      <c r="AP601">
        <v>4</v>
      </c>
      <c r="AQ601" s="17">
        <v>41492</v>
      </c>
      <c r="AR601" s="4">
        <v>41520</v>
      </c>
      <c r="AS601" s="5">
        <f t="shared" si="28"/>
        <v>28</v>
      </c>
      <c r="AT601" t="s">
        <v>75</v>
      </c>
      <c r="AU601" t="s">
        <v>195</v>
      </c>
      <c r="AV601" s="10">
        <v>41520</v>
      </c>
      <c r="AW601" s="9" t="s">
        <v>140</v>
      </c>
      <c r="AX601" s="10">
        <v>41521</v>
      </c>
    </row>
    <row r="602" spans="1:83" ht="15" customHeight="1">
      <c r="A602" t="s">
        <v>2216</v>
      </c>
      <c r="B602" t="s">
        <v>2217</v>
      </c>
      <c r="C602">
        <v>1309356</v>
      </c>
      <c r="D602" t="s">
        <v>94</v>
      </c>
      <c r="H602" s="7" t="s">
        <v>2218</v>
      </c>
      <c r="I602" t="s">
        <v>218</v>
      </c>
      <c r="T602" t="str">
        <f t="shared" si="29"/>
        <v xml:space="preserve">         </v>
      </c>
      <c r="U602" t="s">
        <v>61</v>
      </c>
      <c r="V602" t="s">
        <v>61</v>
      </c>
      <c r="W602" t="s">
        <v>2219</v>
      </c>
      <c r="X602" t="s">
        <v>80</v>
      </c>
      <c r="Y602">
        <v>24</v>
      </c>
      <c r="AA602" t="s">
        <v>66</v>
      </c>
      <c r="AB602">
        <v>39</v>
      </c>
      <c r="AD602">
        <v>85</v>
      </c>
      <c r="AH602" t="str">
        <f t="shared" si="27"/>
        <v xml:space="preserve">CL 24  SUR 39  85   </v>
      </c>
      <c r="AI602" t="s">
        <v>2220</v>
      </c>
      <c r="AJ602" t="s">
        <v>2221</v>
      </c>
      <c r="AK602" t="s">
        <v>374</v>
      </c>
      <c r="AO602" s="1"/>
      <c r="AP602">
        <v>4</v>
      </c>
      <c r="AQ602" s="17">
        <v>41502</v>
      </c>
      <c r="AR602" s="4">
        <v>41523</v>
      </c>
      <c r="AS602" s="5">
        <f t="shared" si="28"/>
        <v>21</v>
      </c>
      <c r="AT602" t="s">
        <v>75</v>
      </c>
      <c r="AU602" t="s">
        <v>15</v>
      </c>
      <c r="AV602" s="10">
        <v>41597</v>
      </c>
      <c r="AW602" s="9" t="s">
        <v>118</v>
      </c>
      <c r="AX602" s="10">
        <v>41603</v>
      </c>
      <c r="CE602" s="10">
        <v>41606</v>
      </c>
    </row>
    <row r="603" spans="1:83" ht="15" customHeight="1">
      <c r="B603" t="s">
        <v>2222</v>
      </c>
      <c r="C603" t="s">
        <v>2223</v>
      </c>
      <c r="D603" t="s">
        <v>94</v>
      </c>
      <c r="H603" s="7" t="s">
        <v>2224</v>
      </c>
      <c r="I603" t="s">
        <v>2225</v>
      </c>
      <c r="J603" t="s">
        <v>63</v>
      </c>
      <c r="K603">
        <v>25</v>
      </c>
      <c r="N603">
        <v>39</v>
      </c>
      <c r="O603" t="s">
        <v>104</v>
      </c>
      <c r="P603">
        <v>101</v>
      </c>
      <c r="Q603" t="s">
        <v>66</v>
      </c>
      <c r="T603" t="str">
        <f t="shared" si="29"/>
        <v xml:space="preserve">KR 25   39 B 101 SUR  </v>
      </c>
      <c r="U603" t="s">
        <v>2226</v>
      </c>
      <c r="V603">
        <v>2706971</v>
      </c>
      <c r="W603" t="s">
        <v>82</v>
      </c>
      <c r="AI603" t="s">
        <v>61</v>
      </c>
      <c r="AJ603" t="s">
        <v>61</v>
      </c>
      <c r="AK603" t="s">
        <v>454</v>
      </c>
      <c r="AO603" s="1"/>
      <c r="AP603">
        <v>6</v>
      </c>
      <c r="AQ603" s="17">
        <v>41494</v>
      </c>
      <c r="AR603" s="4">
        <v>41520</v>
      </c>
      <c r="AS603" s="5">
        <f t="shared" si="28"/>
        <v>26</v>
      </c>
      <c r="AT603" t="s">
        <v>75</v>
      </c>
      <c r="AU603" t="s">
        <v>15</v>
      </c>
      <c r="AV603" s="10">
        <v>41520</v>
      </c>
      <c r="AW603" s="9" t="s">
        <v>421</v>
      </c>
      <c r="AX603" s="10">
        <v>41521</v>
      </c>
      <c r="AY603" s="10">
        <v>41750</v>
      </c>
      <c r="AZ603" s="9" t="s">
        <v>503</v>
      </c>
      <c r="BA603" s="10">
        <v>41752</v>
      </c>
      <c r="CE603" s="10">
        <v>41528</v>
      </c>
    </row>
    <row r="604" spans="1:83" ht="15" customHeight="1">
      <c r="B604" t="s">
        <v>2227</v>
      </c>
      <c r="C604" t="s">
        <v>2228</v>
      </c>
      <c r="D604" t="s">
        <v>77</v>
      </c>
      <c r="H604" s="7" t="s">
        <v>2229</v>
      </c>
      <c r="I604" t="s">
        <v>2230</v>
      </c>
      <c r="J604" t="s">
        <v>63</v>
      </c>
      <c r="K604">
        <v>27</v>
      </c>
      <c r="N604">
        <v>23</v>
      </c>
      <c r="P604">
        <v>145</v>
      </c>
      <c r="Q604" t="s">
        <v>66</v>
      </c>
      <c r="T604" t="str">
        <f t="shared" si="29"/>
        <v xml:space="preserve">KR 27   23  145 SUR  </v>
      </c>
      <c r="U604" t="s">
        <v>2231</v>
      </c>
      <c r="V604">
        <v>5784310</v>
      </c>
      <c r="W604" t="s">
        <v>2232</v>
      </c>
      <c r="X604" t="s">
        <v>63</v>
      </c>
      <c r="Y604">
        <v>27</v>
      </c>
      <c r="AB604">
        <v>23</v>
      </c>
      <c r="AD604">
        <v>135</v>
      </c>
      <c r="AE604" t="s">
        <v>66</v>
      </c>
      <c r="AH604" t="str">
        <f t="shared" si="27"/>
        <v xml:space="preserve">KR 27   23  135 SUR  </v>
      </c>
      <c r="AI604" t="s">
        <v>61</v>
      </c>
      <c r="AJ604" t="s">
        <v>61</v>
      </c>
      <c r="AK604" t="s">
        <v>99</v>
      </c>
      <c r="AO604" s="1"/>
      <c r="AP604">
        <v>4</v>
      </c>
      <c r="AQ604" s="17">
        <v>41495</v>
      </c>
      <c r="AR604" s="4">
        <v>41521</v>
      </c>
      <c r="AS604" s="5">
        <f t="shared" si="28"/>
        <v>26</v>
      </c>
      <c r="AT604" t="s">
        <v>75</v>
      </c>
      <c r="AU604" t="s">
        <v>15</v>
      </c>
      <c r="AV604" s="10">
        <v>41521</v>
      </c>
      <c r="AW604" s="9" t="s">
        <v>1029</v>
      </c>
      <c r="AX604" s="10">
        <v>41522</v>
      </c>
    </row>
    <row r="605" spans="1:83" ht="15" customHeight="1">
      <c r="B605" t="s">
        <v>2233</v>
      </c>
      <c r="C605">
        <v>1304459</v>
      </c>
      <c r="D605" t="s">
        <v>64</v>
      </c>
      <c r="E605" t="s">
        <v>58</v>
      </c>
      <c r="H605" s="7" t="s">
        <v>482</v>
      </c>
      <c r="I605" t="s">
        <v>2234</v>
      </c>
      <c r="T605" t="str">
        <f t="shared" si="29"/>
        <v xml:space="preserve">         </v>
      </c>
      <c r="U605" t="s">
        <v>61</v>
      </c>
      <c r="V605">
        <v>2703034</v>
      </c>
      <c r="W605" t="s">
        <v>82</v>
      </c>
      <c r="AH605" t="str">
        <f t="shared" si="27"/>
        <v xml:space="preserve">         </v>
      </c>
      <c r="AI605" t="s">
        <v>61</v>
      </c>
      <c r="AJ605" t="s">
        <v>61</v>
      </c>
      <c r="AK605" t="s">
        <v>225</v>
      </c>
      <c r="AO605" s="1"/>
      <c r="AP605">
        <v>7</v>
      </c>
      <c r="AQ605" s="17">
        <v>41499</v>
      </c>
      <c r="AR605" s="4">
        <v>41499</v>
      </c>
      <c r="AS605" s="5">
        <f t="shared" si="28"/>
        <v>0</v>
      </c>
      <c r="AT605" t="s">
        <v>75</v>
      </c>
      <c r="AU605" t="s">
        <v>15</v>
      </c>
      <c r="AV605" s="10">
        <v>41499</v>
      </c>
      <c r="AW605" s="9" t="s">
        <v>203</v>
      </c>
      <c r="AX605" s="10">
        <v>41499</v>
      </c>
    </row>
    <row r="606" spans="1:83" ht="15" customHeight="1">
      <c r="B606" t="s">
        <v>2235</v>
      </c>
      <c r="C606">
        <v>1304462</v>
      </c>
      <c r="D606" t="s">
        <v>94</v>
      </c>
      <c r="H606" s="7" t="s">
        <v>1558</v>
      </c>
      <c r="I606" t="s">
        <v>60</v>
      </c>
      <c r="T606" t="str">
        <f t="shared" si="29"/>
        <v xml:space="preserve">         </v>
      </c>
      <c r="U606" t="s">
        <v>61</v>
      </c>
      <c r="V606" t="s">
        <v>61</v>
      </c>
      <c r="W606" t="s">
        <v>2236</v>
      </c>
      <c r="X606" t="s">
        <v>80</v>
      </c>
      <c r="Y606">
        <v>39</v>
      </c>
      <c r="AA606" t="s">
        <v>66</v>
      </c>
      <c r="AB606">
        <v>36</v>
      </c>
      <c r="AD606">
        <v>5</v>
      </c>
      <c r="AH606" t="str">
        <f t="shared" si="27"/>
        <v xml:space="preserve">CL 39  SUR 36  5   </v>
      </c>
      <c r="AI606" t="s">
        <v>61</v>
      </c>
      <c r="AJ606">
        <v>2760116</v>
      </c>
      <c r="AK606" t="s">
        <v>211</v>
      </c>
      <c r="AO606" s="1"/>
      <c r="AP606">
        <v>9</v>
      </c>
      <c r="AQ606" s="17">
        <v>41499</v>
      </c>
      <c r="AR606" s="4">
        <v>41499</v>
      </c>
      <c r="AS606" s="5">
        <f t="shared" si="28"/>
        <v>0</v>
      </c>
      <c r="AT606" t="s">
        <v>75</v>
      </c>
      <c r="AU606" t="s">
        <v>15</v>
      </c>
      <c r="AV606" s="10">
        <v>41499</v>
      </c>
      <c r="AW606" s="9" t="s">
        <v>203</v>
      </c>
      <c r="AX606" s="10">
        <v>41499</v>
      </c>
      <c r="CE606" s="10">
        <v>41502</v>
      </c>
    </row>
    <row r="607" spans="1:83" ht="15" customHeight="1">
      <c r="B607" t="s">
        <v>2237</v>
      </c>
      <c r="C607">
        <v>1304470</v>
      </c>
      <c r="D607" t="s">
        <v>64</v>
      </c>
      <c r="E607" t="s">
        <v>58</v>
      </c>
      <c r="H607" s="7" t="s">
        <v>482</v>
      </c>
      <c r="I607" t="s">
        <v>60</v>
      </c>
      <c r="T607" t="str">
        <f t="shared" si="29"/>
        <v xml:space="preserve">         </v>
      </c>
      <c r="U607" t="s">
        <v>61</v>
      </c>
      <c r="V607" t="s">
        <v>61</v>
      </c>
      <c r="W607" t="s">
        <v>2238</v>
      </c>
      <c r="AH607" t="str">
        <f t="shared" si="27"/>
        <v xml:space="preserve">         </v>
      </c>
      <c r="AI607">
        <v>98660122</v>
      </c>
      <c r="AJ607">
        <v>3156770358</v>
      </c>
      <c r="AK607" t="s">
        <v>432</v>
      </c>
      <c r="AO607" s="1"/>
      <c r="AP607">
        <v>1</v>
      </c>
      <c r="AQ607" s="17">
        <v>41500</v>
      </c>
      <c r="AR607" s="4">
        <v>41500</v>
      </c>
      <c r="AS607" s="5">
        <f t="shared" si="28"/>
        <v>0</v>
      </c>
      <c r="AT607" t="s">
        <v>75</v>
      </c>
      <c r="AU607" t="s">
        <v>15</v>
      </c>
      <c r="AV607" s="10">
        <v>41500</v>
      </c>
      <c r="AW607" s="9" t="s">
        <v>1030</v>
      </c>
      <c r="AX607" s="10">
        <v>41500</v>
      </c>
      <c r="CE607" s="10">
        <v>41500</v>
      </c>
    </row>
    <row r="608" spans="1:83" ht="15" customHeight="1">
      <c r="B608" t="s">
        <v>2239</v>
      </c>
      <c r="C608">
        <v>1304487</v>
      </c>
      <c r="D608" t="s">
        <v>64</v>
      </c>
      <c r="E608" t="s">
        <v>58</v>
      </c>
      <c r="F608">
        <v>9</v>
      </c>
      <c r="H608" s="7" t="s">
        <v>2240</v>
      </c>
      <c r="I608" t="s">
        <v>273</v>
      </c>
      <c r="T608" t="str">
        <f t="shared" si="29"/>
        <v xml:space="preserve">         </v>
      </c>
      <c r="U608" t="s">
        <v>61</v>
      </c>
      <c r="V608" t="s">
        <v>61</v>
      </c>
      <c r="W608" t="s">
        <v>2241</v>
      </c>
      <c r="X608" t="s">
        <v>63</v>
      </c>
      <c r="Y608">
        <v>27</v>
      </c>
      <c r="AB608">
        <v>35</v>
      </c>
      <c r="AD608">
        <v>16</v>
      </c>
      <c r="AE608" t="s">
        <v>66</v>
      </c>
      <c r="AH608" t="str">
        <f t="shared" si="27"/>
        <v xml:space="preserve">KR 27   35  16 SUR  </v>
      </c>
      <c r="AI608" t="s">
        <v>2242</v>
      </c>
      <c r="AJ608">
        <v>3361808</v>
      </c>
      <c r="AK608" t="s">
        <v>184</v>
      </c>
      <c r="AO608" s="1"/>
      <c r="AP608">
        <v>4</v>
      </c>
      <c r="AQ608" s="17">
        <v>41500</v>
      </c>
      <c r="AR608" s="4">
        <v>41515</v>
      </c>
      <c r="AS608" s="5">
        <f t="shared" si="28"/>
        <v>15</v>
      </c>
      <c r="AT608" t="s">
        <v>69</v>
      </c>
      <c r="AU608" t="s">
        <v>15</v>
      </c>
      <c r="AV608" s="10">
        <v>41500</v>
      </c>
      <c r="AW608" s="9" t="s">
        <v>2243</v>
      </c>
      <c r="AX608" s="10">
        <v>41500</v>
      </c>
      <c r="BM608" s="10">
        <v>41512</v>
      </c>
      <c r="BN608" s="10">
        <v>41515</v>
      </c>
      <c r="BO608" s="10">
        <v>41522</v>
      </c>
      <c r="BP608" s="10">
        <v>41522</v>
      </c>
    </row>
    <row r="609" spans="1:83" ht="30" customHeight="1">
      <c r="B609" t="s">
        <v>2244</v>
      </c>
      <c r="C609" t="s">
        <v>2245</v>
      </c>
      <c r="D609" t="s">
        <v>64</v>
      </c>
      <c r="E609" t="s">
        <v>101</v>
      </c>
      <c r="F609">
        <v>3</v>
      </c>
      <c r="H609" s="7" t="s">
        <v>2246</v>
      </c>
      <c r="I609" t="s">
        <v>804</v>
      </c>
      <c r="T609" t="str">
        <f t="shared" si="29"/>
        <v xml:space="preserve">         </v>
      </c>
      <c r="U609" t="s">
        <v>61</v>
      </c>
      <c r="V609" t="s">
        <v>61</v>
      </c>
      <c r="W609" t="s">
        <v>2247</v>
      </c>
      <c r="X609" t="s">
        <v>80</v>
      </c>
      <c r="Y609">
        <v>36</v>
      </c>
      <c r="Z609" t="s">
        <v>298</v>
      </c>
      <c r="AA609" t="s">
        <v>66</v>
      </c>
      <c r="AB609">
        <v>25</v>
      </c>
      <c r="AC609" t="s">
        <v>104</v>
      </c>
      <c r="AD609">
        <v>150</v>
      </c>
      <c r="AH609" t="str">
        <f t="shared" ref="AH609:AH672" si="30">CONCATENATE(X609," ",Y609," ",Z609," ",AA609," ",AB609," ",AC609," ",AD609," ",AE609," ",AF609," ",AG609)</f>
        <v xml:space="preserve">CL 36 AA SUR 25 B 150   </v>
      </c>
      <c r="AI609" t="s">
        <v>2248</v>
      </c>
      <c r="AJ609">
        <v>3344067</v>
      </c>
      <c r="AK609" t="s">
        <v>397</v>
      </c>
      <c r="AO609" s="1"/>
      <c r="AP609">
        <v>5</v>
      </c>
      <c r="AQ609" s="17">
        <v>41500</v>
      </c>
      <c r="AR609" s="4">
        <v>41512</v>
      </c>
      <c r="AS609" s="5">
        <f t="shared" si="28"/>
        <v>12</v>
      </c>
      <c r="AT609" t="s">
        <v>69</v>
      </c>
      <c r="AU609" t="s">
        <v>15</v>
      </c>
      <c r="AV609" s="10">
        <v>41500</v>
      </c>
      <c r="AW609" s="9" t="s">
        <v>2243</v>
      </c>
      <c r="AX609" s="10">
        <v>41500</v>
      </c>
      <c r="BM609" s="10">
        <v>41512</v>
      </c>
      <c r="BN609" s="10">
        <v>41514</v>
      </c>
      <c r="BO609" s="10">
        <v>41514</v>
      </c>
      <c r="BP609" s="10">
        <v>41514</v>
      </c>
      <c r="BS609" s="10">
        <v>41683</v>
      </c>
      <c r="BT609" s="10">
        <v>41698</v>
      </c>
      <c r="CE609" s="10">
        <v>41703</v>
      </c>
    </row>
    <row r="610" spans="1:83" ht="15" customHeight="1">
      <c r="B610" t="s">
        <v>2249</v>
      </c>
      <c r="C610" t="s">
        <v>2250</v>
      </c>
      <c r="D610" t="s">
        <v>87</v>
      </c>
      <c r="E610" t="s">
        <v>58</v>
      </c>
      <c r="H610" s="7" t="s">
        <v>2251</v>
      </c>
      <c r="I610" t="s">
        <v>804</v>
      </c>
      <c r="T610" t="str">
        <f t="shared" si="29"/>
        <v xml:space="preserve">         </v>
      </c>
      <c r="U610" t="s">
        <v>61</v>
      </c>
      <c r="V610" t="s">
        <v>61</v>
      </c>
      <c r="W610" t="s">
        <v>2252</v>
      </c>
      <c r="X610" t="s">
        <v>80</v>
      </c>
      <c r="Y610">
        <v>29</v>
      </c>
      <c r="AA610" t="s">
        <v>66</v>
      </c>
      <c r="AB610">
        <v>25</v>
      </c>
      <c r="AD610">
        <v>2</v>
      </c>
      <c r="AG610">
        <v>125</v>
      </c>
      <c r="AH610" t="str">
        <f t="shared" si="30"/>
        <v>CL 29  SUR 25  2   125</v>
      </c>
      <c r="AI610">
        <v>43058406</v>
      </c>
      <c r="AJ610">
        <v>2769526</v>
      </c>
      <c r="AK610" t="s">
        <v>184</v>
      </c>
      <c r="AO610" s="1"/>
      <c r="AP610">
        <v>4</v>
      </c>
      <c r="AQ610" s="17">
        <v>41500</v>
      </c>
      <c r="AR610" s="4">
        <v>41500</v>
      </c>
      <c r="AS610" s="5">
        <f t="shared" si="28"/>
        <v>0</v>
      </c>
      <c r="AT610" t="s">
        <v>75</v>
      </c>
      <c r="AU610" t="s">
        <v>15</v>
      </c>
      <c r="AV610" s="10">
        <v>41500</v>
      </c>
      <c r="AW610" s="9" t="s">
        <v>2243</v>
      </c>
      <c r="AX610" s="10">
        <v>41500</v>
      </c>
      <c r="AY610" s="10">
        <v>41557</v>
      </c>
      <c r="AZ610" s="9" t="s">
        <v>421</v>
      </c>
      <c r="BA610" s="10">
        <v>41558</v>
      </c>
      <c r="BK610" s="10">
        <v>41508</v>
      </c>
      <c r="BL610" s="10">
        <v>41508</v>
      </c>
      <c r="CE610" s="10">
        <v>41562</v>
      </c>
    </row>
    <row r="611" spans="1:83" ht="15" customHeight="1">
      <c r="B611" t="s">
        <v>2253</v>
      </c>
      <c r="C611">
        <v>1304492</v>
      </c>
      <c r="D611" t="s">
        <v>64</v>
      </c>
      <c r="E611" t="s">
        <v>101</v>
      </c>
      <c r="H611" s="7" t="s">
        <v>694</v>
      </c>
      <c r="I611" t="s">
        <v>134</v>
      </c>
      <c r="T611" t="str">
        <f t="shared" si="29"/>
        <v xml:space="preserve">         </v>
      </c>
      <c r="U611" t="s">
        <v>61</v>
      </c>
      <c r="V611" t="s">
        <v>61</v>
      </c>
      <c r="W611" t="s">
        <v>82</v>
      </c>
      <c r="X611" t="s">
        <v>80</v>
      </c>
      <c r="Y611">
        <v>33</v>
      </c>
      <c r="Z611" t="s">
        <v>104</v>
      </c>
      <c r="AA611" t="s">
        <v>66</v>
      </c>
      <c r="AB611">
        <v>42</v>
      </c>
      <c r="AD611">
        <v>27</v>
      </c>
      <c r="AH611" t="str">
        <f t="shared" si="30"/>
        <v xml:space="preserve">CL 33 B SUR 42  27   </v>
      </c>
      <c r="AI611" t="s">
        <v>61</v>
      </c>
      <c r="AJ611" t="s">
        <v>61</v>
      </c>
      <c r="AK611" t="s">
        <v>147</v>
      </c>
      <c r="AO611" s="1"/>
      <c r="AP611">
        <v>9</v>
      </c>
      <c r="AQ611" s="17">
        <v>41501</v>
      </c>
      <c r="AR611" s="4">
        <v>41521</v>
      </c>
      <c r="AS611" s="5">
        <f t="shared" si="28"/>
        <v>20</v>
      </c>
      <c r="AT611" t="s">
        <v>75</v>
      </c>
      <c r="AU611" t="s">
        <v>15</v>
      </c>
      <c r="AV611" s="10">
        <v>41521</v>
      </c>
      <c r="AW611" s="9" t="s">
        <v>203</v>
      </c>
      <c r="AX611" s="10">
        <v>41522</v>
      </c>
      <c r="AY611" s="10">
        <v>41530</v>
      </c>
      <c r="AZ611" s="9" t="s">
        <v>1030</v>
      </c>
      <c r="BA611" s="10">
        <v>41533</v>
      </c>
      <c r="CE611" s="10">
        <v>41533</v>
      </c>
    </row>
    <row r="612" spans="1:83" ht="15" customHeight="1">
      <c r="A612" t="s">
        <v>2254</v>
      </c>
      <c r="B612" t="s">
        <v>2255</v>
      </c>
      <c r="C612" t="s">
        <v>2256</v>
      </c>
      <c r="D612" t="s">
        <v>180</v>
      </c>
      <c r="G612" t="s">
        <v>2257</v>
      </c>
      <c r="H612" s="7" t="s">
        <v>2258</v>
      </c>
      <c r="I612" t="s">
        <v>218</v>
      </c>
      <c r="T612" t="str">
        <f t="shared" si="29"/>
        <v xml:space="preserve">         </v>
      </c>
      <c r="U612" t="s">
        <v>61</v>
      </c>
      <c r="V612" t="s">
        <v>61</v>
      </c>
      <c r="W612" t="s">
        <v>2259</v>
      </c>
      <c r="X612" t="s">
        <v>63</v>
      </c>
      <c r="Y612">
        <v>27</v>
      </c>
      <c r="Z612" t="s">
        <v>170</v>
      </c>
      <c r="AB612">
        <v>27</v>
      </c>
      <c r="AD612">
        <v>123</v>
      </c>
      <c r="AE612" t="s">
        <v>66</v>
      </c>
      <c r="AH612" t="str">
        <f t="shared" si="30"/>
        <v xml:space="preserve">KR 27 D  27  123 SUR  </v>
      </c>
      <c r="AI612" t="s">
        <v>61</v>
      </c>
      <c r="AJ612" t="s">
        <v>61</v>
      </c>
      <c r="AK612" t="s">
        <v>99</v>
      </c>
      <c r="AO612" s="1"/>
      <c r="AP612">
        <v>4</v>
      </c>
      <c r="AQ612" s="17">
        <v>41500</v>
      </c>
      <c r="AR612" s="4">
        <v>41509</v>
      </c>
      <c r="AS612" s="5">
        <f t="shared" si="28"/>
        <v>9</v>
      </c>
      <c r="AT612" t="s">
        <v>75</v>
      </c>
      <c r="AU612" t="s">
        <v>15</v>
      </c>
      <c r="AV612" s="10">
        <v>41536</v>
      </c>
      <c r="AW612" s="9" t="s">
        <v>140</v>
      </c>
      <c r="AX612" s="10">
        <v>41537</v>
      </c>
      <c r="BK612" s="10">
        <v>41509</v>
      </c>
      <c r="BL612" s="10">
        <v>41515</v>
      </c>
      <c r="CE612" s="10">
        <v>41537</v>
      </c>
    </row>
    <row r="613" spans="1:83" ht="15" customHeight="1">
      <c r="A613" t="s">
        <v>2260</v>
      </c>
      <c r="B613" t="s">
        <v>2261</v>
      </c>
      <c r="C613">
        <v>1304516</v>
      </c>
      <c r="D613" t="s">
        <v>94</v>
      </c>
      <c r="H613" s="7" t="s">
        <v>2262</v>
      </c>
      <c r="I613" t="s">
        <v>60</v>
      </c>
      <c r="T613" t="str">
        <f t="shared" si="29"/>
        <v xml:space="preserve">         </v>
      </c>
      <c r="U613" t="s">
        <v>61</v>
      </c>
      <c r="V613" t="s">
        <v>61</v>
      </c>
      <c r="W613" t="s">
        <v>2263</v>
      </c>
      <c r="AH613" t="str">
        <f t="shared" si="30"/>
        <v xml:space="preserve">         </v>
      </c>
      <c r="AI613">
        <v>71603139</v>
      </c>
      <c r="AJ613" t="s">
        <v>2264</v>
      </c>
      <c r="AL613" t="s">
        <v>998</v>
      </c>
      <c r="AO613" s="1" t="s">
        <v>2265</v>
      </c>
      <c r="AP613">
        <v>13</v>
      </c>
      <c r="AQ613" s="17">
        <v>41502</v>
      </c>
      <c r="AR613" s="4">
        <v>41506</v>
      </c>
      <c r="AS613" s="5">
        <f t="shared" si="28"/>
        <v>4</v>
      </c>
      <c r="AT613" t="s">
        <v>75</v>
      </c>
      <c r="AU613" t="s">
        <v>15</v>
      </c>
      <c r="AV613" s="10">
        <v>41502</v>
      </c>
      <c r="AW613" s="9" t="s">
        <v>421</v>
      </c>
      <c r="AX613" s="10">
        <v>41506</v>
      </c>
    </row>
    <row r="614" spans="1:83" ht="15" customHeight="1">
      <c r="B614" t="s">
        <v>2266</v>
      </c>
      <c r="C614">
        <v>1304515</v>
      </c>
      <c r="D614" t="s">
        <v>94</v>
      </c>
      <c r="H614" s="7" t="s">
        <v>2267</v>
      </c>
      <c r="I614" t="s">
        <v>60</v>
      </c>
      <c r="T614" t="str">
        <f t="shared" si="29"/>
        <v xml:space="preserve">         </v>
      </c>
      <c r="U614" t="s">
        <v>61</v>
      </c>
      <c r="V614" t="s">
        <v>61</v>
      </c>
      <c r="W614" t="s">
        <v>2268</v>
      </c>
      <c r="AH614" t="str">
        <f t="shared" si="30"/>
        <v xml:space="preserve">         </v>
      </c>
      <c r="AI614">
        <v>79676363</v>
      </c>
      <c r="AJ614" t="s">
        <v>2269</v>
      </c>
      <c r="AL614" t="s">
        <v>363</v>
      </c>
      <c r="AO614" s="1" t="s">
        <v>2270</v>
      </c>
      <c r="AP614">
        <v>13</v>
      </c>
      <c r="AQ614" s="17">
        <v>41502</v>
      </c>
      <c r="AR614" s="4">
        <v>41502</v>
      </c>
      <c r="AS614" s="5">
        <f t="shared" si="28"/>
        <v>0</v>
      </c>
      <c r="AT614" t="s">
        <v>75</v>
      </c>
      <c r="AU614" t="s">
        <v>15</v>
      </c>
      <c r="AV614" s="10">
        <v>41502</v>
      </c>
      <c r="AW614" s="9" t="s">
        <v>421</v>
      </c>
      <c r="AX614" s="10">
        <v>41506</v>
      </c>
      <c r="AY614" s="10">
        <v>41705</v>
      </c>
      <c r="AZ614" s="9" t="s">
        <v>140</v>
      </c>
      <c r="BA614" s="10">
        <v>41708</v>
      </c>
      <c r="BB614" s="40">
        <v>41753</v>
      </c>
    </row>
    <row r="615" spans="1:83" ht="15" customHeight="1">
      <c r="A615" t="s">
        <v>2271</v>
      </c>
      <c r="B615" t="s">
        <v>2272</v>
      </c>
      <c r="C615">
        <v>1303061</v>
      </c>
      <c r="D615" t="s">
        <v>94</v>
      </c>
      <c r="G615" t="s">
        <v>2273</v>
      </c>
      <c r="H615" s="7" t="s">
        <v>2274</v>
      </c>
      <c r="I615" t="s">
        <v>89</v>
      </c>
      <c r="T615" t="str">
        <f t="shared" si="29"/>
        <v xml:space="preserve">         </v>
      </c>
      <c r="U615" t="s">
        <v>61</v>
      </c>
      <c r="V615" t="s">
        <v>61</v>
      </c>
      <c r="W615" t="s">
        <v>2275</v>
      </c>
      <c r="AH615" t="str">
        <f t="shared" si="30"/>
        <v xml:space="preserve">         </v>
      </c>
      <c r="AI615">
        <v>70076917</v>
      </c>
      <c r="AJ615">
        <v>3621055</v>
      </c>
      <c r="AL615" t="s">
        <v>91</v>
      </c>
      <c r="AO615" s="1" t="s">
        <v>2276</v>
      </c>
      <c r="AP615">
        <v>12</v>
      </c>
      <c r="AQ615" s="17">
        <v>41452</v>
      </c>
      <c r="AR615" s="4">
        <v>41452</v>
      </c>
      <c r="AS615" s="5">
        <f t="shared" si="28"/>
        <v>0</v>
      </c>
      <c r="AT615" t="s">
        <v>75</v>
      </c>
      <c r="AU615" t="s">
        <v>15</v>
      </c>
      <c r="AV615" s="10">
        <v>41452</v>
      </c>
      <c r="AW615" s="9" t="s">
        <v>140</v>
      </c>
      <c r="AX615" s="10">
        <v>41452</v>
      </c>
      <c r="CE615" s="10"/>
    </row>
    <row r="616" spans="1:83" ht="15" customHeight="1">
      <c r="B616" t="s">
        <v>2277</v>
      </c>
      <c r="C616">
        <v>137774</v>
      </c>
      <c r="D616" t="s">
        <v>180</v>
      </c>
      <c r="H616" s="7" t="s">
        <v>2278</v>
      </c>
      <c r="I616" t="s">
        <v>804</v>
      </c>
      <c r="T616" t="str">
        <f t="shared" si="29"/>
        <v xml:space="preserve">         </v>
      </c>
      <c r="U616" t="s">
        <v>61</v>
      </c>
      <c r="V616" t="s">
        <v>61</v>
      </c>
      <c r="W616" t="s">
        <v>2279</v>
      </c>
      <c r="X616" t="s">
        <v>80</v>
      </c>
      <c r="Y616">
        <v>24</v>
      </c>
      <c r="AA616" t="s">
        <v>66</v>
      </c>
      <c r="AB616">
        <v>42</v>
      </c>
      <c r="AC616" t="s">
        <v>83</v>
      </c>
      <c r="AD616">
        <v>8</v>
      </c>
      <c r="AH616" t="str">
        <f t="shared" si="30"/>
        <v xml:space="preserve">CL 24  SUR 42 A 8   </v>
      </c>
      <c r="AI616" t="s">
        <v>61</v>
      </c>
      <c r="AJ616" t="s">
        <v>2280</v>
      </c>
      <c r="AK616" t="s">
        <v>153</v>
      </c>
      <c r="AO616" s="1"/>
      <c r="AP616">
        <v>3</v>
      </c>
      <c r="AQ616" s="17">
        <v>41500</v>
      </c>
      <c r="AR616" s="4">
        <v>41508</v>
      </c>
      <c r="AS616" s="5">
        <f t="shared" si="28"/>
        <v>8</v>
      </c>
      <c r="AT616" t="s">
        <v>75</v>
      </c>
      <c r="AU616" t="s">
        <v>15</v>
      </c>
      <c r="AV616" s="10">
        <v>41508</v>
      </c>
      <c r="AW616" s="9" t="s">
        <v>421</v>
      </c>
      <c r="AX616" s="10">
        <v>41509</v>
      </c>
      <c r="CE616" s="10">
        <v>41509</v>
      </c>
    </row>
    <row r="617" spans="1:83" ht="15" customHeight="1">
      <c r="B617" t="s">
        <v>2281</v>
      </c>
      <c r="C617">
        <v>1304493</v>
      </c>
      <c r="D617" t="s">
        <v>180</v>
      </c>
      <c r="H617" s="7" t="s">
        <v>2282</v>
      </c>
      <c r="I617" t="s">
        <v>2283</v>
      </c>
      <c r="T617" t="str">
        <f t="shared" si="29"/>
        <v xml:space="preserve">         </v>
      </c>
      <c r="U617" t="s">
        <v>61</v>
      </c>
      <c r="V617" t="s">
        <v>61</v>
      </c>
      <c r="W617" t="s">
        <v>2284</v>
      </c>
      <c r="AH617" t="str">
        <f t="shared" si="30"/>
        <v xml:space="preserve">         </v>
      </c>
      <c r="AI617" t="s">
        <v>61</v>
      </c>
      <c r="AJ617" t="s">
        <v>61</v>
      </c>
      <c r="AL617" t="s">
        <v>191</v>
      </c>
      <c r="AO617" s="1"/>
      <c r="AP617">
        <v>11</v>
      </c>
      <c r="AQ617" s="17">
        <v>41501</v>
      </c>
      <c r="AR617" s="4">
        <v>41464</v>
      </c>
      <c r="AS617" s="5">
        <f t="shared" si="28"/>
        <v>-37</v>
      </c>
      <c r="AT617" t="s">
        <v>75</v>
      </c>
      <c r="AU617" t="s">
        <v>15</v>
      </c>
      <c r="BK617" s="10">
        <v>41464</v>
      </c>
      <c r="BL617" s="10">
        <v>41515</v>
      </c>
    </row>
    <row r="618" spans="1:83" ht="15" customHeight="1">
      <c r="B618" t="s">
        <v>2285</v>
      </c>
      <c r="C618">
        <v>1304513</v>
      </c>
      <c r="D618" t="s">
        <v>77</v>
      </c>
      <c r="H618" s="7" t="s">
        <v>2286</v>
      </c>
      <c r="I618" t="s">
        <v>2287</v>
      </c>
      <c r="T618" t="str">
        <f t="shared" si="29"/>
        <v xml:space="preserve">         </v>
      </c>
      <c r="U618" t="s">
        <v>61</v>
      </c>
      <c r="V618" t="s">
        <v>61</v>
      </c>
      <c r="W618" t="s">
        <v>2288</v>
      </c>
      <c r="X618" t="s">
        <v>63</v>
      </c>
      <c r="Y618">
        <v>24</v>
      </c>
      <c r="Z618" t="s">
        <v>72</v>
      </c>
      <c r="AB618">
        <v>40</v>
      </c>
      <c r="AD618">
        <v>53</v>
      </c>
      <c r="AE618" t="s">
        <v>66</v>
      </c>
      <c r="AG618">
        <v>272</v>
      </c>
      <c r="AH618" t="str">
        <f t="shared" si="30"/>
        <v>KR 24 F  40  53 SUR  272</v>
      </c>
      <c r="AI618">
        <v>1037619134</v>
      </c>
      <c r="AJ618">
        <v>2713609</v>
      </c>
      <c r="AK618" t="s">
        <v>74</v>
      </c>
      <c r="AO618" s="1"/>
      <c r="AP618">
        <v>6</v>
      </c>
      <c r="AQ618" s="17">
        <v>41502</v>
      </c>
      <c r="AR618" s="4">
        <v>41502</v>
      </c>
      <c r="AS618" s="5">
        <f t="shared" si="28"/>
        <v>0</v>
      </c>
      <c r="AT618" t="s">
        <v>75</v>
      </c>
      <c r="AU618" t="s">
        <v>15</v>
      </c>
      <c r="BK618" s="10">
        <v>41502</v>
      </c>
    </row>
    <row r="619" spans="1:83" ht="15" customHeight="1">
      <c r="B619" t="s">
        <v>2289</v>
      </c>
      <c r="C619">
        <v>1304514</v>
      </c>
      <c r="D619" t="s">
        <v>77</v>
      </c>
      <c r="H619" s="7" t="s">
        <v>2290</v>
      </c>
      <c r="I619" t="s">
        <v>2287</v>
      </c>
      <c r="T619" t="str">
        <f t="shared" si="29"/>
        <v xml:space="preserve">         </v>
      </c>
      <c r="U619" t="s">
        <v>61</v>
      </c>
      <c r="V619" t="s">
        <v>61</v>
      </c>
      <c r="W619" t="s">
        <v>2291</v>
      </c>
      <c r="X619" t="s">
        <v>63</v>
      </c>
      <c r="Y619">
        <v>26</v>
      </c>
      <c r="AB619">
        <v>41</v>
      </c>
      <c r="AC619" t="s">
        <v>104</v>
      </c>
      <c r="AD619">
        <v>25</v>
      </c>
      <c r="AE619" t="s">
        <v>66</v>
      </c>
      <c r="AG619">
        <v>167</v>
      </c>
      <c r="AH619" t="str">
        <f t="shared" si="30"/>
        <v>KR 26   41 B 25 SUR  167</v>
      </c>
      <c r="AI619">
        <v>1037630222</v>
      </c>
      <c r="AJ619" t="s">
        <v>2292</v>
      </c>
      <c r="AK619" t="s">
        <v>74</v>
      </c>
      <c r="AO619" s="1"/>
      <c r="AP619">
        <v>6</v>
      </c>
      <c r="AQ619" s="17">
        <v>41502</v>
      </c>
      <c r="AR619" s="4">
        <v>41502</v>
      </c>
      <c r="AS619" s="5">
        <f t="shared" si="28"/>
        <v>0</v>
      </c>
      <c r="AT619" t="s">
        <v>75</v>
      </c>
      <c r="AU619" t="s">
        <v>15</v>
      </c>
      <c r="BK619" s="10">
        <v>41502</v>
      </c>
    </row>
    <row r="620" spans="1:83" ht="15" customHeight="1">
      <c r="B620" t="s">
        <v>2293</v>
      </c>
      <c r="C620">
        <v>1304518</v>
      </c>
      <c r="D620" t="s">
        <v>77</v>
      </c>
      <c r="H620" s="7" t="s">
        <v>2294</v>
      </c>
      <c r="I620" t="s">
        <v>231</v>
      </c>
      <c r="T620" t="str">
        <f t="shared" si="29"/>
        <v xml:space="preserve">         </v>
      </c>
      <c r="U620" t="s">
        <v>61</v>
      </c>
      <c r="V620" t="s">
        <v>61</v>
      </c>
      <c r="W620" t="s">
        <v>82</v>
      </c>
      <c r="X620" t="s">
        <v>80</v>
      </c>
      <c r="Y620">
        <v>39</v>
      </c>
      <c r="AA620" t="s">
        <v>66</v>
      </c>
      <c r="AB620">
        <v>45</v>
      </c>
      <c r="AC620" t="s">
        <v>104</v>
      </c>
      <c r="AD620">
        <v>9</v>
      </c>
      <c r="AH620" t="str">
        <f t="shared" si="30"/>
        <v xml:space="preserve">CL 39  SUR 45 B 9   </v>
      </c>
      <c r="AI620" t="s">
        <v>61</v>
      </c>
      <c r="AJ620" t="s">
        <v>61</v>
      </c>
      <c r="AK620" t="s">
        <v>201</v>
      </c>
      <c r="AO620" s="1"/>
      <c r="AP620">
        <v>8</v>
      </c>
      <c r="AQ620" s="17">
        <v>41502</v>
      </c>
      <c r="AR620" s="4">
        <v>41521</v>
      </c>
      <c r="AS620" s="5">
        <f t="shared" si="28"/>
        <v>19</v>
      </c>
      <c r="AT620" t="s">
        <v>75</v>
      </c>
      <c r="AU620" t="s">
        <v>15</v>
      </c>
      <c r="AV620" s="10">
        <v>41521</v>
      </c>
      <c r="AW620" s="9" t="s">
        <v>203</v>
      </c>
      <c r="AX620" s="10">
        <v>41528</v>
      </c>
      <c r="CE620" s="10">
        <v>41529</v>
      </c>
    </row>
    <row r="621" spans="1:83" ht="15" customHeight="1">
      <c r="B621" t="s">
        <v>2295</v>
      </c>
      <c r="C621">
        <v>1304523</v>
      </c>
      <c r="D621" t="s">
        <v>94</v>
      </c>
      <c r="H621" s="7" t="s">
        <v>1626</v>
      </c>
      <c r="I621" t="s">
        <v>60</v>
      </c>
      <c r="T621" t="str">
        <f t="shared" si="29"/>
        <v xml:space="preserve">         </v>
      </c>
      <c r="U621" t="s">
        <v>61</v>
      </c>
      <c r="V621" t="s">
        <v>61</v>
      </c>
      <c r="W621" t="s">
        <v>2296</v>
      </c>
      <c r="X621" t="s">
        <v>63</v>
      </c>
      <c r="Y621">
        <v>29</v>
      </c>
      <c r="Z621" t="s">
        <v>104</v>
      </c>
      <c r="AB621">
        <v>39</v>
      </c>
      <c r="AD621">
        <v>2</v>
      </c>
      <c r="AE621" t="s">
        <v>66</v>
      </c>
      <c r="AH621" t="str">
        <f t="shared" si="30"/>
        <v xml:space="preserve">KR 29 B  39  2 SUR  </v>
      </c>
      <c r="AI621" t="s">
        <v>2297</v>
      </c>
      <c r="AJ621">
        <v>2701297</v>
      </c>
      <c r="AK621" t="s">
        <v>211</v>
      </c>
      <c r="AO621" s="1"/>
      <c r="AP621">
        <v>9</v>
      </c>
      <c r="AQ621" s="17">
        <v>41502</v>
      </c>
      <c r="AR621" s="4">
        <v>41502</v>
      </c>
      <c r="AS621" s="5">
        <f t="shared" si="28"/>
        <v>0</v>
      </c>
      <c r="AT621" t="s">
        <v>75</v>
      </c>
      <c r="AU621" t="s">
        <v>195</v>
      </c>
      <c r="AV621" s="10">
        <v>41502</v>
      </c>
      <c r="AW621" s="9" t="s">
        <v>118</v>
      </c>
      <c r="AX621" s="10">
        <v>41506</v>
      </c>
      <c r="BK621" s="10">
        <v>41508</v>
      </c>
      <c r="BL621" s="10">
        <v>41508</v>
      </c>
    </row>
    <row r="622" spans="1:83" ht="15" customHeight="1">
      <c r="B622" t="s">
        <v>2298</v>
      </c>
      <c r="C622">
        <v>1304631</v>
      </c>
      <c r="D622" t="s">
        <v>64</v>
      </c>
      <c r="E622" t="s">
        <v>101</v>
      </c>
      <c r="H622" s="7" t="s">
        <v>694</v>
      </c>
      <c r="I622" t="s">
        <v>2299</v>
      </c>
      <c r="J622" t="s">
        <v>80</v>
      </c>
      <c r="K622">
        <v>48</v>
      </c>
      <c r="L622" t="s">
        <v>104</v>
      </c>
      <c r="M622" t="s">
        <v>66</v>
      </c>
      <c r="N622">
        <v>39</v>
      </c>
      <c r="O622" t="s">
        <v>104</v>
      </c>
      <c r="P622">
        <v>76</v>
      </c>
      <c r="T622" t="str">
        <f t="shared" si="29"/>
        <v xml:space="preserve">CL 48 B SUR 39 B 76   </v>
      </c>
      <c r="U622">
        <v>43433360</v>
      </c>
      <c r="V622">
        <v>6007586</v>
      </c>
      <c r="W622" t="s">
        <v>82</v>
      </c>
      <c r="AH622" t="str">
        <f t="shared" si="30"/>
        <v xml:space="preserve">         </v>
      </c>
      <c r="AI622" t="s">
        <v>61</v>
      </c>
      <c r="AJ622" t="s">
        <v>61</v>
      </c>
      <c r="AK622" t="s">
        <v>109</v>
      </c>
      <c r="AO622" s="1"/>
      <c r="AP622">
        <v>7</v>
      </c>
      <c r="AQ622" s="17">
        <v>41507</v>
      </c>
      <c r="AR622" s="4"/>
      <c r="AS622" s="5">
        <f t="shared" si="28"/>
        <v>-41507</v>
      </c>
      <c r="AT622" t="s">
        <v>75</v>
      </c>
      <c r="AU622" t="s">
        <v>15</v>
      </c>
    </row>
    <row r="623" spans="1:83" ht="15" customHeight="1">
      <c r="B623" t="s">
        <v>2300</v>
      </c>
      <c r="C623">
        <v>1304587</v>
      </c>
      <c r="D623" t="s">
        <v>64</v>
      </c>
      <c r="E623" t="s">
        <v>101</v>
      </c>
      <c r="H623" s="7" t="s">
        <v>694</v>
      </c>
      <c r="I623" t="s">
        <v>231</v>
      </c>
      <c r="T623" t="str">
        <f t="shared" si="29"/>
        <v xml:space="preserve">         </v>
      </c>
      <c r="U623" t="s">
        <v>61</v>
      </c>
      <c r="V623" t="s">
        <v>61</v>
      </c>
      <c r="W623" t="s">
        <v>2301</v>
      </c>
      <c r="X623" t="s">
        <v>80</v>
      </c>
      <c r="Y623">
        <v>49</v>
      </c>
      <c r="Z623" t="s">
        <v>104</v>
      </c>
      <c r="AA623" t="s">
        <v>66</v>
      </c>
      <c r="AB623">
        <v>46</v>
      </c>
      <c r="AD623">
        <v>4</v>
      </c>
      <c r="AH623" t="str">
        <f t="shared" si="30"/>
        <v xml:space="preserve">CL 49 B SUR 46  4   </v>
      </c>
      <c r="AI623" t="s">
        <v>61</v>
      </c>
      <c r="AJ623" t="s">
        <v>61</v>
      </c>
      <c r="AK623" t="s">
        <v>1696</v>
      </c>
      <c r="AO623" s="1"/>
      <c r="AP623">
        <v>8</v>
      </c>
      <c r="AQ623" s="17">
        <v>41506</v>
      </c>
      <c r="AR623" s="4">
        <v>41513</v>
      </c>
      <c r="AS623" s="5">
        <f t="shared" si="28"/>
        <v>7</v>
      </c>
      <c r="AT623" t="s">
        <v>75</v>
      </c>
      <c r="AU623" t="s">
        <v>15</v>
      </c>
      <c r="AV623" s="10">
        <v>41513</v>
      </c>
      <c r="AW623" s="9" t="s">
        <v>829</v>
      </c>
      <c r="AX623" s="10">
        <v>41513</v>
      </c>
      <c r="CE623" s="10">
        <v>41703</v>
      </c>
    </row>
    <row r="624" spans="1:83" ht="15" customHeight="1">
      <c r="B624" t="s">
        <v>2302</v>
      </c>
      <c r="C624">
        <v>1304633</v>
      </c>
      <c r="D624" t="s">
        <v>77</v>
      </c>
      <c r="H624" s="7" t="s">
        <v>2303</v>
      </c>
      <c r="I624" t="s">
        <v>2304</v>
      </c>
      <c r="J624" t="s">
        <v>80</v>
      </c>
      <c r="K624">
        <v>36</v>
      </c>
      <c r="L624" t="s">
        <v>170</v>
      </c>
      <c r="M624" t="s">
        <v>66</v>
      </c>
      <c r="N624">
        <v>27</v>
      </c>
      <c r="O624" t="s">
        <v>81</v>
      </c>
      <c r="P624">
        <v>40</v>
      </c>
      <c r="S624">
        <v>331</v>
      </c>
      <c r="T624" t="str">
        <f t="shared" si="29"/>
        <v>CL 36 D SUR 27 C 40   331</v>
      </c>
      <c r="U624">
        <v>32347058</v>
      </c>
      <c r="V624" t="s">
        <v>2305</v>
      </c>
      <c r="W624" t="s">
        <v>2306</v>
      </c>
      <c r="AH624" t="str">
        <f t="shared" si="30"/>
        <v xml:space="preserve">         </v>
      </c>
      <c r="AI624" t="s">
        <v>61</v>
      </c>
      <c r="AJ624" t="s">
        <v>61</v>
      </c>
      <c r="AL624" t="s">
        <v>347</v>
      </c>
      <c r="AO624" s="1"/>
      <c r="AP624">
        <v>10</v>
      </c>
      <c r="AQ624" s="17">
        <v>41507</v>
      </c>
      <c r="AR624" s="4">
        <v>41515</v>
      </c>
      <c r="AS624" s="5">
        <f t="shared" si="28"/>
        <v>8</v>
      </c>
      <c r="AT624" t="s">
        <v>84</v>
      </c>
      <c r="AU624" t="s">
        <v>704</v>
      </c>
      <c r="BM624" s="10">
        <v>41512</v>
      </c>
      <c r="BN624" s="10">
        <v>41515</v>
      </c>
      <c r="BO624" s="10">
        <v>41515</v>
      </c>
      <c r="BP624" s="10">
        <v>41515</v>
      </c>
    </row>
    <row r="625" spans="1:83" ht="15" customHeight="1">
      <c r="B625" t="s">
        <v>2307</v>
      </c>
      <c r="C625">
        <v>1304639</v>
      </c>
      <c r="D625" t="s">
        <v>77</v>
      </c>
      <c r="H625" s="7" t="s">
        <v>2308</v>
      </c>
      <c r="I625" t="s">
        <v>2309</v>
      </c>
      <c r="T625" t="str">
        <f t="shared" si="29"/>
        <v xml:space="preserve">         </v>
      </c>
      <c r="U625">
        <v>70119120</v>
      </c>
      <c r="V625">
        <v>3155642116</v>
      </c>
      <c r="W625" t="s">
        <v>2310</v>
      </c>
      <c r="X625" t="s">
        <v>63</v>
      </c>
      <c r="Y625">
        <v>24</v>
      </c>
      <c r="Z625" t="s">
        <v>170</v>
      </c>
      <c r="AB625">
        <v>40</v>
      </c>
      <c r="AD625">
        <v>70</v>
      </c>
      <c r="AE625" t="s">
        <v>66</v>
      </c>
      <c r="AG625">
        <v>113</v>
      </c>
      <c r="AH625" t="str">
        <f t="shared" si="30"/>
        <v>KR 24 D  40  70 SUR  113</v>
      </c>
      <c r="AI625">
        <v>70551050</v>
      </c>
      <c r="AJ625">
        <v>3137093858</v>
      </c>
      <c r="AK625" t="s">
        <v>74</v>
      </c>
      <c r="AO625" s="1"/>
      <c r="AP625">
        <v>6</v>
      </c>
      <c r="AQ625" s="17">
        <v>41507</v>
      </c>
      <c r="AR625" s="4">
        <v>41507</v>
      </c>
      <c r="AS625" s="5">
        <f t="shared" si="28"/>
        <v>0</v>
      </c>
      <c r="AT625" t="s">
        <v>84</v>
      </c>
      <c r="AU625" t="s">
        <v>15</v>
      </c>
      <c r="AV625" s="10">
        <v>41506</v>
      </c>
      <c r="AW625" s="9" t="s">
        <v>2311</v>
      </c>
      <c r="AX625" s="10">
        <v>41507</v>
      </c>
      <c r="BM625" s="10">
        <v>41508</v>
      </c>
      <c r="BN625" s="10">
        <v>41508</v>
      </c>
      <c r="BO625" s="10">
        <v>41508</v>
      </c>
    </row>
    <row r="626" spans="1:83" ht="15" customHeight="1">
      <c r="B626" t="s">
        <v>2312</v>
      </c>
      <c r="C626">
        <v>1304640</v>
      </c>
      <c r="D626" t="s">
        <v>180</v>
      </c>
      <c r="H626" s="7" t="s">
        <v>2313</v>
      </c>
      <c r="I626" t="s">
        <v>2314</v>
      </c>
      <c r="T626" t="str">
        <f t="shared" si="29"/>
        <v xml:space="preserve">         </v>
      </c>
      <c r="U626">
        <v>3472314</v>
      </c>
      <c r="V626">
        <v>3331824</v>
      </c>
      <c r="W626" t="s">
        <v>2315</v>
      </c>
      <c r="AH626" t="str">
        <f t="shared" si="30"/>
        <v xml:space="preserve">         </v>
      </c>
      <c r="AI626" t="s">
        <v>61</v>
      </c>
      <c r="AJ626" t="s">
        <v>61</v>
      </c>
      <c r="AL626" t="s">
        <v>191</v>
      </c>
      <c r="AO626" s="1"/>
      <c r="AP626">
        <v>11</v>
      </c>
      <c r="AQ626" s="17">
        <v>41507</v>
      </c>
      <c r="AR626" s="4">
        <v>41507</v>
      </c>
      <c r="AS626" s="5">
        <f t="shared" si="28"/>
        <v>0</v>
      </c>
      <c r="AT626" t="s">
        <v>75</v>
      </c>
      <c r="AU626" t="s">
        <v>15</v>
      </c>
      <c r="AV626" s="10">
        <v>41507</v>
      </c>
      <c r="AW626" s="9" t="s">
        <v>203</v>
      </c>
      <c r="AX626" s="10">
        <v>41507</v>
      </c>
      <c r="AY626" s="10">
        <v>41520</v>
      </c>
      <c r="AZ626" s="9" t="s">
        <v>421</v>
      </c>
      <c r="BA626" s="10">
        <v>41521</v>
      </c>
    </row>
    <row r="627" spans="1:83" ht="15" customHeight="1">
      <c r="B627" t="s">
        <v>2316</v>
      </c>
      <c r="C627">
        <v>1304642</v>
      </c>
      <c r="D627" t="s">
        <v>180</v>
      </c>
      <c r="H627" s="7" t="s">
        <v>2317</v>
      </c>
      <c r="I627" t="s">
        <v>60</v>
      </c>
      <c r="T627" t="str">
        <f t="shared" si="29"/>
        <v xml:space="preserve">         </v>
      </c>
      <c r="U627" t="s">
        <v>61</v>
      </c>
      <c r="V627" t="s">
        <v>61</v>
      </c>
      <c r="W627" t="s">
        <v>2318</v>
      </c>
      <c r="AH627" t="str">
        <f t="shared" si="30"/>
        <v xml:space="preserve">         </v>
      </c>
      <c r="AI627" t="s">
        <v>61</v>
      </c>
      <c r="AJ627" t="s">
        <v>61</v>
      </c>
      <c r="AL627" t="s">
        <v>347</v>
      </c>
      <c r="AO627" s="1"/>
      <c r="AP627">
        <v>10</v>
      </c>
      <c r="AQ627" s="17">
        <v>41507</v>
      </c>
      <c r="AR627" s="4">
        <v>41515</v>
      </c>
      <c r="AS627" s="5">
        <f t="shared" si="28"/>
        <v>8</v>
      </c>
      <c r="AT627" t="s">
        <v>148</v>
      </c>
      <c r="AU627" t="s">
        <v>15</v>
      </c>
    </row>
    <row r="628" spans="1:83" ht="15" customHeight="1">
      <c r="B628" t="s">
        <v>2319</v>
      </c>
      <c r="C628">
        <v>1304643</v>
      </c>
      <c r="D628" t="s">
        <v>64</v>
      </c>
      <c r="E628" t="s">
        <v>58</v>
      </c>
      <c r="H628" s="7" t="s">
        <v>482</v>
      </c>
      <c r="I628" t="s">
        <v>60</v>
      </c>
      <c r="T628" t="str">
        <f t="shared" si="29"/>
        <v xml:space="preserve">         </v>
      </c>
      <c r="U628" t="s">
        <v>61</v>
      </c>
      <c r="V628" t="s">
        <v>61</v>
      </c>
      <c r="W628" t="s">
        <v>2320</v>
      </c>
      <c r="X628" t="s">
        <v>146</v>
      </c>
      <c r="Y628">
        <v>33</v>
      </c>
      <c r="Z628" t="s">
        <v>83</v>
      </c>
      <c r="AA628" t="s">
        <v>66</v>
      </c>
      <c r="AB628">
        <v>31</v>
      </c>
      <c r="AC628" t="s">
        <v>315</v>
      </c>
      <c r="AD628">
        <v>41</v>
      </c>
      <c r="AG628">
        <v>120</v>
      </c>
      <c r="AH628" t="str">
        <f t="shared" si="30"/>
        <v>TR 33 A SUR 31 E 41   120</v>
      </c>
      <c r="AI628">
        <v>71663351</v>
      </c>
      <c r="AJ628">
        <v>3328901</v>
      </c>
      <c r="AK628" t="s">
        <v>496</v>
      </c>
      <c r="AO628" s="1"/>
      <c r="AP628">
        <v>9</v>
      </c>
      <c r="AQ628" s="17">
        <v>41508</v>
      </c>
      <c r="AR628" s="4">
        <v>41508</v>
      </c>
      <c r="AS628" s="5">
        <f t="shared" si="28"/>
        <v>0</v>
      </c>
      <c r="AT628" t="s">
        <v>75</v>
      </c>
      <c r="AU628" t="s">
        <v>15</v>
      </c>
      <c r="AV628" s="10">
        <v>41507</v>
      </c>
      <c r="AW628" s="9" t="s">
        <v>2183</v>
      </c>
      <c r="AX628" s="10">
        <v>41508</v>
      </c>
      <c r="AY628" s="10">
        <v>41515</v>
      </c>
      <c r="AZ628" s="9" t="s">
        <v>237</v>
      </c>
      <c r="BA628" s="10">
        <v>41516</v>
      </c>
      <c r="CE628" s="10">
        <v>41522</v>
      </c>
    </row>
    <row r="629" spans="1:83" ht="15" customHeight="1">
      <c r="B629" t="s">
        <v>2321</v>
      </c>
      <c r="C629" t="s">
        <v>2322</v>
      </c>
      <c r="D629" t="s">
        <v>64</v>
      </c>
      <c r="E629" t="s">
        <v>286</v>
      </c>
      <c r="H629" s="7" t="s">
        <v>2323</v>
      </c>
      <c r="I629" t="s">
        <v>2324</v>
      </c>
      <c r="J629" t="s">
        <v>80</v>
      </c>
      <c r="K629">
        <v>41</v>
      </c>
      <c r="M629" t="s">
        <v>66</v>
      </c>
      <c r="N629">
        <v>24</v>
      </c>
      <c r="O629" t="s">
        <v>104</v>
      </c>
      <c r="P629">
        <v>45</v>
      </c>
      <c r="T629" t="str">
        <f t="shared" si="29"/>
        <v xml:space="preserve">CL 41  SUR 24 B 45   </v>
      </c>
      <c r="U629">
        <v>98548437</v>
      </c>
      <c r="V629">
        <v>3316621</v>
      </c>
      <c r="W629" t="s">
        <v>2325</v>
      </c>
      <c r="X629" t="s">
        <v>80</v>
      </c>
      <c r="Y629">
        <v>45</v>
      </c>
      <c r="AA629" t="s">
        <v>66</v>
      </c>
      <c r="AB629">
        <v>43</v>
      </c>
      <c r="AC629" t="s">
        <v>83</v>
      </c>
      <c r="AD629">
        <v>54</v>
      </c>
      <c r="AH629" t="str">
        <f t="shared" si="30"/>
        <v xml:space="preserve">CL 45  SUR 43 A 54   </v>
      </c>
      <c r="AI629" t="s">
        <v>61</v>
      </c>
      <c r="AJ629" t="s">
        <v>61</v>
      </c>
      <c r="AK629" t="s">
        <v>484</v>
      </c>
      <c r="AO629" s="1"/>
      <c r="AP629">
        <v>8</v>
      </c>
      <c r="AQ629" s="17">
        <v>41508</v>
      </c>
      <c r="AR629" s="4">
        <v>41515</v>
      </c>
      <c r="AS629" s="5">
        <f t="shared" si="28"/>
        <v>7</v>
      </c>
      <c r="AT629" t="s">
        <v>75</v>
      </c>
      <c r="AU629" t="s">
        <v>15</v>
      </c>
      <c r="AV629" s="10">
        <v>41515</v>
      </c>
      <c r="AW629" s="9" t="s">
        <v>236</v>
      </c>
      <c r="AX629" s="10">
        <v>41516</v>
      </c>
      <c r="BK629" s="10">
        <v>41506</v>
      </c>
      <c r="BL629" s="10">
        <v>41506</v>
      </c>
      <c r="CE629" s="10">
        <v>41522</v>
      </c>
    </row>
    <row r="630" spans="1:83" ht="15" customHeight="1">
      <c r="B630" t="s">
        <v>2326</v>
      </c>
      <c r="C630">
        <v>1304596</v>
      </c>
      <c r="D630" t="s">
        <v>64</v>
      </c>
      <c r="E630" t="s">
        <v>58</v>
      </c>
      <c r="H630" s="7" t="s">
        <v>482</v>
      </c>
      <c r="I630" t="s">
        <v>60</v>
      </c>
      <c r="T630" t="str">
        <f t="shared" si="29"/>
        <v xml:space="preserve">         </v>
      </c>
      <c r="U630" t="s">
        <v>61</v>
      </c>
      <c r="V630" t="s">
        <v>61</v>
      </c>
      <c r="W630" t="s">
        <v>2327</v>
      </c>
      <c r="X630" t="s">
        <v>80</v>
      </c>
      <c r="Y630">
        <v>40</v>
      </c>
      <c r="AA630" t="s">
        <v>66</v>
      </c>
      <c r="AB630">
        <v>28</v>
      </c>
      <c r="AD630">
        <v>121</v>
      </c>
      <c r="AG630">
        <v>201</v>
      </c>
      <c r="AH630" t="str">
        <f t="shared" si="30"/>
        <v>CL 40  SUR 28  121   201</v>
      </c>
      <c r="AI630">
        <v>98669146</v>
      </c>
      <c r="AJ630">
        <v>2705537</v>
      </c>
      <c r="AK630" t="s">
        <v>117</v>
      </c>
      <c r="AO630" s="1"/>
      <c r="AP630">
        <v>6</v>
      </c>
      <c r="AQ630" s="17">
        <v>41506</v>
      </c>
      <c r="AR630" s="4">
        <v>41506</v>
      </c>
      <c r="AS630" s="5">
        <f t="shared" si="28"/>
        <v>0</v>
      </c>
      <c r="AT630" t="s">
        <v>75</v>
      </c>
      <c r="AU630" t="s">
        <v>15</v>
      </c>
      <c r="AV630" s="10">
        <v>41502</v>
      </c>
      <c r="AW630" s="9" t="s">
        <v>203</v>
      </c>
      <c r="AX630" s="10">
        <v>41506</v>
      </c>
      <c r="AY630" s="10">
        <v>41515</v>
      </c>
      <c r="AZ630" s="9" t="s">
        <v>1029</v>
      </c>
      <c r="BA630" s="10">
        <v>41516</v>
      </c>
      <c r="CE630" s="10">
        <v>41522</v>
      </c>
    </row>
    <row r="631" spans="1:83" ht="15" customHeight="1">
      <c r="B631" t="s">
        <v>2328</v>
      </c>
      <c r="C631">
        <v>1304663</v>
      </c>
      <c r="D631" t="s">
        <v>94</v>
      </c>
      <c r="H631" s="7" t="s">
        <v>2329</v>
      </c>
      <c r="I631" t="s">
        <v>60</v>
      </c>
      <c r="T631" t="str">
        <f t="shared" si="29"/>
        <v xml:space="preserve">         </v>
      </c>
      <c r="U631" t="s">
        <v>61</v>
      </c>
      <c r="V631" t="s">
        <v>61</v>
      </c>
      <c r="W631" t="s">
        <v>2330</v>
      </c>
      <c r="AH631" t="str">
        <f t="shared" si="30"/>
        <v xml:space="preserve">         </v>
      </c>
      <c r="AI631">
        <v>3351038</v>
      </c>
      <c r="AJ631" t="s">
        <v>2331</v>
      </c>
      <c r="AL631" t="s">
        <v>998</v>
      </c>
      <c r="AO631" s="1" t="s">
        <v>2332</v>
      </c>
      <c r="AP631">
        <v>13</v>
      </c>
      <c r="AQ631" s="17">
        <v>41509</v>
      </c>
      <c r="AR631" s="4">
        <v>41509</v>
      </c>
      <c r="AS631" s="5">
        <f t="shared" si="28"/>
        <v>0</v>
      </c>
      <c r="AT631" t="s">
        <v>75</v>
      </c>
      <c r="AU631" t="s">
        <v>15</v>
      </c>
      <c r="AV631" s="10">
        <v>41508</v>
      </c>
      <c r="AW631" s="9" t="s">
        <v>140</v>
      </c>
      <c r="AX631" s="10">
        <v>41509</v>
      </c>
    </row>
    <row r="632" spans="1:83" ht="15" customHeight="1">
      <c r="A632" t="s">
        <v>2333</v>
      </c>
      <c r="B632" t="s">
        <v>2334</v>
      </c>
      <c r="C632">
        <v>1304677</v>
      </c>
      <c r="D632" t="s">
        <v>94</v>
      </c>
      <c r="G632" t="s">
        <v>2335</v>
      </c>
      <c r="H632" s="7" t="s">
        <v>2336</v>
      </c>
      <c r="I632" t="s">
        <v>60</v>
      </c>
      <c r="T632" t="str">
        <f t="shared" si="29"/>
        <v xml:space="preserve">         </v>
      </c>
      <c r="U632" t="s">
        <v>61</v>
      </c>
      <c r="V632" t="s">
        <v>61</v>
      </c>
      <c r="W632" t="s">
        <v>2337</v>
      </c>
      <c r="AH632" t="str">
        <f t="shared" si="30"/>
        <v xml:space="preserve">         </v>
      </c>
      <c r="AI632" t="s">
        <v>2338</v>
      </c>
      <c r="AJ632">
        <v>3003349940</v>
      </c>
      <c r="AL632" t="s">
        <v>363</v>
      </c>
      <c r="AO632" s="1" t="s">
        <v>2339</v>
      </c>
      <c r="AP632">
        <v>13</v>
      </c>
      <c r="AQ632" s="17">
        <v>41509</v>
      </c>
      <c r="AR632" s="4">
        <v>41509</v>
      </c>
      <c r="AS632" s="5">
        <f t="shared" si="28"/>
        <v>0</v>
      </c>
      <c r="AT632" t="s">
        <v>75</v>
      </c>
      <c r="AU632" t="s">
        <v>15</v>
      </c>
      <c r="AV632" s="10">
        <v>41509</v>
      </c>
      <c r="AW632" s="9" t="s">
        <v>118</v>
      </c>
      <c r="AX632" s="10">
        <v>41509</v>
      </c>
    </row>
    <row r="633" spans="1:83" ht="15" customHeight="1">
      <c r="A633" t="s">
        <v>2340</v>
      </c>
      <c r="B633" t="s">
        <v>2341</v>
      </c>
      <c r="C633">
        <v>1304512</v>
      </c>
      <c r="D633" t="s">
        <v>94</v>
      </c>
      <c r="G633" t="s">
        <v>2335</v>
      </c>
      <c r="H633" s="7" t="s">
        <v>2342</v>
      </c>
      <c r="I633" t="s">
        <v>60</v>
      </c>
      <c r="T633" t="str">
        <f t="shared" si="29"/>
        <v xml:space="preserve">         </v>
      </c>
      <c r="U633" t="s">
        <v>61</v>
      </c>
      <c r="V633" t="s">
        <v>61</v>
      </c>
      <c r="W633" t="s">
        <v>2343</v>
      </c>
      <c r="AH633" t="str">
        <f t="shared" si="30"/>
        <v xml:space="preserve">         </v>
      </c>
      <c r="AI633" t="s">
        <v>61</v>
      </c>
      <c r="AJ633">
        <v>4483131</v>
      </c>
      <c r="AL633" t="s">
        <v>91</v>
      </c>
      <c r="AO633" s="1" t="s">
        <v>2344</v>
      </c>
      <c r="AP633">
        <v>12</v>
      </c>
      <c r="AQ633" s="17">
        <v>41502</v>
      </c>
      <c r="AR633" s="4">
        <v>41502</v>
      </c>
      <c r="AS633" s="5">
        <f t="shared" si="28"/>
        <v>0</v>
      </c>
      <c r="AT633" t="s">
        <v>75</v>
      </c>
      <c r="AU633" t="s">
        <v>195</v>
      </c>
      <c r="AV633" s="10">
        <v>41501</v>
      </c>
      <c r="AW633" s="9" t="s">
        <v>421</v>
      </c>
      <c r="AX633" s="10">
        <v>41502</v>
      </c>
      <c r="AY633" s="10">
        <v>41789</v>
      </c>
      <c r="AZ633" s="9" t="s">
        <v>2243</v>
      </c>
      <c r="BA633" s="10">
        <v>41789</v>
      </c>
    </row>
    <row r="634" spans="1:83" ht="15" customHeight="1">
      <c r="B634" t="s">
        <v>2345</v>
      </c>
      <c r="C634">
        <v>1304680</v>
      </c>
      <c r="D634" t="s">
        <v>64</v>
      </c>
      <c r="E634" t="s">
        <v>58</v>
      </c>
      <c r="H634" s="7" t="s">
        <v>482</v>
      </c>
      <c r="I634" t="s">
        <v>231</v>
      </c>
      <c r="T634" t="str">
        <f t="shared" si="29"/>
        <v xml:space="preserve">         </v>
      </c>
      <c r="U634" t="s">
        <v>61</v>
      </c>
      <c r="V634" t="s">
        <v>61</v>
      </c>
      <c r="W634" t="s">
        <v>82</v>
      </c>
      <c r="X634" t="s">
        <v>80</v>
      </c>
      <c r="Y634">
        <v>46</v>
      </c>
      <c r="Z634" t="s">
        <v>315</v>
      </c>
      <c r="AA634" t="s">
        <v>66</v>
      </c>
      <c r="AB634">
        <v>40</v>
      </c>
      <c r="AH634" t="str">
        <f t="shared" si="30"/>
        <v xml:space="preserve">CL 46 E SUR 40     </v>
      </c>
      <c r="AI634" t="s">
        <v>61</v>
      </c>
      <c r="AJ634" t="s">
        <v>61</v>
      </c>
      <c r="AK634" t="s">
        <v>109</v>
      </c>
      <c r="AO634" s="1"/>
      <c r="AP634">
        <v>6</v>
      </c>
      <c r="AQ634" s="17">
        <v>41509</v>
      </c>
      <c r="AR634" s="4">
        <v>41521</v>
      </c>
      <c r="AS634" s="5">
        <f t="shared" si="28"/>
        <v>12</v>
      </c>
      <c r="AT634" t="s">
        <v>75</v>
      </c>
      <c r="AU634" t="s">
        <v>15</v>
      </c>
      <c r="AV634" s="10">
        <v>41521</v>
      </c>
      <c r="AW634" s="9" t="s">
        <v>203</v>
      </c>
      <c r="AX634" s="10">
        <v>41521</v>
      </c>
      <c r="BK634" s="10">
        <v>41568</v>
      </c>
      <c r="BL634" s="10">
        <v>41568</v>
      </c>
      <c r="CE634" s="10">
        <v>41568</v>
      </c>
    </row>
    <row r="635" spans="1:83" ht="15" customHeight="1">
      <c r="B635" t="s">
        <v>2346</v>
      </c>
      <c r="C635">
        <v>1304690</v>
      </c>
      <c r="D635" t="s">
        <v>77</v>
      </c>
      <c r="H635" s="7" t="s">
        <v>2308</v>
      </c>
      <c r="I635" t="s">
        <v>2347</v>
      </c>
      <c r="J635" t="s">
        <v>63</v>
      </c>
      <c r="K635">
        <v>24</v>
      </c>
      <c r="L635" t="s">
        <v>183</v>
      </c>
      <c r="N635">
        <v>38</v>
      </c>
      <c r="O635" t="s">
        <v>170</v>
      </c>
      <c r="P635">
        <v>2</v>
      </c>
      <c r="Q635" t="s">
        <v>66</v>
      </c>
      <c r="S635">
        <v>160</v>
      </c>
      <c r="T635" t="str">
        <f t="shared" si="29"/>
        <v>KR 24 EE  38 D 2 SUR  160</v>
      </c>
      <c r="U635">
        <v>3413910</v>
      </c>
      <c r="V635">
        <v>3329377</v>
      </c>
      <c r="W635" t="s">
        <v>2348</v>
      </c>
      <c r="X635" t="s">
        <v>63</v>
      </c>
      <c r="Y635">
        <v>24</v>
      </c>
      <c r="Z635" t="s">
        <v>183</v>
      </c>
      <c r="AB635">
        <v>38</v>
      </c>
      <c r="AC635" t="s">
        <v>170</v>
      </c>
      <c r="AD635">
        <v>2</v>
      </c>
      <c r="AE635" t="s">
        <v>66</v>
      </c>
      <c r="AH635" t="str">
        <f t="shared" si="30"/>
        <v xml:space="preserve">KR 24 EE  38 D 2 SUR  </v>
      </c>
      <c r="AI635" t="s">
        <v>61</v>
      </c>
      <c r="AJ635" t="s">
        <v>61</v>
      </c>
      <c r="AK635" t="s">
        <v>74</v>
      </c>
      <c r="AO635" s="1"/>
      <c r="AP635">
        <v>6</v>
      </c>
      <c r="AQ635" s="17">
        <v>41509</v>
      </c>
      <c r="AR635" s="4"/>
      <c r="AS635" s="5">
        <f t="shared" si="28"/>
        <v>-41509</v>
      </c>
      <c r="AT635" t="s">
        <v>84</v>
      </c>
      <c r="AU635" t="s">
        <v>15</v>
      </c>
      <c r="AV635" s="10">
        <v>41509</v>
      </c>
      <c r="AW635" s="9" t="s">
        <v>2349</v>
      </c>
      <c r="AX635" s="10">
        <v>41509</v>
      </c>
      <c r="BU635" s="10">
        <v>41555</v>
      </c>
      <c r="BV635" s="10">
        <v>41555</v>
      </c>
      <c r="CE635" s="10">
        <v>41940</v>
      </c>
    </row>
    <row r="636" spans="1:83" ht="15" customHeight="1">
      <c r="A636" t="s">
        <v>2350</v>
      </c>
      <c r="B636" t="s">
        <v>2351</v>
      </c>
      <c r="C636">
        <v>1310131</v>
      </c>
      <c r="D636" t="s">
        <v>87</v>
      </c>
      <c r="H636" s="7" t="s">
        <v>2352</v>
      </c>
      <c r="I636" t="s">
        <v>218</v>
      </c>
      <c r="T636" t="str">
        <f t="shared" si="29"/>
        <v xml:space="preserve">         </v>
      </c>
      <c r="U636" t="s">
        <v>61</v>
      </c>
      <c r="V636" t="s">
        <v>61</v>
      </c>
      <c r="W636" t="s">
        <v>2353</v>
      </c>
      <c r="X636" t="s">
        <v>80</v>
      </c>
      <c r="Y636">
        <v>27</v>
      </c>
      <c r="AA636" t="s">
        <v>66</v>
      </c>
      <c r="AB636">
        <v>28</v>
      </c>
      <c r="AD636">
        <v>170</v>
      </c>
      <c r="AH636" t="str">
        <f t="shared" si="30"/>
        <v xml:space="preserve">CL 27  SUR 28  170   </v>
      </c>
      <c r="AI636" t="s">
        <v>61</v>
      </c>
      <c r="AJ636" t="s">
        <v>2354</v>
      </c>
      <c r="AK636" t="s">
        <v>99</v>
      </c>
      <c r="AO636" s="1"/>
      <c r="AP636">
        <v>4</v>
      </c>
      <c r="AQ636" s="17">
        <v>41506</v>
      </c>
      <c r="AR636" s="4">
        <v>41521</v>
      </c>
      <c r="AS636" s="5">
        <f t="shared" si="28"/>
        <v>15</v>
      </c>
      <c r="AT636" t="s">
        <v>75</v>
      </c>
      <c r="AU636" t="s">
        <v>195</v>
      </c>
      <c r="AV636" s="10"/>
      <c r="BK636" s="10">
        <v>41521</v>
      </c>
      <c r="BL636" s="10">
        <v>41521</v>
      </c>
    </row>
    <row r="637" spans="1:83" ht="15" customHeight="1">
      <c r="B637" t="s">
        <v>2355</v>
      </c>
      <c r="C637">
        <v>139582</v>
      </c>
      <c r="D637" t="s">
        <v>64</v>
      </c>
      <c r="E637" t="s">
        <v>101</v>
      </c>
      <c r="H637" s="7" t="s">
        <v>694</v>
      </c>
      <c r="I637" t="s">
        <v>2356</v>
      </c>
      <c r="J637" t="s">
        <v>63</v>
      </c>
      <c r="K637">
        <v>43</v>
      </c>
      <c r="N637">
        <v>38</v>
      </c>
      <c r="O637" t="s">
        <v>83</v>
      </c>
      <c r="P637">
        <v>71</v>
      </c>
      <c r="Q637" t="s">
        <v>66</v>
      </c>
      <c r="T637" t="str">
        <f t="shared" si="29"/>
        <v xml:space="preserve">KR 43   38 A 71 SUR  </v>
      </c>
      <c r="U637">
        <v>70097800</v>
      </c>
      <c r="V637">
        <v>3162586532</v>
      </c>
      <c r="W637" t="s">
        <v>1410</v>
      </c>
      <c r="X637" t="s">
        <v>63</v>
      </c>
      <c r="Y637">
        <v>43</v>
      </c>
      <c r="AB637">
        <v>38</v>
      </c>
      <c r="AC637" t="s">
        <v>83</v>
      </c>
      <c r="AE637" t="s">
        <v>66</v>
      </c>
      <c r="AH637" t="str">
        <f t="shared" si="30"/>
        <v xml:space="preserve">KR 43   38 A  SUR  </v>
      </c>
      <c r="AI637" t="s">
        <v>61</v>
      </c>
      <c r="AJ637" t="s">
        <v>61</v>
      </c>
      <c r="AK637" t="s">
        <v>147</v>
      </c>
      <c r="AO637" s="1"/>
      <c r="AP637">
        <v>9</v>
      </c>
      <c r="AQ637" s="17">
        <v>41512</v>
      </c>
      <c r="AR637" s="4"/>
      <c r="AS637" s="5">
        <f t="shared" si="28"/>
        <v>-41512</v>
      </c>
      <c r="AT637" t="s">
        <v>75</v>
      </c>
      <c r="AU637" t="s">
        <v>15</v>
      </c>
    </row>
    <row r="638" spans="1:83" ht="30" customHeight="1">
      <c r="B638" t="s">
        <v>2357</v>
      </c>
      <c r="C638">
        <v>1304842</v>
      </c>
      <c r="D638" t="s">
        <v>64</v>
      </c>
      <c r="E638" t="s">
        <v>58</v>
      </c>
      <c r="H638" s="7" t="s">
        <v>2358</v>
      </c>
      <c r="I638" t="s">
        <v>2359</v>
      </c>
      <c r="J638" t="s">
        <v>80</v>
      </c>
      <c r="K638">
        <v>38</v>
      </c>
      <c r="M638" t="s">
        <v>66</v>
      </c>
      <c r="N638">
        <v>36</v>
      </c>
      <c r="P638">
        <v>21</v>
      </c>
      <c r="T638" t="str">
        <f t="shared" si="29"/>
        <v xml:space="preserve">CL 38  SUR 36  21   </v>
      </c>
      <c r="U638">
        <v>70552132</v>
      </c>
      <c r="V638">
        <v>2760864</v>
      </c>
      <c r="W638" t="s">
        <v>2360</v>
      </c>
      <c r="X638" t="s">
        <v>80</v>
      </c>
      <c r="Y638">
        <v>39</v>
      </c>
      <c r="AA638" t="s">
        <v>66</v>
      </c>
      <c r="AB638">
        <v>42</v>
      </c>
      <c r="AH638" t="str">
        <f t="shared" si="30"/>
        <v xml:space="preserve">CL 39  SUR 42     </v>
      </c>
      <c r="AI638" t="s">
        <v>61</v>
      </c>
      <c r="AJ638">
        <v>2760780</v>
      </c>
      <c r="AK638" t="s">
        <v>316</v>
      </c>
      <c r="AO638" s="1"/>
      <c r="AP638">
        <v>7</v>
      </c>
      <c r="AQ638" s="17">
        <v>41512</v>
      </c>
      <c r="AR638" s="4">
        <v>41527</v>
      </c>
      <c r="AS638" s="5">
        <f t="shared" si="28"/>
        <v>15</v>
      </c>
      <c r="AT638" t="s">
        <v>75</v>
      </c>
      <c r="AU638" t="s">
        <v>15</v>
      </c>
      <c r="CE638" s="10">
        <v>41289</v>
      </c>
    </row>
    <row r="639" spans="1:83" ht="15" customHeight="1">
      <c r="B639" t="s">
        <v>2361</v>
      </c>
      <c r="C639">
        <v>1304844</v>
      </c>
      <c r="D639" t="s">
        <v>94</v>
      </c>
      <c r="H639" s="7" t="s">
        <v>2362</v>
      </c>
      <c r="I639" t="s">
        <v>273</v>
      </c>
      <c r="T639" t="str">
        <f t="shared" si="29"/>
        <v xml:space="preserve">         </v>
      </c>
      <c r="U639" t="s">
        <v>61</v>
      </c>
      <c r="V639" t="s">
        <v>61</v>
      </c>
      <c r="W639" t="s">
        <v>2363</v>
      </c>
      <c r="X639" t="s">
        <v>63</v>
      </c>
      <c r="Y639">
        <v>43</v>
      </c>
      <c r="Z639" t="s">
        <v>83</v>
      </c>
      <c r="AB639">
        <v>29</v>
      </c>
      <c r="AD639">
        <v>47</v>
      </c>
      <c r="AE639" t="s">
        <v>66</v>
      </c>
      <c r="AH639" t="str">
        <f t="shared" si="30"/>
        <v xml:space="preserve">KR 43 A  29  47 SUR  </v>
      </c>
      <c r="AI639">
        <v>98657633</v>
      </c>
      <c r="AJ639">
        <v>4440851</v>
      </c>
      <c r="AK639" t="s">
        <v>404</v>
      </c>
      <c r="AO639" s="1"/>
      <c r="AP639">
        <v>2</v>
      </c>
      <c r="AQ639" s="17">
        <v>41512</v>
      </c>
      <c r="AR639" s="4">
        <v>41512</v>
      </c>
      <c r="AS639" s="5">
        <f t="shared" si="28"/>
        <v>0</v>
      </c>
      <c r="AT639" t="s">
        <v>75</v>
      </c>
      <c r="AU639" t="s">
        <v>15</v>
      </c>
      <c r="AV639" s="10">
        <v>41512</v>
      </c>
      <c r="AW639" s="10" t="s">
        <v>236</v>
      </c>
      <c r="AX639" s="10">
        <v>41514</v>
      </c>
      <c r="CE639" s="10">
        <v>41514</v>
      </c>
    </row>
    <row r="640" spans="1:83" ht="15" customHeight="1">
      <c r="B640" t="s">
        <v>2364</v>
      </c>
      <c r="C640">
        <v>1304656</v>
      </c>
      <c r="D640" t="s">
        <v>64</v>
      </c>
      <c r="E640" t="s">
        <v>101</v>
      </c>
      <c r="H640" s="7" t="s">
        <v>694</v>
      </c>
      <c r="I640" t="s">
        <v>273</v>
      </c>
      <c r="T640" t="str">
        <f t="shared" si="29"/>
        <v xml:space="preserve">         </v>
      </c>
      <c r="U640" t="s">
        <v>61</v>
      </c>
      <c r="V640" t="s">
        <v>61</v>
      </c>
      <c r="W640" t="s">
        <v>2365</v>
      </c>
      <c r="X640" t="s">
        <v>63</v>
      </c>
      <c r="Y640">
        <v>42</v>
      </c>
      <c r="Z640" t="s">
        <v>83</v>
      </c>
      <c r="AB640">
        <v>26</v>
      </c>
      <c r="AC640" t="s">
        <v>83</v>
      </c>
      <c r="AD640">
        <v>6</v>
      </c>
      <c r="AE640" t="s">
        <v>66</v>
      </c>
      <c r="AH640" t="str">
        <f t="shared" si="30"/>
        <v xml:space="preserve">KR 42 A  26 A 6 SUR  </v>
      </c>
      <c r="AI640" t="s">
        <v>61</v>
      </c>
      <c r="AJ640" t="s">
        <v>61</v>
      </c>
      <c r="AK640" t="s">
        <v>153</v>
      </c>
      <c r="AO640" s="1"/>
      <c r="AP640">
        <v>3</v>
      </c>
      <c r="AQ640" s="17">
        <v>41508</v>
      </c>
      <c r="AR640" s="4">
        <v>41521</v>
      </c>
      <c r="AS640" s="5">
        <f t="shared" si="28"/>
        <v>13</v>
      </c>
      <c r="AT640" t="s">
        <v>75</v>
      </c>
      <c r="AU640" t="s">
        <v>15</v>
      </c>
      <c r="AV640" s="10">
        <v>41521</v>
      </c>
      <c r="AW640" s="9" t="s">
        <v>203</v>
      </c>
      <c r="AX640" s="10">
        <v>41521</v>
      </c>
      <c r="CE640" s="10">
        <v>41568</v>
      </c>
    </row>
    <row r="641" spans="1:83" ht="15" customHeight="1">
      <c r="B641" t="s">
        <v>2366</v>
      </c>
      <c r="C641">
        <v>1304652</v>
      </c>
      <c r="D641" t="s">
        <v>77</v>
      </c>
      <c r="H641" s="7" t="s">
        <v>2294</v>
      </c>
      <c r="I641" t="s">
        <v>2367</v>
      </c>
      <c r="J641" t="s">
        <v>80</v>
      </c>
      <c r="K641">
        <v>35</v>
      </c>
      <c r="M641" t="s">
        <v>66</v>
      </c>
      <c r="N641">
        <v>45</v>
      </c>
      <c r="O641" t="s">
        <v>104</v>
      </c>
      <c r="P641">
        <v>42</v>
      </c>
      <c r="S641">
        <v>201</v>
      </c>
      <c r="T641" t="str">
        <f t="shared" si="29"/>
        <v>CL 35  SUR 45 B 42   201</v>
      </c>
      <c r="U641">
        <v>42745977</v>
      </c>
      <c r="V641">
        <v>3347448</v>
      </c>
      <c r="W641" t="s">
        <v>2368</v>
      </c>
      <c r="X641" t="s">
        <v>80</v>
      </c>
      <c r="Y641">
        <v>35</v>
      </c>
      <c r="AA641" t="s">
        <v>66</v>
      </c>
      <c r="AB641">
        <v>45</v>
      </c>
      <c r="AC641" t="s">
        <v>104</v>
      </c>
      <c r="AD641">
        <v>42</v>
      </c>
      <c r="AG641">
        <v>302</v>
      </c>
      <c r="AH641" t="str">
        <f t="shared" si="30"/>
        <v>CL 35  SUR 45 B 42   302</v>
      </c>
      <c r="AI641" t="s">
        <v>61</v>
      </c>
      <c r="AJ641" t="s">
        <v>61</v>
      </c>
      <c r="AK641" t="s">
        <v>841</v>
      </c>
      <c r="AO641" s="1"/>
      <c r="AP641">
        <v>2</v>
      </c>
      <c r="AQ641" s="17">
        <v>41508</v>
      </c>
      <c r="AR641" s="4">
        <v>41521</v>
      </c>
      <c r="AS641" s="5">
        <f t="shared" si="28"/>
        <v>13</v>
      </c>
      <c r="AT641" t="s">
        <v>283</v>
      </c>
      <c r="AU641" t="s">
        <v>15</v>
      </c>
      <c r="AV641" s="10">
        <v>41521</v>
      </c>
      <c r="AW641" s="9" t="s">
        <v>203</v>
      </c>
      <c r="AX641" s="10">
        <v>41521</v>
      </c>
      <c r="CE641" s="10">
        <v>41568</v>
      </c>
    </row>
    <row r="642" spans="1:83" ht="15" customHeight="1">
      <c r="B642" t="s">
        <v>2369</v>
      </c>
      <c r="C642">
        <v>1304673</v>
      </c>
      <c r="D642" t="s">
        <v>64</v>
      </c>
      <c r="E642" t="s">
        <v>101</v>
      </c>
      <c r="H642" s="7" t="s">
        <v>694</v>
      </c>
      <c r="I642" t="s">
        <v>273</v>
      </c>
      <c r="T642" t="str">
        <f t="shared" si="29"/>
        <v xml:space="preserve">         </v>
      </c>
      <c r="U642" t="s">
        <v>61</v>
      </c>
      <c r="V642" t="s">
        <v>61</v>
      </c>
      <c r="W642" t="s">
        <v>2370</v>
      </c>
      <c r="X642" t="s">
        <v>63</v>
      </c>
      <c r="Y642">
        <v>42</v>
      </c>
      <c r="AB642">
        <v>40</v>
      </c>
      <c r="AC642" t="s">
        <v>104</v>
      </c>
      <c r="AD642">
        <v>16</v>
      </c>
      <c r="AE642" t="s">
        <v>66</v>
      </c>
      <c r="AG642">
        <v>101</v>
      </c>
      <c r="AH642" t="str">
        <f t="shared" si="30"/>
        <v>KR 42   40 B 16 SUR  101</v>
      </c>
      <c r="AI642" t="s">
        <v>61</v>
      </c>
      <c r="AJ642" t="s">
        <v>61</v>
      </c>
      <c r="AK642" t="s">
        <v>67</v>
      </c>
      <c r="AO642" s="1"/>
      <c r="AP642">
        <v>7</v>
      </c>
      <c r="AQ642" s="17">
        <v>41509</v>
      </c>
      <c r="AR642" s="4">
        <v>41522</v>
      </c>
      <c r="AS642" s="5">
        <f t="shared" si="28"/>
        <v>13</v>
      </c>
      <c r="AT642" t="s">
        <v>75</v>
      </c>
      <c r="AU642" t="s">
        <v>15</v>
      </c>
      <c r="CE642" s="10">
        <v>41725</v>
      </c>
    </row>
    <row r="643" spans="1:83" ht="15" customHeight="1">
      <c r="B643" t="s">
        <v>2371</v>
      </c>
      <c r="C643">
        <v>1304695</v>
      </c>
      <c r="D643" t="s">
        <v>64</v>
      </c>
      <c r="E643" t="s">
        <v>101</v>
      </c>
      <c r="H643" s="7" t="s">
        <v>694</v>
      </c>
      <c r="I643" t="s">
        <v>273</v>
      </c>
      <c r="T643" t="str">
        <f t="shared" si="29"/>
        <v xml:space="preserve">         </v>
      </c>
      <c r="U643" t="s">
        <v>61</v>
      </c>
      <c r="V643" t="s">
        <v>61</v>
      </c>
      <c r="W643" t="s">
        <v>2372</v>
      </c>
      <c r="X643" t="s">
        <v>80</v>
      </c>
      <c r="Y643">
        <v>38</v>
      </c>
      <c r="AA643" t="s">
        <v>66</v>
      </c>
      <c r="AB643">
        <v>31</v>
      </c>
      <c r="AD643">
        <v>53</v>
      </c>
      <c r="AH643" t="str">
        <f t="shared" si="30"/>
        <v xml:space="preserve">CL 38  SUR 31  53   </v>
      </c>
      <c r="AI643" t="s">
        <v>61</v>
      </c>
      <c r="AJ643" t="s">
        <v>61</v>
      </c>
      <c r="AK643" t="s">
        <v>211</v>
      </c>
      <c r="AO643" s="1"/>
      <c r="AP643">
        <v>9</v>
      </c>
      <c r="AQ643" s="17">
        <v>41509</v>
      </c>
      <c r="AR643" s="4"/>
      <c r="AS643" s="5">
        <f t="shared" si="28"/>
        <v>-41509</v>
      </c>
      <c r="AT643" t="s">
        <v>75</v>
      </c>
      <c r="AU643" t="s">
        <v>15</v>
      </c>
    </row>
    <row r="644" spans="1:83" ht="15" customHeight="1">
      <c r="B644" t="s">
        <v>2373</v>
      </c>
      <c r="C644">
        <v>1304845</v>
      </c>
      <c r="D644" t="s">
        <v>64</v>
      </c>
      <c r="E644" t="s">
        <v>101</v>
      </c>
      <c r="H644" s="7" t="s">
        <v>2374</v>
      </c>
      <c r="I644" t="s">
        <v>273</v>
      </c>
      <c r="T644" t="str">
        <f t="shared" si="29"/>
        <v xml:space="preserve">         </v>
      </c>
      <c r="U644" t="s">
        <v>61</v>
      </c>
      <c r="V644" t="s">
        <v>61</v>
      </c>
      <c r="W644" t="s">
        <v>1410</v>
      </c>
      <c r="X644" t="s">
        <v>63</v>
      </c>
      <c r="Y644">
        <v>40</v>
      </c>
      <c r="Z644" t="s">
        <v>83</v>
      </c>
      <c r="AB644">
        <v>40</v>
      </c>
      <c r="AC644" t="s">
        <v>136</v>
      </c>
      <c r="AD644">
        <v>37</v>
      </c>
      <c r="AH644" t="str">
        <f t="shared" si="30"/>
        <v xml:space="preserve">KR 40 A  40 DD 37   </v>
      </c>
      <c r="AI644" t="s">
        <v>61</v>
      </c>
      <c r="AJ644" t="s">
        <v>61</v>
      </c>
      <c r="AK644" t="s">
        <v>67</v>
      </c>
      <c r="AO644" s="1"/>
      <c r="AP644">
        <v>7</v>
      </c>
      <c r="AQ644" s="17">
        <v>41512</v>
      </c>
      <c r="AR644" s="4">
        <v>41512</v>
      </c>
      <c r="AS644" s="5">
        <f t="shared" si="28"/>
        <v>0</v>
      </c>
      <c r="AT644" t="s">
        <v>75</v>
      </c>
      <c r="AU644" t="s">
        <v>15</v>
      </c>
      <c r="AV644" s="10">
        <v>41512</v>
      </c>
    </row>
    <row r="645" spans="1:83">
      <c r="B645" t="s">
        <v>2375</v>
      </c>
      <c r="C645">
        <v>1304883</v>
      </c>
      <c r="D645" t="s">
        <v>57</v>
      </c>
      <c r="H645" s="7" t="s">
        <v>1592</v>
      </c>
      <c r="I645" t="s">
        <v>60</v>
      </c>
      <c r="T645" t="str">
        <f t="shared" si="29"/>
        <v xml:space="preserve">         </v>
      </c>
      <c r="U645" t="s">
        <v>61</v>
      </c>
      <c r="V645" t="s">
        <v>61</v>
      </c>
      <c r="W645" t="s">
        <v>2376</v>
      </c>
      <c r="AH645" t="str">
        <f t="shared" si="30"/>
        <v xml:space="preserve">         </v>
      </c>
      <c r="AI645" t="s">
        <v>61</v>
      </c>
      <c r="AJ645" t="s">
        <v>61</v>
      </c>
      <c r="AK645" t="s">
        <v>232</v>
      </c>
      <c r="AO645" s="1"/>
      <c r="AP645">
        <v>9</v>
      </c>
      <c r="AQ645" s="17">
        <v>41514</v>
      </c>
      <c r="AR645" s="4">
        <v>41514</v>
      </c>
      <c r="AS645" s="5">
        <f t="shared" ref="AS645:AS708" si="31">+AR645-AQ645</f>
        <v>0</v>
      </c>
      <c r="AT645" t="s">
        <v>75</v>
      </c>
      <c r="AU645" t="s">
        <v>15</v>
      </c>
      <c r="AV645" s="10">
        <v>41513</v>
      </c>
      <c r="AW645" s="9" t="s">
        <v>859</v>
      </c>
      <c r="AX645" s="10">
        <v>41514</v>
      </c>
      <c r="AY645" s="10">
        <v>41513</v>
      </c>
      <c r="AZ645" s="9" t="s">
        <v>519</v>
      </c>
      <c r="BA645" s="10">
        <v>41514</v>
      </c>
    </row>
    <row r="646" spans="1:83" ht="15" customHeight="1">
      <c r="A646" t="s">
        <v>2377</v>
      </c>
      <c r="B646" t="s">
        <v>2378</v>
      </c>
      <c r="D646" t="s">
        <v>94</v>
      </c>
      <c r="H646" s="7" t="s">
        <v>2379</v>
      </c>
      <c r="I646" t="s">
        <v>218</v>
      </c>
      <c r="T646" t="str">
        <f t="shared" ref="T646:T709" si="32">CONCATENATE(J646," ",K646," ",L646," ",M646," ",N646," ",O646," ",P646," ",Q646," ",R646," ",S646)</f>
        <v xml:space="preserve">         </v>
      </c>
      <c r="U646" t="s">
        <v>61</v>
      </c>
      <c r="V646" t="s">
        <v>61</v>
      </c>
      <c r="W646" t="s">
        <v>2380</v>
      </c>
      <c r="AH646" t="str">
        <f t="shared" si="30"/>
        <v xml:space="preserve">         </v>
      </c>
      <c r="AI646">
        <v>32330044</v>
      </c>
      <c r="AJ646">
        <v>3333287</v>
      </c>
      <c r="AL646" t="s">
        <v>191</v>
      </c>
      <c r="AO646" s="1"/>
      <c r="AP646">
        <v>11</v>
      </c>
      <c r="AQ646" s="17">
        <v>41512</v>
      </c>
      <c r="AR646" s="4">
        <v>41521</v>
      </c>
      <c r="AS646" s="5">
        <f t="shared" si="31"/>
        <v>9</v>
      </c>
      <c r="AT646" t="s">
        <v>75</v>
      </c>
      <c r="AU646" t="s">
        <v>15</v>
      </c>
      <c r="BK646" s="10">
        <v>41521</v>
      </c>
      <c r="BL646" s="10">
        <v>41521</v>
      </c>
    </row>
    <row r="647" spans="1:83" ht="15" customHeight="1">
      <c r="A647" t="s">
        <v>2381</v>
      </c>
      <c r="B647" t="s">
        <v>2382</v>
      </c>
      <c r="D647" t="s">
        <v>94</v>
      </c>
      <c r="H647" s="7" t="s">
        <v>2379</v>
      </c>
      <c r="I647" t="s">
        <v>218</v>
      </c>
      <c r="T647" t="str">
        <f t="shared" si="32"/>
        <v xml:space="preserve">         </v>
      </c>
      <c r="U647" t="s">
        <v>61</v>
      </c>
      <c r="V647" t="s">
        <v>61</v>
      </c>
      <c r="W647" t="s">
        <v>2383</v>
      </c>
      <c r="AH647" t="str">
        <f t="shared" si="30"/>
        <v xml:space="preserve">         </v>
      </c>
      <c r="AI647">
        <v>3337130</v>
      </c>
      <c r="AJ647">
        <v>33333287</v>
      </c>
      <c r="AL647" t="s">
        <v>191</v>
      </c>
      <c r="AO647" s="1"/>
      <c r="AP647">
        <v>11</v>
      </c>
      <c r="AQ647" s="17">
        <v>41512</v>
      </c>
      <c r="AR647" s="4"/>
      <c r="AS647" s="5">
        <f t="shared" si="31"/>
        <v>-41512</v>
      </c>
      <c r="AT647" t="s">
        <v>75</v>
      </c>
      <c r="AU647" t="s">
        <v>15</v>
      </c>
    </row>
    <row r="648" spans="1:83" ht="15" customHeight="1">
      <c r="B648" t="s">
        <v>2384</v>
      </c>
      <c r="C648">
        <v>1304873</v>
      </c>
      <c r="D648" t="s">
        <v>64</v>
      </c>
      <c r="E648" t="s">
        <v>101</v>
      </c>
      <c r="H648" s="7" t="s">
        <v>694</v>
      </c>
      <c r="I648" t="s">
        <v>273</v>
      </c>
      <c r="T648" t="str">
        <f t="shared" si="32"/>
        <v xml:space="preserve">         </v>
      </c>
      <c r="U648" t="s">
        <v>61</v>
      </c>
      <c r="V648" t="s">
        <v>61</v>
      </c>
      <c r="W648" t="s">
        <v>82</v>
      </c>
      <c r="X648" t="s">
        <v>80</v>
      </c>
      <c r="Y648">
        <v>38</v>
      </c>
      <c r="Z648" t="s">
        <v>83</v>
      </c>
      <c r="AA648" t="s">
        <v>66</v>
      </c>
      <c r="AB648">
        <v>34</v>
      </c>
      <c r="AD648">
        <v>16</v>
      </c>
      <c r="AH648" t="str">
        <f t="shared" si="30"/>
        <v xml:space="preserve">CL 38 A SUR 34  16   </v>
      </c>
      <c r="AI648" t="s">
        <v>61</v>
      </c>
      <c r="AJ648" t="s">
        <v>61</v>
      </c>
      <c r="AK648" t="s">
        <v>211</v>
      </c>
      <c r="AO648" s="1"/>
      <c r="AP648">
        <v>9</v>
      </c>
      <c r="AQ648" s="17">
        <v>41513</v>
      </c>
      <c r="AR648" s="4">
        <v>41522</v>
      </c>
      <c r="AS648" s="5">
        <f t="shared" si="31"/>
        <v>9</v>
      </c>
      <c r="AT648" t="s">
        <v>75</v>
      </c>
      <c r="AU648" t="s">
        <v>15</v>
      </c>
      <c r="CE648" s="10">
        <v>41729</v>
      </c>
    </row>
    <row r="649" spans="1:83" ht="15" customHeight="1">
      <c r="B649" t="s">
        <v>2385</v>
      </c>
      <c r="C649">
        <v>1304875</v>
      </c>
      <c r="D649" t="s">
        <v>77</v>
      </c>
      <c r="H649" s="7" t="s">
        <v>2294</v>
      </c>
      <c r="I649" t="s">
        <v>60</v>
      </c>
      <c r="T649" t="str">
        <f t="shared" si="32"/>
        <v xml:space="preserve">         </v>
      </c>
      <c r="U649" t="s">
        <v>61</v>
      </c>
      <c r="V649" t="s">
        <v>61</v>
      </c>
      <c r="W649" t="s">
        <v>2386</v>
      </c>
      <c r="X649" t="s">
        <v>80</v>
      </c>
      <c r="Y649">
        <v>35</v>
      </c>
      <c r="AA649" t="s">
        <v>66</v>
      </c>
      <c r="AB649">
        <v>45</v>
      </c>
      <c r="AC649" t="s">
        <v>104</v>
      </c>
      <c r="AD649">
        <v>42</v>
      </c>
      <c r="AG649">
        <v>202</v>
      </c>
      <c r="AH649" t="str">
        <f t="shared" si="30"/>
        <v>CL 35  SUR 45 B 42   202</v>
      </c>
      <c r="AI649">
        <v>32336129</v>
      </c>
      <c r="AJ649">
        <v>3158035207</v>
      </c>
      <c r="AK649" t="s">
        <v>841</v>
      </c>
      <c r="AO649" s="1"/>
      <c r="AP649">
        <v>2</v>
      </c>
      <c r="AQ649" s="17">
        <v>41513</v>
      </c>
      <c r="AR649" s="4">
        <v>41513</v>
      </c>
      <c r="AS649" s="5">
        <f t="shared" si="31"/>
        <v>0</v>
      </c>
      <c r="AT649" t="s">
        <v>75</v>
      </c>
      <c r="AU649" t="s">
        <v>15</v>
      </c>
      <c r="AV649" s="10">
        <v>41512</v>
      </c>
      <c r="AW649" s="9" t="s">
        <v>203</v>
      </c>
      <c r="AX649" s="10">
        <v>41513</v>
      </c>
      <c r="CE649" s="10">
        <v>41519</v>
      </c>
    </row>
    <row r="650" spans="1:83" ht="15" customHeight="1">
      <c r="A650" t="s">
        <v>2387</v>
      </c>
      <c r="B650" t="s">
        <v>2388</v>
      </c>
      <c r="C650" t="s">
        <v>2389</v>
      </c>
      <c r="D650" t="s">
        <v>180</v>
      </c>
      <c r="H650" s="7" t="s">
        <v>2390</v>
      </c>
      <c r="I650" t="s">
        <v>2391</v>
      </c>
      <c r="J650" t="s">
        <v>80</v>
      </c>
      <c r="K650">
        <v>38</v>
      </c>
      <c r="L650" t="s">
        <v>83</v>
      </c>
      <c r="M650" t="s">
        <v>66</v>
      </c>
      <c r="N650">
        <v>43</v>
      </c>
      <c r="P650">
        <v>67</v>
      </c>
      <c r="T650" t="str">
        <f t="shared" si="32"/>
        <v xml:space="preserve">CL 38 A SUR 43  67   </v>
      </c>
      <c r="U650" t="s">
        <v>61</v>
      </c>
      <c r="V650" t="s">
        <v>61</v>
      </c>
      <c r="W650" t="s">
        <v>2392</v>
      </c>
      <c r="AH650" t="str">
        <f t="shared" si="30"/>
        <v xml:space="preserve">         </v>
      </c>
      <c r="AI650" t="s">
        <v>61</v>
      </c>
      <c r="AJ650" t="s">
        <v>61</v>
      </c>
      <c r="AL650" t="s">
        <v>191</v>
      </c>
      <c r="AO650" s="1"/>
      <c r="AP650">
        <v>11</v>
      </c>
      <c r="AQ650" s="17">
        <v>41513</v>
      </c>
      <c r="AR650" s="4">
        <v>41520</v>
      </c>
      <c r="AS650" s="5">
        <f t="shared" si="31"/>
        <v>7</v>
      </c>
      <c r="AT650" t="s">
        <v>75</v>
      </c>
      <c r="AU650" t="s">
        <v>15</v>
      </c>
      <c r="AV650" s="10">
        <v>41520</v>
      </c>
      <c r="AW650" s="9" t="s">
        <v>421</v>
      </c>
      <c r="AX650" s="10">
        <v>41521</v>
      </c>
    </row>
    <row r="651" spans="1:83" ht="15" customHeight="1">
      <c r="B651" t="s">
        <v>2393</v>
      </c>
      <c r="C651">
        <v>1304903</v>
      </c>
      <c r="D651" t="s">
        <v>77</v>
      </c>
      <c r="E651" t="s">
        <v>101</v>
      </c>
      <c r="H651" s="7" t="s">
        <v>656</v>
      </c>
      <c r="I651" t="s">
        <v>2394</v>
      </c>
      <c r="J651" t="s">
        <v>80</v>
      </c>
      <c r="K651">
        <v>41</v>
      </c>
      <c r="L651" t="s">
        <v>83</v>
      </c>
      <c r="M651" t="s">
        <v>66</v>
      </c>
      <c r="N651">
        <v>31</v>
      </c>
      <c r="P651">
        <v>13</v>
      </c>
      <c r="S651">
        <v>302</v>
      </c>
      <c r="T651" t="str">
        <f t="shared" si="32"/>
        <v>CL 41 A SUR 31  13   302</v>
      </c>
      <c r="U651">
        <v>42894309</v>
      </c>
      <c r="V651">
        <v>6007247</v>
      </c>
      <c r="W651" t="s">
        <v>82</v>
      </c>
      <c r="AH651" t="str">
        <f t="shared" si="30"/>
        <v xml:space="preserve">         </v>
      </c>
      <c r="AI651" t="s">
        <v>61</v>
      </c>
      <c r="AJ651" t="s">
        <v>61</v>
      </c>
      <c r="AK651" t="s">
        <v>67</v>
      </c>
      <c r="AO651" s="1"/>
      <c r="AP651">
        <v>7</v>
      </c>
      <c r="AQ651" s="17">
        <v>41515</v>
      </c>
      <c r="AR651" s="4">
        <v>41522</v>
      </c>
      <c r="AS651" s="5">
        <f t="shared" si="31"/>
        <v>7</v>
      </c>
      <c r="AT651" t="s">
        <v>75</v>
      </c>
      <c r="AU651" t="s">
        <v>15</v>
      </c>
      <c r="AV651" s="10">
        <v>41522</v>
      </c>
      <c r="AW651" s="9" t="s">
        <v>1029</v>
      </c>
      <c r="AX651" s="10">
        <v>41523</v>
      </c>
      <c r="AY651" s="10">
        <v>41528</v>
      </c>
      <c r="AZ651" s="9" t="s">
        <v>203</v>
      </c>
      <c r="BA651" s="10">
        <v>41529</v>
      </c>
      <c r="CE651" s="10">
        <v>41529</v>
      </c>
    </row>
    <row r="652" spans="1:83" ht="15" customHeight="1">
      <c r="B652" t="s">
        <v>2395</v>
      </c>
      <c r="C652">
        <v>1304905</v>
      </c>
      <c r="D652" t="s">
        <v>77</v>
      </c>
      <c r="E652" t="s">
        <v>101</v>
      </c>
      <c r="H652" s="7" t="s">
        <v>656</v>
      </c>
      <c r="I652" t="s">
        <v>2396</v>
      </c>
      <c r="J652" t="s">
        <v>80</v>
      </c>
      <c r="K652">
        <v>41</v>
      </c>
      <c r="L652" t="s">
        <v>298</v>
      </c>
      <c r="M652" t="s">
        <v>66</v>
      </c>
      <c r="N652">
        <v>31</v>
      </c>
      <c r="P652">
        <v>40</v>
      </c>
      <c r="S652">
        <v>102</v>
      </c>
      <c r="T652" t="str">
        <f t="shared" si="32"/>
        <v>CL 41 AA SUR 31  40   102</v>
      </c>
      <c r="U652">
        <v>32336842</v>
      </c>
      <c r="V652">
        <v>3348087</v>
      </c>
      <c r="W652" t="s">
        <v>82</v>
      </c>
      <c r="X652" t="s">
        <v>80</v>
      </c>
      <c r="Y652">
        <v>41</v>
      </c>
      <c r="Z652" t="s">
        <v>83</v>
      </c>
      <c r="AA652" t="s">
        <v>66</v>
      </c>
      <c r="AB652">
        <v>32</v>
      </c>
      <c r="AD652">
        <v>13</v>
      </c>
      <c r="AF652">
        <v>2.6</v>
      </c>
      <c r="AG652">
        <v>204</v>
      </c>
      <c r="AH652" t="str">
        <f t="shared" si="30"/>
        <v>CL 41 A SUR 32  13  2,6 204</v>
      </c>
      <c r="AI652" t="s">
        <v>61</v>
      </c>
      <c r="AJ652" t="s">
        <v>61</v>
      </c>
      <c r="AK652" t="s">
        <v>67</v>
      </c>
      <c r="AO652" s="1"/>
      <c r="AP652">
        <v>7</v>
      </c>
      <c r="AQ652" s="17">
        <v>41515</v>
      </c>
      <c r="AR652" s="4">
        <v>41522</v>
      </c>
      <c r="AS652" s="5">
        <f t="shared" si="31"/>
        <v>7</v>
      </c>
      <c r="AT652" t="s">
        <v>75</v>
      </c>
      <c r="AU652" t="s">
        <v>15</v>
      </c>
      <c r="AV652" s="10">
        <v>41522</v>
      </c>
      <c r="AW652" s="9" t="s">
        <v>203</v>
      </c>
      <c r="AX652" s="10">
        <v>41528</v>
      </c>
      <c r="CE652" s="10">
        <v>41529</v>
      </c>
    </row>
    <row r="653" spans="1:83" ht="15" customHeight="1">
      <c r="B653" t="s">
        <v>2397</v>
      </c>
      <c r="C653">
        <v>1304907</v>
      </c>
      <c r="D653" t="s">
        <v>77</v>
      </c>
      <c r="H653" s="7" t="s">
        <v>2398</v>
      </c>
      <c r="I653" t="s">
        <v>231</v>
      </c>
      <c r="T653" t="str">
        <f t="shared" si="32"/>
        <v xml:space="preserve">         </v>
      </c>
      <c r="U653" t="s">
        <v>61</v>
      </c>
      <c r="V653">
        <v>4193476</v>
      </c>
      <c r="W653" t="s">
        <v>2399</v>
      </c>
      <c r="AF653">
        <v>3</v>
      </c>
      <c r="AG653">
        <v>9904</v>
      </c>
      <c r="AH653" t="str">
        <f t="shared" si="30"/>
        <v xml:space="preserve">        3 9904</v>
      </c>
      <c r="AI653" t="s">
        <v>61</v>
      </c>
      <c r="AJ653" t="s">
        <v>61</v>
      </c>
      <c r="AK653" t="s">
        <v>225</v>
      </c>
      <c r="AO653" s="1"/>
      <c r="AP653">
        <v>7</v>
      </c>
      <c r="AQ653" s="17">
        <v>41515</v>
      </c>
      <c r="AR653" s="4">
        <v>41522</v>
      </c>
      <c r="AS653" s="5">
        <f t="shared" si="31"/>
        <v>7</v>
      </c>
      <c r="AT653" t="s">
        <v>75</v>
      </c>
      <c r="AU653" t="s">
        <v>15</v>
      </c>
      <c r="AV653" s="10">
        <v>41522</v>
      </c>
      <c r="AW653" s="9" t="s">
        <v>203</v>
      </c>
      <c r="AX653" s="10">
        <v>41523</v>
      </c>
      <c r="AY653" s="10">
        <v>41540</v>
      </c>
      <c r="AZ653" s="9" t="s">
        <v>2400</v>
      </c>
      <c r="BA653" s="10">
        <v>41542</v>
      </c>
      <c r="CE653" s="10">
        <v>41548</v>
      </c>
    </row>
    <row r="654" spans="1:83" ht="15" customHeight="1">
      <c r="B654" t="s">
        <v>2401</v>
      </c>
      <c r="C654">
        <v>1304908</v>
      </c>
      <c r="D654" t="s">
        <v>77</v>
      </c>
      <c r="H654" s="7" t="s">
        <v>2398</v>
      </c>
      <c r="I654" t="s">
        <v>2402</v>
      </c>
      <c r="T654" t="str">
        <f t="shared" si="32"/>
        <v xml:space="preserve">         </v>
      </c>
      <c r="U654">
        <v>98560782</v>
      </c>
      <c r="V654" t="s">
        <v>2403</v>
      </c>
      <c r="W654" t="s">
        <v>82</v>
      </c>
      <c r="X654" t="s">
        <v>80</v>
      </c>
      <c r="Y654">
        <v>30</v>
      </c>
      <c r="Z654" t="s">
        <v>83</v>
      </c>
      <c r="AA654" t="s">
        <v>66</v>
      </c>
      <c r="AB654">
        <v>44</v>
      </c>
      <c r="AC654" t="s">
        <v>83</v>
      </c>
      <c r="AD654">
        <v>61</v>
      </c>
      <c r="AG654">
        <v>401</v>
      </c>
      <c r="AH654" t="str">
        <f t="shared" si="30"/>
        <v>CL 30 A SUR 44 A 61   401</v>
      </c>
      <c r="AI654" t="s">
        <v>61</v>
      </c>
      <c r="AJ654" t="s">
        <v>61</v>
      </c>
      <c r="AK654" t="s">
        <v>404</v>
      </c>
      <c r="AO654" s="1"/>
      <c r="AP654">
        <v>2</v>
      </c>
      <c r="AQ654" s="17">
        <v>41515</v>
      </c>
      <c r="AR654" s="4">
        <v>41522</v>
      </c>
      <c r="AS654" s="5">
        <f t="shared" si="31"/>
        <v>7</v>
      </c>
      <c r="AT654" t="s">
        <v>75</v>
      </c>
      <c r="AU654" t="s">
        <v>15</v>
      </c>
      <c r="AV654" s="10">
        <v>41522</v>
      </c>
      <c r="AW654" s="9" t="s">
        <v>203</v>
      </c>
      <c r="AX654" s="10">
        <v>41528</v>
      </c>
      <c r="CE654" s="10">
        <v>41529</v>
      </c>
    </row>
    <row r="655" spans="1:83" ht="15" customHeight="1">
      <c r="B655" t="s">
        <v>2404</v>
      </c>
      <c r="C655">
        <v>1304909</v>
      </c>
      <c r="D655" t="s">
        <v>77</v>
      </c>
      <c r="E655" t="s">
        <v>101</v>
      </c>
      <c r="H655" s="7" t="s">
        <v>656</v>
      </c>
      <c r="I655" t="s">
        <v>2405</v>
      </c>
      <c r="J655" t="s">
        <v>289</v>
      </c>
      <c r="K655">
        <v>31</v>
      </c>
      <c r="L655" t="s">
        <v>170</v>
      </c>
      <c r="N655">
        <v>32</v>
      </c>
      <c r="O655" t="s">
        <v>83</v>
      </c>
      <c r="P655">
        <v>25</v>
      </c>
      <c r="Q655" t="s">
        <v>66</v>
      </c>
      <c r="T655" t="str">
        <f t="shared" si="32"/>
        <v xml:space="preserve">DG 31 D  32 A 25 SUR  </v>
      </c>
      <c r="U655">
        <v>43496076</v>
      </c>
      <c r="V655">
        <v>2769173</v>
      </c>
      <c r="W655" t="s">
        <v>82</v>
      </c>
      <c r="X655" t="s">
        <v>146</v>
      </c>
      <c r="Y655">
        <v>33</v>
      </c>
      <c r="AA655" t="s">
        <v>66</v>
      </c>
      <c r="AB655">
        <v>32</v>
      </c>
      <c r="AC655" t="s">
        <v>81</v>
      </c>
      <c r="AD655">
        <v>25</v>
      </c>
      <c r="AE655" t="s">
        <v>66</v>
      </c>
      <c r="AH655" t="str">
        <f t="shared" si="30"/>
        <v xml:space="preserve">TR 33  SUR 32 C 25 SUR  </v>
      </c>
      <c r="AI655" t="s">
        <v>61</v>
      </c>
      <c r="AJ655" t="s">
        <v>61</v>
      </c>
      <c r="AK655" t="s">
        <v>496</v>
      </c>
      <c r="AO655" s="1"/>
      <c r="AP655">
        <v>9</v>
      </c>
      <c r="AQ655" s="17">
        <v>41515</v>
      </c>
      <c r="AR655" s="4"/>
      <c r="AS655" s="5">
        <f t="shared" si="31"/>
        <v>-41515</v>
      </c>
      <c r="AT655" t="s">
        <v>75</v>
      </c>
      <c r="AU655" t="s">
        <v>15</v>
      </c>
    </row>
    <row r="656" spans="1:83" ht="15" customHeight="1">
      <c r="B656" t="s">
        <v>2406</v>
      </c>
      <c r="C656">
        <v>1304914</v>
      </c>
      <c r="D656" t="s">
        <v>125</v>
      </c>
      <c r="H656" s="7" t="s">
        <v>2407</v>
      </c>
      <c r="I656" t="s">
        <v>2408</v>
      </c>
      <c r="J656" t="s">
        <v>80</v>
      </c>
      <c r="K656">
        <v>39</v>
      </c>
      <c r="L656" t="s">
        <v>83</v>
      </c>
      <c r="M656" t="s">
        <v>66</v>
      </c>
      <c r="N656">
        <v>24</v>
      </c>
      <c r="O656" t="s">
        <v>65</v>
      </c>
      <c r="P656">
        <v>16</v>
      </c>
      <c r="T656" t="str">
        <f t="shared" si="32"/>
        <v xml:space="preserve">CL 39 A SUR 24 G 16   </v>
      </c>
      <c r="U656">
        <v>70567384</v>
      </c>
      <c r="V656">
        <v>2706509</v>
      </c>
      <c r="W656" t="s">
        <v>2409</v>
      </c>
      <c r="X656" t="s">
        <v>80</v>
      </c>
      <c r="Y656">
        <v>39</v>
      </c>
      <c r="Z656" t="s">
        <v>83</v>
      </c>
      <c r="AA656" t="s">
        <v>66</v>
      </c>
      <c r="AB656">
        <v>24</v>
      </c>
      <c r="AC656" t="s">
        <v>65</v>
      </c>
      <c r="AD656">
        <v>22</v>
      </c>
      <c r="AH656" t="str">
        <f t="shared" si="30"/>
        <v xml:space="preserve">CL 39 A SUR 24 G 22   </v>
      </c>
      <c r="AI656" t="s">
        <v>61</v>
      </c>
      <c r="AJ656" t="s">
        <v>61</v>
      </c>
      <c r="AK656" t="s">
        <v>454</v>
      </c>
      <c r="AO656" s="1"/>
      <c r="AP656">
        <v>6</v>
      </c>
      <c r="AQ656" s="17">
        <v>41515</v>
      </c>
      <c r="AR656" s="4">
        <v>41522</v>
      </c>
      <c r="AS656" s="5">
        <f t="shared" si="31"/>
        <v>7</v>
      </c>
      <c r="AT656" t="s">
        <v>75</v>
      </c>
      <c r="AU656" t="s">
        <v>15</v>
      </c>
      <c r="AV656" s="10">
        <v>41522</v>
      </c>
      <c r="AW656" s="9" t="s">
        <v>203</v>
      </c>
      <c r="AX656" s="10">
        <v>41523</v>
      </c>
      <c r="AY656" s="10">
        <v>41529</v>
      </c>
      <c r="AZ656" s="9" t="s">
        <v>118</v>
      </c>
      <c r="BA656" s="10">
        <v>41530</v>
      </c>
      <c r="BK656" s="10">
        <v>41535</v>
      </c>
      <c r="BL656" s="10">
        <v>41535</v>
      </c>
      <c r="CE656" s="10">
        <v>41568</v>
      </c>
    </row>
    <row r="657" spans="1:84" ht="15" customHeight="1">
      <c r="B657" t="s">
        <v>2410</v>
      </c>
      <c r="C657">
        <v>1304906</v>
      </c>
      <c r="D657" t="s">
        <v>64</v>
      </c>
      <c r="E657" t="s">
        <v>101</v>
      </c>
      <c r="H657" s="7" t="s">
        <v>2411</v>
      </c>
      <c r="I657" t="s">
        <v>60</v>
      </c>
      <c r="T657" t="str">
        <f t="shared" si="32"/>
        <v xml:space="preserve">         </v>
      </c>
      <c r="U657" t="s">
        <v>61</v>
      </c>
      <c r="V657" t="s">
        <v>61</v>
      </c>
      <c r="W657" t="s">
        <v>2412</v>
      </c>
      <c r="AH657" t="str">
        <f t="shared" si="30"/>
        <v xml:space="preserve">         </v>
      </c>
      <c r="AI657">
        <v>1039447186</v>
      </c>
      <c r="AJ657">
        <v>3010388</v>
      </c>
      <c r="AK657" t="s">
        <v>225</v>
      </c>
      <c r="AO657" s="1"/>
      <c r="AP657">
        <v>7</v>
      </c>
      <c r="AQ657" s="17">
        <v>41515</v>
      </c>
      <c r="AR657" s="4">
        <v>41515</v>
      </c>
      <c r="AS657" s="5">
        <f t="shared" si="31"/>
        <v>0</v>
      </c>
      <c r="AT657" t="s">
        <v>75</v>
      </c>
      <c r="AU657" t="s">
        <v>15</v>
      </c>
      <c r="CE657" s="10">
        <v>41548</v>
      </c>
    </row>
    <row r="658" spans="1:84" ht="15" customHeight="1">
      <c r="A658" t="s">
        <v>2413</v>
      </c>
      <c r="B658" t="s">
        <v>2414</v>
      </c>
      <c r="C658">
        <v>1305662</v>
      </c>
      <c r="D658" t="s">
        <v>64</v>
      </c>
      <c r="G658" t="s">
        <v>2415</v>
      </c>
      <c r="H658" s="7" t="s">
        <v>2416</v>
      </c>
      <c r="I658" t="s">
        <v>60</v>
      </c>
      <c r="T658" t="str">
        <f t="shared" si="32"/>
        <v xml:space="preserve">         </v>
      </c>
      <c r="U658" t="s">
        <v>61</v>
      </c>
      <c r="V658" t="s">
        <v>61</v>
      </c>
      <c r="W658" t="s">
        <v>2182</v>
      </c>
      <c r="AH658" t="str">
        <f t="shared" si="30"/>
        <v xml:space="preserve">         </v>
      </c>
      <c r="AI658" t="s">
        <v>61</v>
      </c>
      <c r="AJ658" t="s">
        <v>61</v>
      </c>
      <c r="AO658" s="1"/>
      <c r="AQ658" s="17">
        <v>41507</v>
      </c>
      <c r="AR658" s="4">
        <v>41507</v>
      </c>
      <c r="AS658" s="5">
        <f t="shared" si="31"/>
        <v>0</v>
      </c>
      <c r="AT658" t="s">
        <v>148</v>
      </c>
      <c r="AU658" t="s">
        <v>15</v>
      </c>
    </row>
    <row r="659" spans="1:84" ht="15" customHeight="1">
      <c r="B659" t="s">
        <v>2417</v>
      </c>
      <c r="C659">
        <v>136898</v>
      </c>
      <c r="D659" t="s">
        <v>180</v>
      </c>
      <c r="H659" s="7" t="s">
        <v>2418</v>
      </c>
      <c r="I659" t="s">
        <v>2419</v>
      </c>
      <c r="J659" t="s">
        <v>80</v>
      </c>
      <c r="K659">
        <v>40</v>
      </c>
      <c r="M659" t="s">
        <v>66</v>
      </c>
      <c r="N659">
        <v>24</v>
      </c>
      <c r="O659" t="s">
        <v>81</v>
      </c>
      <c r="P659">
        <v>20</v>
      </c>
      <c r="T659" t="str">
        <f t="shared" si="32"/>
        <v xml:space="preserve">CL 40  SUR 24 C 20   </v>
      </c>
      <c r="U659" t="s">
        <v>61</v>
      </c>
      <c r="V659" t="s">
        <v>2420</v>
      </c>
      <c r="W659" t="s">
        <v>2421</v>
      </c>
      <c r="X659" t="s">
        <v>80</v>
      </c>
      <c r="Y659">
        <v>40</v>
      </c>
      <c r="AA659" t="s">
        <v>66</v>
      </c>
      <c r="AB659">
        <v>24</v>
      </c>
      <c r="AC659" t="s">
        <v>315</v>
      </c>
      <c r="AD659">
        <v>7</v>
      </c>
      <c r="AH659" t="str">
        <f t="shared" si="30"/>
        <v xml:space="preserve">CL 40  SUR 24 E 7   </v>
      </c>
      <c r="AI659" t="s">
        <v>61</v>
      </c>
      <c r="AJ659">
        <v>3333300</v>
      </c>
      <c r="AK659" t="s">
        <v>74</v>
      </c>
      <c r="AO659" s="1"/>
      <c r="AP659">
        <v>6</v>
      </c>
      <c r="AQ659" s="17">
        <v>41516</v>
      </c>
      <c r="AR659" s="4">
        <v>41523</v>
      </c>
      <c r="AS659" s="5">
        <f t="shared" si="31"/>
        <v>7</v>
      </c>
      <c r="AT659" t="s">
        <v>75</v>
      </c>
      <c r="AU659" t="s">
        <v>15</v>
      </c>
      <c r="CE659" s="10">
        <v>41583</v>
      </c>
      <c r="CF659" s="10">
        <v>41583</v>
      </c>
    </row>
    <row r="660" spans="1:84" ht="15" customHeight="1">
      <c r="B660" t="s">
        <v>2422</v>
      </c>
      <c r="C660">
        <v>1304926</v>
      </c>
      <c r="D660" t="s">
        <v>64</v>
      </c>
      <c r="E660" t="s">
        <v>101</v>
      </c>
      <c r="H660" s="7" t="s">
        <v>2423</v>
      </c>
      <c r="I660" t="s">
        <v>2424</v>
      </c>
      <c r="J660" t="s">
        <v>80</v>
      </c>
      <c r="K660">
        <v>40</v>
      </c>
      <c r="M660" t="s">
        <v>66</v>
      </c>
      <c r="N660">
        <v>26</v>
      </c>
      <c r="P660">
        <v>32</v>
      </c>
      <c r="T660" t="str">
        <f t="shared" si="32"/>
        <v xml:space="preserve">CL 40  SUR 26  32   </v>
      </c>
      <c r="U660">
        <v>501759</v>
      </c>
      <c r="V660" t="s">
        <v>2425</v>
      </c>
      <c r="W660" t="s">
        <v>2426</v>
      </c>
      <c r="AH660" t="str">
        <f t="shared" si="30"/>
        <v xml:space="preserve">         </v>
      </c>
      <c r="AI660" t="s">
        <v>61</v>
      </c>
      <c r="AJ660" t="s">
        <v>61</v>
      </c>
      <c r="AK660" t="s">
        <v>74</v>
      </c>
      <c r="AO660" s="1"/>
      <c r="AP660">
        <v>6</v>
      </c>
      <c r="AQ660" s="17">
        <v>41516</v>
      </c>
      <c r="AR660" s="4">
        <v>41557</v>
      </c>
      <c r="AS660" s="5">
        <f t="shared" si="31"/>
        <v>41</v>
      </c>
      <c r="AT660" t="s">
        <v>75</v>
      </c>
      <c r="AU660" t="s">
        <v>15</v>
      </c>
      <c r="CE660" s="10">
        <v>41593</v>
      </c>
    </row>
    <row r="661" spans="1:84" ht="15" customHeight="1">
      <c r="B661" t="s">
        <v>2427</v>
      </c>
      <c r="C661">
        <v>1304933</v>
      </c>
      <c r="D661" t="s">
        <v>125</v>
      </c>
      <c r="H661" s="7" t="s">
        <v>2428</v>
      </c>
      <c r="I661" t="s">
        <v>2429</v>
      </c>
      <c r="J661" t="s">
        <v>63</v>
      </c>
      <c r="K661">
        <v>42</v>
      </c>
      <c r="L661" t="s">
        <v>170</v>
      </c>
      <c r="N661">
        <v>45</v>
      </c>
      <c r="O661" t="s">
        <v>81</v>
      </c>
      <c r="P661">
        <v>124</v>
      </c>
      <c r="Q661" t="s">
        <v>66</v>
      </c>
      <c r="T661" t="str">
        <f t="shared" si="32"/>
        <v xml:space="preserve">KR 42 D  45 C 124 SUR  </v>
      </c>
      <c r="U661">
        <v>2769113</v>
      </c>
      <c r="V661">
        <v>42675938</v>
      </c>
      <c r="W661" t="s">
        <v>82</v>
      </c>
      <c r="AG661" t="s">
        <v>578</v>
      </c>
      <c r="AH661" t="str">
        <f t="shared" si="30"/>
        <v xml:space="preserve">         lote</v>
      </c>
      <c r="AI661" t="s">
        <v>61</v>
      </c>
      <c r="AJ661" t="s">
        <v>61</v>
      </c>
      <c r="AK661" t="s">
        <v>316</v>
      </c>
      <c r="AO661" s="1"/>
      <c r="AP661">
        <v>7</v>
      </c>
      <c r="AQ661" s="17">
        <v>41516</v>
      </c>
      <c r="AR661" s="4">
        <v>41557</v>
      </c>
      <c r="AS661" s="5">
        <f t="shared" si="31"/>
        <v>41</v>
      </c>
      <c r="AT661" t="s">
        <v>75</v>
      </c>
      <c r="AU661" t="s">
        <v>15</v>
      </c>
      <c r="AV661" s="10">
        <v>41557</v>
      </c>
      <c r="AW661" s="9" t="s">
        <v>421</v>
      </c>
      <c r="AX661" s="10">
        <v>41558</v>
      </c>
      <c r="CE661" s="10">
        <v>41827</v>
      </c>
    </row>
    <row r="662" spans="1:84">
      <c r="B662" t="s">
        <v>2430</v>
      </c>
      <c r="C662">
        <v>1304934</v>
      </c>
      <c r="D662" t="s">
        <v>57</v>
      </c>
      <c r="E662" t="s">
        <v>58</v>
      </c>
      <c r="H662" s="7" t="s">
        <v>482</v>
      </c>
      <c r="I662" t="s">
        <v>2431</v>
      </c>
      <c r="J662" t="s">
        <v>63</v>
      </c>
      <c r="K662">
        <v>43</v>
      </c>
      <c r="L662" t="s">
        <v>83</v>
      </c>
      <c r="N662">
        <v>32</v>
      </c>
      <c r="O662" t="s">
        <v>104</v>
      </c>
      <c r="P662">
        <v>78</v>
      </c>
      <c r="Q662" t="s">
        <v>66</v>
      </c>
      <c r="T662" t="str">
        <f t="shared" si="32"/>
        <v xml:space="preserve">KR 43 A  32 B 78 SUR  </v>
      </c>
      <c r="U662">
        <v>3328211</v>
      </c>
      <c r="V662">
        <v>32336411</v>
      </c>
      <c r="W662" t="s">
        <v>82</v>
      </c>
      <c r="X662" t="s">
        <v>63</v>
      </c>
      <c r="Y662">
        <v>43</v>
      </c>
      <c r="Z662" t="s">
        <v>83</v>
      </c>
      <c r="AB662">
        <v>32</v>
      </c>
      <c r="AH662" t="str">
        <f t="shared" si="30"/>
        <v xml:space="preserve">KR 43 A  32     </v>
      </c>
      <c r="AI662" t="s">
        <v>61</v>
      </c>
      <c r="AJ662" t="s">
        <v>61</v>
      </c>
      <c r="AK662" t="s">
        <v>615</v>
      </c>
      <c r="AO662" s="1"/>
      <c r="AP662">
        <v>2</v>
      </c>
      <c r="AQ662" s="17">
        <v>41516</v>
      </c>
      <c r="AR662" s="4"/>
      <c r="AS662" s="5">
        <f t="shared" si="31"/>
        <v>-41516</v>
      </c>
      <c r="AT662" t="s">
        <v>75</v>
      </c>
      <c r="AU662" t="s">
        <v>15</v>
      </c>
    </row>
    <row r="663" spans="1:84" ht="15" customHeight="1">
      <c r="B663" t="s">
        <v>2432</v>
      </c>
      <c r="C663">
        <v>1304949</v>
      </c>
      <c r="D663" t="s">
        <v>172</v>
      </c>
      <c r="H663" s="7" t="s">
        <v>2433</v>
      </c>
      <c r="I663" t="s">
        <v>2434</v>
      </c>
      <c r="T663" t="str">
        <f t="shared" si="32"/>
        <v xml:space="preserve">         </v>
      </c>
      <c r="U663" t="s">
        <v>61</v>
      </c>
      <c r="V663" t="s">
        <v>61</v>
      </c>
      <c r="W663" t="s">
        <v>2435</v>
      </c>
      <c r="AH663" t="str">
        <f t="shared" si="30"/>
        <v xml:space="preserve">         </v>
      </c>
      <c r="AI663" t="s">
        <v>61</v>
      </c>
      <c r="AJ663" t="s">
        <v>61</v>
      </c>
      <c r="AL663" t="s">
        <v>191</v>
      </c>
      <c r="AO663" s="1"/>
      <c r="AP663">
        <v>11</v>
      </c>
      <c r="AQ663" s="17">
        <v>41516</v>
      </c>
      <c r="AR663" s="4">
        <v>41717</v>
      </c>
      <c r="AS663" s="5">
        <f t="shared" si="31"/>
        <v>201</v>
      </c>
      <c r="AT663" t="s">
        <v>84</v>
      </c>
      <c r="AU663" t="s">
        <v>15</v>
      </c>
      <c r="AV663" s="10">
        <v>41717</v>
      </c>
      <c r="AW663" s="9" t="s">
        <v>503</v>
      </c>
      <c r="AX663" s="10">
        <v>41718</v>
      </c>
      <c r="CE663" s="10">
        <v>41732</v>
      </c>
    </row>
    <row r="664" spans="1:84" ht="15" customHeight="1">
      <c r="B664" t="s">
        <v>2436</v>
      </c>
      <c r="C664" t="s">
        <v>2437</v>
      </c>
      <c r="D664" t="s">
        <v>180</v>
      </c>
      <c r="H664" s="7" t="s">
        <v>2438</v>
      </c>
      <c r="I664" t="s">
        <v>2439</v>
      </c>
      <c r="J664" t="s">
        <v>80</v>
      </c>
      <c r="K664">
        <v>45</v>
      </c>
      <c r="L664" t="s">
        <v>83</v>
      </c>
      <c r="M664" t="s">
        <v>66</v>
      </c>
      <c r="N664">
        <v>39</v>
      </c>
      <c r="O664" t="s">
        <v>104</v>
      </c>
      <c r="P664">
        <v>190</v>
      </c>
      <c r="T664" t="str">
        <f t="shared" si="32"/>
        <v xml:space="preserve">CL 45 A SUR 39 B 190   </v>
      </c>
      <c r="U664">
        <v>71634065</v>
      </c>
      <c r="V664">
        <v>3310498</v>
      </c>
      <c r="W664" t="s">
        <v>2440</v>
      </c>
      <c r="AH664" t="str">
        <f t="shared" si="30"/>
        <v xml:space="preserve">         </v>
      </c>
      <c r="AI664" t="s">
        <v>61</v>
      </c>
      <c r="AJ664" t="s">
        <v>61</v>
      </c>
      <c r="AK664" t="s">
        <v>959</v>
      </c>
      <c r="AO664" s="1"/>
      <c r="AP664">
        <v>7</v>
      </c>
      <c r="AQ664" s="17">
        <v>41516</v>
      </c>
      <c r="AR664" s="4">
        <v>41536</v>
      </c>
      <c r="AS664" s="5">
        <f t="shared" si="31"/>
        <v>20</v>
      </c>
      <c r="AT664" t="s">
        <v>75</v>
      </c>
      <c r="AU664" t="s">
        <v>15</v>
      </c>
      <c r="AV664" s="10">
        <v>41536</v>
      </c>
      <c r="AW664" s="9" t="s">
        <v>140</v>
      </c>
      <c r="AX664" s="10">
        <v>41537</v>
      </c>
      <c r="AY664" s="10">
        <v>41557</v>
      </c>
      <c r="AZ664" s="9" t="s">
        <v>421</v>
      </c>
      <c r="BA664" s="10">
        <v>41558</v>
      </c>
      <c r="CE664" s="10">
        <v>41562</v>
      </c>
    </row>
    <row r="665" spans="1:84" ht="15" customHeight="1">
      <c r="B665" t="s">
        <v>2441</v>
      </c>
      <c r="C665">
        <v>1304976</v>
      </c>
      <c r="D665" t="s">
        <v>180</v>
      </c>
      <c r="E665" t="s">
        <v>58</v>
      </c>
      <c r="H665" s="7" t="s">
        <v>482</v>
      </c>
      <c r="I665" t="s">
        <v>134</v>
      </c>
      <c r="T665" t="str">
        <f t="shared" si="32"/>
        <v xml:space="preserve">         </v>
      </c>
      <c r="U665" t="s">
        <v>61</v>
      </c>
      <c r="V665" t="s">
        <v>61</v>
      </c>
      <c r="W665" t="s">
        <v>2442</v>
      </c>
      <c r="X665" t="s">
        <v>146</v>
      </c>
      <c r="Y665">
        <v>34</v>
      </c>
      <c r="Z665" t="s">
        <v>104</v>
      </c>
      <c r="AA665" t="s">
        <v>66</v>
      </c>
      <c r="AB665">
        <v>29</v>
      </c>
      <c r="AD665">
        <v>106</v>
      </c>
      <c r="AG665">
        <v>202</v>
      </c>
      <c r="AH665" t="str">
        <f t="shared" si="30"/>
        <v>TR 34 B SUR 29  106   202</v>
      </c>
      <c r="AI665" t="s">
        <v>61</v>
      </c>
      <c r="AJ665" t="s">
        <v>61</v>
      </c>
      <c r="AK665" t="s">
        <v>194</v>
      </c>
      <c r="AO665" s="1"/>
      <c r="AP665">
        <v>3</v>
      </c>
      <c r="AQ665" s="17">
        <v>41519</v>
      </c>
      <c r="AR665" s="4">
        <v>41717</v>
      </c>
      <c r="AS665" s="5">
        <f t="shared" si="31"/>
        <v>198</v>
      </c>
      <c r="AT665" t="s">
        <v>75</v>
      </c>
      <c r="AU665" t="s">
        <v>15</v>
      </c>
      <c r="AV665" s="10">
        <v>41717</v>
      </c>
      <c r="AW665" s="9" t="s">
        <v>503</v>
      </c>
      <c r="AX665" s="10">
        <v>41718</v>
      </c>
      <c r="CE665" s="10">
        <v>41725</v>
      </c>
    </row>
    <row r="666" spans="1:84" ht="15" customHeight="1">
      <c r="B666" t="s">
        <v>2443</v>
      </c>
      <c r="C666">
        <v>1304960</v>
      </c>
      <c r="D666" t="s">
        <v>64</v>
      </c>
      <c r="E666" t="s">
        <v>101</v>
      </c>
      <c r="H666" s="7" t="s">
        <v>694</v>
      </c>
      <c r="I666" t="s">
        <v>60</v>
      </c>
      <c r="T666" t="str">
        <f t="shared" si="32"/>
        <v xml:space="preserve">         </v>
      </c>
      <c r="U666" t="s">
        <v>61</v>
      </c>
      <c r="V666" t="s">
        <v>61</v>
      </c>
      <c r="W666" t="s">
        <v>2444</v>
      </c>
      <c r="X666" t="s">
        <v>80</v>
      </c>
      <c r="Y666">
        <v>39</v>
      </c>
      <c r="AA666" t="s">
        <v>66</v>
      </c>
      <c r="AB666">
        <v>43</v>
      </c>
      <c r="AD666">
        <v>28</v>
      </c>
      <c r="AH666" t="str">
        <f t="shared" si="30"/>
        <v xml:space="preserve">CL 39  SUR 43  28   </v>
      </c>
      <c r="AI666" t="s">
        <v>61</v>
      </c>
      <c r="AJ666">
        <v>2762477</v>
      </c>
      <c r="AK666" t="s">
        <v>147</v>
      </c>
      <c r="AO666" s="1"/>
      <c r="AP666">
        <v>9</v>
      </c>
      <c r="AQ666" s="17">
        <v>41519</v>
      </c>
      <c r="AR666" s="4"/>
      <c r="AS666" s="5">
        <f t="shared" si="31"/>
        <v>-41519</v>
      </c>
      <c r="AT666" t="s">
        <v>75</v>
      </c>
      <c r="AU666" t="s">
        <v>15</v>
      </c>
      <c r="AV666" s="10">
        <v>41516</v>
      </c>
      <c r="AW666" s="9" t="s">
        <v>203</v>
      </c>
      <c r="AX666" s="10">
        <v>41519</v>
      </c>
    </row>
    <row r="667" spans="1:84" ht="15" customHeight="1">
      <c r="B667" t="s">
        <v>2445</v>
      </c>
      <c r="C667">
        <v>1304994</v>
      </c>
      <c r="D667" t="s">
        <v>64</v>
      </c>
      <c r="E667" t="s">
        <v>101</v>
      </c>
      <c r="H667" s="7" t="s">
        <v>694</v>
      </c>
      <c r="I667" t="s">
        <v>273</v>
      </c>
      <c r="T667" t="str">
        <f t="shared" si="32"/>
        <v xml:space="preserve">         </v>
      </c>
      <c r="U667" t="s">
        <v>61</v>
      </c>
      <c r="V667" t="s">
        <v>61</v>
      </c>
      <c r="W667" t="s">
        <v>82</v>
      </c>
      <c r="X667" t="s">
        <v>63</v>
      </c>
      <c r="Y667">
        <v>36</v>
      </c>
      <c r="AB667">
        <v>39</v>
      </c>
      <c r="AC667" t="s">
        <v>104</v>
      </c>
      <c r="AD667">
        <v>10</v>
      </c>
      <c r="AE667" t="s">
        <v>66</v>
      </c>
      <c r="AH667" t="str">
        <f t="shared" si="30"/>
        <v xml:space="preserve">KR 36   39 B 10 SUR  </v>
      </c>
      <c r="AI667" t="s">
        <v>61</v>
      </c>
      <c r="AJ667" t="s">
        <v>61</v>
      </c>
      <c r="AK667" t="s">
        <v>211</v>
      </c>
      <c r="AO667" s="1"/>
      <c r="AP667">
        <v>9</v>
      </c>
      <c r="AQ667" s="17">
        <v>41520</v>
      </c>
      <c r="AR667" s="4">
        <v>41717</v>
      </c>
      <c r="AS667" s="5">
        <f t="shared" si="31"/>
        <v>197</v>
      </c>
      <c r="AT667" t="s">
        <v>75</v>
      </c>
      <c r="AU667" t="s">
        <v>15</v>
      </c>
      <c r="CE667" s="10">
        <v>41725</v>
      </c>
    </row>
    <row r="668" spans="1:84" ht="15" customHeight="1">
      <c r="B668" t="s">
        <v>2446</v>
      </c>
      <c r="C668">
        <v>1304991</v>
      </c>
      <c r="D668" t="s">
        <v>64</v>
      </c>
      <c r="E668" t="s">
        <v>58</v>
      </c>
      <c r="H668" s="7" t="s">
        <v>482</v>
      </c>
      <c r="I668" t="s">
        <v>60</v>
      </c>
      <c r="T668" t="str">
        <f t="shared" si="32"/>
        <v xml:space="preserve">         </v>
      </c>
      <c r="U668" t="s">
        <v>61</v>
      </c>
      <c r="V668" t="s">
        <v>61</v>
      </c>
      <c r="W668" t="s">
        <v>2447</v>
      </c>
      <c r="X668" t="s">
        <v>63</v>
      </c>
      <c r="Y668">
        <v>46</v>
      </c>
      <c r="Z668" t="s">
        <v>83</v>
      </c>
      <c r="AB668">
        <v>44</v>
      </c>
      <c r="AD668">
        <v>26</v>
      </c>
      <c r="AE668" t="s">
        <v>66</v>
      </c>
      <c r="AH668" t="str">
        <f t="shared" si="30"/>
        <v xml:space="preserve">KR 46 A  44  26 SUR  </v>
      </c>
      <c r="AI668" t="s">
        <v>61</v>
      </c>
      <c r="AJ668" t="s">
        <v>61</v>
      </c>
      <c r="AK668" t="s">
        <v>484</v>
      </c>
      <c r="AO668" s="1"/>
      <c r="AP668">
        <v>8</v>
      </c>
      <c r="AQ668" s="17">
        <v>41520</v>
      </c>
      <c r="AR668" s="4">
        <v>41520</v>
      </c>
      <c r="AS668" s="5">
        <f t="shared" si="31"/>
        <v>0</v>
      </c>
      <c r="AT668" t="s">
        <v>75</v>
      </c>
      <c r="AU668" t="s">
        <v>15</v>
      </c>
      <c r="AV668" s="10">
        <v>41515</v>
      </c>
      <c r="AW668" s="9" t="s">
        <v>705</v>
      </c>
      <c r="AX668" s="10">
        <v>41520</v>
      </c>
      <c r="AY668" s="10">
        <v>41526</v>
      </c>
      <c r="AZ668" s="9" t="s">
        <v>236</v>
      </c>
      <c r="BA668" s="10">
        <v>41526</v>
      </c>
      <c r="CE668" s="10">
        <v>41526</v>
      </c>
    </row>
    <row r="669" spans="1:84" ht="15" customHeight="1">
      <c r="B669" t="s">
        <v>2448</v>
      </c>
      <c r="C669">
        <v>1304993</v>
      </c>
      <c r="D669" t="s">
        <v>64</v>
      </c>
      <c r="E669" t="s">
        <v>101</v>
      </c>
      <c r="H669" s="7" t="s">
        <v>694</v>
      </c>
      <c r="I669" t="s">
        <v>273</v>
      </c>
      <c r="J669" t="s">
        <v>63</v>
      </c>
      <c r="K669">
        <v>44</v>
      </c>
      <c r="L669" t="s">
        <v>83</v>
      </c>
      <c r="N669">
        <v>38</v>
      </c>
      <c r="O669" t="s">
        <v>83</v>
      </c>
      <c r="P669">
        <v>4</v>
      </c>
      <c r="Q669" t="s">
        <v>66</v>
      </c>
      <c r="T669" t="str">
        <f t="shared" si="32"/>
        <v xml:space="preserve">KR 44 A  38 A 4 SUR  </v>
      </c>
      <c r="U669" t="s">
        <v>61</v>
      </c>
      <c r="V669">
        <v>3343058</v>
      </c>
      <c r="W669" t="s">
        <v>1410</v>
      </c>
      <c r="X669" t="s">
        <v>80</v>
      </c>
      <c r="Y669">
        <v>38</v>
      </c>
      <c r="Z669" t="s">
        <v>83</v>
      </c>
      <c r="AA669" t="s">
        <v>66</v>
      </c>
      <c r="AB669">
        <v>44</v>
      </c>
      <c r="AC669" t="s">
        <v>83</v>
      </c>
      <c r="AH669" t="str">
        <f t="shared" si="30"/>
        <v xml:space="preserve">CL 38 A SUR 44 A    </v>
      </c>
      <c r="AI669" t="s">
        <v>61</v>
      </c>
      <c r="AJ669" t="s">
        <v>61</v>
      </c>
      <c r="AK669" t="s">
        <v>201</v>
      </c>
      <c r="AO669" s="1"/>
      <c r="AP669">
        <v>8</v>
      </c>
      <c r="AQ669" s="17">
        <v>41520</v>
      </c>
      <c r="AR669" s="4">
        <v>41520</v>
      </c>
      <c r="AS669" s="5">
        <f t="shared" si="31"/>
        <v>0</v>
      </c>
      <c r="AT669" t="s">
        <v>75</v>
      </c>
      <c r="AU669" t="s">
        <v>15</v>
      </c>
      <c r="AV669" s="10">
        <v>41519</v>
      </c>
      <c r="AW669" s="9" t="s">
        <v>203</v>
      </c>
      <c r="AX669" s="10">
        <v>41520</v>
      </c>
    </row>
    <row r="670" spans="1:84" ht="15" customHeight="1">
      <c r="A670" t="s">
        <v>2449</v>
      </c>
      <c r="B670" t="s">
        <v>2450</v>
      </c>
      <c r="C670" t="s">
        <v>2451</v>
      </c>
      <c r="D670" t="s">
        <v>180</v>
      </c>
      <c r="H670" s="7" t="s">
        <v>2452</v>
      </c>
      <c r="I670" t="s">
        <v>2453</v>
      </c>
      <c r="T670" t="str">
        <f t="shared" si="32"/>
        <v xml:space="preserve">         </v>
      </c>
      <c r="U670" t="s">
        <v>61</v>
      </c>
      <c r="V670" t="s">
        <v>61</v>
      </c>
      <c r="W670" t="s">
        <v>2454</v>
      </c>
      <c r="X670" t="s">
        <v>80</v>
      </c>
      <c r="Y670">
        <v>29</v>
      </c>
      <c r="AA670" t="s">
        <v>66</v>
      </c>
      <c r="AB670">
        <v>46</v>
      </c>
      <c r="AC670" t="s">
        <v>83</v>
      </c>
      <c r="AD670">
        <v>51</v>
      </c>
      <c r="AH670" t="str">
        <f t="shared" si="30"/>
        <v xml:space="preserve">CL 29  SUR 46 A 51   </v>
      </c>
      <c r="AI670" t="s">
        <v>61</v>
      </c>
      <c r="AJ670" t="s">
        <v>61</v>
      </c>
      <c r="AK670" t="s">
        <v>645</v>
      </c>
      <c r="AO670" s="1"/>
      <c r="AP670">
        <v>2</v>
      </c>
      <c r="AQ670" s="17">
        <v>41521</v>
      </c>
      <c r="AR670" s="4"/>
      <c r="AS670" s="5">
        <f t="shared" si="31"/>
        <v>-41521</v>
      </c>
      <c r="AT670" t="s">
        <v>75</v>
      </c>
      <c r="AU670" t="s">
        <v>15</v>
      </c>
    </row>
    <row r="671" spans="1:84" ht="15" customHeight="1">
      <c r="A671" t="s">
        <v>2455</v>
      </c>
      <c r="B671" t="s">
        <v>2456</v>
      </c>
      <c r="C671" t="s">
        <v>2457</v>
      </c>
      <c r="D671" t="s">
        <v>180</v>
      </c>
      <c r="H671" s="7" t="s">
        <v>2458</v>
      </c>
      <c r="I671" t="s">
        <v>2459</v>
      </c>
      <c r="J671" t="s">
        <v>63</v>
      </c>
      <c r="K671">
        <v>27</v>
      </c>
      <c r="L671" t="s">
        <v>81</v>
      </c>
      <c r="N671">
        <v>23</v>
      </c>
      <c r="Q671" t="s">
        <v>66</v>
      </c>
      <c r="T671" t="str">
        <f t="shared" si="32"/>
        <v xml:space="preserve">KR 27 C  23   SUR  </v>
      </c>
      <c r="U671" t="s">
        <v>61</v>
      </c>
      <c r="V671" t="s">
        <v>61</v>
      </c>
      <c r="W671" t="s">
        <v>2060</v>
      </c>
      <c r="X671" t="s">
        <v>63</v>
      </c>
      <c r="Y671">
        <v>27</v>
      </c>
      <c r="Z671" t="s">
        <v>81</v>
      </c>
      <c r="AB671">
        <v>23</v>
      </c>
      <c r="AE671" t="s">
        <v>66</v>
      </c>
      <c r="AH671" t="str">
        <f t="shared" si="30"/>
        <v xml:space="preserve">KR 27 C  23   SUR  </v>
      </c>
      <c r="AI671" t="s">
        <v>61</v>
      </c>
      <c r="AJ671" t="s">
        <v>61</v>
      </c>
      <c r="AK671" t="s">
        <v>374</v>
      </c>
      <c r="AO671" s="1"/>
      <c r="AP671">
        <v>4</v>
      </c>
      <c r="AQ671" s="17">
        <v>41516</v>
      </c>
      <c r="AR671" s="4"/>
      <c r="AS671" s="5">
        <f t="shared" si="31"/>
        <v>-41516</v>
      </c>
      <c r="AT671" t="s">
        <v>75</v>
      </c>
      <c r="AU671" t="s">
        <v>15</v>
      </c>
    </row>
    <row r="672" spans="1:84" ht="15" customHeight="1">
      <c r="B672" t="s">
        <v>2460</v>
      </c>
      <c r="C672">
        <v>1305068</v>
      </c>
      <c r="D672" t="s">
        <v>64</v>
      </c>
      <c r="E672" t="s">
        <v>58</v>
      </c>
      <c r="F672">
        <v>3</v>
      </c>
      <c r="H672" s="7" t="s">
        <v>2461</v>
      </c>
      <c r="I672" t="s">
        <v>2462</v>
      </c>
      <c r="T672" t="str">
        <f t="shared" si="32"/>
        <v xml:space="preserve">         </v>
      </c>
      <c r="U672" t="s">
        <v>61</v>
      </c>
      <c r="V672" t="s">
        <v>61</v>
      </c>
      <c r="W672" t="s">
        <v>2463</v>
      </c>
      <c r="AH672" t="str">
        <f t="shared" si="30"/>
        <v xml:space="preserve">         </v>
      </c>
      <c r="AI672">
        <v>70558340</v>
      </c>
      <c r="AJ672">
        <v>3148725806</v>
      </c>
      <c r="AL672" t="s">
        <v>91</v>
      </c>
      <c r="AO672" s="1"/>
      <c r="AP672">
        <v>12</v>
      </c>
      <c r="AQ672" s="17">
        <v>41522</v>
      </c>
      <c r="AR672" s="4"/>
      <c r="AS672" s="5">
        <f t="shared" si="31"/>
        <v>-41522</v>
      </c>
      <c r="AT672" t="s">
        <v>69</v>
      </c>
      <c r="AU672" t="s">
        <v>15</v>
      </c>
      <c r="AV672" s="10">
        <v>41522</v>
      </c>
      <c r="AW672" s="9" t="s">
        <v>1049</v>
      </c>
      <c r="AX672" s="10">
        <v>41521</v>
      </c>
      <c r="BM672" s="10">
        <v>41799</v>
      </c>
      <c r="BU672" s="10">
        <v>41806</v>
      </c>
      <c r="CE672" s="10">
        <v>41927</v>
      </c>
    </row>
    <row r="673" spans="1:83" ht="15" customHeight="1">
      <c r="B673" t="s">
        <v>2464</v>
      </c>
      <c r="C673">
        <v>1304306</v>
      </c>
      <c r="D673" t="s">
        <v>180</v>
      </c>
      <c r="H673" s="7" t="s">
        <v>2465</v>
      </c>
      <c r="I673" t="s">
        <v>60</v>
      </c>
      <c r="T673" t="str">
        <f>CONCATENATE(J673," ",K673," ",L673," ",M673," ",N673," ",O673," ",P673," ",Q673," ",R673," ",S673)</f>
        <v xml:space="preserve">         </v>
      </c>
      <c r="U673" t="s">
        <v>61</v>
      </c>
      <c r="V673" t="s">
        <v>61</v>
      </c>
      <c r="W673" t="s">
        <v>2466</v>
      </c>
      <c r="X673" t="s">
        <v>63</v>
      </c>
      <c r="Y673">
        <v>25</v>
      </c>
      <c r="Z673" t="s">
        <v>104</v>
      </c>
      <c r="AB673">
        <v>27</v>
      </c>
      <c r="AC673" t="s">
        <v>104</v>
      </c>
      <c r="AD673">
        <v>15</v>
      </c>
      <c r="AE673" t="s">
        <v>66</v>
      </c>
      <c r="AH673" t="str">
        <f>CONCATENATE(X673," ",Y673," ",Z673," ",AA673," ",AB673," ",AC673," ",AD673," ",AE673," ",AF673," ",AG673)</f>
        <v xml:space="preserve">KR 25 B  27 B 15 SUR  </v>
      </c>
      <c r="AI673" t="s">
        <v>61</v>
      </c>
      <c r="AJ673">
        <v>3363178</v>
      </c>
      <c r="AK673" t="s">
        <v>184</v>
      </c>
      <c r="AO673" s="1"/>
      <c r="AP673">
        <v>4</v>
      </c>
      <c r="AQ673" s="17">
        <v>41488</v>
      </c>
      <c r="AR673" s="4">
        <v>41488</v>
      </c>
      <c r="AS673" s="5">
        <f>+AR673-AQ673</f>
        <v>0</v>
      </c>
      <c r="AT673" t="s">
        <v>75</v>
      </c>
      <c r="AU673" t="s">
        <v>15</v>
      </c>
      <c r="AV673" s="10">
        <v>41488</v>
      </c>
      <c r="AW673" s="9" t="s">
        <v>140</v>
      </c>
      <c r="AX673" s="10">
        <v>41488</v>
      </c>
      <c r="AY673" s="10">
        <v>41527</v>
      </c>
      <c r="AZ673" s="9" t="s">
        <v>421</v>
      </c>
      <c r="BA673" s="10">
        <v>41528</v>
      </c>
      <c r="CE673" s="10">
        <v>41799</v>
      </c>
    </row>
    <row r="674" spans="1:83" ht="15" customHeight="1">
      <c r="B674" t="s">
        <v>2467</v>
      </c>
      <c r="C674">
        <v>1305083</v>
      </c>
      <c r="D674" t="s">
        <v>64</v>
      </c>
      <c r="E674" t="s">
        <v>101</v>
      </c>
      <c r="H674" s="7" t="s">
        <v>1987</v>
      </c>
      <c r="I674" t="s">
        <v>273</v>
      </c>
      <c r="T674" t="str">
        <f t="shared" si="32"/>
        <v xml:space="preserve">         </v>
      </c>
      <c r="U674" t="s">
        <v>61</v>
      </c>
      <c r="V674" t="s">
        <v>61</v>
      </c>
      <c r="W674" t="s">
        <v>2468</v>
      </c>
      <c r="X674" t="s">
        <v>80</v>
      </c>
      <c r="Y674">
        <v>39</v>
      </c>
      <c r="AA674" t="s">
        <v>66</v>
      </c>
      <c r="AB674">
        <v>43</v>
      </c>
      <c r="AD674">
        <v>14</v>
      </c>
      <c r="AH674" t="str">
        <f t="shared" ref="AH674:AH737" si="33">CONCATENATE(X674," ",Y674," ",Z674," ",AA674," ",AB674," ",AC674," ",AD674," ",AE674," ",AF674," ",AG674)</f>
        <v xml:space="preserve">CL 39  SUR 43  14   </v>
      </c>
      <c r="AI674">
        <v>98661529</v>
      </c>
      <c r="AJ674">
        <v>2703434</v>
      </c>
      <c r="AK674" t="s">
        <v>147</v>
      </c>
      <c r="AO674" s="1"/>
      <c r="AP674">
        <v>9</v>
      </c>
      <c r="AQ674" s="17">
        <v>41522</v>
      </c>
      <c r="AR674" s="4">
        <v>41522</v>
      </c>
      <c r="AS674" s="5">
        <f t="shared" si="31"/>
        <v>0</v>
      </c>
      <c r="AT674" t="s">
        <v>75</v>
      </c>
      <c r="AU674" t="s">
        <v>15</v>
      </c>
      <c r="AV674" s="10">
        <v>41521</v>
      </c>
      <c r="AW674" s="9" t="s">
        <v>203</v>
      </c>
      <c r="AX674" s="10">
        <v>41522</v>
      </c>
    </row>
    <row r="675" spans="1:83" ht="15" customHeight="1">
      <c r="B675" t="s">
        <v>2469</v>
      </c>
      <c r="C675">
        <v>1305093</v>
      </c>
      <c r="D675" t="s">
        <v>94</v>
      </c>
      <c r="H675" s="7" t="s">
        <v>2470</v>
      </c>
      <c r="I675" t="s">
        <v>60</v>
      </c>
      <c r="T675" t="str">
        <f t="shared" si="32"/>
        <v xml:space="preserve">         </v>
      </c>
      <c r="U675" t="s">
        <v>61</v>
      </c>
      <c r="V675" t="s">
        <v>61</v>
      </c>
      <c r="W675" t="s">
        <v>2471</v>
      </c>
      <c r="X675" t="s">
        <v>63</v>
      </c>
      <c r="Y675">
        <v>20</v>
      </c>
      <c r="AB675">
        <v>23</v>
      </c>
      <c r="AD675">
        <v>25</v>
      </c>
      <c r="AE675" t="s">
        <v>66</v>
      </c>
      <c r="AG675">
        <v>150</v>
      </c>
      <c r="AH675" t="str">
        <f t="shared" si="33"/>
        <v>KR 20   23  25 SUR  150</v>
      </c>
      <c r="AI675" t="s">
        <v>61</v>
      </c>
      <c r="AJ675" t="s">
        <v>61</v>
      </c>
      <c r="AK675" t="s">
        <v>184</v>
      </c>
      <c r="AO675" s="1"/>
      <c r="AP675">
        <v>4</v>
      </c>
      <c r="AQ675" s="17">
        <v>41523</v>
      </c>
      <c r="AR675" s="4">
        <v>41524</v>
      </c>
      <c r="AS675" s="5">
        <f t="shared" si="31"/>
        <v>1</v>
      </c>
      <c r="AT675" t="s">
        <v>75</v>
      </c>
      <c r="AU675" t="s">
        <v>15</v>
      </c>
      <c r="AV675" s="10">
        <v>41524</v>
      </c>
      <c r="AW675" s="9" t="s">
        <v>118</v>
      </c>
      <c r="AX675" s="10">
        <v>41524</v>
      </c>
      <c r="CE675" s="10">
        <v>41585</v>
      </c>
    </row>
    <row r="676" spans="1:83" ht="15" customHeight="1">
      <c r="B676" t="s">
        <v>2472</v>
      </c>
      <c r="C676">
        <v>1305001</v>
      </c>
      <c r="D676" t="s">
        <v>94</v>
      </c>
      <c r="H676" s="7" t="s">
        <v>2473</v>
      </c>
      <c r="I676" t="s">
        <v>273</v>
      </c>
      <c r="T676" t="str">
        <f t="shared" si="32"/>
        <v xml:space="preserve">         </v>
      </c>
      <c r="U676" t="s">
        <v>61</v>
      </c>
      <c r="V676" t="s">
        <v>61</v>
      </c>
      <c r="W676" t="s">
        <v>2474</v>
      </c>
      <c r="X676" t="s">
        <v>63</v>
      </c>
      <c r="Y676">
        <v>41</v>
      </c>
      <c r="AB676">
        <v>45</v>
      </c>
      <c r="AC676" t="s">
        <v>81</v>
      </c>
      <c r="AD676">
        <v>22</v>
      </c>
      <c r="AE676" t="s">
        <v>66</v>
      </c>
      <c r="AH676" t="str">
        <f t="shared" si="33"/>
        <v xml:space="preserve">KR 41   45 C 22 SUR  </v>
      </c>
      <c r="AI676" t="s">
        <v>61</v>
      </c>
      <c r="AJ676" t="s">
        <v>61</v>
      </c>
      <c r="AK676" t="s">
        <v>316</v>
      </c>
      <c r="AO676" s="1"/>
      <c r="AP676">
        <v>7</v>
      </c>
      <c r="AQ676" s="17">
        <v>41520</v>
      </c>
      <c r="AR676" s="4">
        <v>41536</v>
      </c>
      <c r="AS676" s="5">
        <f t="shared" si="31"/>
        <v>16</v>
      </c>
      <c r="AT676" t="s">
        <v>75</v>
      </c>
      <c r="AU676" t="s">
        <v>15</v>
      </c>
      <c r="BK676" s="10">
        <v>41536</v>
      </c>
      <c r="CE676" s="10">
        <v>41548</v>
      </c>
    </row>
    <row r="677" spans="1:83" ht="15" customHeight="1">
      <c r="B677" t="s">
        <v>2475</v>
      </c>
      <c r="C677">
        <v>1305073</v>
      </c>
      <c r="D677" t="s">
        <v>64</v>
      </c>
      <c r="E677" t="s">
        <v>101</v>
      </c>
      <c r="H677" s="7" t="s">
        <v>694</v>
      </c>
      <c r="I677" t="s">
        <v>2476</v>
      </c>
      <c r="J677" t="s">
        <v>63</v>
      </c>
      <c r="K677">
        <v>26</v>
      </c>
      <c r="N677">
        <v>20</v>
      </c>
      <c r="O677" t="s">
        <v>83</v>
      </c>
      <c r="P677">
        <v>10</v>
      </c>
      <c r="Q677" t="s">
        <v>66</v>
      </c>
      <c r="T677" t="str">
        <f t="shared" si="32"/>
        <v xml:space="preserve">KR 26   20 A 10 SUR  </v>
      </c>
      <c r="U677">
        <v>42874883</v>
      </c>
      <c r="V677">
        <v>3170906</v>
      </c>
      <c r="W677" t="s">
        <v>1410</v>
      </c>
      <c r="AH677" t="str">
        <f t="shared" si="33"/>
        <v xml:space="preserve">         </v>
      </c>
      <c r="AI677" t="s">
        <v>61</v>
      </c>
      <c r="AJ677" t="s">
        <v>61</v>
      </c>
      <c r="AK677" t="s">
        <v>374</v>
      </c>
      <c r="AO677" s="1"/>
      <c r="AP677">
        <v>4</v>
      </c>
      <c r="AQ677" s="17">
        <v>41522</v>
      </c>
      <c r="AR677" s="4"/>
      <c r="AS677" s="5">
        <f t="shared" si="31"/>
        <v>-41522</v>
      </c>
      <c r="AT677" t="s">
        <v>75</v>
      </c>
      <c r="AU677" t="s">
        <v>15</v>
      </c>
    </row>
    <row r="678" spans="1:83" ht="15" customHeight="1">
      <c r="B678" t="s">
        <v>2477</v>
      </c>
      <c r="C678">
        <v>1305074</v>
      </c>
      <c r="D678" t="s">
        <v>64</v>
      </c>
      <c r="E678" t="s">
        <v>101</v>
      </c>
      <c r="H678" s="7" t="s">
        <v>2478</v>
      </c>
      <c r="I678" t="s">
        <v>2479</v>
      </c>
      <c r="J678" t="s">
        <v>63</v>
      </c>
      <c r="K678">
        <v>42</v>
      </c>
      <c r="N678">
        <v>33</v>
      </c>
      <c r="O678" t="s">
        <v>104</v>
      </c>
      <c r="P678">
        <v>11</v>
      </c>
      <c r="Q678" t="s">
        <v>66</v>
      </c>
      <c r="T678" t="str">
        <f t="shared" si="32"/>
        <v xml:space="preserve">KR 42   33 B 11 SUR  </v>
      </c>
      <c r="U678">
        <v>8348497</v>
      </c>
      <c r="V678">
        <v>2709696</v>
      </c>
      <c r="W678" t="s">
        <v>2480</v>
      </c>
      <c r="X678" t="s">
        <v>63</v>
      </c>
      <c r="Y678">
        <v>42</v>
      </c>
      <c r="AB678">
        <v>33</v>
      </c>
      <c r="AC678" t="s">
        <v>104</v>
      </c>
      <c r="AD678">
        <v>11</v>
      </c>
      <c r="AE678" t="s">
        <v>66</v>
      </c>
      <c r="AH678" t="str">
        <f t="shared" si="33"/>
        <v xml:space="preserve">KR 42   33 B 11 SUR  </v>
      </c>
      <c r="AI678" t="s">
        <v>61</v>
      </c>
      <c r="AJ678">
        <v>2709696</v>
      </c>
      <c r="AK678" t="s">
        <v>147</v>
      </c>
      <c r="AO678" s="1"/>
      <c r="AP678">
        <v>9</v>
      </c>
      <c r="AQ678" s="17">
        <v>41522</v>
      </c>
      <c r="AR678" s="4">
        <v>41534</v>
      </c>
      <c r="AS678" s="5">
        <f t="shared" si="31"/>
        <v>12</v>
      </c>
      <c r="AT678" t="s">
        <v>75</v>
      </c>
      <c r="AU678" t="s">
        <v>105</v>
      </c>
      <c r="BU678" s="10">
        <v>41534</v>
      </c>
      <c r="BV678" s="10">
        <v>41534</v>
      </c>
    </row>
    <row r="679" spans="1:83" ht="15" customHeight="1">
      <c r="B679" t="s">
        <v>2481</v>
      </c>
      <c r="C679">
        <v>1305075</v>
      </c>
      <c r="D679" t="s">
        <v>64</v>
      </c>
      <c r="E679" t="s">
        <v>101</v>
      </c>
      <c r="H679" s="7" t="s">
        <v>150</v>
      </c>
      <c r="I679" t="s">
        <v>2482</v>
      </c>
      <c r="J679" t="s">
        <v>146</v>
      </c>
      <c r="K679">
        <v>33</v>
      </c>
      <c r="L679" t="s">
        <v>104</v>
      </c>
      <c r="M679" t="s">
        <v>66</v>
      </c>
      <c r="N679">
        <v>39</v>
      </c>
      <c r="P679">
        <v>10</v>
      </c>
      <c r="T679" t="str">
        <f t="shared" si="32"/>
        <v xml:space="preserve">TR 33 B SUR 39  10   </v>
      </c>
      <c r="U679" t="s">
        <v>61</v>
      </c>
      <c r="V679">
        <v>2761298</v>
      </c>
      <c r="W679" t="s">
        <v>2483</v>
      </c>
      <c r="AH679" t="str">
        <f t="shared" si="33"/>
        <v xml:space="preserve">         </v>
      </c>
      <c r="AI679" t="s">
        <v>61</v>
      </c>
      <c r="AJ679" t="s">
        <v>61</v>
      </c>
      <c r="AK679" t="s">
        <v>529</v>
      </c>
      <c r="AO679" s="1"/>
      <c r="AP679">
        <v>9</v>
      </c>
      <c r="AQ679" s="17">
        <v>41522</v>
      </c>
      <c r="AR679" s="4">
        <v>41535</v>
      </c>
      <c r="AS679" s="5">
        <f t="shared" si="31"/>
        <v>13</v>
      </c>
      <c r="AT679" t="s">
        <v>75</v>
      </c>
      <c r="AU679" t="s">
        <v>15</v>
      </c>
      <c r="AV679" s="10">
        <v>41535</v>
      </c>
      <c r="AW679" s="9" t="s">
        <v>705</v>
      </c>
      <c r="AX679" s="10">
        <v>41535</v>
      </c>
      <c r="AY679" s="10">
        <v>41606</v>
      </c>
      <c r="AZ679" s="9" t="s">
        <v>705</v>
      </c>
      <c r="BA679" s="10">
        <v>41606</v>
      </c>
      <c r="CE679" s="10">
        <v>41617</v>
      </c>
    </row>
    <row r="680" spans="1:83" ht="15" customHeight="1">
      <c r="B680" t="s">
        <v>2484</v>
      </c>
      <c r="C680">
        <v>141582</v>
      </c>
      <c r="D680" t="s">
        <v>64</v>
      </c>
      <c r="E680" t="s">
        <v>101</v>
      </c>
      <c r="H680" s="7" t="s">
        <v>694</v>
      </c>
      <c r="I680" t="s">
        <v>676</v>
      </c>
      <c r="T680" t="str">
        <f t="shared" si="32"/>
        <v xml:space="preserve">         </v>
      </c>
      <c r="U680" t="s">
        <v>61</v>
      </c>
      <c r="V680" t="s">
        <v>61</v>
      </c>
      <c r="W680" t="s">
        <v>1410</v>
      </c>
      <c r="X680" t="s">
        <v>63</v>
      </c>
      <c r="Y680">
        <v>42</v>
      </c>
      <c r="Z680" t="s">
        <v>83</v>
      </c>
      <c r="AB680">
        <v>26</v>
      </c>
      <c r="AC680" t="s">
        <v>83</v>
      </c>
      <c r="AD680">
        <v>4</v>
      </c>
      <c r="AE680" t="s">
        <v>66</v>
      </c>
      <c r="AH680" t="str">
        <f t="shared" si="33"/>
        <v xml:space="preserve">KR 42 A  26 A 4 SUR  </v>
      </c>
      <c r="AI680" t="s">
        <v>61</v>
      </c>
      <c r="AJ680" t="s">
        <v>61</v>
      </c>
      <c r="AK680" t="s">
        <v>153</v>
      </c>
      <c r="AO680" s="1"/>
      <c r="AP680">
        <v>3</v>
      </c>
      <c r="AQ680" s="17">
        <v>41522</v>
      </c>
      <c r="AR680" s="4">
        <v>41535</v>
      </c>
      <c r="AS680" s="5">
        <f t="shared" si="31"/>
        <v>13</v>
      </c>
      <c r="AT680" t="s">
        <v>75</v>
      </c>
      <c r="AU680" t="s">
        <v>15</v>
      </c>
      <c r="AV680" s="10">
        <v>41535</v>
      </c>
      <c r="AW680" s="9" t="s">
        <v>1029</v>
      </c>
      <c r="AX680" s="10">
        <v>41536</v>
      </c>
      <c r="AY680" s="10">
        <v>41540</v>
      </c>
      <c r="AZ680" s="9" t="s">
        <v>203</v>
      </c>
      <c r="BA680" s="10">
        <v>41541</v>
      </c>
      <c r="CE680" s="10">
        <v>41554</v>
      </c>
    </row>
    <row r="681" spans="1:83" ht="15" customHeight="1">
      <c r="B681" t="s">
        <v>2485</v>
      </c>
      <c r="C681">
        <v>141583</v>
      </c>
      <c r="D681" t="s">
        <v>64</v>
      </c>
      <c r="E681" t="s">
        <v>101</v>
      </c>
      <c r="H681" s="7" t="s">
        <v>694</v>
      </c>
      <c r="I681" t="s">
        <v>676</v>
      </c>
      <c r="T681" t="str">
        <f t="shared" si="32"/>
        <v xml:space="preserve">         </v>
      </c>
      <c r="U681" t="s">
        <v>61</v>
      </c>
      <c r="V681" t="s">
        <v>61</v>
      </c>
      <c r="W681" t="s">
        <v>2486</v>
      </c>
      <c r="X681" t="s">
        <v>63</v>
      </c>
      <c r="Y681">
        <v>27</v>
      </c>
      <c r="AB681">
        <v>23</v>
      </c>
      <c r="AD681">
        <v>79</v>
      </c>
      <c r="AE681" t="s">
        <v>66</v>
      </c>
      <c r="AG681">
        <v>105</v>
      </c>
      <c r="AH681" t="str">
        <f t="shared" si="33"/>
        <v>KR 27   23  79 SUR  105</v>
      </c>
      <c r="AI681" t="s">
        <v>61</v>
      </c>
      <c r="AJ681" t="s">
        <v>61</v>
      </c>
      <c r="AK681" t="s">
        <v>374</v>
      </c>
      <c r="AO681" s="1"/>
      <c r="AP681">
        <v>4</v>
      </c>
      <c r="AQ681" s="17">
        <v>41522</v>
      </c>
      <c r="AR681" s="4">
        <v>41535</v>
      </c>
      <c r="AS681" s="5">
        <f t="shared" si="31"/>
        <v>13</v>
      </c>
      <c r="AT681" t="s">
        <v>75</v>
      </c>
      <c r="AU681" t="s">
        <v>15</v>
      </c>
      <c r="AV681" s="10">
        <v>41535</v>
      </c>
      <c r="AW681" s="9" t="s">
        <v>1029</v>
      </c>
      <c r="AX681" s="10">
        <v>41536</v>
      </c>
      <c r="AY681" s="10">
        <v>41540</v>
      </c>
      <c r="AZ681" s="9" t="s">
        <v>203</v>
      </c>
      <c r="BA681" s="10">
        <v>41541</v>
      </c>
      <c r="CE681" s="10">
        <v>41548</v>
      </c>
    </row>
    <row r="682" spans="1:83" ht="15" customHeight="1">
      <c r="B682" t="s">
        <v>2487</v>
      </c>
      <c r="C682">
        <v>1305102</v>
      </c>
      <c r="D682" t="s">
        <v>64</v>
      </c>
      <c r="E682" t="s">
        <v>101</v>
      </c>
      <c r="H682" s="7" t="s">
        <v>694</v>
      </c>
      <c r="I682" t="s">
        <v>273</v>
      </c>
      <c r="T682" t="str">
        <f t="shared" si="32"/>
        <v xml:space="preserve">         </v>
      </c>
      <c r="U682" t="s">
        <v>61</v>
      </c>
      <c r="V682" t="s">
        <v>61</v>
      </c>
      <c r="W682" t="s">
        <v>2488</v>
      </c>
      <c r="X682" t="s">
        <v>63</v>
      </c>
      <c r="Y682">
        <v>34</v>
      </c>
      <c r="AA682" t="s">
        <v>66</v>
      </c>
      <c r="AB682">
        <v>38</v>
      </c>
      <c r="AD682">
        <v>3</v>
      </c>
      <c r="AH682" t="str">
        <f t="shared" si="33"/>
        <v xml:space="preserve">KR 34  SUR 38  3   </v>
      </c>
      <c r="AI682" t="s">
        <v>61</v>
      </c>
      <c r="AJ682" t="s">
        <v>61</v>
      </c>
      <c r="AK682" t="s">
        <v>211</v>
      </c>
      <c r="AO682" s="1"/>
      <c r="AP682">
        <v>9</v>
      </c>
      <c r="AQ682" s="17">
        <v>41526</v>
      </c>
      <c r="AR682" s="4">
        <v>41535</v>
      </c>
      <c r="AS682" s="5">
        <f t="shared" si="31"/>
        <v>9</v>
      </c>
      <c r="AT682" t="s">
        <v>75</v>
      </c>
      <c r="AU682" t="s">
        <v>15</v>
      </c>
      <c r="AV682" s="10">
        <v>41535</v>
      </c>
      <c r="AW682" s="9" t="s">
        <v>203</v>
      </c>
      <c r="AX682" s="10">
        <v>41536</v>
      </c>
      <c r="CE682" s="10">
        <v>41593</v>
      </c>
    </row>
    <row r="683" spans="1:83" ht="15" customHeight="1">
      <c r="B683" t="s">
        <v>2489</v>
      </c>
      <c r="C683">
        <v>1305151</v>
      </c>
      <c r="D683" t="s">
        <v>94</v>
      </c>
      <c r="H683" s="7" t="s">
        <v>2490</v>
      </c>
      <c r="I683" t="s">
        <v>273</v>
      </c>
      <c r="T683" t="str">
        <f t="shared" si="32"/>
        <v xml:space="preserve">         </v>
      </c>
      <c r="U683" t="s">
        <v>61</v>
      </c>
      <c r="V683" t="s">
        <v>61</v>
      </c>
      <c r="W683" t="s">
        <v>408</v>
      </c>
      <c r="AH683" t="str">
        <f t="shared" si="33"/>
        <v xml:space="preserve">         </v>
      </c>
      <c r="AI683" t="s">
        <v>61</v>
      </c>
      <c r="AJ683" t="s">
        <v>61</v>
      </c>
      <c r="AL683" t="s">
        <v>191</v>
      </c>
      <c r="AO683" s="1"/>
      <c r="AP683">
        <v>11</v>
      </c>
      <c r="AQ683" s="17">
        <v>41526</v>
      </c>
      <c r="AR683" s="4">
        <v>41543</v>
      </c>
      <c r="AS683" s="5">
        <f t="shared" si="31"/>
        <v>17</v>
      </c>
      <c r="AT683" t="s">
        <v>75</v>
      </c>
      <c r="AU683" t="s">
        <v>15</v>
      </c>
      <c r="CE683" s="10">
        <v>41778</v>
      </c>
    </row>
    <row r="684" spans="1:83" ht="15" customHeight="1">
      <c r="B684" t="s">
        <v>2491</v>
      </c>
      <c r="C684">
        <v>1305154</v>
      </c>
      <c r="D684" t="s">
        <v>64</v>
      </c>
      <c r="E684" t="s">
        <v>58</v>
      </c>
      <c r="H684" s="7" t="s">
        <v>482</v>
      </c>
      <c r="I684" t="s">
        <v>273</v>
      </c>
      <c r="T684" t="str">
        <f t="shared" si="32"/>
        <v xml:space="preserve">         </v>
      </c>
      <c r="U684" t="s">
        <v>61</v>
      </c>
      <c r="V684" t="s">
        <v>61</v>
      </c>
      <c r="W684" t="s">
        <v>2492</v>
      </c>
      <c r="X684" t="s">
        <v>80</v>
      </c>
      <c r="Y684">
        <v>40</v>
      </c>
      <c r="Z684" t="s">
        <v>81</v>
      </c>
      <c r="AA684" t="s">
        <v>66</v>
      </c>
      <c r="AB684">
        <v>32</v>
      </c>
      <c r="AD684">
        <v>18</v>
      </c>
      <c r="AG684">
        <v>302</v>
      </c>
      <c r="AH684" t="str">
        <f t="shared" si="33"/>
        <v>CL 40 C SUR 32  18   302</v>
      </c>
      <c r="AI684">
        <v>98549291</v>
      </c>
      <c r="AJ684" t="s">
        <v>2493</v>
      </c>
      <c r="AK684" t="s">
        <v>67</v>
      </c>
      <c r="AO684" s="1"/>
      <c r="AP684">
        <v>7</v>
      </c>
      <c r="AQ684" s="17">
        <v>41526</v>
      </c>
      <c r="AR684" s="4">
        <v>41536</v>
      </c>
      <c r="AS684" s="5">
        <f t="shared" si="31"/>
        <v>10</v>
      </c>
      <c r="AT684" t="s">
        <v>75</v>
      </c>
      <c r="AU684" t="s">
        <v>15</v>
      </c>
      <c r="BK684" s="10">
        <v>41536</v>
      </c>
      <c r="BL684" s="10">
        <v>41536</v>
      </c>
      <c r="CE684" s="10">
        <v>41548</v>
      </c>
    </row>
    <row r="685" spans="1:83">
      <c r="B685" t="s">
        <v>2494</v>
      </c>
      <c r="C685">
        <v>1305159</v>
      </c>
      <c r="D685" t="s">
        <v>57</v>
      </c>
      <c r="H685" s="7" t="s">
        <v>1592</v>
      </c>
      <c r="I685" t="s">
        <v>60</v>
      </c>
      <c r="T685" t="str">
        <f t="shared" si="32"/>
        <v xml:space="preserve">         </v>
      </c>
      <c r="U685" t="s">
        <v>61</v>
      </c>
      <c r="V685" t="s">
        <v>61</v>
      </c>
      <c r="W685" t="s">
        <v>2495</v>
      </c>
      <c r="X685" t="s">
        <v>80</v>
      </c>
      <c r="Y685">
        <v>36</v>
      </c>
      <c r="Z685" t="s">
        <v>170</v>
      </c>
      <c r="AA685" t="s">
        <v>66</v>
      </c>
      <c r="AB685">
        <v>27</v>
      </c>
      <c r="AC685" t="s">
        <v>170</v>
      </c>
      <c r="AD685">
        <v>166</v>
      </c>
      <c r="AG685">
        <v>117</v>
      </c>
      <c r="AH685" t="str">
        <f t="shared" si="33"/>
        <v>CL 36 D SUR 27 D 166   117</v>
      </c>
      <c r="AI685">
        <v>72333880</v>
      </c>
      <c r="AJ685">
        <v>3024056</v>
      </c>
      <c r="AK685" t="s">
        <v>166</v>
      </c>
      <c r="AO685" s="1"/>
      <c r="AP685">
        <v>5</v>
      </c>
      <c r="AQ685" s="17">
        <v>41527</v>
      </c>
      <c r="AR685" s="4">
        <v>41527</v>
      </c>
      <c r="AS685" s="5">
        <f t="shared" si="31"/>
        <v>0</v>
      </c>
      <c r="AT685" t="s">
        <v>75</v>
      </c>
      <c r="AU685" t="s">
        <v>15</v>
      </c>
      <c r="AV685" s="10">
        <v>41527</v>
      </c>
      <c r="AW685" s="9" t="s">
        <v>237</v>
      </c>
      <c r="AX685" s="10">
        <v>41528</v>
      </c>
      <c r="AY685" s="10">
        <v>41606</v>
      </c>
      <c r="AZ685" s="9" t="s">
        <v>203</v>
      </c>
      <c r="BA685" s="10">
        <v>41606</v>
      </c>
      <c r="CE685" s="10">
        <v>41617</v>
      </c>
    </row>
    <row r="686" spans="1:83" ht="15" customHeight="1">
      <c r="B686" t="s">
        <v>2496</v>
      </c>
      <c r="C686">
        <v>1305174</v>
      </c>
      <c r="D686" t="s">
        <v>94</v>
      </c>
      <c r="H686" s="7" t="s">
        <v>2497</v>
      </c>
      <c r="I686" t="s">
        <v>60</v>
      </c>
      <c r="T686" t="str">
        <f t="shared" si="32"/>
        <v xml:space="preserve">         </v>
      </c>
      <c r="U686" t="s">
        <v>61</v>
      </c>
      <c r="V686" t="s">
        <v>61</v>
      </c>
      <c r="W686" t="s">
        <v>2498</v>
      </c>
      <c r="AH686" t="str">
        <f t="shared" si="33"/>
        <v xml:space="preserve">         </v>
      </c>
      <c r="AI686">
        <v>15435353</v>
      </c>
      <c r="AJ686">
        <v>3122029572</v>
      </c>
      <c r="AL686" t="s">
        <v>363</v>
      </c>
      <c r="AO686" s="1" t="s">
        <v>2499</v>
      </c>
      <c r="AP686">
        <v>13</v>
      </c>
      <c r="AQ686" s="17">
        <v>41527</v>
      </c>
      <c r="AR686" s="4">
        <v>41527</v>
      </c>
      <c r="AS686" s="5">
        <f t="shared" si="31"/>
        <v>0</v>
      </c>
      <c r="AT686" t="s">
        <v>75</v>
      </c>
      <c r="AU686" t="s">
        <v>15</v>
      </c>
      <c r="AV686" s="10">
        <v>41527</v>
      </c>
      <c r="AW686" s="9" t="s">
        <v>140</v>
      </c>
      <c r="AX686" s="10">
        <v>41528</v>
      </c>
    </row>
    <row r="687" spans="1:83" ht="15" customHeight="1">
      <c r="A687" t="s">
        <v>2500</v>
      </c>
      <c r="B687" t="s">
        <v>2501</v>
      </c>
      <c r="C687" t="s">
        <v>2502</v>
      </c>
      <c r="D687" t="s">
        <v>94</v>
      </c>
      <c r="H687" s="7" t="s">
        <v>2503</v>
      </c>
      <c r="I687" t="s">
        <v>60</v>
      </c>
      <c r="T687" t="str">
        <f t="shared" si="32"/>
        <v xml:space="preserve">         </v>
      </c>
      <c r="U687" t="s">
        <v>61</v>
      </c>
      <c r="V687" t="s">
        <v>61</v>
      </c>
      <c r="W687" t="s">
        <v>2504</v>
      </c>
      <c r="AH687" t="str">
        <f t="shared" si="33"/>
        <v xml:space="preserve">         </v>
      </c>
      <c r="AI687">
        <v>70563898</v>
      </c>
      <c r="AJ687" t="s">
        <v>2505</v>
      </c>
      <c r="AL687" t="s">
        <v>363</v>
      </c>
      <c r="AO687" s="1" t="s">
        <v>2506</v>
      </c>
      <c r="AP687">
        <v>13</v>
      </c>
      <c r="AQ687" s="17">
        <v>41527</v>
      </c>
      <c r="AR687" s="4">
        <v>41527</v>
      </c>
      <c r="AS687" s="5">
        <f t="shared" si="31"/>
        <v>0</v>
      </c>
      <c r="AT687" t="s">
        <v>75</v>
      </c>
      <c r="AU687" t="s">
        <v>15</v>
      </c>
      <c r="AV687" s="10">
        <v>41527</v>
      </c>
      <c r="AW687" s="9" t="s">
        <v>421</v>
      </c>
      <c r="AX687" s="10">
        <v>41528</v>
      </c>
    </row>
    <row r="688" spans="1:83" ht="15" customHeight="1">
      <c r="B688" t="s">
        <v>2507</v>
      </c>
      <c r="C688">
        <v>1305079</v>
      </c>
      <c r="D688" t="s">
        <v>77</v>
      </c>
      <c r="H688" s="7" t="s">
        <v>2308</v>
      </c>
      <c r="I688" t="s">
        <v>2508</v>
      </c>
      <c r="J688" t="s">
        <v>146</v>
      </c>
      <c r="K688">
        <v>32</v>
      </c>
      <c r="L688" t="s">
        <v>83</v>
      </c>
      <c r="M688" t="s">
        <v>66</v>
      </c>
      <c r="N688">
        <v>29</v>
      </c>
      <c r="P688">
        <v>92</v>
      </c>
      <c r="T688" t="str">
        <f t="shared" si="32"/>
        <v xml:space="preserve">TR 32 A SUR 29  92   </v>
      </c>
      <c r="U688">
        <v>42761426</v>
      </c>
      <c r="V688">
        <v>5880972</v>
      </c>
      <c r="W688" t="s">
        <v>2509</v>
      </c>
      <c r="X688" t="s">
        <v>146</v>
      </c>
      <c r="Y688">
        <v>32</v>
      </c>
      <c r="Z688" t="s">
        <v>83</v>
      </c>
      <c r="AA688" t="s">
        <v>66</v>
      </c>
      <c r="AB688">
        <v>29</v>
      </c>
      <c r="AD688">
        <v>97</v>
      </c>
      <c r="AH688" t="str">
        <f t="shared" si="33"/>
        <v xml:space="preserve">TR 32 A SUR 29  97   </v>
      </c>
      <c r="AI688" t="s">
        <v>61</v>
      </c>
      <c r="AJ688">
        <v>3312436</v>
      </c>
      <c r="AK688" t="s">
        <v>635</v>
      </c>
      <c r="AO688" s="1"/>
      <c r="AP688">
        <v>3</v>
      </c>
      <c r="AQ688" s="17">
        <v>41522</v>
      </c>
      <c r="AR688" s="4"/>
      <c r="AS688" s="5"/>
      <c r="AT688" t="s">
        <v>84</v>
      </c>
      <c r="AU688" t="s">
        <v>15</v>
      </c>
      <c r="CE688" s="10">
        <v>42020</v>
      </c>
    </row>
    <row r="689" spans="1:83" ht="30" customHeight="1">
      <c r="A689" t="s">
        <v>2510</v>
      </c>
      <c r="B689" t="s">
        <v>2511</v>
      </c>
      <c r="C689" t="s">
        <v>2512</v>
      </c>
      <c r="D689" t="s">
        <v>180</v>
      </c>
      <c r="H689" s="7" t="s">
        <v>2513</v>
      </c>
      <c r="I689" t="s">
        <v>60</v>
      </c>
      <c r="T689" t="str">
        <f t="shared" si="32"/>
        <v xml:space="preserve">         </v>
      </c>
      <c r="U689" t="s">
        <v>61</v>
      </c>
      <c r="V689" t="s">
        <v>61</v>
      </c>
      <c r="W689" t="s">
        <v>2514</v>
      </c>
      <c r="X689" t="s">
        <v>80</v>
      </c>
      <c r="Y689">
        <v>36</v>
      </c>
      <c r="AA689" t="s">
        <v>66</v>
      </c>
      <c r="AB689">
        <v>23</v>
      </c>
      <c r="AD689">
        <v>96</v>
      </c>
      <c r="AH689" t="str">
        <f t="shared" si="33"/>
        <v xml:space="preserve">CL 36  SUR 23  96   </v>
      </c>
      <c r="AI689" t="s">
        <v>61</v>
      </c>
      <c r="AJ689">
        <v>3361902</v>
      </c>
      <c r="AL689" t="s">
        <v>419</v>
      </c>
      <c r="AO689" s="1"/>
      <c r="AP689">
        <v>10</v>
      </c>
      <c r="AQ689" s="17">
        <v>41890</v>
      </c>
      <c r="AR689" s="4">
        <v>41521</v>
      </c>
      <c r="AS689" s="5">
        <f t="shared" si="31"/>
        <v>-369</v>
      </c>
      <c r="AT689" t="s">
        <v>75</v>
      </c>
      <c r="AU689" t="s">
        <v>15</v>
      </c>
      <c r="AV689" s="10">
        <v>41515</v>
      </c>
      <c r="AW689" s="9" t="s">
        <v>526</v>
      </c>
      <c r="AX689" s="10">
        <v>41520</v>
      </c>
      <c r="AY689" s="10">
        <v>41522</v>
      </c>
      <c r="AZ689" s="9" t="s">
        <v>203</v>
      </c>
      <c r="BA689" s="10">
        <v>41523</v>
      </c>
      <c r="BB689" s="10">
        <v>42053</v>
      </c>
      <c r="BC689" s="9" t="s">
        <v>859</v>
      </c>
      <c r="BD689" s="10">
        <v>42065</v>
      </c>
    </row>
    <row r="690" spans="1:83" ht="15" customHeight="1">
      <c r="B690" t="s">
        <v>2515</v>
      </c>
      <c r="C690">
        <v>1305098</v>
      </c>
      <c r="D690" t="s">
        <v>64</v>
      </c>
      <c r="E690" t="s">
        <v>58</v>
      </c>
      <c r="H690" s="7" t="s">
        <v>482</v>
      </c>
      <c r="I690" t="s">
        <v>134</v>
      </c>
      <c r="T690" t="str">
        <f t="shared" si="32"/>
        <v xml:space="preserve">         </v>
      </c>
      <c r="U690" t="s">
        <v>61</v>
      </c>
      <c r="V690" t="s">
        <v>61</v>
      </c>
      <c r="W690" t="s">
        <v>1960</v>
      </c>
      <c r="X690" t="s">
        <v>63</v>
      </c>
      <c r="Y690">
        <v>26</v>
      </c>
      <c r="AB690">
        <v>41</v>
      </c>
      <c r="AC690" t="s">
        <v>83</v>
      </c>
      <c r="AD690">
        <v>70</v>
      </c>
      <c r="AE690" t="s">
        <v>66</v>
      </c>
      <c r="AG690">
        <v>212</v>
      </c>
      <c r="AH690" t="str">
        <f t="shared" si="33"/>
        <v>KR 26   41 A 70 SUR  212</v>
      </c>
      <c r="AI690" t="s">
        <v>61</v>
      </c>
      <c r="AJ690" t="s">
        <v>61</v>
      </c>
      <c r="AK690" t="s">
        <v>322</v>
      </c>
      <c r="AO690" s="1"/>
      <c r="AP690">
        <v>6</v>
      </c>
      <c r="AQ690" s="17">
        <v>41526</v>
      </c>
      <c r="AR690" s="4">
        <v>41526</v>
      </c>
      <c r="AS690" s="5">
        <f t="shared" si="31"/>
        <v>0</v>
      </c>
      <c r="AT690" t="s">
        <v>75</v>
      </c>
      <c r="AU690" t="s">
        <v>15</v>
      </c>
      <c r="AV690" s="10">
        <v>41526</v>
      </c>
      <c r="AW690" s="9" t="s">
        <v>237</v>
      </c>
      <c r="AX690" s="10">
        <v>41526</v>
      </c>
    </row>
    <row r="691" spans="1:83" ht="15" customHeight="1">
      <c r="B691" t="s">
        <v>2516</v>
      </c>
      <c r="C691">
        <v>1304693</v>
      </c>
      <c r="D691" t="s">
        <v>77</v>
      </c>
      <c r="H691" s="7" t="s">
        <v>2517</v>
      </c>
      <c r="I691" t="s">
        <v>2518</v>
      </c>
      <c r="J691" t="s">
        <v>63</v>
      </c>
      <c r="K691">
        <v>39</v>
      </c>
      <c r="L691" t="s">
        <v>136</v>
      </c>
      <c r="N691">
        <v>45</v>
      </c>
      <c r="O691" t="s">
        <v>81</v>
      </c>
      <c r="P691">
        <v>34</v>
      </c>
      <c r="Q691" t="s">
        <v>66</v>
      </c>
      <c r="T691" t="str">
        <f t="shared" si="32"/>
        <v xml:space="preserve">KR 39 DD  45 C 34 SUR  </v>
      </c>
      <c r="U691">
        <v>98668784</v>
      </c>
      <c r="V691">
        <v>3319298</v>
      </c>
      <c r="W691" t="s">
        <v>82</v>
      </c>
      <c r="X691" t="s">
        <v>63</v>
      </c>
      <c r="Y691">
        <v>39</v>
      </c>
      <c r="Z691" t="s">
        <v>170</v>
      </c>
      <c r="AB691">
        <v>45</v>
      </c>
      <c r="AC691" t="s">
        <v>81</v>
      </c>
      <c r="AD691">
        <v>19</v>
      </c>
      <c r="AE691" t="s">
        <v>66</v>
      </c>
      <c r="AH691" t="str">
        <f t="shared" si="33"/>
        <v xml:space="preserve">KR 39 D  45 C 19 SUR  </v>
      </c>
      <c r="AI691" t="s">
        <v>61</v>
      </c>
      <c r="AJ691" t="s">
        <v>61</v>
      </c>
      <c r="AK691" t="s">
        <v>316</v>
      </c>
      <c r="AO691" s="1"/>
      <c r="AP691">
        <v>7</v>
      </c>
      <c r="AQ691" s="17">
        <v>41527</v>
      </c>
      <c r="AR691" s="4">
        <v>41542</v>
      </c>
      <c r="AS691" s="5">
        <f t="shared" si="31"/>
        <v>15</v>
      </c>
      <c r="AT691" t="s">
        <v>84</v>
      </c>
      <c r="CE691" s="10">
        <v>41799</v>
      </c>
    </row>
    <row r="692" spans="1:83" ht="15" customHeight="1">
      <c r="B692" t="s">
        <v>2519</v>
      </c>
      <c r="C692">
        <v>1304308</v>
      </c>
      <c r="D692" t="s">
        <v>77</v>
      </c>
      <c r="H692" s="7" t="s">
        <v>2520</v>
      </c>
      <c r="I692" t="s">
        <v>231</v>
      </c>
      <c r="T692" t="str">
        <f t="shared" si="32"/>
        <v xml:space="preserve">         </v>
      </c>
      <c r="U692" t="s">
        <v>61</v>
      </c>
      <c r="V692" t="s">
        <v>61</v>
      </c>
      <c r="W692" t="s">
        <v>82</v>
      </c>
      <c r="X692" t="s">
        <v>63</v>
      </c>
      <c r="Y692">
        <v>37</v>
      </c>
      <c r="AB692">
        <v>39</v>
      </c>
      <c r="AC692" t="s">
        <v>104</v>
      </c>
      <c r="AD692">
        <v>49</v>
      </c>
      <c r="AE692" t="s">
        <v>66</v>
      </c>
      <c r="AH692" t="str">
        <f t="shared" si="33"/>
        <v xml:space="preserve">KR 37   39 B 49 SUR  </v>
      </c>
      <c r="AI692" t="s">
        <v>61</v>
      </c>
      <c r="AJ692" t="s">
        <v>61</v>
      </c>
      <c r="AK692" t="s">
        <v>211</v>
      </c>
      <c r="AO692" s="1"/>
      <c r="AP692">
        <v>9</v>
      </c>
      <c r="AQ692" s="17">
        <v>41527</v>
      </c>
      <c r="AR692" s="4"/>
      <c r="AS692" s="5">
        <f t="shared" si="31"/>
        <v>-41527</v>
      </c>
      <c r="AT692" t="s">
        <v>84</v>
      </c>
      <c r="AU692" t="s">
        <v>15</v>
      </c>
    </row>
    <row r="693" spans="1:83" ht="15" customHeight="1">
      <c r="B693" t="s">
        <v>2521</v>
      </c>
      <c r="C693">
        <v>1303325</v>
      </c>
      <c r="D693" t="s">
        <v>77</v>
      </c>
      <c r="H693" s="7" t="s">
        <v>2522</v>
      </c>
      <c r="I693" t="s">
        <v>273</v>
      </c>
      <c r="T693" t="str">
        <f t="shared" si="32"/>
        <v xml:space="preserve">         </v>
      </c>
      <c r="U693" t="s">
        <v>61</v>
      </c>
      <c r="V693">
        <v>3137154958</v>
      </c>
      <c r="W693" t="s">
        <v>2523</v>
      </c>
      <c r="X693" t="s">
        <v>80</v>
      </c>
      <c r="Y693">
        <v>39</v>
      </c>
      <c r="Z693" t="s">
        <v>104</v>
      </c>
      <c r="AA693" t="s">
        <v>66</v>
      </c>
      <c r="AB693">
        <v>30</v>
      </c>
      <c r="AD693">
        <v>44</v>
      </c>
      <c r="AG693">
        <v>402</v>
      </c>
      <c r="AH693" t="str">
        <f t="shared" si="33"/>
        <v>CL 39 B SUR 30  44   402</v>
      </c>
      <c r="AI693" t="s">
        <v>61</v>
      </c>
      <c r="AJ693" t="s">
        <v>61</v>
      </c>
      <c r="AK693" t="s">
        <v>211</v>
      </c>
      <c r="AO693" s="1"/>
      <c r="AP693">
        <v>9</v>
      </c>
      <c r="AQ693" s="17">
        <v>41527</v>
      </c>
      <c r="AR693" s="4">
        <v>41564</v>
      </c>
      <c r="AS693" s="5">
        <f t="shared" si="31"/>
        <v>37</v>
      </c>
      <c r="AT693" t="s">
        <v>84</v>
      </c>
      <c r="AU693" s="60" t="s">
        <v>15</v>
      </c>
      <c r="CE693" s="10">
        <v>41583</v>
      </c>
    </row>
    <row r="694" spans="1:83" ht="15" customHeight="1">
      <c r="B694" t="s">
        <v>2524</v>
      </c>
      <c r="C694" t="s">
        <v>2525</v>
      </c>
      <c r="D694" t="s">
        <v>180</v>
      </c>
      <c r="H694" s="7" t="s">
        <v>2526</v>
      </c>
      <c r="I694" t="s">
        <v>61</v>
      </c>
      <c r="T694" t="str">
        <f t="shared" si="32"/>
        <v xml:space="preserve">         </v>
      </c>
      <c r="U694" t="s">
        <v>61</v>
      </c>
      <c r="V694" t="s">
        <v>61</v>
      </c>
      <c r="W694" t="s">
        <v>61</v>
      </c>
      <c r="X694" t="s">
        <v>80</v>
      </c>
      <c r="Y694">
        <v>36</v>
      </c>
      <c r="Z694" t="s">
        <v>315</v>
      </c>
      <c r="AA694" t="s">
        <v>66</v>
      </c>
      <c r="AB694">
        <v>27</v>
      </c>
      <c r="AC694" t="s">
        <v>65</v>
      </c>
      <c r="AD694">
        <v>88</v>
      </c>
      <c r="AH694" t="str">
        <f t="shared" si="33"/>
        <v xml:space="preserve">CL 36 E SUR 27 G 88   </v>
      </c>
      <c r="AI694" t="s">
        <v>61</v>
      </c>
      <c r="AJ694" t="s">
        <v>61</v>
      </c>
      <c r="AL694" t="s">
        <v>347</v>
      </c>
      <c r="AO694" s="1"/>
      <c r="AP694">
        <v>10</v>
      </c>
      <c r="AQ694" s="17">
        <v>41514</v>
      </c>
      <c r="AR694" s="4">
        <v>41520</v>
      </c>
      <c r="AS694" s="5">
        <f t="shared" si="31"/>
        <v>6</v>
      </c>
      <c r="AT694" t="s">
        <v>84</v>
      </c>
      <c r="AU694" t="s">
        <v>15</v>
      </c>
      <c r="CE694" s="10">
        <v>41533</v>
      </c>
    </row>
    <row r="695" spans="1:83" ht="15" customHeight="1">
      <c r="B695" t="s">
        <v>2527</v>
      </c>
      <c r="C695">
        <v>1305236</v>
      </c>
      <c r="D695" t="s">
        <v>64</v>
      </c>
      <c r="E695" t="s">
        <v>286</v>
      </c>
      <c r="H695" s="7" t="s">
        <v>2528</v>
      </c>
      <c r="I695" t="s">
        <v>2529</v>
      </c>
      <c r="T695" t="str">
        <f t="shared" si="32"/>
        <v xml:space="preserve">         </v>
      </c>
      <c r="U695" t="s">
        <v>61</v>
      </c>
      <c r="V695" t="s">
        <v>61</v>
      </c>
      <c r="W695" t="s">
        <v>2530</v>
      </c>
      <c r="X695" t="s">
        <v>63</v>
      </c>
      <c r="Y695">
        <v>42</v>
      </c>
      <c r="AB695">
        <v>36</v>
      </c>
      <c r="AD695">
        <v>44</v>
      </c>
      <c r="AE695" t="s">
        <v>66</v>
      </c>
      <c r="AH695" t="str">
        <f t="shared" si="33"/>
        <v xml:space="preserve">KR 42   36  44 SUR  </v>
      </c>
      <c r="AI695">
        <v>15511859</v>
      </c>
      <c r="AJ695">
        <v>2762886</v>
      </c>
      <c r="AK695" t="s">
        <v>147</v>
      </c>
      <c r="AO695" s="1"/>
      <c r="AP695">
        <v>9</v>
      </c>
      <c r="AQ695" s="17">
        <v>41528</v>
      </c>
      <c r="AR695" s="4">
        <v>41528</v>
      </c>
      <c r="AS695" s="5">
        <f t="shared" si="31"/>
        <v>0</v>
      </c>
      <c r="AT695" t="s">
        <v>75</v>
      </c>
      <c r="AU695" t="s">
        <v>15</v>
      </c>
      <c r="AV695" s="10">
        <v>41528</v>
      </c>
      <c r="AW695" s="9" t="s">
        <v>2531</v>
      </c>
      <c r="AX695" s="10">
        <v>41529</v>
      </c>
      <c r="CE695" s="10">
        <v>41533</v>
      </c>
    </row>
    <row r="696" spans="1:83" ht="15" customHeight="1">
      <c r="B696" t="s">
        <v>2532</v>
      </c>
      <c r="C696" t="s">
        <v>2533</v>
      </c>
      <c r="D696" t="s">
        <v>94</v>
      </c>
      <c r="H696" s="7" t="s">
        <v>2534</v>
      </c>
      <c r="I696" t="s">
        <v>2535</v>
      </c>
      <c r="T696" t="str">
        <f t="shared" si="32"/>
        <v xml:space="preserve">         </v>
      </c>
      <c r="U696" t="s">
        <v>61</v>
      </c>
      <c r="V696" t="s">
        <v>61</v>
      </c>
      <c r="W696" t="s">
        <v>2536</v>
      </c>
      <c r="X696" t="s">
        <v>63</v>
      </c>
      <c r="Y696">
        <v>42</v>
      </c>
      <c r="AB696">
        <v>24</v>
      </c>
      <c r="AD696">
        <v>5</v>
      </c>
      <c r="AE696" t="s">
        <v>66</v>
      </c>
      <c r="AH696" t="str">
        <f t="shared" si="33"/>
        <v xml:space="preserve">KR 42   24  5 SUR  </v>
      </c>
      <c r="AI696" t="s">
        <v>61</v>
      </c>
      <c r="AJ696" t="s">
        <v>61</v>
      </c>
      <c r="AK696" t="s">
        <v>153</v>
      </c>
      <c r="AO696" s="1"/>
      <c r="AP696">
        <v>3</v>
      </c>
      <c r="AQ696" s="17">
        <v>41529</v>
      </c>
      <c r="AR696" s="4">
        <v>41536</v>
      </c>
      <c r="AS696" s="5">
        <f t="shared" si="31"/>
        <v>7</v>
      </c>
      <c r="AT696" t="s">
        <v>75</v>
      </c>
      <c r="AU696" t="s">
        <v>15</v>
      </c>
      <c r="AV696" s="10">
        <v>41536</v>
      </c>
      <c r="AW696" s="9" t="s">
        <v>140</v>
      </c>
      <c r="AX696" s="10">
        <v>41537</v>
      </c>
      <c r="CE696" s="10">
        <v>41537</v>
      </c>
    </row>
    <row r="697" spans="1:83" ht="15" customHeight="1">
      <c r="B697" t="s">
        <v>2537</v>
      </c>
      <c r="C697">
        <v>1305232</v>
      </c>
      <c r="D697" t="s">
        <v>64</v>
      </c>
      <c r="E697" t="s">
        <v>58</v>
      </c>
      <c r="H697" s="7" t="s">
        <v>482</v>
      </c>
      <c r="I697" t="s">
        <v>2538</v>
      </c>
      <c r="J697" t="s">
        <v>80</v>
      </c>
      <c r="K697">
        <v>39</v>
      </c>
      <c r="M697" t="s">
        <v>66</v>
      </c>
      <c r="N697">
        <v>45</v>
      </c>
      <c r="O697" t="s">
        <v>104</v>
      </c>
      <c r="P697">
        <v>3</v>
      </c>
      <c r="T697" t="str">
        <f t="shared" si="32"/>
        <v xml:space="preserve">CL 39  SUR 45 B 3   </v>
      </c>
      <c r="U697" t="s">
        <v>61</v>
      </c>
      <c r="V697">
        <v>5975933</v>
      </c>
      <c r="W697" t="s">
        <v>2539</v>
      </c>
      <c r="X697" t="s">
        <v>80</v>
      </c>
      <c r="Y697">
        <v>39</v>
      </c>
      <c r="AA697" t="s">
        <v>66</v>
      </c>
      <c r="AB697">
        <v>45</v>
      </c>
      <c r="AC697" t="s">
        <v>104</v>
      </c>
      <c r="AD697">
        <v>3</v>
      </c>
      <c r="AH697" t="str">
        <f t="shared" si="33"/>
        <v xml:space="preserve">CL 39  SUR 45 B 3   </v>
      </c>
      <c r="AI697" t="s">
        <v>61</v>
      </c>
      <c r="AJ697" t="s">
        <v>61</v>
      </c>
      <c r="AK697" t="s">
        <v>201</v>
      </c>
      <c r="AO697" s="1"/>
      <c r="AP697">
        <v>8</v>
      </c>
      <c r="AQ697" s="17">
        <v>41528</v>
      </c>
      <c r="AR697" s="4">
        <v>41542</v>
      </c>
      <c r="AS697" s="5">
        <f t="shared" si="31"/>
        <v>14</v>
      </c>
      <c r="AT697" t="s">
        <v>75</v>
      </c>
      <c r="AU697" t="s">
        <v>15</v>
      </c>
      <c r="AV697" s="10">
        <v>41542</v>
      </c>
      <c r="AW697" s="9" t="s">
        <v>2166</v>
      </c>
      <c r="AX697" s="10">
        <v>41543</v>
      </c>
      <c r="CE697" s="10">
        <v>41548</v>
      </c>
    </row>
    <row r="698" spans="1:83" ht="15" customHeight="1">
      <c r="B698" t="s">
        <v>2540</v>
      </c>
      <c r="C698">
        <v>1305239</v>
      </c>
      <c r="D698" t="s">
        <v>77</v>
      </c>
      <c r="H698" s="7" t="s">
        <v>2541</v>
      </c>
      <c r="I698" t="s">
        <v>2542</v>
      </c>
      <c r="J698" t="s">
        <v>63</v>
      </c>
      <c r="K698">
        <v>28</v>
      </c>
      <c r="N698">
        <v>27</v>
      </c>
      <c r="P698">
        <v>17</v>
      </c>
      <c r="Q698" t="s">
        <v>66</v>
      </c>
      <c r="T698" t="str">
        <f t="shared" si="32"/>
        <v xml:space="preserve">KR 28   27  17 SUR  </v>
      </c>
      <c r="U698" t="s">
        <v>61</v>
      </c>
      <c r="V698">
        <v>3566307</v>
      </c>
      <c r="W698" t="s">
        <v>2543</v>
      </c>
      <c r="X698" t="s">
        <v>63</v>
      </c>
      <c r="Y698">
        <v>28</v>
      </c>
      <c r="AB698">
        <v>27</v>
      </c>
      <c r="AD698">
        <v>15</v>
      </c>
      <c r="AE698" t="s">
        <v>66</v>
      </c>
      <c r="AG698">
        <v>201</v>
      </c>
      <c r="AH698" t="str">
        <f t="shared" si="33"/>
        <v>KR 28   27  15 SUR  201</v>
      </c>
      <c r="AI698" t="s">
        <v>61</v>
      </c>
      <c r="AJ698" t="s">
        <v>61</v>
      </c>
      <c r="AK698" t="s">
        <v>99</v>
      </c>
      <c r="AO698" s="1"/>
      <c r="AP698">
        <v>4</v>
      </c>
      <c r="AQ698" s="17">
        <v>41528</v>
      </c>
      <c r="AR698" s="4"/>
      <c r="AS698" s="5">
        <f t="shared" si="31"/>
        <v>-41528</v>
      </c>
      <c r="AT698" t="s">
        <v>84</v>
      </c>
      <c r="AU698" t="s">
        <v>15</v>
      </c>
      <c r="CE698" s="10">
        <v>41675</v>
      </c>
    </row>
    <row r="699" spans="1:83" ht="15" customHeight="1">
      <c r="B699" t="s">
        <v>2544</v>
      </c>
      <c r="C699">
        <v>1305255</v>
      </c>
      <c r="D699" t="s">
        <v>77</v>
      </c>
      <c r="H699" s="7" t="s">
        <v>2308</v>
      </c>
      <c r="I699" t="s">
        <v>2545</v>
      </c>
      <c r="J699" t="s">
        <v>63</v>
      </c>
      <c r="K699">
        <v>27</v>
      </c>
      <c r="N699">
        <v>28</v>
      </c>
      <c r="P699">
        <v>51</v>
      </c>
      <c r="Q699" t="s">
        <v>66</v>
      </c>
      <c r="S699">
        <v>106</v>
      </c>
      <c r="T699" t="str">
        <f t="shared" si="32"/>
        <v>KR 27   28  51 SUR  106</v>
      </c>
      <c r="U699">
        <v>70550790</v>
      </c>
      <c r="V699" t="s">
        <v>2546</v>
      </c>
      <c r="W699" t="s">
        <v>2547</v>
      </c>
      <c r="AH699" t="str">
        <f t="shared" si="33"/>
        <v xml:space="preserve">         </v>
      </c>
      <c r="AI699" t="s">
        <v>61</v>
      </c>
      <c r="AJ699" t="s">
        <v>2548</v>
      </c>
      <c r="AK699" t="s">
        <v>99</v>
      </c>
      <c r="AO699" s="1"/>
      <c r="AP699">
        <v>4</v>
      </c>
      <c r="AQ699" s="17">
        <v>41529</v>
      </c>
      <c r="AR699" s="4"/>
      <c r="AS699" s="5">
        <f t="shared" si="31"/>
        <v>-41529</v>
      </c>
      <c r="AT699" t="s">
        <v>84</v>
      </c>
      <c r="AU699" t="s">
        <v>15</v>
      </c>
    </row>
    <row r="700" spans="1:83">
      <c r="B700" t="s">
        <v>2549</v>
      </c>
      <c r="C700">
        <v>1305268</v>
      </c>
      <c r="D700" t="s">
        <v>57</v>
      </c>
      <c r="E700" t="s">
        <v>58</v>
      </c>
      <c r="H700" s="7" t="s">
        <v>2550</v>
      </c>
      <c r="I700" t="s">
        <v>231</v>
      </c>
      <c r="T700" t="str">
        <f t="shared" si="32"/>
        <v xml:space="preserve">         </v>
      </c>
      <c r="U700" t="s">
        <v>61</v>
      </c>
      <c r="V700" t="s">
        <v>61</v>
      </c>
      <c r="W700" t="s">
        <v>2551</v>
      </c>
      <c r="X700" t="s">
        <v>80</v>
      </c>
      <c r="Y700">
        <v>38</v>
      </c>
      <c r="AA700" t="s">
        <v>66</v>
      </c>
      <c r="AB700">
        <v>32</v>
      </c>
      <c r="AD700">
        <v>13</v>
      </c>
      <c r="AH700" t="str">
        <f t="shared" si="33"/>
        <v xml:space="preserve">CL 38  SUR 32  13   </v>
      </c>
      <c r="AI700">
        <v>32328285</v>
      </c>
      <c r="AJ700">
        <v>2768971</v>
      </c>
      <c r="AK700" t="s">
        <v>211</v>
      </c>
      <c r="AO700" s="1"/>
      <c r="AP700">
        <v>9</v>
      </c>
      <c r="AQ700" s="17">
        <v>41529</v>
      </c>
      <c r="AR700" s="4">
        <v>41529</v>
      </c>
      <c r="AS700" s="5">
        <f t="shared" si="31"/>
        <v>0</v>
      </c>
      <c r="AT700" t="s">
        <v>75</v>
      </c>
      <c r="AU700" t="s">
        <v>15</v>
      </c>
      <c r="AV700" s="10">
        <v>41528</v>
      </c>
      <c r="AW700" s="9" t="s">
        <v>203</v>
      </c>
      <c r="AX700" s="10">
        <v>41529</v>
      </c>
      <c r="CE700" s="10">
        <v>41533</v>
      </c>
    </row>
    <row r="701" spans="1:83" ht="15" customHeight="1">
      <c r="B701" t="s">
        <v>2552</v>
      </c>
      <c r="C701">
        <v>1305272</v>
      </c>
      <c r="D701" t="s">
        <v>94</v>
      </c>
      <c r="H701" s="7" t="s">
        <v>1626</v>
      </c>
      <c r="I701" t="s">
        <v>61</v>
      </c>
      <c r="T701" t="str">
        <f t="shared" si="32"/>
        <v xml:space="preserve">         </v>
      </c>
      <c r="U701" t="s">
        <v>61</v>
      </c>
      <c r="V701" t="s">
        <v>61</v>
      </c>
      <c r="W701" t="s">
        <v>2553</v>
      </c>
      <c r="X701" t="s">
        <v>63</v>
      </c>
      <c r="Y701">
        <v>26</v>
      </c>
      <c r="AB701">
        <v>40</v>
      </c>
      <c r="AC701" t="s">
        <v>104</v>
      </c>
      <c r="AD701">
        <v>40</v>
      </c>
      <c r="AE701" t="s">
        <v>66</v>
      </c>
      <c r="AH701" t="str">
        <f t="shared" si="33"/>
        <v xml:space="preserve">KR 26   40 B 40 SUR  </v>
      </c>
      <c r="AI701" t="s">
        <v>61</v>
      </c>
      <c r="AJ701">
        <v>3124470498</v>
      </c>
      <c r="AK701" t="s">
        <v>117</v>
      </c>
      <c r="AO701" s="1"/>
      <c r="AP701">
        <v>6</v>
      </c>
      <c r="AQ701" s="17">
        <v>41529</v>
      </c>
      <c r="AR701" s="4">
        <v>41529</v>
      </c>
      <c r="AS701" s="5">
        <f t="shared" si="31"/>
        <v>0</v>
      </c>
      <c r="AT701" t="s">
        <v>75</v>
      </c>
      <c r="AU701" t="s">
        <v>15</v>
      </c>
      <c r="AV701" s="10">
        <v>41529</v>
      </c>
      <c r="AW701" s="9" t="s">
        <v>118</v>
      </c>
      <c r="AX701" s="10">
        <v>41529</v>
      </c>
    </row>
    <row r="702" spans="1:83" ht="15" customHeight="1">
      <c r="B702" t="s">
        <v>2554</v>
      </c>
      <c r="C702">
        <v>1305248</v>
      </c>
      <c r="D702" t="s">
        <v>77</v>
      </c>
      <c r="H702" s="7" t="s">
        <v>2555</v>
      </c>
      <c r="I702" t="s">
        <v>60</v>
      </c>
      <c r="T702" t="str">
        <f t="shared" si="32"/>
        <v xml:space="preserve">         </v>
      </c>
      <c r="U702" t="s">
        <v>61</v>
      </c>
      <c r="V702" t="s">
        <v>61</v>
      </c>
      <c r="W702" t="s">
        <v>2556</v>
      </c>
      <c r="AH702" t="str">
        <f t="shared" si="33"/>
        <v xml:space="preserve">         </v>
      </c>
      <c r="AI702" t="s">
        <v>61</v>
      </c>
      <c r="AJ702" t="s">
        <v>61</v>
      </c>
      <c r="AL702" t="s">
        <v>191</v>
      </c>
      <c r="AO702" s="1"/>
      <c r="AP702">
        <v>11</v>
      </c>
      <c r="AQ702" s="17">
        <v>41528</v>
      </c>
      <c r="AR702" s="4">
        <v>41536</v>
      </c>
      <c r="AS702" s="5">
        <f t="shared" si="31"/>
        <v>8</v>
      </c>
      <c r="AT702" t="s">
        <v>75</v>
      </c>
      <c r="AU702" t="s">
        <v>15</v>
      </c>
      <c r="AV702" s="10">
        <v>41536</v>
      </c>
      <c r="AW702" s="9" t="s">
        <v>140</v>
      </c>
      <c r="AX702" s="10">
        <v>41537</v>
      </c>
      <c r="AY702" s="10">
        <v>41555</v>
      </c>
      <c r="AZ702" s="9" t="s">
        <v>1614</v>
      </c>
      <c r="BA702" s="10">
        <v>41555</v>
      </c>
      <c r="CE702" s="10">
        <v>41568</v>
      </c>
    </row>
    <row r="703" spans="1:83" ht="15" customHeight="1">
      <c r="B703" t="s">
        <v>2557</v>
      </c>
      <c r="C703">
        <v>1305257</v>
      </c>
      <c r="D703" t="s">
        <v>94</v>
      </c>
      <c r="H703" s="7" t="s">
        <v>2558</v>
      </c>
      <c r="I703" t="s">
        <v>231</v>
      </c>
      <c r="T703" t="str">
        <f t="shared" si="32"/>
        <v xml:space="preserve">         </v>
      </c>
      <c r="U703" t="s">
        <v>61</v>
      </c>
      <c r="V703" t="s">
        <v>61</v>
      </c>
      <c r="W703" t="s">
        <v>2559</v>
      </c>
      <c r="AH703" t="str">
        <f t="shared" si="33"/>
        <v xml:space="preserve">         </v>
      </c>
      <c r="AI703" t="s">
        <v>61</v>
      </c>
      <c r="AJ703" t="s">
        <v>61</v>
      </c>
      <c r="AL703" t="s">
        <v>363</v>
      </c>
      <c r="AO703" s="1"/>
      <c r="AP703">
        <v>13</v>
      </c>
      <c r="AQ703" s="17">
        <v>41529</v>
      </c>
      <c r="AR703" s="4">
        <v>41536</v>
      </c>
      <c r="AS703" s="5">
        <f t="shared" si="31"/>
        <v>7</v>
      </c>
      <c r="AT703" t="s">
        <v>75</v>
      </c>
      <c r="AU703" t="s">
        <v>15</v>
      </c>
      <c r="AV703" s="10">
        <v>41536</v>
      </c>
      <c r="AW703" s="9" t="s">
        <v>421</v>
      </c>
      <c r="AX703" s="10">
        <v>41537</v>
      </c>
      <c r="CE703" s="10">
        <v>41541</v>
      </c>
    </row>
    <row r="704" spans="1:83" ht="15" customHeight="1">
      <c r="A704" t="s">
        <v>2560</v>
      </c>
      <c r="B704" t="s">
        <v>2561</v>
      </c>
      <c r="D704" t="s">
        <v>180</v>
      </c>
      <c r="H704" s="7" t="s">
        <v>2562</v>
      </c>
      <c r="I704" t="s">
        <v>218</v>
      </c>
      <c r="T704" t="str">
        <f t="shared" si="32"/>
        <v xml:space="preserve">         </v>
      </c>
      <c r="U704" t="s">
        <v>61</v>
      </c>
      <c r="V704" t="s">
        <v>2563</v>
      </c>
      <c r="W704" t="s">
        <v>2564</v>
      </c>
      <c r="X704" t="s">
        <v>80</v>
      </c>
      <c r="Y704">
        <v>37</v>
      </c>
      <c r="Z704" t="s">
        <v>104</v>
      </c>
      <c r="AB704">
        <v>27</v>
      </c>
      <c r="AC704" t="s">
        <v>104</v>
      </c>
      <c r="AH704" t="str">
        <f t="shared" si="33"/>
        <v xml:space="preserve">CL 37 B  27 B    </v>
      </c>
      <c r="AI704" t="s">
        <v>61</v>
      </c>
      <c r="AJ704" t="s">
        <v>61</v>
      </c>
      <c r="AK704" t="s">
        <v>276</v>
      </c>
      <c r="AO704" s="1"/>
      <c r="AP704">
        <v>5</v>
      </c>
      <c r="AQ704" s="17">
        <v>41528</v>
      </c>
      <c r="AR704" s="4"/>
      <c r="AS704" s="5">
        <f t="shared" si="31"/>
        <v>-41528</v>
      </c>
      <c r="AT704" t="s">
        <v>75</v>
      </c>
      <c r="AU704" t="s">
        <v>15</v>
      </c>
    </row>
    <row r="705" spans="1:84" ht="15" customHeight="1">
      <c r="B705" t="s">
        <v>2565</v>
      </c>
      <c r="C705">
        <v>1304176</v>
      </c>
      <c r="D705" t="s">
        <v>77</v>
      </c>
      <c r="H705" s="7" t="s">
        <v>2566</v>
      </c>
      <c r="I705" t="s">
        <v>2567</v>
      </c>
      <c r="J705" t="s">
        <v>63</v>
      </c>
      <c r="K705">
        <v>32</v>
      </c>
      <c r="N705">
        <v>39</v>
      </c>
      <c r="P705">
        <v>19</v>
      </c>
      <c r="Q705" t="s">
        <v>66</v>
      </c>
      <c r="T705" t="str">
        <f t="shared" si="32"/>
        <v xml:space="preserve">KR 32   39  19 SUR  </v>
      </c>
      <c r="U705">
        <v>32332674</v>
      </c>
      <c r="V705">
        <v>2767899</v>
      </c>
      <c r="W705" t="s">
        <v>2568</v>
      </c>
      <c r="X705" t="s">
        <v>63</v>
      </c>
      <c r="Y705">
        <v>32</v>
      </c>
      <c r="AB705">
        <v>39</v>
      </c>
      <c r="AD705">
        <v>74</v>
      </c>
      <c r="AE705" t="s">
        <v>66</v>
      </c>
      <c r="AH705" t="str">
        <f t="shared" si="33"/>
        <v xml:space="preserve">KR 32   39  74 SUR  </v>
      </c>
      <c r="AI705">
        <v>1037641623</v>
      </c>
      <c r="AJ705" t="s">
        <v>61</v>
      </c>
      <c r="AK705" t="s">
        <v>211</v>
      </c>
      <c r="AO705" s="1"/>
      <c r="AP705">
        <v>9</v>
      </c>
      <c r="AQ705" s="17">
        <v>41534</v>
      </c>
      <c r="AR705" s="4">
        <v>41555</v>
      </c>
      <c r="AS705" s="5">
        <f t="shared" si="31"/>
        <v>21</v>
      </c>
      <c r="AT705" t="s">
        <v>75</v>
      </c>
      <c r="AU705" t="s">
        <v>15</v>
      </c>
      <c r="BK705" s="10">
        <v>41555</v>
      </c>
      <c r="BL705" s="10">
        <v>41555</v>
      </c>
      <c r="CE705" s="10">
        <v>41583</v>
      </c>
      <c r="CF705" s="10">
        <v>41583</v>
      </c>
    </row>
    <row r="706" spans="1:84" ht="15" customHeight="1">
      <c r="A706" t="s">
        <v>2569</v>
      </c>
      <c r="B706" t="s">
        <v>2570</v>
      </c>
      <c r="C706">
        <v>1305326</v>
      </c>
      <c r="D706" t="s">
        <v>77</v>
      </c>
      <c r="H706" s="7" t="s">
        <v>451</v>
      </c>
      <c r="I706" t="s">
        <v>2571</v>
      </c>
      <c r="J706" t="s">
        <v>289</v>
      </c>
      <c r="K706">
        <v>32</v>
      </c>
      <c r="L706" t="s">
        <v>81</v>
      </c>
      <c r="N706">
        <v>34</v>
      </c>
      <c r="O706" t="s">
        <v>315</v>
      </c>
      <c r="P706">
        <v>2</v>
      </c>
      <c r="Q706" t="s">
        <v>66</v>
      </c>
      <c r="T706" t="str">
        <f t="shared" si="32"/>
        <v xml:space="preserve">DG 32 C  34 E 2 SUR  </v>
      </c>
      <c r="U706">
        <v>42873355</v>
      </c>
      <c r="V706">
        <v>3315834</v>
      </c>
      <c r="W706" t="s">
        <v>82</v>
      </c>
      <c r="X706" t="s">
        <v>289</v>
      </c>
      <c r="Y706">
        <v>32</v>
      </c>
      <c r="Z706" t="s">
        <v>81</v>
      </c>
      <c r="AB706">
        <v>34</v>
      </c>
      <c r="AC706" t="s">
        <v>315</v>
      </c>
      <c r="AD706">
        <v>2</v>
      </c>
      <c r="AE706" t="s">
        <v>66</v>
      </c>
      <c r="AH706" t="str">
        <f t="shared" si="33"/>
        <v xml:space="preserve">DG 32 C  34 E 2 SUR  </v>
      </c>
      <c r="AI706" t="s">
        <v>61</v>
      </c>
      <c r="AJ706" t="s">
        <v>61</v>
      </c>
      <c r="AK706" t="s">
        <v>232</v>
      </c>
      <c r="AO706" s="1"/>
      <c r="AP706">
        <v>9</v>
      </c>
      <c r="AQ706" s="17">
        <v>41533</v>
      </c>
      <c r="AR706" s="4"/>
      <c r="AS706" s="5">
        <f t="shared" si="31"/>
        <v>-41533</v>
      </c>
      <c r="AT706" t="s">
        <v>75</v>
      </c>
      <c r="AU706" t="s">
        <v>15</v>
      </c>
    </row>
    <row r="707" spans="1:84" ht="15" customHeight="1">
      <c r="B707" t="s">
        <v>2572</v>
      </c>
      <c r="C707">
        <v>1305332</v>
      </c>
      <c r="D707" t="s">
        <v>180</v>
      </c>
      <c r="E707" t="s">
        <v>58</v>
      </c>
      <c r="H707" s="7" t="s">
        <v>2573</v>
      </c>
      <c r="I707" t="s">
        <v>2574</v>
      </c>
      <c r="T707" t="str">
        <f t="shared" si="32"/>
        <v xml:space="preserve">         </v>
      </c>
      <c r="U707">
        <v>32437131</v>
      </c>
      <c r="V707">
        <v>5380319</v>
      </c>
      <c r="W707" t="s">
        <v>2575</v>
      </c>
      <c r="AH707" t="str">
        <f t="shared" si="33"/>
        <v xml:space="preserve">         </v>
      </c>
      <c r="AI707">
        <v>8233408</v>
      </c>
      <c r="AJ707">
        <v>3217317735</v>
      </c>
      <c r="AL707" t="s">
        <v>998</v>
      </c>
      <c r="AO707" s="1" t="s">
        <v>2576</v>
      </c>
      <c r="AP707">
        <v>13</v>
      </c>
      <c r="AQ707" s="17">
        <v>41533</v>
      </c>
      <c r="AR707" s="4">
        <v>41536</v>
      </c>
      <c r="AS707" s="5">
        <f t="shared" si="31"/>
        <v>3</v>
      </c>
      <c r="AT707" t="s">
        <v>75</v>
      </c>
      <c r="AU707" t="s">
        <v>15</v>
      </c>
      <c r="AV707" s="10">
        <v>41536</v>
      </c>
      <c r="AW707" s="9" t="s">
        <v>421</v>
      </c>
      <c r="AX707" s="10">
        <v>41536</v>
      </c>
      <c r="AY707" s="10">
        <v>41541</v>
      </c>
      <c r="AZ707" s="9" t="s">
        <v>421</v>
      </c>
      <c r="BA707" s="10">
        <v>41542</v>
      </c>
      <c r="BB707" s="10">
        <v>41735</v>
      </c>
      <c r="BC707" s="9" t="s">
        <v>140</v>
      </c>
      <c r="BD707" s="10">
        <v>41736</v>
      </c>
    </row>
    <row r="708" spans="1:84" ht="15" customHeight="1">
      <c r="B708" t="s">
        <v>2577</v>
      </c>
      <c r="C708">
        <v>1305339</v>
      </c>
      <c r="D708" t="s">
        <v>64</v>
      </c>
      <c r="E708" t="s">
        <v>101</v>
      </c>
      <c r="H708" s="7" t="s">
        <v>2578</v>
      </c>
      <c r="I708" t="s">
        <v>2579</v>
      </c>
      <c r="J708" t="s">
        <v>63</v>
      </c>
      <c r="K708">
        <v>31</v>
      </c>
      <c r="N708">
        <v>37</v>
      </c>
      <c r="P708">
        <v>64</v>
      </c>
      <c r="Q708" t="s">
        <v>66</v>
      </c>
      <c r="T708" t="str">
        <f t="shared" si="32"/>
        <v xml:space="preserve">KR 31   37  64 SUR  </v>
      </c>
      <c r="U708">
        <v>3345213</v>
      </c>
      <c r="V708" t="s">
        <v>61</v>
      </c>
      <c r="W708" t="s">
        <v>82</v>
      </c>
      <c r="X708" t="s">
        <v>80</v>
      </c>
      <c r="Y708">
        <v>38</v>
      </c>
      <c r="AA708" t="s">
        <v>66</v>
      </c>
      <c r="AB708">
        <v>33</v>
      </c>
      <c r="AH708" t="str">
        <f t="shared" si="33"/>
        <v xml:space="preserve">CL 38  SUR 33     </v>
      </c>
      <c r="AI708" t="s">
        <v>61</v>
      </c>
      <c r="AJ708" t="s">
        <v>61</v>
      </c>
      <c r="AK708" t="s">
        <v>211</v>
      </c>
      <c r="AO708" s="1"/>
      <c r="AP708">
        <v>9</v>
      </c>
      <c r="AQ708" s="17">
        <v>41533</v>
      </c>
      <c r="AR708" s="4"/>
      <c r="AS708" s="5">
        <f t="shared" si="31"/>
        <v>-41533</v>
      </c>
      <c r="AT708" t="s">
        <v>75</v>
      </c>
      <c r="AU708" t="s">
        <v>15</v>
      </c>
    </row>
    <row r="709" spans="1:84" ht="15" customHeight="1">
      <c r="B709" t="s">
        <v>2580</v>
      </c>
      <c r="C709" t="s">
        <v>2581</v>
      </c>
      <c r="D709" t="s">
        <v>64</v>
      </c>
      <c r="E709" t="s">
        <v>101</v>
      </c>
      <c r="F709">
        <v>9</v>
      </c>
      <c r="H709" s="7" t="s">
        <v>482</v>
      </c>
      <c r="I709" t="s">
        <v>134</v>
      </c>
      <c r="J709" t="s">
        <v>63</v>
      </c>
      <c r="K709">
        <v>43</v>
      </c>
      <c r="L709" t="s">
        <v>83</v>
      </c>
      <c r="N709">
        <v>46</v>
      </c>
      <c r="O709" t="s">
        <v>83</v>
      </c>
      <c r="P709">
        <v>39</v>
      </c>
      <c r="Q709" t="s">
        <v>66</v>
      </c>
      <c r="T709" t="str">
        <f t="shared" si="32"/>
        <v xml:space="preserve">KR 43 A  46 A 39 SUR  </v>
      </c>
      <c r="V709" t="s">
        <v>2582</v>
      </c>
      <c r="W709" t="s">
        <v>2583</v>
      </c>
      <c r="X709" t="s">
        <v>80</v>
      </c>
      <c r="Y709">
        <v>38</v>
      </c>
      <c r="Z709" t="s">
        <v>83</v>
      </c>
      <c r="AA709" t="s">
        <v>66</v>
      </c>
      <c r="AB709">
        <v>43</v>
      </c>
      <c r="AD709">
        <v>5</v>
      </c>
      <c r="AH709" t="str">
        <f t="shared" si="33"/>
        <v xml:space="preserve">CL 38 A SUR 43  5   </v>
      </c>
      <c r="AI709" t="s">
        <v>61</v>
      </c>
      <c r="AJ709" t="s">
        <v>61</v>
      </c>
      <c r="AK709" t="s">
        <v>147</v>
      </c>
      <c r="AO709" s="1"/>
      <c r="AP709">
        <v>9</v>
      </c>
      <c r="AQ709" s="17">
        <v>41536</v>
      </c>
      <c r="AR709" s="4">
        <v>41536</v>
      </c>
      <c r="AS709" s="5">
        <f t="shared" ref="AS709:AS772" si="34">+AR709-AQ709</f>
        <v>0</v>
      </c>
      <c r="AT709" t="s">
        <v>69</v>
      </c>
      <c r="AU709" t="s">
        <v>15</v>
      </c>
      <c r="AV709" s="10">
        <v>41536</v>
      </c>
      <c r="AW709" s="9" t="s">
        <v>630</v>
      </c>
      <c r="AX709" s="10">
        <v>41536</v>
      </c>
    </row>
    <row r="710" spans="1:84" ht="15" customHeight="1">
      <c r="A710" t="s">
        <v>2584</v>
      </c>
      <c r="B710" t="s">
        <v>2585</v>
      </c>
      <c r="C710">
        <v>143520</v>
      </c>
      <c r="D710" t="s">
        <v>94</v>
      </c>
      <c r="H710" s="7" t="s">
        <v>2586</v>
      </c>
      <c r="I710" t="s">
        <v>2587</v>
      </c>
      <c r="J710" t="s">
        <v>63</v>
      </c>
      <c r="K710">
        <v>39</v>
      </c>
      <c r="L710" t="s">
        <v>83</v>
      </c>
      <c r="N710">
        <v>48</v>
      </c>
      <c r="O710" t="s">
        <v>81</v>
      </c>
      <c r="P710">
        <v>31</v>
      </c>
      <c r="Q710" t="s">
        <v>66</v>
      </c>
      <c r="S710">
        <v>107</v>
      </c>
      <c r="T710" t="str">
        <f t="shared" ref="T710:T773" si="35">CONCATENATE(J710," ",K710," ",L710," ",M710," ",N710," ",O710," ",P710," ",Q710," ",R710," ",S710)</f>
        <v>KR 39 A  48 C 31 SUR  107</v>
      </c>
      <c r="U710">
        <v>42881320</v>
      </c>
      <c r="V710" t="s">
        <v>2588</v>
      </c>
      <c r="W710" t="s">
        <v>2589</v>
      </c>
      <c r="AH710" t="str">
        <f t="shared" si="33"/>
        <v xml:space="preserve">         </v>
      </c>
      <c r="AI710" t="s">
        <v>61</v>
      </c>
      <c r="AJ710" t="s">
        <v>61</v>
      </c>
      <c r="AK710" t="s">
        <v>225</v>
      </c>
      <c r="AO710" s="1"/>
      <c r="AP710">
        <v>7</v>
      </c>
      <c r="AQ710" s="17">
        <v>41534</v>
      </c>
      <c r="AR710" s="4">
        <v>41548</v>
      </c>
      <c r="AS710" s="5">
        <f t="shared" si="34"/>
        <v>14</v>
      </c>
      <c r="AT710" t="s">
        <v>75</v>
      </c>
      <c r="AU710" t="s">
        <v>252</v>
      </c>
      <c r="AV710" s="10">
        <v>41540</v>
      </c>
      <c r="AW710" s="9" t="s">
        <v>253</v>
      </c>
      <c r="AX710" s="10">
        <v>41544</v>
      </c>
    </row>
    <row r="711" spans="1:84" ht="15" customHeight="1">
      <c r="B711" t="s">
        <v>2590</v>
      </c>
      <c r="C711">
        <v>1305349</v>
      </c>
      <c r="D711" t="s">
        <v>64</v>
      </c>
      <c r="E711" t="s">
        <v>101</v>
      </c>
      <c r="H711" s="7" t="s">
        <v>150</v>
      </c>
      <c r="I711" t="s">
        <v>134</v>
      </c>
      <c r="T711" t="str">
        <f t="shared" si="35"/>
        <v xml:space="preserve">         </v>
      </c>
      <c r="U711" t="s">
        <v>61</v>
      </c>
      <c r="V711" t="s">
        <v>61</v>
      </c>
      <c r="W711" t="s">
        <v>2591</v>
      </c>
      <c r="X711" t="s">
        <v>63</v>
      </c>
      <c r="Y711">
        <v>43</v>
      </c>
      <c r="Z711" t="s">
        <v>83</v>
      </c>
      <c r="AB711">
        <v>35</v>
      </c>
      <c r="AE711" t="s">
        <v>66</v>
      </c>
      <c r="AH711" t="str">
        <f t="shared" si="33"/>
        <v xml:space="preserve">KR 43 A  35   SUR  </v>
      </c>
      <c r="AI711" t="s">
        <v>61</v>
      </c>
      <c r="AJ711" t="s">
        <v>61</v>
      </c>
      <c r="AK711" t="s">
        <v>615</v>
      </c>
      <c r="AO711" s="1"/>
      <c r="AP711">
        <v>2</v>
      </c>
      <c r="AQ711" s="17">
        <v>41534</v>
      </c>
      <c r="AR711" s="4">
        <v>41542</v>
      </c>
      <c r="AS711" s="5">
        <f t="shared" si="34"/>
        <v>8</v>
      </c>
      <c r="AT711" t="s">
        <v>75</v>
      </c>
      <c r="AU711" t="s">
        <v>15</v>
      </c>
      <c r="AV711" s="10">
        <v>41542</v>
      </c>
      <c r="AW711" s="9" t="s">
        <v>2592</v>
      </c>
      <c r="AX711" s="10">
        <v>41543</v>
      </c>
      <c r="AY711" s="10">
        <v>41548</v>
      </c>
      <c r="AZ711" s="9" t="s">
        <v>1029</v>
      </c>
      <c r="BA711" s="10">
        <v>41548</v>
      </c>
      <c r="BK711" s="10">
        <v>41550</v>
      </c>
      <c r="BL711" s="10">
        <v>41550</v>
      </c>
      <c r="CE711" s="10">
        <v>41554</v>
      </c>
    </row>
    <row r="712" spans="1:84" ht="15" customHeight="1">
      <c r="B712" t="s">
        <v>2593</v>
      </c>
      <c r="C712">
        <v>1305358</v>
      </c>
      <c r="D712" t="s">
        <v>180</v>
      </c>
      <c r="H712" s="7" t="s">
        <v>2594</v>
      </c>
      <c r="I712" t="s">
        <v>60</v>
      </c>
      <c r="T712" t="str">
        <f t="shared" si="35"/>
        <v xml:space="preserve">         </v>
      </c>
      <c r="U712" t="s">
        <v>61</v>
      </c>
      <c r="V712" t="s">
        <v>61</v>
      </c>
      <c r="W712" t="s">
        <v>2595</v>
      </c>
      <c r="AH712" t="str">
        <f t="shared" si="33"/>
        <v xml:space="preserve">         </v>
      </c>
      <c r="AI712" t="s">
        <v>61</v>
      </c>
      <c r="AJ712">
        <v>3206104244</v>
      </c>
      <c r="AK712" t="s">
        <v>74</v>
      </c>
      <c r="AO712" s="1"/>
      <c r="AP712">
        <v>6</v>
      </c>
      <c r="AQ712" s="17">
        <v>41534</v>
      </c>
      <c r="AR712" s="4"/>
      <c r="AS712" s="5">
        <f t="shared" si="34"/>
        <v>-41534</v>
      </c>
      <c r="AT712" t="s">
        <v>75</v>
      </c>
      <c r="AU712" t="s">
        <v>195</v>
      </c>
      <c r="AV712" s="10">
        <v>41534</v>
      </c>
      <c r="AW712" s="9" t="s">
        <v>118</v>
      </c>
      <c r="AX712" s="10">
        <v>41535</v>
      </c>
    </row>
    <row r="713" spans="1:84" ht="15" customHeight="1">
      <c r="B713" t="s">
        <v>2596</v>
      </c>
      <c r="C713">
        <v>1305365</v>
      </c>
      <c r="D713" t="s">
        <v>180</v>
      </c>
      <c r="H713" s="7" t="s">
        <v>2597</v>
      </c>
      <c r="I713" t="s">
        <v>60</v>
      </c>
      <c r="T713" t="str">
        <f t="shared" si="35"/>
        <v xml:space="preserve">         </v>
      </c>
      <c r="U713" t="s">
        <v>61</v>
      </c>
      <c r="V713" t="s">
        <v>61</v>
      </c>
      <c r="W713" t="s">
        <v>2598</v>
      </c>
      <c r="X713" t="s">
        <v>80</v>
      </c>
      <c r="Y713">
        <v>26</v>
      </c>
      <c r="AA713" t="s">
        <v>66</v>
      </c>
      <c r="AB713">
        <v>22</v>
      </c>
      <c r="AD713">
        <v>7</v>
      </c>
      <c r="AG713">
        <v>108</v>
      </c>
      <c r="AH713" t="str">
        <f t="shared" si="33"/>
        <v>CL 26  SUR 22  7   108</v>
      </c>
      <c r="AI713" t="s">
        <v>61</v>
      </c>
      <c r="AJ713">
        <v>3108238352</v>
      </c>
      <c r="AK713" t="s">
        <v>184</v>
      </c>
      <c r="AO713" s="1"/>
      <c r="AP713">
        <v>4</v>
      </c>
      <c r="AQ713" s="17">
        <v>41535</v>
      </c>
      <c r="AR713" s="4"/>
      <c r="AS713" s="5">
        <f t="shared" si="34"/>
        <v>-41535</v>
      </c>
      <c r="AT713" t="s">
        <v>75</v>
      </c>
      <c r="AU713" t="s">
        <v>195</v>
      </c>
      <c r="AV713" s="10">
        <v>41534</v>
      </c>
      <c r="AW713" s="9" t="s">
        <v>118</v>
      </c>
      <c r="AX713" s="10">
        <v>41535</v>
      </c>
    </row>
    <row r="714" spans="1:84" ht="15" customHeight="1">
      <c r="B714" t="s">
        <v>2599</v>
      </c>
      <c r="C714">
        <v>1305368</v>
      </c>
      <c r="D714" t="s">
        <v>64</v>
      </c>
      <c r="E714" t="s">
        <v>58</v>
      </c>
      <c r="H714" s="7" t="s">
        <v>2600</v>
      </c>
      <c r="I714" t="s">
        <v>60</v>
      </c>
      <c r="T714" t="str">
        <f t="shared" si="35"/>
        <v xml:space="preserve">         </v>
      </c>
      <c r="U714" t="s">
        <v>61</v>
      </c>
      <c r="V714" t="s">
        <v>61</v>
      </c>
      <c r="W714" t="s">
        <v>2601</v>
      </c>
      <c r="X714" t="s">
        <v>80</v>
      </c>
      <c r="Y714">
        <v>45</v>
      </c>
      <c r="AA714" t="s">
        <v>66</v>
      </c>
      <c r="AB714">
        <v>43</v>
      </c>
      <c r="AC714" t="s">
        <v>83</v>
      </c>
      <c r="AD714">
        <v>35</v>
      </c>
      <c r="AH714" t="str">
        <f t="shared" si="33"/>
        <v xml:space="preserve">CL 45  SUR 43 A 35   </v>
      </c>
      <c r="AI714">
        <v>98664749</v>
      </c>
      <c r="AJ714">
        <v>5983514</v>
      </c>
      <c r="AK714" t="s">
        <v>484</v>
      </c>
      <c r="AO714" s="1"/>
      <c r="AP714">
        <v>8</v>
      </c>
      <c r="AQ714" s="17">
        <v>41535</v>
      </c>
      <c r="AR714" s="4"/>
      <c r="AS714" s="5">
        <f t="shared" si="34"/>
        <v>-41535</v>
      </c>
      <c r="AT714" t="s">
        <v>75</v>
      </c>
      <c r="AU714" t="s">
        <v>15</v>
      </c>
      <c r="AV714" s="10">
        <v>41535</v>
      </c>
      <c r="AW714" s="9" t="s">
        <v>2592</v>
      </c>
      <c r="AX714" s="10">
        <v>41535</v>
      </c>
    </row>
    <row r="715" spans="1:84" ht="15" customHeight="1">
      <c r="B715" t="s">
        <v>2602</v>
      </c>
      <c r="C715">
        <v>1305369</v>
      </c>
      <c r="D715" t="s">
        <v>64</v>
      </c>
      <c r="E715" t="s">
        <v>58</v>
      </c>
      <c r="F715">
        <v>4</v>
      </c>
      <c r="G715">
        <v>750</v>
      </c>
      <c r="H715" s="7" t="s">
        <v>482</v>
      </c>
      <c r="I715" t="s">
        <v>60</v>
      </c>
      <c r="T715" t="str">
        <f t="shared" si="35"/>
        <v xml:space="preserve">         </v>
      </c>
      <c r="U715" t="s">
        <v>61</v>
      </c>
      <c r="V715" t="s">
        <v>61</v>
      </c>
      <c r="W715" t="s">
        <v>2603</v>
      </c>
      <c r="X715" t="s">
        <v>63</v>
      </c>
      <c r="Y715">
        <v>41</v>
      </c>
      <c r="AB715">
        <v>40</v>
      </c>
      <c r="AD715">
        <v>15</v>
      </c>
      <c r="AE715" t="s">
        <v>66</v>
      </c>
      <c r="AH715" t="str">
        <f t="shared" si="33"/>
        <v xml:space="preserve">KR 41   40  15 SUR  </v>
      </c>
      <c r="AI715">
        <v>42882477</v>
      </c>
      <c r="AJ715">
        <v>4487178</v>
      </c>
      <c r="AK715" t="s">
        <v>67</v>
      </c>
      <c r="AO715" s="1"/>
      <c r="AP715">
        <v>7</v>
      </c>
      <c r="AQ715" s="17">
        <v>41535</v>
      </c>
      <c r="AR715" s="4">
        <v>41535</v>
      </c>
      <c r="AS715" s="5">
        <f t="shared" si="34"/>
        <v>0</v>
      </c>
      <c r="AT715" t="s">
        <v>69</v>
      </c>
      <c r="AU715" t="s">
        <v>21</v>
      </c>
      <c r="AV715" s="10">
        <v>41535</v>
      </c>
      <c r="AW715" s="9" t="s">
        <v>2592</v>
      </c>
      <c r="AX715" s="10">
        <v>41535</v>
      </c>
    </row>
    <row r="716" spans="1:84">
      <c r="B716" t="s">
        <v>2604</v>
      </c>
      <c r="C716">
        <v>1305376</v>
      </c>
      <c r="D716" t="s">
        <v>57</v>
      </c>
      <c r="E716" t="s">
        <v>101</v>
      </c>
      <c r="H716" s="7" t="s">
        <v>694</v>
      </c>
      <c r="I716" t="s">
        <v>273</v>
      </c>
      <c r="T716" t="str">
        <f t="shared" si="35"/>
        <v xml:space="preserve">         </v>
      </c>
      <c r="U716" t="s">
        <v>61</v>
      </c>
      <c r="V716" t="s">
        <v>61</v>
      </c>
      <c r="W716" t="s">
        <v>82</v>
      </c>
      <c r="X716" t="s">
        <v>80</v>
      </c>
      <c r="Y716">
        <v>47</v>
      </c>
      <c r="AA716" t="s">
        <v>66</v>
      </c>
      <c r="AB716">
        <v>39</v>
      </c>
      <c r="AC716" t="s">
        <v>104</v>
      </c>
      <c r="AD716">
        <v>27</v>
      </c>
      <c r="AH716" t="str">
        <f t="shared" si="33"/>
        <v xml:space="preserve">CL 47  SUR 39 B 27   </v>
      </c>
      <c r="AI716" t="s">
        <v>61</v>
      </c>
      <c r="AJ716" t="s">
        <v>61</v>
      </c>
      <c r="AK716" t="s">
        <v>109</v>
      </c>
      <c r="AO716" s="1"/>
      <c r="AP716">
        <v>7</v>
      </c>
      <c r="AQ716" s="17">
        <v>41535</v>
      </c>
      <c r="AR716" s="4">
        <v>41542</v>
      </c>
      <c r="AS716" s="5">
        <f t="shared" si="34"/>
        <v>7</v>
      </c>
      <c r="AT716" t="s">
        <v>75</v>
      </c>
      <c r="AU716" t="s">
        <v>15</v>
      </c>
      <c r="AV716" s="10">
        <v>41542</v>
      </c>
      <c r="AW716" s="9" t="s">
        <v>203</v>
      </c>
      <c r="AX716" s="10">
        <v>41542</v>
      </c>
      <c r="CE716" s="10">
        <v>41568</v>
      </c>
    </row>
    <row r="717" spans="1:84" ht="15" customHeight="1">
      <c r="B717" t="s">
        <v>2605</v>
      </c>
      <c r="C717">
        <v>135377</v>
      </c>
      <c r="D717" t="s">
        <v>64</v>
      </c>
      <c r="E717" t="s">
        <v>101</v>
      </c>
      <c r="H717" s="7" t="s">
        <v>694</v>
      </c>
      <c r="I717" t="s">
        <v>273</v>
      </c>
      <c r="T717" t="str">
        <f t="shared" si="35"/>
        <v xml:space="preserve">         </v>
      </c>
      <c r="U717" t="s">
        <v>61</v>
      </c>
      <c r="V717" t="s">
        <v>61</v>
      </c>
      <c r="W717" t="s">
        <v>82</v>
      </c>
      <c r="X717" t="s">
        <v>63</v>
      </c>
      <c r="Y717">
        <v>41</v>
      </c>
      <c r="AB717">
        <v>39</v>
      </c>
      <c r="AD717">
        <v>70</v>
      </c>
      <c r="AE717" t="s">
        <v>66</v>
      </c>
      <c r="AH717" t="str">
        <f t="shared" si="33"/>
        <v xml:space="preserve">KR 41   39  70 SUR  </v>
      </c>
      <c r="AI717" t="s">
        <v>61</v>
      </c>
      <c r="AJ717" t="s">
        <v>61</v>
      </c>
      <c r="AK717" t="s">
        <v>67</v>
      </c>
      <c r="AO717" s="1"/>
      <c r="AP717">
        <v>7</v>
      </c>
      <c r="AQ717" s="17">
        <v>41535</v>
      </c>
      <c r="AR717" s="4">
        <v>41542</v>
      </c>
      <c r="AS717" s="5">
        <f t="shared" si="34"/>
        <v>7</v>
      </c>
      <c r="AT717" t="s">
        <v>75</v>
      </c>
      <c r="AU717" t="s">
        <v>15</v>
      </c>
      <c r="AV717" s="10">
        <v>41542</v>
      </c>
      <c r="AW717" s="9" t="s">
        <v>1029</v>
      </c>
      <c r="AX717" s="10">
        <v>41542</v>
      </c>
      <c r="AY717" s="10">
        <v>41562</v>
      </c>
      <c r="AZ717" s="9" t="s">
        <v>705</v>
      </c>
      <c r="BA717" s="10">
        <v>41562</v>
      </c>
      <c r="CE717" s="10">
        <v>41568</v>
      </c>
    </row>
    <row r="718" spans="1:84">
      <c r="B718" t="s">
        <v>2606</v>
      </c>
      <c r="C718">
        <v>1305384</v>
      </c>
      <c r="D718" t="s">
        <v>57</v>
      </c>
      <c r="H718" s="7" t="s">
        <v>1592</v>
      </c>
      <c r="I718" t="s">
        <v>231</v>
      </c>
      <c r="T718" t="str">
        <f t="shared" si="35"/>
        <v xml:space="preserve">         </v>
      </c>
      <c r="U718" t="s">
        <v>61</v>
      </c>
      <c r="V718" t="s">
        <v>61</v>
      </c>
      <c r="W718" t="s">
        <v>2607</v>
      </c>
      <c r="X718" t="s">
        <v>80</v>
      </c>
      <c r="Y718">
        <v>38</v>
      </c>
      <c r="AA718" t="s">
        <v>66</v>
      </c>
      <c r="AB718">
        <v>43</v>
      </c>
      <c r="AC718" t="s">
        <v>83</v>
      </c>
      <c r="AD718">
        <v>16</v>
      </c>
      <c r="AH718" t="str">
        <f t="shared" si="33"/>
        <v xml:space="preserve">CL 38  SUR 43 A 16   </v>
      </c>
      <c r="AI718" t="s">
        <v>61</v>
      </c>
      <c r="AJ718">
        <v>3107706647</v>
      </c>
      <c r="AK718" t="s">
        <v>201</v>
      </c>
      <c r="AO718" s="1"/>
      <c r="AP718">
        <v>8</v>
      </c>
      <c r="AQ718" s="17">
        <v>41535</v>
      </c>
      <c r="AR718" s="4">
        <v>41535</v>
      </c>
      <c r="AS718" s="5">
        <f t="shared" si="34"/>
        <v>0</v>
      </c>
      <c r="AT718" t="s">
        <v>75</v>
      </c>
      <c r="AU718" t="s">
        <v>15</v>
      </c>
      <c r="AV718" s="10">
        <v>41535</v>
      </c>
      <c r="AW718" s="9" t="s">
        <v>140</v>
      </c>
      <c r="AX718" s="10">
        <v>41536</v>
      </c>
      <c r="AY718" s="10">
        <v>41550</v>
      </c>
      <c r="AZ718" s="10">
        <v>41551</v>
      </c>
      <c r="CE718" s="10">
        <v>41551</v>
      </c>
    </row>
    <row r="719" spans="1:84" ht="15" customHeight="1">
      <c r="B719" t="s">
        <v>2608</v>
      </c>
      <c r="C719">
        <v>1305481</v>
      </c>
      <c r="D719" t="s">
        <v>64</v>
      </c>
      <c r="E719" t="s">
        <v>101</v>
      </c>
      <c r="H719" s="7" t="s">
        <v>2609</v>
      </c>
      <c r="I719" t="s">
        <v>273</v>
      </c>
      <c r="T719" t="str">
        <f t="shared" si="35"/>
        <v xml:space="preserve">         </v>
      </c>
      <c r="U719" t="s">
        <v>61</v>
      </c>
      <c r="V719" t="s">
        <v>61</v>
      </c>
      <c r="W719" t="s">
        <v>2610</v>
      </c>
      <c r="X719" t="s">
        <v>63</v>
      </c>
      <c r="Y719">
        <v>41</v>
      </c>
      <c r="AB719">
        <v>21</v>
      </c>
      <c r="AE719" t="s">
        <v>66</v>
      </c>
      <c r="AH719" t="str">
        <f t="shared" si="33"/>
        <v xml:space="preserve">KR 41   21   SUR  </v>
      </c>
      <c r="AI719" t="s">
        <v>61</v>
      </c>
      <c r="AJ719" t="s">
        <v>61</v>
      </c>
      <c r="AK719" t="s">
        <v>374</v>
      </c>
      <c r="AO719" s="1"/>
      <c r="AP719">
        <v>4</v>
      </c>
      <c r="AQ719" s="17">
        <v>41537</v>
      </c>
      <c r="AR719" s="4">
        <v>41542</v>
      </c>
      <c r="AS719" s="5">
        <f t="shared" si="34"/>
        <v>5</v>
      </c>
      <c r="AT719" t="s">
        <v>75</v>
      </c>
      <c r="AU719" t="s">
        <v>15</v>
      </c>
      <c r="AV719" s="10">
        <v>41542</v>
      </c>
      <c r="AW719" s="9" t="s">
        <v>705</v>
      </c>
      <c r="AX719" s="10">
        <v>41542</v>
      </c>
      <c r="AY719" s="10">
        <v>41555</v>
      </c>
      <c r="AZ719" s="9" t="s">
        <v>237</v>
      </c>
      <c r="BA719" s="10">
        <v>41555</v>
      </c>
      <c r="BK719" s="10">
        <v>41550</v>
      </c>
      <c r="BL719" s="10">
        <v>41550</v>
      </c>
    </row>
    <row r="720" spans="1:84" ht="15" customHeight="1">
      <c r="B720" t="s">
        <v>2611</v>
      </c>
      <c r="C720" t="s">
        <v>2612</v>
      </c>
      <c r="D720" t="s">
        <v>180</v>
      </c>
      <c r="H720" s="7" t="s">
        <v>2613</v>
      </c>
      <c r="I720" t="s">
        <v>273</v>
      </c>
      <c r="T720" t="str">
        <f t="shared" si="35"/>
        <v xml:space="preserve">         </v>
      </c>
      <c r="U720" t="s">
        <v>61</v>
      </c>
      <c r="V720" t="s">
        <v>61</v>
      </c>
      <c r="W720" t="s">
        <v>2614</v>
      </c>
      <c r="AH720" t="str">
        <f t="shared" si="33"/>
        <v xml:space="preserve">         </v>
      </c>
      <c r="AI720" t="s">
        <v>61</v>
      </c>
      <c r="AJ720" t="s">
        <v>61</v>
      </c>
      <c r="AL720" t="s">
        <v>998</v>
      </c>
      <c r="AO720" s="1"/>
      <c r="AP720">
        <v>13</v>
      </c>
      <c r="AQ720" s="17">
        <v>41537</v>
      </c>
      <c r="AR720" s="4">
        <v>41544</v>
      </c>
      <c r="AS720" s="5">
        <f t="shared" si="34"/>
        <v>7</v>
      </c>
      <c r="AT720" t="s">
        <v>366</v>
      </c>
      <c r="AU720" t="s">
        <v>15</v>
      </c>
      <c r="AV720" s="10">
        <v>41544</v>
      </c>
      <c r="AW720" s="9" t="s">
        <v>421</v>
      </c>
      <c r="AX720" s="10">
        <v>41544</v>
      </c>
      <c r="BS720" s="10">
        <v>41563</v>
      </c>
      <c r="BT720" s="10">
        <v>41563</v>
      </c>
      <c r="BU720" s="10">
        <v>41563</v>
      </c>
      <c r="BV720" s="10">
        <v>41578</v>
      </c>
      <c r="BW720" s="10">
        <v>41583</v>
      </c>
      <c r="BX720" s="10">
        <v>41584</v>
      </c>
      <c r="CE720" s="10">
        <v>41586</v>
      </c>
    </row>
    <row r="721" spans="1:83" ht="15" customHeight="1">
      <c r="B721" t="s">
        <v>2615</v>
      </c>
      <c r="C721">
        <v>1305389</v>
      </c>
      <c r="D721" t="s">
        <v>64</v>
      </c>
      <c r="E721" t="s">
        <v>239</v>
      </c>
      <c r="H721" s="7" t="s">
        <v>718</v>
      </c>
      <c r="I721" t="s">
        <v>273</v>
      </c>
      <c r="T721" t="str">
        <f t="shared" si="35"/>
        <v xml:space="preserve">         </v>
      </c>
      <c r="U721" t="s">
        <v>61</v>
      </c>
      <c r="V721" t="s">
        <v>61</v>
      </c>
      <c r="W721" t="s">
        <v>2616</v>
      </c>
      <c r="X721" t="s">
        <v>63</v>
      </c>
      <c r="Y721">
        <v>24</v>
      </c>
      <c r="Z721" t="s">
        <v>72</v>
      </c>
      <c r="AB721">
        <v>40</v>
      </c>
      <c r="AD721">
        <v>53</v>
      </c>
      <c r="AE721" t="s">
        <v>66</v>
      </c>
      <c r="AG721" t="s">
        <v>2617</v>
      </c>
      <c r="AH721" t="str">
        <f t="shared" si="33"/>
        <v>KR 24 F  40  53 SUR  120 - 104</v>
      </c>
      <c r="AI721">
        <v>70562905</v>
      </c>
      <c r="AJ721">
        <v>3012742927</v>
      </c>
      <c r="AK721" t="s">
        <v>74</v>
      </c>
      <c r="AO721" s="1"/>
      <c r="AP721">
        <v>6</v>
      </c>
      <c r="AQ721" s="17">
        <v>41536</v>
      </c>
      <c r="AR721" s="4">
        <v>41536</v>
      </c>
      <c r="AS721" s="5">
        <f t="shared" si="34"/>
        <v>0</v>
      </c>
      <c r="AT721" t="s">
        <v>75</v>
      </c>
      <c r="AU721" t="s">
        <v>15</v>
      </c>
      <c r="AV721" s="10">
        <v>41536</v>
      </c>
      <c r="AW721" s="9" t="s">
        <v>2592</v>
      </c>
      <c r="AX721" s="10">
        <v>41537</v>
      </c>
      <c r="AY721" s="10">
        <v>41548</v>
      </c>
      <c r="AZ721" s="9" t="s">
        <v>237</v>
      </c>
      <c r="BA721" s="10">
        <v>41549</v>
      </c>
      <c r="CE721" s="10">
        <v>41554</v>
      </c>
    </row>
    <row r="722" spans="1:83" ht="15" customHeight="1">
      <c r="A722" t="s">
        <v>2618</v>
      </c>
      <c r="B722" t="s">
        <v>2619</v>
      </c>
      <c r="C722" t="s">
        <v>2620</v>
      </c>
      <c r="D722" t="s">
        <v>87</v>
      </c>
      <c r="H722" s="7" t="s">
        <v>2621</v>
      </c>
      <c r="I722" t="s">
        <v>60</v>
      </c>
      <c r="T722" t="str">
        <f t="shared" si="35"/>
        <v xml:space="preserve">         </v>
      </c>
      <c r="U722" t="s">
        <v>61</v>
      </c>
      <c r="V722" t="s">
        <v>61</v>
      </c>
      <c r="W722" t="s">
        <v>2622</v>
      </c>
      <c r="X722" t="s">
        <v>80</v>
      </c>
      <c r="Y722">
        <v>27</v>
      </c>
      <c r="AA722" t="s">
        <v>66</v>
      </c>
      <c r="AB722">
        <v>27</v>
      </c>
      <c r="AC722" t="s">
        <v>104</v>
      </c>
      <c r="AD722">
        <v>46</v>
      </c>
      <c r="AH722" t="str">
        <f t="shared" si="33"/>
        <v xml:space="preserve">CL 27  SUR 27 B 46   </v>
      </c>
      <c r="AI722" t="s">
        <v>61</v>
      </c>
      <c r="AJ722" t="s">
        <v>61</v>
      </c>
      <c r="AK722" t="s">
        <v>99</v>
      </c>
      <c r="AO722" s="1"/>
      <c r="AP722">
        <v>4</v>
      </c>
      <c r="AQ722" s="17">
        <v>41536</v>
      </c>
      <c r="AR722" s="4">
        <v>41536</v>
      </c>
      <c r="AS722" s="5">
        <f t="shared" si="34"/>
        <v>0</v>
      </c>
      <c r="AT722" t="s">
        <v>75</v>
      </c>
      <c r="AU722" t="s">
        <v>105</v>
      </c>
      <c r="AV722" s="10"/>
    </row>
    <row r="723" spans="1:83" ht="15" customHeight="1">
      <c r="A723" t="s">
        <v>2623</v>
      </c>
      <c r="B723" t="s">
        <v>2624</v>
      </c>
      <c r="C723">
        <v>143301</v>
      </c>
      <c r="D723" t="s">
        <v>94</v>
      </c>
      <c r="H723" s="7" t="s">
        <v>2625</v>
      </c>
      <c r="I723" t="s">
        <v>2626</v>
      </c>
      <c r="J723" t="s">
        <v>80</v>
      </c>
      <c r="K723">
        <v>36</v>
      </c>
      <c r="L723" t="s">
        <v>298</v>
      </c>
      <c r="M723" t="s">
        <v>66</v>
      </c>
      <c r="N723">
        <v>36</v>
      </c>
      <c r="P723">
        <v>115</v>
      </c>
      <c r="T723" t="str">
        <f t="shared" si="35"/>
        <v xml:space="preserve">CL 36 AA SUR 36  115   </v>
      </c>
      <c r="U723" t="s">
        <v>2627</v>
      </c>
      <c r="V723">
        <v>3360010</v>
      </c>
      <c r="W723" t="s">
        <v>2628</v>
      </c>
      <c r="AH723" t="str">
        <f t="shared" si="33"/>
        <v xml:space="preserve">         </v>
      </c>
      <c r="AI723" t="s">
        <v>61</v>
      </c>
      <c r="AJ723" t="s">
        <v>61</v>
      </c>
      <c r="AK723" t="s">
        <v>397</v>
      </c>
      <c r="AO723" s="1"/>
      <c r="AP723">
        <v>5</v>
      </c>
      <c r="AQ723" s="17">
        <v>41534</v>
      </c>
      <c r="AR723" s="4"/>
      <c r="AS723" s="5">
        <f t="shared" si="34"/>
        <v>-41534</v>
      </c>
      <c r="AT723" t="s">
        <v>75</v>
      </c>
      <c r="AU723" t="s">
        <v>252</v>
      </c>
    </row>
    <row r="724" spans="1:83" ht="15" customHeight="1">
      <c r="A724" t="s">
        <v>2629</v>
      </c>
      <c r="B724" t="s">
        <v>2630</v>
      </c>
      <c r="C724">
        <v>143630</v>
      </c>
      <c r="D724" t="s">
        <v>125</v>
      </c>
      <c r="E724" t="s">
        <v>101</v>
      </c>
      <c r="H724" s="7" t="s">
        <v>2631</v>
      </c>
      <c r="I724" t="s">
        <v>2632</v>
      </c>
      <c r="J724" t="s">
        <v>63</v>
      </c>
      <c r="K724">
        <v>29</v>
      </c>
      <c r="N724">
        <v>40</v>
      </c>
      <c r="O724" t="s">
        <v>315</v>
      </c>
      <c r="P724">
        <v>31</v>
      </c>
      <c r="Q724" t="s">
        <v>66</v>
      </c>
      <c r="T724" t="str">
        <f t="shared" si="35"/>
        <v xml:space="preserve">KR 29   40 E 31 SUR  </v>
      </c>
      <c r="U724" t="s">
        <v>61</v>
      </c>
      <c r="V724" t="s">
        <v>61</v>
      </c>
      <c r="W724" t="s">
        <v>2633</v>
      </c>
      <c r="AH724" t="str">
        <f t="shared" si="33"/>
        <v xml:space="preserve">         </v>
      </c>
      <c r="AI724" t="s">
        <v>61</v>
      </c>
      <c r="AJ724" t="s">
        <v>61</v>
      </c>
      <c r="AK724" t="s">
        <v>339</v>
      </c>
      <c r="AO724" s="1"/>
      <c r="AP724">
        <v>6</v>
      </c>
      <c r="AQ724" s="17">
        <v>41535</v>
      </c>
      <c r="AR724" s="4">
        <v>41541</v>
      </c>
      <c r="AS724" s="5">
        <f t="shared" si="34"/>
        <v>6</v>
      </c>
      <c r="AT724" t="s">
        <v>75</v>
      </c>
      <c r="AU724" t="s">
        <v>15</v>
      </c>
      <c r="AV724" s="10">
        <v>41541</v>
      </c>
      <c r="AW724" s="9" t="s">
        <v>1029</v>
      </c>
      <c r="AX724" s="10">
        <v>41542</v>
      </c>
      <c r="AY724" s="10">
        <v>41732</v>
      </c>
      <c r="AZ724" s="9" t="s">
        <v>859</v>
      </c>
      <c r="BA724" s="9" t="s">
        <v>2634</v>
      </c>
      <c r="BK724" s="10">
        <v>41545</v>
      </c>
      <c r="BL724" s="10">
        <v>41545</v>
      </c>
      <c r="CE724" s="10">
        <v>41617</v>
      </c>
    </row>
    <row r="725" spans="1:83" ht="15" customHeight="1">
      <c r="B725" t="s">
        <v>2635</v>
      </c>
      <c r="C725">
        <v>1305404</v>
      </c>
      <c r="D725" t="s">
        <v>94</v>
      </c>
      <c r="H725" s="7" t="s">
        <v>2636</v>
      </c>
      <c r="I725" t="s">
        <v>231</v>
      </c>
      <c r="T725" t="str">
        <f t="shared" si="35"/>
        <v xml:space="preserve">         </v>
      </c>
      <c r="U725" t="s">
        <v>61</v>
      </c>
      <c r="V725" t="s">
        <v>61</v>
      </c>
      <c r="W725" t="s">
        <v>2637</v>
      </c>
      <c r="X725" t="s">
        <v>289</v>
      </c>
      <c r="Y725">
        <v>31</v>
      </c>
      <c r="Z725" t="s">
        <v>315</v>
      </c>
      <c r="AF725">
        <v>2</v>
      </c>
      <c r="AG725">
        <v>302</v>
      </c>
      <c r="AH725" t="str">
        <f t="shared" si="33"/>
        <v>DG 31 E      2 302</v>
      </c>
      <c r="AI725" t="s">
        <v>61</v>
      </c>
      <c r="AJ725" t="s">
        <v>61</v>
      </c>
      <c r="AK725" t="s">
        <v>279</v>
      </c>
      <c r="AO725" s="1"/>
      <c r="AP725">
        <v>9</v>
      </c>
      <c r="AQ725" s="17">
        <v>41536</v>
      </c>
      <c r="AR725" s="4">
        <v>41545</v>
      </c>
      <c r="AS725" s="5">
        <f t="shared" si="34"/>
        <v>9</v>
      </c>
      <c r="AT725" t="s">
        <v>75</v>
      </c>
      <c r="AU725" t="s">
        <v>15</v>
      </c>
      <c r="AV725" s="10">
        <v>41545</v>
      </c>
      <c r="AW725" s="9" t="s">
        <v>237</v>
      </c>
      <c r="AX725" s="10">
        <v>41545</v>
      </c>
      <c r="AY725" s="10">
        <v>41548</v>
      </c>
      <c r="AZ725" s="9" t="s">
        <v>203</v>
      </c>
      <c r="BA725" s="10">
        <v>41549</v>
      </c>
      <c r="CE725" s="10">
        <v>41554</v>
      </c>
    </row>
    <row r="726" spans="1:83" ht="15" customHeight="1">
      <c r="B726" t="s">
        <v>2638</v>
      </c>
      <c r="C726">
        <v>1305461</v>
      </c>
      <c r="D726" t="s">
        <v>64</v>
      </c>
      <c r="E726" t="s">
        <v>58</v>
      </c>
      <c r="H726" s="7" t="s">
        <v>482</v>
      </c>
      <c r="I726" t="s">
        <v>134</v>
      </c>
      <c r="T726" t="str">
        <f t="shared" si="35"/>
        <v xml:space="preserve">         </v>
      </c>
      <c r="U726" t="s">
        <v>61</v>
      </c>
      <c r="V726" t="s">
        <v>61</v>
      </c>
      <c r="W726" t="s">
        <v>2639</v>
      </c>
      <c r="X726" t="s">
        <v>80</v>
      </c>
      <c r="Y726">
        <v>48</v>
      </c>
      <c r="Z726" t="s">
        <v>136</v>
      </c>
      <c r="AA726" t="s">
        <v>66</v>
      </c>
      <c r="AB726">
        <v>42</v>
      </c>
      <c r="AC726" t="s">
        <v>170</v>
      </c>
      <c r="AD726">
        <v>59</v>
      </c>
      <c r="AF726">
        <v>7.14</v>
      </c>
      <c r="AG726">
        <v>404</v>
      </c>
      <c r="AH726" t="str">
        <f t="shared" si="33"/>
        <v>CL 48 DD SUR 42 D 59  7,14 404</v>
      </c>
      <c r="AI726">
        <v>8342873</v>
      </c>
      <c r="AJ726">
        <v>3325863</v>
      </c>
      <c r="AK726" t="s">
        <v>225</v>
      </c>
      <c r="AO726" s="1"/>
      <c r="AP726">
        <v>7</v>
      </c>
      <c r="AQ726" s="17">
        <v>41536</v>
      </c>
      <c r="AR726" s="4">
        <v>41541</v>
      </c>
      <c r="AS726" s="5">
        <f t="shared" si="34"/>
        <v>5</v>
      </c>
      <c r="AT726" t="s">
        <v>69</v>
      </c>
      <c r="AU726" t="s">
        <v>15</v>
      </c>
      <c r="AV726" s="10">
        <v>41541</v>
      </c>
      <c r="AW726" s="9" t="s">
        <v>1029</v>
      </c>
      <c r="AX726" s="10">
        <v>41542</v>
      </c>
      <c r="BM726" s="10">
        <v>41598</v>
      </c>
      <c r="BN726" s="10">
        <v>41598</v>
      </c>
      <c r="BS726" s="10">
        <v>41599</v>
      </c>
      <c r="CE726" s="10">
        <v>41606</v>
      </c>
    </row>
    <row r="727" spans="1:83" ht="15" customHeight="1">
      <c r="B727" t="s">
        <v>2640</v>
      </c>
      <c r="C727">
        <v>1305470</v>
      </c>
      <c r="D727" t="s">
        <v>94</v>
      </c>
      <c r="H727" s="7" t="s">
        <v>2641</v>
      </c>
      <c r="I727" t="s">
        <v>2642</v>
      </c>
      <c r="J727" t="s">
        <v>80</v>
      </c>
      <c r="K727">
        <v>27</v>
      </c>
      <c r="L727" t="s">
        <v>136</v>
      </c>
      <c r="M727" t="s">
        <v>66</v>
      </c>
      <c r="N727">
        <v>27</v>
      </c>
      <c r="O727" t="s">
        <v>81</v>
      </c>
      <c r="P727">
        <v>150</v>
      </c>
      <c r="T727" t="str">
        <f t="shared" si="35"/>
        <v xml:space="preserve">CL 27 DD SUR 27 C 150   </v>
      </c>
      <c r="U727">
        <v>70039980</v>
      </c>
      <c r="V727">
        <v>3154768968</v>
      </c>
      <c r="W727" t="s">
        <v>2643</v>
      </c>
      <c r="AH727" t="str">
        <f t="shared" si="33"/>
        <v xml:space="preserve">         </v>
      </c>
      <c r="AI727" t="s">
        <v>61</v>
      </c>
      <c r="AJ727" t="s">
        <v>61</v>
      </c>
      <c r="AK727" t="s">
        <v>311</v>
      </c>
      <c r="AO727" s="1"/>
      <c r="AP727">
        <v>5</v>
      </c>
      <c r="AQ727" s="17">
        <v>41536</v>
      </c>
      <c r="AR727" s="4"/>
      <c r="AS727" s="5">
        <f t="shared" si="34"/>
        <v>-41536</v>
      </c>
      <c r="AT727" t="s">
        <v>75</v>
      </c>
      <c r="AU727" t="s">
        <v>15</v>
      </c>
    </row>
    <row r="728" spans="1:83" ht="15" customHeight="1">
      <c r="B728" t="s">
        <v>2644</v>
      </c>
      <c r="C728">
        <v>1305471</v>
      </c>
      <c r="D728" t="s">
        <v>64</v>
      </c>
      <c r="E728" t="s">
        <v>101</v>
      </c>
      <c r="H728" s="7" t="s">
        <v>150</v>
      </c>
      <c r="I728" t="s">
        <v>60</v>
      </c>
      <c r="T728" t="str">
        <f t="shared" si="35"/>
        <v xml:space="preserve">         </v>
      </c>
      <c r="U728" t="s">
        <v>61</v>
      </c>
      <c r="V728" t="s">
        <v>61</v>
      </c>
      <c r="W728" t="s">
        <v>82</v>
      </c>
      <c r="X728" t="s">
        <v>63</v>
      </c>
      <c r="Y728">
        <v>40</v>
      </c>
      <c r="Z728" t="s">
        <v>83</v>
      </c>
      <c r="AB728">
        <v>40</v>
      </c>
      <c r="AC728" t="s">
        <v>104</v>
      </c>
      <c r="AD728">
        <v>48</v>
      </c>
      <c r="AE728" t="s">
        <v>66</v>
      </c>
      <c r="AG728">
        <v>201</v>
      </c>
      <c r="AH728" t="str">
        <f t="shared" si="33"/>
        <v>KR 40 A  40 B 48 SUR  201</v>
      </c>
      <c r="AI728" t="s">
        <v>61</v>
      </c>
      <c r="AJ728" t="s">
        <v>61</v>
      </c>
      <c r="AK728" t="s">
        <v>67</v>
      </c>
      <c r="AO728" s="1"/>
      <c r="AP728">
        <v>7</v>
      </c>
      <c r="AQ728" s="17">
        <v>41537</v>
      </c>
      <c r="AR728" s="4">
        <v>41545</v>
      </c>
      <c r="AS728" s="5">
        <f t="shared" si="34"/>
        <v>8</v>
      </c>
      <c r="AT728" t="s">
        <v>75</v>
      </c>
      <c r="AU728" t="s">
        <v>15</v>
      </c>
      <c r="AV728" s="10">
        <v>41544</v>
      </c>
      <c r="AW728" s="9" t="s">
        <v>237</v>
      </c>
      <c r="AX728" s="10">
        <v>41547</v>
      </c>
      <c r="CE728" s="10">
        <v>41548</v>
      </c>
    </row>
    <row r="729" spans="1:83" ht="30" customHeight="1">
      <c r="B729" t="s">
        <v>2645</v>
      </c>
      <c r="C729">
        <v>1305477</v>
      </c>
      <c r="D729" t="s">
        <v>180</v>
      </c>
      <c r="E729" t="s">
        <v>101</v>
      </c>
      <c r="H729" s="7" t="s">
        <v>2646</v>
      </c>
      <c r="I729" t="s">
        <v>2647</v>
      </c>
      <c r="J729" t="s">
        <v>63</v>
      </c>
      <c r="K729">
        <v>28</v>
      </c>
      <c r="N729">
        <v>27</v>
      </c>
      <c r="P729">
        <v>17</v>
      </c>
      <c r="Q729" t="s">
        <v>66</v>
      </c>
      <c r="T729" t="str">
        <f t="shared" si="35"/>
        <v xml:space="preserve">KR 28   27  17 SUR  </v>
      </c>
      <c r="U729">
        <v>70545760</v>
      </c>
      <c r="V729">
        <v>3566307</v>
      </c>
      <c r="W729" t="s">
        <v>2648</v>
      </c>
      <c r="AH729" t="str">
        <f t="shared" si="33"/>
        <v xml:space="preserve">         </v>
      </c>
      <c r="AI729" t="s">
        <v>61</v>
      </c>
      <c r="AJ729" t="s">
        <v>61</v>
      </c>
      <c r="AK729" t="s">
        <v>99</v>
      </c>
      <c r="AO729" s="1"/>
      <c r="AP729">
        <v>4</v>
      </c>
      <c r="AQ729" s="17">
        <v>41537</v>
      </c>
      <c r="AR729" s="4"/>
      <c r="AS729" s="5">
        <f t="shared" si="34"/>
        <v>-41537</v>
      </c>
      <c r="AT729" t="s">
        <v>75</v>
      </c>
      <c r="AU729" t="s">
        <v>15</v>
      </c>
    </row>
    <row r="730" spans="1:83" ht="15" customHeight="1">
      <c r="B730" t="s">
        <v>2649</v>
      </c>
      <c r="C730">
        <v>1305485</v>
      </c>
      <c r="D730" t="s">
        <v>77</v>
      </c>
      <c r="H730" s="7" t="s">
        <v>2650</v>
      </c>
      <c r="I730" t="s">
        <v>2651</v>
      </c>
      <c r="J730" t="s">
        <v>80</v>
      </c>
      <c r="K730">
        <v>36</v>
      </c>
      <c r="L730" t="s">
        <v>136</v>
      </c>
      <c r="M730" t="s">
        <v>66</v>
      </c>
      <c r="N730">
        <v>25</v>
      </c>
      <c r="P730">
        <v>81</v>
      </c>
      <c r="T730" t="str">
        <f t="shared" si="35"/>
        <v xml:space="preserve">CL 36 DD SUR 25  81   </v>
      </c>
      <c r="U730">
        <v>21396170</v>
      </c>
      <c r="V730">
        <v>3361917</v>
      </c>
      <c r="W730" t="s">
        <v>2652</v>
      </c>
      <c r="X730" t="s">
        <v>80</v>
      </c>
      <c r="Y730">
        <v>36</v>
      </c>
      <c r="Z730" t="s">
        <v>170</v>
      </c>
      <c r="AA730" t="s">
        <v>66</v>
      </c>
      <c r="AB730">
        <v>25</v>
      </c>
      <c r="AD730">
        <v>81</v>
      </c>
      <c r="AH730" t="str">
        <f t="shared" si="33"/>
        <v xml:space="preserve">CL 36 D SUR 25  81   </v>
      </c>
      <c r="AI730">
        <v>70552294</v>
      </c>
      <c r="AJ730" t="s">
        <v>61</v>
      </c>
      <c r="AL730" t="s">
        <v>347</v>
      </c>
      <c r="AO730" s="1"/>
      <c r="AP730">
        <v>10</v>
      </c>
      <c r="AQ730" s="17">
        <v>41537</v>
      </c>
      <c r="AR730" s="4"/>
      <c r="AS730" s="5">
        <f t="shared" si="34"/>
        <v>-41537</v>
      </c>
      <c r="AT730" t="s">
        <v>75</v>
      </c>
      <c r="AU730" t="s">
        <v>15</v>
      </c>
    </row>
    <row r="731" spans="1:83" ht="15" customHeight="1">
      <c r="B731" t="s">
        <v>2653</v>
      </c>
      <c r="C731">
        <v>1305478</v>
      </c>
      <c r="D731" t="s">
        <v>94</v>
      </c>
      <c r="H731" s="7" t="s">
        <v>2490</v>
      </c>
      <c r="I731" t="s">
        <v>2654</v>
      </c>
      <c r="S731" t="s">
        <v>2655</v>
      </c>
      <c r="T731" t="str">
        <f t="shared" si="35"/>
        <v xml:space="preserve">         lote 24</v>
      </c>
      <c r="V731">
        <v>3218339</v>
      </c>
      <c r="W731" t="s">
        <v>2656</v>
      </c>
      <c r="AG731" t="s">
        <v>2657</v>
      </c>
      <c r="AH731" t="str">
        <f t="shared" si="33"/>
        <v xml:space="preserve">         lote 25</v>
      </c>
      <c r="AI731" t="s">
        <v>61</v>
      </c>
      <c r="AJ731" t="s">
        <v>61</v>
      </c>
      <c r="AL731" t="s">
        <v>91</v>
      </c>
      <c r="AO731" s="1"/>
      <c r="AP731">
        <v>12</v>
      </c>
      <c r="AQ731" s="17">
        <v>41537</v>
      </c>
      <c r="AR731" s="4"/>
      <c r="AS731" s="5">
        <f t="shared" si="34"/>
        <v>-41537</v>
      </c>
      <c r="AT731" t="s">
        <v>75</v>
      </c>
      <c r="AU731" t="s">
        <v>15</v>
      </c>
    </row>
    <row r="732" spans="1:83" ht="15" customHeight="1">
      <c r="B732" t="s">
        <v>2658</v>
      </c>
      <c r="C732">
        <v>1305487</v>
      </c>
      <c r="D732" t="s">
        <v>180</v>
      </c>
      <c r="H732" s="7" t="s">
        <v>2659</v>
      </c>
      <c r="I732" t="s">
        <v>2660</v>
      </c>
      <c r="T732" t="str">
        <f t="shared" si="35"/>
        <v xml:space="preserve">         </v>
      </c>
      <c r="U732">
        <v>15428349</v>
      </c>
      <c r="V732" t="s">
        <v>2661</v>
      </c>
      <c r="W732" t="s">
        <v>2662</v>
      </c>
      <c r="AH732" t="str">
        <f t="shared" si="33"/>
        <v xml:space="preserve">         </v>
      </c>
      <c r="AI732" t="s">
        <v>61</v>
      </c>
      <c r="AJ732" t="s">
        <v>61</v>
      </c>
      <c r="AL732" t="s">
        <v>363</v>
      </c>
      <c r="AO732" s="1"/>
      <c r="AP732">
        <v>13</v>
      </c>
      <c r="AQ732" s="17">
        <v>41537</v>
      </c>
      <c r="AR732" s="4">
        <v>41620</v>
      </c>
      <c r="AS732" s="5">
        <f t="shared" si="34"/>
        <v>83</v>
      </c>
      <c r="AT732" t="s">
        <v>75</v>
      </c>
      <c r="AU732" t="s">
        <v>195</v>
      </c>
      <c r="AV732" s="10">
        <v>41620</v>
      </c>
      <c r="AW732" s="9" t="s">
        <v>140</v>
      </c>
      <c r="AX732" s="10">
        <v>41621</v>
      </c>
      <c r="AY732" s="10">
        <v>41690</v>
      </c>
      <c r="AZ732" s="9" t="s">
        <v>140</v>
      </c>
      <c r="BA732" s="10">
        <v>41690</v>
      </c>
    </row>
    <row r="733" spans="1:83" ht="15" customHeight="1">
      <c r="B733" t="s">
        <v>2663</v>
      </c>
      <c r="C733">
        <v>1305489</v>
      </c>
      <c r="D733" t="s">
        <v>64</v>
      </c>
      <c r="E733" t="s">
        <v>101</v>
      </c>
      <c r="H733" s="7" t="s">
        <v>694</v>
      </c>
      <c r="I733" t="s">
        <v>2664</v>
      </c>
      <c r="T733" t="str">
        <f t="shared" si="35"/>
        <v xml:space="preserve">         </v>
      </c>
      <c r="U733" t="s">
        <v>61</v>
      </c>
      <c r="V733" t="s">
        <v>61</v>
      </c>
      <c r="W733" t="s">
        <v>82</v>
      </c>
      <c r="X733" t="s">
        <v>80</v>
      </c>
      <c r="Y733">
        <v>46</v>
      </c>
      <c r="Z733" t="s">
        <v>81</v>
      </c>
      <c r="AA733" t="s">
        <v>66</v>
      </c>
      <c r="AF733" t="s">
        <v>81</v>
      </c>
      <c r="AH733" t="str">
        <f t="shared" si="33"/>
        <v xml:space="preserve">CL 46 C SUR     C </v>
      </c>
      <c r="AI733" t="s">
        <v>61</v>
      </c>
      <c r="AJ733" t="s">
        <v>61</v>
      </c>
      <c r="AK733" t="s">
        <v>316</v>
      </c>
      <c r="AO733" s="1"/>
      <c r="AP733">
        <v>7</v>
      </c>
      <c r="AQ733" s="17">
        <v>41540</v>
      </c>
      <c r="AR733" s="4"/>
      <c r="AS733" s="5">
        <f t="shared" si="34"/>
        <v>-41540</v>
      </c>
      <c r="AT733" t="s">
        <v>75</v>
      </c>
      <c r="AU733" t="s">
        <v>15</v>
      </c>
    </row>
    <row r="734" spans="1:83" ht="15" customHeight="1">
      <c r="B734" t="s">
        <v>2665</v>
      </c>
      <c r="C734">
        <v>1305494</v>
      </c>
      <c r="D734" t="s">
        <v>94</v>
      </c>
      <c r="H734" s="7" t="s">
        <v>2666</v>
      </c>
      <c r="I734" t="s">
        <v>273</v>
      </c>
      <c r="T734" t="str">
        <f t="shared" si="35"/>
        <v xml:space="preserve">         </v>
      </c>
      <c r="U734" t="s">
        <v>61</v>
      </c>
      <c r="V734" t="s">
        <v>61</v>
      </c>
      <c r="W734" t="s">
        <v>2667</v>
      </c>
      <c r="X734" t="s">
        <v>80</v>
      </c>
      <c r="Y734">
        <v>39</v>
      </c>
      <c r="Z734" t="s">
        <v>83</v>
      </c>
      <c r="AA734" t="s">
        <v>66</v>
      </c>
      <c r="AB734">
        <v>45</v>
      </c>
      <c r="AD734">
        <v>16</v>
      </c>
      <c r="AH734" t="str">
        <f t="shared" si="33"/>
        <v xml:space="preserve">CL 39 A SUR 45  16   </v>
      </c>
      <c r="AI734" t="s">
        <v>61</v>
      </c>
      <c r="AJ734" t="s">
        <v>61</v>
      </c>
      <c r="AK734" t="s">
        <v>201</v>
      </c>
      <c r="AO734" s="1"/>
      <c r="AP734">
        <v>8</v>
      </c>
      <c r="AQ734" s="17">
        <v>41540</v>
      </c>
      <c r="AR734" s="4"/>
      <c r="AS734" s="5">
        <f t="shared" si="34"/>
        <v>-41540</v>
      </c>
      <c r="AT734" t="s">
        <v>75</v>
      </c>
    </row>
    <row r="735" spans="1:83" ht="15" customHeight="1">
      <c r="B735" t="s">
        <v>2668</v>
      </c>
      <c r="C735">
        <v>1305497</v>
      </c>
      <c r="D735" t="s">
        <v>64</v>
      </c>
      <c r="E735" t="s">
        <v>58</v>
      </c>
      <c r="H735" s="7" t="s">
        <v>2669</v>
      </c>
      <c r="I735" t="s">
        <v>273</v>
      </c>
      <c r="T735" t="str">
        <f t="shared" si="35"/>
        <v xml:space="preserve">         </v>
      </c>
      <c r="U735" t="s">
        <v>61</v>
      </c>
      <c r="V735" t="s">
        <v>61</v>
      </c>
      <c r="W735" t="s">
        <v>82</v>
      </c>
      <c r="X735" t="s">
        <v>80</v>
      </c>
      <c r="Y735">
        <v>48</v>
      </c>
      <c r="Z735" t="s">
        <v>315</v>
      </c>
      <c r="AA735" t="s">
        <v>66</v>
      </c>
      <c r="AB735">
        <v>42</v>
      </c>
      <c r="AC735" t="s">
        <v>170</v>
      </c>
      <c r="AD735">
        <v>32</v>
      </c>
      <c r="AF735">
        <v>7.13</v>
      </c>
      <c r="AG735">
        <v>302</v>
      </c>
      <c r="AH735" t="str">
        <f t="shared" si="33"/>
        <v>CL 48 E SUR 42 D 32  7,13 302</v>
      </c>
      <c r="AI735" t="s">
        <v>61</v>
      </c>
      <c r="AJ735" t="s">
        <v>61</v>
      </c>
      <c r="AK735" t="s">
        <v>225</v>
      </c>
      <c r="AO735" s="1"/>
      <c r="AP735">
        <v>7</v>
      </c>
      <c r="AQ735" s="17">
        <v>41540</v>
      </c>
      <c r="AR735" s="4"/>
      <c r="AS735" s="5">
        <f t="shared" si="34"/>
        <v>-41540</v>
      </c>
      <c r="AT735" t="s">
        <v>75</v>
      </c>
      <c r="AU735" t="s">
        <v>15</v>
      </c>
    </row>
    <row r="736" spans="1:83" ht="15.75" customHeight="1">
      <c r="A736" s="19"/>
      <c r="B736" t="s">
        <v>2670</v>
      </c>
      <c r="C736">
        <v>1305502</v>
      </c>
      <c r="D736" t="s">
        <v>64</v>
      </c>
      <c r="E736" t="s">
        <v>101</v>
      </c>
      <c r="H736" s="7" t="s">
        <v>2671</v>
      </c>
      <c r="I736" t="s">
        <v>2672</v>
      </c>
      <c r="J736" t="s">
        <v>63</v>
      </c>
      <c r="K736">
        <v>42</v>
      </c>
      <c r="N736">
        <v>40</v>
      </c>
      <c r="O736" t="s">
        <v>170</v>
      </c>
      <c r="P736">
        <v>90</v>
      </c>
      <c r="Q736" t="s">
        <v>66</v>
      </c>
      <c r="T736" t="str">
        <f t="shared" si="35"/>
        <v xml:space="preserve">KR 42   40 D 90 SUR  </v>
      </c>
      <c r="U736">
        <v>32491522</v>
      </c>
      <c r="V736">
        <v>2706676</v>
      </c>
      <c r="W736" t="s">
        <v>82</v>
      </c>
      <c r="AH736" t="str">
        <f t="shared" si="33"/>
        <v xml:space="preserve">         </v>
      </c>
      <c r="AI736" t="s">
        <v>61</v>
      </c>
      <c r="AJ736" t="s">
        <v>61</v>
      </c>
      <c r="AK736" t="s">
        <v>67</v>
      </c>
      <c r="AO736" s="1"/>
      <c r="AP736">
        <v>7</v>
      </c>
      <c r="AQ736" s="17">
        <v>41540</v>
      </c>
      <c r="AR736" s="4"/>
      <c r="AS736" s="5">
        <f t="shared" si="34"/>
        <v>-41540</v>
      </c>
      <c r="AT736" t="s">
        <v>75</v>
      </c>
      <c r="AU736" t="s">
        <v>15</v>
      </c>
    </row>
    <row r="737" spans="1:84" ht="15" customHeight="1">
      <c r="A737" t="s">
        <v>2569</v>
      </c>
      <c r="B737" t="s">
        <v>2673</v>
      </c>
      <c r="C737">
        <v>1305515</v>
      </c>
      <c r="D737" t="s">
        <v>77</v>
      </c>
      <c r="E737" t="s">
        <v>101</v>
      </c>
      <c r="H737" s="7" t="s">
        <v>656</v>
      </c>
      <c r="I737" t="s">
        <v>2674</v>
      </c>
      <c r="J737" t="s">
        <v>80</v>
      </c>
      <c r="K737">
        <v>45</v>
      </c>
      <c r="L737" t="s">
        <v>83</v>
      </c>
      <c r="M737" t="s">
        <v>66</v>
      </c>
      <c r="N737">
        <v>42</v>
      </c>
      <c r="T737" t="str">
        <f t="shared" si="35"/>
        <v xml:space="preserve">CL 45 A SUR 42     </v>
      </c>
      <c r="U737" t="s">
        <v>61</v>
      </c>
      <c r="V737" t="s">
        <v>61</v>
      </c>
      <c r="W737" t="s">
        <v>2675</v>
      </c>
      <c r="AH737" t="str">
        <f t="shared" si="33"/>
        <v xml:space="preserve">         </v>
      </c>
      <c r="AI737" t="s">
        <v>61</v>
      </c>
      <c r="AJ737" t="s">
        <v>61</v>
      </c>
      <c r="AK737" t="s">
        <v>316</v>
      </c>
      <c r="AO737" s="1"/>
      <c r="AP737">
        <v>7</v>
      </c>
      <c r="AQ737" s="17">
        <v>41541</v>
      </c>
      <c r="AR737" s="4">
        <v>41548</v>
      </c>
      <c r="AS737" s="5">
        <f t="shared" si="34"/>
        <v>7</v>
      </c>
      <c r="AT737" t="s">
        <v>75</v>
      </c>
      <c r="AU737" t="s">
        <v>15</v>
      </c>
      <c r="AV737" s="10">
        <v>41547</v>
      </c>
      <c r="AW737" s="9" t="s">
        <v>1029</v>
      </c>
      <c r="AX737" s="10">
        <v>41548</v>
      </c>
    </row>
    <row r="738" spans="1:84" ht="15" customHeight="1">
      <c r="B738" t="s">
        <v>2676</v>
      </c>
      <c r="C738">
        <v>1305525</v>
      </c>
      <c r="D738" t="s">
        <v>64</v>
      </c>
      <c r="E738" t="s">
        <v>101</v>
      </c>
      <c r="H738" s="7" t="s">
        <v>694</v>
      </c>
      <c r="I738" t="s">
        <v>2677</v>
      </c>
      <c r="J738" t="s">
        <v>63</v>
      </c>
      <c r="K738">
        <v>43</v>
      </c>
      <c r="L738" t="s">
        <v>83</v>
      </c>
      <c r="N738">
        <v>38</v>
      </c>
      <c r="O738" t="s">
        <v>83</v>
      </c>
      <c r="Q738" t="s">
        <v>66</v>
      </c>
      <c r="T738" t="str">
        <f t="shared" si="35"/>
        <v xml:space="preserve">KR 43 A  38 A  SUR  </v>
      </c>
      <c r="U738" t="s">
        <v>61</v>
      </c>
      <c r="V738">
        <v>2705135</v>
      </c>
      <c r="W738" t="s">
        <v>2182</v>
      </c>
      <c r="X738" t="s">
        <v>63</v>
      </c>
      <c r="Y738">
        <v>43</v>
      </c>
      <c r="Z738" t="s">
        <v>83</v>
      </c>
      <c r="AB738">
        <v>38</v>
      </c>
      <c r="AC738" t="s">
        <v>83</v>
      </c>
      <c r="AE738" t="s">
        <v>66</v>
      </c>
      <c r="AH738" t="str">
        <f t="shared" ref="AH738:AH780" si="36">CONCATENATE(X738," ",Y738," ",Z738," ",AA738," ",AB738," ",AC738," ",AD738," ",AE738," ",AF738," ",AG738)</f>
        <v xml:space="preserve">KR 43 A  38 A  SUR  </v>
      </c>
      <c r="AI738" t="s">
        <v>61</v>
      </c>
      <c r="AJ738" t="s">
        <v>61</v>
      </c>
      <c r="AK738" t="s">
        <v>147</v>
      </c>
      <c r="AO738" s="1"/>
      <c r="AP738">
        <v>9</v>
      </c>
      <c r="AQ738" s="17">
        <v>41541</v>
      </c>
      <c r="AR738" s="4">
        <v>41550</v>
      </c>
      <c r="AS738" s="5">
        <f t="shared" si="34"/>
        <v>9</v>
      </c>
      <c r="AT738" t="s">
        <v>75</v>
      </c>
      <c r="AU738" t="s">
        <v>15</v>
      </c>
      <c r="AV738" s="10">
        <v>41550</v>
      </c>
      <c r="AW738" s="9" t="s">
        <v>237</v>
      </c>
      <c r="AX738" s="10">
        <v>41551</v>
      </c>
    </row>
    <row r="739" spans="1:84" ht="15" customHeight="1">
      <c r="B739" t="s">
        <v>2678</v>
      </c>
      <c r="C739">
        <v>1305526</v>
      </c>
      <c r="D739" t="s">
        <v>64</v>
      </c>
      <c r="E739" t="s">
        <v>101</v>
      </c>
      <c r="H739" s="7" t="s">
        <v>2679</v>
      </c>
      <c r="I739" t="s">
        <v>231</v>
      </c>
      <c r="T739" t="str">
        <f t="shared" si="35"/>
        <v xml:space="preserve">         </v>
      </c>
      <c r="U739" t="s">
        <v>61</v>
      </c>
      <c r="V739" t="s">
        <v>61</v>
      </c>
      <c r="W739" t="s">
        <v>2680</v>
      </c>
      <c r="X739" t="s">
        <v>80</v>
      </c>
      <c r="Y739">
        <v>34</v>
      </c>
      <c r="Z739" t="s">
        <v>83</v>
      </c>
      <c r="AA739" t="s">
        <v>66</v>
      </c>
      <c r="AB739">
        <v>27</v>
      </c>
      <c r="AC739" t="s">
        <v>170</v>
      </c>
      <c r="AD739">
        <v>45</v>
      </c>
      <c r="AH739" t="str">
        <f t="shared" si="36"/>
        <v xml:space="preserve">CL 34 A SUR 27 D 45   </v>
      </c>
      <c r="AI739" t="s">
        <v>61</v>
      </c>
      <c r="AJ739">
        <v>2766894</v>
      </c>
      <c r="AK739" t="s">
        <v>311</v>
      </c>
      <c r="AO739" s="1"/>
      <c r="AP739">
        <v>5</v>
      </c>
      <c r="AQ739" s="17">
        <v>41541</v>
      </c>
      <c r="AR739" s="4">
        <v>41550</v>
      </c>
      <c r="AS739" s="5">
        <f t="shared" si="34"/>
        <v>9</v>
      </c>
      <c r="AT739" t="s">
        <v>75</v>
      </c>
      <c r="AU739" t="s">
        <v>15</v>
      </c>
      <c r="AV739" s="10">
        <v>41550</v>
      </c>
      <c r="AW739" s="9" t="s">
        <v>2681</v>
      </c>
      <c r="AX739" s="10">
        <v>41551</v>
      </c>
    </row>
    <row r="740" spans="1:84" ht="15" customHeight="1">
      <c r="B740" t="s">
        <v>2682</v>
      </c>
      <c r="C740">
        <v>1305555</v>
      </c>
      <c r="D740" t="s">
        <v>64</v>
      </c>
      <c r="E740" t="s">
        <v>58</v>
      </c>
      <c r="H740" s="7" t="s">
        <v>2669</v>
      </c>
      <c r="I740" t="s">
        <v>60</v>
      </c>
      <c r="T740" t="str">
        <f t="shared" si="35"/>
        <v xml:space="preserve">         </v>
      </c>
      <c r="U740" t="s">
        <v>61</v>
      </c>
      <c r="V740" t="s">
        <v>61</v>
      </c>
      <c r="W740" t="s">
        <v>2683</v>
      </c>
      <c r="X740" t="s">
        <v>63</v>
      </c>
      <c r="Y740">
        <v>40</v>
      </c>
      <c r="AB740">
        <v>53</v>
      </c>
      <c r="AH740" t="str">
        <f t="shared" si="36"/>
        <v xml:space="preserve">KR 40   53     </v>
      </c>
      <c r="AI740" t="s">
        <v>61</v>
      </c>
      <c r="AJ740" t="s">
        <v>61</v>
      </c>
      <c r="AK740" t="s">
        <v>225</v>
      </c>
      <c r="AO740" s="1"/>
      <c r="AP740">
        <v>7</v>
      </c>
      <c r="AQ740" s="17">
        <v>41541</v>
      </c>
      <c r="AR740" s="4">
        <v>41541</v>
      </c>
      <c r="AS740" s="5">
        <f t="shared" si="34"/>
        <v>0</v>
      </c>
      <c r="AT740" t="s">
        <v>75</v>
      </c>
      <c r="AU740" t="s">
        <v>15</v>
      </c>
      <c r="AV740" s="10">
        <v>41541</v>
      </c>
      <c r="AW740" s="9" t="s">
        <v>203</v>
      </c>
      <c r="AX740" s="10">
        <v>41542</v>
      </c>
      <c r="BK740" s="10">
        <v>41562</v>
      </c>
      <c r="BL740" s="10">
        <v>41562</v>
      </c>
      <c r="CE740" s="10">
        <v>41568</v>
      </c>
      <c r="CF740" s="10">
        <v>41568</v>
      </c>
    </row>
    <row r="741" spans="1:84" ht="15" customHeight="1">
      <c r="B741" t="s">
        <v>2684</v>
      </c>
      <c r="C741">
        <v>1305541</v>
      </c>
      <c r="D741" t="s">
        <v>94</v>
      </c>
      <c r="H741" s="7" t="s">
        <v>1626</v>
      </c>
      <c r="I741" t="s">
        <v>60</v>
      </c>
      <c r="T741" t="str">
        <f t="shared" si="35"/>
        <v xml:space="preserve">         </v>
      </c>
      <c r="U741" t="s">
        <v>61</v>
      </c>
      <c r="V741" t="s">
        <v>61</v>
      </c>
      <c r="W741" t="s">
        <v>2685</v>
      </c>
      <c r="AH741" t="str">
        <f t="shared" si="36"/>
        <v xml:space="preserve">         </v>
      </c>
      <c r="AI741">
        <v>71639185</v>
      </c>
      <c r="AJ741">
        <v>3006517920</v>
      </c>
      <c r="AL741" t="s">
        <v>998</v>
      </c>
      <c r="AO741" s="1"/>
      <c r="AP741">
        <v>13</v>
      </c>
      <c r="AQ741" s="17">
        <v>41541</v>
      </c>
      <c r="AR741" s="4">
        <v>41541</v>
      </c>
      <c r="AS741" s="5">
        <f t="shared" si="34"/>
        <v>0</v>
      </c>
      <c r="AT741" t="s">
        <v>75</v>
      </c>
      <c r="AU741" t="s">
        <v>15</v>
      </c>
      <c r="AV741" s="10">
        <v>41541</v>
      </c>
      <c r="AW741" s="9" t="s">
        <v>421</v>
      </c>
      <c r="AX741" s="10">
        <v>41542</v>
      </c>
    </row>
    <row r="742" spans="1:84" ht="15" customHeight="1">
      <c r="B742" t="s">
        <v>2686</v>
      </c>
      <c r="C742">
        <v>1305556</v>
      </c>
      <c r="D742" t="s">
        <v>64</v>
      </c>
      <c r="E742" t="s">
        <v>239</v>
      </c>
      <c r="H742" s="7" t="s">
        <v>718</v>
      </c>
      <c r="I742" t="s">
        <v>60</v>
      </c>
      <c r="T742" t="str">
        <f t="shared" si="35"/>
        <v xml:space="preserve">         </v>
      </c>
      <c r="U742" t="s">
        <v>61</v>
      </c>
      <c r="V742" t="s">
        <v>61</v>
      </c>
      <c r="W742" t="s">
        <v>2687</v>
      </c>
      <c r="X742" t="s">
        <v>80</v>
      </c>
      <c r="Y742">
        <v>40</v>
      </c>
      <c r="Z742" t="s">
        <v>83</v>
      </c>
      <c r="AA742" t="s">
        <v>66</v>
      </c>
      <c r="AB742">
        <v>45</v>
      </c>
      <c r="AC742" t="s">
        <v>394</v>
      </c>
      <c r="AD742">
        <v>68</v>
      </c>
      <c r="AH742" t="str">
        <f t="shared" si="36"/>
        <v xml:space="preserve">CL 40 A SUR 45 H 68   </v>
      </c>
      <c r="AI742" t="s">
        <v>61</v>
      </c>
      <c r="AJ742">
        <v>3115491771</v>
      </c>
      <c r="AK742" t="s">
        <v>484</v>
      </c>
      <c r="AO742" s="1"/>
      <c r="AP742">
        <v>8</v>
      </c>
      <c r="AQ742" s="17">
        <v>41541</v>
      </c>
      <c r="AR742" s="4">
        <v>41541</v>
      </c>
      <c r="AS742" s="5">
        <f t="shared" si="34"/>
        <v>0</v>
      </c>
      <c r="AT742" t="s">
        <v>75</v>
      </c>
      <c r="AU742" t="s">
        <v>15</v>
      </c>
      <c r="AV742" s="10">
        <v>41541</v>
      </c>
      <c r="AW742" s="9" t="s">
        <v>203</v>
      </c>
      <c r="AX742" s="10">
        <v>41542</v>
      </c>
      <c r="AY742" s="10">
        <v>41547</v>
      </c>
      <c r="AZ742" s="9" t="s">
        <v>203</v>
      </c>
      <c r="BA742" s="10">
        <v>41548</v>
      </c>
    </row>
    <row r="743" spans="1:84">
      <c r="B743" t="s">
        <v>2688</v>
      </c>
      <c r="C743">
        <v>1305626</v>
      </c>
      <c r="D743" t="s">
        <v>57</v>
      </c>
      <c r="H743" s="7" t="s">
        <v>2689</v>
      </c>
      <c r="I743" t="s">
        <v>2690</v>
      </c>
      <c r="T743" t="str">
        <f t="shared" si="35"/>
        <v xml:space="preserve">         </v>
      </c>
      <c r="U743" t="s">
        <v>61</v>
      </c>
      <c r="V743" t="s">
        <v>61</v>
      </c>
      <c r="W743" t="s">
        <v>2691</v>
      </c>
      <c r="AH743" t="str">
        <f t="shared" si="36"/>
        <v xml:space="preserve">         </v>
      </c>
      <c r="AI743" t="s">
        <v>61</v>
      </c>
      <c r="AJ743" t="s">
        <v>61</v>
      </c>
      <c r="AK743" t="s">
        <v>67</v>
      </c>
      <c r="AO743" s="1"/>
      <c r="AP743">
        <v>7</v>
      </c>
      <c r="AQ743" s="17">
        <v>41541</v>
      </c>
      <c r="AR743" s="4">
        <v>41543</v>
      </c>
      <c r="AS743" s="5">
        <f t="shared" si="34"/>
        <v>2</v>
      </c>
      <c r="AT743" t="s">
        <v>75</v>
      </c>
      <c r="AU743" t="s">
        <v>15</v>
      </c>
      <c r="AV743" s="10">
        <v>41543</v>
      </c>
      <c r="AW743" s="9" t="s">
        <v>1029</v>
      </c>
      <c r="AX743" s="10">
        <v>41544</v>
      </c>
      <c r="CE743" s="10">
        <v>41547</v>
      </c>
    </row>
    <row r="744" spans="1:84" ht="15" customHeight="1">
      <c r="B744" t="s">
        <v>2692</v>
      </c>
      <c r="C744">
        <v>1305573</v>
      </c>
      <c r="D744" t="s">
        <v>180</v>
      </c>
      <c r="H744" s="7" t="s">
        <v>2693</v>
      </c>
      <c r="I744" t="s">
        <v>273</v>
      </c>
      <c r="T744" t="str">
        <f t="shared" si="35"/>
        <v xml:space="preserve">         </v>
      </c>
      <c r="U744" t="s">
        <v>61</v>
      </c>
      <c r="V744" t="s">
        <v>61</v>
      </c>
      <c r="W744" t="s">
        <v>2694</v>
      </c>
      <c r="X744" t="s">
        <v>63</v>
      </c>
      <c r="Y744">
        <v>27</v>
      </c>
      <c r="Z744" t="s">
        <v>83</v>
      </c>
      <c r="AB744">
        <v>37</v>
      </c>
      <c r="AC744" t="s">
        <v>104</v>
      </c>
      <c r="AD744">
        <v>156</v>
      </c>
      <c r="AE744" t="s">
        <v>66</v>
      </c>
      <c r="AH744" t="str">
        <f t="shared" si="36"/>
        <v xml:space="preserve">KR 27 A  37 B 156 SUR  </v>
      </c>
      <c r="AI744" t="s">
        <v>61</v>
      </c>
      <c r="AJ744">
        <v>3024111</v>
      </c>
      <c r="AK744" t="s">
        <v>276</v>
      </c>
      <c r="AO744" s="1"/>
      <c r="AP744">
        <v>5</v>
      </c>
      <c r="AQ744" s="17">
        <v>41542</v>
      </c>
      <c r="AR744" s="4">
        <v>41542</v>
      </c>
      <c r="AS744" s="5">
        <f t="shared" si="34"/>
        <v>0</v>
      </c>
      <c r="AT744" t="s">
        <v>75</v>
      </c>
      <c r="AU744" t="s">
        <v>15</v>
      </c>
      <c r="AV744" s="10">
        <v>41541</v>
      </c>
      <c r="AW744" s="9" t="s">
        <v>118</v>
      </c>
      <c r="AX744" s="10">
        <v>41542</v>
      </c>
    </row>
    <row r="745" spans="1:84" ht="15" customHeight="1">
      <c r="B745" t="s">
        <v>2695</v>
      </c>
      <c r="C745">
        <v>1304355</v>
      </c>
      <c r="D745" t="s">
        <v>77</v>
      </c>
      <c r="H745" s="7" t="s">
        <v>2696</v>
      </c>
      <c r="I745" t="s">
        <v>2201</v>
      </c>
      <c r="T745" t="str">
        <f t="shared" si="35"/>
        <v xml:space="preserve">         </v>
      </c>
      <c r="U745" t="s">
        <v>61</v>
      </c>
      <c r="V745" t="s">
        <v>61</v>
      </c>
      <c r="W745" t="s">
        <v>2697</v>
      </c>
      <c r="X745" t="s">
        <v>80</v>
      </c>
      <c r="Y745">
        <v>40</v>
      </c>
      <c r="Z745" t="s">
        <v>65</v>
      </c>
      <c r="AA745" t="s">
        <v>66</v>
      </c>
      <c r="AB745">
        <v>24</v>
      </c>
      <c r="AC745" t="s">
        <v>104</v>
      </c>
      <c r="AD745">
        <v>46</v>
      </c>
      <c r="AH745" t="str">
        <f t="shared" si="36"/>
        <v xml:space="preserve">CL 40 G SUR 24 B 46   </v>
      </c>
      <c r="AI745">
        <v>98667896</v>
      </c>
      <c r="AJ745">
        <v>2701776</v>
      </c>
      <c r="AK745" t="s">
        <v>117</v>
      </c>
      <c r="AO745" s="1"/>
      <c r="AP745">
        <v>6</v>
      </c>
      <c r="AQ745" s="17">
        <v>41548</v>
      </c>
      <c r="AR745" s="4"/>
      <c r="AS745" s="5">
        <f t="shared" si="34"/>
        <v>-41548</v>
      </c>
      <c r="AT745" t="s">
        <v>75</v>
      </c>
      <c r="AU745" t="s">
        <v>15</v>
      </c>
      <c r="CE745" s="10">
        <v>41310</v>
      </c>
    </row>
    <row r="746" spans="1:84" ht="15" customHeight="1">
      <c r="B746" t="s">
        <v>2698</v>
      </c>
      <c r="C746">
        <v>1305305</v>
      </c>
      <c r="D746" t="s">
        <v>77</v>
      </c>
      <c r="H746" s="7" t="s">
        <v>451</v>
      </c>
      <c r="I746" t="s">
        <v>2201</v>
      </c>
      <c r="T746" t="str">
        <f t="shared" si="35"/>
        <v xml:space="preserve">         </v>
      </c>
      <c r="U746" t="s">
        <v>61</v>
      </c>
      <c r="V746" t="s">
        <v>61</v>
      </c>
      <c r="W746" t="s">
        <v>2699</v>
      </c>
      <c r="X746" t="s">
        <v>146</v>
      </c>
      <c r="Y746">
        <v>33</v>
      </c>
      <c r="Z746" t="s">
        <v>104</v>
      </c>
      <c r="AA746" t="s">
        <v>66</v>
      </c>
      <c r="AB746">
        <v>33</v>
      </c>
      <c r="AD746">
        <v>48</v>
      </c>
      <c r="AG746">
        <v>201</v>
      </c>
      <c r="AH746" t="str">
        <f t="shared" si="36"/>
        <v>TR 33 B SUR 33  48   201</v>
      </c>
      <c r="AI746">
        <v>42991008</v>
      </c>
      <c r="AJ746">
        <v>2701982</v>
      </c>
      <c r="AK746" t="s">
        <v>496</v>
      </c>
      <c r="AO746" s="1"/>
      <c r="AP746">
        <v>9</v>
      </c>
      <c r="AQ746" s="17">
        <v>41548</v>
      </c>
      <c r="AR746" s="4">
        <v>41555</v>
      </c>
      <c r="AS746" s="5">
        <f t="shared" si="34"/>
        <v>7</v>
      </c>
      <c r="AT746" t="s">
        <v>75</v>
      </c>
      <c r="AU746" t="s">
        <v>15</v>
      </c>
      <c r="BK746" s="10">
        <v>41555</v>
      </c>
      <c r="BL746" s="10">
        <v>41555</v>
      </c>
    </row>
    <row r="747" spans="1:84" ht="15" customHeight="1">
      <c r="B747" t="s">
        <v>2700</v>
      </c>
      <c r="C747" t="s">
        <v>2701</v>
      </c>
      <c r="D747" t="s">
        <v>64</v>
      </c>
      <c r="E747" t="s">
        <v>58</v>
      </c>
      <c r="F747">
        <v>9</v>
      </c>
      <c r="H747" s="7" t="s">
        <v>2702</v>
      </c>
      <c r="I747" t="s">
        <v>231</v>
      </c>
      <c r="T747" t="str">
        <f t="shared" si="35"/>
        <v xml:space="preserve">         </v>
      </c>
      <c r="U747" t="s">
        <v>61</v>
      </c>
      <c r="V747" t="s">
        <v>61</v>
      </c>
      <c r="W747" t="s">
        <v>2703</v>
      </c>
      <c r="X747" t="s">
        <v>80</v>
      </c>
      <c r="Y747">
        <v>40</v>
      </c>
      <c r="Z747" t="s">
        <v>83</v>
      </c>
      <c r="AA747" t="s">
        <v>66</v>
      </c>
      <c r="AB747">
        <v>34</v>
      </c>
      <c r="AC747" t="s">
        <v>83</v>
      </c>
      <c r="AD747">
        <v>64</v>
      </c>
      <c r="AH747" t="str">
        <f t="shared" si="36"/>
        <v xml:space="preserve">CL 40 A SUR 34 A 64   </v>
      </c>
      <c r="AI747">
        <v>43738491</v>
      </c>
      <c r="AJ747">
        <v>3341654</v>
      </c>
      <c r="AK747" t="s">
        <v>211</v>
      </c>
      <c r="AO747" s="1"/>
      <c r="AP747">
        <v>9</v>
      </c>
      <c r="AQ747" s="17">
        <v>41543</v>
      </c>
      <c r="AR747" s="4">
        <v>41543</v>
      </c>
      <c r="AS747" s="5">
        <f t="shared" si="34"/>
        <v>0</v>
      </c>
      <c r="AT747" t="s">
        <v>69</v>
      </c>
      <c r="AU747" t="s">
        <v>15</v>
      </c>
      <c r="AV747" s="10">
        <v>41908</v>
      </c>
      <c r="AW747" s="9" t="s">
        <v>1049</v>
      </c>
      <c r="AX747" s="10">
        <v>41598</v>
      </c>
      <c r="BU747" s="10">
        <v>41964</v>
      </c>
      <c r="BV747" s="10">
        <v>41965</v>
      </c>
      <c r="CE747" s="10">
        <v>41928</v>
      </c>
    </row>
    <row r="748" spans="1:84" ht="15" customHeight="1">
      <c r="B748" t="s">
        <v>2704</v>
      </c>
      <c r="C748">
        <v>1305572</v>
      </c>
      <c r="D748" t="s">
        <v>64</v>
      </c>
      <c r="E748" t="s">
        <v>58</v>
      </c>
      <c r="H748" s="7" t="s">
        <v>482</v>
      </c>
      <c r="I748" t="s">
        <v>60</v>
      </c>
      <c r="T748" t="str">
        <f t="shared" si="35"/>
        <v xml:space="preserve">         </v>
      </c>
      <c r="U748" t="s">
        <v>61</v>
      </c>
      <c r="V748" t="s">
        <v>61</v>
      </c>
      <c r="W748" t="s">
        <v>2705</v>
      </c>
      <c r="X748" t="s">
        <v>63</v>
      </c>
      <c r="Y748">
        <v>34</v>
      </c>
      <c r="AB748">
        <v>39</v>
      </c>
      <c r="AD748">
        <v>38</v>
      </c>
      <c r="AE748" t="s">
        <v>66</v>
      </c>
      <c r="AG748">
        <v>202</v>
      </c>
      <c r="AH748" t="str">
        <f t="shared" si="36"/>
        <v>KR 34   39  38 SUR  202</v>
      </c>
      <c r="AI748">
        <v>8348573</v>
      </c>
      <c r="AJ748">
        <v>3024931</v>
      </c>
      <c r="AK748" t="s">
        <v>211</v>
      </c>
      <c r="AO748" s="1"/>
      <c r="AP748">
        <v>9</v>
      </c>
      <c r="AQ748" s="17">
        <v>41542</v>
      </c>
      <c r="AR748" s="4">
        <v>41550</v>
      </c>
      <c r="AS748" s="5">
        <f t="shared" si="34"/>
        <v>8</v>
      </c>
      <c r="AT748" t="s">
        <v>75</v>
      </c>
      <c r="AU748" t="s">
        <v>7</v>
      </c>
      <c r="AV748" s="10">
        <v>41550</v>
      </c>
      <c r="AW748" s="9" t="s">
        <v>237</v>
      </c>
      <c r="AX748" s="10">
        <v>41551</v>
      </c>
    </row>
    <row r="749" spans="1:84" ht="15" customHeight="1">
      <c r="A749" t="s">
        <v>2706</v>
      </c>
      <c r="B749" t="s">
        <v>2707</v>
      </c>
      <c r="C749">
        <v>1305577</v>
      </c>
      <c r="D749" t="s">
        <v>180</v>
      </c>
      <c r="H749" s="7" t="s">
        <v>2708</v>
      </c>
      <c r="I749" t="s">
        <v>2709</v>
      </c>
      <c r="J749" t="s">
        <v>289</v>
      </c>
      <c r="K749">
        <v>30</v>
      </c>
      <c r="N749">
        <v>34</v>
      </c>
      <c r="O749" t="s">
        <v>72</v>
      </c>
      <c r="P749">
        <v>25</v>
      </c>
      <c r="Q749" t="s">
        <v>66</v>
      </c>
      <c r="T749" t="str">
        <f t="shared" si="35"/>
        <v xml:space="preserve">DG 30   34 F 25 SUR  </v>
      </c>
      <c r="U749">
        <v>21478453</v>
      </c>
      <c r="V749">
        <v>3340333</v>
      </c>
      <c r="W749" t="s">
        <v>82</v>
      </c>
      <c r="X749" t="s">
        <v>289</v>
      </c>
      <c r="Y749">
        <v>30</v>
      </c>
      <c r="AB749">
        <v>34</v>
      </c>
      <c r="AC749" t="s">
        <v>72</v>
      </c>
      <c r="AE749" t="s">
        <v>66</v>
      </c>
      <c r="AH749" t="str">
        <f t="shared" si="36"/>
        <v xml:space="preserve">DG 30   34 F  SUR  </v>
      </c>
      <c r="AI749" t="s">
        <v>61</v>
      </c>
      <c r="AJ749" t="s">
        <v>61</v>
      </c>
      <c r="AK749" t="s">
        <v>194</v>
      </c>
      <c r="AO749" s="1"/>
      <c r="AP749">
        <v>3</v>
      </c>
      <c r="AQ749" s="17">
        <v>41543</v>
      </c>
      <c r="AR749" s="4">
        <v>41545</v>
      </c>
      <c r="AS749" s="5">
        <f t="shared" si="34"/>
        <v>2</v>
      </c>
      <c r="AT749" t="s">
        <v>75</v>
      </c>
      <c r="AU749" t="s">
        <v>15</v>
      </c>
      <c r="AV749" s="10">
        <v>41545</v>
      </c>
      <c r="AW749" s="9" t="s">
        <v>444</v>
      </c>
      <c r="AX749" s="10">
        <v>41545</v>
      </c>
      <c r="AY749" s="10">
        <v>41590</v>
      </c>
      <c r="AZ749" s="9" t="s">
        <v>118</v>
      </c>
      <c r="BA749" s="10">
        <v>41590</v>
      </c>
      <c r="CE749" s="10">
        <v>41591</v>
      </c>
    </row>
    <row r="750" spans="1:84" ht="15" customHeight="1">
      <c r="B750" t="s">
        <v>2710</v>
      </c>
      <c r="C750">
        <v>1305582</v>
      </c>
      <c r="D750" t="s">
        <v>64</v>
      </c>
      <c r="E750" t="s">
        <v>58</v>
      </c>
      <c r="H750" s="7" t="s">
        <v>482</v>
      </c>
      <c r="I750" t="s">
        <v>2711</v>
      </c>
      <c r="T750" t="str">
        <f t="shared" si="35"/>
        <v xml:space="preserve">         </v>
      </c>
      <c r="U750" t="s">
        <v>61</v>
      </c>
      <c r="V750" t="s">
        <v>61</v>
      </c>
      <c r="W750" t="s">
        <v>2712</v>
      </c>
      <c r="X750" t="s">
        <v>63</v>
      </c>
      <c r="Y750">
        <v>31</v>
      </c>
      <c r="AB750">
        <v>41</v>
      </c>
      <c r="AD750">
        <v>32</v>
      </c>
      <c r="AE750" t="s">
        <v>66</v>
      </c>
      <c r="AF750">
        <v>3.5</v>
      </c>
      <c r="AG750">
        <v>402</v>
      </c>
      <c r="AH750" t="str">
        <f t="shared" si="36"/>
        <v>KR 31   41  32 SUR 3,5 402</v>
      </c>
      <c r="AI750" t="s">
        <v>61</v>
      </c>
      <c r="AJ750" t="s">
        <v>61</v>
      </c>
      <c r="AK750" t="s">
        <v>67</v>
      </c>
      <c r="AO750" s="1"/>
      <c r="AP750">
        <v>7</v>
      </c>
      <c r="AQ750" s="17">
        <v>41543</v>
      </c>
      <c r="AR750" s="4">
        <v>41550</v>
      </c>
      <c r="AS750" s="5">
        <f t="shared" si="34"/>
        <v>7</v>
      </c>
      <c r="AT750" t="s">
        <v>75</v>
      </c>
      <c r="AU750" t="s">
        <v>15</v>
      </c>
      <c r="AV750" s="10">
        <v>41550</v>
      </c>
      <c r="AW750" s="9" t="s">
        <v>1029</v>
      </c>
      <c r="AX750" s="10">
        <v>41551</v>
      </c>
    </row>
    <row r="751" spans="1:84" ht="15" customHeight="1">
      <c r="B751" t="s">
        <v>2713</v>
      </c>
      <c r="C751">
        <v>1305655</v>
      </c>
      <c r="D751" t="s">
        <v>64</v>
      </c>
      <c r="E751" t="s">
        <v>101</v>
      </c>
      <c r="H751" s="7" t="s">
        <v>2714</v>
      </c>
      <c r="I751" t="s">
        <v>273</v>
      </c>
      <c r="T751" t="str">
        <f t="shared" si="35"/>
        <v xml:space="preserve">         </v>
      </c>
      <c r="U751" t="s">
        <v>61</v>
      </c>
      <c r="V751" t="s">
        <v>61</v>
      </c>
      <c r="W751" t="s">
        <v>2715</v>
      </c>
      <c r="AH751" t="str">
        <f t="shared" si="36"/>
        <v xml:space="preserve">         </v>
      </c>
      <c r="AI751" t="s">
        <v>61</v>
      </c>
      <c r="AJ751" t="s">
        <v>61</v>
      </c>
      <c r="AK751" t="s">
        <v>1696</v>
      </c>
      <c r="AO751" s="1"/>
      <c r="AP751">
        <v>8</v>
      </c>
      <c r="AQ751" s="17">
        <v>41544</v>
      </c>
      <c r="AR751" s="4">
        <v>41544</v>
      </c>
      <c r="AS751" s="5">
        <f t="shared" si="34"/>
        <v>0</v>
      </c>
      <c r="AT751" t="s">
        <v>75</v>
      </c>
      <c r="AU751" t="s">
        <v>15</v>
      </c>
      <c r="AV751" s="10">
        <v>41544</v>
      </c>
      <c r="AW751" s="9" t="s">
        <v>203</v>
      </c>
      <c r="AX751" s="10">
        <v>41547</v>
      </c>
      <c r="CE751" s="10">
        <v>41548</v>
      </c>
    </row>
    <row r="752" spans="1:84" ht="15" customHeight="1">
      <c r="B752" t="s">
        <v>2716</v>
      </c>
      <c r="C752">
        <v>1305656</v>
      </c>
      <c r="D752" t="s">
        <v>64</v>
      </c>
      <c r="E752" t="s">
        <v>58</v>
      </c>
      <c r="H752" s="7" t="s">
        <v>482</v>
      </c>
      <c r="I752" t="s">
        <v>2717</v>
      </c>
      <c r="J752" t="s">
        <v>289</v>
      </c>
      <c r="K752">
        <v>32</v>
      </c>
      <c r="N752">
        <v>34</v>
      </c>
      <c r="O752" t="s">
        <v>170</v>
      </c>
      <c r="T752" t="str">
        <f t="shared" si="35"/>
        <v xml:space="preserve">DG 32   34 D    </v>
      </c>
      <c r="U752" t="s">
        <v>61</v>
      </c>
      <c r="V752">
        <v>2708483</v>
      </c>
      <c r="W752" t="s">
        <v>2718</v>
      </c>
      <c r="X752" t="s">
        <v>289</v>
      </c>
      <c r="Y752">
        <v>32</v>
      </c>
      <c r="AB752">
        <v>34</v>
      </c>
      <c r="AC752" t="s">
        <v>170</v>
      </c>
      <c r="AD752">
        <v>80</v>
      </c>
      <c r="AE752" t="s">
        <v>66</v>
      </c>
      <c r="AH752" t="str">
        <f t="shared" si="36"/>
        <v xml:space="preserve">DG 32   34 D 80 SUR  </v>
      </c>
      <c r="AI752" t="s">
        <v>61</v>
      </c>
      <c r="AJ752" t="s">
        <v>61</v>
      </c>
      <c r="AK752" t="s">
        <v>232</v>
      </c>
      <c r="AO752" s="1"/>
      <c r="AP752">
        <v>9</v>
      </c>
      <c r="AQ752" s="17">
        <v>41547</v>
      </c>
      <c r="AR752" s="4">
        <v>41547</v>
      </c>
      <c r="AS752" s="5">
        <f t="shared" si="34"/>
        <v>0</v>
      </c>
      <c r="AT752" t="s">
        <v>75</v>
      </c>
      <c r="AU752" t="s">
        <v>15</v>
      </c>
      <c r="CE752" s="10">
        <v>41548</v>
      </c>
    </row>
    <row r="753" spans="1:84" ht="15" customHeight="1">
      <c r="B753" t="s">
        <v>2719</v>
      </c>
      <c r="C753">
        <v>1305677</v>
      </c>
      <c r="D753" t="s">
        <v>64</v>
      </c>
      <c r="E753" t="s">
        <v>58</v>
      </c>
      <c r="H753" s="7" t="s">
        <v>482</v>
      </c>
      <c r="I753" t="s">
        <v>60</v>
      </c>
      <c r="T753" t="str">
        <f t="shared" si="35"/>
        <v xml:space="preserve">         </v>
      </c>
      <c r="U753" t="s">
        <v>61</v>
      </c>
      <c r="V753" t="s">
        <v>61</v>
      </c>
      <c r="W753" t="s">
        <v>2720</v>
      </c>
      <c r="X753" t="s">
        <v>146</v>
      </c>
      <c r="Y753">
        <v>32</v>
      </c>
      <c r="Z753" t="s">
        <v>170</v>
      </c>
      <c r="AA753" t="s">
        <v>66</v>
      </c>
      <c r="AB753">
        <v>31</v>
      </c>
      <c r="AC753" t="s">
        <v>104</v>
      </c>
      <c r="AD753">
        <v>71</v>
      </c>
      <c r="AH753" t="str">
        <f t="shared" si="36"/>
        <v xml:space="preserve">TR 32 D SUR 31 B 71   </v>
      </c>
      <c r="AI753">
        <v>70553895</v>
      </c>
      <c r="AJ753">
        <v>2701743</v>
      </c>
      <c r="AK753" t="s">
        <v>449</v>
      </c>
      <c r="AO753" s="1"/>
      <c r="AP753">
        <v>3</v>
      </c>
      <c r="AQ753" s="17">
        <v>41548</v>
      </c>
      <c r="AR753" s="4">
        <v>41548</v>
      </c>
      <c r="AS753" s="5">
        <f t="shared" si="34"/>
        <v>0</v>
      </c>
      <c r="AT753" t="s">
        <v>75</v>
      </c>
      <c r="AU753" t="s">
        <v>15</v>
      </c>
      <c r="AV753" s="10">
        <v>41547</v>
      </c>
      <c r="AW753" s="9" t="s">
        <v>2721</v>
      </c>
      <c r="AX753" s="10">
        <v>41548</v>
      </c>
      <c r="AY753" s="10">
        <v>41550</v>
      </c>
      <c r="AZ753" s="9" t="s">
        <v>237</v>
      </c>
      <c r="BA753" s="10">
        <v>41554</v>
      </c>
      <c r="CE753" s="10">
        <v>41555</v>
      </c>
    </row>
    <row r="754" spans="1:84" ht="15" customHeight="1">
      <c r="B754" t="s">
        <v>2722</v>
      </c>
      <c r="C754" t="s">
        <v>2723</v>
      </c>
      <c r="D754" t="s">
        <v>94</v>
      </c>
      <c r="H754" s="7" t="s">
        <v>2724</v>
      </c>
      <c r="I754" t="s">
        <v>60</v>
      </c>
      <c r="T754" t="str">
        <f t="shared" si="35"/>
        <v xml:space="preserve">         </v>
      </c>
      <c r="U754" t="s">
        <v>61</v>
      </c>
      <c r="V754" t="s">
        <v>61</v>
      </c>
      <c r="W754" t="s">
        <v>2725</v>
      </c>
      <c r="X754" t="s">
        <v>63</v>
      </c>
      <c r="Y754">
        <v>25</v>
      </c>
      <c r="Z754" t="s">
        <v>83</v>
      </c>
      <c r="AB754">
        <v>1</v>
      </c>
      <c r="AD754">
        <v>31</v>
      </c>
      <c r="AG754">
        <v>714</v>
      </c>
      <c r="AH754" t="str">
        <f t="shared" si="36"/>
        <v>KR 25 A  1  31   714</v>
      </c>
      <c r="AI754">
        <v>70554507</v>
      </c>
      <c r="AJ754">
        <v>2663400</v>
      </c>
      <c r="AL754" t="s">
        <v>347</v>
      </c>
      <c r="AN754" t="s">
        <v>137</v>
      </c>
      <c r="AO754" s="1" t="s">
        <v>2726</v>
      </c>
      <c r="AP754">
        <v>10</v>
      </c>
      <c r="AQ754" s="17">
        <v>41548</v>
      </c>
      <c r="AR754" s="4">
        <v>41548</v>
      </c>
      <c r="AS754" s="5">
        <f t="shared" si="34"/>
        <v>0</v>
      </c>
      <c r="AT754" t="s">
        <v>75</v>
      </c>
      <c r="AV754" s="10">
        <v>41548</v>
      </c>
      <c r="AW754" s="9" t="s">
        <v>140</v>
      </c>
      <c r="AX754" s="10">
        <v>41548</v>
      </c>
    </row>
    <row r="755" spans="1:84" ht="15" customHeight="1">
      <c r="B755" t="s">
        <v>2727</v>
      </c>
      <c r="C755">
        <v>1305614</v>
      </c>
      <c r="D755" t="s">
        <v>180</v>
      </c>
      <c r="E755" t="s">
        <v>101</v>
      </c>
      <c r="H755" s="7" t="s">
        <v>2728</v>
      </c>
      <c r="I755" t="s">
        <v>804</v>
      </c>
      <c r="T755" t="str">
        <f t="shared" si="35"/>
        <v xml:space="preserve">         </v>
      </c>
      <c r="U755" t="s">
        <v>61</v>
      </c>
      <c r="V755" t="s">
        <v>61</v>
      </c>
      <c r="W755" t="s">
        <v>2729</v>
      </c>
      <c r="X755" t="s">
        <v>80</v>
      </c>
      <c r="Y755">
        <v>19</v>
      </c>
      <c r="AA755" t="s">
        <v>66</v>
      </c>
      <c r="AB755">
        <v>45</v>
      </c>
      <c r="AD755">
        <v>57</v>
      </c>
      <c r="AH755" t="str">
        <f t="shared" si="36"/>
        <v xml:space="preserve">CL 19  SUR 45  57   </v>
      </c>
      <c r="AI755" t="s">
        <v>61</v>
      </c>
      <c r="AJ755" t="s">
        <v>61</v>
      </c>
      <c r="AK755" t="s">
        <v>243</v>
      </c>
      <c r="AO755" s="1"/>
      <c r="AP755">
        <v>2</v>
      </c>
      <c r="AQ755" s="17">
        <v>41543</v>
      </c>
      <c r="AR755" s="4"/>
      <c r="AS755" s="5">
        <f t="shared" si="34"/>
        <v>-41543</v>
      </c>
      <c r="AT755" t="s">
        <v>69</v>
      </c>
      <c r="AU755" t="s">
        <v>15</v>
      </c>
    </row>
    <row r="756" spans="1:84" ht="15" customHeight="1">
      <c r="A756" t="s">
        <v>2730</v>
      </c>
      <c r="B756" t="s">
        <v>2731</v>
      </c>
      <c r="C756" t="s">
        <v>2732</v>
      </c>
      <c r="D756" t="s">
        <v>180</v>
      </c>
      <c r="H756" s="7" t="s">
        <v>2733</v>
      </c>
      <c r="I756" t="s">
        <v>60</v>
      </c>
      <c r="T756" t="str">
        <f t="shared" si="35"/>
        <v xml:space="preserve">         </v>
      </c>
      <c r="U756" t="s">
        <v>61</v>
      </c>
      <c r="V756" t="s">
        <v>61</v>
      </c>
      <c r="W756" t="s">
        <v>2734</v>
      </c>
      <c r="X756" t="s">
        <v>80</v>
      </c>
      <c r="Y756">
        <v>36</v>
      </c>
      <c r="AA756" t="s">
        <v>66</v>
      </c>
      <c r="AB756">
        <v>22</v>
      </c>
      <c r="AD756">
        <v>5</v>
      </c>
      <c r="AG756" t="s">
        <v>2735</v>
      </c>
      <c r="AH756" t="str">
        <f t="shared" si="36"/>
        <v>CL 36  SUR 22  5   4c</v>
      </c>
      <c r="AI756" t="s">
        <v>61</v>
      </c>
      <c r="AJ756" t="s">
        <v>61</v>
      </c>
      <c r="AL756" t="s">
        <v>419</v>
      </c>
      <c r="AO756" s="1"/>
      <c r="AP756">
        <v>5</v>
      </c>
      <c r="AQ756" s="17">
        <v>41543</v>
      </c>
      <c r="AR756" s="4">
        <v>41543</v>
      </c>
      <c r="AS756" s="5">
        <f t="shared" si="34"/>
        <v>0</v>
      </c>
      <c r="AT756" t="s">
        <v>75</v>
      </c>
      <c r="AU756" t="s">
        <v>15</v>
      </c>
      <c r="AV756" s="10">
        <v>41543</v>
      </c>
      <c r="AW756" s="9" t="s">
        <v>118</v>
      </c>
      <c r="AX756" s="10">
        <v>41548</v>
      </c>
      <c r="AY756" s="10">
        <v>41604</v>
      </c>
      <c r="AZ756" s="9" t="s">
        <v>421</v>
      </c>
      <c r="BA756" s="10">
        <v>41605</v>
      </c>
      <c r="BB756" s="10">
        <v>41613</v>
      </c>
      <c r="BC756" s="9" t="s">
        <v>746</v>
      </c>
      <c r="BD756" s="10">
        <v>41614</v>
      </c>
    </row>
    <row r="757" spans="1:84" ht="15" customHeight="1">
      <c r="B757" t="s">
        <v>2736</v>
      </c>
      <c r="C757">
        <v>1305652</v>
      </c>
      <c r="D757" t="s">
        <v>64</v>
      </c>
      <c r="E757" t="s">
        <v>101</v>
      </c>
      <c r="H757" s="7" t="s">
        <v>2737</v>
      </c>
      <c r="I757" t="s">
        <v>231</v>
      </c>
      <c r="T757" t="str">
        <f t="shared" si="35"/>
        <v xml:space="preserve">         </v>
      </c>
      <c r="U757" t="s">
        <v>61</v>
      </c>
      <c r="V757" t="s">
        <v>61</v>
      </c>
      <c r="W757" t="s">
        <v>2738</v>
      </c>
      <c r="X757" t="s">
        <v>63</v>
      </c>
      <c r="Y757">
        <v>38</v>
      </c>
      <c r="AB757">
        <v>38</v>
      </c>
      <c r="AC757" t="s">
        <v>83</v>
      </c>
      <c r="AE757" t="s">
        <v>66</v>
      </c>
      <c r="AH757" t="str">
        <f t="shared" si="36"/>
        <v xml:space="preserve">KR 38   38 A  SUR  </v>
      </c>
      <c r="AI757" t="s">
        <v>61</v>
      </c>
      <c r="AJ757" t="s">
        <v>61</v>
      </c>
      <c r="AK757" t="s">
        <v>211</v>
      </c>
      <c r="AO757" s="1"/>
      <c r="AP757">
        <v>9</v>
      </c>
      <c r="AQ757" s="17">
        <v>41544</v>
      </c>
      <c r="AR757" s="4"/>
      <c r="AS757" s="5">
        <f t="shared" si="34"/>
        <v>-41544</v>
      </c>
      <c r="AT757" t="s">
        <v>75</v>
      </c>
      <c r="AU757" t="s">
        <v>15</v>
      </c>
      <c r="AV757" s="10"/>
    </row>
    <row r="758" spans="1:84" ht="15" customHeight="1">
      <c r="B758" t="s">
        <v>2739</v>
      </c>
      <c r="C758">
        <v>1305657</v>
      </c>
      <c r="D758" t="s">
        <v>180</v>
      </c>
      <c r="H758" s="7" t="s">
        <v>2740</v>
      </c>
      <c r="I758" t="s">
        <v>60</v>
      </c>
      <c r="T758" t="str">
        <f t="shared" si="35"/>
        <v xml:space="preserve">         </v>
      </c>
      <c r="U758" t="s">
        <v>61</v>
      </c>
      <c r="V758" t="s">
        <v>61</v>
      </c>
      <c r="W758" t="s">
        <v>2741</v>
      </c>
      <c r="X758" t="s">
        <v>80</v>
      </c>
      <c r="Y758">
        <v>40</v>
      </c>
      <c r="Z758" t="s">
        <v>72</v>
      </c>
      <c r="AA758" t="s">
        <v>66</v>
      </c>
      <c r="AB758">
        <v>24</v>
      </c>
      <c r="AC758" t="s">
        <v>104</v>
      </c>
      <c r="AD758">
        <v>200</v>
      </c>
      <c r="AH758" t="str">
        <f t="shared" si="36"/>
        <v xml:space="preserve">CL 40 F SUR 24 B 200   </v>
      </c>
      <c r="AI758" t="s">
        <v>61</v>
      </c>
      <c r="AJ758" t="s">
        <v>61</v>
      </c>
      <c r="AK758" t="s">
        <v>117</v>
      </c>
      <c r="AO758" s="1"/>
      <c r="AP758">
        <v>6</v>
      </c>
      <c r="AQ758" s="17">
        <v>41547</v>
      </c>
      <c r="AR758" s="4"/>
      <c r="AS758" s="5">
        <f t="shared" si="34"/>
        <v>-41547</v>
      </c>
      <c r="AT758" t="s">
        <v>75</v>
      </c>
      <c r="AU758" t="s">
        <v>15</v>
      </c>
      <c r="AV758" s="10"/>
    </row>
    <row r="759" spans="1:84" ht="15" customHeight="1">
      <c r="B759" t="s">
        <v>2742</v>
      </c>
      <c r="C759">
        <v>1305696</v>
      </c>
      <c r="D759" t="s">
        <v>64</v>
      </c>
      <c r="E759" t="s">
        <v>101</v>
      </c>
      <c r="H759" s="7" t="s">
        <v>2743</v>
      </c>
      <c r="I759" t="s">
        <v>60</v>
      </c>
      <c r="T759" t="str">
        <f t="shared" si="35"/>
        <v xml:space="preserve">         </v>
      </c>
      <c r="U759" t="s">
        <v>61</v>
      </c>
      <c r="V759" t="s">
        <v>61</v>
      </c>
      <c r="W759" t="s">
        <v>2744</v>
      </c>
      <c r="AH759" t="str">
        <f t="shared" si="36"/>
        <v xml:space="preserve">         </v>
      </c>
      <c r="AI759" t="s">
        <v>61</v>
      </c>
      <c r="AJ759" t="s">
        <v>61</v>
      </c>
      <c r="AL759" t="s">
        <v>91</v>
      </c>
      <c r="AO759" s="1"/>
      <c r="AP759">
        <v>12</v>
      </c>
      <c r="AQ759" s="17">
        <v>41549</v>
      </c>
      <c r="AR759" s="4"/>
      <c r="AS759" s="5">
        <f t="shared" si="34"/>
        <v>-41549</v>
      </c>
      <c r="AT759" t="s">
        <v>75</v>
      </c>
      <c r="AU759" t="s">
        <v>15</v>
      </c>
      <c r="AV759" s="10"/>
    </row>
    <row r="760" spans="1:84" ht="15" customHeight="1">
      <c r="B760" t="s">
        <v>2745</v>
      </c>
      <c r="C760">
        <v>1305719</v>
      </c>
      <c r="D760" t="s">
        <v>180</v>
      </c>
      <c r="H760" s="7" t="s">
        <v>2746</v>
      </c>
      <c r="I760" t="s">
        <v>60</v>
      </c>
      <c r="T760" t="str">
        <f t="shared" si="35"/>
        <v xml:space="preserve">         </v>
      </c>
      <c r="U760" t="s">
        <v>61</v>
      </c>
      <c r="V760" t="s">
        <v>61</v>
      </c>
      <c r="W760" t="s">
        <v>2747</v>
      </c>
      <c r="AH760" t="str">
        <f t="shared" si="36"/>
        <v xml:space="preserve">         </v>
      </c>
      <c r="AI760" t="s">
        <v>61</v>
      </c>
      <c r="AJ760" t="s">
        <v>61</v>
      </c>
      <c r="AK760" t="s">
        <v>397</v>
      </c>
      <c r="AO760" s="1"/>
      <c r="AP760">
        <v>5</v>
      </c>
      <c r="AQ760" s="17">
        <v>41550</v>
      </c>
      <c r="AR760" s="4">
        <v>41550</v>
      </c>
      <c r="AS760" s="5">
        <f t="shared" si="34"/>
        <v>0</v>
      </c>
      <c r="AT760" t="s">
        <v>75</v>
      </c>
      <c r="AU760" t="s">
        <v>15</v>
      </c>
      <c r="AV760" s="10">
        <v>41549</v>
      </c>
      <c r="AW760" s="9" t="s">
        <v>1029</v>
      </c>
      <c r="AX760" s="10">
        <v>41550</v>
      </c>
      <c r="BK760" s="10">
        <v>41576</v>
      </c>
      <c r="BL760" s="10">
        <v>41576</v>
      </c>
      <c r="CE760" s="10">
        <v>41617</v>
      </c>
      <c r="CF760" s="10"/>
    </row>
    <row r="761" spans="1:84" ht="15" customHeight="1">
      <c r="B761" t="s">
        <v>2748</v>
      </c>
      <c r="C761">
        <v>1305729</v>
      </c>
      <c r="D761" t="s">
        <v>64</v>
      </c>
      <c r="E761" t="s">
        <v>58</v>
      </c>
      <c r="H761" s="7" t="s">
        <v>482</v>
      </c>
      <c r="I761" t="s">
        <v>60</v>
      </c>
      <c r="T761" t="str">
        <f t="shared" si="35"/>
        <v xml:space="preserve">         </v>
      </c>
      <c r="U761" t="s">
        <v>61</v>
      </c>
      <c r="V761" t="s">
        <v>61</v>
      </c>
      <c r="W761" t="s">
        <v>2749</v>
      </c>
      <c r="X761" t="s">
        <v>80</v>
      </c>
      <c r="Y761">
        <v>34</v>
      </c>
      <c r="Z761" t="s">
        <v>83</v>
      </c>
      <c r="AA761" t="s">
        <v>66</v>
      </c>
      <c r="AB761">
        <v>27</v>
      </c>
      <c r="AC761" t="s">
        <v>170</v>
      </c>
      <c r="AD761">
        <v>100</v>
      </c>
      <c r="AH761" t="str">
        <f t="shared" si="36"/>
        <v xml:space="preserve">CL 34 A SUR 27 D 100   </v>
      </c>
      <c r="AI761">
        <v>98541131</v>
      </c>
      <c r="AJ761">
        <v>2704586</v>
      </c>
      <c r="AK761" t="s">
        <v>194</v>
      </c>
      <c r="AO761" s="1"/>
      <c r="AP761">
        <v>3</v>
      </c>
      <c r="AQ761" s="17">
        <v>41551</v>
      </c>
      <c r="AR761" s="4">
        <v>41551</v>
      </c>
      <c r="AS761" s="5">
        <f t="shared" si="34"/>
        <v>0</v>
      </c>
      <c r="AT761" t="s">
        <v>69</v>
      </c>
      <c r="AU761" t="s">
        <v>7</v>
      </c>
      <c r="AV761" s="10">
        <v>41550</v>
      </c>
      <c r="AW761" s="9" t="s">
        <v>1029</v>
      </c>
      <c r="AX761" s="10">
        <v>41551</v>
      </c>
    </row>
    <row r="762" spans="1:84" ht="15" customHeight="1">
      <c r="A762" t="s">
        <v>2750</v>
      </c>
      <c r="B762" t="s">
        <v>2751</v>
      </c>
      <c r="C762" t="s">
        <v>2752</v>
      </c>
      <c r="D762" t="s">
        <v>180</v>
      </c>
      <c r="E762" t="s">
        <v>58</v>
      </c>
      <c r="G762" t="s">
        <v>2753</v>
      </c>
      <c r="H762" s="7" t="s">
        <v>2754</v>
      </c>
      <c r="I762" t="s">
        <v>218</v>
      </c>
      <c r="T762" t="str">
        <f t="shared" si="35"/>
        <v xml:space="preserve">         </v>
      </c>
      <c r="U762" t="s">
        <v>61</v>
      </c>
      <c r="V762" t="s">
        <v>61</v>
      </c>
      <c r="W762" t="s">
        <v>2755</v>
      </c>
      <c r="X762" t="s">
        <v>80</v>
      </c>
      <c r="Y762">
        <v>27</v>
      </c>
      <c r="AA762" t="s">
        <v>66</v>
      </c>
      <c r="AB762">
        <v>27</v>
      </c>
      <c r="AD762">
        <v>39</v>
      </c>
      <c r="AH762" t="str">
        <f t="shared" si="36"/>
        <v xml:space="preserve">CL 27  SUR 27  39   </v>
      </c>
      <c r="AI762" t="s">
        <v>61</v>
      </c>
      <c r="AJ762">
        <v>2662277</v>
      </c>
      <c r="AK762" t="s">
        <v>99</v>
      </c>
      <c r="AO762" s="1"/>
      <c r="AP762">
        <v>4</v>
      </c>
      <c r="AQ762" s="17">
        <v>41547</v>
      </c>
      <c r="AR762" s="4">
        <v>41554</v>
      </c>
      <c r="AS762" s="5">
        <f t="shared" si="34"/>
        <v>7</v>
      </c>
      <c r="AT762" t="s">
        <v>75</v>
      </c>
      <c r="AU762" t="s">
        <v>15</v>
      </c>
      <c r="AV762" s="10"/>
    </row>
    <row r="763" spans="1:84" ht="15" customHeight="1">
      <c r="A763" t="s">
        <v>2756</v>
      </c>
      <c r="B763" t="s">
        <v>2757</v>
      </c>
      <c r="C763" t="s">
        <v>2758</v>
      </c>
      <c r="D763" t="s">
        <v>94</v>
      </c>
      <c r="H763" s="7" t="s">
        <v>2759</v>
      </c>
      <c r="I763" t="s">
        <v>89</v>
      </c>
      <c r="T763" t="str">
        <f t="shared" si="35"/>
        <v xml:space="preserve">         </v>
      </c>
      <c r="U763" t="s">
        <v>61</v>
      </c>
      <c r="V763" t="s">
        <v>61</v>
      </c>
      <c r="W763" t="s">
        <v>2760</v>
      </c>
      <c r="AH763" t="str">
        <f t="shared" si="36"/>
        <v xml:space="preserve">         </v>
      </c>
      <c r="AI763">
        <v>8317453</v>
      </c>
      <c r="AJ763" t="s">
        <v>61</v>
      </c>
      <c r="AL763" t="s">
        <v>91</v>
      </c>
      <c r="AO763" s="1" t="s">
        <v>2761</v>
      </c>
      <c r="AP763">
        <v>12</v>
      </c>
      <c r="AQ763" s="17">
        <v>41540</v>
      </c>
      <c r="AR763" s="4"/>
      <c r="AS763" s="5">
        <f t="shared" si="34"/>
        <v>-41540</v>
      </c>
      <c r="AT763" t="s">
        <v>75</v>
      </c>
      <c r="AU763" t="s">
        <v>15</v>
      </c>
      <c r="AV763" s="10"/>
    </row>
    <row r="764" spans="1:84" ht="15" customHeight="1">
      <c r="A764" t="s">
        <v>2762</v>
      </c>
      <c r="B764" t="s">
        <v>2763</v>
      </c>
      <c r="C764">
        <v>16318</v>
      </c>
      <c r="D764" t="s">
        <v>180</v>
      </c>
      <c r="H764" s="7" t="s">
        <v>2764</v>
      </c>
      <c r="I764" t="s">
        <v>218</v>
      </c>
      <c r="T764" t="str">
        <f t="shared" si="35"/>
        <v xml:space="preserve">         </v>
      </c>
      <c r="U764" t="s">
        <v>61</v>
      </c>
      <c r="V764" t="s">
        <v>61</v>
      </c>
      <c r="W764" t="s">
        <v>2765</v>
      </c>
      <c r="X764" t="s">
        <v>63</v>
      </c>
      <c r="Y764">
        <v>25</v>
      </c>
      <c r="AB764">
        <v>39</v>
      </c>
      <c r="AC764" t="s">
        <v>104</v>
      </c>
      <c r="AD764">
        <v>101</v>
      </c>
      <c r="AE764" t="s">
        <v>66</v>
      </c>
      <c r="AH764" t="str">
        <f t="shared" si="36"/>
        <v xml:space="preserve">KR 25   39 B 101 SUR  </v>
      </c>
      <c r="AI764" t="s">
        <v>61</v>
      </c>
      <c r="AJ764" t="s">
        <v>61</v>
      </c>
      <c r="AK764" t="s">
        <v>454</v>
      </c>
      <c r="AO764" s="1"/>
      <c r="AP764">
        <v>6</v>
      </c>
      <c r="AQ764" s="17">
        <v>41547</v>
      </c>
      <c r="AR764" s="4">
        <v>41556</v>
      </c>
      <c r="AS764" s="5">
        <f t="shared" si="34"/>
        <v>9</v>
      </c>
      <c r="AT764" t="s">
        <v>75</v>
      </c>
      <c r="AV764" s="10"/>
      <c r="BK764" s="10">
        <v>41562</v>
      </c>
      <c r="BL764" s="10">
        <v>41562</v>
      </c>
      <c r="CE764" s="10">
        <v>42017</v>
      </c>
    </row>
    <row r="765" spans="1:84" ht="15" customHeight="1">
      <c r="B765" t="s">
        <v>2766</v>
      </c>
      <c r="D765" t="s">
        <v>77</v>
      </c>
      <c r="H765" s="7" t="s">
        <v>2767</v>
      </c>
      <c r="I765" t="s">
        <v>60</v>
      </c>
      <c r="T765" t="str">
        <f t="shared" si="35"/>
        <v xml:space="preserve">         </v>
      </c>
      <c r="U765" t="s">
        <v>61</v>
      </c>
      <c r="V765" t="s">
        <v>61</v>
      </c>
      <c r="W765" t="s">
        <v>2768</v>
      </c>
      <c r="X765" t="s">
        <v>80</v>
      </c>
      <c r="Y765">
        <v>36</v>
      </c>
      <c r="AA765" t="s">
        <v>66</v>
      </c>
      <c r="AB765">
        <v>27</v>
      </c>
      <c r="AC765" t="s">
        <v>81</v>
      </c>
      <c r="AD765">
        <v>28</v>
      </c>
      <c r="AH765" t="str">
        <f t="shared" si="36"/>
        <v xml:space="preserve">CL 36  SUR 27 C 28   </v>
      </c>
      <c r="AI765">
        <v>1037614031</v>
      </c>
      <c r="AJ765">
        <v>5879031</v>
      </c>
      <c r="AK765" t="s">
        <v>311</v>
      </c>
      <c r="AO765" s="1"/>
      <c r="AP765">
        <v>5</v>
      </c>
      <c r="AQ765" s="17">
        <v>41483</v>
      </c>
      <c r="AR765" s="4">
        <v>41483</v>
      </c>
      <c r="AS765" s="5">
        <f t="shared" si="34"/>
        <v>0</v>
      </c>
      <c r="AT765" t="s">
        <v>75</v>
      </c>
      <c r="AU765" t="s">
        <v>15</v>
      </c>
      <c r="AV765" s="10"/>
    </row>
    <row r="766" spans="1:84" ht="15" customHeight="1">
      <c r="B766" t="s">
        <v>2769</v>
      </c>
      <c r="D766" t="s">
        <v>77</v>
      </c>
      <c r="H766" s="7" t="s">
        <v>2767</v>
      </c>
      <c r="I766" t="s">
        <v>60</v>
      </c>
      <c r="T766" t="str">
        <f t="shared" si="35"/>
        <v xml:space="preserve">         </v>
      </c>
      <c r="U766" t="s">
        <v>61</v>
      </c>
      <c r="V766" t="s">
        <v>61</v>
      </c>
      <c r="W766" t="s">
        <v>2770</v>
      </c>
      <c r="X766" t="s">
        <v>80</v>
      </c>
      <c r="Y766">
        <v>36</v>
      </c>
      <c r="AA766" t="s">
        <v>66</v>
      </c>
      <c r="AB766">
        <v>27</v>
      </c>
      <c r="AC766" t="s">
        <v>170</v>
      </c>
      <c r="AD766">
        <v>20</v>
      </c>
      <c r="AH766" t="str">
        <f t="shared" si="36"/>
        <v xml:space="preserve">CL 36  SUR 27 D 20   </v>
      </c>
      <c r="AI766">
        <v>8163300</v>
      </c>
      <c r="AJ766">
        <v>5880851</v>
      </c>
      <c r="AK766" t="s">
        <v>311</v>
      </c>
      <c r="AO766" s="1"/>
      <c r="AP766">
        <v>5</v>
      </c>
      <c r="AQ766" s="17">
        <v>41483</v>
      </c>
      <c r="AR766" s="4">
        <v>41483</v>
      </c>
      <c r="AS766" s="5">
        <f t="shared" si="34"/>
        <v>0</v>
      </c>
      <c r="AT766" t="s">
        <v>75</v>
      </c>
      <c r="AU766" t="s">
        <v>15</v>
      </c>
      <c r="AV766" s="10"/>
    </row>
    <row r="767" spans="1:84" ht="15" customHeight="1">
      <c r="B767" t="s">
        <v>2771</v>
      </c>
      <c r="D767" t="s">
        <v>77</v>
      </c>
      <c r="H767" s="7" t="s">
        <v>2767</v>
      </c>
      <c r="I767" t="s">
        <v>60</v>
      </c>
      <c r="T767" t="str">
        <f t="shared" si="35"/>
        <v xml:space="preserve">         </v>
      </c>
      <c r="U767" t="s">
        <v>61</v>
      </c>
      <c r="V767" t="s">
        <v>61</v>
      </c>
      <c r="W767" t="s">
        <v>2772</v>
      </c>
      <c r="X767" t="s">
        <v>63</v>
      </c>
      <c r="Y767">
        <v>46</v>
      </c>
      <c r="Z767" t="s">
        <v>170</v>
      </c>
      <c r="AB767">
        <v>75</v>
      </c>
      <c r="AD767">
        <v>47</v>
      </c>
      <c r="AH767" t="str">
        <f t="shared" si="36"/>
        <v xml:space="preserve">KR 46 D  75  47   </v>
      </c>
      <c r="AI767">
        <v>1039448</v>
      </c>
      <c r="AJ767">
        <v>3206203956</v>
      </c>
      <c r="AK767" t="s">
        <v>64</v>
      </c>
      <c r="AO767" s="1"/>
      <c r="AQ767" s="17">
        <v>41483</v>
      </c>
      <c r="AR767" s="4">
        <v>41483</v>
      </c>
      <c r="AS767" s="5">
        <f t="shared" si="34"/>
        <v>0</v>
      </c>
      <c r="AT767" t="s">
        <v>75</v>
      </c>
      <c r="AU767" t="s">
        <v>15</v>
      </c>
      <c r="AV767" s="10"/>
    </row>
    <row r="768" spans="1:84" ht="15" customHeight="1">
      <c r="B768" t="s">
        <v>2773</v>
      </c>
      <c r="D768" t="s">
        <v>77</v>
      </c>
      <c r="H768" s="7" t="s">
        <v>2767</v>
      </c>
      <c r="I768" t="s">
        <v>60</v>
      </c>
      <c r="T768" t="str">
        <f t="shared" si="35"/>
        <v xml:space="preserve">         </v>
      </c>
      <c r="U768" t="s">
        <v>61</v>
      </c>
      <c r="V768" t="s">
        <v>61</v>
      </c>
      <c r="W768" t="s">
        <v>2774</v>
      </c>
      <c r="X768" t="s">
        <v>80</v>
      </c>
      <c r="Y768">
        <v>53</v>
      </c>
      <c r="AA768" t="s">
        <v>66</v>
      </c>
      <c r="AB768">
        <v>40</v>
      </c>
      <c r="AD768">
        <v>63</v>
      </c>
      <c r="AG768">
        <v>201</v>
      </c>
      <c r="AH768" t="str">
        <f t="shared" si="36"/>
        <v>CL 53  SUR 40  63   201</v>
      </c>
      <c r="AI768">
        <v>1039452877</v>
      </c>
      <c r="AJ768">
        <v>2703879</v>
      </c>
      <c r="AK768" t="s">
        <v>225</v>
      </c>
      <c r="AO768" s="1"/>
      <c r="AP768">
        <v>7</v>
      </c>
      <c r="AQ768" s="17">
        <v>41483</v>
      </c>
      <c r="AR768" s="4">
        <v>41483</v>
      </c>
      <c r="AS768" s="5">
        <f t="shared" si="34"/>
        <v>0</v>
      </c>
      <c r="AT768" t="s">
        <v>75</v>
      </c>
      <c r="AU768" t="s">
        <v>15</v>
      </c>
      <c r="AV768" s="10"/>
    </row>
    <row r="769" spans="2:84" ht="15" customHeight="1">
      <c r="B769" t="s">
        <v>2775</v>
      </c>
      <c r="D769" t="s">
        <v>77</v>
      </c>
      <c r="H769" s="7" t="s">
        <v>2767</v>
      </c>
      <c r="I769" t="s">
        <v>60</v>
      </c>
      <c r="T769" t="str">
        <f t="shared" si="35"/>
        <v xml:space="preserve">         </v>
      </c>
      <c r="U769" t="s">
        <v>61</v>
      </c>
      <c r="V769" t="s">
        <v>61</v>
      </c>
      <c r="W769" t="s">
        <v>2776</v>
      </c>
      <c r="X769" t="s">
        <v>63</v>
      </c>
      <c r="Y769">
        <v>33</v>
      </c>
      <c r="AB769">
        <v>39</v>
      </c>
      <c r="AD769">
        <v>32</v>
      </c>
      <c r="AE769" t="s">
        <v>66</v>
      </c>
      <c r="AH769" t="str">
        <f t="shared" si="36"/>
        <v xml:space="preserve">KR 33   39  32 SUR  </v>
      </c>
      <c r="AI769">
        <v>1037615886</v>
      </c>
      <c r="AJ769">
        <v>2705617</v>
      </c>
      <c r="AK769" t="s">
        <v>211</v>
      </c>
      <c r="AO769" s="1"/>
      <c r="AP769">
        <v>9</v>
      </c>
      <c r="AQ769" s="17">
        <v>41483</v>
      </c>
      <c r="AR769" s="4">
        <v>41483</v>
      </c>
      <c r="AS769" s="5">
        <f t="shared" si="34"/>
        <v>0</v>
      </c>
      <c r="AT769" t="s">
        <v>75</v>
      </c>
      <c r="AU769" t="s">
        <v>15</v>
      </c>
      <c r="AV769" s="10"/>
    </row>
    <row r="770" spans="2:84" ht="15" customHeight="1">
      <c r="B770" t="s">
        <v>2777</v>
      </c>
      <c r="D770" t="s">
        <v>77</v>
      </c>
      <c r="H770" s="7" t="s">
        <v>2778</v>
      </c>
      <c r="I770" t="s">
        <v>60</v>
      </c>
      <c r="T770" t="str">
        <f t="shared" si="35"/>
        <v xml:space="preserve">         </v>
      </c>
      <c r="U770" t="s">
        <v>61</v>
      </c>
      <c r="V770" t="s">
        <v>61</v>
      </c>
      <c r="W770" t="s">
        <v>2779</v>
      </c>
      <c r="X770" t="s">
        <v>63</v>
      </c>
      <c r="Y770">
        <v>42</v>
      </c>
      <c r="AB770">
        <v>48</v>
      </c>
      <c r="AC770" t="s">
        <v>170</v>
      </c>
      <c r="AD770">
        <v>42</v>
      </c>
      <c r="AE770" t="s">
        <v>66</v>
      </c>
      <c r="AH770" t="str">
        <f t="shared" si="36"/>
        <v xml:space="preserve">KR 42   48 D 42 SUR  </v>
      </c>
      <c r="AI770">
        <v>98559057</v>
      </c>
      <c r="AJ770">
        <v>3313469</v>
      </c>
      <c r="AK770" t="s">
        <v>109</v>
      </c>
      <c r="AO770" s="1"/>
      <c r="AP770">
        <v>7</v>
      </c>
      <c r="AQ770" s="17">
        <v>41483</v>
      </c>
      <c r="AR770" s="4">
        <v>41483</v>
      </c>
      <c r="AS770" s="5">
        <f t="shared" si="34"/>
        <v>0</v>
      </c>
      <c r="AT770" t="s">
        <v>75</v>
      </c>
      <c r="AU770" t="s">
        <v>15</v>
      </c>
    </row>
    <row r="771" spans="2:84" ht="15" customHeight="1">
      <c r="B771" t="s">
        <v>2780</v>
      </c>
      <c r="C771">
        <v>1305758</v>
      </c>
      <c r="D771" t="s">
        <v>64</v>
      </c>
      <c r="E771" t="s">
        <v>101</v>
      </c>
      <c r="F771">
        <v>3</v>
      </c>
      <c r="H771" s="7" t="s">
        <v>2781</v>
      </c>
      <c r="I771" t="s">
        <v>60</v>
      </c>
      <c r="U771" t="s">
        <v>61</v>
      </c>
      <c r="V771" t="s">
        <v>61</v>
      </c>
      <c r="W771" t="s">
        <v>2782</v>
      </c>
      <c r="X771" t="s">
        <v>63</v>
      </c>
      <c r="Y771">
        <v>40</v>
      </c>
      <c r="AB771">
        <v>38</v>
      </c>
      <c r="AD771">
        <v>73</v>
      </c>
      <c r="AE771" t="s">
        <v>66</v>
      </c>
      <c r="AH771" t="str">
        <f>CONCATENATE(X771," ",Y771," ",Z771," ",AA771," ",AB771," ",AC771," ",AD771," ",AE771," ",AF771," ",AG771)</f>
        <v xml:space="preserve">KR 40   38  73 SUR  </v>
      </c>
      <c r="AI771">
        <v>1152437344</v>
      </c>
      <c r="AJ771">
        <v>2768444</v>
      </c>
      <c r="AK771" t="s">
        <v>147</v>
      </c>
      <c r="AO771" s="1"/>
      <c r="AP771">
        <v>9</v>
      </c>
      <c r="AQ771" s="17">
        <v>41554</v>
      </c>
      <c r="AR771" s="4">
        <v>41554</v>
      </c>
      <c r="AS771" s="5">
        <f t="shared" si="34"/>
        <v>0</v>
      </c>
      <c r="AT771" t="s">
        <v>69</v>
      </c>
      <c r="AU771" t="s">
        <v>15</v>
      </c>
      <c r="AV771" s="10">
        <v>41551</v>
      </c>
      <c r="AW771" s="9" t="s">
        <v>1614</v>
      </c>
      <c r="AX771" s="10">
        <v>41554</v>
      </c>
      <c r="BM771" s="10">
        <v>41610</v>
      </c>
      <c r="BO771" s="10">
        <v>41619</v>
      </c>
      <c r="BS771" s="10">
        <v>41660</v>
      </c>
      <c r="CE771" s="10">
        <v>41315</v>
      </c>
    </row>
    <row r="772" spans="2:84" ht="15" customHeight="1">
      <c r="B772" t="s">
        <v>2783</v>
      </c>
      <c r="C772">
        <v>1305750</v>
      </c>
      <c r="D772" t="s">
        <v>94</v>
      </c>
      <c r="H772" s="7" t="s">
        <v>2784</v>
      </c>
      <c r="I772" t="s">
        <v>60</v>
      </c>
      <c r="T772" t="str">
        <f t="shared" si="35"/>
        <v xml:space="preserve">         </v>
      </c>
      <c r="U772" t="s">
        <v>61</v>
      </c>
      <c r="V772" t="s">
        <v>61</v>
      </c>
      <c r="W772" t="s">
        <v>2785</v>
      </c>
      <c r="X772" t="s">
        <v>63</v>
      </c>
      <c r="Y772">
        <v>42</v>
      </c>
      <c r="Z772" t="s">
        <v>104</v>
      </c>
      <c r="AB772">
        <v>46</v>
      </c>
      <c r="AD772">
        <v>26</v>
      </c>
      <c r="AE772" t="s">
        <v>66</v>
      </c>
      <c r="AH772" t="str">
        <f t="shared" si="36"/>
        <v xml:space="preserve">KR 42 B  46  26 SUR  </v>
      </c>
      <c r="AI772">
        <v>70557360</v>
      </c>
      <c r="AJ772">
        <v>3116046495</v>
      </c>
      <c r="AK772" t="s">
        <v>316</v>
      </c>
      <c r="AO772" s="1"/>
      <c r="AP772">
        <v>7</v>
      </c>
      <c r="AQ772" s="17">
        <v>41554</v>
      </c>
      <c r="AR772" s="4">
        <v>41554</v>
      </c>
      <c r="AS772" s="5">
        <f t="shared" si="34"/>
        <v>0</v>
      </c>
      <c r="AT772" t="s">
        <v>75</v>
      </c>
      <c r="AU772" t="s">
        <v>15</v>
      </c>
    </row>
    <row r="773" spans="2:84" ht="15" customHeight="1">
      <c r="B773" t="s">
        <v>2786</v>
      </c>
      <c r="C773">
        <v>1305730</v>
      </c>
      <c r="D773" t="s">
        <v>64</v>
      </c>
      <c r="E773" t="s">
        <v>58</v>
      </c>
      <c r="H773" s="7" t="s">
        <v>482</v>
      </c>
      <c r="I773" t="s">
        <v>2787</v>
      </c>
      <c r="J773" t="s">
        <v>63</v>
      </c>
      <c r="K773">
        <v>45</v>
      </c>
      <c r="L773" t="s">
        <v>104</v>
      </c>
      <c r="N773">
        <v>29</v>
      </c>
      <c r="P773">
        <v>71</v>
      </c>
      <c r="Q773" t="s">
        <v>66</v>
      </c>
      <c r="T773" t="str">
        <f t="shared" si="35"/>
        <v xml:space="preserve">KR 45 B  29  71 SUR  </v>
      </c>
      <c r="U773">
        <v>9001531151</v>
      </c>
      <c r="V773">
        <v>3768957</v>
      </c>
      <c r="W773" t="s">
        <v>2788</v>
      </c>
      <c r="X773" t="s">
        <v>63</v>
      </c>
      <c r="Y773">
        <v>46</v>
      </c>
      <c r="Z773" t="s">
        <v>83</v>
      </c>
      <c r="AB773">
        <v>29</v>
      </c>
      <c r="AD773">
        <v>20</v>
      </c>
      <c r="AE773" t="s">
        <v>66</v>
      </c>
      <c r="AH773" t="str">
        <f t="shared" si="36"/>
        <v xml:space="preserve">KR 46 A  29  20 SUR  </v>
      </c>
      <c r="AI773" t="s">
        <v>61</v>
      </c>
      <c r="AJ773" t="s">
        <v>61</v>
      </c>
      <c r="AK773" t="s">
        <v>404</v>
      </c>
      <c r="AO773" s="1"/>
      <c r="AP773">
        <v>2</v>
      </c>
      <c r="AQ773" s="17">
        <v>41551</v>
      </c>
      <c r="AR773" s="4"/>
      <c r="AS773" s="5">
        <f t="shared" ref="AS773:AS836" si="37">+AR773-AQ773</f>
        <v>-41551</v>
      </c>
      <c r="AT773" t="s">
        <v>75</v>
      </c>
      <c r="AU773" t="s">
        <v>15</v>
      </c>
    </row>
    <row r="774" spans="2:84" ht="15" customHeight="1">
      <c r="B774" t="s">
        <v>2789</v>
      </c>
      <c r="C774">
        <v>1305759</v>
      </c>
      <c r="D774" t="s">
        <v>180</v>
      </c>
      <c r="H774" s="7" t="s">
        <v>2790</v>
      </c>
      <c r="I774" t="s">
        <v>60</v>
      </c>
      <c r="T774" t="str">
        <f t="shared" ref="T774:T803" si="38">CONCATENATE(J774," ",K774," ",L774," ",M774," ",N774," ",O774," ",P774," ",Q774," ",R774," ",S774)</f>
        <v xml:space="preserve">         </v>
      </c>
      <c r="U774" t="s">
        <v>61</v>
      </c>
      <c r="V774" t="s">
        <v>61</v>
      </c>
      <c r="W774" t="s">
        <v>2791</v>
      </c>
      <c r="AH774" t="str">
        <f t="shared" si="36"/>
        <v xml:space="preserve">         </v>
      </c>
      <c r="AI774">
        <v>43730111</v>
      </c>
      <c r="AJ774" t="s">
        <v>61</v>
      </c>
      <c r="AL774" t="s">
        <v>998</v>
      </c>
      <c r="AO774" s="1" t="s">
        <v>2792</v>
      </c>
      <c r="AP774">
        <v>13</v>
      </c>
      <c r="AQ774" s="17">
        <v>41554</v>
      </c>
      <c r="AR774" s="4">
        <v>41554</v>
      </c>
      <c r="AS774" s="5">
        <f t="shared" si="37"/>
        <v>0</v>
      </c>
      <c r="AT774" t="s">
        <v>75</v>
      </c>
      <c r="AU774" t="s">
        <v>15</v>
      </c>
      <c r="AV774" s="10">
        <v>41554</v>
      </c>
      <c r="AW774" s="9" t="s">
        <v>140</v>
      </c>
      <c r="AX774" s="10">
        <v>41554</v>
      </c>
    </row>
    <row r="775" spans="2:84" ht="15" customHeight="1">
      <c r="B775" t="s">
        <v>2793</v>
      </c>
      <c r="C775">
        <v>1305762</v>
      </c>
      <c r="D775" t="s">
        <v>64</v>
      </c>
      <c r="E775" t="s">
        <v>101</v>
      </c>
      <c r="H775" s="7" t="s">
        <v>694</v>
      </c>
      <c r="I775" t="s">
        <v>804</v>
      </c>
      <c r="T775" t="str">
        <f t="shared" si="38"/>
        <v xml:space="preserve">         </v>
      </c>
      <c r="U775" t="s">
        <v>61</v>
      </c>
      <c r="V775" t="s">
        <v>61</v>
      </c>
      <c r="W775" t="s">
        <v>1410</v>
      </c>
      <c r="X775" t="s">
        <v>63</v>
      </c>
      <c r="Y775">
        <v>42</v>
      </c>
      <c r="Z775" t="s">
        <v>170</v>
      </c>
      <c r="AB775">
        <v>46</v>
      </c>
      <c r="AC775" t="s">
        <v>104</v>
      </c>
      <c r="AD775">
        <v>4</v>
      </c>
      <c r="AE775" t="s">
        <v>66</v>
      </c>
      <c r="AH775" t="str">
        <f t="shared" si="36"/>
        <v xml:space="preserve">KR 42 D  46 B 4 SUR  </v>
      </c>
      <c r="AI775" t="s">
        <v>61</v>
      </c>
      <c r="AJ775" t="s">
        <v>61</v>
      </c>
      <c r="AK775" t="s">
        <v>316</v>
      </c>
      <c r="AO775" s="1"/>
      <c r="AP775">
        <v>7</v>
      </c>
      <c r="AQ775" s="17">
        <v>41554</v>
      </c>
      <c r="AR775" s="4"/>
      <c r="AS775" s="5">
        <f t="shared" si="37"/>
        <v>-41554</v>
      </c>
      <c r="AT775" t="s">
        <v>75</v>
      </c>
      <c r="AU775" t="s">
        <v>15</v>
      </c>
    </row>
    <row r="776" spans="2:84" ht="15" customHeight="1">
      <c r="B776" t="s">
        <v>2794</v>
      </c>
      <c r="C776">
        <v>1305764</v>
      </c>
      <c r="D776" t="s">
        <v>64</v>
      </c>
      <c r="E776" t="s">
        <v>101</v>
      </c>
      <c r="H776" s="7" t="s">
        <v>694</v>
      </c>
      <c r="I776" t="s">
        <v>2795</v>
      </c>
      <c r="J776" t="s">
        <v>63</v>
      </c>
      <c r="K776">
        <v>40</v>
      </c>
      <c r="N776">
        <v>39</v>
      </c>
      <c r="O776" t="s">
        <v>104</v>
      </c>
      <c r="P776">
        <v>20</v>
      </c>
      <c r="Q776" t="s">
        <v>66</v>
      </c>
      <c r="T776" t="str">
        <f t="shared" si="38"/>
        <v xml:space="preserve">KR 40   39 B 20 SUR  </v>
      </c>
      <c r="U776" t="s">
        <v>61</v>
      </c>
      <c r="V776">
        <v>4442718</v>
      </c>
      <c r="W776" t="s">
        <v>2796</v>
      </c>
      <c r="X776" t="s">
        <v>63</v>
      </c>
      <c r="Y776">
        <v>40</v>
      </c>
      <c r="AB776">
        <v>39</v>
      </c>
      <c r="AC776" t="s">
        <v>104</v>
      </c>
      <c r="AD776">
        <v>20</v>
      </c>
      <c r="AE776" t="s">
        <v>66</v>
      </c>
      <c r="AH776" t="str">
        <f t="shared" si="36"/>
        <v xml:space="preserve">KR 40   39 B 20 SUR  </v>
      </c>
      <c r="AI776" t="s">
        <v>61</v>
      </c>
      <c r="AJ776" t="s">
        <v>61</v>
      </c>
      <c r="AK776" t="s">
        <v>67</v>
      </c>
      <c r="AO776" s="1"/>
      <c r="AP776">
        <v>7</v>
      </c>
      <c r="AQ776" s="17">
        <v>41554</v>
      </c>
      <c r="AR776" s="4">
        <v>41570</v>
      </c>
      <c r="AS776" s="5">
        <f t="shared" si="37"/>
        <v>16</v>
      </c>
      <c r="AT776" t="s">
        <v>75</v>
      </c>
      <c r="AU776" t="s">
        <v>15</v>
      </c>
      <c r="AV776" s="10">
        <v>41570</v>
      </c>
      <c r="AW776" s="9" t="s">
        <v>1029</v>
      </c>
      <c r="AX776" s="10">
        <v>41570</v>
      </c>
      <c r="CE776" s="10">
        <v>41583</v>
      </c>
      <c r="CF776" s="10">
        <v>41583</v>
      </c>
    </row>
    <row r="777" spans="2:84" ht="15" customHeight="1">
      <c r="B777" t="s">
        <v>2797</v>
      </c>
      <c r="C777">
        <v>1305767</v>
      </c>
      <c r="D777" t="s">
        <v>64</v>
      </c>
      <c r="E777" t="s">
        <v>58</v>
      </c>
      <c r="H777" s="7" t="s">
        <v>482</v>
      </c>
      <c r="I777" t="s">
        <v>2798</v>
      </c>
      <c r="J777" t="s">
        <v>289</v>
      </c>
      <c r="K777">
        <v>29</v>
      </c>
      <c r="N777">
        <v>34</v>
      </c>
      <c r="O777" t="s">
        <v>104</v>
      </c>
      <c r="P777">
        <v>62</v>
      </c>
      <c r="Q777" t="s">
        <v>66</v>
      </c>
      <c r="R777">
        <v>121</v>
      </c>
      <c r="T777" t="str">
        <f t="shared" si="38"/>
        <v xml:space="preserve">DG 29   34 B 62 SUR 121 </v>
      </c>
      <c r="U777" t="s">
        <v>61</v>
      </c>
      <c r="V777">
        <v>3147073562</v>
      </c>
      <c r="W777" t="s">
        <v>82</v>
      </c>
      <c r="X777" t="s">
        <v>289</v>
      </c>
      <c r="Y777">
        <v>29</v>
      </c>
      <c r="AB777">
        <v>34</v>
      </c>
      <c r="AC777" t="s">
        <v>104</v>
      </c>
      <c r="AE777" t="s">
        <v>66</v>
      </c>
      <c r="AH777" t="str">
        <f t="shared" si="36"/>
        <v xml:space="preserve">DG 29   34 B  SUR  </v>
      </c>
      <c r="AI777" t="s">
        <v>61</v>
      </c>
      <c r="AJ777" t="s">
        <v>61</v>
      </c>
      <c r="AK777" t="s">
        <v>635</v>
      </c>
      <c r="AO777" s="1"/>
      <c r="AP777">
        <v>3</v>
      </c>
      <c r="AQ777" s="17">
        <v>41554</v>
      </c>
      <c r="AR777" s="4">
        <v>41570</v>
      </c>
      <c r="AS777" s="5">
        <f t="shared" si="37"/>
        <v>16</v>
      </c>
      <c r="AT777" t="s">
        <v>75</v>
      </c>
      <c r="AU777" t="s">
        <v>15</v>
      </c>
      <c r="AV777" s="10">
        <v>41570</v>
      </c>
      <c r="AW777" s="9" t="s">
        <v>1029</v>
      </c>
      <c r="AX777" s="10">
        <v>41571</v>
      </c>
      <c r="AY777" s="10">
        <v>41579</v>
      </c>
      <c r="AZ777" s="9" t="s">
        <v>1029</v>
      </c>
      <c r="BA777" s="10">
        <v>41583</v>
      </c>
      <c r="CE777" s="10">
        <v>41586</v>
      </c>
    </row>
    <row r="778" spans="2:84" ht="15" customHeight="1">
      <c r="B778" t="s">
        <v>2799</v>
      </c>
      <c r="C778">
        <v>1305794</v>
      </c>
      <c r="D778" t="s">
        <v>77</v>
      </c>
      <c r="H778" s="7" t="s">
        <v>451</v>
      </c>
      <c r="I778" t="s">
        <v>273</v>
      </c>
      <c r="T778" t="str">
        <f t="shared" si="38"/>
        <v xml:space="preserve">         </v>
      </c>
      <c r="U778" t="s">
        <v>61</v>
      </c>
      <c r="V778" t="s">
        <v>61</v>
      </c>
      <c r="W778" t="s">
        <v>82</v>
      </c>
      <c r="X778" t="s">
        <v>63</v>
      </c>
      <c r="Y778">
        <v>29</v>
      </c>
      <c r="AB778">
        <v>39</v>
      </c>
      <c r="AC778" t="s">
        <v>104</v>
      </c>
      <c r="AD778">
        <v>11</v>
      </c>
      <c r="AE778" t="s">
        <v>66</v>
      </c>
      <c r="AH778" t="str">
        <f t="shared" si="36"/>
        <v xml:space="preserve">KR 29   39 B 11 SUR  </v>
      </c>
      <c r="AI778" t="s">
        <v>61</v>
      </c>
      <c r="AJ778" t="s">
        <v>61</v>
      </c>
      <c r="AK778" t="s">
        <v>339</v>
      </c>
      <c r="AO778" s="1"/>
      <c r="AP778">
        <v>6</v>
      </c>
      <c r="AQ778" s="17">
        <v>41556</v>
      </c>
      <c r="AR778" s="4">
        <v>41570</v>
      </c>
      <c r="AS778" s="5">
        <f t="shared" si="37"/>
        <v>14</v>
      </c>
      <c r="AT778" t="s">
        <v>75</v>
      </c>
      <c r="AU778" t="s">
        <v>15</v>
      </c>
      <c r="AV778" s="10">
        <v>41570</v>
      </c>
      <c r="AW778" s="9" t="s">
        <v>1029</v>
      </c>
      <c r="AX778" s="10">
        <v>41570</v>
      </c>
      <c r="CE778" s="10">
        <v>41583</v>
      </c>
      <c r="CF778" s="10">
        <v>41583</v>
      </c>
    </row>
    <row r="779" spans="2:84" ht="15" customHeight="1">
      <c r="B779" t="s">
        <v>2800</v>
      </c>
      <c r="C779">
        <v>1305809</v>
      </c>
      <c r="D779" t="s">
        <v>77</v>
      </c>
      <c r="H779" s="7" t="s">
        <v>2520</v>
      </c>
      <c r="I779" t="s">
        <v>2801</v>
      </c>
      <c r="J779" t="s">
        <v>63</v>
      </c>
      <c r="K779">
        <v>24</v>
      </c>
      <c r="L779" t="s">
        <v>170</v>
      </c>
      <c r="N779">
        <v>41</v>
      </c>
      <c r="O779" t="s">
        <v>104</v>
      </c>
      <c r="P779">
        <v>55</v>
      </c>
      <c r="Q779" t="s">
        <v>66</v>
      </c>
      <c r="T779" t="str">
        <f t="shared" si="38"/>
        <v xml:space="preserve">KR 24 D  41 B 55 SUR  </v>
      </c>
      <c r="U779" t="s">
        <v>61</v>
      </c>
      <c r="V779">
        <v>3340263</v>
      </c>
      <c r="W779" t="s">
        <v>2802</v>
      </c>
      <c r="X779" t="s">
        <v>63</v>
      </c>
      <c r="Y779">
        <v>24</v>
      </c>
      <c r="Z779" t="s">
        <v>170</v>
      </c>
      <c r="AB779">
        <v>41</v>
      </c>
      <c r="AC779" t="s">
        <v>104</v>
      </c>
      <c r="AD779">
        <v>55</v>
      </c>
      <c r="AE779" t="s">
        <v>66</v>
      </c>
      <c r="AG779">
        <v>104</v>
      </c>
      <c r="AH779" t="str">
        <f t="shared" si="36"/>
        <v>KR 24 D  41 B 55 SUR  104</v>
      </c>
      <c r="AI779" t="s">
        <v>61</v>
      </c>
      <c r="AJ779" t="s">
        <v>61</v>
      </c>
      <c r="AK779" t="s">
        <v>322</v>
      </c>
      <c r="AO779" s="1"/>
      <c r="AP779">
        <v>6</v>
      </c>
      <c r="AQ779" s="17">
        <v>41556</v>
      </c>
      <c r="AR779" s="4"/>
      <c r="AS779" s="5">
        <f t="shared" si="37"/>
        <v>-41556</v>
      </c>
      <c r="AT779" t="s">
        <v>75</v>
      </c>
      <c r="AU779" t="s">
        <v>15</v>
      </c>
    </row>
    <row r="780" spans="2:84" ht="15" customHeight="1">
      <c r="B780" t="s">
        <v>2803</v>
      </c>
      <c r="C780">
        <v>1305802</v>
      </c>
      <c r="D780" t="s">
        <v>77</v>
      </c>
      <c r="H780" s="7" t="s">
        <v>2804</v>
      </c>
      <c r="I780" t="s">
        <v>273</v>
      </c>
      <c r="T780" t="str">
        <f t="shared" si="38"/>
        <v xml:space="preserve">         </v>
      </c>
      <c r="U780" t="s">
        <v>61</v>
      </c>
      <c r="V780" t="s">
        <v>61</v>
      </c>
      <c r="W780" t="s">
        <v>2805</v>
      </c>
      <c r="X780" t="s">
        <v>80</v>
      </c>
      <c r="Y780">
        <v>49</v>
      </c>
      <c r="Z780" t="s">
        <v>315</v>
      </c>
      <c r="AA780" t="s">
        <v>66</v>
      </c>
      <c r="AB780">
        <v>46</v>
      </c>
      <c r="AD780">
        <v>76</v>
      </c>
      <c r="AH780" t="str">
        <f t="shared" si="36"/>
        <v xml:space="preserve">CL 49 E SUR 46  76   </v>
      </c>
      <c r="AI780" t="s">
        <v>61</v>
      </c>
      <c r="AJ780" t="s">
        <v>61</v>
      </c>
      <c r="AK780" t="s">
        <v>1696</v>
      </c>
      <c r="AO780" s="1"/>
      <c r="AP780">
        <v>8</v>
      </c>
      <c r="AQ780" s="17">
        <v>41556</v>
      </c>
      <c r="AR780" s="4">
        <v>41557</v>
      </c>
      <c r="AS780" s="5">
        <f t="shared" si="37"/>
        <v>1</v>
      </c>
      <c r="AT780" t="s">
        <v>75</v>
      </c>
      <c r="AU780" t="s">
        <v>15</v>
      </c>
      <c r="AV780" s="10">
        <v>41557</v>
      </c>
      <c r="AW780" s="9" t="s">
        <v>2243</v>
      </c>
      <c r="AX780" s="10">
        <v>41557</v>
      </c>
      <c r="CE780" s="10">
        <v>41703</v>
      </c>
    </row>
    <row r="781" spans="2:84" ht="15" customHeight="1">
      <c r="B781" t="s">
        <v>2806</v>
      </c>
      <c r="C781">
        <v>1305880</v>
      </c>
      <c r="D781" t="s">
        <v>64</v>
      </c>
      <c r="E781" t="s">
        <v>101</v>
      </c>
      <c r="H781" s="7" t="s">
        <v>694</v>
      </c>
      <c r="I781" t="s">
        <v>60</v>
      </c>
      <c r="T781" t="str">
        <f t="shared" si="38"/>
        <v xml:space="preserve">         </v>
      </c>
      <c r="U781" t="s">
        <v>61</v>
      </c>
      <c r="V781" t="s">
        <v>61</v>
      </c>
      <c r="W781" t="s">
        <v>2807</v>
      </c>
      <c r="X781" t="s">
        <v>63</v>
      </c>
      <c r="Y781">
        <v>42</v>
      </c>
      <c r="AB781">
        <v>46</v>
      </c>
      <c r="AD781">
        <v>25</v>
      </c>
      <c r="AE781" t="s">
        <v>66</v>
      </c>
      <c r="AH781" t="str">
        <f t="shared" ref="AH781:AH844" si="39">CONCATENATE(X781," ",Y781," ",Z781," ",AA781," ",AB781," ",AC781," ",AD781," ",AE781," ",AF781," ",AG781)</f>
        <v xml:space="preserve">KR 42   46  25 SUR  </v>
      </c>
      <c r="AI781" t="s">
        <v>61</v>
      </c>
      <c r="AJ781" t="s">
        <v>61</v>
      </c>
      <c r="AK781" t="s">
        <v>316</v>
      </c>
      <c r="AO781" s="1"/>
      <c r="AP781">
        <v>7</v>
      </c>
      <c r="AQ781" s="17">
        <v>41564</v>
      </c>
      <c r="AR781" s="4">
        <v>41564</v>
      </c>
      <c r="AS781" s="5">
        <f t="shared" si="37"/>
        <v>0</v>
      </c>
      <c r="AT781" t="s">
        <v>75</v>
      </c>
      <c r="AU781" t="s">
        <v>15</v>
      </c>
      <c r="AV781" s="10">
        <v>41563</v>
      </c>
      <c r="AW781" s="9" t="s">
        <v>2721</v>
      </c>
      <c r="AX781" s="10">
        <v>41563</v>
      </c>
      <c r="AY781" s="10">
        <v>41568</v>
      </c>
      <c r="AZ781" s="9" t="s">
        <v>1029</v>
      </c>
      <c r="BA781" s="10">
        <v>41568</v>
      </c>
      <c r="CE781" s="10">
        <v>41583</v>
      </c>
    </row>
    <row r="782" spans="2:84" ht="15" customHeight="1">
      <c r="B782" t="s">
        <v>2808</v>
      </c>
      <c r="C782" t="s">
        <v>2809</v>
      </c>
      <c r="D782" t="s">
        <v>64</v>
      </c>
      <c r="E782" t="s">
        <v>58</v>
      </c>
      <c r="H782" s="7" t="s">
        <v>482</v>
      </c>
      <c r="I782" t="s">
        <v>60</v>
      </c>
      <c r="T782" t="str">
        <f t="shared" si="38"/>
        <v xml:space="preserve">         </v>
      </c>
      <c r="U782" t="s">
        <v>61</v>
      </c>
      <c r="V782" t="s">
        <v>61</v>
      </c>
      <c r="W782" t="s">
        <v>2810</v>
      </c>
      <c r="X782" t="s">
        <v>80</v>
      </c>
      <c r="Y782">
        <v>46</v>
      </c>
      <c r="Z782" t="s">
        <v>83</v>
      </c>
      <c r="AA782" t="s">
        <v>66</v>
      </c>
      <c r="AB782">
        <v>42</v>
      </c>
      <c r="AD782">
        <v>29</v>
      </c>
      <c r="AH782" t="str">
        <f t="shared" si="39"/>
        <v xml:space="preserve">CL 46 A SUR 42  29   </v>
      </c>
      <c r="AI782" t="s">
        <v>61</v>
      </c>
      <c r="AJ782" t="s">
        <v>61</v>
      </c>
      <c r="AK782" t="s">
        <v>316</v>
      </c>
      <c r="AO782" s="1"/>
      <c r="AP782">
        <v>7</v>
      </c>
      <c r="AQ782" s="17">
        <v>41564</v>
      </c>
      <c r="AR782" s="4">
        <v>41564</v>
      </c>
      <c r="AS782" s="5">
        <f t="shared" si="37"/>
        <v>0</v>
      </c>
      <c r="AT782" t="s">
        <v>75</v>
      </c>
      <c r="AU782" t="s">
        <v>15</v>
      </c>
    </row>
    <row r="783" spans="2:84" ht="15" customHeight="1">
      <c r="B783" t="s">
        <v>2811</v>
      </c>
      <c r="C783">
        <v>1305808</v>
      </c>
      <c r="D783" t="s">
        <v>94</v>
      </c>
      <c r="H783" s="7" t="s">
        <v>2812</v>
      </c>
      <c r="I783" t="s">
        <v>273</v>
      </c>
      <c r="T783" t="str">
        <f t="shared" si="38"/>
        <v xml:space="preserve">         </v>
      </c>
      <c r="U783" t="s">
        <v>61</v>
      </c>
      <c r="V783" t="s">
        <v>61</v>
      </c>
      <c r="W783" t="s">
        <v>2813</v>
      </c>
      <c r="AH783" t="str">
        <f t="shared" si="39"/>
        <v xml:space="preserve">         </v>
      </c>
      <c r="AI783" t="s">
        <v>61</v>
      </c>
      <c r="AJ783" t="s">
        <v>61</v>
      </c>
      <c r="AL783" t="s">
        <v>191</v>
      </c>
      <c r="AO783" s="1"/>
      <c r="AP783">
        <v>11</v>
      </c>
      <c r="AQ783" s="17">
        <v>41556</v>
      </c>
      <c r="AR783" s="4">
        <v>41564</v>
      </c>
      <c r="AS783" s="5">
        <f t="shared" si="37"/>
        <v>8</v>
      </c>
      <c r="AT783" t="s">
        <v>75</v>
      </c>
      <c r="AU783" t="s">
        <v>15</v>
      </c>
      <c r="AV783" s="10">
        <v>41564</v>
      </c>
      <c r="AW783" s="9" t="s">
        <v>421</v>
      </c>
      <c r="AX783" s="10">
        <v>41564</v>
      </c>
      <c r="AY783" s="10">
        <v>41717</v>
      </c>
      <c r="AZ783" s="9" t="s">
        <v>140</v>
      </c>
      <c r="BA783" s="10">
        <v>41717</v>
      </c>
      <c r="CE783" s="10">
        <v>41717</v>
      </c>
    </row>
    <row r="784" spans="2:84" ht="15" customHeight="1">
      <c r="B784" t="s">
        <v>2814</v>
      </c>
      <c r="C784">
        <v>1305816</v>
      </c>
      <c r="D784" t="s">
        <v>64</v>
      </c>
      <c r="E784" t="s">
        <v>58</v>
      </c>
      <c r="H784" s="7" t="s">
        <v>482</v>
      </c>
      <c r="I784" t="s">
        <v>60</v>
      </c>
      <c r="T784" t="str">
        <f t="shared" si="38"/>
        <v xml:space="preserve">         </v>
      </c>
      <c r="U784" t="s">
        <v>61</v>
      </c>
      <c r="V784" t="s">
        <v>61</v>
      </c>
      <c r="W784" t="s">
        <v>2815</v>
      </c>
      <c r="X784" t="s">
        <v>146</v>
      </c>
      <c r="Y784">
        <v>33</v>
      </c>
      <c r="Z784" t="s">
        <v>83</v>
      </c>
      <c r="AA784" t="s">
        <v>66</v>
      </c>
      <c r="AB784">
        <v>32</v>
      </c>
      <c r="AD784">
        <v>66</v>
      </c>
      <c r="AH784" t="str">
        <f t="shared" si="39"/>
        <v xml:space="preserve">TR 33 A SUR 32  66   </v>
      </c>
      <c r="AI784" t="s">
        <v>61</v>
      </c>
      <c r="AJ784" t="s">
        <v>61</v>
      </c>
      <c r="AK784" t="s">
        <v>496</v>
      </c>
      <c r="AO784" s="1"/>
      <c r="AP784">
        <v>9</v>
      </c>
      <c r="AQ784" s="17">
        <v>41557</v>
      </c>
      <c r="AR784" s="4">
        <v>41557</v>
      </c>
      <c r="AS784" s="5">
        <f t="shared" si="37"/>
        <v>0</v>
      </c>
      <c r="AT784" t="s">
        <v>75</v>
      </c>
      <c r="AU784" t="s">
        <v>15</v>
      </c>
      <c r="AV784" s="10">
        <v>41557</v>
      </c>
      <c r="AW784" s="9" t="s">
        <v>1029</v>
      </c>
      <c r="AX784" s="10">
        <v>41562</v>
      </c>
    </row>
    <row r="785" spans="1:83" ht="15" customHeight="1">
      <c r="B785" t="s">
        <v>2816</v>
      </c>
      <c r="C785">
        <v>1304510</v>
      </c>
      <c r="D785" t="s">
        <v>77</v>
      </c>
      <c r="H785" s="7" t="s">
        <v>2817</v>
      </c>
      <c r="I785" t="s">
        <v>2818</v>
      </c>
      <c r="T785" t="str">
        <f t="shared" si="38"/>
        <v xml:space="preserve">         </v>
      </c>
      <c r="U785">
        <v>43032119</v>
      </c>
      <c r="V785" t="s">
        <v>2819</v>
      </c>
      <c r="W785" t="s">
        <v>82</v>
      </c>
      <c r="X785" t="s">
        <v>80</v>
      </c>
      <c r="Y785">
        <v>48</v>
      </c>
      <c r="Z785" t="s">
        <v>72</v>
      </c>
      <c r="AA785" t="s">
        <v>66</v>
      </c>
      <c r="AB785">
        <v>42</v>
      </c>
      <c r="AC785" t="s">
        <v>81</v>
      </c>
      <c r="AD785">
        <v>104</v>
      </c>
      <c r="AF785">
        <v>7.6</v>
      </c>
      <c r="AG785">
        <v>403</v>
      </c>
      <c r="AH785" t="str">
        <f t="shared" si="39"/>
        <v>CL 48 F SUR 42 C 104  7,6 403</v>
      </c>
      <c r="AI785" t="s">
        <v>61</v>
      </c>
      <c r="AJ785" t="s">
        <v>61</v>
      </c>
      <c r="AK785" t="s">
        <v>225</v>
      </c>
      <c r="AO785" s="1"/>
      <c r="AP785">
        <v>7</v>
      </c>
      <c r="AQ785" s="17">
        <v>41555</v>
      </c>
      <c r="AR785" s="4"/>
      <c r="AS785" s="5">
        <f t="shared" si="37"/>
        <v>-41555</v>
      </c>
      <c r="AT785" t="s">
        <v>84</v>
      </c>
      <c r="AU785" t="s">
        <v>15</v>
      </c>
    </row>
    <row r="786" spans="1:83" ht="15" customHeight="1">
      <c r="A786" t="s">
        <v>2820</v>
      </c>
      <c r="B786" t="s">
        <v>2821</v>
      </c>
      <c r="C786" t="s">
        <v>2822</v>
      </c>
      <c r="D786" t="s">
        <v>87</v>
      </c>
      <c r="H786" s="7" t="s">
        <v>2823</v>
      </c>
      <c r="I786" t="s">
        <v>2824</v>
      </c>
      <c r="J786" t="s">
        <v>63</v>
      </c>
      <c r="K786">
        <v>28</v>
      </c>
      <c r="N786">
        <v>27</v>
      </c>
      <c r="P786">
        <v>42</v>
      </c>
      <c r="Q786" t="s">
        <v>66</v>
      </c>
      <c r="T786" t="str">
        <f t="shared" si="38"/>
        <v xml:space="preserve">KR 28   27  42 SUR  </v>
      </c>
      <c r="U786" t="s">
        <v>61</v>
      </c>
      <c r="V786">
        <v>3566166</v>
      </c>
      <c r="W786" t="s">
        <v>2825</v>
      </c>
      <c r="AH786" t="str">
        <f t="shared" si="39"/>
        <v xml:space="preserve">         </v>
      </c>
      <c r="AI786" t="s">
        <v>61</v>
      </c>
      <c r="AJ786" t="s">
        <v>61</v>
      </c>
      <c r="AK786" t="s">
        <v>99</v>
      </c>
      <c r="AO786" s="1" t="s">
        <v>2826</v>
      </c>
      <c r="AP786">
        <v>4</v>
      </c>
      <c r="AQ786" s="17">
        <v>41562</v>
      </c>
      <c r="AR786" s="4">
        <v>41597</v>
      </c>
      <c r="AS786" s="5">
        <f t="shared" si="37"/>
        <v>35</v>
      </c>
      <c r="AT786" t="s">
        <v>75</v>
      </c>
      <c r="AU786" t="s">
        <v>15</v>
      </c>
      <c r="AV786" s="10">
        <v>41684</v>
      </c>
      <c r="AW786" s="9" t="s">
        <v>140</v>
      </c>
      <c r="AX786" s="10">
        <v>41687</v>
      </c>
      <c r="BK786" s="10">
        <v>41597</v>
      </c>
      <c r="BL786" s="10">
        <v>41597</v>
      </c>
    </row>
    <row r="787" spans="1:83" ht="15" customHeight="1">
      <c r="B787" t="s">
        <v>2827</v>
      </c>
      <c r="C787">
        <v>1305879</v>
      </c>
      <c r="D787" t="s">
        <v>64</v>
      </c>
      <c r="E787" t="s">
        <v>58</v>
      </c>
      <c r="H787" s="7" t="s">
        <v>482</v>
      </c>
      <c r="I787" t="s">
        <v>60</v>
      </c>
      <c r="T787" t="str">
        <f t="shared" si="38"/>
        <v xml:space="preserve">         </v>
      </c>
      <c r="U787" t="s">
        <v>61</v>
      </c>
      <c r="V787" t="s">
        <v>61</v>
      </c>
      <c r="W787" t="s">
        <v>2828</v>
      </c>
      <c r="X787" t="s">
        <v>80</v>
      </c>
      <c r="Y787">
        <v>48</v>
      </c>
      <c r="AA787" t="s">
        <v>66</v>
      </c>
      <c r="AB787">
        <v>40</v>
      </c>
      <c r="AD787">
        <v>3</v>
      </c>
      <c r="AH787" t="str">
        <f t="shared" si="39"/>
        <v xml:space="preserve">CL 48  SUR 40  3   </v>
      </c>
      <c r="AI787" t="s">
        <v>61</v>
      </c>
      <c r="AJ787" t="s">
        <v>61</v>
      </c>
      <c r="AK787" t="s">
        <v>109</v>
      </c>
      <c r="AO787" s="1"/>
      <c r="AP787">
        <v>7</v>
      </c>
      <c r="AQ787" s="17">
        <v>41564</v>
      </c>
      <c r="AR787" s="4">
        <v>41564</v>
      </c>
      <c r="AS787" s="5">
        <f t="shared" si="37"/>
        <v>0</v>
      </c>
      <c r="AT787" t="s">
        <v>75</v>
      </c>
      <c r="AU787" t="s">
        <v>15</v>
      </c>
      <c r="AV787" s="10">
        <v>41564</v>
      </c>
      <c r="AW787" s="9" t="s">
        <v>2721</v>
      </c>
      <c r="AX787" s="10">
        <v>41565</v>
      </c>
      <c r="AY787" s="10">
        <v>42122</v>
      </c>
      <c r="AZ787" s="9" t="s">
        <v>2829</v>
      </c>
      <c r="BA787" s="10">
        <v>42123</v>
      </c>
    </row>
    <row r="788" spans="1:83" ht="15" customHeight="1">
      <c r="A788" t="s">
        <v>2830</v>
      </c>
      <c r="B788" t="s">
        <v>2831</v>
      </c>
      <c r="C788">
        <v>146485</v>
      </c>
      <c r="D788" t="s">
        <v>64</v>
      </c>
      <c r="H788" s="7" t="s">
        <v>2832</v>
      </c>
      <c r="I788" t="s">
        <v>2833</v>
      </c>
      <c r="T788" t="str">
        <f t="shared" si="38"/>
        <v xml:space="preserve">         </v>
      </c>
      <c r="U788" t="s">
        <v>61</v>
      </c>
      <c r="V788" t="s">
        <v>61</v>
      </c>
      <c r="W788" t="s">
        <v>2834</v>
      </c>
      <c r="AG788" t="s">
        <v>2835</v>
      </c>
      <c r="AH788" t="str">
        <f t="shared" si="39"/>
        <v xml:space="preserve">         km 16</v>
      </c>
      <c r="AI788" t="s">
        <v>61</v>
      </c>
      <c r="AJ788" t="s">
        <v>2836</v>
      </c>
      <c r="AL788" t="s">
        <v>91</v>
      </c>
      <c r="AO788" s="1"/>
      <c r="AP788">
        <v>12</v>
      </c>
      <c r="AQ788" s="17">
        <v>41550</v>
      </c>
      <c r="AR788" s="4">
        <v>41565</v>
      </c>
      <c r="AS788" s="5">
        <f t="shared" si="37"/>
        <v>15</v>
      </c>
      <c r="AT788" t="s">
        <v>148</v>
      </c>
      <c r="AU788" t="s">
        <v>64</v>
      </c>
    </row>
    <row r="789" spans="1:83" ht="15" customHeight="1">
      <c r="B789" t="s">
        <v>2837</v>
      </c>
      <c r="C789" t="s">
        <v>2838</v>
      </c>
      <c r="D789" t="s">
        <v>64</v>
      </c>
      <c r="E789" t="s">
        <v>58</v>
      </c>
      <c r="H789" s="7" t="s">
        <v>482</v>
      </c>
      <c r="I789" t="s">
        <v>60</v>
      </c>
      <c r="T789" t="str">
        <f t="shared" si="38"/>
        <v xml:space="preserve">         </v>
      </c>
      <c r="U789" t="s">
        <v>61</v>
      </c>
      <c r="V789" t="s">
        <v>61</v>
      </c>
      <c r="W789" t="s">
        <v>2839</v>
      </c>
      <c r="X789" t="s">
        <v>80</v>
      </c>
      <c r="Y789">
        <v>45</v>
      </c>
      <c r="Z789" t="s">
        <v>81</v>
      </c>
      <c r="AA789" t="s">
        <v>66</v>
      </c>
      <c r="AB789">
        <v>42</v>
      </c>
      <c r="AC789" t="s">
        <v>81</v>
      </c>
      <c r="AD789">
        <v>31</v>
      </c>
      <c r="AG789">
        <v>114</v>
      </c>
      <c r="AH789" t="str">
        <f t="shared" si="39"/>
        <v>CL 45 C SUR 42 C 31   114</v>
      </c>
      <c r="AI789" t="s">
        <v>61</v>
      </c>
      <c r="AJ789" t="s">
        <v>61</v>
      </c>
      <c r="AK789" t="s">
        <v>316</v>
      </c>
      <c r="AO789" s="1"/>
      <c r="AP789">
        <v>7</v>
      </c>
      <c r="AQ789" s="17">
        <v>41565</v>
      </c>
      <c r="AR789" s="4">
        <v>41568</v>
      </c>
      <c r="AS789" s="5">
        <f t="shared" si="37"/>
        <v>3</v>
      </c>
      <c r="AT789" t="s">
        <v>75</v>
      </c>
      <c r="AU789" t="s">
        <v>15</v>
      </c>
      <c r="AV789" s="10">
        <v>41564</v>
      </c>
      <c r="AW789" s="9" t="s">
        <v>1029</v>
      </c>
      <c r="AX789" s="10">
        <v>41565</v>
      </c>
      <c r="AY789" s="10">
        <v>41564</v>
      </c>
      <c r="AZ789" s="9" t="s">
        <v>203</v>
      </c>
      <c r="BA789" s="10">
        <v>41565</v>
      </c>
      <c r="BK789" s="10">
        <v>41568</v>
      </c>
      <c r="BL789" s="10">
        <v>41568</v>
      </c>
      <c r="CE789" s="10">
        <v>41568</v>
      </c>
    </row>
    <row r="790" spans="1:83" ht="15" customHeight="1">
      <c r="B790" t="s">
        <v>2840</v>
      </c>
      <c r="C790">
        <v>1305854</v>
      </c>
      <c r="D790" t="s">
        <v>94</v>
      </c>
      <c r="H790" s="7" t="s">
        <v>2841</v>
      </c>
      <c r="I790" t="s">
        <v>60</v>
      </c>
      <c r="T790" t="str">
        <f t="shared" si="38"/>
        <v xml:space="preserve">         </v>
      </c>
      <c r="U790" t="s">
        <v>61</v>
      </c>
      <c r="V790" t="s">
        <v>61</v>
      </c>
      <c r="W790" t="s">
        <v>2834</v>
      </c>
      <c r="AH790" t="str">
        <f t="shared" si="39"/>
        <v xml:space="preserve">         </v>
      </c>
      <c r="AL790" t="s">
        <v>91</v>
      </c>
      <c r="AO790" s="1" t="s">
        <v>2842</v>
      </c>
      <c r="AP790">
        <v>12</v>
      </c>
      <c r="AQ790" s="17">
        <v>41562</v>
      </c>
      <c r="AR790" s="4">
        <v>41562</v>
      </c>
      <c r="AS790" s="5">
        <f t="shared" si="37"/>
        <v>0</v>
      </c>
      <c r="AT790" t="s">
        <v>75</v>
      </c>
      <c r="AU790" t="s">
        <v>15</v>
      </c>
      <c r="AV790" s="10">
        <v>41562</v>
      </c>
      <c r="AW790" s="9" t="s">
        <v>140</v>
      </c>
      <c r="AX790" s="10">
        <v>41563</v>
      </c>
    </row>
    <row r="791" spans="1:83" ht="15" customHeight="1">
      <c r="B791" t="s">
        <v>2843</v>
      </c>
      <c r="C791">
        <v>1305862</v>
      </c>
      <c r="D791" t="s">
        <v>94</v>
      </c>
      <c r="H791" s="7" t="s">
        <v>2844</v>
      </c>
      <c r="I791" t="s">
        <v>2845</v>
      </c>
      <c r="S791" t="s">
        <v>2846</v>
      </c>
      <c r="T791" t="str">
        <f t="shared" si="38"/>
        <v xml:space="preserve">         km 14 Palmas</v>
      </c>
      <c r="U791">
        <v>42791794</v>
      </c>
      <c r="V791" t="s">
        <v>2847</v>
      </c>
      <c r="W791" t="s">
        <v>2848</v>
      </c>
      <c r="AG791" t="s">
        <v>2846</v>
      </c>
      <c r="AH791" t="str">
        <f t="shared" si="39"/>
        <v xml:space="preserve">         km 14 Palmas</v>
      </c>
      <c r="AI791" t="s">
        <v>61</v>
      </c>
      <c r="AJ791" t="s">
        <v>61</v>
      </c>
      <c r="AL791" t="s">
        <v>91</v>
      </c>
      <c r="AO791" s="1"/>
      <c r="AP791">
        <v>12</v>
      </c>
      <c r="AQ791" s="17">
        <v>41562</v>
      </c>
      <c r="AR791" s="4">
        <v>41564</v>
      </c>
      <c r="AS791" s="5">
        <f t="shared" si="37"/>
        <v>2</v>
      </c>
      <c r="AT791" t="s">
        <v>75</v>
      </c>
      <c r="AU791" t="s">
        <v>15</v>
      </c>
      <c r="AV791" s="10">
        <v>41564</v>
      </c>
      <c r="AW791" s="9" t="s">
        <v>2849</v>
      </c>
      <c r="AX791" s="10">
        <v>41568</v>
      </c>
      <c r="CE791" s="10">
        <v>41877</v>
      </c>
    </row>
    <row r="792" spans="1:83" ht="15" customHeight="1">
      <c r="A792" t="s">
        <v>2850</v>
      </c>
      <c r="B792" t="s">
        <v>2851</v>
      </c>
      <c r="C792" t="s">
        <v>2852</v>
      </c>
      <c r="D792" t="s">
        <v>77</v>
      </c>
      <c r="H792" s="7" t="s">
        <v>2853</v>
      </c>
      <c r="I792" t="s">
        <v>2854</v>
      </c>
      <c r="J792" t="s">
        <v>63</v>
      </c>
      <c r="K792">
        <v>28</v>
      </c>
      <c r="N792">
        <v>37</v>
      </c>
      <c r="O792" t="s">
        <v>104</v>
      </c>
      <c r="P792">
        <v>46</v>
      </c>
      <c r="Q792" t="s">
        <v>66</v>
      </c>
      <c r="S792">
        <v>126</v>
      </c>
      <c r="T792" t="str">
        <f t="shared" si="38"/>
        <v>KR 28   37 B 46 SUR  126</v>
      </c>
      <c r="U792">
        <v>42759771</v>
      </c>
      <c r="V792">
        <v>3146199003</v>
      </c>
      <c r="W792" t="s">
        <v>82</v>
      </c>
      <c r="AG792" t="s">
        <v>2855</v>
      </c>
      <c r="AH792" t="str">
        <f t="shared" si="39"/>
        <v xml:space="preserve">         casa 124</v>
      </c>
      <c r="AI792" t="s">
        <v>61</v>
      </c>
      <c r="AJ792" t="s">
        <v>61</v>
      </c>
      <c r="AK792" t="s">
        <v>276</v>
      </c>
      <c r="AO792" s="1"/>
      <c r="AP792">
        <v>5</v>
      </c>
      <c r="AQ792" s="17">
        <v>41563</v>
      </c>
      <c r="AR792" s="4"/>
      <c r="AS792" s="5">
        <f t="shared" si="37"/>
        <v>-41563</v>
      </c>
      <c r="AT792" t="s">
        <v>84</v>
      </c>
      <c r="AU792" t="s">
        <v>15</v>
      </c>
    </row>
    <row r="793" spans="1:83" ht="15" customHeight="1">
      <c r="B793" t="s">
        <v>2856</v>
      </c>
      <c r="C793">
        <v>1305884</v>
      </c>
      <c r="D793" t="s">
        <v>180</v>
      </c>
      <c r="H793" s="7" t="s">
        <v>2857</v>
      </c>
      <c r="I793" t="s">
        <v>273</v>
      </c>
      <c r="T793" t="str">
        <f t="shared" si="38"/>
        <v xml:space="preserve">         </v>
      </c>
      <c r="U793" t="s">
        <v>61</v>
      </c>
      <c r="V793" t="s">
        <v>61</v>
      </c>
      <c r="W793" t="s">
        <v>82</v>
      </c>
      <c r="AH793" t="str">
        <f t="shared" si="39"/>
        <v xml:space="preserve">         </v>
      </c>
      <c r="AI793" t="s">
        <v>61</v>
      </c>
      <c r="AJ793" t="s">
        <v>61</v>
      </c>
      <c r="AL793" t="s">
        <v>363</v>
      </c>
      <c r="AO793" s="1"/>
      <c r="AP793">
        <v>13</v>
      </c>
      <c r="AQ793" s="17">
        <v>41564</v>
      </c>
      <c r="AR793" s="4">
        <v>41705</v>
      </c>
      <c r="AS793" s="5">
        <f t="shared" si="37"/>
        <v>141</v>
      </c>
      <c r="AT793" t="s">
        <v>75</v>
      </c>
      <c r="AU793" t="s">
        <v>15</v>
      </c>
      <c r="AV793" s="10">
        <v>41705</v>
      </c>
      <c r="AW793" s="9" t="s">
        <v>140</v>
      </c>
      <c r="AX793" s="10">
        <v>41680</v>
      </c>
      <c r="CE793" s="10">
        <v>41680</v>
      </c>
    </row>
    <row r="794" spans="1:83" ht="15" customHeight="1">
      <c r="B794" t="s">
        <v>2858</v>
      </c>
      <c r="C794">
        <v>1305917</v>
      </c>
      <c r="D794" t="s">
        <v>64</v>
      </c>
      <c r="E794" t="s">
        <v>286</v>
      </c>
      <c r="H794" s="7" t="s">
        <v>2859</v>
      </c>
      <c r="I794" t="s">
        <v>60</v>
      </c>
      <c r="U794" t="s">
        <v>61</v>
      </c>
      <c r="V794" t="s">
        <v>61</v>
      </c>
      <c r="W794" t="s">
        <v>2860</v>
      </c>
      <c r="X794" t="s">
        <v>146</v>
      </c>
      <c r="Y794">
        <v>27</v>
      </c>
      <c r="Z794" t="s">
        <v>83</v>
      </c>
      <c r="AA794" t="s">
        <v>66</v>
      </c>
      <c r="AB794">
        <v>42</v>
      </c>
      <c r="AD794">
        <v>13</v>
      </c>
      <c r="AH794" t="str">
        <f t="shared" si="39"/>
        <v xml:space="preserve">TR 27 A SUR 42  13   </v>
      </c>
      <c r="AI794" t="s">
        <v>61</v>
      </c>
      <c r="AJ794">
        <v>3311992</v>
      </c>
      <c r="AK794" t="s">
        <v>2861</v>
      </c>
      <c r="AO794" s="1"/>
      <c r="AP794">
        <v>2</v>
      </c>
      <c r="AQ794" s="17">
        <v>41565</v>
      </c>
      <c r="AR794" s="4">
        <v>41565</v>
      </c>
      <c r="AS794" s="5">
        <f t="shared" si="37"/>
        <v>0</v>
      </c>
      <c r="AT794" t="s">
        <v>75</v>
      </c>
      <c r="AU794" t="s">
        <v>15</v>
      </c>
      <c r="AV794" s="10">
        <v>41565</v>
      </c>
      <c r="AW794" s="9" t="s">
        <v>1029</v>
      </c>
      <c r="AX794" s="10">
        <v>41565</v>
      </c>
      <c r="CE794" s="10">
        <v>41593</v>
      </c>
    </row>
    <row r="795" spans="1:83" ht="15" customHeight="1">
      <c r="B795" t="s">
        <v>2862</v>
      </c>
      <c r="C795">
        <v>1305918</v>
      </c>
      <c r="D795" t="s">
        <v>64</v>
      </c>
      <c r="E795" t="s">
        <v>286</v>
      </c>
      <c r="F795">
        <v>12</v>
      </c>
      <c r="H795" s="7" t="s">
        <v>2863</v>
      </c>
      <c r="I795" t="s">
        <v>60</v>
      </c>
      <c r="T795" t="str">
        <f t="shared" si="38"/>
        <v xml:space="preserve">         </v>
      </c>
      <c r="U795" t="s">
        <v>61</v>
      </c>
      <c r="V795" t="s">
        <v>61</v>
      </c>
      <c r="W795" t="s">
        <v>2864</v>
      </c>
      <c r="X795" t="s">
        <v>146</v>
      </c>
      <c r="Y795">
        <v>27</v>
      </c>
      <c r="Z795" t="s">
        <v>83</v>
      </c>
      <c r="AA795" t="s">
        <v>66</v>
      </c>
      <c r="AB795">
        <v>42</v>
      </c>
      <c r="AD795">
        <v>100</v>
      </c>
      <c r="AH795" t="str">
        <f t="shared" si="39"/>
        <v xml:space="preserve">TR 27 A SUR 42  100   </v>
      </c>
      <c r="AI795" t="s">
        <v>61</v>
      </c>
      <c r="AJ795" t="s">
        <v>61</v>
      </c>
      <c r="AK795" t="s">
        <v>2861</v>
      </c>
      <c r="AO795" s="1"/>
      <c r="AP795">
        <v>2</v>
      </c>
      <c r="AQ795" s="17">
        <v>41565</v>
      </c>
      <c r="AR795" s="4">
        <v>41565</v>
      </c>
      <c r="AS795" s="5">
        <f t="shared" si="37"/>
        <v>0</v>
      </c>
      <c r="AT795" t="s">
        <v>69</v>
      </c>
      <c r="AU795" t="s">
        <v>15</v>
      </c>
      <c r="AV795" s="10">
        <v>41565</v>
      </c>
      <c r="AW795" s="9" t="s">
        <v>1029</v>
      </c>
      <c r="AX795" s="10">
        <v>41565</v>
      </c>
      <c r="BM795" s="10">
        <v>41598</v>
      </c>
      <c r="BN795" s="10">
        <v>41598</v>
      </c>
      <c r="BO795" s="10">
        <v>41603</v>
      </c>
      <c r="BP795" s="10">
        <v>41603</v>
      </c>
      <c r="BS795" s="10">
        <v>41612</v>
      </c>
      <c r="BT795" s="10">
        <v>41612</v>
      </c>
      <c r="BU795" s="10">
        <v>41620</v>
      </c>
      <c r="BV795" s="10">
        <v>41620</v>
      </c>
      <c r="CE795" s="10">
        <v>41626</v>
      </c>
    </row>
    <row r="796" spans="1:83" ht="15" customHeight="1">
      <c r="B796" t="s">
        <v>2865</v>
      </c>
      <c r="C796" t="s">
        <v>2866</v>
      </c>
      <c r="D796" t="s">
        <v>64</v>
      </c>
      <c r="E796" t="s">
        <v>58</v>
      </c>
      <c r="H796" s="7" t="s">
        <v>2867</v>
      </c>
      <c r="I796" t="s">
        <v>2868</v>
      </c>
      <c r="J796" t="s">
        <v>80</v>
      </c>
      <c r="K796">
        <v>39</v>
      </c>
      <c r="L796" t="s">
        <v>104</v>
      </c>
      <c r="M796" t="s">
        <v>66</v>
      </c>
      <c r="N796">
        <v>29</v>
      </c>
      <c r="O796" t="s">
        <v>83</v>
      </c>
      <c r="P796">
        <v>30</v>
      </c>
      <c r="T796" t="str">
        <f t="shared" si="38"/>
        <v xml:space="preserve">CL 39 B SUR 29 A 30   </v>
      </c>
      <c r="U796">
        <v>71642018</v>
      </c>
      <c r="V796">
        <v>3336167</v>
      </c>
      <c r="W796" t="s">
        <v>2869</v>
      </c>
      <c r="X796" t="s">
        <v>80</v>
      </c>
      <c r="Y796">
        <v>39</v>
      </c>
      <c r="Z796" t="s">
        <v>104</v>
      </c>
      <c r="AA796" t="s">
        <v>66</v>
      </c>
      <c r="AB796">
        <v>29</v>
      </c>
      <c r="AC796" t="s">
        <v>83</v>
      </c>
      <c r="AD796">
        <v>38</v>
      </c>
      <c r="AH796" t="str">
        <f t="shared" si="39"/>
        <v xml:space="preserve">CL 39 B SUR 29 A 38   </v>
      </c>
      <c r="AI796" t="s">
        <v>61</v>
      </c>
      <c r="AJ796">
        <v>3336167</v>
      </c>
      <c r="AK796" t="s">
        <v>211</v>
      </c>
      <c r="AO796" s="1"/>
      <c r="AP796">
        <v>9</v>
      </c>
      <c r="AQ796" s="17">
        <v>41565</v>
      </c>
      <c r="AR796" s="4">
        <v>41565</v>
      </c>
      <c r="AS796" s="5">
        <f t="shared" si="37"/>
        <v>0</v>
      </c>
      <c r="AT796" t="s">
        <v>75</v>
      </c>
      <c r="AU796" t="s">
        <v>15</v>
      </c>
      <c r="AV796" s="10">
        <v>41565</v>
      </c>
      <c r="AW796" s="9" t="s">
        <v>1029</v>
      </c>
      <c r="AX796" s="10">
        <v>41565</v>
      </c>
      <c r="CE796" s="10">
        <v>41617</v>
      </c>
    </row>
    <row r="797" spans="1:83" ht="15" customHeight="1">
      <c r="B797" t="s">
        <v>2870</v>
      </c>
      <c r="C797">
        <v>1305921</v>
      </c>
      <c r="D797" t="s">
        <v>64</v>
      </c>
      <c r="E797" t="s">
        <v>58</v>
      </c>
      <c r="H797" s="7" t="s">
        <v>482</v>
      </c>
      <c r="I797" t="s">
        <v>60</v>
      </c>
      <c r="T797" t="str">
        <f t="shared" si="38"/>
        <v xml:space="preserve">         </v>
      </c>
      <c r="U797" t="s">
        <v>61</v>
      </c>
      <c r="V797" t="s">
        <v>61</v>
      </c>
      <c r="W797" t="s">
        <v>2871</v>
      </c>
      <c r="X797" t="s">
        <v>63</v>
      </c>
      <c r="Y797">
        <v>33</v>
      </c>
      <c r="AB797">
        <v>39</v>
      </c>
      <c r="AE797" t="s">
        <v>66</v>
      </c>
      <c r="AH797" t="str">
        <f t="shared" si="39"/>
        <v xml:space="preserve">KR 33   39   SUR  </v>
      </c>
      <c r="AI797">
        <v>71761099</v>
      </c>
      <c r="AJ797">
        <v>4484166</v>
      </c>
      <c r="AK797" t="s">
        <v>211</v>
      </c>
      <c r="AO797" s="1"/>
      <c r="AP797">
        <v>9</v>
      </c>
      <c r="AQ797" s="17">
        <v>41565</v>
      </c>
      <c r="AR797" s="4">
        <v>41565</v>
      </c>
      <c r="AS797" s="5">
        <f t="shared" si="37"/>
        <v>0</v>
      </c>
      <c r="AT797" t="s">
        <v>75</v>
      </c>
      <c r="AU797" t="s">
        <v>15</v>
      </c>
      <c r="AV797" s="10">
        <v>41565</v>
      </c>
      <c r="AW797" s="9" t="s">
        <v>1614</v>
      </c>
      <c r="AX797" s="10">
        <v>41565</v>
      </c>
      <c r="CE797" s="10">
        <v>41617</v>
      </c>
    </row>
    <row r="798" spans="1:83" ht="15" customHeight="1">
      <c r="A798" t="s">
        <v>2872</v>
      </c>
      <c r="B798" t="s">
        <v>2873</v>
      </c>
      <c r="C798">
        <v>1305069</v>
      </c>
      <c r="D798" t="s">
        <v>180</v>
      </c>
      <c r="H798" s="7" t="s">
        <v>2874</v>
      </c>
      <c r="I798" t="s">
        <v>2875</v>
      </c>
      <c r="S798" t="s">
        <v>2876</v>
      </c>
      <c r="T798" t="str">
        <f t="shared" si="38"/>
        <v xml:space="preserve">         lote 48</v>
      </c>
      <c r="U798" t="s">
        <v>61</v>
      </c>
      <c r="V798">
        <v>3015915867</v>
      </c>
      <c r="W798" t="s">
        <v>2877</v>
      </c>
      <c r="AG798" t="s">
        <v>578</v>
      </c>
      <c r="AH798">
        <v>47</v>
      </c>
      <c r="AI798" t="s">
        <v>61</v>
      </c>
      <c r="AJ798" t="s">
        <v>61</v>
      </c>
      <c r="AL798" t="s">
        <v>91</v>
      </c>
      <c r="AO798" s="1"/>
      <c r="AP798">
        <v>12</v>
      </c>
      <c r="AQ798" s="17">
        <v>41562</v>
      </c>
      <c r="AR798" s="4"/>
      <c r="AS798" s="5">
        <f t="shared" si="37"/>
        <v>-41562</v>
      </c>
      <c r="AT798" t="s">
        <v>75</v>
      </c>
      <c r="AU798" t="s">
        <v>15</v>
      </c>
    </row>
    <row r="799" spans="1:83" ht="15" customHeight="1">
      <c r="B799" t="s">
        <v>2878</v>
      </c>
      <c r="C799">
        <v>1305889</v>
      </c>
      <c r="D799" t="s">
        <v>64</v>
      </c>
      <c r="E799" t="s">
        <v>101</v>
      </c>
      <c r="H799" s="7" t="s">
        <v>656</v>
      </c>
      <c r="I799" t="s">
        <v>2879</v>
      </c>
      <c r="J799" t="s">
        <v>80</v>
      </c>
      <c r="K799">
        <v>36</v>
      </c>
      <c r="M799" t="s">
        <v>66</v>
      </c>
      <c r="N799">
        <v>38</v>
      </c>
      <c r="P799">
        <v>17</v>
      </c>
      <c r="T799" t="str">
        <f t="shared" si="38"/>
        <v xml:space="preserve">CL 36  SUR 38  17   </v>
      </c>
      <c r="U799">
        <v>70554495</v>
      </c>
      <c r="V799" t="s">
        <v>2880</v>
      </c>
      <c r="W799" t="s">
        <v>1410</v>
      </c>
      <c r="X799" t="s">
        <v>289</v>
      </c>
      <c r="Y799">
        <v>31</v>
      </c>
      <c r="AB799">
        <v>34</v>
      </c>
      <c r="AC799" t="s">
        <v>81</v>
      </c>
      <c r="AE799" t="s">
        <v>66</v>
      </c>
      <c r="AH799" t="str">
        <f t="shared" si="39"/>
        <v xml:space="preserve">DG 31   34 C  SUR  </v>
      </c>
      <c r="AI799" t="s">
        <v>61</v>
      </c>
      <c r="AJ799" t="s">
        <v>61</v>
      </c>
      <c r="AK799" t="s">
        <v>449</v>
      </c>
      <c r="AO799" s="1"/>
      <c r="AP799">
        <v>3</v>
      </c>
      <c r="AQ799" s="17">
        <v>41564</v>
      </c>
      <c r="AR799" s="4">
        <v>41585</v>
      </c>
      <c r="AS799" s="5">
        <f t="shared" si="37"/>
        <v>21</v>
      </c>
      <c r="AT799" t="s">
        <v>75</v>
      </c>
      <c r="AU799" t="s">
        <v>15</v>
      </c>
      <c r="AV799" s="10">
        <v>41585</v>
      </c>
      <c r="AW799" s="9" t="s">
        <v>1029</v>
      </c>
      <c r="AX799" s="10">
        <v>41586</v>
      </c>
      <c r="CE799" s="10">
        <v>41606</v>
      </c>
    </row>
    <row r="800" spans="1:83" ht="30" customHeight="1">
      <c r="B800" t="s">
        <v>2881</v>
      </c>
      <c r="C800">
        <v>1305888</v>
      </c>
      <c r="D800" t="s">
        <v>94</v>
      </c>
      <c r="H800" s="7" t="s">
        <v>2882</v>
      </c>
      <c r="I800" t="s">
        <v>60</v>
      </c>
      <c r="T800" t="str">
        <f t="shared" si="38"/>
        <v xml:space="preserve">         </v>
      </c>
      <c r="U800" t="s">
        <v>61</v>
      </c>
      <c r="V800" t="s">
        <v>61</v>
      </c>
      <c r="W800" t="s">
        <v>2883</v>
      </c>
      <c r="AH800" t="str">
        <f t="shared" si="39"/>
        <v xml:space="preserve">         </v>
      </c>
      <c r="AI800" t="s">
        <v>61</v>
      </c>
      <c r="AJ800" t="s">
        <v>61</v>
      </c>
      <c r="AL800" t="s">
        <v>191</v>
      </c>
      <c r="AO800" s="1"/>
      <c r="AP800">
        <v>11</v>
      </c>
      <c r="AQ800" s="17">
        <v>41564</v>
      </c>
      <c r="AR800" s="4">
        <v>41606</v>
      </c>
      <c r="AS800" s="5">
        <f t="shared" si="37"/>
        <v>42</v>
      </c>
      <c r="AT800" t="s">
        <v>75</v>
      </c>
      <c r="AU800" t="s">
        <v>15</v>
      </c>
      <c r="AV800" s="10">
        <v>41606</v>
      </c>
      <c r="AW800" s="9" t="s">
        <v>118</v>
      </c>
      <c r="AX800" s="10">
        <v>41607</v>
      </c>
    </row>
    <row r="801" spans="1:83" ht="15" customHeight="1">
      <c r="B801" t="s">
        <v>2884</v>
      </c>
      <c r="C801">
        <v>1305852</v>
      </c>
      <c r="D801" t="s">
        <v>64</v>
      </c>
      <c r="E801" t="s">
        <v>101</v>
      </c>
      <c r="H801" s="7" t="s">
        <v>2885</v>
      </c>
      <c r="I801" t="s">
        <v>273</v>
      </c>
      <c r="T801" t="str">
        <f t="shared" si="38"/>
        <v xml:space="preserve">         </v>
      </c>
      <c r="U801" t="s">
        <v>61</v>
      </c>
      <c r="V801" t="s">
        <v>61</v>
      </c>
      <c r="W801" t="s">
        <v>82</v>
      </c>
      <c r="X801" t="s">
        <v>80</v>
      </c>
      <c r="Y801">
        <v>53</v>
      </c>
      <c r="Z801" t="s">
        <v>81</v>
      </c>
      <c r="AA801" t="s">
        <v>66</v>
      </c>
      <c r="AB801">
        <v>40</v>
      </c>
      <c r="AC801" t="s">
        <v>104</v>
      </c>
      <c r="AD801">
        <v>160</v>
      </c>
      <c r="AF801">
        <v>6</v>
      </c>
      <c r="AG801">
        <v>512</v>
      </c>
      <c r="AH801" t="str">
        <f t="shared" si="39"/>
        <v>CL 53 C SUR 40 B 160  6 512</v>
      </c>
      <c r="AI801" t="s">
        <v>61</v>
      </c>
      <c r="AJ801">
        <v>2700898</v>
      </c>
      <c r="AK801" t="s">
        <v>841</v>
      </c>
      <c r="AO801" s="1"/>
      <c r="AP801">
        <v>2</v>
      </c>
      <c r="AQ801" s="17">
        <v>41562</v>
      </c>
      <c r="AR801" s="4">
        <v>41570</v>
      </c>
      <c r="AS801" s="5">
        <f t="shared" si="37"/>
        <v>8</v>
      </c>
      <c r="AT801" t="s">
        <v>75</v>
      </c>
      <c r="AU801" t="s">
        <v>15</v>
      </c>
      <c r="AV801" s="10">
        <v>41570</v>
      </c>
      <c r="AW801" s="9" t="s">
        <v>1029</v>
      </c>
      <c r="AX801" s="10">
        <v>41570</v>
      </c>
    </row>
    <row r="802" spans="1:83" ht="15" customHeight="1">
      <c r="A802" t="s">
        <v>559</v>
      </c>
      <c r="B802" t="s">
        <v>2886</v>
      </c>
      <c r="C802">
        <v>1305853</v>
      </c>
      <c r="D802" t="s">
        <v>94</v>
      </c>
      <c r="H802" s="7" t="s">
        <v>2887</v>
      </c>
      <c r="I802" t="s">
        <v>60</v>
      </c>
      <c r="T802" t="str">
        <f t="shared" si="38"/>
        <v xml:space="preserve">         </v>
      </c>
      <c r="U802" t="s">
        <v>61</v>
      </c>
      <c r="V802" t="s">
        <v>61</v>
      </c>
      <c r="W802" t="s">
        <v>2888</v>
      </c>
      <c r="X802" t="s">
        <v>63</v>
      </c>
      <c r="Y802">
        <v>55</v>
      </c>
      <c r="AB802">
        <v>22</v>
      </c>
      <c r="AD802">
        <v>37</v>
      </c>
      <c r="AH802" t="str">
        <f t="shared" si="39"/>
        <v xml:space="preserve">KR 55   22  37   </v>
      </c>
      <c r="AI802">
        <v>42882069</v>
      </c>
      <c r="AJ802">
        <v>2659773</v>
      </c>
      <c r="AL802" t="s">
        <v>347</v>
      </c>
      <c r="AO802" s="1" t="s">
        <v>2889</v>
      </c>
      <c r="AP802">
        <v>10</v>
      </c>
      <c r="AQ802" s="17">
        <v>41562</v>
      </c>
      <c r="AR802" s="4">
        <v>41562</v>
      </c>
      <c r="AS802" s="5">
        <f t="shared" si="37"/>
        <v>0</v>
      </c>
      <c r="AT802" t="s">
        <v>75</v>
      </c>
      <c r="AU802" t="s">
        <v>15</v>
      </c>
      <c r="AV802" s="10">
        <v>41562</v>
      </c>
      <c r="AW802" s="9" t="s">
        <v>140</v>
      </c>
      <c r="AX802" s="10">
        <v>41563</v>
      </c>
      <c r="CE802" s="10">
        <v>41877</v>
      </c>
    </row>
    <row r="803" spans="1:83" ht="15" customHeight="1">
      <c r="A803" t="s">
        <v>2890</v>
      </c>
      <c r="B803" t="s">
        <v>2891</v>
      </c>
      <c r="C803" t="s">
        <v>2892</v>
      </c>
      <c r="D803" t="s">
        <v>180</v>
      </c>
      <c r="H803" s="7" t="s">
        <v>2893</v>
      </c>
      <c r="I803" t="s">
        <v>60</v>
      </c>
      <c r="T803" t="str">
        <f t="shared" si="38"/>
        <v xml:space="preserve">         </v>
      </c>
      <c r="U803" t="s">
        <v>61</v>
      </c>
      <c r="V803" t="s">
        <v>61</v>
      </c>
      <c r="W803" t="s">
        <v>2894</v>
      </c>
      <c r="X803" t="s">
        <v>63</v>
      </c>
      <c r="Y803">
        <v>39</v>
      </c>
      <c r="Z803" t="s">
        <v>315</v>
      </c>
      <c r="AB803">
        <v>48</v>
      </c>
      <c r="AC803" t="s">
        <v>72</v>
      </c>
      <c r="AD803">
        <v>50</v>
      </c>
      <c r="AH803" t="str">
        <f t="shared" si="39"/>
        <v xml:space="preserve">KR 39 E  48 F 50   </v>
      </c>
      <c r="AI803">
        <v>21526088</v>
      </c>
      <c r="AJ803">
        <v>3335010</v>
      </c>
      <c r="AK803" t="s">
        <v>225</v>
      </c>
      <c r="AO803" s="1"/>
      <c r="AP803">
        <v>7</v>
      </c>
      <c r="AQ803" s="17">
        <v>41562</v>
      </c>
      <c r="AR803" s="4">
        <v>41562</v>
      </c>
      <c r="AS803" s="5">
        <f t="shared" si="37"/>
        <v>0</v>
      </c>
      <c r="AT803" t="s">
        <v>75</v>
      </c>
      <c r="AU803" t="s">
        <v>15</v>
      </c>
      <c r="AV803" s="10">
        <v>41562</v>
      </c>
      <c r="AW803" s="9" t="s">
        <v>859</v>
      </c>
      <c r="AX803" s="10">
        <v>41562</v>
      </c>
      <c r="AY803" s="10">
        <v>41772</v>
      </c>
      <c r="AZ803" s="9" t="s">
        <v>140</v>
      </c>
      <c r="BA803" s="10">
        <v>41773</v>
      </c>
      <c r="BB803" s="10">
        <v>42079</v>
      </c>
      <c r="BC803" s="9" t="s">
        <v>1574</v>
      </c>
      <c r="BD803" s="10">
        <v>42079</v>
      </c>
    </row>
    <row r="804" spans="1:83" ht="15" customHeight="1">
      <c r="B804" t="s">
        <v>2895</v>
      </c>
      <c r="C804">
        <v>1305970</v>
      </c>
      <c r="D804" t="s">
        <v>64</v>
      </c>
      <c r="E804" t="s">
        <v>239</v>
      </c>
      <c r="H804" s="7" t="s">
        <v>2896</v>
      </c>
      <c r="I804" t="s">
        <v>60</v>
      </c>
      <c r="T804" t="str">
        <f t="shared" ref="T804:T837" si="40">CONCATENATE(J804," ",K804," ",L804," ",M804," ",N804," ",O804," ",P804," ",Q804," ",R804," ",S804)</f>
        <v xml:space="preserve">         </v>
      </c>
      <c r="U804" t="s">
        <v>61</v>
      </c>
      <c r="V804" t="s">
        <v>61</v>
      </c>
      <c r="W804" t="s">
        <v>2897</v>
      </c>
      <c r="X804" t="s">
        <v>63</v>
      </c>
      <c r="Y804">
        <v>24</v>
      </c>
      <c r="Z804" t="s">
        <v>72</v>
      </c>
      <c r="AB804">
        <v>40</v>
      </c>
      <c r="AD804">
        <v>142</v>
      </c>
      <c r="AG804">
        <v>152</v>
      </c>
      <c r="AH804" t="str">
        <f t="shared" si="39"/>
        <v>KR 24 F  40  142   152</v>
      </c>
      <c r="AI804" t="s">
        <v>61</v>
      </c>
      <c r="AJ804" t="s">
        <v>61</v>
      </c>
      <c r="AK804" t="s">
        <v>74</v>
      </c>
      <c r="AO804" s="1"/>
      <c r="AP804">
        <v>6</v>
      </c>
      <c r="AQ804" s="17">
        <v>41568</v>
      </c>
      <c r="AR804" s="4">
        <v>41568</v>
      </c>
      <c r="AS804" s="5">
        <f t="shared" si="37"/>
        <v>0</v>
      </c>
      <c r="AT804" t="s">
        <v>75</v>
      </c>
      <c r="AU804" t="s">
        <v>15</v>
      </c>
      <c r="AV804" s="10">
        <v>41565</v>
      </c>
      <c r="AW804" s="9" t="s">
        <v>203</v>
      </c>
      <c r="AX804" s="10">
        <v>41568</v>
      </c>
      <c r="BA804" s="9" t="s">
        <v>2898</v>
      </c>
    </row>
    <row r="805" spans="1:83" ht="15" customHeight="1">
      <c r="B805" t="s">
        <v>2899</v>
      </c>
      <c r="C805">
        <v>1305972</v>
      </c>
      <c r="D805" t="s">
        <v>64</v>
      </c>
      <c r="E805" t="s">
        <v>58</v>
      </c>
      <c r="H805" s="7" t="s">
        <v>482</v>
      </c>
      <c r="I805" t="s">
        <v>60</v>
      </c>
      <c r="T805" t="str">
        <f t="shared" si="40"/>
        <v xml:space="preserve">         </v>
      </c>
      <c r="U805" t="s">
        <v>61</v>
      </c>
      <c r="V805" t="s">
        <v>61</v>
      </c>
      <c r="W805" t="s">
        <v>2900</v>
      </c>
      <c r="X805" t="s">
        <v>63</v>
      </c>
      <c r="Y805">
        <v>48</v>
      </c>
      <c r="AB805">
        <v>39</v>
      </c>
      <c r="AC805" t="s">
        <v>83</v>
      </c>
      <c r="AD805">
        <v>38</v>
      </c>
      <c r="AE805" t="s">
        <v>66</v>
      </c>
      <c r="AH805" t="str">
        <f t="shared" si="39"/>
        <v xml:space="preserve">KR 48   39 A 38 SUR  </v>
      </c>
      <c r="AI805">
        <v>32443777</v>
      </c>
      <c r="AJ805">
        <v>3323875</v>
      </c>
      <c r="AK805" t="s">
        <v>201</v>
      </c>
      <c r="AO805" s="1"/>
      <c r="AP805">
        <v>8</v>
      </c>
      <c r="AQ805" s="17">
        <v>41569</v>
      </c>
      <c r="AR805" s="4">
        <v>41569</v>
      </c>
      <c r="AS805" s="5">
        <f t="shared" si="37"/>
        <v>0</v>
      </c>
      <c r="AT805" t="s">
        <v>75</v>
      </c>
      <c r="AU805" t="s">
        <v>15</v>
      </c>
      <c r="AV805" s="10">
        <v>41568</v>
      </c>
      <c r="AW805" s="9" t="s">
        <v>140</v>
      </c>
      <c r="AX805" s="10">
        <v>41569</v>
      </c>
      <c r="CE805" s="10">
        <v>41606</v>
      </c>
    </row>
    <row r="806" spans="1:83" ht="15" customHeight="1">
      <c r="B806" t="s">
        <v>2901</v>
      </c>
      <c r="C806" t="s">
        <v>2902</v>
      </c>
      <c r="D806" t="s">
        <v>77</v>
      </c>
      <c r="H806" s="7" t="s">
        <v>2903</v>
      </c>
      <c r="I806" t="s">
        <v>2904</v>
      </c>
      <c r="J806" t="s">
        <v>146</v>
      </c>
      <c r="K806">
        <v>35</v>
      </c>
      <c r="L806" t="s">
        <v>83</v>
      </c>
      <c r="M806" t="s">
        <v>66</v>
      </c>
      <c r="N806">
        <v>32</v>
      </c>
      <c r="P806">
        <v>13</v>
      </c>
      <c r="T806" t="str">
        <f t="shared" si="40"/>
        <v xml:space="preserve">TR 35 A SUR 32  13   </v>
      </c>
      <c r="U806">
        <v>15347014</v>
      </c>
      <c r="V806">
        <v>2767647</v>
      </c>
      <c r="W806" t="s">
        <v>2905</v>
      </c>
      <c r="AH806" t="str">
        <f t="shared" si="39"/>
        <v xml:space="preserve">         </v>
      </c>
      <c r="AI806" t="s">
        <v>61</v>
      </c>
      <c r="AJ806" t="s">
        <v>61</v>
      </c>
      <c r="AK806" t="s">
        <v>232</v>
      </c>
      <c r="AO806" s="1"/>
      <c r="AP806">
        <v>9</v>
      </c>
      <c r="AQ806" s="17">
        <v>41565</v>
      </c>
      <c r="AR806" s="4"/>
      <c r="AS806" s="5">
        <f t="shared" si="37"/>
        <v>-41565</v>
      </c>
      <c r="AT806" t="s">
        <v>75</v>
      </c>
      <c r="AU806" t="s">
        <v>15</v>
      </c>
    </row>
    <row r="807" spans="1:83" ht="15" customHeight="1">
      <c r="B807" t="s">
        <v>2906</v>
      </c>
      <c r="C807">
        <v>1305938</v>
      </c>
      <c r="D807" t="s">
        <v>77</v>
      </c>
      <c r="H807" s="7" t="s">
        <v>2907</v>
      </c>
      <c r="I807" t="s">
        <v>231</v>
      </c>
      <c r="T807" t="str">
        <f t="shared" si="40"/>
        <v xml:space="preserve">         </v>
      </c>
      <c r="U807" t="s">
        <v>61</v>
      </c>
      <c r="V807">
        <v>3318683</v>
      </c>
      <c r="W807" t="s">
        <v>2908</v>
      </c>
      <c r="X807" t="s">
        <v>63</v>
      </c>
      <c r="Y807">
        <v>24</v>
      </c>
      <c r="Z807" t="s">
        <v>65</v>
      </c>
      <c r="AB807">
        <v>39</v>
      </c>
      <c r="AC807" t="s">
        <v>83</v>
      </c>
      <c r="AD807">
        <v>24</v>
      </c>
      <c r="AE807" t="s">
        <v>66</v>
      </c>
      <c r="AH807" t="str">
        <f t="shared" si="39"/>
        <v xml:space="preserve">KR 24 G  39 A 24 SUR  </v>
      </c>
      <c r="AI807" t="s">
        <v>61</v>
      </c>
      <c r="AJ807" t="s">
        <v>61</v>
      </c>
      <c r="AK807" t="s">
        <v>454</v>
      </c>
      <c r="AO807" s="1"/>
      <c r="AP807">
        <v>6</v>
      </c>
      <c r="AQ807" s="17">
        <v>41565</v>
      </c>
      <c r="AR807" s="4"/>
      <c r="AS807" s="5">
        <f t="shared" si="37"/>
        <v>-41565</v>
      </c>
      <c r="AT807" t="s">
        <v>75</v>
      </c>
      <c r="AU807" t="s">
        <v>15</v>
      </c>
    </row>
    <row r="808" spans="1:83" ht="15" customHeight="1">
      <c r="B808" t="s">
        <v>2909</v>
      </c>
      <c r="C808">
        <v>1305949</v>
      </c>
      <c r="D808" t="s">
        <v>180</v>
      </c>
      <c r="H808" s="7" t="s">
        <v>2910</v>
      </c>
      <c r="I808" t="s">
        <v>273</v>
      </c>
      <c r="T808" t="str">
        <f t="shared" si="40"/>
        <v xml:space="preserve">         </v>
      </c>
      <c r="U808" t="s">
        <v>61</v>
      </c>
      <c r="V808" t="s">
        <v>61</v>
      </c>
      <c r="W808" t="s">
        <v>2911</v>
      </c>
      <c r="X808" t="s">
        <v>80</v>
      </c>
      <c r="Y808">
        <v>36</v>
      </c>
      <c r="AB808">
        <v>29</v>
      </c>
      <c r="AD808">
        <v>5</v>
      </c>
      <c r="AE808" t="s">
        <v>66</v>
      </c>
      <c r="AH808" t="str">
        <f t="shared" si="39"/>
        <v xml:space="preserve">CL 36   29  5 SUR  </v>
      </c>
      <c r="AI808" t="s">
        <v>61</v>
      </c>
      <c r="AJ808" t="s">
        <v>61</v>
      </c>
      <c r="AK808" t="s">
        <v>397</v>
      </c>
      <c r="AO808" s="1"/>
      <c r="AP808">
        <v>5</v>
      </c>
      <c r="AQ808" s="17">
        <v>41568</v>
      </c>
      <c r="AR808" s="4">
        <v>41585</v>
      </c>
      <c r="AS808" s="5">
        <f t="shared" si="37"/>
        <v>17</v>
      </c>
      <c r="AT808" t="s">
        <v>75</v>
      </c>
      <c r="AU808" t="s">
        <v>15</v>
      </c>
      <c r="AV808" s="10">
        <v>41585</v>
      </c>
      <c r="AW808" s="9" t="s">
        <v>237</v>
      </c>
      <c r="AX808" s="10">
        <v>41586</v>
      </c>
      <c r="CE808" s="10">
        <v>41593</v>
      </c>
    </row>
    <row r="809" spans="1:83" ht="15" customHeight="1">
      <c r="B809" t="s">
        <v>2912</v>
      </c>
      <c r="C809">
        <v>1305965</v>
      </c>
      <c r="D809" t="s">
        <v>172</v>
      </c>
      <c r="H809" s="7" t="s">
        <v>2913</v>
      </c>
      <c r="I809" t="s">
        <v>2914</v>
      </c>
      <c r="T809" t="str">
        <f t="shared" si="40"/>
        <v xml:space="preserve">         </v>
      </c>
      <c r="U809">
        <v>42868021</v>
      </c>
      <c r="V809">
        <v>2760605</v>
      </c>
      <c r="W809" t="s">
        <v>82</v>
      </c>
      <c r="X809" t="s">
        <v>63</v>
      </c>
      <c r="Y809">
        <v>42</v>
      </c>
      <c r="AB809">
        <v>36</v>
      </c>
      <c r="AD809">
        <v>19</v>
      </c>
      <c r="AE809" t="s">
        <v>66</v>
      </c>
      <c r="AG809">
        <v>101</v>
      </c>
      <c r="AH809" t="str">
        <f t="shared" si="39"/>
        <v>KR 42   36  19 SUR  101</v>
      </c>
      <c r="AI809" t="s">
        <v>61</v>
      </c>
      <c r="AJ809" t="s">
        <v>61</v>
      </c>
      <c r="AK809" t="s">
        <v>147</v>
      </c>
      <c r="AO809" s="1"/>
      <c r="AP809">
        <v>9</v>
      </c>
      <c r="AQ809" s="17">
        <v>41568</v>
      </c>
      <c r="AR809" s="4">
        <v>41619</v>
      </c>
      <c r="AS809" s="5">
        <f t="shared" si="37"/>
        <v>51</v>
      </c>
      <c r="AT809" t="s">
        <v>75</v>
      </c>
      <c r="AU809" t="s">
        <v>15</v>
      </c>
      <c r="AV809" s="10">
        <v>41619</v>
      </c>
      <c r="AW809" s="9" t="s">
        <v>1030</v>
      </c>
      <c r="AX809" s="10">
        <v>41619</v>
      </c>
      <c r="CE809" s="10">
        <v>41681</v>
      </c>
    </row>
    <row r="810" spans="1:83" ht="15" customHeight="1">
      <c r="B810" t="s">
        <v>2915</v>
      </c>
      <c r="C810">
        <v>1305983</v>
      </c>
      <c r="D810" t="s">
        <v>64</v>
      </c>
      <c r="E810" t="s">
        <v>58</v>
      </c>
      <c r="H810" s="7" t="s">
        <v>482</v>
      </c>
      <c r="I810" t="s">
        <v>134</v>
      </c>
      <c r="T810" t="str">
        <f t="shared" si="40"/>
        <v xml:space="preserve">         </v>
      </c>
      <c r="U810" t="s">
        <v>61</v>
      </c>
      <c r="V810" t="s">
        <v>61</v>
      </c>
      <c r="W810" t="s">
        <v>2916</v>
      </c>
      <c r="X810" t="s">
        <v>63</v>
      </c>
      <c r="Y810">
        <v>43</v>
      </c>
      <c r="Z810" t="s">
        <v>83</v>
      </c>
      <c r="AB810">
        <v>36</v>
      </c>
      <c r="AD810">
        <v>50</v>
      </c>
      <c r="AE810" t="s">
        <v>66</v>
      </c>
      <c r="AH810" t="str">
        <f t="shared" si="39"/>
        <v xml:space="preserve">KR 43 A  36  50 SUR  </v>
      </c>
      <c r="AI810" t="s">
        <v>61</v>
      </c>
      <c r="AJ810">
        <v>3322113</v>
      </c>
      <c r="AK810" t="s">
        <v>147</v>
      </c>
      <c r="AO810" s="1"/>
      <c r="AP810">
        <v>9</v>
      </c>
      <c r="AQ810" s="17">
        <v>41569</v>
      </c>
      <c r="AR810" s="4">
        <v>41593</v>
      </c>
      <c r="AS810" s="5">
        <f t="shared" si="37"/>
        <v>24</v>
      </c>
      <c r="AT810" t="s">
        <v>75</v>
      </c>
      <c r="AU810" t="s">
        <v>15</v>
      </c>
      <c r="AV810" s="10">
        <v>41593</v>
      </c>
      <c r="AW810" s="9" t="s">
        <v>203</v>
      </c>
      <c r="AX810" s="10">
        <v>41596</v>
      </c>
      <c r="CE810" s="10">
        <v>41606</v>
      </c>
    </row>
    <row r="811" spans="1:83" ht="15" customHeight="1">
      <c r="B811" t="s">
        <v>2917</v>
      </c>
      <c r="C811">
        <v>1305984</v>
      </c>
      <c r="D811" t="s">
        <v>94</v>
      </c>
      <c r="H811" s="7" t="s">
        <v>2918</v>
      </c>
      <c r="I811" t="s">
        <v>60</v>
      </c>
      <c r="T811" t="str">
        <f t="shared" si="40"/>
        <v xml:space="preserve">         </v>
      </c>
      <c r="U811" t="s">
        <v>61</v>
      </c>
      <c r="V811" t="s">
        <v>61</v>
      </c>
      <c r="W811" t="s">
        <v>2919</v>
      </c>
      <c r="AH811" t="str">
        <f t="shared" si="39"/>
        <v xml:space="preserve">         </v>
      </c>
      <c r="AI811" t="s">
        <v>61</v>
      </c>
      <c r="AJ811" t="s">
        <v>61</v>
      </c>
      <c r="AL811" t="s">
        <v>998</v>
      </c>
      <c r="AO811" s="1"/>
      <c r="AP811">
        <v>13</v>
      </c>
      <c r="AQ811" s="17">
        <v>41569</v>
      </c>
      <c r="AR811" s="4">
        <v>41569</v>
      </c>
      <c r="AS811" s="5">
        <f t="shared" si="37"/>
        <v>0</v>
      </c>
      <c r="AT811" t="s">
        <v>75</v>
      </c>
      <c r="AU811" t="s">
        <v>15</v>
      </c>
      <c r="AV811" s="10">
        <v>41569</v>
      </c>
      <c r="AW811" s="9" t="s">
        <v>2243</v>
      </c>
      <c r="AX811" s="10">
        <v>41569</v>
      </c>
      <c r="CE811" s="10">
        <v>41569</v>
      </c>
    </row>
    <row r="812" spans="1:83" ht="15" customHeight="1">
      <c r="B812" t="s">
        <v>2920</v>
      </c>
      <c r="C812">
        <v>1305985</v>
      </c>
      <c r="D812" t="s">
        <v>172</v>
      </c>
      <c r="H812" s="7" t="s">
        <v>2921</v>
      </c>
      <c r="I812" t="s">
        <v>60</v>
      </c>
      <c r="T812" t="str">
        <f t="shared" si="40"/>
        <v xml:space="preserve">         </v>
      </c>
      <c r="U812" t="s">
        <v>61</v>
      </c>
      <c r="V812" t="s">
        <v>61</v>
      </c>
      <c r="W812" t="s">
        <v>2922</v>
      </c>
      <c r="AH812" t="str">
        <f t="shared" si="39"/>
        <v xml:space="preserve">         </v>
      </c>
      <c r="AI812" t="s">
        <v>61</v>
      </c>
      <c r="AJ812" t="s">
        <v>61</v>
      </c>
      <c r="AL812" t="s">
        <v>91</v>
      </c>
      <c r="AO812" s="1"/>
      <c r="AP812">
        <v>12</v>
      </c>
      <c r="AQ812" s="17">
        <v>41569</v>
      </c>
      <c r="AR812" s="4">
        <v>41569</v>
      </c>
      <c r="AS812" s="5">
        <f t="shared" si="37"/>
        <v>0</v>
      </c>
      <c r="AT812" t="s">
        <v>75</v>
      </c>
      <c r="AU812" t="s">
        <v>15</v>
      </c>
      <c r="AV812" s="10">
        <v>41569</v>
      </c>
      <c r="AW812" s="9" t="s">
        <v>2243</v>
      </c>
      <c r="AX812" s="10">
        <v>41569</v>
      </c>
      <c r="CE812" s="10">
        <v>41569</v>
      </c>
    </row>
    <row r="813" spans="1:83" ht="15" customHeight="1">
      <c r="B813" t="s">
        <v>2923</v>
      </c>
      <c r="C813" t="s">
        <v>2924</v>
      </c>
      <c r="D813" t="s">
        <v>77</v>
      </c>
      <c r="H813" s="7" t="s">
        <v>451</v>
      </c>
      <c r="I813" t="s">
        <v>2925</v>
      </c>
      <c r="J813" t="s">
        <v>80</v>
      </c>
      <c r="K813">
        <v>23</v>
      </c>
      <c r="M813" t="s">
        <v>66</v>
      </c>
      <c r="N813">
        <v>15</v>
      </c>
      <c r="P813">
        <v>115</v>
      </c>
      <c r="S813">
        <v>120</v>
      </c>
      <c r="T813" t="str">
        <f t="shared" si="40"/>
        <v>CL 23  SUR 15  115   120</v>
      </c>
      <c r="U813">
        <v>21384455</v>
      </c>
      <c r="V813">
        <v>4449139</v>
      </c>
      <c r="W813" t="s">
        <v>2926</v>
      </c>
      <c r="X813" t="s">
        <v>80</v>
      </c>
      <c r="Y813">
        <v>23</v>
      </c>
      <c r="AA813" t="s">
        <v>66</v>
      </c>
      <c r="AB813">
        <v>15</v>
      </c>
      <c r="AD813">
        <v>115</v>
      </c>
      <c r="AG813">
        <v>116</v>
      </c>
      <c r="AH813" t="str">
        <f t="shared" si="39"/>
        <v>CL 23  SUR 15  115   116</v>
      </c>
      <c r="AI813" t="s">
        <v>61</v>
      </c>
      <c r="AJ813" t="s">
        <v>61</v>
      </c>
      <c r="AK813" t="s">
        <v>374</v>
      </c>
      <c r="AO813" s="1"/>
      <c r="AP813">
        <v>4</v>
      </c>
      <c r="AQ813" s="17">
        <v>41571</v>
      </c>
      <c r="AR813" s="4">
        <v>41577</v>
      </c>
      <c r="AS813" s="5">
        <f t="shared" si="37"/>
        <v>6</v>
      </c>
      <c r="AT813" t="s">
        <v>75</v>
      </c>
      <c r="AU813" t="s">
        <v>15</v>
      </c>
      <c r="CE813" s="10">
        <v>41778</v>
      </c>
    </row>
    <row r="814" spans="1:83" ht="15" customHeight="1">
      <c r="B814" t="s">
        <v>2927</v>
      </c>
      <c r="C814">
        <v>1306048</v>
      </c>
      <c r="D814" t="s">
        <v>77</v>
      </c>
      <c r="H814" s="7" t="s">
        <v>2928</v>
      </c>
      <c r="I814" t="s">
        <v>2929</v>
      </c>
      <c r="J814" t="s">
        <v>63</v>
      </c>
      <c r="K814">
        <v>38</v>
      </c>
      <c r="N814">
        <v>46</v>
      </c>
      <c r="P814">
        <v>16</v>
      </c>
      <c r="Q814" t="s">
        <v>66</v>
      </c>
      <c r="S814">
        <v>404</v>
      </c>
      <c r="T814" t="str">
        <f t="shared" si="40"/>
        <v>KR 38   46  16 SUR  404</v>
      </c>
      <c r="U814">
        <v>3012607755</v>
      </c>
      <c r="V814" t="s">
        <v>61</v>
      </c>
      <c r="W814" t="s">
        <v>2930</v>
      </c>
      <c r="AH814" t="str">
        <f t="shared" si="39"/>
        <v xml:space="preserve">         </v>
      </c>
      <c r="AI814" t="s">
        <v>61</v>
      </c>
      <c r="AJ814">
        <v>3215571652</v>
      </c>
      <c r="AK814" t="s">
        <v>109</v>
      </c>
      <c r="AO814" s="1"/>
      <c r="AP814">
        <v>7</v>
      </c>
      <c r="AQ814" s="17">
        <v>41571</v>
      </c>
      <c r="AR814" s="4"/>
      <c r="AS814" s="5">
        <f t="shared" si="37"/>
        <v>-41571</v>
      </c>
      <c r="AT814" t="s">
        <v>84</v>
      </c>
      <c r="AU814" t="s">
        <v>15</v>
      </c>
    </row>
    <row r="815" spans="1:83" ht="15" customHeight="1">
      <c r="B815" t="s">
        <v>2931</v>
      </c>
      <c r="C815">
        <v>1305976</v>
      </c>
      <c r="D815" t="s">
        <v>77</v>
      </c>
      <c r="H815" s="7" t="s">
        <v>768</v>
      </c>
      <c r="I815" t="s">
        <v>2932</v>
      </c>
      <c r="J815" t="s">
        <v>80</v>
      </c>
      <c r="K815">
        <v>48</v>
      </c>
      <c r="L815" t="s">
        <v>72</v>
      </c>
      <c r="M815" t="s">
        <v>66</v>
      </c>
      <c r="N815">
        <v>40</v>
      </c>
      <c r="P815">
        <v>3</v>
      </c>
      <c r="T815" t="str">
        <f t="shared" si="40"/>
        <v xml:space="preserve">CL 48 F SUR 40  3   </v>
      </c>
      <c r="U815">
        <v>8110356650</v>
      </c>
      <c r="V815">
        <v>3340793</v>
      </c>
      <c r="W815" t="s">
        <v>2933</v>
      </c>
      <c r="X815" t="s">
        <v>80</v>
      </c>
      <c r="Y815">
        <v>48</v>
      </c>
      <c r="Z815" t="s">
        <v>72</v>
      </c>
      <c r="AA815" t="s">
        <v>66</v>
      </c>
      <c r="AB815">
        <v>40</v>
      </c>
      <c r="AD815">
        <v>3</v>
      </c>
      <c r="AG815">
        <v>115</v>
      </c>
      <c r="AH815" t="str">
        <f t="shared" si="39"/>
        <v>CL 48 F SUR 40  3   115</v>
      </c>
      <c r="AI815" t="s">
        <v>61</v>
      </c>
      <c r="AJ815" t="s">
        <v>61</v>
      </c>
      <c r="AK815" t="s">
        <v>225</v>
      </c>
      <c r="AO815" s="1"/>
      <c r="AP815">
        <v>7</v>
      </c>
      <c r="AQ815" s="17">
        <v>41569</v>
      </c>
      <c r="AR815" s="4"/>
      <c r="AS815" s="5">
        <f t="shared" si="37"/>
        <v>-41569</v>
      </c>
      <c r="AT815" t="s">
        <v>75</v>
      </c>
      <c r="AU815" t="s">
        <v>15</v>
      </c>
    </row>
    <row r="816" spans="1:83" ht="15" customHeight="1">
      <c r="B816" t="s">
        <v>2934</v>
      </c>
      <c r="C816">
        <v>1305981</v>
      </c>
      <c r="D816" t="s">
        <v>64</v>
      </c>
      <c r="E816" t="s">
        <v>286</v>
      </c>
      <c r="H816" s="7" t="s">
        <v>2935</v>
      </c>
      <c r="I816" t="s">
        <v>2936</v>
      </c>
      <c r="S816" t="s">
        <v>2937</v>
      </c>
      <c r="T816" t="str">
        <f t="shared" si="40"/>
        <v xml:space="preserve">         lote 30</v>
      </c>
      <c r="U816">
        <v>8356078</v>
      </c>
      <c r="V816">
        <v>3122586260</v>
      </c>
      <c r="W816" t="s">
        <v>2938</v>
      </c>
      <c r="AH816" t="str">
        <f t="shared" si="39"/>
        <v xml:space="preserve">         </v>
      </c>
      <c r="AI816" t="s">
        <v>61</v>
      </c>
      <c r="AJ816" t="s">
        <v>61</v>
      </c>
      <c r="AL816" t="s">
        <v>91</v>
      </c>
      <c r="AO816" s="1"/>
      <c r="AP816">
        <v>12</v>
      </c>
      <c r="AQ816" s="17">
        <v>41569</v>
      </c>
      <c r="AR816" s="4">
        <v>41634</v>
      </c>
      <c r="AS816" s="5">
        <f t="shared" si="37"/>
        <v>65</v>
      </c>
      <c r="AT816" t="s">
        <v>815</v>
      </c>
      <c r="AU816" t="s">
        <v>15</v>
      </c>
      <c r="AV816" s="10">
        <v>41634</v>
      </c>
      <c r="AW816" s="9" t="s">
        <v>118</v>
      </c>
      <c r="AX816" s="10">
        <v>41634</v>
      </c>
      <c r="BU816" s="10">
        <v>41634</v>
      </c>
      <c r="BV816" s="10">
        <v>41634</v>
      </c>
      <c r="CE816" s="10">
        <v>41646</v>
      </c>
    </row>
    <row r="817" spans="1:83" ht="15" customHeight="1">
      <c r="B817" t="s">
        <v>2939</v>
      </c>
      <c r="C817">
        <v>149303</v>
      </c>
      <c r="D817" t="s">
        <v>180</v>
      </c>
      <c r="H817" s="7" t="s">
        <v>2940</v>
      </c>
      <c r="I817" t="s">
        <v>2941</v>
      </c>
      <c r="J817" t="s">
        <v>80</v>
      </c>
      <c r="K817">
        <v>36</v>
      </c>
      <c r="L817" t="s">
        <v>315</v>
      </c>
      <c r="M817" t="s">
        <v>66</v>
      </c>
      <c r="N817">
        <v>27</v>
      </c>
      <c r="O817" t="s">
        <v>65</v>
      </c>
      <c r="P817">
        <v>88</v>
      </c>
      <c r="T817" t="str">
        <f t="shared" si="40"/>
        <v xml:space="preserve">CL 36 E SUR 27 G 88   </v>
      </c>
      <c r="U817">
        <v>34550513</v>
      </c>
      <c r="V817">
        <v>3127212375</v>
      </c>
      <c r="W817" t="s">
        <v>2942</v>
      </c>
      <c r="X817" t="s">
        <v>80</v>
      </c>
      <c r="Y817">
        <v>36</v>
      </c>
      <c r="Z817" t="s">
        <v>315</v>
      </c>
      <c r="AA817" t="s">
        <v>66</v>
      </c>
      <c r="AB817">
        <v>27</v>
      </c>
      <c r="AC817" t="s">
        <v>65</v>
      </c>
      <c r="AD817">
        <v>86</v>
      </c>
      <c r="AG817">
        <v>301</v>
      </c>
      <c r="AH817" t="str">
        <f t="shared" si="39"/>
        <v>CL 36 E SUR 27 G 86   301</v>
      </c>
      <c r="AI817" t="s">
        <v>61</v>
      </c>
      <c r="AJ817" t="s">
        <v>61</v>
      </c>
      <c r="AK817" t="s">
        <v>166</v>
      </c>
      <c r="AO817" s="1"/>
      <c r="AP817">
        <v>5</v>
      </c>
      <c r="AQ817" s="17">
        <v>41569</v>
      </c>
      <c r="AR817" s="4"/>
      <c r="AS817" s="5">
        <f t="shared" si="37"/>
        <v>-41569</v>
      </c>
      <c r="AT817" t="s">
        <v>75</v>
      </c>
      <c r="AU817" t="s">
        <v>15</v>
      </c>
    </row>
    <row r="818" spans="1:83" ht="15" customHeight="1">
      <c r="B818" t="s">
        <v>2943</v>
      </c>
      <c r="C818">
        <v>1305996</v>
      </c>
      <c r="D818" t="s">
        <v>64</v>
      </c>
      <c r="E818" t="s">
        <v>101</v>
      </c>
      <c r="H818" s="7" t="s">
        <v>2944</v>
      </c>
      <c r="I818" t="s">
        <v>2945</v>
      </c>
      <c r="J818" t="s">
        <v>63</v>
      </c>
      <c r="K818">
        <v>30</v>
      </c>
      <c r="N818">
        <v>41</v>
      </c>
      <c r="O818" t="s">
        <v>298</v>
      </c>
      <c r="P818">
        <v>47</v>
      </c>
      <c r="Q818" t="s">
        <v>66</v>
      </c>
      <c r="T818" t="str">
        <f t="shared" si="40"/>
        <v xml:space="preserve">KR 30   41 AA 47 SUR  </v>
      </c>
      <c r="U818">
        <v>43722091</v>
      </c>
      <c r="V818">
        <v>2707013</v>
      </c>
      <c r="W818" t="s">
        <v>2946</v>
      </c>
      <c r="AH818" t="str">
        <f t="shared" si="39"/>
        <v xml:space="preserve">         </v>
      </c>
      <c r="AI818" t="s">
        <v>61</v>
      </c>
      <c r="AJ818" t="s">
        <v>61</v>
      </c>
      <c r="AK818" t="s">
        <v>322</v>
      </c>
      <c r="AO818" s="1"/>
      <c r="AP818">
        <v>6</v>
      </c>
      <c r="AQ818" s="17">
        <v>41570</v>
      </c>
      <c r="AR818" s="4"/>
      <c r="AS818" s="5">
        <f t="shared" si="37"/>
        <v>-41570</v>
      </c>
      <c r="AT818" t="s">
        <v>75</v>
      </c>
      <c r="AU818" t="s">
        <v>15</v>
      </c>
    </row>
    <row r="819" spans="1:83" ht="15" customHeight="1">
      <c r="B819" t="s">
        <v>2947</v>
      </c>
      <c r="C819">
        <v>1306009</v>
      </c>
      <c r="D819" t="s">
        <v>64</v>
      </c>
      <c r="E819" t="s">
        <v>239</v>
      </c>
      <c r="H819" s="7" t="s">
        <v>2948</v>
      </c>
      <c r="I819" t="s">
        <v>60</v>
      </c>
      <c r="T819" t="str">
        <f t="shared" si="40"/>
        <v xml:space="preserve">         </v>
      </c>
      <c r="U819" t="s">
        <v>61</v>
      </c>
      <c r="V819" t="s">
        <v>61</v>
      </c>
      <c r="W819" t="s">
        <v>2949</v>
      </c>
      <c r="X819" t="s">
        <v>80</v>
      </c>
      <c r="Y819">
        <v>46</v>
      </c>
      <c r="Z819" t="s">
        <v>83</v>
      </c>
      <c r="AA819" t="s">
        <v>66</v>
      </c>
      <c r="AB819">
        <v>47</v>
      </c>
      <c r="AD819">
        <v>61</v>
      </c>
      <c r="AH819" t="str">
        <f t="shared" si="39"/>
        <v xml:space="preserve">CL 46 A SUR 47  61   </v>
      </c>
      <c r="AI819">
        <v>70755482</v>
      </c>
      <c r="AJ819">
        <v>3207528994</v>
      </c>
      <c r="AK819" t="s">
        <v>316</v>
      </c>
      <c r="AO819" s="1"/>
      <c r="AP819">
        <v>7</v>
      </c>
      <c r="AQ819" s="17">
        <v>41571</v>
      </c>
      <c r="AR819" s="4">
        <v>41571</v>
      </c>
      <c r="AS819" s="5">
        <f t="shared" si="37"/>
        <v>0</v>
      </c>
      <c r="AT819" t="s">
        <v>75</v>
      </c>
      <c r="AU819" t="s">
        <v>15</v>
      </c>
    </row>
    <row r="820" spans="1:83" ht="15" customHeight="1">
      <c r="A820" t="s">
        <v>2950</v>
      </c>
      <c r="B820" t="s">
        <v>2951</v>
      </c>
      <c r="C820" t="s">
        <v>2952</v>
      </c>
      <c r="D820" t="s">
        <v>180</v>
      </c>
      <c r="H820" s="7" t="s">
        <v>2953</v>
      </c>
      <c r="I820" t="s">
        <v>804</v>
      </c>
      <c r="T820" t="str">
        <f t="shared" si="40"/>
        <v xml:space="preserve">         </v>
      </c>
      <c r="U820" t="s">
        <v>61</v>
      </c>
      <c r="V820" t="s">
        <v>61</v>
      </c>
      <c r="W820" t="s">
        <v>2954</v>
      </c>
      <c r="X820" t="s">
        <v>80</v>
      </c>
      <c r="Y820">
        <v>48</v>
      </c>
      <c r="Z820" t="s">
        <v>81</v>
      </c>
      <c r="AA820" t="s">
        <v>66</v>
      </c>
      <c r="AB820">
        <v>39</v>
      </c>
      <c r="AC820" t="s">
        <v>83</v>
      </c>
      <c r="AD820">
        <v>92</v>
      </c>
      <c r="AH820" t="str">
        <f t="shared" si="39"/>
        <v xml:space="preserve">CL 48 C SUR 39 A 92   </v>
      </c>
      <c r="AI820">
        <v>71608141</v>
      </c>
      <c r="AJ820">
        <v>3332342</v>
      </c>
      <c r="AK820" t="s">
        <v>109</v>
      </c>
      <c r="AO820" s="1"/>
      <c r="AP820">
        <v>7</v>
      </c>
      <c r="AQ820" s="17">
        <v>41571</v>
      </c>
      <c r="AR820" s="4">
        <v>41571</v>
      </c>
      <c r="AS820" s="5">
        <f t="shared" si="37"/>
        <v>0</v>
      </c>
      <c r="AT820" t="s">
        <v>75</v>
      </c>
      <c r="AU820" t="s">
        <v>15</v>
      </c>
      <c r="AV820" s="10">
        <v>41571</v>
      </c>
      <c r="AW820" s="9" t="s">
        <v>140</v>
      </c>
      <c r="AX820" s="10">
        <v>41571</v>
      </c>
    </row>
    <row r="821" spans="1:83" ht="15" customHeight="1">
      <c r="B821" t="s">
        <v>2955</v>
      </c>
      <c r="C821">
        <v>149397</v>
      </c>
      <c r="D821" t="s">
        <v>64</v>
      </c>
      <c r="E821" t="s">
        <v>58</v>
      </c>
      <c r="H821" s="7" t="s">
        <v>482</v>
      </c>
      <c r="I821" t="s">
        <v>2956</v>
      </c>
      <c r="J821" t="s">
        <v>63</v>
      </c>
      <c r="K821">
        <v>42</v>
      </c>
      <c r="L821" t="s">
        <v>744</v>
      </c>
      <c r="N821">
        <v>45</v>
      </c>
      <c r="O821" t="s">
        <v>81</v>
      </c>
      <c r="P821">
        <v>30</v>
      </c>
      <c r="Q821" t="s">
        <v>66</v>
      </c>
      <c r="T821" t="str">
        <f t="shared" si="40"/>
        <v xml:space="preserve">KR 42 CC  45 C 30 SUR  </v>
      </c>
      <c r="U821">
        <v>43798429</v>
      </c>
      <c r="V821" t="s">
        <v>61</v>
      </c>
      <c r="W821" t="s">
        <v>82</v>
      </c>
      <c r="AH821" t="str">
        <f t="shared" si="39"/>
        <v xml:space="preserve">         </v>
      </c>
      <c r="AI821" t="s">
        <v>61</v>
      </c>
      <c r="AJ821" t="s">
        <v>61</v>
      </c>
      <c r="AK821" t="s">
        <v>316</v>
      </c>
      <c r="AO821" s="1"/>
      <c r="AP821">
        <v>7</v>
      </c>
      <c r="AQ821" s="17">
        <v>41570</v>
      </c>
      <c r="AR821" s="4"/>
      <c r="AS821" s="5">
        <f t="shared" si="37"/>
        <v>-41570</v>
      </c>
      <c r="AT821" t="s">
        <v>75</v>
      </c>
      <c r="AU821" t="s">
        <v>15</v>
      </c>
    </row>
    <row r="822" spans="1:83" ht="15" customHeight="1">
      <c r="B822" t="s">
        <v>2957</v>
      </c>
      <c r="C822">
        <v>1306010</v>
      </c>
      <c r="D822" t="s">
        <v>64</v>
      </c>
      <c r="E822" t="s">
        <v>101</v>
      </c>
      <c r="H822" s="7" t="s">
        <v>2958</v>
      </c>
      <c r="I822" t="s">
        <v>2959</v>
      </c>
      <c r="T822" t="str">
        <f t="shared" si="40"/>
        <v xml:space="preserve">         </v>
      </c>
      <c r="U822" t="s">
        <v>61</v>
      </c>
      <c r="V822" t="s">
        <v>61</v>
      </c>
      <c r="W822" t="s">
        <v>2960</v>
      </c>
      <c r="X822" t="s">
        <v>80</v>
      </c>
      <c r="Y822">
        <v>40</v>
      </c>
      <c r="AA822" t="s">
        <v>66</v>
      </c>
      <c r="AB822">
        <v>25</v>
      </c>
      <c r="AC822" t="s">
        <v>83</v>
      </c>
      <c r="AD822">
        <v>44</v>
      </c>
      <c r="AH822" t="str">
        <f t="shared" si="39"/>
        <v xml:space="preserve">CL 40  SUR 25 A 44   </v>
      </c>
      <c r="AI822" t="s">
        <v>61</v>
      </c>
      <c r="AJ822" t="s">
        <v>61</v>
      </c>
      <c r="AK822" t="s">
        <v>74</v>
      </c>
      <c r="AO822" s="1"/>
      <c r="AP822">
        <v>6</v>
      </c>
      <c r="AQ822" s="17">
        <v>41571</v>
      </c>
      <c r="AR822" s="4">
        <v>41684</v>
      </c>
      <c r="AS822" s="5">
        <f t="shared" si="37"/>
        <v>113</v>
      </c>
      <c r="AT822" t="s">
        <v>75</v>
      </c>
      <c r="AU822" t="s">
        <v>15</v>
      </c>
      <c r="AV822" s="10">
        <v>41684</v>
      </c>
      <c r="AW822" s="9" t="s">
        <v>140</v>
      </c>
      <c r="AX822" s="10">
        <v>41687</v>
      </c>
      <c r="CE822" s="10">
        <v>41687</v>
      </c>
    </row>
    <row r="823" spans="1:83" ht="15" customHeight="1">
      <c r="B823" t="s">
        <v>2961</v>
      </c>
      <c r="C823" t="s">
        <v>2962</v>
      </c>
      <c r="D823" t="s">
        <v>64</v>
      </c>
      <c r="E823" t="s">
        <v>101</v>
      </c>
      <c r="H823" s="7" t="s">
        <v>2958</v>
      </c>
      <c r="I823" t="s">
        <v>273</v>
      </c>
      <c r="T823" t="str">
        <f t="shared" si="40"/>
        <v xml:space="preserve">         </v>
      </c>
      <c r="U823" t="s">
        <v>61</v>
      </c>
      <c r="V823" t="s">
        <v>61</v>
      </c>
      <c r="W823" t="s">
        <v>2963</v>
      </c>
      <c r="X823" t="s">
        <v>80</v>
      </c>
      <c r="Y823">
        <v>40</v>
      </c>
      <c r="Z823" t="s">
        <v>81</v>
      </c>
      <c r="AA823" t="s">
        <v>66</v>
      </c>
      <c r="AB823">
        <v>28</v>
      </c>
      <c r="AD823">
        <v>113</v>
      </c>
      <c r="AH823" t="str">
        <f t="shared" si="39"/>
        <v xml:space="preserve">CL 40 C SUR 28  113   </v>
      </c>
      <c r="AI823" t="s">
        <v>61</v>
      </c>
      <c r="AJ823" t="s">
        <v>61</v>
      </c>
      <c r="AK823" t="s">
        <v>339</v>
      </c>
      <c r="AO823" s="1"/>
      <c r="AP823">
        <v>6</v>
      </c>
      <c r="AQ823" s="17">
        <v>41571</v>
      </c>
      <c r="AR823" s="4"/>
      <c r="AS823" s="5">
        <f t="shared" si="37"/>
        <v>-41571</v>
      </c>
      <c r="AT823" t="s">
        <v>75</v>
      </c>
      <c r="AU823" t="s">
        <v>15</v>
      </c>
    </row>
    <row r="824" spans="1:83" ht="15" customHeight="1">
      <c r="B824" t="s">
        <v>2964</v>
      </c>
      <c r="C824">
        <v>1306052</v>
      </c>
      <c r="D824" t="s">
        <v>64</v>
      </c>
      <c r="E824" t="s">
        <v>58</v>
      </c>
      <c r="H824" s="7" t="s">
        <v>482</v>
      </c>
      <c r="I824" t="s">
        <v>60</v>
      </c>
      <c r="T824" t="str">
        <f t="shared" si="40"/>
        <v xml:space="preserve">         </v>
      </c>
      <c r="U824" t="s">
        <v>61</v>
      </c>
      <c r="V824" t="s">
        <v>61</v>
      </c>
      <c r="W824" t="s">
        <v>82</v>
      </c>
      <c r="X824" t="s">
        <v>80</v>
      </c>
      <c r="Y824">
        <v>39</v>
      </c>
      <c r="Z824" t="s">
        <v>104</v>
      </c>
      <c r="AA824" t="s">
        <v>66</v>
      </c>
      <c r="AB824">
        <v>45</v>
      </c>
      <c r="AD824">
        <v>44</v>
      </c>
      <c r="AH824" t="str">
        <f t="shared" si="39"/>
        <v xml:space="preserve">CL 39 B SUR 45  44   </v>
      </c>
      <c r="AI824" t="s">
        <v>61</v>
      </c>
      <c r="AJ824" t="s">
        <v>61</v>
      </c>
      <c r="AK824" t="s">
        <v>201</v>
      </c>
      <c r="AO824" s="1"/>
      <c r="AP824">
        <v>8</v>
      </c>
      <c r="AQ824" s="17">
        <v>41571</v>
      </c>
      <c r="AR824" s="4"/>
      <c r="AS824" s="5">
        <f t="shared" si="37"/>
        <v>-41571</v>
      </c>
      <c r="AT824" t="s">
        <v>75</v>
      </c>
      <c r="AU824" t="s">
        <v>15</v>
      </c>
    </row>
    <row r="825" spans="1:83" ht="15" customHeight="1">
      <c r="B825" t="s">
        <v>2965</v>
      </c>
      <c r="C825">
        <v>1306183</v>
      </c>
      <c r="D825" t="s">
        <v>77</v>
      </c>
      <c r="H825" s="7" t="s">
        <v>2966</v>
      </c>
      <c r="I825" t="s">
        <v>2967</v>
      </c>
      <c r="T825" t="str">
        <f t="shared" si="40"/>
        <v xml:space="preserve">         </v>
      </c>
      <c r="U825" t="s">
        <v>61</v>
      </c>
      <c r="V825">
        <v>3024074</v>
      </c>
      <c r="W825" t="s">
        <v>2968</v>
      </c>
      <c r="X825" t="s">
        <v>80</v>
      </c>
      <c r="Y825">
        <v>36</v>
      </c>
      <c r="AA825" t="s">
        <v>66</v>
      </c>
      <c r="AB825">
        <v>24</v>
      </c>
      <c r="AD825">
        <v>6</v>
      </c>
      <c r="AH825" t="str">
        <f t="shared" si="39"/>
        <v xml:space="preserve">CL 36  SUR 24  6   </v>
      </c>
      <c r="AI825" t="s">
        <v>61</v>
      </c>
      <c r="AJ825" t="s">
        <v>61</v>
      </c>
      <c r="AK825" t="s">
        <v>184</v>
      </c>
      <c r="AO825" s="1"/>
      <c r="AP825">
        <v>4</v>
      </c>
      <c r="AQ825" s="17">
        <v>41575</v>
      </c>
      <c r="AR825" s="4"/>
      <c r="AS825" s="5">
        <f t="shared" si="37"/>
        <v>-41575</v>
      </c>
      <c r="AT825" t="s">
        <v>84</v>
      </c>
      <c r="AU825" t="s">
        <v>7</v>
      </c>
    </row>
    <row r="826" spans="1:83" ht="15" customHeight="1">
      <c r="B826" t="s">
        <v>2969</v>
      </c>
      <c r="C826">
        <v>1306210</v>
      </c>
      <c r="D826" t="s">
        <v>77</v>
      </c>
      <c r="H826" s="7" t="s">
        <v>768</v>
      </c>
      <c r="I826" t="s">
        <v>273</v>
      </c>
      <c r="T826" t="str">
        <f t="shared" si="40"/>
        <v xml:space="preserve">         </v>
      </c>
      <c r="U826" t="s">
        <v>61</v>
      </c>
      <c r="V826" t="s">
        <v>61</v>
      </c>
      <c r="W826" t="s">
        <v>2970</v>
      </c>
      <c r="X826" t="s">
        <v>146</v>
      </c>
      <c r="Y826">
        <v>35</v>
      </c>
      <c r="Z826" t="s">
        <v>170</v>
      </c>
      <c r="AA826" t="s">
        <v>66</v>
      </c>
      <c r="AH826" t="str">
        <f t="shared" si="39"/>
        <v xml:space="preserve">TR 35 D SUR      </v>
      </c>
      <c r="AI826" t="s">
        <v>61</v>
      </c>
      <c r="AJ826" t="s">
        <v>61</v>
      </c>
      <c r="AK826" t="s">
        <v>232</v>
      </c>
      <c r="AO826" s="1"/>
      <c r="AP826">
        <v>9</v>
      </c>
      <c r="AQ826" s="17">
        <v>41577</v>
      </c>
      <c r="AR826" s="4">
        <v>41592</v>
      </c>
      <c r="AS826" s="5">
        <f t="shared" si="37"/>
        <v>15</v>
      </c>
      <c r="AT826" t="s">
        <v>75</v>
      </c>
      <c r="AU826" t="s">
        <v>15</v>
      </c>
      <c r="AV826" s="10">
        <v>41592</v>
      </c>
      <c r="AW826" s="9" t="s">
        <v>203</v>
      </c>
      <c r="AX826" s="10">
        <v>41593</v>
      </c>
      <c r="CE826" s="10">
        <v>41606</v>
      </c>
    </row>
    <row r="827" spans="1:83" ht="15" customHeight="1">
      <c r="B827" t="s">
        <v>2971</v>
      </c>
      <c r="C827">
        <v>1306211</v>
      </c>
      <c r="D827" t="s">
        <v>77</v>
      </c>
      <c r="H827" s="7" t="s">
        <v>2972</v>
      </c>
      <c r="I827" t="s">
        <v>2973</v>
      </c>
      <c r="J827" t="s">
        <v>80</v>
      </c>
      <c r="K827">
        <v>45</v>
      </c>
      <c r="L827" t="s">
        <v>83</v>
      </c>
      <c r="M827" t="s">
        <v>66</v>
      </c>
      <c r="N827">
        <v>39</v>
      </c>
      <c r="O827" t="s">
        <v>104</v>
      </c>
      <c r="P827">
        <v>190</v>
      </c>
      <c r="T827" t="str">
        <f t="shared" si="40"/>
        <v xml:space="preserve">CL 45 A SUR 39 B 190   </v>
      </c>
      <c r="U827">
        <v>3415318</v>
      </c>
      <c r="V827">
        <v>4449624</v>
      </c>
      <c r="W827" t="s">
        <v>2974</v>
      </c>
      <c r="X827" t="s">
        <v>80</v>
      </c>
      <c r="Y827">
        <v>45</v>
      </c>
      <c r="Z827" t="s">
        <v>83</v>
      </c>
      <c r="AA827" t="s">
        <v>66</v>
      </c>
      <c r="AB827">
        <v>39</v>
      </c>
      <c r="AC827" t="s">
        <v>104</v>
      </c>
      <c r="AD827">
        <v>190</v>
      </c>
      <c r="AF827">
        <v>5</v>
      </c>
      <c r="AG827">
        <v>1003</v>
      </c>
      <c r="AH827" t="str">
        <f t="shared" si="39"/>
        <v>CL 45 A SUR 39 B 190  5 1003</v>
      </c>
      <c r="AI827" t="s">
        <v>61</v>
      </c>
      <c r="AJ827" t="s">
        <v>61</v>
      </c>
      <c r="AK827" t="s">
        <v>67</v>
      </c>
      <c r="AO827" s="1"/>
      <c r="AP827">
        <v>7</v>
      </c>
      <c r="AQ827" s="17">
        <v>41577</v>
      </c>
      <c r="AR827" s="4"/>
      <c r="AS827" s="5">
        <f t="shared" si="37"/>
        <v>-41577</v>
      </c>
      <c r="AT827" t="s">
        <v>84</v>
      </c>
      <c r="AU827" t="s">
        <v>15</v>
      </c>
    </row>
    <row r="828" spans="1:83" ht="15" customHeight="1">
      <c r="A828" t="s">
        <v>2975</v>
      </c>
      <c r="B828" t="s">
        <v>2976</v>
      </c>
      <c r="C828" t="s">
        <v>2977</v>
      </c>
      <c r="D828" t="s">
        <v>77</v>
      </c>
      <c r="H828" s="7" t="s">
        <v>2308</v>
      </c>
      <c r="I828" t="s">
        <v>2973</v>
      </c>
      <c r="J828" t="s">
        <v>80</v>
      </c>
      <c r="K828">
        <v>45</v>
      </c>
      <c r="L828" t="s">
        <v>83</v>
      </c>
      <c r="M828" t="s">
        <v>66</v>
      </c>
      <c r="N828">
        <v>39</v>
      </c>
      <c r="O828" t="s">
        <v>104</v>
      </c>
      <c r="P828">
        <v>190</v>
      </c>
      <c r="T828" t="str">
        <f t="shared" si="40"/>
        <v xml:space="preserve">CL 45 A SUR 39 B 190   </v>
      </c>
      <c r="U828">
        <v>3415318</v>
      </c>
      <c r="V828">
        <v>4449624</v>
      </c>
      <c r="W828" t="s">
        <v>2978</v>
      </c>
      <c r="X828" t="s">
        <v>80</v>
      </c>
      <c r="Y828">
        <v>45</v>
      </c>
      <c r="Z828" t="s">
        <v>83</v>
      </c>
      <c r="AA828" t="s">
        <v>66</v>
      </c>
      <c r="AB828">
        <v>39</v>
      </c>
      <c r="AC828" t="s">
        <v>104</v>
      </c>
      <c r="AD828">
        <v>190</v>
      </c>
      <c r="AF828">
        <v>7</v>
      </c>
      <c r="AG828">
        <v>214</v>
      </c>
      <c r="AH828" t="str">
        <f t="shared" si="39"/>
        <v>CL 45 A SUR 39 B 190  7 214</v>
      </c>
      <c r="AI828" t="s">
        <v>61</v>
      </c>
      <c r="AJ828" t="s">
        <v>61</v>
      </c>
      <c r="AK828" t="s">
        <v>67</v>
      </c>
      <c r="AO828" s="1"/>
      <c r="AP828">
        <v>7</v>
      </c>
      <c r="AQ828" s="17">
        <v>41577</v>
      </c>
      <c r="AR828" s="4"/>
      <c r="AS828" s="5">
        <f t="shared" si="37"/>
        <v>-41577</v>
      </c>
      <c r="AT828" t="s">
        <v>84</v>
      </c>
      <c r="AU828" t="s">
        <v>7</v>
      </c>
      <c r="AV828" s="10">
        <v>41560</v>
      </c>
      <c r="AW828" s="9" t="s">
        <v>519</v>
      </c>
      <c r="AX828" s="10">
        <v>41605</v>
      </c>
      <c r="CE828" s="10">
        <v>41926</v>
      </c>
    </row>
    <row r="829" spans="1:83" ht="15" customHeight="1">
      <c r="A829" t="s">
        <v>2979</v>
      </c>
      <c r="B829" t="s">
        <v>2980</v>
      </c>
      <c r="C829">
        <v>1306262</v>
      </c>
      <c r="D829" t="s">
        <v>64</v>
      </c>
      <c r="E829" t="s">
        <v>101</v>
      </c>
      <c r="F829">
        <v>3</v>
      </c>
      <c r="H829" s="7" t="s">
        <v>2981</v>
      </c>
      <c r="I829" t="s">
        <v>60</v>
      </c>
      <c r="T829" t="str">
        <f t="shared" si="40"/>
        <v xml:space="preserve">         </v>
      </c>
      <c r="U829" t="s">
        <v>61</v>
      </c>
      <c r="V829" t="s">
        <v>61</v>
      </c>
      <c r="W829" t="s">
        <v>2982</v>
      </c>
      <c r="X829" t="s">
        <v>63</v>
      </c>
      <c r="Y829">
        <v>40</v>
      </c>
      <c r="AB829">
        <v>39</v>
      </c>
      <c r="AD829">
        <v>54</v>
      </c>
      <c r="AH829" t="str">
        <f t="shared" si="39"/>
        <v xml:space="preserve">KR 40   39  54   </v>
      </c>
      <c r="AI829" t="s">
        <v>61</v>
      </c>
      <c r="AJ829" t="s">
        <v>61</v>
      </c>
      <c r="AK829" t="s">
        <v>211</v>
      </c>
      <c r="AO829" s="1"/>
      <c r="AP829">
        <v>9</v>
      </c>
      <c r="AQ829" s="17">
        <v>41579</v>
      </c>
      <c r="AR829" s="4">
        <v>41572</v>
      </c>
      <c r="AS829" s="5">
        <f t="shared" si="37"/>
        <v>-7</v>
      </c>
      <c r="AT829" t="s">
        <v>69</v>
      </c>
      <c r="AU829" t="s">
        <v>15</v>
      </c>
      <c r="AV829" s="10">
        <v>41572</v>
      </c>
      <c r="AW829" s="9" t="s">
        <v>2721</v>
      </c>
      <c r="AX829" s="10">
        <v>41572</v>
      </c>
      <c r="BW829" s="10">
        <v>41782</v>
      </c>
      <c r="CE829" s="10">
        <v>42020</v>
      </c>
    </row>
    <row r="830" spans="1:83" ht="15" customHeight="1">
      <c r="B830" t="s">
        <v>2983</v>
      </c>
      <c r="C830">
        <v>1306263</v>
      </c>
      <c r="D830" t="s">
        <v>64</v>
      </c>
      <c r="E830" t="s">
        <v>286</v>
      </c>
      <c r="H830" s="7" t="s">
        <v>2984</v>
      </c>
      <c r="I830" t="s">
        <v>134</v>
      </c>
      <c r="T830" t="str">
        <f t="shared" si="40"/>
        <v xml:space="preserve">         </v>
      </c>
      <c r="U830" t="s">
        <v>61</v>
      </c>
      <c r="V830" t="s">
        <v>61</v>
      </c>
      <c r="W830" t="s">
        <v>2985</v>
      </c>
      <c r="X830" t="s">
        <v>63</v>
      </c>
      <c r="Y830">
        <v>41</v>
      </c>
      <c r="AB830">
        <v>36</v>
      </c>
      <c r="AD830">
        <v>39</v>
      </c>
      <c r="AE830" t="s">
        <v>66</v>
      </c>
      <c r="AH830" t="str">
        <f t="shared" si="39"/>
        <v xml:space="preserve">KR 41   36  39 SUR  </v>
      </c>
      <c r="AI830">
        <v>98453893</v>
      </c>
      <c r="AJ830">
        <v>3328488</v>
      </c>
      <c r="AK830" t="s">
        <v>147</v>
      </c>
      <c r="AO830" s="1"/>
      <c r="AP830">
        <v>9</v>
      </c>
      <c r="AQ830" s="17">
        <v>41579</v>
      </c>
      <c r="AR830" s="4">
        <v>41579</v>
      </c>
      <c r="AS830" s="5">
        <f t="shared" si="37"/>
        <v>0</v>
      </c>
      <c r="AT830" t="s">
        <v>75</v>
      </c>
      <c r="AU830" t="s">
        <v>15</v>
      </c>
      <c r="AV830" s="10">
        <v>41579</v>
      </c>
      <c r="AW830" s="9" t="s">
        <v>237</v>
      </c>
      <c r="AX830" s="10">
        <v>41583</v>
      </c>
      <c r="AY830" s="10">
        <v>41592</v>
      </c>
      <c r="AZ830" s="9" t="s">
        <v>203</v>
      </c>
      <c r="BA830" s="10">
        <v>41592</v>
      </c>
      <c r="CE830" s="10">
        <v>41606</v>
      </c>
    </row>
    <row r="831" spans="1:83" ht="15" customHeight="1">
      <c r="A831" t="s">
        <v>2986</v>
      </c>
      <c r="B831" t="s">
        <v>2987</v>
      </c>
      <c r="C831">
        <v>148433</v>
      </c>
      <c r="D831" t="s">
        <v>180</v>
      </c>
      <c r="H831" s="7" t="s">
        <v>2988</v>
      </c>
      <c r="I831" t="s">
        <v>218</v>
      </c>
      <c r="T831" t="str">
        <f t="shared" si="40"/>
        <v xml:space="preserve">         </v>
      </c>
      <c r="U831" t="s">
        <v>61</v>
      </c>
      <c r="V831" t="s">
        <v>61</v>
      </c>
      <c r="W831" t="s">
        <v>2989</v>
      </c>
      <c r="X831" t="s">
        <v>80</v>
      </c>
      <c r="Y831">
        <v>35</v>
      </c>
      <c r="AA831" t="s">
        <v>66</v>
      </c>
      <c r="AB831">
        <v>47</v>
      </c>
      <c r="AD831">
        <v>30</v>
      </c>
      <c r="AF831" t="s">
        <v>2990</v>
      </c>
      <c r="AG831" t="s">
        <v>2991</v>
      </c>
      <c r="AH831" t="str">
        <f t="shared" si="39"/>
        <v>CL 35  SUR 47  30  predio 3 manzana c</v>
      </c>
      <c r="AI831" t="s">
        <v>61</v>
      </c>
      <c r="AJ831" t="s">
        <v>2992</v>
      </c>
      <c r="AK831" t="s">
        <v>276</v>
      </c>
      <c r="AO831" s="1"/>
      <c r="AP831">
        <v>5</v>
      </c>
      <c r="AQ831" s="17">
        <v>41576</v>
      </c>
      <c r="AR831" s="4">
        <v>41687</v>
      </c>
      <c r="AS831" s="5">
        <f t="shared" si="37"/>
        <v>111</v>
      </c>
      <c r="AT831" t="s">
        <v>75</v>
      </c>
      <c r="AU831" t="s">
        <v>15</v>
      </c>
      <c r="CE831" s="10">
        <v>41691</v>
      </c>
    </row>
    <row r="832" spans="1:83" ht="15" customHeight="1">
      <c r="A832" t="s">
        <v>559</v>
      </c>
      <c r="B832" t="s">
        <v>2993</v>
      </c>
      <c r="C832">
        <v>1305612</v>
      </c>
      <c r="D832" t="s">
        <v>87</v>
      </c>
      <c r="H832" s="7" t="s">
        <v>2994</v>
      </c>
      <c r="I832" t="s">
        <v>218</v>
      </c>
      <c r="U832" t="s">
        <v>61</v>
      </c>
      <c r="V832" t="s">
        <v>61</v>
      </c>
      <c r="W832" t="s">
        <v>2995</v>
      </c>
      <c r="X832" t="s">
        <v>80</v>
      </c>
      <c r="Y832">
        <v>38</v>
      </c>
      <c r="Z832" t="s">
        <v>104</v>
      </c>
      <c r="AA832" t="s">
        <v>66</v>
      </c>
      <c r="AB832">
        <v>26</v>
      </c>
      <c r="AD832">
        <v>2</v>
      </c>
      <c r="AH832" t="str">
        <f>CONCATENATE(X832," ",Y832," ",Z832," ",AA832," ",AB832," ",AC832," ",AD832," ",AE832," ",AF832," ",AG832)</f>
        <v xml:space="preserve">CL 38 B SUR 26  2   </v>
      </c>
      <c r="AI832" t="s">
        <v>61</v>
      </c>
      <c r="AJ832" t="s">
        <v>61</v>
      </c>
      <c r="AK832" t="s">
        <v>454</v>
      </c>
      <c r="AO832" s="1"/>
      <c r="AP832">
        <v>6</v>
      </c>
      <c r="AQ832" s="17">
        <v>41576</v>
      </c>
      <c r="AR832" s="4"/>
      <c r="AS832" s="5">
        <f t="shared" si="37"/>
        <v>-41576</v>
      </c>
      <c r="AT832" t="s">
        <v>75</v>
      </c>
      <c r="AU832" t="s">
        <v>252</v>
      </c>
    </row>
    <row r="833" spans="1:83" ht="15" customHeight="1">
      <c r="B833" t="s">
        <v>2996</v>
      </c>
      <c r="C833">
        <v>1306277</v>
      </c>
      <c r="D833" t="s">
        <v>77</v>
      </c>
      <c r="H833" s="7" t="s">
        <v>2997</v>
      </c>
      <c r="I833" t="s">
        <v>2998</v>
      </c>
      <c r="J833" t="s">
        <v>80</v>
      </c>
      <c r="K833">
        <v>41</v>
      </c>
      <c r="N833">
        <v>25</v>
      </c>
      <c r="P833">
        <v>119</v>
      </c>
      <c r="S833">
        <v>126</v>
      </c>
      <c r="T833" t="str">
        <f t="shared" si="40"/>
        <v>CL 41   25  119   126</v>
      </c>
      <c r="U833" t="s">
        <v>61</v>
      </c>
      <c r="V833">
        <v>3317892</v>
      </c>
      <c r="W833" t="s">
        <v>2999</v>
      </c>
      <c r="X833" t="s">
        <v>80</v>
      </c>
      <c r="Y833">
        <v>40</v>
      </c>
      <c r="Z833" t="s">
        <v>104</v>
      </c>
      <c r="AA833" t="s">
        <v>66</v>
      </c>
      <c r="AB833">
        <v>25</v>
      </c>
      <c r="AD833">
        <v>80</v>
      </c>
      <c r="AH833" t="str">
        <f t="shared" si="39"/>
        <v xml:space="preserve">CL 40 B SUR 25  80   </v>
      </c>
      <c r="AI833" t="s">
        <v>61</v>
      </c>
      <c r="AJ833" t="s">
        <v>61</v>
      </c>
      <c r="AK833" t="s">
        <v>117</v>
      </c>
      <c r="AO833" s="1"/>
      <c r="AP833">
        <v>6</v>
      </c>
      <c r="AQ833" s="17">
        <v>41583</v>
      </c>
      <c r="AR833" s="4">
        <v>41605</v>
      </c>
      <c r="AS833" s="5">
        <f t="shared" si="37"/>
        <v>22</v>
      </c>
      <c r="AT833" t="s">
        <v>84</v>
      </c>
      <c r="AU833" t="s">
        <v>15</v>
      </c>
      <c r="CE833" s="10">
        <v>41606</v>
      </c>
    </row>
    <row r="834" spans="1:83" ht="15" customHeight="1">
      <c r="B834" t="s">
        <v>3000</v>
      </c>
      <c r="C834">
        <v>1306279</v>
      </c>
      <c r="D834" t="s">
        <v>64</v>
      </c>
      <c r="E834" t="s">
        <v>101</v>
      </c>
      <c r="H834" s="7" t="s">
        <v>694</v>
      </c>
      <c r="I834" t="s">
        <v>804</v>
      </c>
      <c r="T834" t="str">
        <f t="shared" si="40"/>
        <v xml:space="preserve">         </v>
      </c>
      <c r="U834" t="s">
        <v>61</v>
      </c>
      <c r="V834" t="s">
        <v>61</v>
      </c>
      <c r="W834" t="s">
        <v>3001</v>
      </c>
      <c r="X834" t="s">
        <v>63</v>
      </c>
      <c r="Y834">
        <v>30</v>
      </c>
      <c r="AB834">
        <v>39</v>
      </c>
      <c r="AC834" t="s">
        <v>104</v>
      </c>
      <c r="AE834" t="s">
        <v>66</v>
      </c>
      <c r="AH834" t="str">
        <f t="shared" si="39"/>
        <v xml:space="preserve">KR 30   39 B  SUR  </v>
      </c>
      <c r="AI834" t="s">
        <v>61</v>
      </c>
      <c r="AJ834" t="s">
        <v>61</v>
      </c>
      <c r="AK834" t="s">
        <v>339</v>
      </c>
      <c r="AO834" s="1"/>
      <c r="AP834">
        <v>6</v>
      </c>
      <c r="AQ834" s="17">
        <v>41583</v>
      </c>
      <c r="AR834" s="4">
        <v>41592</v>
      </c>
      <c r="AS834" s="5">
        <f t="shared" si="37"/>
        <v>9</v>
      </c>
      <c r="AT834" t="s">
        <v>75</v>
      </c>
      <c r="AU834" t="s">
        <v>15</v>
      </c>
      <c r="AV834" s="10">
        <v>41592</v>
      </c>
      <c r="AW834" s="9" t="s">
        <v>203</v>
      </c>
      <c r="AX834" s="10">
        <v>41592</v>
      </c>
      <c r="CE834" s="10">
        <v>41617</v>
      </c>
    </row>
    <row r="835" spans="1:83" ht="15" customHeight="1">
      <c r="B835" t="s">
        <v>3002</v>
      </c>
      <c r="C835">
        <v>1306278</v>
      </c>
      <c r="D835" t="s">
        <v>64</v>
      </c>
      <c r="E835" t="s">
        <v>58</v>
      </c>
      <c r="F835">
        <v>9</v>
      </c>
      <c r="H835" s="7" t="s">
        <v>3003</v>
      </c>
      <c r="I835" t="s">
        <v>134</v>
      </c>
      <c r="T835" t="str">
        <f t="shared" si="40"/>
        <v xml:space="preserve">         </v>
      </c>
      <c r="U835" t="s">
        <v>61</v>
      </c>
      <c r="V835" t="s">
        <v>61</v>
      </c>
      <c r="W835" t="s">
        <v>3004</v>
      </c>
      <c r="X835" t="s">
        <v>80</v>
      </c>
      <c r="Y835">
        <v>48</v>
      </c>
      <c r="Z835" t="s">
        <v>315</v>
      </c>
      <c r="AA835" t="s">
        <v>66</v>
      </c>
      <c r="AB835">
        <v>42</v>
      </c>
      <c r="AC835" t="s">
        <v>170</v>
      </c>
      <c r="AD835">
        <v>32</v>
      </c>
      <c r="AF835">
        <v>7.13</v>
      </c>
      <c r="AG835">
        <v>302</v>
      </c>
      <c r="AH835" t="str">
        <f t="shared" si="39"/>
        <v>CL 48 E SUR 42 D 32  7,13 302</v>
      </c>
      <c r="AI835" t="s">
        <v>61</v>
      </c>
      <c r="AJ835" t="s">
        <v>61</v>
      </c>
      <c r="AK835" t="s">
        <v>225</v>
      </c>
      <c r="AO835" s="1"/>
      <c r="AP835">
        <v>7</v>
      </c>
      <c r="AQ835" s="17">
        <v>41583</v>
      </c>
      <c r="AR835" s="4"/>
      <c r="AS835" s="5">
        <f t="shared" si="37"/>
        <v>-41583</v>
      </c>
      <c r="AT835" t="s">
        <v>75</v>
      </c>
      <c r="AU835" t="s">
        <v>202</v>
      </c>
    </row>
    <row r="836" spans="1:83">
      <c r="B836" t="s">
        <v>3005</v>
      </c>
      <c r="C836" t="s">
        <v>3006</v>
      </c>
      <c r="D836" t="s">
        <v>57</v>
      </c>
      <c r="H836" s="7" t="s">
        <v>1592</v>
      </c>
      <c r="I836" t="s">
        <v>624</v>
      </c>
      <c r="T836" t="str">
        <f t="shared" si="40"/>
        <v xml:space="preserve">         </v>
      </c>
      <c r="U836" t="s">
        <v>61</v>
      </c>
      <c r="V836" t="s">
        <v>61</v>
      </c>
      <c r="W836" t="s">
        <v>82</v>
      </c>
      <c r="X836" t="s">
        <v>80</v>
      </c>
      <c r="Y836">
        <v>40</v>
      </c>
      <c r="Z836" t="s">
        <v>170</v>
      </c>
      <c r="AA836" t="s">
        <v>66</v>
      </c>
      <c r="AB836">
        <v>30</v>
      </c>
      <c r="AD836">
        <v>31</v>
      </c>
      <c r="AH836" t="str">
        <f t="shared" si="39"/>
        <v xml:space="preserve">CL 40 D SUR 30  31   </v>
      </c>
      <c r="AI836" t="s">
        <v>61</v>
      </c>
      <c r="AJ836" t="s">
        <v>61</v>
      </c>
      <c r="AK836" t="s">
        <v>67</v>
      </c>
      <c r="AO836" s="1"/>
      <c r="AP836">
        <v>7</v>
      </c>
      <c r="AQ836" s="17">
        <v>41583</v>
      </c>
      <c r="AR836" s="4"/>
      <c r="AS836" s="5">
        <f t="shared" si="37"/>
        <v>-41583</v>
      </c>
      <c r="AT836" t="s">
        <v>75</v>
      </c>
      <c r="AU836" t="s">
        <v>15</v>
      </c>
    </row>
    <row r="837" spans="1:83" ht="15" customHeight="1">
      <c r="A837" t="s">
        <v>3007</v>
      </c>
      <c r="B837" t="s">
        <v>3008</v>
      </c>
      <c r="C837">
        <v>150325</v>
      </c>
      <c r="D837" t="s">
        <v>87</v>
      </c>
      <c r="H837" s="7" t="s">
        <v>3009</v>
      </c>
      <c r="I837" t="s">
        <v>3010</v>
      </c>
      <c r="J837" t="s">
        <v>146</v>
      </c>
      <c r="K837">
        <v>34</v>
      </c>
      <c r="L837" t="s">
        <v>104</v>
      </c>
      <c r="M837" t="s">
        <v>66</v>
      </c>
      <c r="N837">
        <v>29</v>
      </c>
      <c r="P837">
        <v>106</v>
      </c>
      <c r="S837">
        <v>106</v>
      </c>
      <c r="T837" t="str">
        <f t="shared" si="40"/>
        <v>TR 34 B SUR 29  106   106</v>
      </c>
      <c r="U837" t="s">
        <v>61</v>
      </c>
      <c r="V837">
        <v>2706825</v>
      </c>
      <c r="W837" t="s">
        <v>82</v>
      </c>
      <c r="AH837" t="str">
        <f t="shared" si="39"/>
        <v xml:space="preserve">         </v>
      </c>
      <c r="AI837" t="s">
        <v>61</v>
      </c>
      <c r="AJ837" t="s">
        <v>61</v>
      </c>
      <c r="AK837" t="s">
        <v>194</v>
      </c>
      <c r="AO837" s="1"/>
      <c r="AP837">
        <v>3</v>
      </c>
      <c r="AQ837" s="17">
        <v>41576</v>
      </c>
      <c r="AR837" s="4"/>
      <c r="AS837" s="5">
        <f t="shared" ref="AS837:AS900" si="41">+AR837-AQ837</f>
        <v>-41576</v>
      </c>
      <c r="AT837" t="s">
        <v>75</v>
      </c>
      <c r="AU837" t="s">
        <v>202</v>
      </c>
    </row>
    <row r="838" spans="1:83" ht="15" customHeight="1">
      <c r="B838" t="s">
        <v>3011</v>
      </c>
      <c r="C838">
        <v>1302791</v>
      </c>
      <c r="D838" t="s">
        <v>77</v>
      </c>
      <c r="H838" s="7" t="s">
        <v>2294</v>
      </c>
      <c r="I838" t="s">
        <v>3012</v>
      </c>
      <c r="J838" t="s">
        <v>289</v>
      </c>
      <c r="K838">
        <v>32</v>
      </c>
      <c r="N838">
        <v>32</v>
      </c>
      <c r="O838" t="s">
        <v>83</v>
      </c>
      <c r="P838">
        <v>9</v>
      </c>
      <c r="T838" t="str">
        <f t="shared" ref="T838:T901" si="42">CONCATENATE(J838," ",K838," ",L838," ",M838," ",N838," ",O838," ",P838," ",Q838," ",R838," ",S838)</f>
        <v xml:space="preserve">DG 32   32 A 9   </v>
      </c>
      <c r="U838">
        <v>1037617543</v>
      </c>
      <c r="V838">
        <v>3326919</v>
      </c>
      <c r="W838" t="s">
        <v>3013</v>
      </c>
      <c r="AH838" t="str">
        <f t="shared" si="39"/>
        <v xml:space="preserve">         </v>
      </c>
      <c r="AI838" t="s">
        <v>61</v>
      </c>
      <c r="AJ838">
        <v>3347216</v>
      </c>
      <c r="AK838" t="s">
        <v>496</v>
      </c>
      <c r="AO838" s="1"/>
      <c r="AP838">
        <v>9</v>
      </c>
      <c r="AQ838" s="17">
        <v>41584</v>
      </c>
      <c r="AR838" s="4">
        <v>41599</v>
      </c>
      <c r="AS838" s="5">
        <f t="shared" si="41"/>
        <v>15</v>
      </c>
      <c r="AT838" t="s">
        <v>75</v>
      </c>
      <c r="AU838" t="s">
        <v>15</v>
      </c>
      <c r="BK838" s="10">
        <v>41599</v>
      </c>
      <c r="BL838" s="10">
        <v>41599</v>
      </c>
      <c r="CE838" s="10">
        <v>41606</v>
      </c>
    </row>
    <row r="839" spans="1:83" ht="15" customHeight="1">
      <c r="B839" t="s">
        <v>3014</v>
      </c>
      <c r="C839">
        <v>1305531</v>
      </c>
      <c r="D839" t="s">
        <v>77</v>
      </c>
      <c r="H839" s="7" t="s">
        <v>768</v>
      </c>
      <c r="I839" t="s">
        <v>3015</v>
      </c>
      <c r="T839" t="str">
        <f t="shared" si="42"/>
        <v xml:space="preserve">         </v>
      </c>
      <c r="U839" t="s">
        <v>61</v>
      </c>
      <c r="V839" t="s">
        <v>61</v>
      </c>
      <c r="W839" t="s">
        <v>3016</v>
      </c>
      <c r="X839" t="s">
        <v>63</v>
      </c>
      <c r="Y839">
        <v>39</v>
      </c>
      <c r="AB839">
        <v>39</v>
      </c>
      <c r="AD839">
        <v>10</v>
      </c>
      <c r="AE839" t="s">
        <v>66</v>
      </c>
      <c r="AG839">
        <v>302</v>
      </c>
      <c r="AH839" t="str">
        <f t="shared" si="39"/>
        <v>KR 39   39  10 SUR  302</v>
      </c>
      <c r="AI839">
        <v>1037629033</v>
      </c>
      <c r="AJ839">
        <v>6014810</v>
      </c>
      <c r="AK839" t="s">
        <v>211</v>
      </c>
      <c r="AO839" s="1"/>
      <c r="AP839">
        <v>9</v>
      </c>
      <c r="AQ839" s="17">
        <v>41584</v>
      </c>
      <c r="AR839" s="4">
        <v>41599</v>
      </c>
      <c r="AS839" s="5">
        <f t="shared" si="41"/>
        <v>15</v>
      </c>
      <c r="AT839" t="s">
        <v>75</v>
      </c>
      <c r="AU839" t="s">
        <v>15</v>
      </c>
      <c r="BK839" s="10">
        <v>41599</v>
      </c>
      <c r="BL839" s="10">
        <v>41599</v>
      </c>
      <c r="CE839" s="10">
        <v>41599</v>
      </c>
    </row>
    <row r="840" spans="1:83" ht="15" customHeight="1">
      <c r="B840" t="s">
        <v>3017</v>
      </c>
      <c r="C840">
        <v>1306050</v>
      </c>
      <c r="D840" t="s">
        <v>94</v>
      </c>
      <c r="H840" s="7" t="s">
        <v>3018</v>
      </c>
      <c r="I840" t="s">
        <v>60</v>
      </c>
      <c r="T840" t="str">
        <f t="shared" si="42"/>
        <v xml:space="preserve">         </v>
      </c>
      <c r="U840" t="s">
        <v>61</v>
      </c>
      <c r="V840" t="s">
        <v>61</v>
      </c>
      <c r="W840" t="s">
        <v>3019</v>
      </c>
      <c r="X840" t="s">
        <v>80</v>
      </c>
      <c r="Y840">
        <v>40</v>
      </c>
      <c r="AA840" t="s">
        <v>66</v>
      </c>
      <c r="AB840">
        <v>27</v>
      </c>
      <c r="AD840">
        <v>4</v>
      </c>
      <c r="AH840" t="str">
        <f t="shared" si="39"/>
        <v xml:space="preserve">CL 40  SUR 27  4   </v>
      </c>
      <c r="AI840">
        <v>890920043</v>
      </c>
      <c r="AJ840">
        <v>3990000</v>
      </c>
      <c r="AK840" t="s">
        <v>339</v>
      </c>
      <c r="AO840" s="1"/>
      <c r="AP840">
        <v>6</v>
      </c>
      <c r="AQ840" s="17">
        <v>41571</v>
      </c>
      <c r="AR840" s="4"/>
      <c r="AS840" s="5">
        <f t="shared" si="41"/>
        <v>-41571</v>
      </c>
      <c r="AT840" t="s">
        <v>75</v>
      </c>
      <c r="AU840" t="s">
        <v>15</v>
      </c>
      <c r="CE840" s="10">
        <v>41675</v>
      </c>
    </row>
    <row r="841" spans="1:83" ht="30" customHeight="1">
      <c r="B841" t="s">
        <v>3020</v>
      </c>
      <c r="C841">
        <v>1306297</v>
      </c>
      <c r="D841" t="s">
        <v>64</v>
      </c>
      <c r="E841" t="s">
        <v>101</v>
      </c>
      <c r="H841" s="7" t="s">
        <v>3021</v>
      </c>
      <c r="I841" t="s">
        <v>3022</v>
      </c>
      <c r="T841" t="str">
        <f t="shared" si="42"/>
        <v xml:space="preserve">         </v>
      </c>
      <c r="U841">
        <v>98553579</v>
      </c>
      <c r="V841">
        <v>3316338</v>
      </c>
      <c r="W841" t="s">
        <v>3023</v>
      </c>
      <c r="X841" t="s">
        <v>80</v>
      </c>
      <c r="Y841">
        <v>37</v>
      </c>
      <c r="AA841" t="s">
        <v>66</v>
      </c>
      <c r="AB841">
        <v>40</v>
      </c>
      <c r="AD841">
        <v>16</v>
      </c>
      <c r="AH841" t="str">
        <f t="shared" si="39"/>
        <v xml:space="preserve">CL 37  SUR 40  16   </v>
      </c>
      <c r="AI841" t="s">
        <v>61</v>
      </c>
      <c r="AJ841" t="s">
        <v>61</v>
      </c>
      <c r="AK841" t="s">
        <v>147</v>
      </c>
      <c r="AO841" s="1"/>
      <c r="AP841">
        <v>9</v>
      </c>
      <c r="AQ841" s="17">
        <v>41584</v>
      </c>
      <c r="AR841" s="4">
        <v>41584</v>
      </c>
      <c r="AS841" s="5">
        <f t="shared" si="41"/>
        <v>0</v>
      </c>
      <c r="AT841" t="s">
        <v>75</v>
      </c>
      <c r="AU841" t="s">
        <v>195</v>
      </c>
      <c r="AV841" s="10">
        <v>41579</v>
      </c>
      <c r="AW841" s="9" t="s">
        <v>203</v>
      </c>
      <c r="AX841" s="10">
        <v>41585</v>
      </c>
    </row>
    <row r="842" spans="1:83" ht="15" customHeight="1">
      <c r="B842" t="s">
        <v>3024</v>
      </c>
      <c r="C842">
        <v>1306298</v>
      </c>
      <c r="D842" t="s">
        <v>64</v>
      </c>
      <c r="E842" t="s">
        <v>101</v>
      </c>
      <c r="H842" s="7" t="s">
        <v>2679</v>
      </c>
      <c r="I842" t="s">
        <v>273</v>
      </c>
      <c r="T842" t="str">
        <f t="shared" si="42"/>
        <v xml:space="preserve">         </v>
      </c>
      <c r="U842" t="s">
        <v>61</v>
      </c>
      <c r="V842" t="s">
        <v>61</v>
      </c>
      <c r="W842" t="s">
        <v>82</v>
      </c>
      <c r="X842" t="s">
        <v>146</v>
      </c>
      <c r="Y842">
        <v>33</v>
      </c>
      <c r="Z842" t="s">
        <v>83</v>
      </c>
      <c r="AA842" t="s">
        <v>66</v>
      </c>
      <c r="AB842">
        <v>31</v>
      </c>
      <c r="AC842" t="s">
        <v>104</v>
      </c>
      <c r="AD842">
        <v>32</v>
      </c>
      <c r="AH842" t="str">
        <f t="shared" si="39"/>
        <v xml:space="preserve">TR 33 A SUR 31 B 32   </v>
      </c>
      <c r="AI842" t="s">
        <v>61</v>
      </c>
      <c r="AJ842" t="s">
        <v>61</v>
      </c>
      <c r="AK842" t="s">
        <v>449</v>
      </c>
      <c r="AO842" s="1"/>
      <c r="AP842">
        <v>3</v>
      </c>
      <c r="AQ842" s="17">
        <v>41584</v>
      </c>
      <c r="AR842" s="4">
        <v>41584</v>
      </c>
      <c r="AS842" s="5">
        <f t="shared" si="41"/>
        <v>0</v>
      </c>
      <c r="AT842" t="s">
        <v>75</v>
      </c>
      <c r="AU842" t="s">
        <v>15</v>
      </c>
      <c r="CE842" s="10">
        <v>41606</v>
      </c>
    </row>
    <row r="843" spans="1:83" ht="15" customHeight="1">
      <c r="B843" t="s">
        <v>3025</v>
      </c>
      <c r="C843">
        <v>1306300</v>
      </c>
      <c r="D843" t="s">
        <v>180</v>
      </c>
      <c r="H843" s="7" t="s">
        <v>3026</v>
      </c>
      <c r="I843" t="s">
        <v>60</v>
      </c>
      <c r="T843" t="str">
        <f t="shared" si="42"/>
        <v xml:space="preserve">         </v>
      </c>
      <c r="U843" t="s">
        <v>61</v>
      </c>
      <c r="V843" t="s">
        <v>61</v>
      </c>
      <c r="W843" t="s">
        <v>3027</v>
      </c>
      <c r="X843" t="s">
        <v>80</v>
      </c>
      <c r="Y843">
        <v>49</v>
      </c>
      <c r="AA843" t="s">
        <v>66</v>
      </c>
      <c r="AH843" t="str">
        <f t="shared" si="39"/>
        <v xml:space="preserve">CL 49  SUR      </v>
      </c>
      <c r="AI843" t="s">
        <v>61</v>
      </c>
      <c r="AJ843" t="s">
        <v>61</v>
      </c>
      <c r="AK843" t="s">
        <v>1696</v>
      </c>
      <c r="AO843" s="1"/>
      <c r="AP843">
        <v>8</v>
      </c>
      <c r="AQ843" s="17">
        <v>41584</v>
      </c>
      <c r="AR843" s="4"/>
      <c r="AS843" s="5">
        <f t="shared" si="41"/>
        <v>-41584</v>
      </c>
      <c r="AT843" t="s">
        <v>75</v>
      </c>
      <c r="AU843" t="s">
        <v>252</v>
      </c>
    </row>
    <row r="844" spans="1:83" ht="15" customHeight="1">
      <c r="B844" t="s">
        <v>3028</v>
      </c>
      <c r="C844">
        <v>1306310</v>
      </c>
      <c r="D844" t="s">
        <v>77</v>
      </c>
      <c r="H844" s="7" t="s">
        <v>3029</v>
      </c>
      <c r="I844" t="s">
        <v>60</v>
      </c>
      <c r="T844" t="str">
        <f t="shared" si="42"/>
        <v xml:space="preserve">         </v>
      </c>
      <c r="U844" t="s">
        <v>61</v>
      </c>
      <c r="V844" t="s">
        <v>61</v>
      </c>
      <c r="W844" t="s">
        <v>3001</v>
      </c>
      <c r="X844" t="s">
        <v>63</v>
      </c>
      <c r="Y844">
        <v>39</v>
      </c>
      <c r="Z844" t="s">
        <v>170</v>
      </c>
      <c r="AB844">
        <v>46</v>
      </c>
      <c r="AC844" t="s">
        <v>315</v>
      </c>
      <c r="AD844">
        <v>37</v>
      </c>
      <c r="AE844" t="s">
        <v>66</v>
      </c>
      <c r="AG844" t="s">
        <v>865</v>
      </c>
      <c r="AH844" t="str">
        <f t="shared" si="39"/>
        <v>KR 39 D  46 E 37 SUR  PISO 2</v>
      </c>
      <c r="AI844" t="s">
        <v>61</v>
      </c>
      <c r="AJ844" t="s">
        <v>61</v>
      </c>
      <c r="AK844" t="s">
        <v>109</v>
      </c>
      <c r="AO844" s="1"/>
      <c r="AP844">
        <v>7</v>
      </c>
      <c r="AQ844" s="17">
        <v>41585</v>
      </c>
      <c r="AR844" s="4"/>
      <c r="AS844" s="5">
        <f t="shared" si="41"/>
        <v>-41585</v>
      </c>
      <c r="AT844" t="s">
        <v>75</v>
      </c>
      <c r="AU844" t="s">
        <v>15</v>
      </c>
    </row>
    <row r="845" spans="1:83" ht="15" customHeight="1">
      <c r="A845" t="s">
        <v>3030</v>
      </c>
      <c r="B845" t="s">
        <v>3031</v>
      </c>
      <c r="C845" t="s">
        <v>3032</v>
      </c>
      <c r="D845" t="s">
        <v>87</v>
      </c>
      <c r="H845" s="7" t="s">
        <v>3033</v>
      </c>
      <c r="I845" t="s">
        <v>3034</v>
      </c>
      <c r="J845" t="s">
        <v>63</v>
      </c>
      <c r="K845">
        <v>41</v>
      </c>
      <c r="L845" t="s">
        <v>83</v>
      </c>
      <c r="N845">
        <v>22</v>
      </c>
      <c r="P845">
        <v>87</v>
      </c>
      <c r="Q845" t="s">
        <v>66</v>
      </c>
      <c r="T845" t="str">
        <f t="shared" si="42"/>
        <v xml:space="preserve">KR 41 A  22  87 SUR  </v>
      </c>
      <c r="U845" t="s">
        <v>61</v>
      </c>
      <c r="V845">
        <v>3061410</v>
      </c>
      <c r="W845" t="s">
        <v>3035</v>
      </c>
      <c r="X845" t="s">
        <v>63</v>
      </c>
      <c r="Y845">
        <v>42</v>
      </c>
      <c r="AB845">
        <v>24</v>
      </c>
      <c r="AD845">
        <v>5</v>
      </c>
      <c r="AE845" t="s">
        <v>66</v>
      </c>
      <c r="AH845" t="str">
        <f t="shared" ref="AH845:AH908" si="43">CONCATENATE(X845," ",Y845," ",Z845," ",AA845," ",AB845," ",AC845," ",AD845," ",AE845," ",AF845," ",AG845)</f>
        <v xml:space="preserve">KR 42   24  5 SUR  </v>
      </c>
      <c r="AI845" t="s">
        <v>61</v>
      </c>
      <c r="AJ845" t="s">
        <v>61</v>
      </c>
      <c r="AK845" t="s">
        <v>374</v>
      </c>
      <c r="AO845" s="1"/>
      <c r="AP845">
        <v>4</v>
      </c>
      <c r="AQ845" s="17">
        <v>41586</v>
      </c>
      <c r="AR845" s="4">
        <v>41597</v>
      </c>
      <c r="AS845" s="5">
        <f t="shared" si="41"/>
        <v>11</v>
      </c>
      <c r="AT845" t="s">
        <v>75</v>
      </c>
      <c r="AU845" t="s">
        <v>15</v>
      </c>
      <c r="AV845" s="10">
        <v>41599</v>
      </c>
      <c r="AW845" s="9" t="s">
        <v>421</v>
      </c>
      <c r="AX845" s="10">
        <v>41600</v>
      </c>
      <c r="AY845" s="10">
        <v>41781</v>
      </c>
      <c r="AZ845" s="9" t="s">
        <v>859</v>
      </c>
      <c r="BA845" s="10">
        <v>41787</v>
      </c>
      <c r="BK845" s="10">
        <v>41597</v>
      </c>
      <c r="BL845" s="10">
        <v>41597</v>
      </c>
    </row>
    <row r="846" spans="1:83" ht="15" customHeight="1">
      <c r="B846" t="s">
        <v>3036</v>
      </c>
      <c r="C846">
        <v>1306312</v>
      </c>
      <c r="D846" t="s">
        <v>77</v>
      </c>
      <c r="H846" s="7" t="s">
        <v>3037</v>
      </c>
      <c r="I846" t="s">
        <v>60</v>
      </c>
      <c r="T846" t="str">
        <f t="shared" si="42"/>
        <v xml:space="preserve">         </v>
      </c>
      <c r="U846" t="s">
        <v>61</v>
      </c>
      <c r="V846" t="s">
        <v>61</v>
      </c>
      <c r="W846" t="s">
        <v>3038</v>
      </c>
      <c r="X846" t="s">
        <v>63</v>
      </c>
      <c r="Y846">
        <v>69</v>
      </c>
      <c r="AB846">
        <v>57</v>
      </c>
      <c r="AD846">
        <v>92</v>
      </c>
      <c r="AH846" t="str">
        <f t="shared" si="43"/>
        <v xml:space="preserve">KR 69   57  92   </v>
      </c>
      <c r="AI846">
        <v>1036621840</v>
      </c>
      <c r="AJ846" t="s">
        <v>61</v>
      </c>
      <c r="AK846" t="s">
        <v>64</v>
      </c>
      <c r="AO846" s="1"/>
      <c r="AP846" t="s">
        <v>64</v>
      </c>
      <c r="AQ846" s="17">
        <v>41585</v>
      </c>
      <c r="AR846" s="4">
        <v>41585</v>
      </c>
      <c r="AS846" s="5">
        <f t="shared" si="41"/>
        <v>0</v>
      </c>
      <c r="AT846" t="s">
        <v>75</v>
      </c>
      <c r="AU846" t="s">
        <v>15</v>
      </c>
      <c r="AV846" s="10">
        <v>41581</v>
      </c>
      <c r="AW846" s="9" t="s">
        <v>2243</v>
      </c>
      <c r="AX846" s="10">
        <v>41585</v>
      </c>
      <c r="CE846" s="10">
        <v>41593</v>
      </c>
    </row>
    <row r="847" spans="1:83">
      <c r="B847" t="s">
        <v>3039</v>
      </c>
      <c r="C847">
        <v>1306314</v>
      </c>
      <c r="D847" t="s">
        <v>57</v>
      </c>
      <c r="H847" s="7" t="s">
        <v>3040</v>
      </c>
      <c r="I847" t="s">
        <v>3041</v>
      </c>
      <c r="J847" t="s">
        <v>63</v>
      </c>
      <c r="K847">
        <v>43</v>
      </c>
      <c r="N847">
        <v>40</v>
      </c>
      <c r="O847" t="s">
        <v>394</v>
      </c>
      <c r="P847">
        <v>71</v>
      </c>
      <c r="Q847" t="s">
        <v>66</v>
      </c>
      <c r="S847">
        <v>301</v>
      </c>
      <c r="T847" t="str">
        <f t="shared" si="42"/>
        <v>KR 43   40 H 71 SUR  301</v>
      </c>
      <c r="U847">
        <v>6452203</v>
      </c>
      <c r="V847" t="s">
        <v>61</v>
      </c>
      <c r="W847" t="s">
        <v>82</v>
      </c>
      <c r="AH847" t="str">
        <f t="shared" si="43"/>
        <v xml:space="preserve">         </v>
      </c>
      <c r="AI847" t="s">
        <v>61</v>
      </c>
      <c r="AJ847" t="s">
        <v>61</v>
      </c>
      <c r="AK847" t="s">
        <v>67</v>
      </c>
      <c r="AO847" s="1"/>
      <c r="AP847">
        <v>7</v>
      </c>
      <c r="AQ847" s="17">
        <v>41585</v>
      </c>
      <c r="AR847" s="4">
        <v>41603</v>
      </c>
      <c r="AS847" s="5">
        <f t="shared" si="41"/>
        <v>18</v>
      </c>
      <c r="AT847" t="s">
        <v>75</v>
      </c>
      <c r="AU847" t="s">
        <v>15</v>
      </c>
      <c r="AV847" s="10">
        <v>41603</v>
      </c>
      <c r="AW847" s="9" t="s">
        <v>203</v>
      </c>
      <c r="AX847" s="10">
        <v>41604</v>
      </c>
      <c r="CE847" s="10">
        <v>41606</v>
      </c>
    </row>
    <row r="848" spans="1:83" ht="15" customHeight="1">
      <c r="B848" t="s">
        <v>3042</v>
      </c>
      <c r="C848">
        <v>1306317</v>
      </c>
      <c r="D848" t="s">
        <v>77</v>
      </c>
      <c r="H848" s="7" t="s">
        <v>3043</v>
      </c>
      <c r="I848" t="s">
        <v>3044</v>
      </c>
      <c r="J848" t="s">
        <v>80</v>
      </c>
      <c r="K848">
        <v>37</v>
      </c>
      <c r="L848" t="s">
        <v>104</v>
      </c>
      <c r="M848" t="s">
        <v>66</v>
      </c>
      <c r="N848">
        <v>27</v>
      </c>
      <c r="P848">
        <v>71</v>
      </c>
      <c r="T848" t="str">
        <f t="shared" si="42"/>
        <v xml:space="preserve">CL 37 B SUR 27  71   </v>
      </c>
      <c r="U848">
        <v>32526192</v>
      </c>
      <c r="V848">
        <v>3326619</v>
      </c>
      <c r="W848" t="s">
        <v>82</v>
      </c>
      <c r="X848" t="s">
        <v>80</v>
      </c>
      <c r="Y848">
        <v>37</v>
      </c>
      <c r="Z848" t="s">
        <v>104</v>
      </c>
      <c r="AA848" t="s">
        <v>66</v>
      </c>
      <c r="AH848" t="str">
        <f t="shared" si="43"/>
        <v xml:space="preserve">CL 37 B SUR      </v>
      </c>
      <c r="AI848" t="s">
        <v>61</v>
      </c>
      <c r="AJ848" t="s">
        <v>61</v>
      </c>
      <c r="AK848" t="s">
        <v>276</v>
      </c>
      <c r="AO848" s="1"/>
      <c r="AP848">
        <v>5</v>
      </c>
      <c r="AQ848" s="17">
        <v>41585</v>
      </c>
      <c r="AR848" s="4">
        <v>41599</v>
      </c>
      <c r="AS848" s="5">
        <f t="shared" si="41"/>
        <v>14</v>
      </c>
      <c r="AT848" t="s">
        <v>69</v>
      </c>
      <c r="AU848" t="s">
        <v>15</v>
      </c>
      <c r="AV848" s="10">
        <v>41599</v>
      </c>
      <c r="AW848" s="9" t="s">
        <v>61</v>
      </c>
      <c r="AX848" s="10">
        <v>41599</v>
      </c>
      <c r="CE848" s="10">
        <v>41617</v>
      </c>
    </row>
    <row r="849" spans="2:83" ht="15" customHeight="1">
      <c r="B849" t="s">
        <v>3045</v>
      </c>
      <c r="C849">
        <v>1306325</v>
      </c>
      <c r="D849" t="s">
        <v>180</v>
      </c>
      <c r="H849" s="7" t="s">
        <v>3046</v>
      </c>
      <c r="I849" t="s">
        <v>60</v>
      </c>
      <c r="T849" t="str">
        <f t="shared" si="42"/>
        <v xml:space="preserve">         </v>
      </c>
      <c r="U849" t="s">
        <v>61</v>
      </c>
      <c r="V849" t="s">
        <v>61</v>
      </c>
      <c r="W849" t="s">
        <v>3047</v>
      </c>
      <c r="X849" t="s">
        <v>80</v>
      </c>
      <c r="Y849">
        <v>39</v>
      </c>
      <c r="Z849" t="s">
        <v>83</v>
      </c>
      <c r="AA849" t="s">
        <v>66</v>
      </c>
      <c r="AB849">
        <v>24</v>
      </c>
      <c r="AC849" t="s">
        <v>65</v>
      </c>
      <c r="AH849" t="str">
        <f t="shared" si="43"/>
        <v xml:space="preserve">CL 39 A SUR 24 G    </v>
      </c>
      <c r="AI849">
        <v>3103218858</v>
      </c>
      <c r="AJ849">
        <v>79392854</v>
      </c>
      <c r="AK849" t="s">
        <v>454</v>
      </c>
      <c r="AO849" s="1"/>
      <c r="AP849">
        <v>6</v>
      </c>
      <c r="AQ849" s="17">
        <v>41586</v>
      </c>
      <c r="AR849" s="4">
        <v>41586</v>
      </c>
      <c r="AS849" s="5">
        <f t="shared" si="41"/>
        <v>0</v>
      </c>
      <c r="AT849" t="s">
        <v>75</v>
      </c>
      <c r="AU849" t="s">
        <v>15</v>
      </c>
      <c r="AV849" s="10">
        <v>41584</v>
      </c>
      <c r="AW849" s="9" t="s">
        <v>1029</v>
      </c>
      <c r="AX849" s="10">
        <v>41586</v>
      </c>
      <c r="AY849" s="10">
        <v>41716</v>
      </c>
      <c r="AZ849" s="9" t="s">
        <v>503</v>
      </c>
      <c r="BA849" s="10">
        <v>41717</v>
      </c>
      <c r="CE849" s="10">
        <v>41725</v>
      </c>
    </row>
    <row r="850" spans="2:83" ht="15" customHeight="1">
      <c r="B850" t="s">
        <v>3048</v>
      </c>
      <c r="C850" t="s">
        <v>3049</v>
      </c>
      <c r="D850" t="s">
        <v>180</v>
      </c>
      <c r="H850" s="7" t="s">
        <v>3046</v>
      </c>
      <c r="I850" t="s">
        <v>3050</v>
      </c>
      <c r="T850" t="str">
        <f t="shared" si="42"/>
        <v xml:space="preserve">         </v>
      </c>
      <c r="U850" t="s">
        <v>61</v>
      </c>
      <c r="V850" t="s">
        <v>61</v>
      </c>
      <c r="W850" t="s">
        <v>3051</v>
      </c>
      <c r="X850" t="s">
        <v>80</v>
      </c>
      <c r="Y850">
        <v>37</v>
      </c>
      <c r="Z850" t="s">
        <v>104</v>
      </c>
      <c r="AA850" t="s">
        <v>66</v>
      </c>
      <c r="AB850">
        <v>27</v>
      </c>
      <c r="AD850">
        <v>51</v>
      </c>
      <c r="AH850" t="str">
        <f t="shared" si="43"/>
        <v xml:space="preserve">CL 37 B SUR 27  51   </v>
      </c>
      <c r="AI850" t="s">
        <v>61</v>
      </c>
      <c r="AJ850">
        <v>3023233</v>
      </c>
      <c r="AK850" t="s">
        <v>276</v>
      </c>
      <c r="AO850" s="1"/>
      <c r="AP850">
        <v>5</v>
      </c>
      <c r="AQ850" s="17">
        <v>41586</v>
      </c>
      <c r="AR850" s="4"/>
      <c r="AS850" s="5">
        <f t="shared" si="41"/>
        <v>-41586</v>
      </c>
      <c r="AT850" t="s">
        <v>69</v>
      </c>
      <c r="AU850" t="s">
        <v>252</v>
      </c>
      <c r="AV850" s="10">
        <v>41584</v>
      </c>
      <c r="AW850" s="9" t="s">
        <v>1029</v>
      </c>
      <c r="AX850" s="10">
        <v>41586</v>
      </c>
    </row>
    <row r="851" spans="2:83" ht="15" customHeight="1">
      <c r="B851" t="s">
        <v>3052</v>
      </c>
      <c r="C851">
        <v>1306327</v>
      </c>
      <c r="D851" t="s">
        <v>64</v>
      </c>
      <c r="E851" t="s">
        <v>58</v>
      </c>
      <c r="H851" s="7" t="s">
        <v>482</v>
      </c>
      <c r="I851" t="s">
        <v>60</v>
      </c>
      <c r="T851" t="str">
        <f t="shared" si="42"/>
        <v xml:space="preserve">         </v>
      </c>
      <c r="U851" t="s">
        <v>61</v>
      </c>
      <c r="V851" t="s">
        <v>61</v>
      </c>
      <c r="W851" t="s">
        <v>3001</v>
      </c>
      <c r="X851" t="s">
        <v>80</v>
      </c>
      <c r="Y851">
        <v>48</v>
      </c>
      <c r="AA851" t="s">
        <v>66</v>
      </c>
      <c r="AB851">
        <v>39</v>
      </c>
      <c r="AD851">
        <v>6</v>
      </c>
      <c r="AH851" t="str">
        <f t="shared" si="43"/>
        <v xml:space="preserve">CL 48  SUR 39  6   </v>
      </c>
      <c r="AI851" t="s">
        <v>61</v>
      </c>
      <c r="AJ851" t="s">
        <v>61</v>
      </c>
      <c r="AK851" t="s">
        <v>109</v>
      </c>
      <c r="AO851" s="1"/>
      <c r="AP851">
        <v>7</v>
      </c>
      <c r="AQ851" s="17">
        <v>41586</v>
      </c>
      <c r="AR851" s="4">
        <v>41603</v>
      </c>
      <c r="AS851" s="5">
        <f t="shared" si="41"/>
        <v>17</v>
      </c>
      <c r="AT851" t="s">
        <v>75</v>
      </c>
      <c r="AU851" t="s">
        <v>15</v>
      </c>
      <c r="AV851" s="10">
        <v>41603</v>
      </c>
      <c r="AW851" s="9" t="s">
        <v>203</v>
      </c>
      <c r="AX851" s="10">
        <v>41604</v>
      </c>
      <c r="CE851" s="10">
        <v>41606</v>
      </c>
    </row>
    <row r="852" spans="2:83" ht="15" customHeight="1">
      <c r="B852" t="s">
        <v>3053</v>
      </c>
      <c r="C852">
        <v>1306344</v>
      </c>
      <c r="D852" t="s">
        <v>77</v>
      </c>
      <c r="H852" s="7" t="s">
        <v>3054</v>
      </c>
      <c r="I852" t="s">
        <v>3055</v>
      </c>
      <c r="J852" t="s">
        <v>80</v>
      </c>
      <c r="K852">
        <v>38</v>
      </c>
      <c r="L852" t="s">
        <v>104</v>
      </c>
      <c r="M852" t="s">
        <v>66</v>
      </c>
      <c r="N852">
        <v>46</v>
      </c>
      <c r="O852" t="s">
        <v>83</v>
      </c>
      <c r="P852">
        <v>30</v>
      </c>
      <c r="T852" t="str">
        <f t="shared" si="42"/>
        <v xml:space="preserve">CL 38 B SUR 46 A 30   </v>
      </c>
      <c r="U852" t="s">
        <v>61</v>
      </c>
      <c r="V852">
        <v>3340168</v>
      </c>
      <c r="W852" t="s">
        <v>3001</v>
      </c>
      <c r="X852" t="s">
        <v>80</v>
      </c>
      <c r="Y852">
        <v>39</v>
      </c>
      <c r="AA852" t="s">
        <v>66</v>
      </c>
      <c r="AB852">
        <v>47</v>
      </c>
      <c r="AD852">
        <v>17</v>
      </c>
      <c r="AG852">
        <v>201</v>
      </c>
      <c r="AH852" t="str">
        <f t="shared" si="43"/>
        <v>CL 39  SUR 47  17   201</v>
      </c>
      <c r="AI852" t="s">
        <v>61</v>
      </c>
      <c r="AJ852" t="s">
        <v>61</v>
      </c>
      <c r="AK852" t="s">
        <v>201</v>
      </c>
      <c r="AO852" s="1"/>
      <c r="AP852">
        <v>8</v>
      </c>
      <c r="AQ852" s="17">
        <v>41586</v>
      </c>
      <c r="AR852" s="4">
        <v>41603</v>
      </c>
      <c r="AS852" s="5">
        <f t="shared" si="41"/>
        <v>17</v>
      </c>
      <c r="AT852" t="s">
        <v>75</v>
      </c>
      <c r="AU852" t="s">
        <v>15</v>
      </c>
      <c r="AV852" s="10">
        <v>41603</v>
      </c>
      <c r="AW852" s="9" t="s">
        <v>1162</v>
      </c>
      <c r="AX852" s="10">
        <v>41603</v>
      </c>
      <c r="AY852" s="10">
        <v>41606</v>
      </c>
      <c r="AZ852" s="9" t="s">
        <v>237</v>
      </c>
      <c r="BA852" s="10">
        <v>41606</v>
      </c>
      <c r="CE852" s="10">
        <v>41612</v>
      </c>
    </row>
    <row r="853" spans="2:83" ht="15" customHeight="1">
      <c r="B853" t="s">
        <v>3056</v>
      </c>
      <c r="C853">
        <v>1306345</v>
      </c>
      <c r="D853" t="s">
        <v>77</v>
      </c>
      <c r="H853" s="7" t="s">
        <v>2398</v>
      </c>
      <c r="I853" t="s">
        <v>3057</v>
      </c>
      <c r="J853" t="s">
        <v>289</v>
      </c>
      <c r="K853">
        <v>31</v>
      </c>
      <c r="L853" t="s">
        <v>744</v>
      </c>
      <c r="N853">
        <v>33</v>
      </c>
      <c r="P853">
        <v>130</v>
      </c>
      <c r="Q853" t="s">
        <v>66</v>
      </c>
      <c r="T853" t="str">
        <f t="shared" si="42"/>
        <v xml:space="preserve">DG 31 CC  33  130 SUR  </v>
      </c>
      <c r="U853">
        <v>1128389650</v>
      </c>
      <c r="V853">
        <v>2765000</v>
      </c>
      <c r="W853" t="s">
        <v>2718</v>
      </c>
      <c r="AH853" t="str">
        <f t="shared" si="43"/>
        <v xml:space="preserve">         </v>
      </c>
      <c r="AI853" t="s">
        <v>61</v>
      </c>
      <c r="AJ853" t="s">
        <v>61</v>
      </c>
      <c r="AK853" t="s">
        <v>449</v>
      </c>
      <c r="AO853" s="1"/>
      <c r="AP853">
        <v>3</v>
      </c>
      <c r="AQ853" s="17">
        <v>41586</v>
      </c>
      <c r="AR853" s="4">
        <v>41586</v>
      </c>
      <c r="AS853" s="5">
        <f t="shared" si="41"/>
        <v>0</v>
      </c>
      <c r="AT853" t="s">
        <v>75</v>
      </c>
      <c r="AU853" t="s">
        <v>15</v>
      </c>
    </row>
    <row r="854" spans="2:83" ht="15" customHeight="1">
      <c r="B854" t="s">
        <v>3058</v>
      </c>
      <c r="C854">
        <v>1306349</v>
      </c>
      <c r="D854" t="s">
        <v>64</v>
      </c>
      <c r="E854" t="s">
        <v>101</v>
      </c>
      <c r="H854" s="7" t="s">
        <v>150</v>
      </c>
      <c r="I854" t="s">
        <v>273</v>
      </c>
      <c r="T854" t="str">
        <f t="shared" si="42"/>
        <v xml:space="preserve">         </v>
      </c>
      <c r="U854" t="s">
        <v>61</v>
      </c>
      <c r="V854" t="s">
        <v>61</v>
      </c>
      <c r="W854" t="s">
        <v>3059</v>
      </c>
      <c r="X854" t="s">
        <v>80</v>
      </c>
      <c r="Y854">
        <v>39</v>
      </c>
      <c r="AA854" t="s">
        <v>66</v>
      </c>
      <c r="AB854">
        <v>35</v>
      </c>
      <c r="AD854">
        <v>34</v>
      </c>
      <c r="AG854" t="s">
        <v>3060</v>
      </c>
      <c r="AH854" t="str">
        <f t="shared" si="43"/>
        <v>CL 39  SUR 35  34   201 - 202</v>
      </c>
      <c r="AI854" t="s">
        <v>61</v>
      </c>
      <c r="AJ854" t="s">
        <v>61</v>
      </c>
      <c r="AK854" t="s">
        <v>211</v>
      </c>
      <c r="AO854" s="1"/>
      <c r="AP854">
        <v>9</v>
      </c>
      <c r="AQ854" s="17">
        <v>41586</v>
      </c>
      <c r="AR854" s="4">
        <v>41603</v>
      </c>
      <c r="AS854" s="5">
        <f t="shared" si="41"/>
        <v>17</v>
      </c>
      <c r="AT854" t="s">
        <v>75</v>
      </c>
      <c r="AU854" t="s">
        <v>15</v>
      </c>
      <c r="AV854" s="10">
        <v>41603</v>
      </c>
      <c r="AW854" s="9" t="s">
        <v>203</v>
      </c>
      <c r="AX854" s="10">
        <v>41603</v>
      </c>
      <c r="AY854" s="10">
        <v>41606</v>
      </c>
      <c r="AZ854" s="9" t="s">
        <v>1029</v>
      </c>
      <c r="BA854" s="10">
        <v>41606</v>
      </c>
      <c r="CE854" s="10">
        <v>41617</v>
      </c>
    </row>
    <row r="855" spans="2:83" ht="15" customHeight="1">
      <c r="B855" t="s">
        <v>3061</v>
      </c>
      <c r="C855">
        <v>1306350</v>
      </c>
      <c r="D855" t="s">
        <v>64</v>
      </c>
      <c r="E855" t="s">
        <v>101</v>
      </c>
      <c r="H855" s="7" t="s">
        <v>150</v>
      </c>
      <c r="I855" t="s">
        <v>273</v>
      </c>
      <c r="T855" t="str">
        <f t="shared" si="42"/>
        <v xml:space="preserve">         </v>
      </c>
      <c r="U855" t="s">
        <v>61</v>
      </c>
      <c r="V855" t="s">
        <v>61</v>
      </c>
      <c r="W855" t="s">
        <v>82</v>
      </c>
      <c r="X855" t="s">
        <v>63</v>
      </c>
      <c r="Y855">
        <v>37</v>
      </c>
      <c r="AB855">
        <v>37</v>
      </c>
      <c r="AD855">
        <v>1</v>
      </c>
      <c r="AH855" t="str">
        <f t="shared" si="43"/>
        <v xml:space="preserve">KR 37   37  1   </v>
      </c>
      <c r="AI855" t="s">
        <v>61</v>
      </c>
      <c r="AJ855" t="s">
        <v>61</v>
      </c>
      <c r="AK855" t="s">
        <v>211</v>
      </c>
      <c r="AO855" s="1"/>
      <c r="AP855">
        <v>9</v>
      </c>
      <c r="AQ855" s="17">
        <v>41586</v>
      </c>
      <c r="AR855" s="4">
        <v>41603</v>
      </c>
      <c r="AS855" s="5">
        <f t="shared" si="41"/>
        <v>17</v>
      </c>
      <c r="AT855" t="s">
        <v>75</v>
      </c>
      <c r="AU855" t="s">
        <v>15</v>
      </c>
      <c r="AV855" s="10">
        <v>41603</v>
      </c>
      <c r="AW855" s="9" t="s">
        <v>1029</v>
      </c>
      <c r="AX855" s="10">
        <v>41603</v>
      </c>
      <c r="AY855" s="10">
        <v>41605</v>
      </c>
      <c r="AZ855" s="9" t="s">
        <v>1029</v>
      </c>
      <c r="BA855" s="10">
        <v>41605</v>
      </c>
      <c r="BB855" s="10">
        <v>41612</v>
      </c>
      <c r="BC855" s="9" t="s">
        <v>203</v>
      </c>
      <c r="BD855" s="10">
        <v>41612</v>
      </c>
    </row>
    <row r="856" spans="2:83" ht="15" customHeight="1">
      <c r="B856" t="s">
        <v>3062</v>
      </c>
      <c r="C856" t="s">
        <v>3063</v>
      </c>
      <c r="D856" t="s">
        <v>180</v>
      </c>
      <c r="H856" s="7" t="s">
        <v>3064</v>
      </c>
      <c r="I856" t="s">
        <v>60</v>
      </c>
      <c r="T856" t="str">
        <f t="shared" si="42"/>
        <v xml:space="preserve">         </v>
      </c>
      <c r="U856" t="s">
        <v>61</v>
      </c>
      <c r="V856" t="s">
        <v>61</v>
      </c>
      <c r="W856" t="s">
        <v>3065</v>
      </c>
      <c r="AG856" t="s">
        <v>3066</v>
      </c>
      <c r="AH856" t="str">
        <f t="shared" si="43"/>
        <v xml:space="preserve">         Predio 317</v>
      </c>
      <c r="AI856">
        <v>32469929</v>
      </c>
      <c r="AJ856">
        <v>3860198</v>
      </c>
      <c r="AL856" t="s">
        <v>91</v>
      </c>
      <c r="AN856" t="s">
        <v>138</v>
      </c>
      <c r="AO856" s="1" t="s">
        <v>3067</v>
      </c>
      <c r="AP856">
        <v>12</v>
      </c>
      <c r="AQ856" s="17">
        <v>41586</v>
      </c>
      <c r="AR856" s="4"/>
      <c r="AS856" s="5">
        <f t="shared" si="41"/>
        <v>-41586</v>
      </c>
      <c r="AT856" t="s">
        <v>75</v>
      </c>
      <c r="AU856" t="s">
        <v>252</v>
      </c>
    </row>
    <row r="857" spans="2:83" ht="15" customHeight="1">
      <c r="B857" t="s">
        <v>3068</v>
      </c>
      <c r="C857" t="s">
        <v>3069</v>
      </c>
      <c r="D857" t="s">
        <v>64</v>
      </c>
      <c r="E857" t="s">
        <v>101</v>
      </c>
      <c r="G857" t="s">
        <v>1794</v>
      </c>
      <c r="H857" s="7" t="s">
        <v>3070</v>
      </c>
      <c r="I857" t="s">
        <v>273</v>
      </c>
      <c r="T857" t="str">
        <f t="shared" si="42"/>
        <v xml:space="preserve">         </v>
      </c>
      <c r="U857" t="s">
        <v>61</v>
      </c>
      <c r="V857" t="s">
        <v>61</v>
      </c>
      <c r="W857" t="s">
        <v>3071</v>
      </c>
      <c r="X857" t="s">
        <v>63</v>
      </c>
      <c r="Y857">
        <v>40</v>
      </c>
      <c r="AB857">
        <v>90</v>
      </c>
      <c r="AH857" t="str">
        <f t="shared" si="43"/>
        <v xml:space="preserve">KR 40   90     </v>
      </c>
      <c r="AI857" t="s">
        <v>61</v>
      </c>
      <c r="AJ857" t="s">
        <v>61</v>
      </c>
      <c r="AK857" t="s">
        <v>74</v>
      </c>
      <c r="AO857" s="1"/>
      <c r="AP857">
        <v>6</v>
      </c>
      <c r="AQ857" s="17">
        <v>41590</v>
      </c>
      <c r="AR857" s="4"/>
      <c r="AS857" s="5">
        <f t="shared" si="41"/>
        <v>-41590</v>
      </c>
      <c r="AT857" t="s">
        <v>75</v>
      </c>
      <c r="AU857" t="s">
        <v>252</v>
      </c>
    </row>
    <row r="858" spans="2:83" ht="15" customHeight="1">
      <c r="B858" t="s">
        <v>3072</v>
      </c>
      <c r="C858">
        <v>1306657</v>
      </c>
      <c r="D858" t="s">
        <v>125</v>
      </c>
      <c r="E858" t="s">
        <v>101</v>
      </c>
      <c r="H858" s="7" t="s">
        <v>3073</v>
      </c>
      <c r="I858" t="s">
        <v>273</v>
      </c>
      <c r="T858" t="str">
        <f t="shared" si="42"/>
        <v xml:space="preserve">         </v>
      </c>
      <c r="U858" t="s">
        <v>61</v>
      </c>
      <c r="V858" t="s">
        <v>61</v>
      </c>
      <c r="W858" t="s">
        <v>3074</v>
      </c>
      <c r="X858" t="s">
        <v>80</v>
      </c>
      <c r="Y858">
        <v>36</v>
      </c>
      <c r="Z858" t="s">
        <v>170</v>
      </c>
      <c r="AA858" t="s">
        <v>66</v>
      </c>
      <c r="AB858">
        <v>27</v>
      </c>
      <c r="AC858" t="s">
        <v>170</v>
      </c>
      <c r="AD858">
        <v>166</v>
      </c>
      <c r="AH858" t="str">
        <f t="shared" si="43"/>
        <v xml:space="preserve">CL 36 D SUR 27 D 166   </v>
      </c>
      <c r="AI858" t="s">
        <v>61</v>
      </c>
      <c r="AJ858" t="s">
        <v>3075</v>
      </c>
      <c r="AK858" t="s">
        <v>166</v>
      </c>
      <c r="AO858" s="1"/>
      <c r="AP858">
        <v>5</v>
      </c>
      <c r="AQ858" s="17">
        <v>41590</v>
      </c>
      <c r="AR858" s="4">
        <v>41593</v>
      </c>
      <c r="AS858" s="5">
        <f t="shared" si="41"/>
        <v>3</v>
      </c>
      <c r="AT858" t="s">
        <v>75</v>
      </c>
      <c r="AU858" t="s">
        <v>15</v>
      </c>
      <c r="AV858" s="10">
        <v>41593</v>
      </c>
      <c r="AW858" s="9" t="s">
        <v>203</v>
      </c>
      <c r="AX858" s="10">
        <v>41596</v>
      </c>
      <c r="CE858" s="10">
        <v>41606</v>
      </c>
    </row>
    <row r="859" spans="2:83" ht="15" customHeight="1">
      <c r="B859" t="s">
        <v>3076</v>
      </c>
      <c r="C859">
        <v>1306663</v>
      </c>
      <c r="D859" t="s">
        <v>64</v>
      </c>
      <c r="E859" t="s">
        <v>101</v>
      </c>
      <c r="H859" s="7" t="s">
        <v>694</v>
      </c>
      <c r="I859" t="s">
        <v>3077</v>
      </c>
      <c r="J859" t="s">
        <v>80</v>
      </c>
      <c r="K859">
        <v>37</v>
      </c>
      <c r="M859" t="s">
        <v>66</v>
      </c>
      <c r="N859">
        <v>38</v>
      </c>
      <c r="P859">
        <v>15</v>
      </c>
      <c r="S859">
        <v>201</v>
      </c>
      <c r="T859" t="str">
        <f t="shared" si="42"/>
        <v>CL 37  SUR 38  15   201</v>
      </c>
      <c r="U859">
        <v>432342520</v>
      </c>
      <c r="V859">
        <v>2708790</v>
      </c>
      <c r="W859" t="s">
        <v>3078</v>
      </c>
      <c r="X859" t="s">
        <v>80</v>
      </c>
      <c r="Y859">
        <v>37</v>
      </c>
      <c r="AA859" t="s">
        <v>66</v>
      </c>
      <c r="AB859">
        <v>38</v>
      </c>
      <c r="AD859">
        <v>10</v>
      </c>
      <c r="AG859">
        <v>101</v>
      </c>
      <c r="AH859" t="str">
        <f t="shared" si="43"/>
        <v>CL 37  SUR 38  10   101</v>
      </c>
      <c r="AI859" t="s">
        <v>61</v>
      </c>
      <c r="AJ859" t="s">
        <v>61</v>
      </c>
      <c r="AK859" t="s">
        <v>211</v>
      </c>
      <c r="AO859" s="1"/>
      <c r="AP859">
        <v>9</v>
      </c>
      <c r="AQ859" s="17">
        <v>41590</v>
      </c>
      <c r="AR859" s="4">
        <v>41603</v>
      </c>
      <c r="AS859" s="5">
        <f t="shared" si="41"/>
        <v>13</v>
      </c>
      <c r="AT859" t="s">
        <v>75</v>
      </c>
      <c r="AU859" t="s">
        <v>15</v>
      </c>
      <c r="AV859" s="10">
        <v>41603</v>
      </c>
      <c r="AW859" s="9" t="s">
        <v>1029</v>
      </c>
      <c r="AX859" s="10">
        <v>41604</v>
      </c>
      <c r="CE859" s="10">
        <v>41606</v>
      </c>
    </row>
    <row r="860" spans="2:83" ht="15" customHeight="1">
      <c r="B860" t="s">
        <v>3079</v>
      </c>
      <c r="C860">
        <v>1306672</v>
      </c>
      <c r="D860" t="s">
        <v>77</v>
      </c>
      <c r="H860" s="7" t="s">
        <v>3080</v>
      </c>
      <c r="I860" t="s">
        <v>3081</v>
      </c>
      <c r="J860" t="s">
        <v>80</v>
      </c>
      <c r="K860">
        <v>40</v>
      </c>
      <c r="L860" t="s">
        <v>72</v>
      </c>
      <c r="M860" t="s">
        <v>66</v>
      </c>
      <c r="N860">
        <v>30</v>
      </c>
      <c r="P860">
        <v>81</v>
      </c>
      <c r="T860" t="str">
        <f t="shared" si="42"/>
        <v xml:space="preserve">CL 40 F SUR 30  81   </v>
      </c>
      <c r="U860">
        <v>42895521</v>
      </c>
      <c r="V860">
        <v>3326775</v>
      </c>
      <c r="W860" t="s">
        <v>3001</v>
      </c>
      <c r="X860" t="s">
        <v>80</v>
      </c>
      <c r="Y860">
        <v>40</v>
      </c>
      <c r="Z860" t="s">
        <v>72</v>
      </c>
      <c r="AA860" t="s">
        <v>66</v>
      </c>
      <c r="AB860">
        <v>40</v>
      </c>
      <c r="AC860" t="s">
        <v>315</v>
      </c>
      <c r="AD860">
        <v>29</v>
      </c>
      <c r="AE860" t="s">
        <v>66</v>
      </c>
      <c r="AH860" t="str">
        <f t="shared" si="43"/>
        <v xml:space="preserve">CL 40 F SUR 40 E 29 SUR  </v>
      </c>
      <c r="AI860" t="s">
        <v>61</v>
      </c>
      <c r="AJ860" t="s">
        <v>61</v>
      </c>
      <c r="AK860" t="s">
        <v>67</v>
      </c>
      <c r="AO860" s="1"/>
      <c r="AP860">
        <v>7</v>
      </c>
      <c r="AQ860" s="17">
        <v>41591</v>
      </c>
      <c r="AR860" s="4">
        <v>41603</v>
      </c>
      <c r="AS860" s="5">
        <f t="shared" si="41"/>
        <v>12</v>
      </c>
      <c r="AT860" t="s">
        <v>75</v>
      </c>
      <c r="AU860" t="s">
        <v>15</v>
      </c>
      <c r="AV860" s="10">
        <v>41603</v>
      </c>
      <c r="AW860" s="9" t="s">
        <v>1029</v>
      </c>
      <c r="AX860" s="10">
        <v>41603</v>
      </c>
      <c r="AY860" s="10">
        <v>41606</v>
      </c>
      <c r="AZ860" s="9" t="s">
        <v>203</v>
      </c>
      <c r="BA860" s="10">
        <v>41606</v>
      </c>
      <c r="CE860" s="10">
        <v>41621</v>
      </c>
    </row>
    <row r="861" spans="2:83" ht="15" customHeight="1">
      <c r="B861" t="s">
        <v>3082</v>
      </c>
      <c r="C861">
        <v>1306689</v>
      </c>
      <c r="D861" t="s">
        <v>125</v>
      </c>
      <c r="H861" s="7" t="s">
        <v>3083</v>
      </c>
      <c r="I861" t="s">
        <v>60</v>
      </c>
      <c r="T861" t="str">
        <f t="shared" si="42"/>
        <v xml:space="preserve">         </v>
      </c>
      <c r="U861" t="s">
        <v>61</v>
      </c>
      <c r="V861" t="s">
        <v>61</v>
      </c>
      <c r="W861" t="s">
        <v>3084</v>
      </c>
      <c r="AH861" t="str">
        <f t="shared" si="43"/>
        <v xml:space="preserve">         </v>
      </c>
      <c r="AI861" t="s">
        <v>61</v>
      </c>
      <c r="AJ861" t="s">
        <v>61</v>
      </c>
      <c r="AK861" t="s">
        <v>74</v>
      </c>
      <c r="AO861" s="1"/>
      <c r="AP861">
        <v>6</v>
      </c>
      <c r="AQ861" s="17">
        <v>41591</v>
      </c>
      <c r="AR861" s="4">
        <v>41591</v>
      </c>
      <c r="AS861" s="5">
        <f t="shared" si="41"/>
        <v>0</v>
      </c>
      <c r="AT861" t="s">
        <v>75</v>
      </c>
      <c r="AU861" t="s">
        <v>15</v>
      </c>
      <c r="AV861" s="10">
        <v>41590</v>
      </c>
      <c r="AW861" s="9" t="s">
        <v>203</v>
      </c>
      <c r="AX861" s="10">
        <v>41591</v>
      </c>
      <c r="CE861" s="10">
        <v>41606</v>
      </c>
    </row>
    <row r="862" spans="2:83" ht="15" customHeight="1">
      <c r="B862" t="s">
        <v>3085</v>
      </c>
      <c r="C862">
        <v>1306696</v>
      </c>
      <c r="D862" t="s">
        <v>64</v>
      </c>
      <c r="E862" t="s">
        <v>286</v>
      </c>
      <c r="F862">
        <v>3</v>
      </c>
      <c r="H862" s="7" t="s">
        <v>3086</v>
      </c>
      <c r="I862" t="s">
        <v>134</v>
      </c>
      <c r="T862" t="str">
        <f t="shared" si="42"/>
        <v xml:space="preserve">         </v>
      </c>
      <c r="U862" t="s">
        <v>61</v>
      </c>
      <c r="V862" t="s">
        <v>61</v>
      </c>
      <c r="W862" t="s">
        <v>3087</v>
      </c>
      <c r="X862" t="s">
        <v>80</v>
      </c>
      <c r="Y862">
        <v>38</v>
      </c>
      <c r="AA862" t="s">
        <v>66</v>
      </c>
      <c r="AB862">
        <v>35</v>
      </c>
      <c r="AD862">
        <v>25</v>
      </c>
      <c r="AH862" t="str">
        <f t="shared" si="43"/>
        <v xml:space="preserve">CL 38  SUR 35  25   </v>
      </c>
      <c r="AI862">
        <v>713781531</v>
      </c>
      <c r="AJ862">
        <v>2965712</v>
      </c>
      <c r="AK862" t="s">
        <v>211</v>
      </c>
      <c r="AO862" s="1"/>
      <c r="AP862">
        <v>9</v>
      </c>
      <c r="AQ862" s="17">
        <v>41592</v>
      </c>
      <c r="AR862" s="4">
        <v>41592</v>
      </c>
      <c r="AS862" s="5">
        <f t="shared" si="41"/>
        <v>0</v>
      </c>
      <c r="AT862" t="s">
        <v>69</v>
      </c>
      <c r="AU862" t="s">
        <v>15</v>
      </c>
      <c r="CE862" s="10">
        <v>41675</v>
      </c>
    </row>
    <row r="863" spans="2:83" ht="15" customHeight="1">
      <c r="B863" t="s">
        <v>3088</v>
      </c>
      <c r="C863">
        <v>1306725</v>
      </c>
      <c r="D863" t="s">
        <v>180</v>
      </c>
      <c r="H863" s="7" t="s">
        <v>3089</v>
      </c>
      <c r="I863" t="s">
        <v>2959</v>
      </c>
      <c r="T863" t="str">
        <f t="shared" si="42"/>
        <v xml:space="preserve">         </v>
      </c>
      <c r="U863" t="s">
        <v>61</v>
      </c>
      <c r="V863" t="s">
        <v>61</v>
      </c>
      <c r="W863" t="s">
        <v>3090</v>
      </c>
      <c r="AH863" t="str">
        <f t="shared" si="43"/>
        <v xml:space="preserve">         </v>
      </c>
      <c r="AI863" t="s">
        <v>61</v>
      </c>
      <c r="AJ863" t="s">
        <v>61</v>
      </c>
      <c r="AK863" t="s">
        <v>454</v>
      </c>
      <c r="AO863" s="1"/>
      <c r="AP863">
        <v>6</v>
      </c>
      <c r="AQ863" s="17">
        <v>41593</v>
      </c>
      <c r="AR863" s="4">
        <v>41603</v>
      </c>
      <c r="AS863" s="5">
        <f t="shared" si="41"/>
        <v>10</v>
      </c>
      <c r="AT863" t="s">
        <v>75</v>
      </c>
      <c r="AU863" t="s">
        <v>15</v>
      </c>
      <c r="AV863" s="10">
        <v>41603</v>
      </c>
      <c r="AW863" s="9" t="s">
        <v>1029</v>
      </c>
      <c r="AX863" s="10">
        <v>41603</v>
      </c>
      <c r="CE863" s="10">
        <v>41617</v>
      </c>
    </row>
    <row r="864" spans="2:83" ht="15" customHeight="1">
      <c r="B864" t="s">
        <v>3091</v>
      </c>
      <c r="C864" t="s">
        <v>3092</v>
      </c>
      <c r="D864" t="s">
        <v>180</v>
      </c>
      <c r="F864">
        <v>12</v>
      </c>
      <c r="H864" s="7" t="s">
        <v>3093</v>
      </c>
      <c r="I864" t="s">
        <v>60</v>
      </c>
      <c r="T864" t="str">
        <f t="shared" si="42"/>
        <v xml:space="preserve">         </v>
      </c>
      <c r="U864" t="s">
        <v>61</v>
      </c>
      <c r="V864" t="s">
        <v>61</v>
      </c>
      <c r="W864" t="s">
        <v>3094</v>
      </c>
      <c r="X864" t="s">
        <v>63</v>
      </c>
      <c r="Y864">
        <v>27</v>
      </c>
      <c r="Z864" t="s">
        <v>104</v>
      </c>
      <c r="AB864">
        <v>27</v>
      </c>
      <c r="AD864">
        <v>40</v>
      </c>
      <c r="AE864" t="s">
        <v>66</v>
      </c>
      <c r="AH864" t="str">
        <f t="shared" si="43"/>
        <v xml:space="preserve">KR 27 B  27  40 SUR  </v>
      </c>
      <c r="AI864" t="s">
        <v>3095</v>
      </c>
      <c r="AJ864">
        <v>3362842</v>
      </c>
      <c r="AK864" t="s">
        <v>99</v>
      </c>
      <c r="AO864" s="1"/>
      <c r="AP864">
        <v>4</v>
      </c>
      <c r="AQ864" s="17">
        <v>41603</v>
      </c>
      <c r="AR864" s="4">
        <v>41603</v>
      </c>
      <c r="AS864" s="5">
        <f t="shared" si="41"/>
        <v>0</v>
      </c>
      <c r="AT864" t="s">
        <v>69</v>
      </c>
      <c r="AU864" t="s">
        <v>15</v>
      </c>
      <c r="AV864" s="10">
        <v>41964</v>
      </c>
      <c r="AW864" s="9" t="s">
        <v>2349</v>
      </c>
      <c r="AX864" s="10">
        <v>41964</v>
      </c>
      <c r="AY864" s="10">
        <v>41694</v>
      </c>
      <c r="AZ864" s="9" t="s">
        <v>3096</v>
      </c>
      <c r="BA864" s="10">
        <v>41694</v>
      </c>
      <c r="BU864" s="10">
        <v>41612</v>
      </c>
      <c r="BV864" s="10">
        <v>41612</v>
      </c>
      <c r="CE864" s="10">
        <v>41841</v>
      </c>
    </row>
    <row r="865" spans="1:83" ht="15" customHeight="1">
      <c r="B865" t="s">
        <v>3097</v>
      </c>
      <c r="C865" t="s">
        <v>3098</v>
      </c>
      <c r="D865" t="s">
        <v>94</v>
      </c>
      <c r="H865" s="7" t="s">
        <v>1012</v>
      </c>
      <c r="I865" t="s">
        <v>3099</v>
      </c>
      <c r="J865" t="s">
        <v>63</v>
      </c>
      <c r="K865">
        <v>27</v>
      </c>
      <c r="L865" t="s">
        <v>104</v>
      </c>
      <c r="N865">
        <v>27</v>
      </c>
      <c r="O865" t="s">
        <v>170</v>
      </c>
      <c r="P865">
        <v>99</v>
      </c>
      <c r="Q865" t="s">
        <v>66</v>
      </c>
      <c r="T865" t="str">
        <f t="shared" si="42"/>
        <v xml:space="preserve">KR 27 B  27 D 99 SUR  </v>
      </c>
      <c r="U865" t="s">
        <v>61</v>
      </c>
      <c r="V865">
        <v>3361359</v>
      </c>
      <c r="W865" t="s">
        <v>3100</v>
      </c>
      <c r="X865" t="s">
        <v>63</v>
      </c>
      <c r="Y865">
        <v>27</v>
      </c>
      <c r="Z865" t="s">
        <v>104</v>
      </c>
      <c r="AB865">
        <v>27</v>
      </c>
      <c r="AC865" t="s">
        <v>170</v>
      </c>
      <c r="AD865">
        <v>99</v>
      </c>
      <c r="AE865" t="s">
        <v>66</v>
      </c>
      <c r="AG865">
        <v>260</v>
      </c>
      <c r="AH865" t="str">
        <f t="shared" si="43"/>
        <v>KR 27 B  27 D 99 SUR  260</v>
      </c>
      <c r="AI865" t="s">
        <v>61</v>
      </c>
      <c r="AJ865" t="s">
        <v>61</v>
      </c>
      <c r="AK865" t="s">
        <v>311</v>
      </c>
      <c r="AO865" s="1"/>
      <c r="AP865">
        <v>5</v>
      </c>
      <c r="AQ865" s="17">
        <v>41598</v>
      </c>
      <c r="AR865" s="4"/>
      <c r="AS865" s="5">
        <f t="shared" si="41"/>
        <v>-41598</v>
      </c>
      <c r="AT865" t="s">
        <v>75</v>
      </c>
      <c r="AU865" t="s">
        <v>252</v>
      </c>
    </row>
    <row r="866" spans="1:83" ht="15" customHeight="1">
      <c r="A866" t="s">
        <v>3101</v>
      </c>
      <c r="B866" t="s">
        <v>3102</v>
      </c>
      <c r="C866" t="s">
        <v>3103</v>
      </c>
      <c r="D866" t="s">
        <v>125</v>
      </c>
      <c r="H866" s="7" t="s">
        <v>3104</v>
      </c>
      <c r="I866" t="s">
        <v>2833</v>
      </c>
      <c r="T866" t="str">
        <f t="shared" si="42"/>
        <v xml:space="preserve">         </v>
      </c>
      <c r="U866" t="s">
        <v>61</v>
      </c>
      <c r="V866" t="s">
        <v>61</v>
      </c>
      <c r="W866" t="s">
        <v>3105</v>
      </c>
      <c r="AH866" t="s">
        <v>3106</v>
      </c>
      <c r="AI866" t="s">
        <v>61</v>
      </c>
      <c r="AJ866" t="s">
        <v>3107</v>
      </c>
      <c r="AL866" t="s">
        <v>363</v>
      </c>
      <c r="AO866" s="1"/>
      <c r="AP866">
        <v>13</v>
      </c>
      <c r="AQ866" s="17">
        <v>41592</v>
      </c>
      <c r="AR866" s="4">
        <v>41611</v>
      </c>
      <c r="AS866" s="5">
        <f t="shared" si="41"/>
        <v>19</v>
      </c>
      <c r="AT866" t="s">
        <v>75</v>
      </c>
      <c r="AU866" t="s">
        <v>15</v>
      </c>
      <c r="AV866" s="9" t="s">
        <v>3108</v>
      </c>
      <c r="AW866" s="9" t="s">
        <v>118</v>
      </c>
      <c r="AX866" s="9" t="s">
        <v>3108</v>
      </c>
      <c r="BS866" s="9" t="s">
        <v>3109</v>
      </c>
      <c r="BT866" s="10">
        <v>41676</v>
      </c>
      <c r="BU866" s="10">
        <v>41680</v>
      </c>
      <c r="BV866" s="10">
        <v>41684</v>
      </c>
      <c r="CE866" s="10">
        <v>41704</v>
      </c>
    </row>
    <row r="867" spans="1:83" ht="15" customHeight="1">
      <c r="B867" t="s">
        <v>3110</v>
      </c>
      <c r="C867">
        <v>1307259</v>
      </c>
      <c r="D867" t="s">
        <v>94</v>
      </c>
      <c r="H867" s="7" t="s">
        <v>3111</v>
      </c>
      <c r="I867" t="s">
        <v>3112</v>
      </c>
      <c r="J867" t="s">
        <v>146</v>
      </c>
      <c r="K867">
        <v>34</v>
      </c>
      <c r="L867" t="s">
        <v>81</v>
      </c>
      <c r="M867" t="s">
        <v>66</v>
      </c>
      <c r="N867">
        <v>33</v>
      </c>
      <c r="P867">
        <v>45</v>
      </c>
      <c r="T867" t="str">
        <f t="shared" si="42"/>
        <v xml:space="preserve">TR 34 C SUR 33  45   </v>
      </c>
      <c r="U867">
        <v>8102341</v>
      </c>
      <c r="V867">
        <v>2767291</v>
      </c>
      <c r="W867" t="s">
        <v>3113</v>
      </c>
      <c r="X867" t="s">
        <v>146</v>
      </c>
      <c r="Y867">
        <v>34</v>
      </c>
      <c r="Z867" t="s">
        <v>81</v>
      </c>
      <c r="AA867" t="s">
        <v>66</v>
      </c>
      <c r="AB867">
        <v>33</v>
      </c>
      <c r="AD867">
        <v>49</v>
      </c>
      <c r="AH867" t="str">
        <f t="shared" si="43"/>
        <v xml:space="preserve">TR 34 C SUR 33  49   </v>
      </c>
      <c r="AI867" t="s">
        <v>61</v>
      </c>
      <c r="AJ867" t="s">
        <v>61</v>
      </c>
      <c r="AK867" t="s">
        <v>279</v>
      </c>
      <c r="AO867" s="1"/>
      <c r="AP867">
        <v>9</v>
      </c>
      <c r="AQ867" s="17">
        <v>41599</v>
      </c>
      <c r="AR867" s="4"/>
      <c r="AS867" s="5">
        <f t="shared" si="41"/>
        <v>-41599</v>
      </c>
      <c r="AT867" t="s">
        <v>75</v>
      </c>
      <c r="AU867" t="s">
        <v>202</v>
      </c>
    </row>
    <row r="868" spans="1:83" ht="15" customHeight="1">
      <c r="B868" t="s">
        <v>3114</v>
      </c>
      <c r="C868">
        <v>1306715</v>
      </c>
      <c r="D868" t="s">
        <v>64</v>
      </c>
      <c r="E868" t="s">
        <v>58</v>
      </c>
      <c r="H868" s="7" t="s">
        <v>482</v>
      </c>
      <c r="I868" t="s">
        <v>3115</v>
      </c>
      <c r="J868" t="s">
        <v>80</v>
      </c>
      <c r="K868">
        <v>48</v>
      </c>
      <c r="M868" t="s">
        <v>66</v>
      </c>
      <c r="N868">
        <v>39</v>
      </c>
      <c r="P868">
        <v>12</v>
      </c>
      <c r="T868" t="str">
        <f t="shared" si="42"/>
        <v xml:space="preserve">CL 48  SUR 39  12   </v>
      </c>
      <c r="U868" t="s">
        <v>61</v>
      </c>
      <c r="V868" t="s">
        <v>61</v>
      </c>
      <c r="W868" t="s">
        <v>3116</v>
      </c>
      <c r="X868" t="s">
        <v>80</v>
      </c>
      <c r="Y868">
        <v>48</v>
      </c>
      <c r="AA868" t="s">
        <v>66</v>
      </c>
      <c r="AB868">
        <v>39</v>
      </c>
      <c r="AD868">
        <v>6</v>
      </c>
      <c r="AH868" t="str">
        <f t="shared" si="43"/>
        <v xml:space="preserve">CL 48  SUR 39  6   </v>
      </c>
      <c r="AI868" t="s">
        <v>61</v>
      </c>
      <c r="AJ868" t="s">
        <v>3117</v>
      </c>
      <c r="AK868" t="s">
        <v>109</v>
      </c>
      <c r="AO868" s="1"/>
      <c r="AP868">
        <v>7</v>
      </c>
      <c r="AQ868" s="17">
        <v>41592</v>
      </c>
      <c r="AR868" s="4">
        <v>41592</v>
      </c>
      <c r="AS868" s="5">
        <f t="shared" si="41"/>
        <v>0</v>
      </c>
      <c r="AT868" t="s">
        <v>75</v>
      </c>
      <c r="AU868" t="s">
        <v>15</v>
      </c>
      <c r="AV868" s="10">
        <v>41591</v>
      </c>
      <c r="AW868" s="9" t="s">
        <v>203</v>
      </c>
      <c r="AX868" s="10">
        <v>41592</v>
      </c>
      <c r="CE868" s="10">
        <v>41606</v>
      </c>
    </row>
    <row r="869" spans="1:83" ht="15" customHeight="1">
      <c r="B869" t="s">
        <v>3118</v>
      </c>
      <c r="C869">
        <v>1306901</v>
      </c>
      <c r="D869" t="s">
        <v>64</v>
      </c>
      <c r="E869" t="s">
        <v>101</v>
      </c>
      <c r="H869" s="7" t="s">
        <v>3119</v>
      </c>
      <c r="I869" t="s">
        <v>3120</v>
      </c>
      <c r="J869" t="s">
        <v>63</v>
      </c>
      <c r="K869">
        <v>26</v>
      </c>
      <c r="N869">
        <v>41</v>
      </c>
      <c r="O869" t="s">
        <v>83</v>
      </c>
      <c r="P869">
        <v>22</v>
      </c>
      <c r="Q869" t="s">
        <v>66</v>
      </c>
      <c r="T869" t="str">
        <f t="shared" si="42"/>
        <v xml:space="preserve">KR 26   41 A 22 SUR  </v>
      </c>
      <c r="U869" t="s">
        <v>61</v>
      </c>
      <c r="V869">
        <v>5133795</v>
      </c>
      <c r="W869" t="s">
        <v>3121</v>
      </c>
      <c r="X869" t="s">
        <v>63</v>
      </c>
      <c r="Y869">
        <v>26</v>
      </c>
      <c r="AB869">
        <v>41</v>
      </c>
      <c r="AC869" t="s">
        <v>83</v>
      </c>
      <c r="AE869" t="s">
        <v>66</v>
      </c>
      <c r="AH869" t="str">
        <f t="shared" si="43"/>
        <v xml:space="preserve">KR 26   41 A  SUR  </v>
      </c>
      <c r="AI869" t="s">
        <v>61</v>
      </c>
      <c r="AJ869" t="s">
        <v>61</v>
      </c>
      <c r="AK869" t="s">
        <v>322</v>
      </c>
      <c r="AO869" s="1"/>
      <c r="AP869">
        <v>6</v>
      </c>
      <c r="AQ869" s="17">
        <v>41596</v>
      </c>
      <c r="AR869" s="4">
        <v>41620</v>
      </c>
      <c r="AS869" s="5">
        <f t="shared" si="41"/>
        <v>24</v>
      </c>
      <c r="AT869" t="s">
        <v>75</v>
      </c>
      <c r="AU869" t="s">
        <v>202</v>
      </c>
    </row>
    <row r="870" spans="1:83" ht="15" customHeight="1">
      <c r="A870" t="s">
        <v>3122</v>
      </c>
      <c r="B870" t="s">
        <v>3123</v>
      </c>
      <c r="C870">
        <v>151459</v>
      </c>
      <c r="D870" t="s">
        <v>64</v>
      </c>
      <c r="E870" t="s">
        <v>101</v>
      </c>
      <c r="H870" s="7" t="s">
        <v>3124</v>
      </c>
      <c r="I870" t="s">
        <v>3125</v>
      </c>
      <c r="J870" t="s">
        <v>80</v>
      </c>
      <c r="K870">
        <v>39</v>
      </c>
      <c r="L870" t="s">
        <v>83</v>
      </c>
      <c r="M870" t="s">
        <v>66</v>
      </c>
      <c r="N870">
        <v>43</v>
      </c>
      <c r="O870" t="s">
        <v>83</v>
      </c>
      <c r="P870">
        <v>161</v>
      </c>
      <c r="T870" t="str">
        <f t="shared" si="42"/>
        <v xml:space="preserve">CL 39 A SUR 43 A 161   </v>
      </c>
      <c r="U870" t="s">
        <v>61</v>
      </c>
      <c r="V870" t="s">
        <v>61</v>
      </c>
      <c r="W870" t="s">
        <v>1332</v>
      </c>
      <c r="AH870" t="str">
        <f t="shared" si="43"/>
        <v xml:space="preserve">         </v>
      </c>
      <c r="AI870" t="s">
        <v>61</v>
      </c>
      <c r="AJ870" t="s">
        <v>61</v>
      </c>
      <c r="AK870" t="s">
        <v>201</v>
      </c>
      <c r="AO870" s="1"/>
      <c r="AP870">
        <v>8</v>
      </c>
      <c r="AQ870" s="17">
        <v>41591</v>
      </c>
      <c r="AR870" s="4"/>
      <c r="AS870" s="5">
        <f t="shared" si="41"/>
        <v>-41591</v>
      </c>
      <c r="AT870" t="s">
        <v>75</v>
      </c>
      <c r="AU870" t="s">
        <v>202</v>
      </c>
    </row>
    <row r="871" spans="1:83" ht="15" customHeight="1">
      <c r="B871" t="s">
        <v>3126</v>
      </c>
      <c r="C871">
        <v>1305168</v>
      </c>
      <c r="D871" t="s">
        <v>77</v>
      </c>
      <c r="H871" s="7" t="s">
        <v>768</v>
      </c>
      <c r="I871" t="s">
        <v>3127</v>
      </c>
      <c r="T871" t="str">
        <f t="shared" si="42"/>
        <v xml:space="preserve">         </v>
      </c>
      <c r="U871">
        <v>71687302</v>
      </c>
      <c r="V871">
        <v>3320857</v>
      </c>
      <c r="W871" t="s">
        <v>82</v>
      </c>
      <c r="X871" t="s">
        <v>80</v>
      </c>
      <c r="Y871">
        <v>47</v>
      </c>
      <c r="AA871" t="s">
        <v>66</v>
      </c>
      <c r="AB871">
        <v>41</v>
      </c>
      <c r="AC871" t="s">
        <v>83</v>
      </c>
      <c r="AD871">
        <v>15</v>
      </c>
      <c r="AG871">
        <v>201</v>
      </c>
      <c r="AH871" t="str">
        <f t="shared" si="43"/>
        <v>CL 47  SUR 41 A 15   201</v>
      </c>
      <c r="AI871" t="s">
        <v>61</v>
      </c>
      <c r="AJ871" t="s">
        <v>61</v>
      </c>
      <c r="AK871" t="s">
        <v>109</v>
      </c>
      <c r="AO871" s="1"/>
      <c r="AP871">
        <v>7</v>
      </c>
      <c r="AQ871" s="17">
        <v>41599</v>
      </c>
      <c r="AR871" s="4">
        <v>41617</v>
      </c>
      <c r="AS871" s="5">
        <f t="shared" si="41"/>
        <v>18</v>
      </c>
      <c r="AT871" t="s">
        <v>75</v>
      </c>
      <c r="AU871" t="s">
        <v>15</v>
      </c>
      <c r="BK871" s="10">
        <v>41617</v>
      </c>
      <c r="BL871" s="10">
        <v>41617</v>
      </c>
      <c r="CE871" s="10">
        <v>41617</v>
      </c>
    </row>
    <row r="872" spans="1:83" ht="15" customHeight="1">
      <c r="A872" t="s">
        <v>3128</v>
      </c>
      <c r="B872" t="s">
        <v>3129</v>
      </c>
      <c r="C872">
        <v>1307209</v>
      </c>
      <c r="D872" t="s">
        <v>180</v>
      </c>
      <c r="H872" s="7" t="s">
        <v>3130</v>
      </c>
      <c r="I872" t="s">
        <v>3131</v>
      </c>
      <c r="J872" t="s">
        <v>63</v>
      </c>
      <c r="K872">
        <v>24</v>
      </c>
      <c r="L872" t="s">
        <v>72</v>
      </c>
      <c r="N872">
        <v>40</v>
      </c>
      <c r="P872">
        <v>142</v>
      </c>
      <c r="Q872" t="s">
        <v>66</v>
      </c>
      <c r="S872">
        <v>203</v>
      </c>
      <c r="T872" t="str">
        <f t="shared" si="42"/>
        <v>KR 24 F  40  142 SUR  203</v>
      </c>
      <c r="U872">
        <v>32090144</v>
      </c>
      <c r="V872" t="s">
        <v>3132</v>
      </c>
      <c r="W872" t="s">
        <v>3133</v>
      </c>
      <c r="AH872" t="str">
        <f t="shared" si="43"/>
        <v xml:space="preserve">         </v>
      </c>
      <c r="AI872" t="s">
        <v>61</v>
      </c>
      <c r="AJ872" t="s">
        <v>61</v>
      </c>
      <c r="AK872" t="s">
        <v>74</v>
      </c>
      <c r="AO872" s="1"/>
      <c r="AP872">
        <v>6</v>
      </c>
      <c r="AQ872" s="17">
        <v>41598</v>
      </c>
      <c r="AR872" s="4"/>
      <c r="AS872" s="5">
        <f t="shared" si="41"/>
        <v>-41598</v>
      </c>
      <c r="AT872" t="s">
        <v>75</v>
      </c>
      <c r="AU872" t="s">
        <v>105</v>
      </c>
    </row>
    <row r="873" spans="1:83" ht="15" customHeight="1">
      <c r="B873" t="s">
        <v>3134</v>
      </c>
      <c r="C873">
        <v>1307219</v>
      </c>
      <c r="D873" t="s">
        <v>172</v>
      </c>
      <c r="H873" s="7" t="s">
        <v>3135</v>
      </c>
      <c r="I873" t="s">
        <v>60</v>
      </c>
      <c r="T873" t="str">
        <f t="shared" si="42"/>
        <v xml:space="preserve">         </v>
      </c>
      <c r="U873" t="s">
        <v>61</v>
      </c>
      <c r="V873" t="s">
        <v>61</v>
      </c>
      <c r="W873" t="s">
        <v>3136</v>
      </c>
      <c r="AH873" t="str">
        <f t="shared" si="43"/>
        <v xml:space="preserve">         </v>
      </c>
      <c r="AI873" t="s">
        <v>61</v>
      </c>
      <c r="AJ873" t="s">
        <v>61</v>
      </c>
      <c r="AK873" t="s">
        <v>117</v>
      </c>
      <c r="AO873" s="1"/>
      <c r="AP873">
        <v>6</v>
      </c>
      <c r="AQ873" s="17">
        <v>41598</v>
      </c>
      <c r="AR873" s="4"/>
      <c r="AS873" s="5">
        <f t="shared" si="41"/>
        <v>-41598</v>
      </c>
      <c r="AT873" t="s">
        <v>75</v>
      </c>
      <c r="AU873" t="s">
        <v>202</v>
      </c>
      <c r="CE873" s="10"/>
    </row>
    <row r="874" spans="1:83" ht="15" customHeight="1">
      <c r="B874" t="s">
        <v>3137</v>
      </c>
      <c r="C874" t="s">
        <v>3138</v>
      </c>
      <c r="D874" t="s">
        <v>77</v>
      </c>
      <c r="H874" s="7" t="s">
        <v>446</v>
      </c>
      <c r="I874" t="s">
        <v>3139</v>
      </c>
      <c r="J874" t="s">
        <v>80</v>
      </c>
      <c r="K874">
        <v>43</v>
      </c>
      <c r="M874" t="s">
        <v>66</v>
      </c>
      <c r="N874">
        <v>46</v>
      </c>
      <c r="O874" t="s">
        <v>83</v>
      </c>
      <c r="P874">
        <v>56</v>
      </c>
      <c r="S874">
        <v>401</v>
      </c>
      <c r="T874" t="str">
        <f t="shared" si="42"/>
        <v>CL 43  SUR 46 A 56   401</v>
      </c>
      <c r="U874">
        <v>42774097</v>
      </c>
      <c r="V874">
        <v>3013771</v>
      </c>
      <c r="W874" t="s">
        <v>3140</v>
      </c>
      <c r="X874" t="s">
        <v>80</v>
      </c>
      <c r="Y874">
        <v>43</v>
      </c>
      <c r="AA874" t="s">
        <v>66</v>
      </c>
      <c r="AB874">
        <v>46</v>
      </c>
      <c r="AC874" t="s">
        <v>83</v>
      </c>
      <c r="AD874">
        <v>56</v>
      </c>
      <c r="AF874" t="s">
        <v>3141</v>
      </c>
      <c r="AG874">
        <v>202</v>
      </c>
      <c r="AH874" t="str">
        <f t="shared" si="43"/>
        <v>CL 43  SUR 46 A 56  MILAN 2 202</v>
      </c>
      <c r="AI874" t="s">
        <v>61</v>
      </c>
      <c r="AJ874" t="s">
        <v>61</v>
      </c>
      <c r="AK874" t="s">
        <v>484</v>
      </c>
      <c r="AO874" s="1"/>
      <c r="AP874">
        <v>8</v>
      </c>
      <c r="AQ874" s="17">
        <v>41603</v>
      </c>
      <c r="AR874" s="4">
        <v>41618</v>
      </c>
      <c r="AS874" s="5">
        <f t="shared" si="41"/>
        <v>15</v>
      </c>
      <c r="AT874" t="s">
        <v>84</v>
      </c>
      <c r="AU874" t="s">
        <v>15</v>
      </c>
      <c r="BM874" s="10">
        <v>41618</v>
      </c>
      <c r="BN874" s="10">
        <v>41618</v>
      </c>
      <c r="BO874" s="10">
        <v>41659</v>
      </c>
      <c r="BP874" s="10">
        <v>41659</v>
      </c>
      <c r="BS874" s="10">
        <v>41660</v>
      </c>
      <c r="BT874" s="10">
        <v>41676</v>
      </c>
      <c r="BU874" s="10">
        <v>41676</v>
      </c>
      <c r="BV874" s="10">
        <v>41676</v>
      </c>
      <c r="BW874" s="10">
        <v>41681</v>
      </c>
      <c r="BX874" s="10">
        <v>41691</v>
      </c>
      <c r="BY874" s="10">
        <v>41701</v>
      </c>
      <c r="BZ874" s="10">
        <v>41701</v>
      </c>
      <c r="CE874" s="10">
        <v>41703</v>
      </c>
    </row>
    <row r="875" spans="1:83" ht="15" customHeight="1">
      <c r="B875" t="s">
        <v>3142</v>
      </c>
      <c r="C875" t="s">
        <v>3143</v>
      </c>
      <c r="D875" t="s">
        <v>87</v>
      </c>
      <c r="H875" s="7" t="s">
        <v>3144</v>
      </c>
      <c r="I875" t="s">
        <v>3145</v>
      </c>
      <c r="T875" t="str">
        <f t="shared" si="42"/>
        <v xml:space="preserve">         </v>
      </c>
      <c r="U875" t="s">
        <v>61</v>
      </c>
      <c r="V875" t="s">
        <v>61</v>
      </c>
      <c r="W875" t="s">
        <v>3146</v>
      </c>
      <c r="AH875" t="str">
        <f t="shared" si="43"/>
        <v xml:space="preserve">         </v>
      </c>
      <c r="AI875" t="s">
        <v>61</v>
      </c>
      <c r="AJ875" t="s">
        <v>61</v>
      </c>
      <c r="AL875" t="s">
        <v>91</v>
      </c>
      <c r="AO875" s="1"/>
      <c r="AP875">
        <v>12</v>
      </c>
      <c r="AQ875" s="17">
        <v>41596</v>
      </c>
      <c r="AR875" s="4"/>
      <c r="AS875" s="5">
        <f t="shared" si="41"/>
        <v>-41596</v>
      </c>
      <c r="AT875" t="s">
        <v>75</v>
      </c>
      <c r="AU875" t="s">
        <v>252</v>
      </c>
    </row>
    <row r="876" spans="1:83" ht="15" customHeight="1">
      <c r="B876" t="s">
        <v>3147</v>
      </c>
      <c r="C876">
        <v>1305857</v>
      </c>
      <c r="D876" t="s">
        <v>77</v>
      </c>
      <c r="H876" s="7" t="s">
        <v>3148</v>
      </c>
      <c r="I876" t="s">
        <v>3149</v>
      </c>
      <c r="J876" t="s">
        <v>63</v>
      </c>
      <c r="K876">
        <v>30</v>
      </c>
      <c r="N876">
        <v>40</v>
      </c>
      <c r="O876" t="s">
        <v>3150</v>
      </c>
      <c r="P876">
        <v>22</v>
      </c>
      <c r="S876">
        <v>401</v>
      </c>
      <c r="T876" t="str">
        <f t="shared" si="42"/>
        <v>KR 30   40 F  22   401</v>
      </c>
      <c r="U876">
        <v>42867389</v>
      </c>
      <c r="V876">
        <v>3344418</v>
      </c>
      <c r="W876" t="s">
        <v>3151</v>
      </c>
      <c r="X876" t="s">
        <v>63</v>
      </c>
      <c r="Y876">
        <v>30</v>
      </c>
      <c r="AB876">
        <v>40</v>
      </c>
      <c r="AC876" t="s">
        <v>72</v>
      </c>
      <c r="AD876">
        <v>22</v>
      </c>
      <c r="AG876">
        <v>301</v>
      </c>
      <c r="AH876" t="str">
        <f t="shared" si="43"/>
        <v>KR 30   40 F 22   301</v>
      </c>
      <c r="AI876" t="s">
        <v>61</v>
      </c>
      <c r="AJ876" t="s">
        <v>61</v>
      </c>
      <c r="AK876" t="s">
        <v>339</v>
      </c>
      <c r="AO876" s="1"/>
      <c r="AP876">
        <v>6</v>
      </c>
      <c r="AQ876" s="17">
        <v>41603</v>
      </c>
      <c r="AR876" s="4"/>
      <c r="AS876" s="5">
        <f t="shared" si="41"/>
        <v>-41603</v>
      </c>
      <c r="AT876" t="s">
        <v>75</v>
      </c>
      <c r="AU876" t="s">
        <v>195</v>
      </c>
    </row>
    <row r="877" spans="1:83" ht="15" customHeight="1">
      <c r="B877" t="s">
        <v>3152</v>
      </c>
      <c r="C877" t="s">
        <v>3153</v>
      </c>
      <c r="D877" t="s">
        <v>77</v>
      </c>
      <c r="H877" s="7" t="s">
        <v>3154</v>
      </c>
      <c r="I877" t="s">
        <v>3155</v>
      </c>
      <c r="J877" t="s">
        <v>80</v>
      </c>
      <c r="K877">
        <v>39</v>
      </c>
      <c r="L877" t="s">
        <v>104</v>
      </c>
      <c r="M877" t="s">
        <v>66</v>
      </c>
      <c r="N877">
        <v>25</v>
      </c>
      <c r="O877" t="s">
        <v>298</v>
      </c>
      <c r="P877">
        <v>12</v>
      </c>
      <c r="T877" t="str">
        <f t="shared" si="42"/>
        <v xml:space="preserve">CL 39 B SUR 25 AA 12   </v>
      </c>
      <c r="U877" t="s">
        <v>61</v>
      </c>
      <c r="V877">
        <v>2709412</v>
      </c>
      <c r="W877" t="s">
        <v>3156</v>
      </c>
      <c r="X877" t="s">
        <v>80</v>
      </c>
      <c r="Y877">
        <v>39</v>
      </c>
      <c r="Z877" t="s">
        <v>104</v>
      </c>
      <c r="AA877" t="s">
        <v>66</v>
      </c>
      <c r="AB877">
        <v>25</v>
      </c>
      <c r="AC877" t="s">
        <v>298</v>
      </c>
      <c r="AD877">
        <v>6</v>
      </c>
      <c r="AH877" t="str">
        <f t="shared" si="43"/>
        <v xml:space="preserve">CL 39 B SUR 25 AA 6   </v>
      </c>
      <c r="AI877">
        <v>43733600</v>
      </c>
      <c r="AJ877">
        <v>3316791</v>
      </c>
      <c r="AK877" t="s">
        <v>454</v>
      </c>
      <c r="AO877" s="1"/>
      <c r="AP877">
        <v>6</v>
      </c>
      <c r="AQ877" s="17">
        <v>41603</v>
      </c>
      <c r="AR877" s="4">
        <v>41603</v>
      </c>
      <c r="AS877" s="5">
        <f t="shared" si="41"/>
        <v>0</v>
      </c>
      <c r="AT877" t="s">
        <v>75</v>
      </c>
      <c r="AU877" t="s">
        <v>195</v>
      </c>
    </row>
    <row r="878" spans="1:83" ht="15" customHeight="1">
      <c r="B878" t="s">
        <v>3157</v>
      </c>
      <c r="C878">
        <v>154608</v>
      </c>
      <c r="D878" t="s">
        <v>64</v>
      </c>
      <c r="E878" t="s">
        <v>101</v>
      </c>
      <c r="H878" s="7" t="s">
        <v>694</v>
      </c>
      <c r="I878" t="s">
        <v>3158</v>
      </c>
      <c r="J878" t="s">
        <v>80</v>
      </c>
      <c r="K878">
        <v>43</v>
      </c>
      <c r="M878" t="s">
        <v>66</v>
      </c>
      <c r="N878">
        <v>48</v>
      </c>
      <c r="P878">
        <v>7</v>
      </c>
      <c r="T878" t="str">
        <f t="shared" si="42"/>
        <v xml:space="preserve">CL 43  SUR 48  7   </v>
      </c>
      <c r="V878">
        <v>3391000</v>
      </c>
      <c r="W878" t="s">
        <v>82</v>
      </c>
      <c r="X878" t="s">
        <v>80</v>
      </c>
      <c r="Y878">
        <v>48</v>
      </c>
      <c r="Z878" t="s">
        <v>81</v>
      </c>
      <c r="AA878" t="s">
        <v>66</v>
      </c>
      <c r="AB878">
        <v>40</v>
      </c>
      <c r="AD878">
        <v>86</v>
      </c>
      <c r="AH878" t="str">
        <f t="shared" si="43"/>
        <v xml:space="preserve">CL 48 C SUR 40  86   </v>
      </c>
      <c r="AI878" t="s">
        <v>61</v>
      </c>
      <c r="AJ878" t="s">
        <v>61</v>
      </c>
      <c r="AK878" t="s">
        <v>316</v>
      </c>
      <c r="AO878" s="1"/>
      <c r="AP878">
        <v>7</v>
      </c>
      <c r="AQ878" s="17">
        <v>41600</v>
      </c>
      <c r="AR878" s="4"/>
      <c r="AS878" s="5">
        <f t="shared" si="41"/>
        <v>-41600</v>
      </c>
      <c r="AT878" t="s">
        <v>75</v>
      </c>
      <c r="AU878" t="s">
        <v>252</v>
      </c>
    </row>
    <row r="879" spans="1:83" ht="15" customHeight="1">
      <c r="B879" t="s">
        <v>3159</v>
      </c>
      <c r="C879">
        <v>153718</v>
      </c>
      <c r="D879" t="s">
        <v>87</v>
      </c>
      <c r="H879" s="7" t="s">
        <v>3160</v>
      </c>
      <c r="I879" t="s">
        <v>3145</v>
      </c>
      <c r="T879" t="str">
        <f t="shared" si="42"/>
        <v xml:space="preserve">         </v>
      </c>
      <c r="U879" t="s">
        <v>61</v>
      </c>
      <c r="V879" t="s">
        <v>61</v>
      </c>
      <c r="W879" t="s">
        <v>3161</v>
      </c>
      <c r="AH879" t="str">
        <f t="shared" si="43"/>
        <v xml:space="preserve">         </v>
      </c>
      <c r="AI879" t="s">
        <v>61</v>
      </c>
      <c r="AJ879">
        <v>3860380</v>
      </c>
      <c r="AL879" t="s">
        <v>91</v>
      </c>
      <c r="AO879" s="1"/>
      <c r="AP879">
        <v>12</v>
      </c>
      <c r="AQ879" s="17">
        <v>41596</v>
      </c>
      <c r="AR879" s="4"/>
      <c r="AS879" s="5">
        <f t="shared" si="41"/>
        <v>-41596</v>
      </c>
      <c r="AT879" t="s">
        <v>75</v>
      </c>
      <c r="AU879" t="s">
        <v>195</v>
      </c>
    </row>
    <row r="880" spans="1:83" ht="15" customHeight="1">
      <c r="B880" t="s">
        <v>3162</v>
      </c>
      <c r="C880">
        <v>153720</v>
      </c>
      <c r="D880" t="s">
        <v>180</v>
      </c>
      <c r="H880" s="7" t="s">
        <v>3163</v>
      </c>
      <c r="I880" t="s">
        <v>3145</v>
      </c>
      <c r="T880" t="str">
        <f t="shared" si="42"/>
        <v xml:space="preserve">         </v>
      </c>
      <c r="U880" t="s">
        <v>61</v>
      </c>
      <c r="V880" t="s">
        <v>61</v>
      </c>
      <c r="W880" t="s">
        <v>3164</v>
      </c>
      <c r="AH880" t="str">
        <f t="shared" si="43"/>
        <v xml:space="preserve">         </v>
      </c>
      <c r="AI880" t="s">
        <v>61</v>
      </c>
      <c r="AJ880" t="s">
        <v>61</v>
      </c>
      <c r="AL880" t="s">
        <v>91</v>
      </c>
      <c r="AO880" s="1"/>
      <c r="AP880">
        <v>12</v>
      </c>
      <c r="AQ880" s="17">
        <v>41596</v>
      </c>
      <c r="AR880" s="4"/>
      <c r="AS880" s="5">
        <f t="shared" si="41"/>
        <v>-41596</v>
      </c>
      <c r="AT880" t="s">
        <v>366</v>
      </c>
      <c r="AU880" t="s">
        <v>704</v>
      </c>
    </row>
    <row r="881" spans="1:83" ht="15" customHeight="1">
      <c r="B881" t="s">
        <v>3165</v>
      </c>
      <c r="C881">
        <v>153719</v>
      </c>
      <c r="D881" t="s">
        <v>180</v>
      </c>
      <c r="H881" s="7" t="s">
        <v>3166</v>
      </c>
      <c r="I881" t="s">
        <v>3145</v>
      </c>
      <c r="T881" t="str">
        <f t="shared" si="42"/>
        <v xml:space="preserve">         </v>
      </c>
      <c r="U881" t="s">
        <v>61</v>
      </c>
      <c r="V881" t="s">
        <v>61</v>
      </c>
      <c r="W881" t="s">
        <v>3167</v>
      </c>
      <c r="AH881" t="str">
        <f t="shared" si="43"/>
        <v xml:space="preserve">         </v>
      </c>
      <c r="AI881" t="s">
        <v>61</v>
      </c>
      <c r="AJ881" t="s">
        <v>61</v>
      </c>
      <c r="AL881" t="s">
        <v>91</v>
      </c>
      <c r="AO881" s="1"/>
      <c r="AP881">
        <v>12</v>
      </c>
      <c r="AQ881" s="17">
        <v>41596</v>
      </c>
      <c r="AR881" s="4"/>
      <c r="AS881" s="5">
        <f t="shared" si="41"/>
        <v>-41596</v>
      </c>
      <c r="AT881" t="s">
        <v>366</v>
      </c>
      <c r="AU881" t="s">
        <v>15</v>
      </c>
    </row>
    <row r="882" spans="1:83" ht="15" customHeight="1">
      <c r="B882" t="s">
        <v>3168</v>
      </c>
      <c r="C882">
        <v>154086</v>
      </c>
      <c r="D882" t="s">
        <v>64</v>
      </c>
      <c r="E882" t="s">
        <v>101</v>
      </c>
      <c r="H882" s="7" t="s">
        <v>3119</v>
      </c>
      <c r="I882" t="s">
        <v>804</v>
      </c>
      <c r="T882" t="str">
        <f t="shared" si="42"/>
        <v xml:space="preserve">         </v>
      </c>
      <c r="U882" t="s">
        <v>61</v>
      </c>
      <c r="V882" t="s">
        <v>61</v>
      </c>
      <c r="W882" t="s">
        <v>82</v>
      </c>
      <c r="X882" t="s">
        <v>63</v>
      </c>
      <c r="Y882">
        <v>42</v>
      </c>
      <c r="Z882" t="s">
        <v>83</v>
      </c>
      <c r="AB882">
        <v>26</v>
      </c>
      <c r="AC882" t="s">
        <v>83</v>
      </c>
      <c r="AD882">
        <v>49</v>
      </c>
      <c r="AE882" t="s">
        <v>66</v>
      </c>
      <c r="AH882" t="str">
        <f t="shared" si="43"/>
        <v xml:space="preserve">KR 42 A  26 A 49 SUR  </v>
      </c>
      <c r="AI882" t="s">
        <v>61</v>
      </c>
      <c r="AJ882" t="s">
        <v>61</v>
      </c>
      <c r="AK882" t="s">
        <v>153</v>
      </c>
      <c r="AO882" s="1"/>
      <c r="AP882">
        <v>3</v>
      </c>
      <c r="AQ882" s="17">
        <v>41597</v>
      </c>
      <c r="AR882" s="4"/>
      <c r="AS882" s="5">
        <f t="shared" si="41"/>
        <v>-41597</v>
      </c>
      <c r="AT882" t="s">
        <v>75</v>
      </c>
      <c r="AU882" t="s">
        <v>252</v>
      </c>
    </row>
    <row r="883" spans="1:83" ht="15" customHeight="1">
      <c r="B883" t="s">
        <v>3169</v>
      </c>
      <c r="C883">
        <v>1307229</v>
      </c>
      <c r="D883" t="s">
        <v>77</v>
      </c>
      <c r="E883" t="s">
        <v>101</v>
      </c>
      <c r="F883">
        <v>13</v>
      </c>
      <c r="H883" s="7" t="s">
        <v>3170</v>
      </c>
      <c r="I883" t="s">
        <v>60</v>
      </c>
      <c r="T883" t="str">
        <f t="shared" si="42"/>
        <v xml:space="preserve">         </v>
      </c>
      <c r="U883" t="s">
        <v>61</v>
      </c>
      <c r="V883" t="s">
        <v>61</v>
      </c>
      <c r="W883" t="s">
        <v>82</v>
      </c>
      <c r="X883" t="s">
        <v>63</v>
      </c>
      <c r="Y883">
        <v>31</v>
      </c>
      <c r="AB883">
        <v>41</v>
      </c>
      <c r="AD883">
        <v>64</v>
      </c>
      <c r="AE883" t="s">
        <v>66</v>
      </c>
      <c r="AG883">
        <v>202</v>
      </c>
      <c r="AH883" t="str">
        <f t="shared" si="43"/>
        <v>KR 31   41  64 SUR  202</v>
      </c>
      <c r="AI883" t="s">
        <v>61</v>
      </c>
      <c r="AJ883" t="s">
        <v>61</v>
      </c>
      <c r="AK883" t="s">
        <v>67</v>
      </c>
      <c r="AO883" s="1"/>
      <c r="AP883">
        <v>7</v>
      </c>
      <c r="AQ883" s="17">
        <v>41599</v>
      </c>
      <c r="AR883" s="4"/>
      <c r="AS883" s="5">
        <f t="shared" si="41"/>
        <v>-41599</v>
      </c>
      <c r="AT883" t="s">
        <v>69</v>
      </c>
      <c r="AU883" t="s">
        <v>15</v>
      </c>
      <c r="CE883" s="10">
        <v>41675</v>
      </c>
    </row>
    <row r="884" spans="1:83" ht="15" customHeight="1">
      <c r="B884" t="s">
        <v>3171</v>
      </c>
      <c r="C884">
        <v>1306685</v>
      </c>
      <c r="D884" t="s">
        <v>77</v>
      </c>
      <c r="E884" t="s">
        <v>101</v>
      </c>
      <c r="H884" s="7" t="s">
        <v>656</v>
      </c>
      <c r="I884" t="s">
        <v>3015</v>
      </c>
      <c r="T884" t="str">
        <f t="shared" si="42"/>
        <v xml:space="preserve">         </v>
      </c>
      <c r="U884" t="s">
        <v>61</v>
      </c>
      <c r="V884" t="s">
        <v>61</v>
      </c>
      <c r="W884" t="s">
        <v>3172</v>
      </c>
      <c r="X884" t="s">
        <v>80</v>
      </c>
      <c r="Y884">
        <v>37</v>
      </c>
      <c r="Z884" t="s">
        <v>104</v>
      </c>
      <c r="AA884" t="s">
        <v>66</v>
      </c>
      <c r="AB884">
        <v>27</v>
      </c>
      <c r="AC884" t="s">
        <v>170</v>
      </c>
      <c r="AD884">
        <v>44</v>
      </c>
      <c r="AF884" t="s">
        <v>3173</v>
      </c>
      <c r="AG884">
        <v>202</v>
      </c>
      <c r="AH884" t="str">
        <f t="shared" si="43"/>
        <v>CL 37 B SUR 27 D 44  Torre 2 202</v>
      </c>
      <c r="AI884" t="s">
        <v>61</v>
      </c>
      <c r="AJ884" t="s">
        <v>61</v>
      </c>
      <c r="AK884" t="s">
        <v>276</v>
      </c>
      <c r="AO884" s="1"/>
      <c r="AP884">
        <v>5</v>
      </c>
      <c r="AQ884" s="17">
        <v>41603</v>
      </c>
      <c r="AR884" s="4"/>
      <c r="AS884" s="5">
        <f t="shared" si="41"/>
        <v>-41603</v>
      </c>
      <c r="AT884" t="s">
        <v>75</v>
      </c>
      <c r="AU884" t="s">
        <v>15</v>
      </c>
      <c r="CE884" s="10">
        <v>41675</v>
      </c>
    </row>
    <row r="885" spans="1:83" ht="15" customHeight="1">
      <c r="B885" t="s">
        <v>3174</v>
      </c>
      <c r="C885">
        <v>1307410</v>
      </c>
      <c r="D885" t="s">
        <v>64</v>
      </c>
      <c r="E885" t="s">
        <v>101</v>
      </c>
      <c r="H885" s="7" t="s">
        <v>3175</v>
      </c>
      <c r="I885" t="s">
        <v>60</v>
      </c>
      <c r="T885" t="str">
        <f t="shared" si="42"/>
        <v xml:space="preserve">         </v>
      </c>
      <c r="U885" t="s">
        <v>61</v>
      </c>
      <c r="V885" t="s">
        <v>61</v>
      </c>
      <c r="W885" t="s">
        <v>3176</v>
      </c>
      <c r="X885" t="s">
        <v>63</v>
      </c>
      <c r="Y885">
        <v>41</v>
      </c>
      <c r="AB885">
        <v>33</v>
      </c>
      <c r="AC885" t="s">
        <v>104</v>
      </c>
      <c r="AD885">
        <v>21</v>
      </c>
      <c r="AE885" t="s">
        <v>66</v>
      </c>
      <c r="AH885" t="str">
        <f t="shared" si="43"/>
        <v xml:space="preserve">KR 41   33 B 21 SUR  </v>
      </c>
      <c r="AI885" t="s">
        <v>61</v>
      </c>
      <c r="AJ885" t="s">
        <v>3177</v>
      </c>
      <c r="AK885" t="s">
        <v>147</v>
      </c>
      <c r="AO885" s="1"/>
      <c r="AP885">
        <v>9</v>
      </c>
      <c r="AQ885" s="17">
        <v>41605</v>
      </c>
      <c r="AR885" s="4">
        <v>41605</v>
      </c>
      <c r="AS885" s="5">
        <f t="shared" si="41"/>
        <v>0</v>
      </c>
      <c r="AT885" t="s">
        <v>75</v>
      </c>
      <c r="AU885" t="s">
        <v>15</v>
      </c>
      <c r="AV885" s="10">
        <v>41605</v>
      </c>
      <c r="AW885" s="9" t="s">
        <v>237</v>
      </c>
      <c r="AX885" s="10">
        <v>41606</v>
      </c>
      <c r="CE885" s="10">
        <v>41617</v>
      </c>
    </row>
    <row r="886" spans="1:83" ht="30" customHeight="1">
      <c r="A886">
        <v>344339</v>
      </c>
      <c r="B886" t="s">
        <v>3178</v>
      </c>
      <c r="C886">
        <v>1307419</v>
      </c>
      <c r="D886" t="s">
        <v>180</v>
      </c>
      <c r="G886" t="s">
        <v>3179</v>
      </c>
      <c r="H886" s="7" t="s">
        <v>3180</v>
      </c>
      <c r="I886" t="s">
        <v>60</v>
      </c>
      <c r="T886" t="str">
        <f t="shared" si="42"/>
        <v xml:space="preserve">         </v>
      </c>
      <c r="U886" t="s">
        <v>61</v>
      </c>
      <c r="V886" t="s">
        <v>61</v>
      </c>
      <c r="W886" t="s">
        <v>3181</v>
      </c>
      <c r="AH886" t="str">
        <f t="shared" si="43"/>
        <v xml:space="preserve">         </v>
      </c>
      <c r="AI886">
        <v>70550840</v>
      </c>
      <c r="AJ886">
        <v>3326508</v>
      </c>
      <c r="AK886" t="s">
        <v>109</v>
      </c>
      <c r="AO886" s="1"/>
      <c r="AP886">
        <v>7</v>
      </c>
      <c r="AQ886" s="17">
        <v>41606</v>
      </c>
      <c r="AR886" s="4">
        <v>41606</v>
      </c>
      <c r="AS886" s="5">
        <f t="shared" si="41"/>
        <v>0</v>
      </c>
      <c r="AT886" t="s">
        <v>75</v>
      </c>
      <c r="AU886" t="s">
        <v>15</v>
      </c>
      <c r="AV886" s="10">
        <v>42115</v>
      </c>
      <c r="AX886" s="10">
        <v>42117</v>
      </c>
    </row>
    <row r="887" spans="1:83" ht="15" customHeight="1">
      <c r="A887" t="s">
        <v>3182</v>
      </c>
      <c r="B887" t="s">
        <v>3183</v>
      </c>
      <c r="C887" t="s">
        <v>3184</v>
      </c>
      <c r="D887" t="s">
        <v>180</v>
      </c>
      <c r="G887" t="s">
        <v>3179</v>
      </c>
      <c r="H887" s="7" t="s">
        <v>3185</v>
      </c>
      <c r="I887" t="s">
        <v>60</v>
      </c>
      <c r="T887" t="str">
        <f t="shared" si="42"/>
        <v xml:space="preserve">         </v>
      </c>
      <c r="U887" t="s">
        <v>61</v>
      </c>
      <c r="V887" t="s">
        <v>61</v>
      </c>
      <c r="W887" t="s">
        <v>3186</v>
      </c>
      <c r="X887" t="s">
        <v>80</v>
      </c>
      <c r="Y887">
        <v>48</v>
      </c>
      <c r="Z887" t="s">
        <v>81</v>
      </c>
      <c r="AA887" t="s">
        <v>66</v>
      </c>
      <c r="AB887">
        <v>39</v>
      </c>
      <c r="AC887" t="s">
        <v>83</v>
      </c>
      <c r="AD887">
        <v>50</v>
      </c>
      <c r="AG887">
        <v>105</v>
      </c>
      <c r="AH887" t="str">
        <f t="shared" si="43"/>
        <v>CL 48 C SUR 39 A 50   105</v>
      </c>
      <c r="AI887" t="s">
        <v>61</v>
      </c>
      <c r="AJ887">
        <v>2769426</v>
      </c>
      <c r="AK887" t="s">
        <v>109</v>
      </c>
      <c r="AO887" s="1"/>
      <c r="AP887">
        <v>7</v>
      </c>
      <c r="AQ887" s="17">
        <v>41604</v>
      </c>
      <c r="AR887" s="4">
        <v>41604</v>
      </c>
      <c r="AS887" s="5">
        <f t="shared" si="41"/>
        <v>0</v>
      </c>
      <c r="AT887" t="s">
        <v>75</v>
      </c>
      <c r="AU887" t="s">
        <v>15</v>
      </c>
      <c r="AV887" s="10">
        <v>41604</v>
      </c>
      <c r="AW887" s="9" t="s">
        <v>421</v>
      </c>
      <c r="AX887" s="10">
        <v>41605</v>
      </c>
    </row>
    <row r="888" spans="1:83" ht="15" customHeight="1">
      <c r="B888" t="s">
        <v>3187</v>
      </c>
      <c r="C888" t="s">
        <v>3188</v>
      </c>
      <c r="D888" t="s">
        <v>180</v>
      </c>
      <c r="G888" t="s">
        <v>3179</v>
      </c>
      <c r="H888" s="7" t="s">
        <v>3189</v>
      </c>
      <c r="I888" t="s">
        <v>3190</v>
      </c>
      <c r="J888" t="s">
        <v>80</v>
      </c>
      <c r="K888">
        <v>48</v>
      </c>
      <c r="M888" t="s">
        <v>66</v>
      </c>
      <c r="N888">
        <v>39</v>
      </c>
      <c r="P888">
        <v>57</v>
      </c>
      <c r="T888" t="str">
        <f t="shared" si="42"/>
        <v xml:space="preserve">CL 48  SUR 39  57   </v>
      </c>
      <c r="U888" t="s">
        <v>61</v>
      </c>
      <c r="V888" t="s">
        <v>61</v>
      </c>
      <c r="W888" t="s">
        <v>3191</v>
      </c>
      <c r="X888" t="s">
        <v>80</v>
      </c>
      <c r="Y888">
        <v>48</v>
      </c>
      <c r="AA888" t="s">
        <v>66</v>
      </c>
      <c r="AB888">
        <v>39</v>
      </c>
      <c r="AD888">
        <v>57</v>
      </c>
      <c r="AH888" t="str">
        <f t="shared" si="43"/>
        <v xml:space="preserve">CL 48  SUR 39  57   </v>
      </c>
      <c r="AI888" t="s">
        <v>61</v>
      </c>
      <c r="AJ888">
        <v>2762150</v>
      </c>
      <c r="AK888" t="s">
        <v>109</v>
      </c>
      <c r="AO888" s="1"/>
      <c r="AP888">
        <v>7</v>
      </c>
      <c r="AQ888" s="17">
        <v>41604</v>
      </c>
      <c r="AR888" s="4">
        <v>41604</v>
      </c>
      <c r="AS888" s="5">
        <f t="shared" si="41"/>
        <v>0</v>
      </c>
      <c r="AT888" t="s">
        <v>75</v>
      </c>
      <c r="AU888" t="s">
        <v>195</v>
      </c>
      <c r="AV888" s="10">
        <v>41604</v>
      </c>
      <c r="AW888" s="9" t="s">
        <v>421</v>
      </c>
      <c r="AX888" s="10">
        <v>41605</v>
      </c>
    </row>
    <row r="889" spans="1:83" ht="15" customHeight="1">
      <c r="B889" t="s">
        <v>3192</v>
      </c>
      <c r="C889">
        <v>1305885</v>
      </c>
      <c r="D889" t="s">
        <v>94</v>
      </c>
      <c r="H889" s="7" t="s">
        <v>3193</v>
      </c>
      <c r="I889" t="s">
        <v>624</v>
      </c>
      <c r="T889" t="str">
        <f t="shared" si="42"/>
        <v xml:space="preserve">         </v>
      </c>
      <c r="U889" t="s">
        <v>61</v>
      </c>
      <c r="V889" t="s">
        <v>61</v>
      </c>
      <c r="W889" t="s">
        <v>3194</v>
      </c>
      <c r="X889" t="s">
        <v>63</v>
      </c>
      <c r="Y889">
        <v>42</v>
      </c>
      <c r="Z889" t="s">
        <v>744</v>
      </c>
      <c r="AB889">
        <v>45</v>
      </c>
      <c r="AC889" t="s">
        <v>81</v>
      </c>
      <c r="AE889" t="s">
        <v>66</v>
      </c>
      <c r="AH889" t="str">
        <f t="shared" si="43"/>
        <v xml:space="preserve">KR 42 CC  45 C  SUR  </v>
      </c>
      <c r="AI889" t="s">
        <v>61</v>
      </c>
      <c r="AJ889">
        <v>3103708743</v>
      </c>
      <c r="AK889" t="s">
        <v>316</v>
      </c>
      <c r="AO889" s="1"/>
      <c r="AP889">
        <v>7</v>
      </c>
      <c r="AQ889" s="17">
        <v>41564</v>
      </c>
      <c r="AR889" s="4"/>
      <c r="AS889" s="5">
        <f t="shared" si="41"/>
        <v>-41564</v>
      </c>
      <c r="AT889" t="s">
        <v>75</v>
      </c>
      <c r="AU889" t="s">
        <v>252</v>
      </c>
    </row>
    <row r="890" spans="1:83" ht="15" customHeight="1">
      <c r="B890" t="s">
        <v>3195</v>
      </c>
      <c r="C890">
        <v>1307299</v>
      </c>
      <c r="D890" t="s">
        <v>64</v>
      </c>
      <c r="E890" t="s">
        <v>101</v>
      </c>
      <c r="H890" s="7" t="s">
        <v>694</v>
      </c>
      <c r="I890" t="s">
        <v>273</v>
      </c>
      <c r="T890" t="str">
        <f t="shared" si="42"/>
        <v xml:space="preserve">         </v>
      </c>
      <c r="U890" t="s">
        <v>61</v>
      </c>
      <c r="V890" t="s">
        <v>61</v>
      </c>
      <c r="W890" t="s">
        <v>82</v>
      </c>
      <c r="X890" t="s">
        <v>63</v>
      </c>
      <c r="Y890">
        <v>45</v>
      </c>
      <c r="Z890" t="s">
        <v>83</v>
      </c>
      <c r="AB890">
        <v>36</v>
      </c>
      <c r="AD890">
        <v>54</v>
      </c>
      <c r="AE890" t="s">
        <v>66</v>
      </c>
      <c r="AH890" t="str">
        <f t="shared" si="43"/>
        <v xml:space="preserve">KR 45 A  36  54 SUR  </v>
      </c>
      <c r="AI890" t="s">
        <v>61</v>
      </c>
      <c r="AJ890" t="s">
        <v>61</v>
      </c>
      <c r="AK890" t="s">
        <v>841</v>
      </c>
      <c r="AO890" s="1"/>
      <c r="AP890">
        <v>2</v>
      </c>
      <c r="AQ890" s="17">
        <v>41604</v>
      </c>
      <c r="AR890" s="4"/>
      <c r="AS890" s="5">
        <f t="shared" si="41"/>
        <v>-41604</v>
      </c>
      <c r="AT890" t="s">
        <v>75</v>
      </c>
      <c r="AU890" t="s">
        <v>15</v>
      </c>
      <c r="CE890" s="10">
        <v>41675</v>
      </c>
    </row>
    <row r="891" spans="1:83" ht="15" customHeight="1">
      <c r="B891" t="s">
        <v>3196</v>
      </c>
      <c r="C891">
        <v>1307298</v>
      </c>
      <c r="D891" t="s">
        <v>77</v>
      </c>
      <c r="H891" s="7" t="s">
        <v>2308</v>
      </c>
      <c r="I891" t="s">
        <v>3197</v>
      </c>
      <c r="J891" t="s">
        <v>63</v>
      </c>
      <c r="K891">
        <v>42</v>
      </c>
      <c r="L891" t="s">
        <v>136</v>
      </c>
      <c r="N891">
        <v>48</v>
      </c>
      <c r="O891" t="s">
        <v>315</v>
      </c>
      <c r="P891">
        <v>38</v>
      </c>
      <c r="Q891" t="s">
        <v>66</v>
      </c>
      <c r="R891">
        <v>7.5</v>
      </c>
      <c r="S891">
        <v>203</v>
      </c>
      <c r="T891" t="str">
        <f t="shared" si="42"/>
        <v>KR 42 DD  48 E 38 SUR 7,5 203</v>
      </c>
      <c r="U891" t="s">
        <v>61</v>
      </c>
      <c r="V891">
        <v>3324941</v>
      </c>
      <c r="W891" t="s">
        <v>82</v>
      </c>
      <c r="AH891" t="str">
        <f t="shared" si="43"/>
        <v xml:space="preserve">         </v>
      </c>
      <c r="AI891" t="s">
        <v>61</v>
      </c>
      <c r="AJ891" t="s">
        <v>61</v>
      </c>
      <c r="AK891" t="s">
        <v>225</v>
      </c>
      <c r="AO891" s="1"/>
      <c r="AP891">
        <v>7</v>
      </c>
      <c r="AQ891" s="17">
        <v>41604</v>
      </c>
      <c r="AR891" s="4">
        <v>41604</v>
      </c>
      <c r="AS891" s="5">
        <f t="shared" si="41"/>
        <v>0</v>
      </c>
      <c r="AT891" t="s">
        <v>75</v>
      </c>
      <c r="AU891" t="s">
        <v>15</v>
      </c>
      <c r="AV891" s="10">
        <v>41604</v>
      </c>
      <c r="AW891" s="9" t="s">
        <v>3198</v>
      </c>
      <c r="AX891" s="10">
        <v>41605</v>
      </c>
      <c r="CE891" s="10">
        <v>41753</v>
      </c>
    </row>
    <row r="892" spans="1:83" ht="15" customHeight="1">
      <c r="B892" t="s">
        <v>3199</v>
      </c>
      <c r="C892">
        <v>1307300</v>
      </c>
      <c r="D892" t="s">
        <v>64</v>
      </c>
      <c r="E892" t="s">
        <v>101</v>
      </c>
      <c r="H892" s="7" t="s">
        <v>694</v>
      </c>
      <c r="I892" t="s">
        <v>273</v>
      </c>
      <c r="U892" t="s">
        <v>61</v>
      </c>
      <c r="V892" t="s">
        <v>61</v>
      </c>
      <c r="W892" t="s">
        <v>3200</v>
      </c>
      <c r="X892" t="s">
        <v>63</v>
      </c>
      <c r="Y892">
        <v>42</v>
      </c>
      <c r="AB892">
        <v>40</v>
      </c>
      <c r="AC892" t="s">
        <v>81</v>
      </c>
      <c r="AD892">
        <v>46</v>
      </c>
      <c r="AE892" t="s">
        <v>66</v>
      </c>
      <c r="AH892" t="str">
        <f>CONCATENATE(X892," ",Y892," ",Z892," ",AA892," ",AB892," ",AC892," ",AD892," ",AE892," ",AF892," ",AG892)</f>
        <v xml:space="preserve">KR 42   40 C 46 SUR  </v>
      </c>
      <c r="AI892" t="s">
        <v>61</v>
      </c>
      <c r="AJ892" t="s">
        <v>61</v>
      </c>
      <c r="AK892" t="s">
        <v>67</v>
      </c>
      <c r="AO892" s="1"/>
      <c r="AP892">
        <v>7</v>
      </c>
      <c r="AQ892" s="17">
        <v>41604</v>
      </c>
      <c r="AR892" s="4">
        <v>41605</v>
      </c>
      <c r="AS892" s="5">
        <f t="shared" si="41"/>
        <v>1</v>
      </c>
      <c r="AT892" t="s">
        <v>75</v>
      </c>
      <c r="AU892" t="s">
        <v>15</v>
      </c>
      <c r="AV892" s="10">
        <v>41605</v>
      </c>
      <c r="AW892" s="9" t="s">
        <v>203</v>
      </c>
      <c r="AX892" s="10">
        <v>41605</v>
      </c>
      <c r="CE892" s="10">
        <v>41621</v>
      </c>
    </row>
    <row r="893" spans="1:83" ht="15" customHeight="1">
      <c r="B893" t="s">
        <v>3201</v>
      </c>
      <c r="C893">
        <v>1307411</v>
      </c>
      <c r="D893" t="s">
        <v>77</v>
      </c>
      <c r="H893" s="7" t="s">
        <v>3202</v>
      </c>
      <c r="I893" t="s">
        <v>3203</v>
      </c>
      <c r="J893" t="s">
        <v>80</v>
      </c>
      <c r="K893">
        <v>49</v>
      </c>
      <c r="L893" t="s">
        <v>170</v>
      </c>
      <c r="M893" t="s">
        <v>66</v>
      </c>
      <c r="N893">
        <v>40</v>
      </c>
      <c r="O893" t="s">
        <v>83</v>
      </c>
      <c r="P893">
        <v>145</v>
      </c>
      <c r="S893">
        <v>134</v>
      </c>
      <c r="T893" t="str">
        <f t="shared" si="42"/>
        <v>CL 49 D SUR 40 A 145   134</v>
      </c>
      <c r="U893">
        <v>32330530</v>
      </c>
      <c r="V893">
        <v>2707991</v>
      </c>
      <c r="W893" t="s">
        <v>82</v>
      </c>
      <c r="X893" t="s">
        <v>80</v>
      </c>
      <c r="Y893">
        <v>49</v>
      </c>
      <c r="Z893" t="s">
        <v>170</v>
      </c>
      <c r="AA893" t="s">
        <v>66</v>
      </c>
      <c r="AB893">
        <v>40</v>
      </c>
      <c r="AC893" t="s">
        <v>83</v>
      </c>
      <c r="AD893">
        <v>145</v>
      </c>
      <c r="AG893" t="s">
        <v>3204</v>
      </c>
      <c r="AH893" t="str">
        <f t="shared" si="43"/>
        <v>CL 49 D SUR 40 A 145   112 - 114 - 136</v>
      </c>
      <c r="AI893" t="s">
        <v>61</v>
      </c>
      <c r="AJ893" t="s">
        <v>61</v>
      </c>
      <c r="AK893" t="s">
        <v>225</v>
      </c>
      <c r="AO893" s="1"/>
      <c r="AP893">
        <v>7</v>
      </c>
      <c r="AQ893" s="17">
        <v>41605</v>
      </c>
      <c r="AR893" s="4">
        <v>41605</v>
      </c>
      <c r="AS893" s="5">
        <f t="shared" si="41"/>
        <v>0</v>
      </c>
      <c r="AT893" t="s">
        <v>75</v>
      </c>
      <c r="AU893" t="s">
        <v>195</v>
      </c>
      <c r="AV893" s="10">
        <v>41605</v>
      </c>
      <c r="AW893" s="9" t="s">
        <v>203</v>
      </c>
      <c r="AX893" s="10">
        <v>41606</v>
      </c>
    </row>
    <row r="894" spans="1:83">
      <c r="B894" t="s">
        <v>3205</v>
      </c>
      <c r="C894">
        <v>1307291</v>
      </c>
      <c r="D894" t="s">
        <v>57</v>
      </c>
      <c r="H894" s="7" t="s">
        <v>1592</v>
      </c>
      <c r="I894" t="s">
        <v>60</v>
      </c>
      <c r="T894" t="str">
        <f t="shared" si="42"/>
        <v xml:space="preserve">         </v>
      </c>
      <c r="U894" t="s">
        <v>61</v>
      </c>
      <c r="V894" t="s">
        <v>61</v>
      </c>
      <c r="W894" t="s">
        <v>3206</v>
      </c>
      <c r="X894" t="s">
        <v>146</v>
      </c>
      <c r="Y894">
        <v>35</v>
      </c>
      <c r="Z894" t="s">
        <v>83</v>
      </c>
      <c r="AA894" t="s">
        <v>66</v>
      </c>
      <c r="AB894">
        <v>32</v>
      </c>
      <c r="AD894">
        <v>8</v>
      </c>
      <c r="AH894" t="str">
        <f t="shared" si="43"/>
        <v xml:space="preserve">TR 35 A SUR 32  8   </v>
      </c>
      <c r="AI894">
        <v>8104823</v>
      </c>
      <c r="AJ894">
        <v>2764087</v>
      </c>
      <c r="AK894" t="s">
        <v>232</v>
      </c>
      <c r="AO894" s="1"/>
      <c r="AP894">
        <v>9</v>
      </c>
      <c r="AQ894" s="17">
        <v>41604</v>
      </c>
      <c r="AR894" s="4">
        <v>41604</v>
      </c>
      <c r="AS894" s="5">
        <f t="shared" si="41"/>
        <v>0</v>
      </c>
      <c r="AT894" t="s">
        <v>75</v>
      </c>
      <c r="AU894" t="s">
        <v>15</v>
      </c>
      <c r="AV894" s="10">
        <v>41604</v>
      </c>
      <c r="AW894" s="9" t="s">
        <v>1029</v>
      </c>
      <c r="AX894" s="10">
        <v>41605</v>
      </c>
    </row>
    <row r="895" spans="1:83" ht="15" customHeight="1">
      <c r="B895" t="s">
        <v>3207</v>
      </c>
      <c r="C895">
        <v>1307294</v>
      </c>
      <c r="D895" t="s">
        <v>64</v>
      </c>
      <c r="E895" t="s">
        <v>58</v>
      </c>
      <c r="H895" s="7" t="s">
        <v>482</v>
      </c>
      <c r="I895" t="s">
        <v>60</v>
      </c>
      <c r="T895" t="str">
        <f t="shared" si="42"/>
        <v xml:space="preserve">         </v>
      </c>
      <c r="U895" t="s">
        <v>61</v>
      </c>
      <c r="V895" t="s">
        <v>61</v>
      </c>
      <c r="W895" t="s">
        <v>82</v>
      </c>
      <c r="X895" t="s">
        <v>289</v>
      </c>
      <c r="Y895">
        <v>31</v>
      </c>
      <c r="Z895" t="s">
        <v>315</v>
      </c>
      <c r="AB895">
        <v>34</v>
      </c>
      <c r="AD895">
        <v>96</v>
      </c>
      <c r="AE895" t="s">
        <v>66</v>
      </c>
      <c r="AH895" t="str">
        <f t="shared" si="43"/>
        <v xml:space="preserve">DG 31 E  34  96 SUR  </v>
      </c>
      <c r="AI895">
        <v>3324138</v>
      </c>
      <c r="AJ895">
        <v>3022453</v>
      </c>
      <c r="AK895" t="s">
        <v>279</v>
      </c>
      <c r="AO895" s="1"/>
      <c r="AP895">
        <v>9</v>
      </c>
      <c r="AQ895" s="17">
        <v>41604</v>
      </c>
      <c r="AR895" s="4">
        <v>41604</v>
      </c>
      <c r="AS895" s="5">
        <f t="shared" si="41"/>
        <v>0</v>
      </c>
      <c r="AT895" t="s">
        <v>75</v>
      </c>
      <c r="AU895" t="s">
        <v>195</v>
      </c>
      <c r="AV895" s="10">
        <v>41604</v>
      </c>
      <c r="AW895" s="9" t="s">
        <v>1029</v>
      </c>
      <c r="AX895" s="10">
        <v>41605</v>
      </c>
    </row>
    <row r="896" spans="1:83" ht="15" customHeight="1">
      <c r="B896" t="s">
        <v>3208</v>
      </c>
      <c r="C896">
        <v>1307290</v>
      </c>
      <c r="D896" t="s">
        <v>64</v>
      </c>
      <c r="E896" t="s">
        <v>286</v>
      </c>
      <c r="H896" s="7" t="s">
        <v>3209</v>
      </c>
      <c r="I896" t="s">
        <v>60</v>
      </c>
      <c r="T896" t="str">
        <f t="shared" si="42"/>
        <v xml:space="preserve">         </v>
      </c>
      <c r="U896" t="s">
        <v>61</v>
      </c>
      <c r="V896" t="s">
        <v>61</v>
      </c>
      <c r="W896" t="s">
        <v>2946</v>
      </c>
      <c r="X896" t="s">
        <v>80</v>
      </c>
      <c r="Y896">
        <v>41</v>
      </c>
      <c r="Z896" t="s">
        <v>298</v>
      </c>
      <c r="AA896" t="s">
        <v>66</v>
      </c>
      <c r="AB896">
        <v>29</v>
      </c>
      <c r="AC896" t="s">
        <v>104</v>
      </c>
      <c r="AD896">
        <v>55</v>
      </c>
      <c r="AH896" t="str">
        <f t="shared" si="43"/>
        <v xml:space="preserve">CL 41 AA SUR 29 B 55   </v>
      </c>
      <c r="AI896">
        <v>70563237</v>
      </c>
      <c r="AJ896">
        <v>3314191</v>
      </c>
      <c r="AK896" t="s">
        <v>322</v>
      </c>
      <c r="AO896" s="1"/>
      <c r="AP896">
        <v>6</v>
      </c>
      <c r="AQ896" s="17">
        <v>41604</v>
      </c>
      <c r="AR896" s="4">
        <v>41604</v>
      </c>
      <c r="AS896" s="5">
        <f t="shared" si="41"/>
        <v>0</v>
      </c>
      <c r="AT896" t="s">
        <v>75</v>
      </c>
      <c r="AU896" t="s">
        <v>15</v>
      </c>
      <c r="AV896" s="10">
        <v>41604</v>
      </c>
      <c r="AW896" s="9" t="s">
        <v>1029</v>
      </c>
      <c r="AX896" s="10">
        <v>41605</v>
      </c>
      <c r="AY896" s="10">
        <v>41703</v>
      </c>
      <c r="AZ896" s="9" t="s">
        <v>829</v>
      </c>
      <c r="BA896" s="10">
        <v>41704</v>
      </c>
      <c r="CE896" s="10">
        <v>41704</v>
      </c>
    </row>
    <row r="897" spans="1:83" ht="15" customHeight="1">
      <c r="B897" t="s">
        <v>3210</v>
      </c>
      <c r="C897" t="s">
        <v>3211</v>
      </c>
      <c r="D897" t="s">
        <v>77</v>
      </c>
      <c r="H897" s="7" t="s">
        <v>2308</v>
      </c>
      <c r="I897" t="s">
        <v>3212</v>
      </c>
      <c r="J897" t="s">
        <v>80</v>
      </c>
      <c r="K897">
        <v>33</v>
      </c>
      <c r="L897" t="s">
        <v>83</v>
      </c>
      <c r="N897">
        <v>81</v>
      </c>
      <c r="P897">
        <v>81</v>
      </c>
      <c r="S897">
        <v>302</v>
      </c>
      <c r="T897" t="str">
        <f t="shared" si="42"/>
        <v>CL 33 A  81  81   302</v>
      </c>
      <c r="U897" t="s">
        <v>3213</v>
      </c>
      <c r="V897">
        <v>4483149</v>
      </c>
      <c r="W897" t="s">
        <v>3214</v>
      </c>
      <c r="AG897" t="s">
        <v>3215</v>
      </c>
      <c r="AH897" t="str">
        <f t="shared" si="43"/>
        <v xml:space="preserve">         casa 114</v>
      </c>
      <c r="AI897" t="s">
        <v>61</v>
      </c>
      <c r="AJ897" t="s">
        <v>61</v>
      </c>
      <c r="AK897" t="s">
        <v>374</v>
      </c>
      <c r="AO897" s="1"/>
      <c r="AP897">
        <v>4</v>
      </c>
      <c r="AQ897" s="17">
        <v>41604</v>
      </c>
      <c r="AR897" s="4">
        <v>41619</v>
      </c>
      <c r="AS897" s="5">
        <f t="shared" si="41"/>
        <v>15</v>
      </c>
      <c r="AT897" t="s">
        <v>84</v>
      </c>
      <c r="AU897" t="s">
        <v>15</v>
      </c>
      <c r="CE897" s="10">
        <v>41841</v>
      </c>
    </row>
    <row r="898" spans="1:83">
      <c r="B898" t="s">
        <v>3216</v>
      </c>
      <c r="C898">
        <v>1307347</v>
      </c>
      <c r="D898" t="s">
        <v>57</v>
      </c>
      <c r="H898" s="7" t="s">
        <v>3217</v>
      </c>
      <c r="I898" t="s">
        <v>624</v>
      </c>
      <c r="T898" t="str">
        <f t="shared" si="42"/>
        <v xml:space="preserve">         </v>
      </c>
      <c r="U898" t="s">
        <v>61</v>
      </c>
      <c r="V898" t="s">
        <v>61</v>
      </c>
      <c r="W898" t="s">
        <v>3218</v>
      </c>
      <c r="X898" t="s">
        <v>80</v>
      </c>
      <c r="Y898">
        <v>25</v>
      </c>
      <c r="AA898" t="s">
        <v>66</v>
      </c>
      <c r="AB898">
        <v>45</v>
      </c>
      <c r="AH898" t="str">
        <f t="shared" si="43"/>
        <v xml:space="preserve">CL 25  SUR 45     </v>
      </c>
      <c r="AI898" t="s">
        <v>61</v>
      </c>
      <c r="AJ898" t="s">
        <v>61</v>
      </c>
      <c r="AK898" t="s">
        <v>645</v>
      </c>
      <c r="AO898" s="1"/>
      <c r="AP898">
        <v>2</v>
      </c>
      <c r="AQ898" s="17">
        <v>41604</v>
      </c>
      <c r="AR898" s="4">
        <v>41690</v>
      </c>
      <c r="AS898" s="5">
        <f t="shared" si="41"/>
        <v>86</v>
      </c>
      <c r="AT898" t="s">
        <v>75</v>
      </c>
      <c r="AU898" t="s">
        <v>15</v>
      </c>
      <c r="AV898" s="10">
        <v>41690</v>
      </c>
      <c r="AW898" s="9" t="s">
        <v>503</v>
      </c>
      <c r="AX898" s="10">
        <v>41690</v>
      </c>
      <c r="CE898" s="10">
        <v>41703</v>
      </c>
    </row>
    <row r="899" spans="1:83">
      <c r="B899" t="s">
        <v>3219</v>
      </c>
      <c r="C899">
        <v>1307348</v>
      </c>
      <c r="D899" t="s">
        <v>57</v>
      </c>
      <c r="H899" s="7" t="s">
        <v>3217</v>
      </c>
      <c r="I899" t="s">
        <v>624</v>
      </c>
      <c r="T899" t="str">
        <f t="shared" si="42"/>
        <v xml:space="preserve">         </v>
      </c>
      <c r="U899" t="s">
        <v>61</v>
      </c>
      <c r="V899" t="s">
        <v>61</v>
      </c>
      <c r="W899" t="s">
        <v>82</v>
      </c>
      <c r="X899" t="s">
        <v>80</v>
      </c>
      <c r="Y899">
        <v>25</v>
      </c>
      <c r="AA899" t="s">
        <v>66</v>
      </c>
      <c r="AB899">
        <v>45</v>
      </c>
      <c r="AD899">
        <v>53</v>
      </c>
      <c r="AG899" t="s">
        <v>3220</v>
      </c>
      <c r="AH899" t="str">
        <f t="shared" si="43"/>
        <v>CL 25  SUR 45  53   CASA 124</v>
      </c>
      <c r="AI899" t="s">
        <v>61</v>
      </c>
      <c r="AJ899" t="s">
        <v>61</v>
      </c>
      <c r="AK899" t="s">
        <v>645</v>
      </c>
      <c r="AO899" s="1"/>
      <c r="AP899">
        <v>2</v>
      </c>
      <c r="AQ899" s="17">
        <v>41604</v>
      </c>
      <c r="AR899" s="4">
        <v>41621</v>
      </c>
      <c r="AS899" s="5">
        <f t="shared" si="41"/>
        <v>17</v>
      </c>
      <c r="AT899" t="s">
        <v>75</v>
      </c>
      <c r="AU899" t="s">
        <v>15</v>
      </c>
      <c r="CE899" s="10">
        <v>41778</v>
      </c>
    </row>
    <row r="900" spans="1:83" ht="15" customHeight="1">
      <c r="B900" t="s">
        <v>3221</v>
      </c>
      <c r="C900">
        <v>1307401</v>
      </c>
      <c r="D900" t="s">
        <v>64</v>
      </c>
      <c r="E900" t="s">
        <v>58</v>
      </c>
      <c r="H900" s="7" t="s">
        <v>482</v>
      </c>
      <c r="I900" t="s">
        <v>231</v>
      </c>
      <c r="T900" t="str">
        <f t="shared" si="42"/>
        <v xml:space="preserve">         </v>
      </c>
      <c r="U900" t="s">
        <v>61</v>
      </c>
      <c r="V900" t="s">
        <v>61</v>
      </c>
      <c r="W900" t="s">
        <v>3001</v>
      </c>
      <c r="X900" t="s">
        <v>63</v>
      </c>
      <c r="Y900">
        <v>41</v>
      </c>
      <c r="Z900" t="s">
        <v>83</v>
      </c>
      <c r="AB900">
        <v>41</v>
      </c>
      <c r="AC900" t="s">
        <v>104</v>
      </c>
      <c r="AD900">
        <v>121</v>
      </c>
      <c r="AE900" t="s">
        <v>66</v>
      </c>
      <c r="AH900" t="str">
        <f t="shared" si="43"/>
        <v xml:space="preserve">KR 41 A  41 B 121 SUR  </v>
      </c>
      <c r="AI900" t="s">
        <v>61</v>
      </c>
      <c r="AJ900" t="s">
        <v>61</v>
      </c>
      <c r="AK900" t="s">
        <v>67</v>
      </c>
      <c r="AO900" s="1"/>
      <c r="AP900">
        <v>7</v>
      </c>
      <c r="AQ900" s="17">
        <v>41605</v>
      </c>
      <c r="AR900" s="4">
        <v>41620</v>
      </c>
      <c r="AS900" s="5">
        <f t="shared" si="41"/>
        <v>15</v>
      </c>
      <c r="AT900" t="s">
        <v>75</v>
      </c>
      <c r="AU900" t="s">
        <v>202</v>
      </c>
    </row>
    <row r="901" spans="1:83" ht="15" customHeight="1">
      <c r="B901" t="s">
        <v>3222</v>
      </c>
      <c r="C901">
        <v>1307437</v>
      </c>
      <c r="D901" t="s">
        <v>94</v>
      </c>
      <c r="H901" s="7" t="s">
        <v>1012</v>
      </c>
      <c r="I901" t="s">
        <v>60</v>
      </c>
      <c r="T901" t="str">
        <f t="shared" si="42"/>
        <v xml:space="preserve">         </v>
      </c>
      <c r="U901" t="s">
        <v>61</v>
      </c>
      <c r="V901" t="s">
        <v>61</v>
      </c>
      <c r="W901" t="s">
        <v>3223</v>
      </c>
      <c r="X901" t="s">
        <v>80</v>
      </c>
      <c r="Y901">
        <v>45</v>
      </c>
      <c r="Z901" t="s">
        <v>83</v>
      </c>
      <c r="AA901" t="s">
        <v>66</v>
      </c>
      <c r="AB901">
        <v>41</v>
      </c>
      <c r="AD901">
        <v>31</v>
      </c>
      <c r="AH901" t="str">
        <f t="shared" si="43"/>
        <v xml:space="preserve">CL 45 A SUR 41  31   </v>
      </c>
      <c r="AI901">
        <v>8343819</v>
      </c>
      <c r="AJ901">
        <v>2705415</v>
      </c>
      <c r="AK901" t="s">
        <v>316</v>
      </c>
      <c r="AO901" s="1"/>
      <c r="AP901">
        <v>7</v>
      </c>
      <c r="AQ901" s="17">
        <v>41607</v>
      </c>
      <c r="AR901" s="4">
        <v>41607</v>
      </c>
      <c r="AS901" s="5">
        <f t="shared" ref="AS901:AS963" si="44">+AR901-AQ901</f>
        <v>0</v>
      </c>
      <c r="AT901" t="s">
        <v>75</v>
      </c>
      <c r="AU901" t="s">
        <v>15</v>
      </c>
      <c r="AV901" s="10">
        <v>41606</v>
      </c>
      <c r="AW901" s="9" t="s">
        <v>1029</v>
      </c>
      <c r="AX901" s="10">
        <v>41607</v>
      </c>
      <c r="BK901" s="10">
        <v>41610</v>
      </c>
      <c r="BL901" s="10">
        <v>41610</v>
      </c>
      <c r="CE901" s="10">
        <v>41617</v>
      </c>
    </row>
    <row r="902" spans="1:83" ht="15" customHeight="1">
      <c r="A902" t="s">
        <v>3224</v>
      </c>
      <c r="B902" t="s">
        <v>3225</v>
      </c>
      <c r="D902" t="s">
        <v>180</v>
      </c>
      <c r="H902" s="7" t="s">
        <v>3226</v>
      </c>
      <c r="I902" t="s">
        <v>60</v>
      </c>
      <c r="T902" t="str">
        <f t="shared" ref="T902:T937" si="45">CONCATENATE(J902," ",K902," ",L902," ",M902," ",N902," ",O902," ",P902," ",Q902," ",R902," ",S902)</f>
        <v xml:space="preserve">         </v>
      </c>
      <c r="U902" t="s">
        <v>61</v>
      </c>
      <c r="V902" t="s">
        <v>61</v>
      </c>
      <c r="W902" t="s">
        <v>3227</v>
      </c>
      <c r="AH902" t="str">
        <f t="shared" si="43"/>
        <v xml:space="preserve">         </v>
      </c>
      <c r="AI902" t="s">
        <v>3228</v>
      </c>
      <c r="AJ902" t="s">
        <v>61</v>
      </c>
      <c r="AL902" t="s">
        <v>91</v>
      </c>
      <c r="AO902" s="1"/>
      <c r="AP902">
        <v>12</v>
      </c>
      <c r="AQ902" s="17">
        <v>41606</v>
      </c>
      <c r="AR902" s="4">
        <v>41606</v>
      </c>
      <c r="AS902" s="5">
        <f t="shared" si="44"/>
        <v>0</v>
      </c>
      <c r="AT902" t="s">
        <v>75</v>
      </c>
      <c r="AU902" t="s">
        <v>15</v>
      </c>
      <c r="AV902" s="10">
        <v>41606</v>
      </c>
      <c r="AW902" s="9" t="s">
        <v>118</v>
      </c>
      <c r="AX902" s="10">
        <v>41606</v>
      </c>
      <c r="BM902" s="10">
        <v>41779</v>
      </c>
      <c r="BU902" s="10">
        <v>41786</v>
      </c>
      <c r="BV902" s="10">
        <v>41786</v>
      </c>
      <c r="CE902" s="10">
        <v>41940</v>
      </c>
    </row>
    <row r="903" spans="1:83" ht="15" customHeight="1">
      <c r="A903" t="s">
        <v>3229</v>
      </c>
      <c r="B903" t="s">
        <v>3230</v>
      </c>
      <c r="C903" t="s">
        <v>3231</v>
      </c>
      <c r="D903" t="s">
        <v>180</v>
      </c>
      <c r="H903" s="7" t="s">
        <v>3232</v>
      </c>
      <c r="I903" t="s">
        <v>3233</v>
      </c>
      <c r="J903" t="s">
        <v>63</v>
      </c>
      <c r="K903">
        <v>24</v>
      </c>
      <c r="L903" t="s">
        <v>315</v>
      </c>
      <c r="N903">
        <v>40</v>
      </c>
      <c r="P903">
        <v>124</v>
      </c>
      <c r="Q903" t="s">
        <v>66</v>
      </c>
      <c r="S903">
        <v>103</v>
      </c>
      <c r="T903" t="str">
        <f t="shared" si="45"/>
        <v>KR 24 E  40  124 SUR  103</v>
      </c>
      <c r="U903">
        <v>98561719</v>
      </c>
      <c r="V903">
        <v>3012105885</v>
      </c>
      <c r="W903" t="s">
        <v>3234</v>
      </c>
      <c r="X903" t="s">
        <v>63</v>
      </c>
      <c r="Y903">
        <v>24</v>
      </c>
      <c r="Z903" t="s">
        <v>315</v>
      </c>
      <c r="AB903">
        <v>40</v>
      </c>
      <c r="AD903">
        <v>124</v>
      </c>
      <c r="AE903" t="s">
        <v>66</v>
      </c>
      <c r="AG903">
        <v>101</v>
      </c>
      <c r="AH903" t="str">
        <f t="shared" si="43"/>
        <v>KR 24 E  40  124 SUR  101</v>
      </c>
      <c r="AI903">
        <v>98667064</v>
      </c>
      <c r="AJ903">
        <v>2769776</v>
      </c>
      <c r="AK903" t="s">
        <v>74</v>
      </c>
      <c r="AO903" s="1"/>
      <c r="AP903">
        <v>6</v>
      </c>
      <c r="AQ903" s="17">
        <v>41613</v>
      </c>
      <c r="AR903" s="4"/>
      <c r="AS903" s="5">
        <f t="shared" si="44"/>
        <v>-41613</v>
      </c>
      <c r="AT903" t="s">
        <v>75</v>
      </c>
      <c r="AU903" t="s">
        <v>105</v>
      </c>
    </row>
    <row r="904" spans="1:83" ht="15" customHeight="1">
      <c r="B904" t="s">
        <v>3235</v>
      </c>
      <c r="C904">
        <v>1307515</v>
      </c>
      <c r="D904" t="s">
        <v>64</v>
      </c>
      <c r="E904" t="s">
        <v>286</v>
      </c>
      <c r="H904" s="7" t="s">
        <v>3236</v>
      </c>
      <c r="I904" t="s">
        <v>273</v>
      </c>
      <c r="T904" t="str">
        <f t="shared" si="45"/>
        <v xml:space="preserve">         </v>
      </c>
      <c r="U904" t="s">
        <v>61</v>
      </c>
      <c r="V904" t="s">
        <v>61</v>
      </c>
      <c r="W904" t="s">
        <v>3237</v>
      </c>
      <c r="AH904" t="str">
        <f t="shared" si="43"/>
        <v xml:space="preserve">         </v>
      </c>
      <c r="AI904" t="s">
        <v>61</v>
      </c>
      <c r="AJ904" t="s">
        <v>61</v>
      </c>
      <c r="AK904" t="s">
        <v>194</v>
      </c>
      <c r="AO904" s="1"/>
      <c r="AP904">
        <v>3</v>
      </c>
      <c r="AQ904" s="17">
        <v>41611</v>
      </c>
      <c r="AR904" s="4">
        <v>41613</v>
      </c>
      <c r="AS904" s="5">
        <f t="shared" si="44"/>
        <v>2</v>
      </c>
      <c r="AT904" t="s">
        <v>75</v>
      </c>
      <c r="AU904" t="s">
        <v>15</v>
      </c>
      <c r="CE904" s="10">
        <v>41613</v>
      </c>
    </row>
    <row r="905" spans="1:83" ht="15" customHeight="1">
      <c r="B905" t="s">
        <v>3238</v>
      </c>
      <c r="C905">
        <v>1307519</v>
      </c>
      <c r="D905" t="s">
        <v>64</v>
      </c>
      <c r="E905" t="s">
        <v>58</v>
      </c>
      <c r="H905" s="7" t="s">
        <v>482</v>
      </c>
      <c r="I905" t="s">
        <v>273</v>
      </c>
      <c r="T905" t="str">
        <f t="shared" si="45"/>
        <v xml:space="preserve">         </v>
      </c>
      <c r="U905" t="s">
        <v>61</v>
      </c>
      <c r="V905" t="s">
        <v>61</v>
      </c>
      <c r="W905" t="s">
        <v>3239</v>
      </c>
      <c r="X905" t="s">
        <v>63</v>
      </c>
      <c r="Y905">
        <v>43</v>
      </c>
      <c r="AB905">
        <v>37</v>
      </c>
      <c r="AD905">
        <v>77</v>
      </c>
      <c r="AE905" t="s">
        <v>66</v>
      </c>
      <c r="AH905" t="str">
        <f t="shared" si="43"/>
        <v xml:space="preserve">KR 43   37  77 SUR  </v>
      </c>
      <c r="AI905" t="s">
        <v>61</v>
      </c>
      <c r="AJ905" t="s">
        <v>61</v>
      </c>
      <c r="AK905" t="s">
        <v>147</v>
      </c>
      <c r="AO905" s="1"/>
      <c r="AP905">
        <v>9</v>
      </c>
      <c r="AQ905" s="17">
        <v>41611</v>
      </c>
      <c r="AR905" s="4">
        <v>41611</v>
      </c>
      <c r="AS905" s="5">
        <f t="shared" si="44"/>
        <v>0</v>
      </c>
      <c r="AT905" t="s">
        <v>75</v>
      </c>
      <c r="AU905" t="s">
        <v>15</v>
      </c>
      <c r="AV905" s="10">
        <v>41611</v>
      </c>
      <c r="AW905" s="9" t="s">
        <v>203</v>
      </c>
      <c r="AX905" s="10">
        <v>41611</v>
      </c>
      <c r="CE905" s="10">
        <v>41617</v>
      </c>
    </row>
    <row r="906" spans="1:83" ht="15" customHeight="1">
      <c r="B906" t="s">
        <v>3240</v>
      </c>
      <c r="C906">
        <v>1307530</v>
      </c>
      <c r="D906" t="s">
        <v>64</v>
      </c>
      <c r="E906" t="s">
        <v>101</v>
      </c>
      <c r="H906" s="7" t="s">
        <v>3241</v>
      </c>
      <c r="I906" t="s">
        <v>3242</v>
      </c>
      <c r="T906" t="str">
        <f t="shared" si="45"/>
        <v xml:space="preserve">         </v>
      </c>
      <c r="U906" t="s">
        <v>61</v>
      </c>
      <c r="V906" t="s">
        <v>61</v>
      </c>
      <c r="W906" t="s">
        <v>3243</v>
      </c>
      <c r="X906" t="s">
        <v>289</v>
      </c>
      <c r="Y906">
        <v>32</v>
      </c>
      <c r="Z906" t="s">
        <v>81</v>
      </c>
      <c r="AB906">
        <v>34</v>
      </c>
      <c r="AC906" t="s">
        <v>315</v>
      </c>
      <c r="AD906">
        <v>39</v>
      </c>
      <c r="AE906" t="s">
        <v>66</v>
      </c>
      <c r="AH906" t="str">
        <f t="shared" si="43"/>
        <v xml:space="preserve">DG 32 C  34 E 39 SUR  </v>
      </c>
      <c r="AI906" t="s">
        <v>61</v>
      </c>
      <c r="AJ906" t="s">
        <v>61</v>
      </c>
      <c r="AK906" t="s">
        <v>232</v>
      </c>
      <c r="AO906" s="1"/>
      <c r="AP906">
        <v>9</v>
      </c>
      <c r="AQ906" s="17">
        <v>41611</v>
      </c>
      <c r="AR906" s="4"/>
      <c r="AS906" s="5">
        <f t="shared" si="44"/>
        <v>-41611</v>
      </c>
      <c r="AT906" t="s">
        <v>75</v>
      </c>
      <c r="AU906" t="s">
        <v>202</v>
      </c>
    </row>
    <row r="907" spans="1:83" ht="15" customHeight="1">
      <c r="A907" t="s">
        <v>3244</v>
      </c>
      <c r="B907" t="s">
        <v>3245</v>
      </c>
      <c r="C907">
        <v>1307569</v>
      </c>
      <c r="D907" t="s">
        <v>180</v>
      </c>
      <c r="H907" s="7" t="s">
        <v>3246</v>
      </c>
      <c r="I907" t="s">
        <v>804</v>
      </c>
      <c r="T907" t="str">
        <f t="shared" si="45"/>
        <v xml:space="preserve">         </v>
      </c>
      <c r="U907" t="s">
        <v>61</v>
      </c>
      <c r="V907" t="s">
        <v>61</v>
      </c>
      <c r="W907" t="s">
        <v>3247</v>
      </c>
      <c r="AH907" t="str">
        <f t="shared" si="43"/>
        <v xml:space="preserve">         </v>
      </c>
      <c r="AI907">
        <v>70564396</v>
      </c>
      <c r="AJ907" t="s">
        <v>3248</v>
      </c>
      <c r="AL907" t="s">
        <v>191</v>
      </c>
      <c r="AO907" s="1" t="s">
        <v>3249</v>
      </c>
      <c r="AP907">
        <v>11</v>
      </c>
      <c r="AQ907" s="17">
        <v>41614</v>
      </c>
      <c r="AR907" s="4">
        <v>41614</v>
      </c>
      <c r="AS907" s="5">
        <f t="shared" si="44"/>
        <v>0</v>
      </c>
      <c r="AT907" t="s">
        <v>366</v>
      </c>
      <c r="AU907" t="s">
        <v>815</v>
      </c>
      <c r="AV907" s="10">
        <v>41614</v>
      </c>
      <c r="AW907" s="9" t="s">
        <v>140</v>
      </c>
      <c r="AX907" s="10">
        <v>41614</v>
      </c>
      <c r="CE907" s="10">
        <v>41703</v>
      </c>
    </row>
    <row r="908" spans="1:83" ht="15" customHeight="1">
      <c r="B908" t="s">
        <v>3250</v>
      </c>
      <c r="C908">
        <v>1307505</v>
      </c>
      <c r="D908" t="s">
        <v>64</v>
      </c>
      <c r="E908" t="s">
        <v>58</v>
      </c>
      <c r="H908" s="7" t="s">
        <v>3251</v>
      </c>
      <c r="I908" t="s">
        <v>60</v>
      </c>
      <c r="T908" t="str">
        <f t="shared" si="45"/>
        <v xml:space="preserve">         </v>
      </c>
      <c r="U908" t="s">
        <v>61</v>
      </c>
      <c r="V908" t="s">
        <v>61</v>
      </c>
      <c r="W908" t="s">
        <v>3252</v>
      </c>
      <c r="X908" t="s">
        <v>63</v>
      </c>
      <c r="Y908">
        <v>40</v>
      </c>
      <c r="AB908">
        <v>48</v>
      </c>
      <c r="AD908">
        <v>83</v>
      </c>
      <c r="AE908" t="s">
        <v>66</v>
      </c>
      <c r="AH908" t="str">
        <f t="shared" si="43"/>
        <v xml:space="preserve">KR 40   48  83 SUR  </v>
      </c>
      <c r="AI908" t="s">
        <v>61</v>
      </c>
      <c r="AJ908">
        <v>3108433968</v>
      </c>
      <c r="AK908" t="s">
        <v>109</v>
      </c>
      <c r="AO908" s="1"/>
      <c r="AP908">
        <v>7</v>
      </c>
      <c r="AQ908" s="17">
        <v>41610</v>
      </c>
      <c r="AR908" s="4"/>
      <c r="AS908" s="5">
        <f t="shared" si="44"/>
        <v>-41610</v>
      </c>
      <c r="AU908" t="s">
        <v>15</v>
      </c>
      <c r="AV908" s="10">
        <v>41607</v>
      </c>
      <c r="AW908" s="9" t="s">
        <v>1049</v>
      </c>
      <c r="AX908" s="10">
        <v>41607</v>
      </c>
      <c r="BU908" s="10">
        <v>41617</v>
      </c>
      <c r="BV908" s="10">
        <v>41619</v>
      </c>
      <c r="CE908" s="10">
        <v>41928</v>
      </c>
    </row>
    <row r="909" spans="1:83" ht="15" customHeight="1">
      <c r="B909" t="s">
        <v>3253</v>
      </c>
      <c r="C909">
        <v>1307567</v>
      </c>
      <c r="D909" t="s">
        <v>64</v>
      </c>
      <c r="E909" t="s">
        <v>58</v>
      </c>
      <c r="H909" s="7" t="s">
        <v>3254</v>
      </c>
      <c r="I909" t="s">
        <v>60</v>
      </c>
      <c r="T909" t="str">
        <f t="shared" si="45"/>
        <v xml:space="preserve">         </v>
      </c>
      <c r="U909" s="21"/>
      <c r="V909" t="s">
        <v>61</v>
      </c>
      <c r="W909" t="s">
        <v>3255</v>
      </c>
      <c r="X909" t="s">
        <v>146</v>
      </c>
      <c r="Y909">
        <v>34</v>
      </c>
      <c r="Z909" t="s">
        <v>72</v>
      </c>
      <c r="AA909" t="s">
        <v>66</v>
      </c>
      <c r="AB909">
        <v>30</v>
      </c>
      <c r="AC909" t="s">
        <v>83</v>
      </c>
      <c r="AD909">
        <v>4</v>
      </c>
      <c r="AH909" t="str">
        <f t="shared" ref="AH909:AH972" si="46">CONCATENATE(X909," ",Y909," ",Z909," ",AA909," ",AB909," ",AC909," ",AD909," ",AE909," ",AF909," ",AG909)</f>
        <v xml:space="preserve">TR 34 F SUR 30 A 4   </v>
      </c>
      <c r="AI909">
        <v>21664113</v>
      </c>
      <c r="AJ909" t="s">
        <v>61</v>
      </c>
      <c r="AK909" t="s">
        <v>262</v>
      </c>
      <c r="AO909" s="1"/>
      <c r="AP909">
        <v>3</v>
      </c>
      <c r="AQ909" s="17">
        <v>41614</v>
      </c>
      <c r="AR909" s="4">
        <v>41613</v>
      </c>
      <c r="AS909" s="5">
        <f t="shared" si="44"/>
        <v>-1</v>
      </c>
      <c r="AT909" t="s">
        <v>3256</v>
      </c>
      <c r="AU909" t="s">
        <v>15</v>
      </c>
      <c r="AV909" s="10">
        <v>41613</v>
      </c>
      <c r="AW909" s="9" t="s">
        <v>92</v>
      </c>
      <c r="AX909" s="10">
        <v>41613</v>
      </c>
      <c r="CE909" s="10">
        <v>42020</v>
      </c>
    </row>
    <row r="910" spans="1:83" ht="15" customHeight="1">
      <c r="B910" t="s">
        <v>3257</v>
      </c>
      <c r="C910">
        <v>1307500</v>
      </c>
      <c r="D910" t="s">
        <v>64</v>
      </c>
      <c r="E910" t="s">
        <v>58</v>
      </c>
      <c r="H910" s="7" t="s">
        <v>3254</v>
      </c>
      <c r="I910" t="s">
        <v>60</v>
      </c>
      <c r="T910" t="str">
        <f t="shared" si="45"/>
        <v xml:space="preserve">         </v>
      </c>
      <c r="W910" t="s">
        <v>3258</v>
      </c>
      <c r="X910" t="s">
        <v>80</v>
      </c>
      <c r="Y910">
        <v>41</v>
      </c>
      <c r="AA910" t="s">
        <v>66</v>
      </c>
      <c r="AB910">
        <v>27</v>
      </c>
      <c r="AC910" t="s">
        <v>83</v>
      </c>
      <c r="AD910">
        <v>62</v>
      </c>
      <c r="AH910" t="str">
        <f t="shared" si="46"/>
        <v xml:space="preserve">CL 41  SUR 27 A 62   </v>
      </c>
      <c r="AI910">
        <v>70546259</v>
      </c>
      <c r="AJ910">
        <v>3317190</v>
      </c>
      <c r="AK910" t="s">
        <v>322</v>
      </c>
      <c r="AO910" s="1"/>
      <c r="AP910">
        <v>6</v>
      </c>
      <c r="AQ910" s="17">
        <v>41610</v>
      </c>
      <c r="AR910" s="4">
        <v>41610</v>
      </c>
      <c r="AS910" s="5">
        <f t="shared" si="44"/>
        <v>0</v>
      </c>
      <c r="CE910" s="10">
        <v>41753</v>
      </c>
    </row>
    <row r="911" spans="1:83" ht="15" customHeight="1">
      <c r="B911" t="s">
        <v>3259</v>
      </c>
      <c r="C911">
        <v>1307418</v>
      </c>
      <c r="D911" t="s">
        <v>180</v>
      </c>
      <c r="H911" s="7" t="s">
        <v>3260</v>
      </c>
      <c r="I911" t="s">
        <v>3261</v>
      </c>
      <c r="T911" t="s">
        <v>3262</v>
      </c>
      <c r="U911" t="s">
        <v>61</v>
      </c>
      <c r="V911" t="s">
        <v>3263</v>
      </c>
      <c r="W911" t="s">
        <v>3264</v>
      </c>
      <c r="AH911" t="str">
        <f t="shared" si="46"/>
        <v xml:space="preserve">         </v>
      </c>
      <c r="AI911" t="s">
        <v>61</v>
      </c>
      <c r="AJ911" t="s">
        <v>61</v>
      </c>
      <c r="AL911" t="s">
        <v>91</v>
      </c>
      <c r="AO911" s="1"/>
      <c r="AP911">
        <v>12</v>
      </c>
      <c r="AQ911" s="17">
        <v>41606</v>
      </c>
      <c r="AR911" s="4"/>
      <c r="AS911" s="5">
        <f t="shared" si="44"/>
        <v>-41606</v>
      </c>
      <c r="AT911" t="s">
        <v>75</v>
      </c>
      <c r="AU911" t="s">
        <v>15</v>
      </c>
    </row>
    <row r="912" spans="1:83" ht="30" customHeight="1">
      <c r="B912" t="s">
        <v>3265</v>
      </c>
      <c r="C912">
        <v>1307427</v>
      </c>
      <c r="D912" t="s">
        <v>64</v>
      </c>
      <c r="E912" t="s">
        <v>239</v>
      </c>
      <c r="H912" s="7" t="s">
        <v>3266</v>
      </c>
      <c r="I912" t="s">
        <v>3267</v>
      </c>
      <c r="J912" t="s">
        <v>146</v>
      </c>
      <c r="K912">
        <v>34</v>
      </c>
      <c r="L912" t="s">
        <v>81</v>
      </c>
      <c r="M912" t="s">
        <v>66</v>
      </c>
      <c r="N912">
        <v>39</v>
      </c>
      <c r="P912">
        <v>46</v>
      </c>
      <c r="T912" t="str">
        <f t="shared" si="45"/>
        <v xml:space="preserve">TR 34 C SUR 39  46   </v>
      </c>
      <c r="U912">
        <v>70547952</v>
      </c>
      <c r="V912">
        <v>2768876</v>
      </c>
      <c r="W912" t="s">
        <v>3268</v>
      </c>
      <c r="AH912" t="str">
        <f t="shared" si="46"/>
        <v xml:space="preserve">         </v>
      </c>
      <c r="AI912" t="s">
        <v>61</v>
      </c>
      <c r="AJ912" t="s">
        <v>61</v>
      </c>
      <c r="AK912" t="s">
        <v>279</v>
      </c>
      <c r="AO912" s="1"/>
      <c r="AP912">
        <v>9</v>
      </c>
      <c r="AQ912" s="17">
        <v>41606</v>
      </c>
      <c r="AR912" s="4"/>
      <c r="AS912" s="5">
        <f t="shared" si="44"/>
        <v>-41606</v>
      </c>
      <c r="AT912" t="s">
        <v>75</v>
      </c>
      <c r="AU912" t="s">
        <v>202</v>
      </c>
    </row>
    <row r="913" spans="1:83" ht="15" customHeight="1">
      <c r="B913" t="s">
        <v>3269</v>
      </c>
      <c r="C913">
        <v>1307435</v>
      </c>
      <c r="D913" t="s">
        <v>64</v>
      </c>
      <c r="E913" t="s">
        <v>58</v>
      </c>
      <c r="H913" s="7" t="s">
        <v>3270</v>
      </c>
      <c r="I913" t="s">
        <v>273</v>
      </c>
      <c r="T913" t="str">
        <f t="shared" si="45"/>
        <v xml:space="preserve">         </v>
      </c>
      <c r="U913" t="s">
        <v>61</v>
      </c>
      <c r="V913" t="s">
        <v>61</v>
      </c>
      <c r="W913" t="s">
        <v>82</v>
      </c>
      <c r="X913" t="s">
        <v>80</v>
      </c>
      <c r="Y913">
        <v>45</v>
      </c>
      <c r="Z913" t="s">
        <v>104</v>
      </c>
      <c r="AA913" t="s">
        <v>66</v>
      </c>
      <c r="AB913">
        <v>45</v>
      </c>
      <c r="AC913" t="s">
        <v>104</v>
      </c>
      <c r="AD913">
        <v>39</v>
      </c>
      <c r="AH913" t="str">
        <f t="shared" si="46"/>
        <v xml:space="preserve">CL 45 B SUR 45 B 39   </v>
      </c>
      <c r="AK913" t="s">
        <v>316</v>
      </c>
      <c r="AO913" s="1"/>
      <c r="AP913">
        <v>7</v>
      </c>
      <c r="AQ913" s="17">
        <v>41607</v>
      </c>
      <c r="AR913" s="4"/>
      <c r="AS913" s="5">
        <f t="shared" si="44"/>
        <v>-41607</v>
      </c>
      <c r="AT913" t="s">
        <v>75</v>
      </c>
      <c r="AU913" t="s">
        <v>202</v>
      </c>
    </row>
    <row r="914" spans="1:83" ht="15" customHeight="1">
      <c r="B914" t="s">
        <v>3271</v>
      </c>
      <c r="C914">
        <v>153367</v>
      </c>
      <c r="D914" t="s">
        <v>64</v>
      </c>
      <c r="E914" t="s">
        <v>58</v>
      </c>
      <c r="H914" s="7" t="s">
        <v>3272</v>
      </c>
      <c r="I914" t="s">
        <v>804</v>
      </c>
      <c r="T914" t="str">
        <f>CONCATENATE(J914," ",K914," ",L914," ",M914," ",N914," ",O914," ",P914," ",Q914," ",R914," ",S914)</f>
        <v xml:space="preserve">         </v>
      </c>
      <c r="U914" t="s">
        <v>61</v>
      </c>
      <c r="V914" t="s">
        <v>61</v>
      </c>
      <c r="W914" t="s">
        <v>82</v>
      </c>
      <c r="X914" t="s">
        <v>63</v>
      </c>
      <c r="Y914">
        <v>24</v>
      </c>
      <c r="Z914" t="s">
        <v>72</v>
      </c>
      <c r="AB914">
        <v>40</v>
      </c>
      <c r="AD914">
        <v>142</v>
      </c>
      <c r="AE914" t="s">
        <v>66</v>
      </c>
      <c r="AG914">
        <v>152</v>
      </c>
      <c r="AH914" t="str">
        <f>CONCATENATE(X914," ",Y914," ",Z914," ",AA914," ",AB914," ",AC914," ",AD914," ",AE914," ",AF914," ",AG914)</f>
        <v>KR 24 F  40  142 SUR  152</v>
      </c>
      <c r="AI914">
        <v>42880544</v>
      </c>
      <c r="AJ914">
        <v>3333280</v>
      </c>
      <c r="AK914" t="s">
        <v>74</v>
      </c>
      <c r="AO914" s="1"/>
      <c r="AP914">
        <v>6</v>
      </c>
      <c r="AQ914" s="17">
        <v>41611</v>
      </c>
      <c r="AR914" s="4"/>
      <c r="AS914" s="5">
        <f>+AR914-AQ914</f>
        <v>-41611</v>
      </c>
      <c r="AT914" t="s">
        <v>75</v>
      </c>
      <c r="AU914" t="s">
        <v>252</v>
      </c>
    </row>
    <row r="915" spans="1:83">
      <c r="B915" t="s">
        <v>3273</v>
      </c>
      <c r="C915">
        <v>1307439</v>
      </c>
      <c r="D915" t="s">
        <v>57</v>
      </c>
      <c r="H915" s="7" t="s">
        <v>3274</v>
      </c>
      <c r="I915" t="s">
        <v>60</v>
      </c>
      <c r="T915" t="str">
        <f t="shared" si="45"/>
        <v xml:space="preserve">         </v>
      </c>
      <c r="U915" t="s">
        <v>61</v>
      </c>
      <c r="V915" t="s">
        <v>61</v>
      </c>
      <c r="W915" t="s">
        <v>82</v>
      </c>
      <c r="X915" t="s">
        <v>289</v>
      </c>
      <c r="Y915">
        <v>33</v>
      </c>
      <c r="AB915">
        <v>34</v>
      </c>
      <c r="AC915" t="s">
        <v>136</v>
      </c>
      <c r="AD915">
        <v>29</v>
      </c>
      <c r="AE915" t="s">
        <v>66</v>
      </c>
      <c r="AH915" t="str">
        <f t="shared" si="46"/>
        <v xml:space="preserve">DG 33   34 DD 29 SUR  </v>
      </c>
      <c r="AI915" t="s">
        <v>61</v>
      </c>
      <c r="AJ915" t="s">
        <v>61</v>
      </c>
      <c r="AK915" t="s">
        <v>232</v>
      </c>
      <c r="AO915" s="1"/>
      <c r="AP915">
        <v>9</v>
      </c>
      <c r="AQ915" s="17">
        <v>41607</v>
      </c>
      <c r="AR915" s="4">
        <v>41607</v>
      </c>
      <c r="AS915" s="5">
        <f t="shared" si="44"/>
        <v>0</v>
      </c>
      <c r="AT915" t="s">
        <v>75</v>
      </c>
      <c r="AU915" t="s">
        <v>195</v>
      </c>
      <c r="AV915" s="10">
        <v>41607</v>
      </c>
      <c r="AW915" s="9" t="s">
        <v>203</v>
      </c>
      <c r="AX915" s="10">
        <v>41607</v>
      </c>
    </row>
    <row r="916" spans="1:83" ht="15" customHeight="1">
      <c r="B916" t="s">
        <v>3275</v>
      </c>
      <c r="C916">
        <v>1307499</v>
      </c>
      <c r="D916" t="s">
        <v>125</v>
      </c>
      <c r="H916" s="7" t="s">
        <v>3276</v>
      </c>
      <c r="I916" t="s">
        <v>60</v>
      </c>
      <c r="T916" t="str">
        <f t="shared" si="45"/>
        <v xml:space="preserve">         </v>
      </c>
      <c r="U916" t="s">
        <v>61</v>
      </c>
      <c r="V916" t="s">
        <v>61</v>
      </c>
      <c r="W916" t="s">
        <v>3277</v>
      </c>
      <c r="AH916" t="str">
        <f t="shared" si="46"/>
        <v xml:space="preserve">         </v>
      </c>
      <c r="AI916" t="s">
        <v>61</v>
      </c>
      <c r="AJ916">
        <v>3334401</v>
      </c>
      <c r="AK916" t="s">
        <v>339</v>
      </c>
      <c r="AO916" s="1"/>
      <c r="AP916">
        <v>6</v>
      </c>
      <c r="AQ916" s="17">
        <v>41610</v>
      </c>
      <c r="AR916" s="4">
        <v>41610</v>
      </c>
      <c r="AS916" s="5">
        <f t="shared" si="44"/>
        <v>0</v>
      </c>
      <c r="AT916" t="s">
        <v>75</v>
      </c>
      <c r="AU916" t="s">
        <v>195</v>
      </c>
      <c r="AV916" s="10">
        <v>41610</v>
      </c>
      <c r="AW916" s="9" t="s">
        <v>3278</v>
      </c>
      <c r="AX916" s="10">
        <v>41610</v>
      </c>
    </row>
    <row r="917" spans="1:83" ht="15" customHeight="1">
      <c r="B917" t="s">
        <v>3279</v>
      </c>
      <c r="C917">
        <v>1307501</v>
      </c>
      <c r="D917" t="s">
        <v>64</v>
      </c>
      <c r="E917" t="s">
        <v>58</v>
      </c>
      <c r="H917" s="7" t="s">
        <v>470</v>
      </c>
      <c r="I917" t="s">
        <v>60</v>
      </c>
      <c r="T917" t="str">
        <f t="shared" si="45"/>
        <v xml:space="preserve">         </v>
      </c>
      <c r="U917" t="s">
        <v>61</v>
      </c>
      <c r="V917" t="s">
        <v>61</v>
      </c>
      <c r="W917" t="s">
        <v>3280</v>
      </c>
      <c r="X917" t="s">
        <v>63</v>
      </c>
      <c r="Y917">
        <v>39</v>
      </c>
      <c r="Z917" t="s">
        <v>104</v>
      </c>
      <c r="AB917">
        <v>48</v>
      </c>
      <c r="AD917">
        <v>2</v>
      </c>
      <c r="AE917" t="s">
        <v>66</v>
      </c>
      <c r="AH917" t="str">
        <f t="shared" si="46"/>
        <v xml:space="preserve">KR 39 B  48  2 SUR  </v>
      </c>
      <c r="AI917">
        <v>71594520</v>
      </c>
      <c r="AJ917">
        <v>3146217235</v>
      </c>
      <c r="AK917" t="s">
        <v>109</v>
      </c>
      <c r="AO917" s="1"/>
      <c r="AP917">
        <v>7</v>
      </c>
      <c r="AQ917" s="17">
        <v>41610</v>
      </c>
      <c r="AR917" s="4">
        <v>41610</v>
      </c>
      <c r="AS917" s="5">
        <f t="shared" si="44"/>
        <v>0</v>
      </c>
      <c r="AT917" t="s">
        <v>75</v>
      </c>
      <c r="AU917" t="s">
        <v>15</v>
      </c>
      <c r="AV917" s="10">
        <v>41610</v>
      </c>
      <c r="AW917" s="9" t="s">
        <v>3281</v>
      </c>
      <c r="AX917" s="10">
        <v>41610</v>
      </c>
      <c r="CE917" s="10">
        <v>41704</v>
      </c>
    </row>
    <row r="918" spans="1:83" ht="15" customHeight="1">
      <c r="B918" t="s">
        <v>3282</v>
      </c>
      <c r="C918">
        <v>1307502</v>
      </c>
      <c r="D918" t="s">
        <v>64</v>
      </c>
      <c r="E918" t="s">
        <v>286</v>
      </c>
      <c r="H918" s="7" t="s">
        <v>3283</v>
      </c>
      <c r="I918" t="s">
        <v>60</v>
      </c>
      <c r="T918" t="str">
        <f t="shared" si="45"/>
        <v xml:space="preserve">         </v>
      </c>
      <c r="U918" t="s">
        <v>61</v>
      </c>
      <c r="V918" t="s">
        <v>61</v>
      </c>
      <c r="W918" t="s">
        <v>1748</v>
      </c>
      <c r="X918" t="s">
        <v>80</v>
      </c>
      <c r="Y918">
        <v>49</v>
      </c>
      <c r="Z918" t="s">
        <v>170</v>
      </c>
      <c r="AA918" t="s">
        <v>66</v>
      </c>
      <c r="AB918">
        <v>40</v>
      </c>
      <c r="AC918" t="s">
        <v>83</v>
      </c>
      <c r="AD918">
        <v>48</v>
      </c>
      <c r="AH918" t="str">
        <f t="shared" si="46"/>
        <v xml:space="preserve">CL 49 D SUR 40 A 48   </v>
      </c>
      <c r="AI918" t="s">
        <v>61</v>
      </c>
      <c r="AJ918">
        <v>3791020</v>
      </c>
      <c r="AK918" t="s">
        <v>225</v>
      </c>
      <c r="AO918" s="1"/>
      <c r="AP918">
        <v>7</v>
      </c>
      <c r="AQ918" s="17">
        <v>41610</v>
      </c>
      <c r="AR918" s="4">
        <v>41610</v>
      </c>
      <c r="AS918" s="5">
        <f t="shared" si="44"/>
        <v>0</v>
      </c>
      <c r="AT918" t="s">
        <v>75</v>
      </c>
      <c r="AU918" t="s">
        <v>195</v>
      </c>
      <c r="AV918" s="10">
        <v>41610</v>
      </c>
      <c r="AW918" s="9" t="s">
        <v>3281</v>
      </c>
      <c r="AX918" s="10">
        <v>41610</v>
      </c>
    </row>
    <row r="919" spans="1:83" ht="15" customHeight="1">
      <c r="B919" t="s">
        <v>3284</v>
      </c>
      <c r="C919">
        <v>1307503</v>
      </c>
      <c r="D919" t="s">
        <v>77</v>
      </c>
      <c r="H919" s="7" t="s">
        <v>3285</v>
      </c>
      <c r="I919" t="s">
        <v>60</v>
      </c>
      <c r="T919" t="str">
        <f t="shared" si="45"/>
        <v xml:space="preserve">         </v>
      </c>
      <c r="U919" t="s">
        <v>61</v>
      </c>
      <c r="V919" t="s">
        <v>61</v>
      </c>
      <c r="W919" t="s">
        <v>3286</v>
      </c>
      <c r="X919" t="s">
        <v>80</v>
      </c>
      <c r="Y919">
        <v>40</v>
      </c>
      <c r="Z919" t="s">
        <v>136</v>
      </c>
      <c r="AA919" t="s">
        <v>66</v>
      </c>
      <c r="AB919">
        <v>39</v>
      </c>
      <c r="AD919">
        <v>45</v>
      </c>
      <c r="AH919" t="str">
        <f t="shared" si="46"/>
        <v xml:space="preserve">CL 40 DD SUR 39  45   </v>
      </c>
      <c r="AI919">
        <v>97091211720</v>
      </c>
      <c r="AJ919">
        <v>3318541</v>
      </c>
      <c r="AK919" t="s">
        <v>67</v>
      </c>
      <c r="AO919" s="1"/>
      <c r="AP919">
        <v>7</v>
      </c>
      <c r="AQ919" s="17">
        <v>41610</v>
      </c>
      <c r="AR919" s="4">
        <v>41610</v>
      </c>
      <c r="AS919" s="5">
        <f t="shared" si="44"/>
        <v>0</v>
      </c>
      <c r="AT919" t="s">
        <v>75</v>
      </c>
      <c r="AU919" t="s">
        <v>252</v>
      </c>
      <c r="AV919" s="10">
        <v>41610</v>
      </c>
      <c r="AW919" s="9" t="s">
        <v>3281</v>
      </c>
      <c r="AX919" s="10">
        <v>41610</v>
      </c>
    </row>
    <row r="920" spans="1:83" ht="15" customHeight="1">
      <c r="B920" t="s">
        <v>3287</v>
      </c>
      <c r="C920">
        <v>1307504</v>
      </c>
      <c r="D920" t="s">
        <v>77</v>
      </c>
      <c r="H920" s="7" t="s">
        <v>3285</v>
      </c>
      <c r="I920" t="s">
        <v>60</v>
      </c>
      <c r="T920" t="str">
        <f t="shared" si="45"/>
        <v xml:space="preserve">         </v>
      </c>
      <c r="U920" t="s">
        <v>61</v>
      </c>
      <c r="V920" t="s">
        <v>61</v>
      </c>
      <c r="W920" t="s">
        <v>3288</v>
      </c>
      <c r="X920" t="s">
        <v>63</v>
      </c>
      <c r="Y920">
        <v>28</v>
      </c>
      <c r="Z920" t="s">
        <v>83</v>
      </c>
      <c r="AB920">
        <v>10</v>
      </c>
      <c r="AC920" t="s">
        <v>170</v>
      </c>
      <c r="AD920">
        <v>65</v>
      </c>
      <c r="AE920" t="s">
        <v>66</v>
      </c>
      <c r="AH920" t="str">
        <f t="shared" si="46"/>
        <v xml:space="preserve">KR 28 A  10 D 65 SUR  </v>
      </c>
      <c r="AI920" t="s">
        <v>61</v>
      </c>
      <c r="AJ920">
        <v>3067601</v>
      </c>
      <c r="AK920" t="s">
        <v>374</v>
      </c>
      <c r="AO920" s="1"/>
      <c r="AP920">
        <v>4</v>
      </c>
      <c r="AQ920" s="17">
        <v>41610</v>
      </c>
      <c r="AR920" s="4">
        <v>41610</v>
      </c>
      <c r="AS920" s="5">
        <f t="shared" si="44"/>
        <v>0</v>
      </c>
      <c r="AT920" t="s">
        <v>75</v>
      </c>
      <c r="AU920" t="s">
        <v>252</v>
      </c>
      <c r="AV920" s="10">
        <v>41610</v>
      </c>
      <c r="AW920" s="9" t="s">
        <v>92</v>
      </c>
      <c r="AX920" s="10">
        <v>41610</v>
      </c>
    </row>
    <row r="921" spans="1:83" ht="15" customHeight="1">
      <c r="B921" t="s">
        <v>3289</v>
      </c>
      <c r="C921">
        <v>1307508</v>
      </c>
      <c r="D921" t="s">
        <v>77</v>
      </c>
      <c r="H921" s="7" t="s">
        <v>3290</v>
      </c>
      <c r="I921" t="s">
        <v>3291</v>
      </c>
      <c r="J921" t="s">
        <v>63</v>
      </c>
      <c r="K921">
        <v>29</v>
      </c>
      <c r="L921" t="s">
        <v>83</v>
      </c>
      <c r="N921">
        <v>36</v>
      </c>
      <c r="O921" t="s">
        <v>315</v>
      </c>
      <c r="P921">
        <v>2</v>
      </c>
      <c r="Q921" t="s">
        <v>66</v>
      </c>
      <c r="T921" t="str">
        <f t="shared" si="45"/>
        <v xml:space="preserve">KR 29 A  36 E 2 SUR  </v>
      </c>
      <c r="U921">
        <v>70545566</v>
      </c>
      <c r="V921">
        <v>3147888433</v>
      </c>
      <c r="W921" t="s">
        <v>3292</v>
      </c>
      <c r="X921" t="s">
        <v>80</v>
      </c>
      <c r="Y921">
        <v>36</v>
      </c>
      <c r="Z921" t="s">
        <v>170</v>
      </c>
      <c r="AA921" t="s">
        <v>66</v>
      </c>
      <c r="AB921">
        <v>25</v>
      </c>
      <c r="AD921">
        <v>42</v>
      </c>
      <c r="AH921" t="str">
        <f t="shared" si="46"/>
        <v xml:space="preserve">CL 36 D SUR 25  42   </v>
      </c>
      <c r="AI921" t="s">
        <v>61</v>
      </c>
      <c r="AJ921" t="s">
        <v>61</v>
      </c>
      <c r="AL921" t="s">
        <v>347</v>
      </c>
      <c r="AO921" s="1"/>
      <c r="AP921">
        <v>10</v>
      </c>
      <c r="AQ921" s="17">
        <v>41610</v>
      </c>
      <c r="AR921" s="4">
        <v>41733</v>
      </c>
      <c r="AS921" s="5">
        <f t="shared" si="44"/>
        <v>123</v>
      </c>
      <c r="AT921" t="s">
        <v>84</v>
      </c>
      <c r="AU921" t="s">
        <v>15</v>
      </c>
      <c r="CE921" s="10">
        <v>41816</v>
      </c>
    </row>
    <row r="922" spans="1:83" ht="15" customHeight="1">
      <c r="B922" t="s">
        <v>3293</v>
      </c>
      <c r="C922">
        <v>1306724</v>
      </c>
      <c r="D922" t="s">
        <v>125</v>
      </c>
      <c r="H922" s="7" t="s">
        <v>3294</v>
      </c>
      <c r="I922" t="s">
        <v>273</v>
      </c>
      <c r="T922" t="str">
        <f t="shared" si="45"/>
        <v xml:space="preserve">         </v>
      </c>
      <c r="U922" t="s">
        <v>61</v>
      </c>
      <c r="V922" t="s">
        <v>61</v>
      </c>
      <c r="W922" t="s">
        <v>82</v>
      </c>
      <c r="X922" t="s">
        <v>80</v>
      </c>
      <c r="Y922">
        <v>39</v>
      </c>
      <c r="AA922" t="s">
        <v>66</v>
      </c>
      <c r="AB922">
        <v>37</v>
      </c>
      <c r="AH922" t="str">
        <f t="shared" si="46"/>
        <v xml:space="preserve">CL 39  SUR 37     </v>
      </c>
      <c r="AI922" t="s">
        <v>61</v>
      </c>
      <c r="AJ922" t="s">
        <v>61</v>
      </c>
      <c r="AK922" t="s">
        <v>211</v>
      </c>
      <c r="AO922" s="1"/>
      <c r="AP922">
        <v>9</v>
      </c>
      <c r="AQ922" s="17">
        <v>41593</v>
      </c>
      <c r="AR922" s="4"/>
      <c r="AS922" s="5">
        <f t="shared" si="44"/>
        <v>-41593</v>
      </c>
      <c r="AT922" t="s">
        <v>75</v>
      </c>
      <c r="AU922" t="s">
        <v>15</v>
      </c>
    </row>
    <row r="923" spans="1:83" ht="15" customHeight="1">
      <c r="B923" t="s">
        <v>3295</v>
      </c>
      <c r="C923">
        <v>1307527</v>
      </c>
      <c r="D923" t="s">
        <v>77</v>
      </c>
      <c r="H923" s="7" t="s">
        <v>3296</v>
      </c>
      <c r="I923" t="s">
        <v>3297</v>
      </c>
      <c r="J923" t="s">
        <v>80</v>
      </c>
      <c r="K923">
        <v>46</v>
      </c>
      <c r="L923" t="s">
        <v>81</v>
      </c>
      <c r="M923" t="s">
        <v>66</v>
      </c>
      <c r="N923">
        <v>42</v>
      </c>
      <c r="O923" t="s">
        <v>104</v>
      </c>
      <c r="P923">
        <v>71</v>
      </c>
      <c r="T923" t="str">
        <f t="shared" si="45"/>
        <v xml:space="preserve">CL 46 C SUR 42 B 71   </v>
      </c>
      <c r="U923">
        <v>8223017</v>
      </c>
      <c r="V923">
        <v>2702316</v>
      </c>
      <c r="W923" t="s">
        <v>82</v>
      </c>
      <c r="X923" t="s">
        <v>80</v>
      </c>
      <c r="Y923">
        <v>46</v>
      </c>
      <c r="Z923" t="s">
        <v>81</v>
      </c>
      <c r="AA923" t="s">
        <v>66</v>
      </c>
      <c r="AB923">
        <v>42</v>
      </c>
      <c r="AC923" t="s">
        <v>104</v>
      </c>
      <c r="AD923">
        <v>71</v>
      </c>
      <c r="AG923">
        <v>301</v>
      </c>
      <c r="AH923" t="str">
        <f t="shared" si="46"/>
        <v>CL 46 C SUR 42 B 71   301</v>
      </c>
      <c r="AI923" t="s">
        <v>61</v>
      </c>
      <c r="AJ923" t="s">
        <v>61</v>
      </c>
      <c r="AK923" t="s">
        <v>316</v>
      </c>
      <c r="AO923" s="1"/>
      <c r="AP923">
        <v>7</v>
      </c>
      <c r="AQ923" s="17">
        <v>41611</v>
      </c>
      <c r="AR923" s="4">
        <v>41620</v>
      </c>
      <c r="AS923" s="5">
        <f t="shared" si="44"/>
        <v>9</v>
      </c>
      <c r="AT923" t="s">
        <v>75</v>
      </c>
      <c r="AU923" t="s">
        <v>15</v>
      </c>
    </row>
    <row r="924" spans="1:83" ht="15" customHeight="1">
      <c r="B924" t="s">
        <v>3298</v>
      </c>
      <c r="C924" t="s">
        <v>3299</v>
      </c>
      <c r="D924" t="s">
        <v>180</v>
      </c>
      <c r="H924" s="7" t="s">
        <v>3185</v>
      </c>
      <c r="I924" t="s">
        <v>3300</v>
      </c>
      <c r="J924" t="s">
        <v>63</v>
      </c>
      <c r="K924">
        <v>24</v>
      </c>
      <c r="L924" t="s">
        <v>315</v>
      </c>
      <c r="N924">
        <v>40</v>
      </c>
      <c r="P924">
        <v>86</v>
      </c>
      <c r="Q924" t="s">
        <v>66</v>
      </c>
      <c r="S924">
        <v>110</v>
      </c>
      <c r="T924" t="str">
        <f t="shared" si="45"/>
        <v>KR 24 E  40  86 SUR  110</v>
      </c>
      <c r="U924">
        <v>70555700</v>
      </c>
      <c r="V924">
        <v>3334060</v>
      </c>
      <c r="W924" t="s">
        <v>3301</v>
      </c>
      <c r="X924" t="s">
        <v>63</v>
      </c>
      <c r="Y924">
        <v>24</v>
      </c>
      <c r="Z924" t="s">
        <v>315</v>
      </c>
      <c r="AB924">
        <v>40</v>
      </c>
      <c r="AD924">
        <v>86</v>
      </c>
      <c r="AE924" t="s">
        <v>66</v>
      </c>
      <c r="AG924">
        <v>114</v>
      </c>
      <c r="AH924" t="str">
        <f t="shared" si="46"/>
        <v>KR 24 E  40  86 SUR  114</v>
      </c>
      <c r="AI924">
        <v>70125272</v>
      </c>
      <c r="AJ924" t="s">
        <v>61</v>
      </c>
      <c r="AK924" t="s">
        <v>74</v>
      </c>
      <c r="AO924" s="1"/>
      <c r="AP924">
        <v>6</v>
      </c>
      <c r="AQ924" s="17">
        <v>41606</v>
      </c>
      <c r="AR924" s="4">
        <v>41612</v>
      </c>
      <c r="AS924" s="5">
        <f t="shared" si="44"/>
        <v>6</v>
      </c>
      <c r="AT924" t="s">
        <v>75</v>
      </c>
      <c r="AU924" t="s">
        <v>15</v>
      </c>
      <c r="AV924" s="10">
        <v>41612</v>
      </c>
      <c r="AW924" s="9" t="s">
        <v>2721</v>
      </c>
      <c r="AX924" s="10">
        <v>41612</v>
      </c>
    </row>
    <row r="925" spans="1:83" ht="15" customHeight="1">
      <c r="A925" t="s">
        <v>3302</v>
      </c>
      <c r="B925" t="s">
        <v>3303</v>
      </c>
      <c r="C925" t="s">
        <v>3304</v>
      </c>
      <c r="D925" t="s">
        <v>94</v>
      </c>
      <c r="H925" s="7" t="s">
        <v>3305</v>
      </c>
      <c r="I925" t="s">
        <v>60</v>
      </c>
      <c r="T925" t="str">
        <f t="shared" si="45"/>
        <v xml:space="preserve">         </v>
      </c>
      <c r="U925" t="s">
        <v>61</v>
      </c>
      <c r="V925" t="s">
        <v>61</v>
      </c>
      <c r="W925" t="s">
        <v>3306</v>
      </c>
      <c r="AH925" t="str">
        <f t="shared" si="46"/>
        <v xml:space="preserve">         </v>
      </c>
      <c r="AI925" t="s">
        <v>61</v>
      </c>
      <c r="AJ925" t="s">
        <v>61</v>
      </c>
      <c r="AL925" t="s">
        <v>363</v>
      </c>
      <c r="AO925" s="1"/>
      <c r="AP925">
        <v>13</v>
      </c>
      <c r="AQ925" s="17">
        <v>41613</v>
      </c>
      <c r="AR925" s="4">
        <v>41613</v>
      </c>
      <c r="AS925" s="5">
        <f t="shared" si="44"/>
        <v>0</v>
      </c>
      <c r="AT925" t="s">
        <v>75</v>
      </c>
      <c r="AU925" t="s">
        <v>15</v>
      </c>
    </row>
    <row r="926" spans="1:83" ht="15" customHeight="1">
      <c r="A926" t="s">
        <v>3307</v>
      </c>
      <c r="B926" t="s">
        <v>3308</v>
      </c>
      <c r="C926" t="s">
        <v>3309</v>
      </c>
      <c r="D926" t="s">
        <v>125</v>
      </c>
      <c r="H926" s="7" t="s">
        <v>3310</v>
      </c>
      <c r="I926" t="s">
        <v>60</v>
      </c>
      <c r="T926" t="str">
        <f t="shared" si="45"/>
        <v xml:space="preserve">         </v>
      </c>
      <c r="U926" t="s">
        <v>61</v>
      </c>
      <c r="V926" t="s">
        <v>61</v>
      </c>
      <c r="W926" t="s">
        <v>3311</v>
      </c>
      <c r="AH926" t="str">
        <f t="shared" si="46"/>
        <v xml:space="preserve">         </v>
      </c>
      <c r="AI926" t="s">
        <v>61</v>
      </c>
      <c r="AJ926" t="s">
        <v>61</v>
      </c>
      <c r="AK926" t="s">
        <v>99</v>
      </c>
      <c r="AO926" s="1"/>
      <c r="AP926">
        <v>4</v>
      </c>
      <c r="AQ926" s="17">
        <v>41613</v>
      </c>
      <c r="AR926" s="4">
        <v>41613</v>
      </c>
      <c r="AS926" s="5">
        <f t="shared" si="44"/>
        <v>0</v>
      </c>
      <c r="AT926" t="s">
        <v>84</v>
      </c>
      <c r="AU926" t="s">
        <v>15</v>
      </c>
      <c r="AV926" s="10">
        <v>41612</v>
      </c>
      <c r="AW926" s="9" t="s">
        <v>92</v>
      </c>
      <c r="AX926" s="10">
        <v>41613</v>
      </c>
    </row>
    <row r="927" spans="1:83" ht="15" customHeight="1">
      <c r="B927" t="s">
        <v>3312</v>
      </c>
      <c r="C927">
        <v>1307559</v>
      </c>
      <c r="D927" t="s">
        <v>64</v>
      </c>
      <c r="E927" t="s">
        <v>239</v>
      </c>
      <c r="H927" s="7" t="s">
        <v>3313</v>
      </c>
      <c r="I927" t="s">
        <v>60</v>
      </c>
      <c r="T927" t="str">
        <f t="shared" si="45"/>
        <v xml:space="preserve">         </v>
      </c>
      <c r="U927" t="s">
        <v>61</v>
      </c>
      <c r="V927" t="s">
        <v>61</v>
      </c>
      <c r="W927" t="s">
        <v>3314</v>
      </c>
      <c r="X927" t="s">
        <v>146</v>
      </c>
      <c r="Y927">
        <v>34</v>
      </c>
      <c r="Z927" t="s">
        <v>83</v>
      </c>
      <c r="AA927" t="s">
        <v>66</v>
      </c>
      <c r="AB927">
        <v>33</v>
      </c>
      <c r="AD927">
        <v>61</v>
      </c>
      <c r="AH927" t="str">
        <f t="shared" si="46"/>
        <v xml:space="preserve">TR 34 A SUR 33  61   </v>
      </c>
      <c r="AI927">
        <v>98672854</v>
      </c>
      <c r="AJ927">
        <v>3137320180</v>
      </c>
      <c r="AK927" t="s">
        <v>279</v>
      </c>
      <c r="AO927" s="1"/>
      <c r="AP927">
        <v>9</v>
      </c>
      <c r="AQ927" s="17">
        <v>41613</v>
      </c>
      <c r="AR927" s="4"/>
      <c r="AS927" s="5">
        <f t="shared" si="44"/>
        <v>-41613</v>
      </c>
      <c r="AT927" t="s">
        <v>75</v>
      </c>
      <c r="AU927" t="s">
        <v>15</v>
      </c>
      <c r="AV927" s="10">
        <v>41613</v>
      </c>
      <c r="AW927" s="9" t="s">
        <v>203</v>
      </c>
      <c r="AX927" s="10">
        <v>41613</v>
      </c>
    </row>
    <row r="928" spans="1:83" ht="15" customHeight="1">
      <c r="B928" t="s">
        <v>3315</v>
      </c>
      <c r="C928">
        <v>1305916</v>
      </c>
      <c r="D928" t="s">
        <v>94</v>
      </c>
      <c r="H928" s="7" t="s">
        <v>3316</v>
      </c>
      <c r="I928" t="s">
        <v>3317</v>
      </c>
      <c r="J928" t="s">
        <v>80</v>
      </c>
      <c r="K928">
        <v>41</v>
      </c>
      <c r="L928" t="s">
        <v>104</v>
      </c>
      <c r="M928" t="s">
        <v>66</v>
      </c>
      <c r="N928">
        <v>25</v>
      </c>
      <c r="O928" t="s">
        <v>83</v>
      </c>
      <c r="P928">
        <v>93</v>
      </c>
      <c r="T928" t="str">
        <f t="shared" si="45"/>
        <v xml:space="preserve">CL 41 B SUR 25 A 93   </v>
      </c>
      <c r="U928">
        <v>32508074</v>
      </c>
      <c r="V928" t="s">
        <v>3318</v>
      </c>
      <c r="W928" t="s">
        <v>3319</v>
      </c>
      <c r="X928" t="s">
        <v>80</v>
      </c>
      <c r="Y928">
        <v>41</v>
      </c>
      <c r="Z928" t="s">
        <v>104</v>
      </c>
      <c r="AA928" t="s">
        <v>66</v>
      </c>
      <c r="AB928">
        <v>25</v>
      </c>
      <c r="AC928" t="s">
        <v>83</v>
      </c>
      <c r="AD928">
        <v>89</v>
      </c>
      <c r="AH928" t="str">
        <f t="shared" si="46"/>
        <v xml:space="preserve">CL 41 B SUR 25 A 89   </v>
      </c>
      <c r="AI928" t="s">
        <v>61</v>
      </c>
      <c r="AJ928" t="s">
        <v>61</v>
      </c>
      <c r="AK928" t="s">
        <v>322</v>
      </c>
      <c r="AO928" s="1"/>
      <c r="AP928">
        <v>6</v>
      </c>
      <c r="AQ928" s="17">
        <v>41607</v>
      </c>
      <c r="AR928" s="4"/>
      <c r="AS928" s="5">
        <f t="shared" si="44"/>
        <v>-41607</v>
      </c>
      <c r="AT928" t="s">
        <v>75</v>
      </c>
      <c r="AU928" t="s">
        <v>15</v>
      </c>
    </row>
    <row r="929" spans="1:83" ht="15" customHeight="1">
      <c r="A929" t="s">
        <v>3320</v>
      </c>
      <c r="B929" t="s">
        <v>3321</v>
      </c>
      <c r="C929">
        <v>1305993</v>
      </c>
      <c r="D929" t="s">
        <v>125</v>
      </c>
      <c r="H929" s="7" t="s">
        <v>3322</v>
      </c>
      <c r="I929" t="s">
        <v>231</v>
      </c>
      <c r="T929" t="str">
        <f t="shared" si="45"/>
        <v xml:space="preserve">         </v>
      </c>
      <c r="U929" t="s">
        <v>61</v>
      </c>
      <c r="V929" t="s">
        <v>61</v>
      </c>
      <c r="W929" t="s">
        <v>3323</v>
      </c>
      <c r="X929" t="s">
        <v>146</v>
      </c>
      <c r="Y929">
        <v>33</v>
      </c>
      <c r="Z929" t="s">
        <v>83</v>
      </c>
      <c r="AA929" t="s">
        <v>66</v>
      </c>
      <c r="AB929">
        <v>31</v>
      </c>
      <c r="AC929" t="s">
        <v>315</v>
      </c>
      <c r="AD929">
        <v>15</v>
      </c>
      <c r="AH929" t="str">
        <f t="shared" si="46"/>
        <v xml:space="preserve">TR 33 A SUR 31 E 15   </v>
      </c>
      <c r="AI929" t="s">
        <v>61</v>
      </c>
      <c r="AJ929" t="s">
        <v>61</v>
      </c>
      <c r="AK929" t="s">
        <v>496</v>
      </c>
      <c r="AO929" s="1"/>
      <c r="AP929">
        <v>9</v>
      </c>
      <c r="AQ929" s="17">
        <v>41611</v>
      </c>
      <c r="AR929" s="4"/>
      <c r="AS929" s="5">
        <f t="shared" si="44"/>
        <v>-41611</v>
      </c>
      <c r="AT929" t="s">
        <v>75</v>
      </c>
      <c r="AU929" t="s">
        <v>15</v>
      </c>
    </row>
    <row r="930" spans="1:83" ht="15" customHeight="1">
      <c r="A930" t="s">
        <v>3324</v>
      </c>
      <c r="B930" t="s">
        <v>3325</v>
      </c>
      <c r="C930">
        <v>1305479</v>
      </c>
      <c r="D930" t="s">
        <v>94</v>
      </c>
      <c r="H930" s="7" t="s">
        <v>3326</v>
      </c>
      <c r="I930" t="s">
        <v>218</v>
      </c>
      <c r="U930" t="s">
        <v>61</v>
      </c>
      <c r="V930" t="s">
        <v>61</v>
      </c>
      <c r="W930" t="s">
        <v>3327</v>
      </c>
      <c r="X930" t="s">
        <v>63</v>
      </c>
      <c r="Y930">
        <v>40</v>
      </c>
      <c r="AB930">
        <v>40</v>
      </c>
      <c r="AC930" t="s">
        <v>104</v>
      </c>
      <c r="AD930">
        <v>24</v>
      </c>
      <c r="AE930" t="s">
        <v>66</v>
      </c>
      <c r="AG930" t="s">
        <v>865</v>
      </c>
      <c r="AH930" t="str">
        <f t="shared" si="46"/>
        <v>KR 40   40 B 24 SUR  PISO 2</v>
      </c>
      <c r="AI930">
        <v>1393590</v>
      </c>
      <c r="AJ930">
        <v>3117970211</v>
      </c>
      <c r="AK930" t="s">
        <v>67</v>
      </c>
      <c r="AO930" s="1"/>
      <c r="AP930">
        <v>7</v>
      </c>
      <c r="AQ930" s="17">
        <v>41610</v>
      </c>
      <c r="AR930" s="4"/>
      <c r="AS930" s="5">
        <f t="shared" si="44"/>
        <v>-41610</v>
      </c>
      <c r="AT930" t="s">
        <v>75</v>
      </c>
      <c r="AU930" t="s">
        <v>15</v>
      </c>
    </row>
    <row r="931" spans="1:83" ht="15" customHeight="1">
      <c r="B931" t="s">
        <v>3328</v>
      </c>
      <c r="C931">
        <v>1307431</v>
      </c>
      <c r="D931" t="s">
        <v>180</v>
      </c>
      <c r="G931" t="s">
        <v>3329</v>
      </c>
      <c r="H931" s="7" t="s">
        <v>3330</v>
      </c>
      <c r="I931" t="s">
        <v>218</v>
      </c>
      <c r="T931" t="str">
        <f t="shared" si="45"/>
        <v xml:space="preserve">         </v>
      </c>
      <c r="U931" t="s">
        <v>61</v>
      </c>
      <c r="V931" t="s">
        <v>61</v>
      </c>
      <c r="W931" t="s">
        <v>3331</v>
      </c>
      <c r="X931" t="s">
        <v>63</v>
      </c>
      <c r="Y931">
        <v>27</v>
      </c>
      <c r="AB931">
        <v>23</v>
      </c>
      <c r="AD931">
        <v>101</v>
      </c>
      <c r="AE931" t="s">
        <v>66</v>
      </c>
      <c r="AH931" t="str">
        <f t="shared" si="46"/>
        <v xml:space="preserve">KR 27   23  101 SUR  </v>
      </c>
      <c r="AI931" t="s">
        <v>61</v>
      </c>
      <c r="AJ931">
        <v>4483149</v>
      </c>
      <c r="AK931" t="s">
        <v>374</v>
      </c>
      <c r="AO931" s="1"/>
      <c r="AP931">
        <v>4</v>
      </c>
      <c r="AQ931" s="17">
        <v>41607</v>
      </c>
      <c r="AR931" s="4">
        <v>41851</v>
      </c>
      <c r="AS931" s="5">
        <f t="shared" si="44"/>
        <v>244</v>
      </c>
      <c r="AT931" t="s">
        <v>75</v>
      </c>
      <c r="AU931" t="s">
        <v>15</v>
      </c>
      <c r="CE931" s="10">
        <v>41995</v>
      </c>
    </row>
    <row r="932" spans="1:83" ht="15" customHeight="1">
      <c r="B932" s="18" t="s">
        <v>3332</v>
      </c>
      <c r="C932">
        <v>156710</v>
      </c>
      <c r="D932" t="s">
        <v>180</v>
      </c>
      <c r="H932" s="7" t="s">
        <v>3333</v>
      </c>
      <c r="I932" t="s">
        <v>3334</v>
      </c>
      <c r="T932" t="str">
        <f t="shared" si="45"/>
        <v xml:space="preserve">         </v>
      </c>
      <c r="U932" t="s">
        <v>61</v>
      </c>
      <c r="V932" t="s">
        <v>61</v>
      </c>
      <c r="W932" t="s">
        <v>82</v>
      </c>
      <c r="X932" t="s">
        <v>80</v>
      </c>
      <c r="Y932">
        <v>45</v>
      </c>
      <c r="Z932" t="s">
        <v>104</v>
      </c>
      <c r="AA932" t="s">
        <v>66</v>
      </c>
      <c r="AB932">
        <v>38</v>
      </c>
      <c r="AD932">
        <v>15</v>
      </c>
      <c r="AH932" t="str">
        <f t="shared" si="46"/>
        <v xml:space="preserve">CL 45 B SUR 38  15   </v>
      </c>
      <c r="AI932" t="s">
        <v>61</v>
      </c>
      <c r="AJ932" t="s">
        <v>61</v>
      </c>
      <c r="AK932" t="s">
        <v>959</v>
      </c>
      <c r="AO932" s="1"/>
      <c r="AP932">
        <v>7</v>
      </c>
      <c r="AQ932" s="17">
        <v>41612</v>
      </c>
      <c r="AR932" s="4">
        <v>41732</v>
      </c>
      <c r="AS932" s="5">
        <f t="shared" si="44"/>
        <v>120</v>
      </c>
      <c r="AT932" t="s">
        <v>75</v>
      </c>
      <c r="AU932" t="s">
        <v>15</v>
      </c>
      <c r="AV932" s="10">
        <v>41732</v>
      </c>
      <c r="AW932" s="9" t="s">
        <v>140</v>
      </c>
      <c r="AX932" s="10">
        <v>41733</v>
      </c>
    </row>
    <row r="933" spans="1:83" ht="15" customHeight="1">
      <c r="A933" t="s">
        <v>3335</v>
      </c>
      <c r="B933" t="s">
        <v>3336</v>
      </c>
      <c r="C933">
        <v>1305992</v>
      </c>
      <c r="D933" t="s">
        <v>180</v>
      </c>
      <c r="H933" s="7" t="s">
        <v>3337</v>
      </c>
      <c r="I933" t="s">
        <v>3338</v>
      </c>
      <c r="J933" t="s">
        <v>80</v>
      </c>
      <c r="K933">
        <v>36</v>
      </c>
      <c r="M933" t="s">
        <v>66</v>
      </c>
      <c r="N933">
        <v>25</v>
      </c>
      <c r="P933">
        <v>114</v>
      </c>
      <c r="T933" t="str">
        <f t="shared" si="45"/>
        <v xml:space="preserve">CL 36  SUR 25  114   </v>
      </c>
      <c r="U933" t="s">
        <v>61</v>
      </c>
      <c r="V933" t="s">
        <v>61</v>
      </c>
      <c r="W933" t="s">
        <v>3339</v>
      </c>
      <c r="AH933" t="str">
        <f t="shared" si="46"/>
        <v xml:space="preserve">         </v>
      </c>
      <c r="AI933" t="s">
        <v>61</v>
      </c>
      <c r="AJ933" t="s">
        <v>61</v>
      </c>
      <c r="AK933" t="s">
        <v>184</v>
      </c>
      <c r="AO933" s="1"/>
      <c r="AP933">
        <v>4</v>
      </c>
      <c r="AQ933" s="17">
        <v>41614</v>
      </c>
      <c r="AR933" s="4"/>
      <c r="AS933" s="5">
        <f t="shared" si="44"/>
        <v>-41614</v>
      </c>
      <c r="AT933" t="s">
        <v>75</v>
      </c>
      <c r="AU933" t="s">
        <v>15</v>
      </c>
    </row>
    <row r="934" spans="1:83" ht="15" customHeight="1">
      <c r="B934" t="s">
        <v>3340</v>
      </c>
      <c r="C934">
        <v>1306283</v>
      </c>
      <c r="D934" t="s">
        <v>94</v>
      </c>
      <c r="H934" s="7" t="s">
        <v>2148</v>
      </c>
      <c r="I934" t="s">
        <v>218</v>
      </c>
      <c r="U934" t="s">
        <v>61</v>
      </c>
      <c r="V934" t="s">
        <v>61</v>
      </c>
      <c r="W934" t="s">
        <v>3341</v>
      </c>
      <c r="AI934" t="s">
        <v>61</v>
      </c>
      <c r="AJ934" t="s">
        <v>61</v>
      </c>
      <c r="AL934" t="s">
        <v>191</v>
      </c>
      <c r="AO934" s="1"/>
      <c r="AP934">
        <v>11</v>
      </c>
      <c r="AQ934" s="17">
        <v>41606</v>
      </c>
      <c r="AR934" s="4"/>
      <c r="AS934" s="5">
        <f t="shared" si="44"/>
        <v>-41606</v>
      </c>
      <c r="AT934" t="s">
        <v>75</v>
      </c>
      <c r="AU934" t="s">
        <v>15</v>
      </c>
    </row>
    <row r="935" spans="1:83" ht="15" customHeight="1">
      <c r="B935" t="s">
        <v>3342</v>
      </c>
      <c r="C935">
        <v>1306727</v>
      </c>
      <c r="D935" t="s">
        <v>94</v>
      </c>
      <c r="H935" s="7" t="s">
        <v>3343</v>
      </c>
      <c r="I935" t="s">
        <v>3344</v>
      </c>
      <c r="T935" t="str">
        <f t="shared" si="45"/>
        <v xml:space="preserve">         </v>
      </c>
      <c r="U935" t="s">
        <v>61</v>
      </c>
      <c r="V935">
        <v>3394072</v>
      </c>
      <c r="W935" t="s">
        <v>3345</v>
      </c>
      <c r="X935" t="s">
        <v>63</v>
      </c>
      <c r="Y935">
        <v>49</v>
      </c>
      <c r="AB935">
        <v>46</v>
      </c>
      <c r="AC935" t="s">
        <v>83</v>
      </c>
      <c r="AD935">
        <v>103</v>
      </c>
      <c r="AE935" t="s">
        <v>66</v>
      </c>
      <c r="AH935" t="str">
        <f t="shared" si="46"/>
        <v xml:space="preserve">KR 49   46 A 103 SUR  </v>
      </c>
      <c r="AI935" t="s">
        <v>61</v>
      </c>
      <c r="AJ935">
        <v>4447213</v>
      </c>
      <c r="AK935" t="s">
        <v>432</v>
      </c>
      <c r="AO935" s="1"/>
      <c r="AP935">
        <v>1</v>
      </c>
      <c r="AQ935" s="17">
        <v>41596</v>
      </c>
      <c r="AR935" s="4">
        <v>41596</v>
      </c>
      <c r="AS935" s="5">
        <f t="shared" si="44"/>
        <v>0</v>
      </c>
      <c r="AT935" t="s">
        <v>75</v>
      </c>
      <c r="AU935" t="s">
        <v>15</v>
      </c>
      <c r="AV935" s="10">
        <v>41596</v>
      </c>
      <c r="AW935" s="9" t="s">
        <v>140</v>
      </c>
      <c r="AX935" s="10">
        <v>41596</v>
      </c>
    </row>
    <row r="936" spans="1:83" ht="15" customHeight="1">
      <c r="B936" t="s">
        <v>3346</v>
      </c>
      <c r="C936">
        <v>1307677</v>
      </c>
      <c r="D936" t="s">
        <v>77</v>
      </c>
      <c r="E936" t="s">
        <v>101</v>
      </c>
      <c r="H936" s="7" t="s">
        <v>3347</v>
      </c>
      <c r="I936" t="s">
        <v>3348</v>
      </c>
      <c r="J936" t="s">
        <v>63</v>
      </c>
      <c r="K936">
        <v>29</v>
      </c>
      <c r="L936" t="s">
        <v>104</v>
      </c>
      <c r="N936">
        <v>41</v>
      </c>
      <c r="O936" t="s">
        <v>66</v>
      </c>
      <c r="P936">
        <v>16</v>
      </c>
      <c r="T936" t="str">
        <f t="shared" si="45"/>
        <v xml:space="preserve">KR 29 B  41 SUR 16   </v>
      </c>
      <c r="U936">
        <v>43745326</v>
      </c>
      <c r="V936">
        <v>5966784</v>
      </c>
      <c r="W936" t="s">
        <v>3349</v>
      </c>
      <c r="X936" t="s">
        <v>63</v>
      </c>
      <c r="Y936">
        <v>29</v>
      </c>
      <c r="Z936" t="s">
        <v>104</v>
      </c>
      <c r="AB936">
        <v>41</v>
      </c>
      <c r="AC936" t="s">
        <v>3350</v>
      </c>
      <c r="AD936">
        <v>16</v>
      </c>
      <c r="AH936" t="str">
        <f t="shared" si="46"/>
        <v xml:space="preserve">KR 29 B  41 S 16   </v>
      </c>
      <c r="AI936" t="s">
        <v>61</v>
      </c>
      <c r="AJ936" t="s">
        <v>61</v>
      </c>
      <c r="AK936" t="s">
        <v>339</v>
      </c>
      <c r="AO936" s="1"/>
      <c r="AP936">
        <v>6</v>
      </c>
      <c r="AQ936" s="17">
        <v>41620</v>
      </c>
      <c r="AR936" s="4"/>
      <c r="AS936" s="5">
        <f t="shared" si="44"/>
        <v>-41620</v>
      </c>
      <c r="AT936" t="s">
        <v>75</v>
      </c>
      <c r="AU936" t="s">
        <v>15</v>
      </c>
    </row>
    <row r="937" spans="1:83" ht="15" customHeight="1">
      <c r="B937" t="s">
        <v>3351</v>
      </c>
      <c r="C937">
        <v>1307685</v>
      </c>
      <c r="D937" t="s">
        <v>77</v>
      </c>
      <c r="H937" s="7" t="s">
        <v>3352</v>
      </c>
      <c r="I937" t="s">
        <v>3353</v>
      </c>
      <c r="J937" t="s">
        <v>63</v>
      </c>
      <c r="K937">
        <v>42</v>
      </c>
      <c r="L937" t="s">
        <v>3354</v>
      </c>
      <c r="N937">
        <v>26</v>
      </c>
      <c r="O937" t="s">
        <v>3355</v>
      </c>
      <c r="P937">
        <v>123</v>
      </c>
      <c r="T937" t="str">
        <f t="shared" si="45"/>
        <v xml:space="preserve">KR 42 a  26 A SUR 123   </v>
      </c>
      <c r="U937">
        <v>1037587124</v>
      </c>
      <c r="V937">
        <v>2714355</v>
      </c>
      <c r="W937" t="s">
        <v>3356</v>
      </c>
      <c r="X937" t="s">
        <v>63</v>
      </c>
      <c r="Y937">
        <v>42</v>
      </c>
      <c r="Z937" t="s">
        <v>83</v>
      </c>
      <c r="AB937">
        <v>26</v>
      </c>
      <c r="AC937" t="s">
        <v>83</v>
      </c>
      <c r="AD937">
        <v>123</v>
      </c>
      <c r="AE937" t="s">
        <v>66</v>
      </c>
      <c r="AH937" t="str">
        <f>CONCATENATE(X937," ",Y937," ",Z937," ",AA937," ",AB937," ",AC937," ",AD937," ",AE937," ",AF937," ",AG937)</f>
        <v xml:space="preserve">KR 42 A  26 A 123 SUR  </v>
      </c>
      <c r="AI937" t="s">
        <v>61</v>
      </c>
      <c r="AJ937" t="s">
        <v>61</v>
      </c>
      <c r="AK937" t="s">
        <v>153</v>
      </c>
      <c r="AO937" s="1"/>
      <c r="AP937">
        <v>3</v>
      </c>
      <c r="AQ937" s="17">
        <v>41620</v>
      </c>
      <c r="AR937" s="4"/>
      <c r="AS937" s="5">
        <f t="shared" si="44"/>
        <v>-41620</v>
      </c>
      <c r="AT937" t="s">
        <v>75</v>
      </c>
      <c r="AU937" t="s">
        <v>15</v>
      </c>
    </row>
    <row r="938" spans="1:83" ht="15" customHeight="1">
      <c r="B938" t="s">
        <v>3357</v>
      </c>
      <c r="C938">
        <v>1307580</v>
      </c>
      <c r="D938" t="s">
        <v>77</v>
      </c>
      <c r="H938" s="7" t="s">
        <v>3358</v>
      </c>
      <c r="I938" t="s">
        <v>231</v>
      </c>
      <c r="J938" t="s">
        <v>80</v>
      </c>
      <c r="K938">
        <v>49</v>
      </c>
      <c r="L938" t="s">
        <v>170</v>
      </c>
      <c r="M938" t="s">
        <v>66</v>
      </c>
      <c r="N938">
        <v>47</v>
      </c>
      <c r="P938">
        <v>21</v>
      </c>
      <c r="T938" t="str">
        <f t="shared" ref="T938:T964" si="47">CONCATENATE(J938," ",K938," ",L938," ",M938," ",N938," ",O938," ",P938," ",Q938," ",R938," ",S938)</f>
        <v xml:space="preserve">CL 49 D SUR 47  21   </v>
      </c>
      <c r="U938" t="s">
        <v>61</v>
      </c>
      <c r="V938">
        <v>2881671</v>
      </c>
      <c r="W938" t="s">
        <v>3359</v>
      </c>
      <c r="X938" t="s">
        <v>80</v>
      </c>
      <c r="Y938">
        <v>49</v>
      </c>
      <c r="Z938" t="s">
        <v>170</v>
      </c>
      <c r="AA938" t="s">
        <v>66</v>
      </c>
      <c r="AB938">
        <v>47</v>
      </c>
      <c r="AD938">
        <v>21</v>
      </c>
      <c r="AH938" t="str">
        <f t="shared" si="46"/>
        <v xml:space="preserve">CL 49 D SUR 47  21   </v>
      </c>
      <c r="AI938" t="s">
        <v>61</v>
      </c>
      <c r="AJ938" t="s">
        <v>61</v>
      </c>
      <c r="AK938" t="s">
        <v>1696</v>
      </c>
      <c r="AO938" s="1"/>
      <c r="AP938">
        <v>8</v>
      </c>
      <c r="AQ938" s="17">
        <v>41614</v>
      </c>
      <c r="AR938" s="4"/>
      <c r="AS938" s="5">
        <f t="shared" si="44"/>
        <v>-41614</v>
      </c>
      <c r="AT938" t="s">
        <v>75</v>
      </c>
      <c r="AU938" t="s">
        <v>15</v>
      </c>
    </row>
    <row r="939" spans="1:83" ht="15" customHeight="1">
      <c r="B939" t="s">
        <v>3360</v>
      </c>
      <c r="C939">
        <v>1307665</v>
      </c>
      <c r="D939" t="s">
        <v>87</v>
      </c>
      <c r="H939" s="7" t="s">
        <v>3361</v>
      </c>
      <c r="I939" t="s">
        <v>3050</v>
      </c>
      <c r="J939" t="s">
        <v>80</v>
      </c>
      <c r="K939">
        <v>38</v>
      </c>
      <c r="M939" t="s">
        <v>3362</v>
      </c>
      <c r="N939">
        <v>37</v>
      </c>
      <c r="P939">
        <v>4</v>
      </c>
      <c r="T939" t="str">
        <f t="shared" si="47"/>
        <v xml:space="preserve">CL 38  sur 37  4   </v>
      </c>
      <c r="U939" t="s">
        <v>61</v>
      </c>
      <c r="V939" t="s">
        <v>61</v>
      </c>
      <c r="W939" t="s">
        <v>3363</v>
      </c>
      <c r="X939" t="s">
        <v>63</v>
      </c>
      <c r="Y939">
        <v>38</v>
      </c>
      <c r="AA939" t="s">
        <v>66</v>
      </c>
      <c r="AB939">
        <v>37</v>
      </c>
      <c r="AD939">
        <v>4</v>
      </c>
      <c r="AH939" t="str">
        <f t="shared" si="46"/>
        <v xml:space="preserve">KR 38  SUR 37  4   </v>
      </c>
      <c r="AI939" t="s">
        <v>61</v>
      </c>
      <c r="AJ939" t="s">
        <v>61</v>
      </c>
      <c r="AK939" t="s">
        <v>211</v>
      </c>
      <c r="AO939" s="1"/>
      <c r="AP939">
        <v>9</v>
      </c>
      <c r="AQ939" s="17">
        <v>41620</v>
      </c>
      <c r="AR939" s="4">
        <v>41620</v>
      </c>
      <c r="AS939" s="5">
        <f t="shared" si="44"/>
        <v>0</v>
      </c>
      <c r="AT939" t="s">
        <v>75</v>
      </c>
      <c r="AU939" t="s">
        <v>15</v>
      </c>
    </row>
    <row r="940" spans="1:83" ht="15" customHeight="1">
      <c r="B940" t="s">
        <v>3364</v>
      </c>
      <c r="C940">
        <v>1307687</v>
      </c>
      <c r="D940" t="s">
        <v>87</v>
      </c>
      <c r="H940" s="7" t="s">
        <v>3365</v>
      </c>
      <c r="I940" t="s">
        <v>3366</v>
      </c>
      <c r="J940" t="s">
        <v>63</v>
      </c>
      <c r="K940">
        <v>27</v>
      </c>
      <c r="N940">
        <v>37</v>
      </c>
      <c r="O940" t="s">
        <v>104</v>
      </c>
      <c r="P940">
        <v>279</v>
      </c>
      <c r="Q940" t="s">
        <v>66</v>
      </c>
      <c r="T940" t="str">
        <f t="shared" si="47"/>
        <v xml:space="preserve">KR 27   37 B 279 SUR  </v>
      </c>
      <c r="U940" t="s">
        <v>61</v>
      </c>
      <c r="V940" t="s">
        <v>61</v>
      </c>
      <c r="W940" t="s">
        <v>3367</v>
      </c>
      <c r="X940" t="s">
        <v>63</v>
      </c>
      <c r="Y940">
        <v>27</v>
      </c>
      <c r="AB940">
        <v>37</v>
      </c>
      <c r="AC940" t="s">
        <v>104</v>
      </c>
      <c r="AD940">
        <v>279</v>
      </c>
      <c r="AE940" t="s">
        <v>66</v>
      </c>
      <c r="AH940" t="str">
        <f t="shared" si="46"/>
        <v xml:space="preserve">KR 27   37 B 279 SUR  </v>
      </c>
      <c r="AI940">
        <v>43515659</v>
      </c>
      <c r="AJ940">
        <v>3325214</v>
      </c>
      <c r="AK940" t="s">
        <v>276</v>
      </c>
      <c r="AO940" s="1"/>
      <c r="AP940">
        <v>5</v>
      </c>
      <c r="AQ940" s="17">
        <v>41620</v>
      </c>
      <c r="AR940" s="4">
        <v>41620</v>
      </c>
      <c r="AS940" s="5">
        <f t="shared" si="44"/>
        <v>0</v>
      </c>
      <c r="AT940" t="s">
        <v>69</v>
      </c>
      <c r="AU940" t="s">
        <v>15</v>
      </c>
      <c r="CE940" s="10">
        <v>42037</v>
      </c>
    </row>
    <row r="941" spans="1:83" ht="15" customHeight="1">
      <c r="B941" t="s">
        <v>3368</v>
      </c>
      <c r="C941">
        <v>1307682</v>
      </c>
      <c r="D941" t="s">
        <v>94</v>
      </c>
      <c r="H941" s="7" t="s">
        <v>3369</v>
      </c>
      <c r="I941" t="s">
        <v>3370</v>
      </c>
      <c r="T941" t="str">
        <f t="shared" si="47"/>
        <v xml:space="preserve">         </v>
      </c>
      <c r="U941" t="s">
        <v>61</v>
      </c>
      <c r="V941" t="s">
        <v>61</v>
      </c>
      <c r="W941" t="s">
        <v>3371</v>
      </c>
      <c r="AH941" t="str">
        <f t="shared" si="46"/>
        <v xml:space="preserve">         </v>
      </c>
      <c r="AI941" t="s">
        <v>61</v>
      </c>
      <c r="AL941" t="s">
        <v>363</v>
      </c>
      <c r="AO941" s="1"/>
      <c r="AP941">
        <v>13</v>
      </c>
      <c r="AQ941" s="17">
        <v>41620</v>
      </c>
      <c r="AR941" s="4">
        <v>41620</v>
      </c>
      <c r="AS941" s="5">
        <f t="shared" si="44"/>
        <v>0</v>
      </c>
      <c r="AT941" t="s">
        <v>366</v>
      </c>
      <c r="AU941" t="s">
        <v>15</v>
      </c>
    </row>
    <row r="942" spans="1:83" ht="15" customHeight="1">
      <c r="B942" t="s">
        <v>3372</v>
      </c>
      <c r="C942">
        <v>1307683</v>
      </c>
      <c r="D942" t="s">
        <v>94</v>
      </c>
      <c r="H942" s="7" t="s">
        <v>3369</v>
      </c>
      <c r="I942" t="s">
        <v>3050</v>
      </c>
      <c r="T942" t="s">
        <v>3373</v>
      </c>
      <c r="U942" t="s">
        <v>61</v>
      </c>
      <c r="V942" t="s">
        <v>61</v>
      </c>
      <c r="AH942" t="str">
        <f t="shared" si="46"/>
        <v xml:space="preserve">         </v>
      </c>
      <c r="AI942" t="s">
        <v>61</v>
      </c>
      <c r="AJ942">
        <v>5382309</v>
      </c>
      <c r="AL942" t="s">
        <v>363</v>
      </c>
      <c r="AO942" s="1"/>
      <c r="AP942">
        <v>13</v>
      </c>
      <c r="AQ942" s="17">
        <v>41620</v>
      </c>
      <c r="AR942" s="4">
        <v>41620</v>
      </c>
      <c r="AS942" s="5">
        <f t="shared" si="44"/>
        <v>0</v>
      </c>
      <c r="AT942" t="s">
        <v>75</v>
      </c>
      <c r="AU942" t="s">
        <v>15</v>
      </c>
    </row>
    <row r="943" spans="1:83" ht="15" customHeight="1">
      <c r="A943" t="s">
        <v>3374</v>
      </c>
      <c r="B943" t="s">
        <v>3375</v>
      </c>
      <c r="C943" t="s">
        <v>3376</v>
      </c>
      <c r="D943" t="s">
        <v>87</v>
      </c>
      <c r="H943" s="7" t="s">
        <v>3377</v>
      </c>
      <c r="I943" t="s">
        <v>3050</v>
      </c>
      <c r="J943" t="s">
        <v>80</v>
      </c>
      <c r="K943">
        <v>40</v>
      </c>
      <c r="M943" t="s">
        <v>3378</v>
      </c>
      <c r="N943">
        <v>23</v>
      </c>
      <c r="O943" t="s">
        <v>83</v>
      </c>
      <c r="P943">
        <v>81</v>
      </c>
      <c r="R943" t="s">
        <v>3379</v>
      </c>
      <c r="T943" t="str">
        <f t="shared" si="47"/>
        <v xml:space="preserve">CL 40  SUR W 23 A 81  INT 105 </v>
      </c>
      <c r="U943" t="s">
        <v>61</v>
      </c>
      <c r="V943" t="s">
        <v>61</v>
      </c>
      <c r="W943" t="s">
        <v>3380</v>
      </c>
      <c r="X943" t="s">
        <v>80</v>
      </c>
      <c r="Y943">
        <v>40</v>
      </c>
      <c r="AA943" t="s">
        <v>66</v>
      </c>
      <c r="AB943">
        <v>23</v>
      </c>
      <c r="AC943" t="s">
        <v>83</v>
      </c>
      <c r="AD943">
        <v>81</v>
      </c>
      <c r="AF943" t="s">
        <v>3379</v>
      </c>
      <c r="AH943" t="str">
        <f t="shared" si="46"/>
        <v xml:space="preserve">CL 40  SUR 23 A 81  INT 105 </v>
      </c>
      <c r="AI943" t="s">
        <v>61</v>
      </c>
      <c r="AJ943">
        <v>3218427474</v>
      </c>
      <c r="AK943" t="s">
        <v>74</v>
      </c>
      <c r="AO943" s="1"/>
      <c r="AP943">
        <v>6</v>
      </c>
      <c r="AQ943" s="17">
        <v>41620</v>
      </c>
      <c r="AR943" s="4">
        <v>41620</v>
      </c>
      <c r="AS943" s="5">
        <f t="shared" si="44"/>
        <v>0</v>
      </c>
      <c r="AT943" t="s">
        <v>148</v>
      </c>
      <c r="AU943" t="s">
        <v>15</v>
      </c>
      <c r="AV943" s="10">
        <v>41711</v>
      </c>
      <c r="AW943" s="9" t="s">
        <v>140</v>
      </c>
    </row>
    <row r="944" spans="1:83" ht="15" customHeight="1">
      <c r="B944" t="s">
        <v>3381</v>
      </c>
      <c r="C944">
        <v>1307612</v>
      </c>
      <c r="D944" t="s">
        <v>57</v>
      </c>
      <c r="H944" s="7" t="s">
        <v>3382</v>
      </c>
      <c r="I944" t="s">
        <v>3383</v>
      </c>
      <c r="J944" t="s">
        <v>80</v>
      </c>
      <c r="K944">
        <v>40</v>
      </c>
      <c r="L944" t="s">
        <v>83</v>
      </c>
      <c r="M944" t="s">
        <v>66</v>
      </c>
      <c r="N944">
        <v>34</v>
      </c>
      <c r="O944" t="s">
        <v>83</v>
      </c>
      <c r="P944">
        <v>64</v>
      </c>
      <c r="T944" t="str">
        <f t="shared" si="47"/>
        <v xml:space="preserve">CL 40 A SUR 34 A 64   </v>
      </c>
      <c r="U944">
        <v>42886053</v>
      </c>
      <c r="V944">
        <v>3341654</v>
      </c>
      <c r="W944" t="s">
        <v>3384</v>
      </c>
      <c r="X944" t="s">
        <v>80</v>
      </c>
      <c r="Y944">
        <v>40</v>
      </c>
      <c r="Z944" t="s">
        <v>83</v>
      </c>
      <c r="AA944" t="s">
        <v>66</v>
      </c>
      <c r="AB944">
        <v>34</v>
      </c>
      <c r="AC944" t="s">
        <v>83</v>
      </c>
      <c r="AD944">
        <v>61</v>
      </c>
      <c r="AH944" t="str">
        <f t="shared" si="46"/>
        <v xml:space="preserve">CL 40 A SUR 34 A 61   </v>
      </c>
      <c r="AI944" t="s">
        <v>61</v>
      </c>
      <c r="AJ944" t="s">
        <v>61</v>
      </c>
      <c r="AK944" t="s">
        <v>211</v>
      </c>
      <c r="AO944" s="1"/>
      <c r="AP944">
        <v>9</v>
      </c>
      <c r="AQ944" s="17">
        <v>41618</v>
      </c>
      <c r="AR944" s="4">
        <v>41673</v>
      </c>
      <c r="AS944" s="5">
        <f t="shared" si="44"/>
        <v>55</v>
      </c>
      <c r="AT944" t="s">
        <v>148</v>
      </c>
      <c r="AU944" t="s">
        <v>15</v>
      </c>
      <c r="CE944" s="10">
        <v>41816</v>
      </c>
    </row>
    <row r="945" spans="1:83" ht="15" customHeight="1">
      <c r="B945" t="s">
        <v>3385</v>
      </c>
      <c r="C945">
        <v>1307623</v>
      </c>
      <c r="D945" t="s">
        <v>57</v>
      </c>
      <c r="H945" s="7" t="s">
        <v>3386</v>
      </c>
      <c r="I945" t="s">
        <v>273</v>
      </c>
      <c r="T945" t="str">
        <f t="shared" si="47"/>
        <v xml:space="preserve">         </v>
      </c>
      <c r="W945" t="s">
        <v>3387</v>
      </c>
      <c r="AH945" t="str">
        <f t="shared" si="46"/>
        <v xml:space="preserve">         </v>
      </c>
      <c r="AI945" t="s">
        <v>61</v>
      </c>
      <c r="AJ945" t="s">
        <v>61</v>
      </c>
      <c r="AK945" t="s">
        <v>109</v>
      </c>
      <c r="AO945" s="1"/>
      <c r="AP945">
        <v>7</v>
      </c>
      <c r="AQ945" s="17">
        <v>41618</v>
      </c>
      <c r="AR945" s="4"/>
      <c r="AS945" s="5">
        <f t="shared" si="44"/>
        <v>-41618</v>
      </c>
      <c r="AT945" t="s">
        <v>75</v>
      </c>
      <c r="AU945" t="s">
        <v>15</v>
      </c>
    </row>
    <row r="946" spans="1:83" ht="15" customHeight="1">
      <c r="B946" t="s">
        <v>3388</v>
      </c>
      <c r="C946">
        <v>1307512</v>
      </c>
      <c r="D946" t="s">
        <v>94</v>
      </c>
      <c r="H946" s="7" t="s">
        <v>3389</v>
      </c>
      <c r="I946" t="s">
        <v>1976</v>
      </c>
      <c r="T946" t="str">
        <f t="shared" si="47"/>
        <v xml:space="preserve">         </v>
      </c>
      <c r="W946" t="s">
        <v>3390</v>
      </c>
      <c r="X946" t="s">
        <v>80</v>
      </c>
      <c r="Y946">
        <v>34</v>
      </c>
      <c r="Z946" t="s">
        <v>83</v>
      </c>
      <c r="AA946" t="s">
        <v>66</v>
      </c>
      <c r="AB946">
        <v>27</v>
      </c>
      <c r="AC946" t="s">
        <v>170</v>
      </c>
      <c r="AD946" t="s">
        <v>3391</v>
      </c>
      <c r="AH946" t="str">
        <f t="shared" si="46"/>
        <v xml:space="preserve">CL 34 A SUR 27 D 53-57   </v>
      </c>
      <c r="AI946" t="s">
        <v>61</v>
      </c>
      <c r="AJ946" t="s">
        <v>61</v>
      </c>
      <c r="AK946" t="s">
        <v>194</v>
      </c>
      <c r="AO946" s="1"/>
      <c r="AP946">
        <v>3</v>
      </c>
      <c r="AQ946" s="17">
        <v>41620</v>
      </c>
      <c r="AR946" s="4">
        <v>41625</v>
      </c>
      <c r="AS946" s="5">
        <f t="shared" si="44"/>
        <v>5</v>
      </c>
      <c r="AT946" t="s">
        <v>792</v>
      </c>
      <c r="AU946" t="s">
        <v>15</v>
      </c>
      <c r="BK946" s="10">
        <v>41625</v>
      </c>
      <c r="BL946" s="10">
        <v>41625</v>
      </c>
      <c r="CE946" s="10">
        <v>41738</v>
      </c>
    </row>
    <row r="947" spans="1:83" ht="15" customHeight="1">
      <c r="B947" t="s">
        <v>3392</v>
      </c>
      <c r="C947">
        <v>158830</v>
      </c>
      <c r="D947" t="s">
        <v>87</v>
      </c>
      <c r="H947" s="7" t="s">
        <v>3393</v>
      </c>
      <c r="I947" t="s">
        <v>3394</v>
      </c>
      <c r="J947" t="s">
        <v>80</v>
      </c>
      <c r="K947">
        <v>36</v>
      </c>
      <c r="L947" t="s">
        <v>298</v>
      </c>
      <c r="M947" t="s">
        <v>66</v>
      </c>
      <c r="N947">
        <v>26</v>
      </c>
      <c r="O947" t="s">
        <v>83</v>
      </c>
      <c r="P947">
        <v>87</v>
      </c>
      <c r="T947" t="str">
        <f t="shared" si="47"/>
        <v xml:space="preserve">CL 36 AA SUR 26 A 87   </v>
      </c>
      <c r="U947">
        <v>42883250</v>
      </c>
      <c r="V947" t="s">
        <v>3395</v>
      </c>
      <c r="W947" t="s">
        <v>82</v>
      </c>
      <c r="AH947" t="str">
        <f t="shared" si="46"/>
        <v xml:space="preserve">         </v>
      </c>
      <c r="AI947" t="s">
        <v>61</v>
      </c>
      <c r="AJ947" t="s">
        <v>61</v>
      </c>
      <c r="AK947" t="s">
        <v>397</v>
      </c>
      <c r="AO947" s="1"/>
      <c r="AP947">
        <v>5</v>
      </c>
      <c r="AQ947" s="17">
        <v>41627</v>
      </c>
      <c r="AR947" s="4">
        <v>41733</v>
      </c>
      <c r="AS947" s="5">
        <f t="shared" si="44"/>
        <v>106</v>
      </c>
      <c r="AT947" t="s">
        <v>84</v>
      </c>
      <c r="AU947" t="s">
        <v>15</v>
      </c>
      <c r="CE947" s="10">
        <v>41778</v>
      </c>
    </row>
    <row r="948" spans="1:83" ht="15" customHeight="1">
      <c r="B948" t="s">
        <v>3396</v>
      </c>
      <c r="C948">
        <v>1307765</v>
      </c>
      <c r="D948" t="s">
        <v>64</v>
      </c>
      <c r="E948" t="s">
        <v>101</v>
      </c>
      <c r="H948" s="7" t="s">
        <v>3397</v>
      </c>
      <c r="I948" t="s">
        <v>3050</v>
      </c>
      <c r="T948" t="str">
        <f t="shared" si="47"/>
        <v xml:space="preserve">         </v>
      </c>
      <c r="W948" t="s">
        <v>3398</v>
      </c>
      <c r="X948" t="s">
        <v>80</v>
      </c>
      <c r="Y948">
        <v>41</v>
      </c>
      <c r="Z948" t="s">
        <v>83</v>
      </c>
      <c r="AA948" t="s">
        <v>66</v>
      </c>
      <c r="AB948">
        <v>29</v>
      </c>
      <c r="AC948" t="s">
        <v>83</v>
      </c>
      <c r="AD948">
        <v>44</v>
      </c>
      <c r="AH948" t="str">
        <f t="shared" si="46"/>
        <v xml:space="preserve">CL 41 A SUR 29 A 44   </v>
      </c>
      <c r="AJ948">
        <v>3002112909</v>
      </c>
      <c r="AK948" t="s">
        <v>322</v>
      </c>
      <c r="AO948" s="1"/>
      <c r="AP948">
        <v>6</v>
      </c>
      <c r="AQ948" t="s">
        <v>3399</v>
      </c>
      <c r="AR948" s="4"/>
      <c r="AS948" s="5" t="e">
        <f t="shared" si="44"/>
        <v>#VALUE!</v>
      </c>
      <c r="AT948" t="s">
        <v>75</v>
      </c>
      <c r="AU948" t="s">
        <v>15</v>
      </c>
    </row>
    <row r="949" spans="1:83" ht="15" customHeight="1">
      <c r="A949" t="s">
        <v>3400</v>
      </c>
      <c r="B949" t="s">
        <v>3401</v>
      </c>
      <c r="C949" t="s">
        <v>3402</v>
      </c>
      <c r="D949" t="s">
        <v>87</v>
      </c>
      <c r="H949" s="7" t="s">
        <v>3403</v>
      </c>
      <c r="I949" t="s">
        <v>3050</v>
      </c>
      <c r="T949" t="str">
        <f t="shared" si="47"/>
        <v xml:space="preserve">         </v>
      </c>
      <c r="W949" t="s">
        <v>3404</v>
      </c>
      <c r="X949" t="s">
        <v>80</v>
      </c>
      <c r="Y949">
        <v>45</v>
      </c>
      <c r="Z949" t="s">
        <v>104</v>
      </c>
      <c r="AA949" t="s">
        <v>66</v>
      </c>
      <c r="AB949">
        <v>24</v>
      </c>
      <c r="AC949" t="s">
        <v>170</v>
      </c>
      <c r="AD949">
        <v>15</v>
      </c>
      <c r="AH949" t="str">
        <f t="shared" si="46"/>
        <v xml:space="preserve">CL 45 B SUR 24 D 15   </v>
      </c>
      <c r="AI949" t="s">
        <v>61</v>
      </c>
      <c r="AJ949">
        <v>3310560</v>
      </c>
      <c r="AK949" t="s">
        <v>959</v>
      </c>
      <c r="AO949" s="1"/>
      <c r="AP949">
        <v>7</v>
      </c>
      <c r="AQ949" s="17">
        <v>41618</v>
      </c>
      <c r="AR949" s="4">
        <v>41618</v>
      </c>
      <c r="AS949" s="5">
        <f t="shared" si="44"/>
        <v>0</v>
      </c>
      <c r="AT949" t="s">
        <v>84</v>
      </c>
      <c r="AU949" t="s">
        <v>15</v>
      </c>
      <c r="AV949" s="10">
        <v>41618</v>
      </c>
      <c r="AW949" s="9" t="s">
        <v>526</v>
      </c>
      <c r="AX949" s="10">
        <v>41618</v>
      </c>
    </row>
    <row r="950" spans="1:83" ht="15" customHeight="1">
      <c r="B950" t="s">
        <v>3405</v>
      </c>
      <c r="C950">
        <v>1307579</v>
      </c>
      <c r="D950" t="s">
        <v>87</v>
      </c>
      <c r="H950" s="7" t="s">
        <v>3406</v>
      </c>
      <c r="I950" t="s">
        <v>3407</v>
      </c>
      <c r="J950" t="s">
        <v>289</v>
      </c>
      <c r="K950">
        <v>30</v>
      </c>
      <c r="L950" t="s">
        <v>104</v>
      </c>
      <c r="N950">
        <v>32</v>
      </c>
      <c r="O950" t="s">
        <v>3408</v>
      </c>
      <c r="P950">
        <v>22</v>
      </c>
      <c r="R950" t="s">
        <v>3409</v>
      </c>
      <c r="T950" t="str">
        <f t="shared" si="47"/>
        <v xml:space="preserve">DG 30 B  32 C SUR  22  INT 115 </v>
      </c>
      <c r="U950">
        <v>1037607786</v>
      </c>
      <c r="V950">
        <v>5881760</v>
      </c>
      <c r="W950" t="s">
        <v>3410</v>
      </c>
      <c r="AH950" t="s">
        <v>3411</v>
      </c>
      <c r="AI950" t="s">
        <v>61</v>
      </c>
      <c r="AJ950" t="s">
        <v>61</v>
      </c>
      <c r="AK950" t="s">
        <v>635</v>
      </c>
      <c r="AO950" s="1"/>
      <c r="AP950">
        <v>3</v>
      </c>
      <c r="AQ950" s="17">
        <v>41614</v>
      </c>
      <c r="AR950" s="4">
        <v>41647</v>
      </c>
      <c r="AS950" s="5">
        <f t="shared" si="44"/>
        <v>33</v>
      </c>
      <c r="AT950" t="s">
        <v>84</v>
      </c>
      <c r="AU950" t="s">
        <v>15</v>
      </c>
    </row>
    <row r="951" spans="1:83" ht="15" customHeight="1">
      <c r="A951" t="s">
        <v>3412</v>
      </c>
      <c r="B951" t="s">
        <v>3413</v>
      </c>
      <c r="C951" t="s">
        <v>3414</v>
      </c>
      <c r="D951" t="s">
        <v>87</v>
      </c>
      <c r="H951" s="7" t="s">
        <v>3415</v>
      </c>
      <c r="I951" t="s">
        <v>804</v>
      </c>
      <c r="T951" t="s">
        <v>3416</v>
      </c>
      <c r="V951">
        <v>3394000</v>
      </c>
      <c r="W951" t="s">
        <v>3417</v>
      </c>
      <c r="X951" t="s">
        <v>80</v>
      </c>
      <c r="Y951">
        <v>27</v>
      </c>
      <c r="AA951" t="s">
        <v>66</v>
      </c>
      <c r="AB951">
        <v>27</v>
      </c>
      <c r="AC951" t="s">
        <v>170</v>
      </c>
      <c r="AD951">
        <v>2</v>
      </c>
      <c r="AH951" t="str">
        <f t="shared" si="46"/>
        <v xml:space="preserve">CL 27  SUR 27 D 2   </v>
      </c>
      <c r="AI951" t="s">
        <v>61</v>
      </c>
      <c r="AJ951" t="s">
        <v>3418</v>
      </c>
      <c r="AK951" t="s">
        <v>99</v>
      </c>
      <c r="AO951" s="1"/>
      <c r="AP951">
        <v>4</v>
      </c>
      <c r="AQ951" s="17">
        <v>41626</v>
      </c>
      <c r="AR951" s="4">
        <v>41626</v>
      </c>
      <c r="AS951" s="5">
        <f t="shared" si="44"/>
        <v>0</v>
      </c>
      <c r="AT951" t="s">
        <v>84</v>
      </c>
      <c r="AU951" t="s">
        <v>15</v>
      </c>
    </row>
    <row r="952" spans="1:83" ht="15" customHeight="1">
      <c r="B952" t="s">
        <v>3419</v>
      </c>
      <c r="C952">
        <v>1307762</v>
      </c>
      <c r="D952" t="s">
        <v>94</v>
      </c>
      <c r="H952" s="7" t="s">
        <v>3420</v>
      </c>
      <c r="I952" t="s">
        <v>3421</v>
      </c>
      <c r="J952" t="s">
        <v>80</v>
      </c>
      <c r="K952">
        <v>40</v>
      </c>
      <c r="M952" t="s">
        <v>3362</v>
      </c>
      <c r="N952">
        <v>32</v>
      </c>
      <c r="P952">
        <v>57</v>
      </c>
      <c r="T952" t="str">
        <f t="shared" si="47"/>
        <v xml:space="preserve">CL 40  sur 32  57   </v>
      </c>
      <c r="U952">
        <v>42895281</v>
      </c>
      <c r="V952">
        <v>2700340</v>
      </c>
      <c r="W952" t="s">
        <v>3422</v>
      </c>
      <c r="X952" t="s">
        <v>80</v>
      </c>
      <c r="Y952">
        <v>40</v>
      </c>
      <c r="AA952" t="s">
        <v>66</v>
      </c>
      <c r="AB952">
        <v>32</v>
      </c>
      <c r="AD952">
        <v>44</v>
      </c>
      <c r="AH952" t="str">
        <f t="shared" si="46"/>
        <v xml:space="preserve">CL 40  SUR 32  44   </v>
      </c>
      <c r="AI952" t="s">
        <v>61</v>
      </c>
      <c r="AJ952" t="s">
        <v>61</v>
      </c>
      <c r="AO952" s="1"/>
      <c r="AQ952" s="17">
        <v>41625</v>
      </c>
      <c r="AR952" s="4"/>
      <c r="AS952" s="5">
        <f t="shared" si="44"/>
        <v>-41625</v>
      </c>
      <c r="AT952" t="s">
        <v>75</v>
      </c>
      <c r="AU952" t="s">
        <v>15</v>
      </c>
    </row>
    <row r="953" spans="1:83" ht="15" customHeight="1">
      <c r="B953" t="s">
        <v>3423</v>
      </c>
      <c r="C953">
        <v>1307575</v>
      </c>
      <c r="D953" t="s">
        <v>64</v>
      </c>
      <c r="E953" t="s">
        <v>58</v>
      </c>
      <c r="H953" s="7" t="s">
        <v>3424</v>
      </c>
      <c r="I953" t="s">
        <v>3425</v>
      </c>
      <c r="J953" t="s">
        <v>289</v>
      </c>
      <c r="L953">
        <v>32</v>
      </c>
      <c r="M953" t="s">
        <v>3426</v>
      </c>
      <c r="N953">
        <v>34</v>
      </c>
      <c r="O953" t="s">
        <v>3427</v>
      </c>
      <c r="P953">
        <v>39</v>
      </c>
      <c r="R953" t="s">
        <v>865</v>
      </c>
      <c r="T953" t="str">
        <f t="shared" si="47"/>
        <v xml:space="preserve">DG  32 c 34 E SUR 39  PISO 2 </v>
      </c>
      <c r="V953">
        <v>3333835</v>
      </c>
      <c r="W953" t="s">
        <v>3428</v>
      </c>
      <c r="X953" t="s">
        <v>289</v>
      </c>
      <c r="Y953">
        <v>32</v>
      </c>
      <c r="Z953" t="s">
        <v>81</v>
      </c>
      <c r="AB953">
        <v>34</v>
      </c>
      <c r="AD953">
        <v>39</v>
      </c>
      <c r="AH953" t="str">
        <f t="shared" si="46"/>
        <v xml:space="preserve">DG 32 C  34  39   </v>
      </c>
      <c r="AI953" t="s">
        <v>61</v>
      </c>
      <c r="AJ953">
        <v>3333835</v>
      </c>
      <c r="AK953" t="s">
        <v>232</v>
      </c>
      <c r="AO953" s="1"/>
      <c r="AP953">
        <v>9</v>
      </c>
      <c r="AQ953" s="17">
        <v>41613</v>
      </c>
      <c r="AR953" s="4">
        <v>41673</v>
      </c>
      <c r="AS953" s="5">
        <f t="shared" si="44"/>
        <v>60</v>
      </c>
      <c r="AT953" t="s">
        <v>75</v>
      </c>
      <c r="AU953" t="s">
        <v>15</v>
      </c>
      <c r="AV953" s="10">
        <v>41673</v>
      </c>
      <c r="AW953" s="9" t="s">
        <v>2721</v>
      </c>
      <c r="AX953" s="10">
        <v>41703</v>
      </c>
      <c r="CE953" s="10">
        <v>41703</v>
      </c>
    </row>
    <row r="954" spans="1:83" ht="15" customHeight="1">
      <c r="B954" t="s">
        <v>3429</v>
      </c>
      <c r="C954">
        <v>1307565</v>
      </c>
      <c r="D954" t="s">
        <v>94</v>
      </c>
      <c r="H954" s="7" t="s">
        <v>3430</v>
      </c>
      <c r="I954" t="s">
        <v>3431</v>
      </c>
      <c r="J954" t="s">
        <v>80</v>
      </c>
      <c r="K954">
        <v>40</v>
      </c>
      <c r="L954" t="s">
        <v>104</v>
      </c>
      <c r="M954" t="s">
        <v>66</v>
      </c>
      <c r="N954">
        <v>26</v>
      </c>
      <c r="P954">
        <v>17</v>
      </c>
      <c r="T954" t="str">
        <f t="shared" si="47"/>
        <v xml:space="preserve">CL 40 B SUR 26  17   </v>
      </c>
      <c r="U954">
        <v>70546454</v>
      </c>
      <c r="V954">
        <v>3312806</v>
      </c>
      <c r="W954" t="s">
        <v>3432</v>
      </c>
      <c r="X954" t="s">
        <v>80</v>
      </c>
      <c r="Y954">
        <v>40</v>
      </c>
      <c r="Z954" t="s">
        <v>104</v>
      </c>
      <c r="AA954" t="s">
        <v>3362</v>
      </c>
      <c r="AB954">
        <v>26</v>
      </c>
      <c r="AD954">
        <v>27</v>
      </c>
      <c r="AH954" t="str">
        <f t="shared" si="46"/>
        <v xml:space="preserve">CL 40 B sur 26  27   </v>
      </c>
      <c r="AI954" t="s">
        <v>61</v>
      </c>
      <c r="AJ954">
        <v>2703730</v>
      </c>
      <c r="AK954" t="s">
        <v>117</v>
      </c>
      <c r="AO954" s="1"/>
      <c r="AP954">
        <v>6</v>
      </c>
      <c r="AQ954" s="17">
        <v>41614</v>
      </c>
      <c r="AR954" s="4"/>
      <c r="AS954" s="5">
        <f t="shared" si="44"/>
        <v>-41614</v>
      </c>
      <c r="AT954" t="s">
        <v>75</v>
      </c>
      <c r="AU954" t="s">
        <v>15</v>
      </c>
    </row>
    <row r="955" spans="1:83" ht="15" customHeight="1">
      <c r="A955" t="s">
        <v>3433</v>
      </c>
      <c r="B955" t="s">
        <v>3434</v>
      </c>
      <c r="C955" t="s">
        <v>3435</v>
      </c>
      <c r="D955" t="s">
        <v>87</v>
      </c>
      <c r="H955" s="7" t="s">
        <v>3436</v>
      </c>
      <c r="I955" t="s">
        <v>804</v>
      </c>
      <c r="T955" t="str">
        <f t="shared" si="47"/>
        <v xml:space="preserve">         </v>
      </c>
      <c r="V955">
        <v>3394000</v>
      </c>
      <c r="W955" t="s">
        <v>3437</v>
      </c>
      <c r="AH955" t="str">
        <f t="shared" si="46"/>
        <v xml:space="preserve">         </v>
      </c>
      <c r="AI955" t="s">
        <v>61</v>
      </c>
      <c r="AJ955" t="s">
        <v>3438</v>
      </c>
      <c r="AL955" t="s">
        <v>419</v>
      </c>
      <c r="AO955" s="1" t="s">
        <v>3439</v>
      </c>
      <c r="AP955">
        <v>10</v>
      </c>
      <c r="AQ955" s="17">
        <v>41626</v>
      </c>
      <c r="AR955" s="4">
        <v>41626</v>
      </c>
      <c r="AS955" s="5">
        <f t="shared" si="44"/>
        <v>0</v>
      </c>
      <c r="AT955" t="s">
        <v>75</v>
      </c>
      <c r="AU955" t="s">
        <v>15</v>
      </c>
      <c r="AV955" s="10">
        <v>41625</v>
      </c>
      <c r="AW955" s="9" t="s">
        <v>118</v>
      </c>
      <c r="AX955" s="10">
        <v>41625</v>
      </c>
    </row>
    <row r="956" spans="1:83" ht="15" customHeight="1">
      <c r="B956" t="s">
        <v>3440</v>
      </c>
      <c r="C956">
        <v>1307757</v>
      </c>
      <c r="D956" t="s">
        <v>64</v>
      </c>
      <c r="E956" t="s">
        <v>101</v>
      </c>
      <c r="H956" s="7" t="s">
        <v>3441</v>
      </c>
      <c r="I956" t="s">
        <v>273</v>
      </c>
      <c r="T956" t="str">
        <f t="shared" si="47"/>
        <v xml:space="preserve">         </v>
      </c>
      <c r="W956" t="s">
        <v>3442</v>
      </c>
      <c r="X956" t="s">
        <v>289</v>
      </c>
      <c r="Y956">
        <v>30</v>
      </c>
      <c r="Z956" t="s">
        <v>104</v>
      </c>
      <c r="AB956">
        <v>32</v>
      </c>
      <c r="AC956" t="s">
        <v>81</v>
      </c>
      <c r="AD956">
        <v>57</v>
      </c>
      <c r="AE956" t="s">
        <v>66</v>
      </c>
      <c r="AH956" t="str">
        <f t="shared" si="46"/>
        <v xml:space="preserve">DG 30 B  32 C 57 SUR  </v>
      </c>
      <c r="AI956" t="s">
        <v>61</v>
      </c>
      <c r="AJ956" t="s">
        <v>61</v>
      </c>
      <c r="AK956" t="s">
        <v>449</v>
      </c>
      <c r="AO956" s="1"/>
      <c r="AP956">
        <v>3</v>
      </c>
      <c r="AQ956" s="17">
        <v>41625</v>
      </c>
      <c r="AR956" s="4">
        <v>41673</v>
      </c>
      <c r="AS956" s="5">
        <f t="shared" si="44"/>
        <v>48</v>
      </c>
      <c r="AT956" t="s">
        <v>75</v>
      </c>
      <c r="AU956" t="s">
        <v>15</v>
      </c>
      <c r="AV956" s="10">
        <v>41673</v>
      </c>
      <c r="AW956" s="9" t="s">
        <v>503</v>
      </c>
      <c r="AX956" s="10">
        <v>41673</v>
      </c>
      <c r="CE956" s="10">
        <v>41703</v>
      </c>
    </row>
    <row r="957" spans="1:83" ht="15" customHeight="1">
      <c r="B957" t="s">
        <v>3443</v>
      </c>
      <c r="C957">
        <v>1307573</v>
      </c>
      <c r="D957" t="s">
        <v>77</v>
      </c>
      <c r="H957" s="7" t="s">
        <v>3444</v>
      </c>
      <c r="I957" t="s">
        <v>273</v>
      </c>
      <c r="T957" t="str">
        <f t="shared" si="47"/>
        <v xml:space="preserve">         </v>
      </c>
      <c r="W957" t="s">
        <v>3445</v>
      </c>
      <c r="X957" t="s">
        <v>80</v>
      </c>
      <c r="Y957">
        <v>49</v>
      </c>
      <c r="Z957" t="s">
        <v>170</v>
      </c>
      <c r="AA957" t="s">
        <v>66</v>
      </c>
      <c r="AB957">
        <v>47</v>
      </c>
      <c r="AD957">
        <v>21</v>
      </c>
      <c r="AF957" t="s">
        <v>3446</v>
      </c>
      <c r="AH957" t="str">
        <f t="shared" si="46"/>
        <v xml:space="preserve">CL 49 D SUR 47  21  Apt 115 </v>
      </c>
      <c r="AI957" t="s">
        <v>61</v>
      </c>
      <c r="AJ957" t="s">
        <v>61</v>
      </c>
      <c r="AK957" t="s">
        <v>3359</v>
      </c>
      <c r="AO957" s="1"/>
      <c r="AP957">
        <v>8</v>
      </c>
      <c r="AQ957" s="17">
        <v>41628</v>
      </c>
      <c r="AR957" s="4"/>
      <c r="AS957" s="5">
        <f t="shared" si="44"/>
        <v>-41628</v>
      </c>
      <c r="AT957" t="s">
        <v>75</v>
      </c>
      <c r="AU957" t="s">
        <v>15</v>
      </c>
    </row>
    <row r="958" spans="1:83" ht="15" customHeight="1">
      <c r="B958" t="s">
        <v>3447</v>
      </c>
      <c r="C958">
        <v>1307752</v>
      </c>
      <c r="D958" t="s">
        <v>180</v>
      </c>
      <c r="H958" s="7" t="s">
        <v>3448</v>
      </c>
      <c r="I958" t="s">
        <v>3449</v>
      </c>
      <c r="T958" t="s">
        <v>3373</v>
      </c>
      <c r="U958">
        <v>52894801</v>
      </c>
      <c r="V958" t="s">
        <v>3450</v>
      </c>
      <c r="W958" t="s">
        <v>3451</v>
      </c>
      <c r="AH958" t="str">
        <f t="shared" si="46"/>
        <v xml:space="preserve">         </v>
      </c>
      <c r="AI958" t="s">
        <v>61</v>
      </c>
      <c r="AJ958" t="s">
        <v>61</v>
      </c>
      <c r="AL958" t="s">
        <v>191</v>
      </c>
      <c r="AO958" s="1"/>
      <c r="AP958">
        <v>11</v>
      </c>
      <c r="AQ958" s="17">
        <v>41628</v>
      </c>
      <c r="AR958" s="4"/>
      <c r="AS958" s="5">
        <f t="shared" si="44"/>
        <v>-41628</v>
      </c>
      <c r="AT958" t="s">
        <v>366</v>
      </c>
      <c r="AU958" t="s">
        <v>15</v>
      </c>
    </row>
    <row r="959" spans="1:83" ht="15" customHeight="1">
      <c r="B959" t="s">
        <v>3452</v>
      </c>
      <c r="C959">
        <v>1306719</v>
      </c>
      <c r="D959" t="s">
        <v>94</v>
      </c>
      <c r="H959" s="7" t="s">
        <v>3453</v>
      </c>
      <c r="I959" t="s">
        <v>3050</v>
      </c>
      <c r="T959" t="s">
        <v>3373</v>
      </c>
      <c r="W959" t="s">
        <v>3454</v>
      </c>
      <c r="X959" t="s">
        <v>289</v>
      </c>
      <c r="Y959">
        <v>29</v>
      </c>
      <c r="AB959">
        <v>28</v>
      </c>
      <c r="AD959">
        <v>23</v>
      </c>
      <c r="AE959" t="s">
        <v>66</v>
      </c>
      <c r="AH959" t="str">
        <f t="shared" si="46"/>
        <v xml:space="preserve">DG 29   28  23 SUR  </v>
      </c>
      <c r="AI959" t="s">
        <v>61</v>
      </c>
      <c r="AJ959" t="s">
        <v>61</v>
      </c>
      <c r="AK959" t="s">
        <v>153</v>
      </c>
      <c r="AO959" s="1"/>
      <c r="AP959">
        <v>3</v>
      </c>
      <c r="AQ959" s="17">
        <v>41628</v>
      </c>
      <c r="AR959" s="4"/>
      <c r="AS959" s="5">
        <f t="shared" si="44"/>
        <v>-41628</v>
      </c>
      <c r="AT959" t="s">
        <v>84</v>
      </c>
      <c r="AU959" t="s">
        <v>15</v>
      </c>
    </row>
    <row r="960" spans="1:83" ht="15" customHeight="1">
      <c r="B960" t="s">
        <v>3455</v>
      </c>
      <c r="C960" t="s">
        <v>3456</v>
      </c>
      <c r="D960" t="s">
        <v>87</v>
      </c>
      <c r="H960" s="7" t="s">
        <v>3457</v>
      </c>
      <c r="I960" t="s">
        <v>3050</v>
      </c>
      <c r="T960" t="str">
        <f t="shared" si="47"/>
        <v xml:space="preserve">         </v>
      </c>
      <c r="W960" t="s">
        <v>3458</v>
      </c>
      <c r="X960" t="s">
        <v>80</v>
      </c>
      <c r="Y960">
        <v>45</v>
      </c>
      <c r="Z960" t="s">
        <v>83</v>
      </c>
      <c r="AA960" t="s">
        <v>66</v>
      </c>
      <c r="AB960">
        <v>39</v>
      </c>
      <c r="AC960" t="s">
        <v>104</v>
      </c>
      <c r="AD960">
        <v>226</v>
      </c>
      <c r="AH960" t="str">
        <f t="shared" si="46"/>
        <v xml:space="preserve">CL 45 A SUR 39 B 226   </v>
      </c>
      <c r="AI960" t="s">
        <v>61</v>
      </c>
      <c r="AJ960" t="s">
        <v>3459</v>
      </c>
      <c r="AK960" t="s">
        <v>316</v>
      </c>
      <c r="AO960" s="1"/>
      <c r="AP960">
        <v>7</v>
      </c>
      <c r="AQ960" s="17">
        <v>41628</v>
      </c>
      <c r="AR960" s="4">
        <v>41628</v>
      </c>
      <c r="AS960" s="5">
        <f t="shared" si="44"/>
        <v>0</v>
      </c>
      <c r="AT960" t="s">
        <v>75</v>
      </c>
      <c r="AU960" t="s">
        <v>15</v>
      </c>
      <c r="AV960" s="10">
        <v>41628</v>
      </c>
      <c r="AW960" s="9" t="s">
        <v>263</v>
      </c>
      <c r="AX960" s="10">
        <v>41914</v>
      </c>
      <c r="CE960" s="10">
        <v>41926</v>
      </c>
    </row>
    <row r="961" spans="1:83" ht="15" customHeight="1">
      <c r="B961" t="s">
        <v>3460</v>
      </c>
      <c r="C961">
        <v>1307774</v>
      </c>
      <c r="D961" t="s">
        <v>87</v>
      </c>
      <c r="H961" s="7" t="s">
        <v>3461</v>
      </c>
      <c r="I961" t="s">
        <v>3050</v>
      </c>
      <c r="T961" t="str">
        <f t="shared" si="47"/>
        <v xml:space="preserve">         </v>
      </c>
      <c r="W961" t="s">
        <v>3462</v>
      </c>
      <c r="X961" t="s">
        <v>80</v>
      </c>
      <c r="Y961">
        <v>38</v>
      </c>
      <c r="AA961" t="s">
        <v>66</v>
      </c>
      <c r="AB961">
        <v>37</v>
      </c>
      <c r="AD961">
        <v>4</v>
      </c>
      <c r="AH961" t="str">
        <f t="shared" si="46"/>
        <v xml:space="preserve">CL 38  SUR 37  4   </v>
      </c>
      <c r="AI961" t="s">
        <v>61</v>
      </c>
      <c r="AJ961">
        <v>3106034326</v>
      </c>
      <c r="AK961" t="s">
        <v>211</v>
      </c>
      <c r="AO961" s="1"/>
      <c r="AP961">
        <v>9</v>
      </c>
      <c r="AQ961" s="17">
        <v>41620</v>
      </c>
      <c r="AR961" s="4"/>
      <c r="AS961" s="5">
        <f t="shared" si="44"/>
        <v>-41620</v>
      </c>
      <c r="AU961" t="s">
        <v>15</v>
      </c>
    </row>
    <row r="962" spans="1:83" ht="15" customHeight="1">
      <c r="B962" t="s">
        <v>3463</v>
      </c>
      <c r="C962">
        <v>1307753</v>
      </c>
      <c r="D962" t="s">
        <v>77</v>
      </c>
      <c r="H962" s="7" t="s">
        <v>3464</v>
      </c>
      <c r="I962" t="s">
        <v>3465</v>
      </c>
      <c r="J962" t="s">
        <v>80</v>
      </c>
      <c r="K962">
        <v>48</v>
      </c>
      <c r="L962" t="s">
        <v>1235</v>
      </c>
      <c r="M962" t="s">
        <v>66</v>
      </c>
      <c r="N962">
        <v>42</v>
      </c>
      <c r="O962" t="s">
        <v>81</v>
      </c>
      <c r="P962">
        <v>113</v>
      </c>
      <c r="T962" t="str">
        <f t="shared" si="47"/>
        <v xml:space="preserve">CL 48 FF SUR 42 C 113   </v>
      </c>
      <c r="V962">
        <v>2762098</v>
      </c>
      <c r="W962" t="s">
        <v>3466</v>
      </c>
      <c r="X962" t="s">
        <v>80</v>
      </c>
      <c r="Y962" t="s">
        <v>3467</v>
      </c>
      <c r="AA962" t="s">
        <v>66</v>
      </c>
      <c r="AB962">
        <v>42</v>
      </c>
      <c r="AC962" t="s">
        <v>81</v>
      </c>
      <c r="AD962">
        <v>113</v>
      </c>
      <c r="AH962" t="str">
        <f t="shared" si="46"/>
        <v xml:space="preserve">CL 48FF  SUR 42 C 113   </v>
      </c>
      <c r="AI962" t="s">
        <v>61</v>
      </c>
      <c r="AJ962" t="s">
        <v>61</v>
      </c>
      <c r="AK962" t="s">
        <v>225</v>
      </c>
      <c r="AO962" s="1"/>
      <c r="AP962">
        <v>7</v>
      </c>
      <c r="AQ962" s="17">
        <v>41624</v>
      </c>
      <c r="AR962" s="4"/>
      <c r="AS962" s="5">
        <f t="shared" si="44"/>
        <v>-41624</v>
      </c>
      <c r="AU962" t="s">
        <v>15</v>
      </c>
    </row>
    <row r="963" spans="1:83" ht="15" customHeight="1">
      <c r="B963" t="s">
        <v>3468</v>
      </c>
      <c r="C963">
        <v>1307767</v>
      </c>
      <c r="D963" t="s">
        <v>64</v>
      </c>
      <c r="E963" t="s">
        <v>101</v>
      </c>
      <c r="H963" s="7" t="s">
        <v>3469</v>
      </c>
      <c r="I963" t="s">
        <v>273</v>
      </c>
      <c r="T963" t="str">
        <f t="shared" si="47"/>
        <v xml:space="preserve">         </v>
      </c>
      <c r="W963" t="s">
        <v>3470</v>
      </c>
      <c r="X963" t="s">
        <v>80</v>
      </c>
      <c r="Y963">
        <v>41</v>
      </c>
      <c r="Z963" t="s">
        <v>104</v>
      </c>
      <c r="AA963" t="s">
        <v>66</v>
      </c>
      <c r="AB963">
        <v>32</v>
      </c>
      <c r="AC963" t="s">
        <v>104</v>
      </c>
      <c r="AD963">
        <v>13</v>
      </c>
      <c r="AH963" t="str">
        <f t="shared" si="46"/>
        <v xml:space="preserve">CL 41 B SUR 32 B 13   </v>
      </c>
      <c r="AI963" t="s">
        <v>61</v>
      </c>
      <c r="AJ963" t="s">
        <v>61</v>
      </c>
      <c r="AK963" t="s">
        <v>67</v>
      </c>
      <c r="AO963" s="1"/>
      <c r="AP963">
        <v>7</v>
      </c>
      <c r="AQ963" s="17">
        <v>41626</v>
      </c>
      <c r="AR963" s="4"/>
      <c r="AS963" s="5">
        <f t="shared" si="44"/>
        <v>-41626</v>
      </c>
      <c r="AU963" t="s">
        <v>15</v>
      </c>
    </row>
    <row r="964" spans="1:83" ht="15" customHeight="1">
      <c r="B964" t="s">
        <v>3471</v>
      </c>
      <c r="C964">
        <v>151534</v>
      </c>
      <c r="D964" t="s">
        <v>87</v>
      </c>
      <c r="H964" s="7" t="s">
        <v>3472</v>
      </c>
      <c r="I964" t="s">
        <v>3473</v>
      </c>
      <c r="J964" t="s">
        <v>80</v>
      </c>
      <c r="K964">
        <v>49</v>
      </c>
      <c r="L964" t="s">
        <v>170</v>
      </c>
      <c r="M964" t="s">
        <v>66</v>
      </c>
      <c r="N964">
        <v>40</v>
      </c>
      <c r="O964" t="s">
        <v>83</v>
      </c>
      <c r="P964">
        <v>38</v>
      </c>
      <c r="T964" t="str">
        <f t="shared" si="47"/>
        <v xml:space="preserve">CL 49 D SUR 40 A 38   </v>
      </c>
      <c r="V964">
        <v>2708514</v>
      </c>
      <c r="AH964" t="str">
        <f t="shared" si="46"/>
        <v xml:space="preserve">         </v>
      </c>
      <c r="AK964" t="s">
        <v>225</v>
      </c>
      <c r="AO964" s="1"/>
      <c r="AP964">
        <v>7</v>
      </c>
      <c r="AQ964" s="17">
        <v>41621</v>
      </c>
      <c r="AR964" s="4"/>
      <c r="AS964" s="5">
        <f t="shared" ref="AS964:AS1027" si="48">+AR964-AQ964</f>
        <v>-41621</v>
      </c>
      <c r="AU964" t="s">
        <v>15</v>
      </c>
    </row>
    <row r="965" spans="1:83" ht="15" customHeight="1">
      <c r="B965" t="s">
        <v>3474</v>
      </c>
      <c r="C965" t="s">
        <v>3475</v>
      </c>
      <c r="D965" t="s">
        <v>77</v>
      </c>
      <c r="H965" s="7" t="s">
        <v>3476</v>
      </c>
      <c r="I965" t="s">
        <v>3477</v>
      </c>
      <c r="T965" t="s">
        <v>3373</v>
      </c>
      <c r="U965" t="s">
        <v>61</v>
      </c>
      <c r="V965" t="s">
        <v>61</v>
      </c>
      <c r="W965" t="s">
        <v>3478</v>
      </c>
      <c r="X965" t="s">
        <v>80</v>
      </c>
      <c r="Y965">
        <v>40</v>
      </c>
      <c r="AA965" t="s">
        <v>66</v>
      </c>
      <c r="AB965">
        <v>27</v>
      </c>
      <c r="AD965">
        <v>107</v>
      </c>
      <c r="AH965" t="str">
        <f t="shared" si="46"/>
        <v xml:space="preserve">CL 40  SUR 27  107   </v>
      </c>
      <c r="AI965">
        <v>15927968</v>
      </c>
      <c r="AJ965">
        <v>2707007</v>
      </c>
      <c r="AK965" t="s">
        <v>339</v>
      </c>
      <c r="AO965" s="1"/>
      <c r="AP965">
        <v>6</v>
      </c>
      <c r="AQ965" s="17">
        <v>41628</v>
      </c>
      <c r="AR965" s="4">
        <v>41677</v>
      </c>
      <c r="AS965" s="5">
        <f t="shared" si="48"/>
        <v>49</v>
      </c>
      <c r="AT965" t="s">
        <v>75</v>
      </c>
      <c r="AU965" t="s">
        <v>15</v>
      </c>
      <c r="AV965" s="10">
        <v>41677</v>
      </c>
      <c r="AW965" s="9" t="s">
        <v>859</v>
      </c>
      <c r="AX965" s="10">
        <v>41680</v>
      </c>
      <c r="CE965" s="10">
        <v>41680</v>
      </c>
    </row>
    <row r="966" spans="1:83" ht="15" customHeight="1">
      <c r="B966" t="s">
        <v>3479</v>
      </c>
      <c r="C966" t="s">
        <v>3480</v>
      </c>
      <c r="D966" t="s">
        <v>64</v>
      </c>
      <c r="E966" t="s">
        <v>101</v>
      </c>
      <c r="H966" s="7" t="s">
        <v>3481</v>
      </c>
      <c r="I966" t="s">
        <v>3482</v>
      </c>
      <c r="T966" t="s">
        <v>3373</v>
      </c>
      <c r="U966" t="s">
        <v>61</v>
      </c>
      <c r="V966" t="s">
        <v>61</v>
      </c>
      <c r="W966" t="s">
        <v>2182</v>
      </c>
      <c r="X966" t="s">
        <v>80</v>
      </c>
      <c r="Y966">
        <v>49</v>
      </c>
      <c r="Z966" t="s">
        <v>170</v>
      </c>
      <c r="AA966" t="s">
        <v>66</v>
      </c>
      <c r="AB966">
        <v>40</v>
      </c>
      <c r="AC966" t="s">
        <v>83</v>
      </c>
      <c r="AD966">
        <v>145</v>
      </c>
      <c r="AH966" t="str">
        <f t="shared" si="46"/>
        <v xml:space="preserve">CL 49 D SUR 40 A 145   </v>
      </c>
      <c r="AI966" t="s">
        <v>61</v>
      </c>
      <c r="AJ966" t="s">
        <v>61</v>
      </c>
      <c r="AK966" t="s">
        <v>225</v>
      </c>
      <c r="AO966" s="1"/>
      <c r="AP966">
        <v>7</v>
      </c>
      <c r="AQ966" s="17">
        <v>41628</v>
      </c>
      <c r="AR966" s="4"/>
      <c r="AS966" s="5">
        <f t="shared" si="48"/>
        <v>-41628</v>
      </c>
      <c r="AT966" t="s">
        <v>75</v>
      </c>
      <c r="AU966" t="s">
        <v>15</v>
      </c>
    </row>
    <row r="967" spans="1:83" ht="15" customHeight="1">
      <c r="B967" t="s">
        <v>3483</v>
      </c>
      <c r="C967">
        <v>1307778</v>
      </c>
      <c r="D967" t="s">
        <v>64</v>
      </c>
      <c r="E967" t="s">
        <v>101</v>
      </c>
      <c r="H967" s="7" t="s">
        <v>3484</v>
      </c>
      <c r="I967" t="s">
        <v>3482</v>
      </c>
      <c r="T967" t="s">
        <v>3373</v>
      </c>
      <c r="U967" t="s">
        <v>61</v>
      </c>
      <c r="V967" t="s">
        <v>61</v>
      </c>
      <c r="W967" t="s">
        <v>3485</v>
      </c>
      <c r="X967" t="s">
        <v>63</v>
      </c>
      <c r="Y967">
        <v>38</v>
      </c>
      <c r="AB967">
        <v>38</v>
      </c>
      <c r="AD967">
        <v>12</v>
      </c>
      <c r="AE967" t="s">
        <v>66</v>
      </c>
      <c r="AH967" t="str">
        <f t="shared" si="46"/>
        <v xml:space="preserve">KR 38   38  12 SUR  </v>
      </c>
      <c r="AI967" t="s">
        <v>61</v>
      </c>
      <c r="AJ967" t="s">
        <v>61</v>
      </c>
      <c r="AK967" t="s">
        <v>211</v>
      </c>
      <c r="AO967" s="1"/>
      <c r="AP967">
        <v>9</v>
      </c>
      <c r="AQ967" s="17">
        <v>41627</v>
      </c>
      <c r="AR967" s="4"/>
      <c r="AS967" s="5">
        <f t="shared" si="48"/>
        <v>-41627</v>
      </c>
      <c r="AT967" t="s">
        <v>75</v>
      </c>
      <c r="AU967" t="s">
        <v>15</v>
      </c>
    </row>
    <row r="968" spans="1:83" ht="15" customHeight="1">
      <c r="B968" t="s">
        <v>3486</v>
      </c>
      <c r="C968">
        <v>1307806</v>
      </c>
      <c r="D968" t="s">
        <v>64</v>
      </c>
      <c r="E968" t="s">
        <v>101</v>
      </c>
      <c r="H968" s="7" t="s">
        <v>3487</v>
      </c>
      <c r="I968" t="s">
        <v>3488</v>
      </c>
      <c r="T968" t="s">
        <v>3373</v>
      </c>
      <c r="U968" t="s">
        <v>61</v>
      </c>
      <c r="V968">
        <v>2762689</v>
      </c>
      <c r="W968" t="s">
        <v>2182</v>
      </c>
      <c r="X968" t="s">
        <v>63</v>
      </c>
      <c r="Y968">
        <v>42</v>
      </c>
      <c r="Z968" t="s">
        <v>81</v>
      </c>
      <c r="AB968">
        <v>45</v>
      </c>
      <c r="AC968" t="s">
        <v>81</v>
      </c>
      <c r="AD968">
        <v>59</v>
      </c>
      <c r="AE968" t="s">
        <v>66</v>
      </c>
      <c r="AH968" t="str">
        <f t="shared" si="46"/>
        <v xml:space="preserve">KR 42 C  45 C 59 SUR  </v>
      </c>
      <c r="AI968" t="s">
        <v>61</v>
      </c>
      <c r="AJ968" t="s">
        <v>61</v>
      </c>
      <c r="AK968" t="s">
        <v>316</v>
      </c>
      <c r="AO968" s="1"/>
      <c r="AP968">
        <v>7</v>
      </c>
      <c r="AQ968" s="17">
        <v>41628</v>
      </c>
      <c r="AR968" s="4"/>
      <c r="AS968" s="5">
        <f t="shared" si="48"/>
        <v>-41628</v>
      </c>
      <c r="AT968" t="s">
        <v>75</v>
      </c>
      <c r="AU968" t="s">
        <v>15</v>
      </c>
    </row>
    <row r="969" spans="1:83" ht="15" customHeight="1">
      <c r="B969" t="s">
        <v>3489</v>
      </c>
      <c r="C969">
        <v>1307788</v>
      </c>
      <c r="D969" t="s">
        <v>94</v>
      </c>
      <c r="H969" s="7" t="s">
        <v>3490</v>
      </c>
      <c r="I969" t="s">
        <v>2879</v>
      </c>
      <c r="T969" t="s">
        <v>3373</v>
      </c>
      <c r="U969" t="s">
        <v>61</v>
      </c>
      <c r="V969">
        <v>3394000</v>
      </c>
      <c r="W969" t="s">
        <v>2182</v>
      </c>
      <c r="AH969" t="s">
        <v>3491</v>
      </c>
      <c r="AI969" t="s">
        <v>61</v>
      </c>
      <c r="AJ969" t="s">
        <v>61</v>
      </c>
      <c r="AL969" t="s">
        <v>91</v>
      </c>
      <c r="AO969" s="1"/>
      <c r="AP969">
        <v>12</v>
      </c>
      <c r="AQ969" s="17">
        <v>41627</v>
      </c>
      <c r="AR969" s="4"/>
      <c r="AS969" s="5">
        <f t="shared" si="48"/>
        <v>-41627</v>
      </c>
      <c r="AT969" t="s">
        <v>84</v>
      </c>
      <c r="AU969" t="s">
        <v>15</v>
      </c>
      <c r="CE969" s="10">
        <v>41675</v>
      </c>
    </row>
    <row r="970" spans="1:83" ht="15" customHeight="1">
      <c r="B970" t="s">
        <v>3492</v>
      </c>
      <c r="C970">
        <v>131725</v>
      </c>
      <c r="D970" t="s">
        <v>87</v>
      </c>
      <c r="H970" s="7" t="s">
        <v>3493</v>
      </c>
      <c r="I970" t="s">
        <v>3494</v>
      </c>
      <c r="J970" t="s">
        <v>63</v>
      </c>
      <c r="K970">
        <v>25</v>
      </c>
      <c r="N970">
        <v>38</v>
      </c>
      <c r="O970" t="s">
        <v>170</v>
      </c>
      <c r="P970">
        <v>2</v>
      </c>
      <c r="Q970" t="s">
        <v>66</v>
      </c>
      <c r="T970" t="str">
        <f t="shared" ref="T970:T981" si="49">CONCATENATE(J970," ",K970," ",L970," ",M970," ",N970," ",O970," ",P970," ",Q970," ",R970," ",S970)</f>
        <v xml:space="preserve">KR 25   38 D 2 SUR  </v>
      </c>
      <c r="U970" t="s">
        <v>61</v>
      </c>
      <c r="V970" t="s">
        <v>3495</v>
      </c>
      <c r="W970" t="s">
        <v>3496</v>
      </c>
      <c r="AH970" t="s">
        <v>3497</v>
      </c>
      <c r="AI970" t="s">
        <v>61</v>
      </c>
      <c r="AJ970" t="s">
        <v>61</v>
      </c>
      <c r="AK970" t="s">
        <v>454</v>
      </c>
      <c r="AO970" s="1"/>
      <c r="AP970">
        <v>6</v>
      </c>
      <c r="AQ970" s="17">
        <v>41635</v>
      </c>
      <c r="AR970" s="4"/>
      <c r="AS970" s="5">
        <f t="shared" si="48"/>
        <v>-41635</v>
      </c>
      <c r="AT970" t="s">
        <v>75</v>
      </c>
      <c r="AU970" t="s">
        <v>15</v>
      </c>
    </row>
    <row r="971" spans="1:83" ht="15" customHeight="1">
      <c r="B971" t="s">
        <v>3498</v>
      </c>
      <c r="C971">
        <v>131753</v>
      </c>
      <c r="D971" t="s">
        <v>87</v>
      </c>
      <c r="H971" s="7" t="s">
        <v>3393</v>
      </c>
      <c r="I971" t="s">
        <v>3344</v>
      </c>
      <c r="J971" t="s">
        <v>80</v>
      </c>
      <c r="K971">
        <v>40</v>
      </c>
      <c r="L971" t="s">
        <v>104</v>
      </c>
      <c r="M971" t="s">
        <v>66</v>
      </c>
      <c r="N971">
        <v>37</v>
      </c>
      <c r="P971">
        <v>24</v>
      </c>
      <c r="T971" t="str">
        <f t="shared" si="49"/>
        <v xml:space="preserve">CL 40 B SUR 37  24   </v>
      </c>
      <c r="U971" t="s">
        <v>61</v>
      </c>
      <c r="V971">
        <v>3394072</v>
      </c>
      <c r="W971" t="s">
        <v>3499</v>
      </c>
      <c r="X971" t="s">
        <v>80</v>
      </c>
      <c r="Y971">
        <v>24</v>
      </c>
      <c r="AA971" t="s">
        <v>66</v>
      </c>
      <c r="AB971">
        <v>38</v>
      </c>
      <c r="AD971">
        <v>5</v>
      </c>
      <c r="AH971" t="str">
        <f t="shared" si="46"/>
        <v xml:space="preserve">CL 24  SUR 38  5   </v>
      </c>
      <c r="AI971" t="s">
        <v>61</v>
      </c>
      <c r="AJ971">
        <v>5986067</v>
      </c>
      <c r="AK971" t="s">
        <v>374</v>
      </c>
      <c r="AO971" s="1"/>
      <c r="AP971">
        <v>4</v>
      </c>
      <c r="AQ971" s="17">
        <v>41635</v>
      </c>
      <c r="AR971" s="4"/>
      <c r="AS971" s="5">
        <f t="shared" si="48"/>
        <v>-41635</v>
      </c>
      <c r="AT971" t="s">
        <v>75</v>
      </c>
      <c r="AU971" t="s">
        <v>15</v>
      </c>
    </row>
    <row r="972" spans="1:83" ht="15" customHeight="1">
      <c r="B972" t="s">
        <v>3500</v>
      </c>
      <c r="C972" t="s">
        <v>3501</v>
      </c>
      <c r="D972" t="s">
        <v>125</v>
      </c>
      <c r="H972" s="7" t="s">
        <v>3502</v>
      </c>
      <c r="I972" t="s">
        <v>3344</v>
      </c>
      <c r="J972" t="s">
        <v>80</v>
      </c>
      <c r="K972">
        <v>41</v>
      </c>
      <c r="L972" t="s">
        <v>104</v>
      </c>
      <c r="M972" t="s">
        <v>66</v>
      </c>
      <c r="N972">
        <v>37</v>
      </c>
      <c r="P972">
        <v>24</v>
      </c>
      <c r="T972" t="str">
        <f>CONCATENATE(J972," ",K972," ",L972," ",M972," ",N972," ",O972," ",P972," ",Q972," ",R972," ",S972)</f>
        <v xml:space="preserve">CL 41 B SUR 37  24   </v>
      </c>
      <c r="U972" t="s">
        <v>61</v>
      </c>
      <c r="V972">
        <v>3394072</v>
      </c>
      <c r="W972" t="s">
        <v>3503</v>
      </c>
      <c r="X972" t="s">
        <v>80</v>
      </c>
      <c r="Y972">
        <v>45</v>
      </c>
      <c r="Z972" t="s">
        <v>83</v>
      </c>
      <c r="AA972" t="s">
        <v>66</v>
      </c>
      <c r="AB972">
        <v>39</v>
      </c>
      <c r="AC972" t="s">
        <v>104</v>
      </c>
      <c r="AD972">
        <v>22</v>
      </c>
      <c r="AH972" t="str">
        <f t="shared" si="46"/>
        <v xml:space="preserve">CL 45 A SUR 39 B 22   </v>
      </c>
      <c r="AI972">
        <v>43679617</v>
      </c>
      <c r="AJ972">
        <v>3311565</v>
      </c>
      <c r="AK972" t="s">
        <v>109</v>
      </c>
      <c r="AO972" s="1"/>
      <c r="AP972">
        <v>7</v>
      </c>
      <c r="AQ972" s="17">
        <v>41618</v>
      </c>
      <c r="AR972" s="4">
        <v>41618</v>
      </c>
      <c r="AS972" s="5">
        <f t="shared" si="48"/>
        <v>0</v>
      </c>
      <c r="AT972" t="s">
        <v>75</v>
      </c>
      <c r="AU972" t="s">
        <v>15</v>
      </c>
      <c r="AV972" s="10">
        <v>41618</v>
      </c>
      <c r="AW972" s="9" t="s">
        <v>526</v>
      </c>
      <c r="AX972" s="10">
        <v>41618</v>
      </c>
      <c r="AY972" s="10">
        <v>41694</v>
      </c>
      <c r="AZ972" s="9" t="s">
        <v>3504</v>
      </c>
      <c r="BA972" s="10">
        <v>41695</v>
      </c>
    </row>
    <row r="973" spans="1:83" ht="15" customHeight="1">
      <c r="B973" t="s">
        <v>3505</v>
      </c>
      <c r="C973" t="s">
        <v>3506</v>
      </c>
      <c r="D973" t="s">
        <v>87</v>
      </c>
      <c r="H973" s="7" t="s">
        <v>3507</v>
      </c>
      <c r="I973" t="s">
        <v>3508</v>
      </c>
      <c r="J973" t="s">
        <v>80</v>
      </c>
      <c r="K973">
        <v>45</v>
      </c>
      <c r="L973" t="s">
        <v>104</v>
      </c>
      <c r="M973" t="s">
        <v>66</v>
      </c>
      <c r="N973">
        <v>36</v>
      </c>
      <c r="P973">
        <v>88</v>
      </c>
      <c r="T973" t="str">
        <f t="shared" si="49"/>
        <v xml:space="preserve">CL 45 B SUR 36  88   </v>
      </c>
      <c r="U973">
        <v>42870471</v>
      </c>
      <c r="V973" t="s">
        <v>3509</v>
      </c>
      <c r="W973" t="s">
        <v>3466</v>
      </c>
      <c r="AH973" t="s">
        <v>3497</v>
      </c>
      <c r="AI973" t="s">
        <v>61</v>
      </c>
      <c r="AJ973" t="s">
        <v>61</v>
      </c>
      <c r="AK973" t="s">
        <v>959</v>
      </c>
      <c r="AO973" s="1"/>
      <c r="AP973">
        <v>7</v>
      </c>
      <c r="AQ973" s="17">
        <v>41627</v>
      </c>
      <c r="AR973" s="4">
        <v>41647</v>
      </c>
      <c r="AS973" s="5">
        <f t="shared" si="48"/>
        <v>20</v>
      </c>
      <c r="AT973" t="s">
        <v>75</v>
      </c>
      <c r="AU973" t="s">
        <v>15</v>
      </c>
      <c r="CE973" s="10">
        <v>41725</v>
      </c>
    </row>
    <row r="974" spans="1:83" ht="15" customHeight="1">
      <c r="A974" t="s">
        <v>3510</v>
      </c>
      <c r="B974" t="s">
        <v>3511</v>
      </c>
      <c r="C974" t="s">
        <v>3512</v>
      </c>
      <c r="D974" t="s">
        <v>180</v>
      </c>
      <c r="H974" s="7" t="s">
        <v>3513</v>
      </c>
      <c r="I974" t="s">
        <v>3514</v>
      </c>
      <c r="J974" t="s">
        <v>63</v>
      </c>
      <c r="K974">
        <v>23</v>
      </c>
      <c r="N974">
        <v>36</v>
      </c>
      <c r="O974" t="s">
        <v>83</v>
      </c>
      <c r="P974">
        <v>48</v>
      </c>
      <c r="Q974" t="s">
        <v>66</v>
      </c>
      <c r="T974" t="str">
        <f t="shared" si="49"/>
        <v xml:space="preserve">KR 23   36 A 48 SUR  </v>
      </c>
      <c r="U974" t="s">
        <v>61</v>
      </c>
      <c r="V974" t="s">
        <v>3515</v>
      </c>
      <c r="W974" t="s">
        <v>3466</v>
      </c>
      <c r="AH974" t="s">
        <v>3497</v>
      </c>
      <c r="AI974" t="s">
        <v>61</v>
      </c>
      <c r="AJ974" t="s">
        <v>61</v>
      </c>
      <c r="AK974" t="s">
        <v>276</v>
      </c>
      <c r="AO974" s="1"/>
      <c r="AP974" s="22">
        <v>5</v>
      </c>
      <c r="AQ974" s="17">
        <v>41627</v>
      </c>
      <c r="AR974" s="4"/>
      <c r="AS974" s="5">
        <f t="shared" si="48"/>
        <v>-41627</v>
      </c>
      <c r="AT974" t="s">
        <v>806</v>
      </c>
      <c r="AU974" t="s">
        <v>15</v>
      </c>
      <c r="CE974" s="10">
        <v>41675</v>
      </c>
    </row>
    <row r="975" spans="1:83" ht="15" customHeight="1">
      <c r="B975" t="s">
        <v>3516</v>
      </c>
      <c r="C975" t="s">
        <v>3517</v>
      </c>
      <c r="D975" t="s">
        <v>64</v>
      </c>
      <c r="E975" t="s">
        <v>101</v>
      </c>
      <c r="H975" s="7" t="s">
        <v>3518</v>
      </c>
      <c r="I975" t="s">
        <v>3519</v>
      </c>
      <c r="J975" t="s">
        <v>63</v>
      </c>
      <c r="K975">
        <v>43</v>
      </c>
      <c r="L975" t="s">
        <v>104</v>
      </c>
      <c r="N975">
        <v>34</v>
      </c>
      <c r="P975">
        <v>50</v>
      </c>
      <c r="Q975" t="s">
        <v>66</v>
      </c>
      <c r="T975" t="str">
        <f t="shared" si="49"/>
        <v xml:space="preserve">KR 43 B  34  50 SUR  </v>
      </c>
      <c r="U975">
        <v>70569291</v>
      </c>
      <c r="V975" t="s">
        <v>3520</v>
      </c>
      <c r="W975" t="s">
        <v>3521</v>
      </c>
      <c r="X975" t="s">
        <v>80</v>
      </c>
      <c r="Y975">
        <v>38</v>
      </c>
      <c r="Z975" t="s">
        <v>83</v>
      </c>
      <c r="AA975" t="s">
        <v>66</v>
      </c>
      <c r="AB975">
        <v>41</v>
      </c>
      <c r="AD975">
        <v>53</v>
      </c>
      <c r="AH975" t="str">
        <f t="shared" ref="AH975:AH1036" si="50">CONCATENATE(X975," ",Y975," ",Z975," ",AA975," ",AB975," ",AC975," ",AD975," ",AE975," ",AF975," ",AG975)</f>
        <v xml:space="preserve">CL 38 A SUR 41  53   </v>
      </c>
      <c r="AI975" t="s">
        <v>61</v>
      </c>
      <c r="AJ975" t="s">
        <v>61</v>
      </c>
      <c r="AK975" t="s">
        <v>147</v>
      </c>
      <c r="AO975" s="1"/>
      <c r="AP975">
        <v>9</v>
      </c>
      <c r="AQ975" s="17">
        <v>41635</v>
      </c>
      <c r="AR975" s="4">
        <v>41677</v>
      </c>
      <c r="AS975" s="5">
        <f t="shared" si="48"/>
        <v>42</v>
      </c>
      <c r="AT975" t="s">
        <v>3256</v>
      </c>
      <c r="AU975" t="s">
        <v>15</v>
      </c>
      <c r="CE975" s="10">
        <v>41703</v>
      </c>
    </row>
    <row r="976" spans="1:83" ht="15" customHeight="1">
      <c r="B976" t="s">
        <v>3522</v>
      </c>
      <c r="C976">
        <v>1307839</v>
      </c>
      <c r="D976" t="s">
        <v>77</v>
      </c>
      <c r="H976" s="7" t="s">
        <v>3523</v>
      </c>
      <c r="I976" t="s">
        <v>3524</v>
      </c>
      <c r="J976" t="s">
        <v>80</v>
      </c>
      <c r="K976">
        <v>39</v>
      </c>
      <c r="M976" t="s">
        <v>66</v>
      </c>
      <c r="N976">
        <v>40</v>
      </c>
      <c r="P976">
        <v>23</v>
      </c>
      <c r="T976" t="str">
        <f t="shared" si="49"/>
        <v xml:space="preserve">CL 39  SUR 40  23   </v>
      </c>
      <c r="U976">
        <v>1037590743</v>
      </c>
      <c r="V976">
        <v>3315355</v>
      </c>
      <c r="W976" t="s">
        <v>3525</v>
      </c>
      <c r="X976" t="s">
        <v>63</v>
      </c>
      <c r="Y976">
        <v>41</v>
      </c>
      <c r="AB976">
        <v>36</v>
      </c>
      <c r="AD976">
        <v>16</v>
      </c>
      <c r="AE976" t="s">
        <v>66</v>
      </c>
      <c r="AH976" t="str">
        <f t="shared" si="50"/>
        <v xml:space="preserve">KR 41   36  16 SUR  </v>
      </c>
      <c r="AI976">
        <v>70080173</v>
      </c>
      <c r="AJ976">
        <v>3025830</v>
      </c>
      <c r="AK976" t="s">
        <v>147</v>
      </c>
      <c r="AP976">
        <v>9</v>
      </c>
      <c r="AQ976" s="17">
        <v>41631</v>
      </c>
      <c r="AR976" s="4">
        <v>41695</v>
      </c>
      <c r="AS976" s="5">
        <f t="shared" si="48"/>
        <v>64</v>
      </c>
      <c r="AT976" t="s">
        <v>806</v>
      </c>
      <c r="AU976" t="s">
        <v>15</v>
      </c>
      <c r="BK976" s="10">
        <v>41695</v>
      </c>
      <c r="BL976" s="10">
        <v>41695</v>
      </c>
      <c r="CE976" s="10">
        <v>41704</v>
      </c>
    </row>
    <row r="977" spans="1:83" ht="15" customHeight="1">
      <c r="B977" t="s">
        <v>3526</v>
      </c>
      <c r="C977" t="s">
        <v>3527</v>
      </c>
      <c r="D977" t="s">
        <v>94</v>
      </c>
      <c r="H977" s="7" t="s">
        <v>3528</v>
      </c>
      <c r="I977" t="s">
        <v>3529</v>
      </c>
      <c r="J977" t="s">
        <v>80</v>
      </c>
      <c r="K977">
        <v>39</v>
      </c>
      <c r="L977" t="s">
        <v>83</v>
      </c>
      <c r="M977" t="s">
        <v>66</v>
      </c>
      <c r="N977">
        <v>45</v>
      </c>
      <c r="P977">
        <v>16</v>
      </c>
      <c r="T977" t="str">
        <f t="shared" si="49"/>
        <v xml:space="preserve">CL 39 A SUR 45  16   </v>
      </c>
      <c r="U977" t="s">
        <v>61</v>
      </c>
      <c r="V977" t="s">
        <v>61</v>
      </c>
      <c r="W977" t="s">
        <v>2718</v>
      </c>
      <c r="X977" t="s">
        <v>80</v>
      </c>
      <c r="Y977">
        <v>39</v>
      </c>
      <c r="Z977" t="s">
        <v>83</v>
      </c>
      <c r="AA977" t="s">
        <v>66</v>
      </c>
      <c r="AB977">
        <v>45</v>
      </c>
      <c r="AD977">
        <v>16</v>
      </c>
      <c r="AH977" t="str">
        <f t="shared" si="50"/>
        <v xml:space="preserve">CL 39 A SUR 45  16   </v>
      </c>
      <c r="AI977" t="s">
        <v>61</v>
      </c>
      <c r="AJ977" t="s">
        <v>61</v>
      </c>
      <c r="AK977" t="s">
        <v>3530</v>
      </c>
      <c r="AP977">
        <v>8</v>
      </c>
      <c r="AQ977" s="17">
        <v>41631</v>
      </c>
      <c r="AR977" s="4"/>
      <c r="AS977" s="5">
        <f t="shared" si="48"/>
        <v>-41631</v>
      </c>
      <c r="AT977" t="s">
        <v>75</v>
      </c>
      <c r="AU977" t="s">
        <v>15</v>
      </c>
    </row>
    <row r="978" spans="1:83" ht="15" customHeight="1">
      <c r="B978" t="s">
        <v>3531</v>
      </c>
      <c r="C978">
        <v>1307832</v>
      </c>
      <c r="D978" t="s">
        <v>64</v>
      </c>
      <c r="E978" t="s">
        <v>286</v>
      </c>
      <c r="H978" s="7" t="s">
        <v>3532</v>
      </c>
      <c r="I978" t="s">
        <v>3482</v>
      </c>
      <c r="T978" t="s">
        <v>3373</v>
      </c>
      <c r="U978" t="s">
        <v>61</v>
      </c>
      <c r="V978" t="s">
        <v>61</v>
      </c>
      <c r="W978" t="s">
        <v>3533</v>
      </c>
      <c r="X978" t="s">
        <v>146</v>
      </c>
      <c r="Y978">
        <v>34</v>
      </c>
      <c r="Z978" t="s">
        <v>104</v>
      </c>
      <c r="AA978" t="s">
        <v>66</v>
      </c>
      <c r="AB978">
        <v>29</v>
      </c>
      <c r="AD978">
        <v>89</v>
      </c>
      <c r="AG978">
        <v>125</v>
      </c>
      <c r="AH978" t="str">
        <f t="shared" si="50"/>
        <v>TR 34 B SUR 29  89   125</v>
      </c>
      <c r="AI978" t="s">
        <v>61</v>
      </c>
      <c r="AJ978" t="s">
        <v>61</v>
      </c>
      <c r="AK978" t="s">
        <v>194</v>
      </c>
      <c r="AP978">
        <v>3</v>
      </c>
      <c r="AQ978" s="17">
        <v>41635</v>
      </c>
      <c r="AR978" s="4"/>
      <c r="AS978" s="5">
        <f t="shared" si="48"/>
        <v>-41635</v>
      </c>
      <c r="AT978" t="s">
        <v>75</v>
      </c>
      <c r="AU978" t="s">
        <v>15</v>
      </c>
    </row>
    <row r="979" spans="1:83" ht="15" customHeight="1">
      <c r="B979" t="s">
        <v>3534</v>
      </c>
      <c r="C979">
        <v>1307833</v>
      </c>
      <c r="D979" t="s">
        <v>64</v>
      </c>
      <c r="E979" t="s">
        <v>286</v>
      </c>
      <c r="H979" s="7" t="s">
        <v>3535</v>
      </c>
      <c r="I979" t="s">
        <v>3482</v>
      </c>
      <c r="T979" t="s">
        <v>3373</v>
      </c>
      <c r="U979" t="s">
        <v>61</v>
      </c>
      <c r="V979" t="s">
        <v>61</v>
      </c>
      <c r="W979" t="s">
        <v>3536</v>
      </c>
      <c r="X979" t="s">
        <v>146</v>
      </c>
      <c r="Y979">
        <v>34</v>
      </c>
      <c r="Z979" t="s">
        <v>83</v>
      </c>
      <c r="AA979" t="s">
        <v>66</v>
      </c>
      <c r="AB979">
        <v>34</v>
      </c>
      <c r="AD979">
        <v>24</v>
      </c>
      <c r="AG979">
        <v>100</v>
      </c>
      <c r="AH979" t="str">
        <f t="shared" si="50"/>
        <v>TR 34 A SUR 34  24   100</v>
      </c>
      <c r="AI979" t="s">
        <v>61</v>
      </c>
      <c r="AJ979" t="s">
        <v>61</v>
      </c>
      <c r="AK979" t="s">
        <v>194</v>
      </c>
      <c r="AP979">
        <v>3</v>
      </c>
      <c r="AQ979" s="17">
        <v>41635</v>
      </c>
      <c r="AR979" s="4"/>
      <c r="AS979" s="5">
        <f t="shared" si="48"/>
        <v>-41635</v>
      </c>
      <c r="AT979" t="s">
        <v>75</v>
      </c>
      <c r="AU979" t="s">
        <v>15</v>
      </c>
      <c r="CE979" s="10">
        <v>41675</v>
      </c>
    </row>
    <row r="980" spans="1:83" ht="15" customHeight="1">
      <c r="B980" t="s">
        <v>3537</v>
      </c>
      <c r="C980">
        <v>1307825</v>
      </c>
      <c r="D980" t="s">
        <v>3538</v>
      </c>
      <c r="H980" s="7" t="s">
        <v>3539</v>
      </c>
      <c r="I980" t="s">
        <v>3540</v>
      </c>
      <c r="J980" t="s">
        <v>80</v>
      </c>
      <c r="K980">
        <v>48</v>
      </c>
      <c r="M980" t="s">
        <v>66</v>
      </c>
      <c r="N980">
        <v>39</v>
      </c>
      <c r="O980" t="s">
        <v>83</v>
      </c>
      <c r="P980">
        <v>50</v>
      </c>
      <c r="S980" t="s">
        <v>3541</v>
      </c>
      <c r="T980" t="str">
        <f t="shared" si="49"/>
        <v>CL 48  SUR 39 A 50   105-107</v>
      </c>
      <c r="U980" t="s">
        <v>61</v>
      </c>
      <c r="V980" t="s">
        <v>61</v>
      </c>
      <c r="W980" t="s">
        <v>3542</v>
      </c>
      <c r="AH980" t="s">
        <v>3497</v>
      </c>
      <c r="AI980" t="s">
        <v>61</v>
      </c>
      <c r="AJ980" t="s">
        <v>61</v>
      </c>
      <c r="AK980" t="s">
        <v>225</v>
      </c>
      <c r="AP980">
        <v>7</v>
      </c>
      <c r="AQ980" s="17">
        <v>41634</v>
      </c>
      <c r="AR980" s="4"/>
      <c r="AS980" s="5">
        <f t="shared" si="48"/>
        <v>-41634</v>
      </c>
      <c r="AT980" t="s">
        <v>75</v>
      </c>
      <c r="AU980" t="s">
        <v>15</v>
      </c>
    </row>
    <row r="981" spans="1:83" ht="15" customHeight="1">
      <c r="B981" t="s">
        <v>3543</v>
      </c>
      <c r="C981">
        <v>1307823</v>
      </c>
      <c r="D981" t="s">
        <v>64</v>
      </c>
      <c r="E981" t="s">
        <v>101</v>
      </c>
      <c r="H981" s="7" t="s">
        <v>3544</v>
      </c>
      <c r="I981" t="s">
        <v>3545</v>
      </c>
      <c r="J981" t="s">
        <v>80</v>
      </c>
      <c r="K981">
        <v>37</v>
      </c>
      <c r="L981" t="s">
        <v>83</v>
      </c>
      <c r="M981" t="s">
        <v>66</v>
      </c>
      <c r="N981">
        <v>34</v>
      </c>
      <c r="P981">
        <v>37</v>
      </c>
      <c r="T981" t="str">
        <f t="shared" si="49"/>
        <v xml:space="preserve">CL 37 A SUR 34  37   </v>
      </c>
      <c r="U981">
        <v>21266486</v>
      </c>
      <c r="V981">
        <v>3023771</v>
      </c>
      <c r="W981" t="s">
        <v>2718</v>
      </c>
      <c r="AH981" t="s">
        <v>3497</v>
      </c>
      <c r="AI981" t="s">
        <v>61</v>
      </c>
      <c r="AJ981" t="s">
        <v>61</v>
      </c>
      <c r="AK981" t="s">
        <v>232</v>
      </c>
      <c r="AP981">
        <v>9</v>
      </c>
      <c r="AQ981" s="17">
        <v>41634</v>
      </c>
      <c r="AR981" s="4"/>
      <c r="AS981" s="5">
        <f t="shared" si="48"/>
        <v>-41634</v>
      </c>
      <c r="AT981" t="s">
        <v>75</v>
      </c>
      <c r="AU981" t="s">
        <v>15</v>
      </c>
    </row>
    <row r="982" spans="1:83" ht="15" customHeight="1">
      <c r="A982" t="s">
        <v>3546</v>
      </c>
      <c r="B982" t="s">
        <v>3547</v>
      </c>
      <c r="C982">
        <v>131748</v>
      </c>
      <c r="D982" t="s">
        <v>87</v>
      </c>
      <c r="H982" s="7" t="s">
        <v>3361</v>
      </c>
      <c r="I982" t="s">
        <v>3548</v>
      </c>
      <c r="T982" t="s">
        <v>3373</v>
      </c>
      <c r="U982" t="s">
        <v>61</v>
      </c>
      <c r="V982">
        <v>3394000</v>
      </c>
      <c r="W982" t="s">
        <v>3549</v>
      </c>
      <c r="X982" t="s">
        <v>80</v>
      </c>
      <c r="Y982">
        <v>40</v>
      </c>
      <c r="Z982" t="s">
        <v>104</v>
      </c>
      <c r="AA982" t="s">
        <v>66</v>
      </c>
      <c r="AB982">
        <v>37</v>
      </c>
      <c r="AD982">
        <v>24</v>
      </c>
      <c r="AH982" t="str">
        <f t="shared" si="50"/>
        <v xml:space="preserve">CL 40 B SUR 37  24   </v>
      </c>
      <c r="AI982" t="s">
        <v>61</v>
      </c>
      <c r="AJ982" t="s">
        <v>3550</v>
      </c>
      <c r="AK982" t="s">
        <v>232</v>
      </c>
      <c r="AP982">
        <v>9</v>
      </c>
      <c r="AQ982" s="17">
        <v>41635</v>
      </c>
      <c r="AR982" s="4">
        <v>41717</v>
      </c>
      <c r="AS982" s="5">
        <f t="shared" si="48"/>
        <v>82</v>
      </c>
      <c r="AT982" t="s">
        <v>815</v>
      </c>
      <c r="AU982" s="70" t="s">
        <v>15</v>
      </c>
      <c r="AV982" s="10">
        <v>41717</v>
      </c>
      <c r="AW982" s="9" t="s">
        <v>1029</v>
      </c>
      <c r="AX982" s="10">
        <v>41723</v>
      </c>
      <c r="CE982" s="10">
        <v>41753</v>
      </c>
    </row>
    <row r="983" spans="1:83" ht="15" customHeight="1">
      <c r="B983" t="s">
        <v>3551</v>
      </c>
      <c r="C983">
        <v>3140</v>
      </c>
      <c r="D983" t="s">
        <v>180</v>
      </c>
      <c r="H983" s="7" t="s">
        <v>3552</v>
      </c>
      <c r="I983" t="s">
        <v>804</v>
      </c>
      <c r="T983" t="s">
        <v>3373</v>
      </c>
      <c r="U983" t="s">
        <v>61</v>
      </c>
      <c r="V983">
        <v>3394000</v>
      </c>
      <c r="W983" t="s">
        <v>3466</v>
      </c>
      <c r="X983" t="s">
        <v>80</v>
      </c>
      <c r="Y983">
        <v>36</v>
      </c>
      <c r="AA983" t="s">
        <v>66</v>
      </c>
      <c r="AB983">
        <v>22</v>
      </c>
      <c r="AD983">
        <v>5</v>
      </c>
      <c r="AH983" t="str">
        <f t="shared" si="50"/>
        <v xml:space="preserve">CL 36  SUR 22  5   </v>
      </c>
      <c r="AI983" t="s">
        <v>61</v>
      </c>
      <c r="AJ983">
        <v>3360019</v>
      </c>
      <c r="AK983" t="s">
        <v>397</v>
      </c>
      <c r="AP983">
        <v>5</v>
      </c>
      <c r="AQ983" s="17">
        <v>41625</v>
      </c>
      <c r="AR983" s="4">
        <v>41647</v>
      </c>
      <c r="AS983" s="5">
        <f t="shared" si="48"/>
        <v>22</v>
      </c>
      <c r="AT983" t="s">
        <v>792</v>
      </c>
      <c r="AU983" s="70" t="s">
        <v>15</v>
      </c>
      <c r="AV983" s="10">
        <v>41647</v>
      </c>
      <c r="AW983" s="9" t="s">
        <v>368</v>
      </c>
      <c r="AX983" s="10">
        <v>41647</v>
      </c>
    </row>
    <row r="984" spans="1:83" ht="15" customHeight="1">
      <c r="B984" t="s">
        <v>3553</v>
      </c>
      <c r="C984">
        <v>450</v>
      </c>
      <c r="D984" t="s">
        <v>180</v>
      </c>
      <c r="H984" s="7" t="s">
        <v>3554</v>
      </c>
      <c r="I984" t="s">
        <v>218</v>
      </c>
      <c r="T984" t="s">
        <v>3373</v>
      </c>
      <c r="U984" t="s">
        <v>61</v>
      </c>
      <c r="V984">
        <v>3394000</v>
      </c>
      <c r="W984" t="s">
        <v>3555</v>
      </c>
      <c r="X984" t="s">
        <v>80</v>
      </c>
      <c r="Y984">
        <v>6</v>
      </c>
      <c r="AA984" t="s">
        <v>66</v>
      </c>
      <c r="AB984">
        <v>43</v>
      </c>
      <c r="AC984" t="s">
        <v>83</v>
      </c>
      <c r="AD984">
        <v>254</v>
      </c>
      <c r="AG984">
        <v>201</v>
      </c>
      <c r="AH984" t="str">
        <f t="shared" si="50"/>
        <v>CL 6  SUR 43 A 254   201</v>
      </c>
      <c r="AI984" t="s">
        <v>3556</v>
      </c>
      <c r="AJ984" t="s">
        <v>3557</v>
      </c>
      <c r="AK984" t="s">
        <v>194</v>
      </c>
      <c r="AP984">
        <v>3</v>
      </c>
      <c r="AQ984" s="17">
        <v>41635</v>
      </c>
      <c r="AR984" s="4">
        <v>41649</v>
      </c>
      <c r="AS984" s="5">
        <f t="shared" si="48"/>
        <v>14</v>
      </c>
      <c r="AT984" t="s">
        <v>792</v>
      </c>
      <c r="AU984" s="70" t="s">
        <v>15</v>
      </c>
      <c r="BK984" s="10">
        <v>41649</v>
      </c>
    </row>
    <row r="985" spans="1:83" ht="15" customHeight="1">
      <c r="B985" t="s">
        <v>3558</v>
      </c>
      <c r="C985">
        <v>455</v>
      </c>
      <c r="D985" t="s">
        <v>180</v>
      </c>
      <c r="H985" s="7" t="s">
        <v>3559</v>
      </c>
      <c r="I985" t="s">
        <v>218</v>
      </c>
      <c r="T985" t="s">
        <v>3373</v>
      </c>
      <c r="U985" t="s">
        <v>61</v>
      </c>
      <c r="V985">
        <v>3394000</v>
      </c>
      <c r="W985" t="s">
        <v>3560</v>
      </c>
      <c r="X985" t="s">
        <v>80</v>
      </c>
      <c r="Y985">
        <v>8</v>
      </c>
      <c r="AB985">
        <v>43</v>
      </c>
      <c r="AC985" t="s">
        <v>83</v>
      </c>
      <c r="AD985">
        <v>48</v>
      </c>
      <c r="AH985" t="str">
        <f t="shared" si="50"/>
        <v xml:space="preserve">CL 8   43 A 48   </v>
      </c>
      <c r="AI985" t="s">
        <v>3561</v>
      </c>
      <c r="AJ985" t="s">
        <v>3562</v>
      </c>
      <c r="AK985" t="s">
        <v>311</v>
      </c>
      <c r="AP985">
        <v>5</v>
      </c>
      <c r="AQ985" s="17">
        <v>41635</v>
      </c>
      <c r="AR985" s="4">
        <v>41649</v>
      </c>
      <c r="AS985" s="5">
        <f t="shared" si="48"/>
        <v>14</v>
      </c>
      <c r="AT985" t="s">
        <v>792</v>
      </c>
      <c r="AU985" s="70" t="s">
        <v>15</v>
      </c>
      <c r="AV985" s="10">
        <v>41725</v>
      </c>
      <c r="AW985" s="9" t="s">
        <v>140</v>
      </c>
      <c r="AX985" s="10">
        <v>41726</v>
      </c>
      <c r="BK985" s="10">
        <v>41649</v>
      </c>
      <c r="CE985" s="10">
        <v>41726</v>
      </c>
    </row>
    <row r="986" spans="1:83" ht="15" customHeight="1">
      <c r="B986" t="s">
        <v>3563</v>
      </c>
      <c r="C986">
        <v>157846</v>
      </c>
      <c r="D986" t="s">
        <v>180</v>
      </c>
      <c r="H986" s="7" t="s">
        <v>3564</v>
      </c>
      <c r="I986" t="s">
        <v>804</v>
      </c>
      <c r="T986" t="s">
        <v>3373</v>
      </c>
      <c r="U986" t="s">
        <v>61</v>
      </c>
      <c r="V986">
        <v>3394000</v>
      </c>
      <c r="W986" t="s">
        <v>3565</v>
      </c>
      <c r="AH986" t="s">
        <v>3566</v>
      </c>
      <c r="AI986" t="s">
        <v>61</v>
      </c>
      <c r="AJ986">
        <v>3113907566</v>
      </c>
      <c r="AL986" t="s">
        <v>191</v>
      </c>
      <c r="AP986">
        <v>11</v>
      </c>
      <c r="AQ986" s="17">
        <v>41617</v>
      </c>
      <c r="AR986" s="4">
        <v>41627</v>
      </c>
      <c r="AS986" s="5">
        <f t="shared" si="48"/>
        <v>10</v>
      </c>
      <c r="AT986" t="s">
        <v>792</v>
      </c>
      <c r="AU986" s="70" t="s">
        <v>15</v>
      </c>
      <c r="AV986" s="10">
        <v>41627</v>
      </c>
      <c r="AW986" s="9" t="s">
        <v>118</v>
      </c>
      <c r="AX986" s="10">
        <v>41627</v>
      </c>
    </row>
    <row r="987" spans="1:83" ht="15" customHeight="1">
      <c r="B987" s="18" t="s">
        <v>3567</v>
      </c>
      <c r="C987">
        <v>1307948</v>
      </c>
      <c r="D987" t="s">
        <v>77</v>
      </c>
      <c r="E987" t="s">
        <v>101</v>
      </c>
      <c r="H987" s="7" t="s">
        <v>3568</v>
      </c>
      <c r="I987" t="s">
        <v>3569</v>
      </c>
      <c r="J987" t="s">
        <v>80</v>
      </c>
      <c r="K987">
        <v>37</v>
      </c>
      <c r="M987" t="s">
        <v>66</v>
      </c>
      <c r="N987">
        <v>37</v>
      </c>
      <c r="P987">
        <v>37</v>
      </c>
      <c r="T987" t="str">
        <f>CONCATENATE(J987," ",K987," ",L987," ",M987," ",N987," ",O987," ",P987," ",Q987," ",R987," ",S987)</f>
        <v xml:space="preserve">CL 37  SUR 37  37   </v>
      </c>
      <c r="U987">
        <v>43070851</v>
      </c>
      <c r="V987">
        <v>5963947</v>
      </c>
      <c r="W987" t="s">
        <v>3466</v>
      </c>
      <c r="AH987" t="s">
        <v>3497</v>
      </c>
      <c r="AI987" t="s">
        <v>61</v>
      </c>
      <c r="AJ987" t="s">
        <v>61</v>
      </c>
      <c r="AK987" t="s">
        <v>211</v>
      </c>
      <c r="AP987">
        <v>9</v>
      </c>
      <c r="AQ987" s="17">
        <v>41634</v>
      </c>
      <c r="AR987" s="4"/>
      <c r="AS987" s="5">
        <f t="shared" si="48"/>
        <v>-41634</v>
      </c>
      <c r="AT987" t="s">
        <v>75</v>
      </c>
      <c r="AU987" s="70" t="s">
        <v>15</v>
      </c>
    </row>
    <row r="988" spans="1:83" ht="15" customHeight="1">
      <c r="B988" s="18" t="s">
        <v>3570</v>
      </c>
      <c r="C988">
        <v>1307947</v>
      </c>
      <c r="D988" t="s">
        <v>64</v>
      </c>
      <c r="E988" t="s">
        <v>101</v>
      </c>
      <c r="H988" s="7" t="s">
        <v>3571</v>
      </c>
      <c r="I988" t="s">
        <v>3569</v>
      </c>
      <c r="J988" t="s">
        <v>80</v>
      </c>
      <c r="K988">
        <v>37</v>
      </c>
      <c r="M988" t="s">
        <v>66</v>
      </c>
      <c r="N988">
        <v>37</v>
      </c>
      <c r="P988">
        <v>37</v>
      </c>
      <c r="T988" t="str">
        <f>CONCATENATE(J988," ",K988," ",L988," ",M988," ",N988," ",O988," ",P988," ",Q988," ",R988," ",S988)</f>
        <v xml:space="preserve">CL 37  SUR 37  37   </v>
      </c>
      <c r="U988">
        <v>43070851</v>
      </c>
      <c r="V988">
        <v>5963947</v>
      </c>
      <c r="W988" t="s">
        <v>3466</v>
      </c>
      <c r="AH988" t="s">
        <v>3497</v>
      </c>
      <c r="AI988" t="s">
        <v>61</v>
      </c>
      <c r="AJ988" t="s">
        <v>61</v>
      </c>
      <c r="AK988" t="s">
        <v>211</v>
      </c>
      <c r="AP988">
        <v>9</v>
      </c>
      <c r="AQ988" s="17">
        <v>41634</v>
      </c>
      <c r="AR988" s="4"/>
      <c r="AS988" s="5">
        <f t="shared" si="48"/>
        <v>-41634</v>
      </c>
      <c r="AT988" t="s">
        <v>75</v>
      </c>
      <c r="AU988" s="70" t="s">
        <v>15</v>
      </c>
    </row>
    <row r="989" spans="1:83" ht="15" customHeight="1">
      <c r="B989" t="s">
        <v>3572</v>
      </c>
      <c r="C989">
        <v>1307783</v>
      </c>
      <c r="D989" t="s">
        <v>77</v>
      </c>
      <c r="H989" t="s">
        <v>3573</v>
      </c>
      <c r="I989" t="s">
        <v>3574</v>
      </c>
      <c r="T989" t="str">
        <f>CONCATENATE(J989," ",K989," ",L989," ",M989," ",N989," ",O989," ",P989," ",Q989," ",R989," ",S989)</f>
        <v xml:space="preserve">         </v>
      </c>
      <c r="U989">
        <v>42870915</v>
      </c>
      <c r="V989">
        <v>5981116</v>
      </c>
      <c r="W989" t="s">
        <v>3575</v>
      </c>
      <c r="X989" t="s">
        <v>80</v>
      </c>
      <c r="Y989">
        <v>41</v>
      </c>
      <c r="Z989" t="s">
        <v>104</v>
      </c>
      <c r="AA989" t="s">
        <v>66</v>
      </c>
      <c r="AB989">
        <v>32</v>
      </c>
      <c r="AC989" t="s">
        <v>104</v>
      </c>
      <c r="AD989">
        <v>20</v>
      </c>
      <c r="AF989" t="s">
        <v>3576</v>
      </c>
      <c r="AH989" t="str">
        <f>CONCATENATE(X989," ",Y989," ",Z989," ",AA989," ",AB989," ",AC989," ",AD989," ",AE989," ",AF989," ",AG989)</f>
        <v xml:space="preserve">CL 41 B SUR 32 B 20  7.4.2 </v>
      </c>
      <c r="AI989" t="s">
        <v>61</v>
      </c>
      <c r="AJ989" t="s">
        <v>61</v>
      </c>
      <c r="AK989" t="s">
        <v>225</v>
      </c>
      <c r="AP989">
        <v>7</v>
      </c>
      <c r="AQ989" s="17">
        <v>41627</v>
      </c>
      <c r="AR989" s="4"/>
      <c r="AS989" s="5">
        <f t="shared" si="48"/>
        <v>-41627</v>
      </c>
      <c r="AT989" t="s">
        <v>75</v>
      </c>
      <c r="AU989" s="70" t="s">
        <v>15</v>
      </c>
    </row>
    <row r="990" spans="1:83" ht="15" customHeight="1">
      <c r="A990" t="s">
        <v>3577</v>
      </c>
      <c r="B990" t="s">
        <v>3578</v>
      </c>
      <c r="C990">
        <v>130581</v>
      </c>
      <c r="D990" t="s">
        <v>87</v>
      </c>
      <c r="H990" s="7" t="s">
        <v>3579</v>
      </c>
      <c r="I990" t="s">
        <v>3580</v>
      </c>
      <c r="J990" t="s">
        <v>80</v>
      </c>
      <c r="K990">
        <v>24</v>
      </c>
      <c r="M990" t="s">
        <v>66</v>
      </c>
      <c r="N990">
        <v>39</v>
      </c>
      <c r="P990">
        <v>85</v>
      </c>
      <c r="T990" t="str">
        <f>CONCATENATE(J990," ",K990," ",L990," ",M990," ",N990," ",O990," ",P990," ",Q990," ",R990," ",S990)</f>
        <v xml:space="preserve">CL 24  SUR 39  85   </v>
      </c>
      <c r="U990">
        <v>3152274</v>
      </c>
      <c r="V990">
        <v>2669036</v>
      </c>
      <c r="W990" t="s">
        <v>3581</v>
      </c>
      <c r="X990" t="s">
        <v>80</v>
      </c>
      <c r="Y990">
        <v>24</v>
      </c>
      <c r="AA990" t="s">
        <v>66</v>
      </c>
      <c r="AB990">
        <v>39</v>
      </c>
      <c r="AD990">
        <v>85</v>
      </c>
      <c r="AH990" t="str">
        <f t="shared" si="50"/>
        <v xml:space="preserve">CL 24  SUR 39  85   </v>
      </c>
      <c r="AJ990">
        <v>5796563</v>
      </c>
      <c r="AK990" t="s">
        <v>374</v>
      </c>
      <c r="AP990">
        <v>4</v>
      </c>
      <c r="AQ990" s="17">
        <v>41325</v>
      </c>
      <c r="AR990" s="4">
        <v>41513</v>
      </c>
      <c r="AS990" s="5">
        <f t="shared" si="48"/>
        <v>188</v>
      </c>
      <c r="AT990" t="s">
        <v>75</v>
      </c>
      <c r="AU990" s="70" t="s">
        <v>15</v>
      </c>
      <c r="AV990" s="10">
        <v>41696</v>
      </c>
      <c r="AW990" s="9" t="s">
        <v>3582</v>
      </c>
      <c r="AX990" s="10">
        <v>41696</v>
      </c>
      <c r="CE990" s="10">
        <v>41696</v>
      </c>
    </row>
    <row r="991" spans="1:83" ht="15" customHeight="1">
      <c r="B991" t="s">
        <v>3583</v>
      </c>
      <c r="C991">
        <v>181</v>
      </c>
      <c r="D991" t="s">
        <v>87</v>
      </c>
      <c r="H991" s="7" t="s">
        <v>3584</v>
      </c>
      <c r="I991" t="s">
        <v>89</v>
      </c>
      <c r="T991" t="str">
        <f>CONCATENATE(J991," ",K991," ",L991," ",M991," ",N991," ",O991," ",P991," ",Q991," ",R991," ",S991)</f>
        <v xml:space="preserve">         </v>
      </c>
      <c r="W991" t="s">
        <v>3585</v>
      </c>
      <c r="AH991" t="str">
        <f t="shared" si="50"/>
        <v xml:space="preserve">         </v>
      </c>
      <c r="AL991" t="s">
        <v>91</v>
      </c>
      <c r="AP991">
        <v>12</v>
      </c>
      <c r="AQ991" s="17">
        <v>41498</v>
      </c>
      <c r="AR991" s="4"/>
      <c r="AS991" s="5">
        <f t="shared" si="48"/>
        <v>-41498</v>
      </c>
      <c r="AT991" t="s">
        <v>815</v>
      </c>
      <c r="AU991" s="70" t="s">
        <v>15</v>
      </c>
    </row>
    <row r="992" spans="1:83" ht="15" customHeight="1">
      <c r="H992" s="7"/>
      <c r="AH992" t="str">
        <f t="shared" si="50"/>
        <v xml:space="preserve">         </v>
      </c>
      <c r="AR992" s="4"/>
      <c r="AS992" s="5">
        <f t="shared" si="48"/>
        <v>0</v>
      </c>
    </row>
    <row r="993" spans="20:45" ht="15" customHeight="1">
      <c r="T993" t="str">
        <f>CONCATENATE(J993," ",K993," ",L993," ",M993," ",N993," ",O993," ",P993," ",Q993," ",R993," ",S993)</f>
        <v xml:space="preserve">         </v>
      </c>
      <c r="AH993" t="str">
        <f t="shared" si="50"/>
        <v xml:space="preserve">         </v>
      </c>
      <c r="AR993" s="4"/>
      <c r="AS993" s="5">
        <f t="shared" si="48"/>
        <v>0</v>
      </c>
    </row>
    <row r="994" spans="20:45" ht="15" customHeight="1">
      <c r="AH994" t="str">
        <f t="shared" si="50"/>
        <v xml:space="preserve">         </v>
      </c>
      <c r="AR994" s="4"/>
      <c r="AS994" s="5">
        <f t="shared" si="48"/>
        <v>0</v>
      </c>
    </row>
    <row r="995" spans="20:45" ht="15" customHeight="1">
      <c r="AH995" t="str">
        <f t="shared" si="50"/>
        <v xml:space="preserve">         </v>
      </c>
      <c r="AR995" s="4"/>
      <c r="AS995" s="5">
        <f t="shared" si="48"/>
        <v>0</v>
      </c>
    </row>
    <row r="996" spans="20:45" ht="15" customHeight="1">
      <c r="AH996" t="str">
        <f t="shared" si="50"/>
        <v xml:space="preserve">         </v>
      </c>
      <c r="AR996" s="4"/>
      <c r="AS996" s="5">
        <f t="shared" si="48"/>
        <v>0</v>
      </c>
    </row>
    <row r="997" spans="20:45" ht="15" customHeight="1">
      <c r="AH997" t="str">
        <f t="shared" si="50"/>
        <v xml:space="preserve">         </v>
      </c>
      <c r="AR997" s="4"/>
      <c r="AS997" s="5">
        <f t="shared" si="48"/>
        <v>0</v>
      </c>
    </row>
    <row r="998" spans="20:45" ht="15" customHeight="1">
      <c r="AH998" t="str">
        <f t="shared" si="50"/>
        <v xml:space="preserve">         </v>
      </c>
      <c r="AR998" s="4"/>
      <c r="AS998" s="5">
        <f t="shared" si="48"/>
        <v>0</v>
      </c>
    </row>
    <row r="999" spans="20:45" ht="15" customHeight="1">
      <c r="AH999" t="str">
        <f t="shared" si="50"/>
        <v xml:space="preserve">         </v>
      </c>
      <c r="AR999" s="4"/>
      <c r="AS999" s="5">
        <f t="shared" si="48"/>
        <v>0</v>
      </c>
    </row>
    <row r="1000" spans="20:45" ht="15" customHeight="1">
      <c r="AH1000" t="str">
        <f t="shared" si="50"/>
        <v xml:space="preserve">         </v>
      </c>
      <c r="AR1000" s="4"/>
      <c r="AS1000" s="5">
        <f t="shared" si="48"/>
        <v>0</v>
      </c>
    </row>
    <row r="1001" spans="20:45" ht="15" customHeight="1">
      <c r="AH1001" t="str">
        <f t="shared" si="50"/>
        <v xml:space="preserve">         </v>
      </c>
      <c r="AR1001" s="4"/>
      <c r="AS1001" s="5">
        <f t="shared" si="48"/>
        <v>0</v>
      </c>
    </row>
    <row r="1002" spans="20:45" ht="15" customHeight="1">
      <c r="AH1002" t="str">
        <f t="shared" si="50"/>
        <v xml:space="preserve">         </v>
      </c>
      <c r="AR1002" s="4"/>
      <c r="AS1002" s="5">
        <f t="shared" si="48"/>
        <v>0</v>
      </c>
    </row>
    <row r="1003" spans="20:45" ht="15" customHeight="1">
      <c r="AH1003" t="str">
        <f t="shared" si="50"/>
        <v xml:space="preserve">         </v>
      </c>
      <c r="AR1003" s="4"/>
      <c r="AS1003" s="5">
        <f t="shared" si="48"/>
        <v>0</v>
      </c>
    </row>
    <row r="1004" spans="20:45" ht="15" customHeight="1">
      <c r="AH1004" t="str">
        <f t="shared" si="50"/>
        <v xml:space="preserve">         </v>
      </c>
      <c r="AR1004" s="4"/>
      <c r="AS1004" s="5">
        <f t="shared" si="48"/>
        <v>0</v>
      </c>
    </row>
    <row r="1005" spans="20:45" ht="15" customHeight="1">
      <c r="AH1005" t="str">
        <f t="shared" si="50"/>
        <v xml:space="preserve">         </v>
      </c>
      <c r="AR1005" s="4"/>
      <c r="AS1005" s="5">
        <f t="shared" si="48"/>
        <v>0</v>
      </c>
    </row>
    <row r="1006" spans="20:45" ht="15" customHeight="1">
      <c r="AH1006" t="str">
        <f t="shared" si="50"/>
        <v xml:space="preserve">         </v>
      </c>
      <c r="AR1006" s="4"/>
      <c r="AS1006" s="5">
        <f t="shared" si="48"/>
        <v>0</v>
      </c>
    </row>
    <row r="1007" spans="20:45" ht="15" customHeight="1">
      <c r="AH1007" t="str">
        <f t="shared" si="50"/>
        <v xml:space="preserve">         </v>
      </c>
      <c r="AR1007" s="4"/>
      <c r="AS1007" s="5">
        <f t="shared" si="48"/>
        <v>0</v>
      </c>
    </row>
    <row r="1008" spans="20:45" ht="15" customHeight="1">
      <c r="AH1008" t="str">
        <f t="shared" si="50"/>
        <v xml:space="preserve">         </v>
      </c>
      <c r="AR1008" s="4"/>
      <c r="AS1008" s="5">
        <f t="shared" si="48"/>
        <v>0</v>
      </c>
    </row>
    <row r="1009" spans="34:45" ht="15" customHeight="1">
      <c r="AH1009" t="str">
        <f t="shared" si="50"/>
        <v xml:space="preserve">         </v>
      </c>
      <c r="AR1009" s="4"/>
      <c r="AS1009" s="5">
        <f t="shared" si="48"/>
        <v>0</v>
      </c>
    </row>
    <row r="1010" spans="34:45" ht="15" customHeight="1">
      <c r="AH1010" t="str">
        <f t="shared" si="50"/>
        <v xml:space="preserve">         </v>
      </c>
      <c r="AR1010" s="4"/>
      <c r="AS1010" s="5">
        <f t="shared" si="48"/>
        <v>0</v>
      </c>
    </row>
    <row r="1011" spans="34:45" ht="15" customHeight="1">
      <c r="AH1011" t="str">
        <f t="shared" si="50"/>
        <v xml:space="preserve">         </v>
      </c>
      <c r="AR1011" s="4"/>
      <c r="AS1011" s="5">
        <f t="shared" si="48"/>
        <v>0</v>
      </c>
    </row>
    <row r="1012" spans="34:45" ht="15" customHeight="1">
      <c r="AH1012" t="str">
        <f t="shared" si="50"/>
        <v xml:space="preserve">         </v>
      </c>
      <c r="AR1012" s="4"/>
      <c r="AS1012" s="5">
        <f t="shared" si="48"/>
        <v>0</v>
      </c>
    </row>
    <row r="1013" spans="34:45" ht="15" customHeight="1">
      <c r="AH1013" t="str">
        <f t="shared" si="50"/>
        <v xml:space="preserve">         </v>
      </c>
      <c r="AR1013" s="4"/>
      <c r="AS1013" s="5">
        <f t="shared" si="48"/>
        <v>0</v>
      </c>
    </row>
    <row r="1014" spans="34:45" ht="15" customHeight="1">
      <c r="AH1014" t="str">
        <f t="shared" si="50"/>
        <v xml:space="preserve">         </v>
      </c>
      <c r="AR1014" s="4"/>
      <c r="AS1014" s="5">
        <f t="shared" si="48"/>
        <v>0</v>
      </c>
    </row>
    <row r="1015" spans="34:45" ht="15" customHeight="1">
      <c r="AH1015" t="str">
        <f t="shared" si="50"/>
        <v xml:space="preserve">         </v>
      </c>
      <c r="AR1015" s="4"/>
      <c r="AS1015" s="5">
        <f t="shared" si="48"/>
        <v>0</v>
      </c>
    </row>
    <row r="1016" spans="34:45" ht="15" customHeight="1">
      <c r="AH1016" t="str">
        <f t="shared" si="50"/>
        <v xml:space="preserve">         </v>
      </c>
      <c r="AR1016" s="4"/>
      <c r="AS1016" s="5">
        <f t="shared" si="48"/>
        <v>0</v>
      </c>
    </row>
    <row r="1017" spans="34:45" ht="15" customHeight="1">
      <c r="AH1017" t="str">
        <f t="shared" si="50"/>
        <v xml:space="preserve">         </v>
      </c>
      <c r="AR1017" s="4"/>
      <c r="AS1017" s="5">
        <f t="shared" si="48"/>
        <v>0</v>
      </c>
    </row>
    <row r="1018" spans="34:45" ht="15" customHeight="1">
      <c r="AH1018" t="str">
        <f t="shared" si="50"/>
        <v xml:space="preserve">         </v>
      </c>
      <c r="AR1018" s="4"/>
      <c r="AS1018" s="5">
        <f t="shared" si="48"/>
        <v>0</v>
      </c>
    </row>
    <row r="1019" spans="34:45" ht="15" customHeight="1">
      <c r="AH1019" t="str">
        <f t="shared" si="50"/>
        <v xml:space="preserve">         </v>
      </c>
      <c r="AR1019" s="4"/>
      <c r="AS1019" s="5">
        <f t="shared" si="48"/>
        <v>0</v>
      </c>
    </row>
    <row r="1020" spans="34:45" ht="15" customHeight="1">
      <c r="AH1020" t="str">
        <f t="shared" si="50"/>
        <v xml:space="preserve">         </v>
      </c>
      <c r="AR1020" s="4"/>
      <c r="AS1020" s="5">
        <f t="shared" si="48"/>
        <v>0</v>
      </c>
    </row>
    <row r="1021" spans="34:45" ht="15" customHeight="1">
      <c r="AH1021" t="str">
        <f t="shared" si="50"/>
        <v xml:space="preserve">         </v>
      </c>
      <c r="AR1021" s="4"/>
      <c r="AS1021" s="5">
        <f t="shared" si="48"/>
        <v>0</v>
      </c>
    </row>
    <row r="1022" spans="34:45" ht="15" customHeight="1">
      <c r="AH1022" t="str">
        <f t="shared" si="50"/>
        <v xml:space="preserve">         </v>
      </c>
      <c r="AR1022" s="4"/>
      <c r="AS1022" s="5">
        <f t="shared" si="48"/>
        <v>0</v>
      </c>
    </row>
    <row r="1023" spans="34:45" ht="15" customHeight="1">
      <c r="AH1023" t="str">
        <f t="shared" si="50"/>
        <v xml:space="preserve">         </v>
      </c>
      <c r="AR1023" s="4"/>
      <c r="AS1023" s="5">
        <f t="shared" si="48"/>
        <v>0</v>
      </c>
    </row>
    <row r="1024" spans="34:45" ht="15" customHeight="1">
      <c r="AH1024" t="str">
        <f t="shared" si="50"/>
        <v xml:space="preserve">         </v>
      </c>
      <c r="AR1024" s="4"/>
      <c r="AS1024" s="5">
        <f t="shared" si="48"/>
        <v>0</v>
      </c>
    </row>
    <row r="1025" spans="34:45" ht="15" customHeight="1">
      <c r="AH1025" t="str">
        <f t="shared" si="50"/>
        <v xml:space="preserve">         </v>
      </c>
      <c r="AR1025" s="4"/>
      <c r="AS1025" s="5">
        <f t="shared" si="48"/>
        <v>0</v>
      </c>
    </row>
    <row r="1026" spans="34:45" ht="15" customHeight="1">
      <c r="AH1026" t="str">
        <f t="shared" si="50"/>
        <v xml:space="preserve">         </v>
      </c>
      <c r="AR1026" s="4"/>
      <c r="AS1026" s="5">
        <f t="shared" si="48"/>
        <v>0</v>
      </c>
    </row>
    <row r="1027" spans="34:45" ht="15" customHeight="1">
      <c r="AH1027" t="str">
        <f t="shared" si="50"/>
        <v xml:space="preserve">         </v>
      </c>
      <c r="AR1027" s="4"/>
      <c r="AS1027" s="5">
        <f t="shared" si="48"/>
        <v>0</v>
      </c>
    </row>
    <row r="1028" spans="34:45" ht="15" customHeight="1">
      <c r="AH1028" t="str">
        <f t="shared" si="50"/>
        <v xml:space="preserve">         </v>
      </c>
      <c r="AR1028" s="4"/>
      <c r="AS1028" s="5">
        <f t="shared" ref="AS1028:AS1091" si="51">+AR1028-AQ1028</f>
        <v>0</v>
      </c>
    </row>
    <row r="1029" spans="34:45" ht="15" customHeight="1">
      <c r="AH1029" t="str">
        <f t="shared" si="50"/>
        <v xml:space="preserve">         </v>
      </c>
      <c r="AR1029" s="4"/>
      <c r="AS1029" s="5">
        <f t="shared" si="51"/>
        <v>0</v>
      </c>
    </row>
    <row r="1030" spans="34:45" ht="15" customHeight="1">
      <c r="AH1030" t="str">
        <f t="shared" si="50"/>
        <v xml:space="preserve">         </v>
      </c>
      <c r="AR1030" s="4"/>
      <c r="AS1030" s="5">
        <f t="shared" si="51"/>
        <v>0</v>
      </c>
    </row>
    <row r="1031" spans="34:45" ht="15" customHeight="1">
      <c r="AH1031" t="str">
        <f t="shared" si="50"/>
        <v xml:space="preserve">         </v>
      </c>
      <c r="AR1031" s="4"/>
      <c r="AS1031" s="5">
        <f t="shared" si="51"/>
        <v>0</v>
      </c>
    </row>
    <row r="1032" spans="34:45" ht="15" customHeight="1">
      <c r="AH1032" t="str">
        <f t="shared" si="50"/>
        <v xml:space="preserve">         </v>
      </c>
      <c r="AR1032" s="4"/>
      <c r="AS1032" s="5">
        <f t="shared" si="51"/>
        <v>0</v>
      </c>
    </row>
    <row r="1033" spans="34:45" ht="15" customHeight="1">
      <c r="AH1033" t="str">
        <f t="shared" si="50"/>
        <v xml:space="preserve">         </v>
      </c>
      <c r="AR1033" s="4"/>
      <c r="AS1033" s="5">
        <f t="shared" si="51"/>
        <v>0</v>
      </c>
    </row>
    <row r="1034" spans="34:45" ht="15" customHeight="1">
      <c r="AH1034" t="str">
        <f t="shared" si="50"/>
        <v xml:space="preserve">         </v>
      </c>
      <c r="AR1034" s="4"/>
      <c r="AS1034" s="5">
        <f t="shared" si="51"/>
        <v>0</v>
      </c>
    </row>
    <row r="1035" spans="34:45" ht="15" customHeight="1">
      <c r="AH1035" t="str">
        <f t="shared" si="50"/>
        <v xml:space="preserve">         </v>
      </c>
      <c r="AR1035" s="4"/>
      <c r="AS1035" s="5">
        <f t="shared" si="51"/>
        <v>0</v>
      </c>
    </row>
    <row r="1036" spans="34:45" ht="15" customHeight="1">
      <c r="AH1036" t="str">
        <f t="shared" si="50"/>
        <v xml:space="preserve">         </v>
      </c>
      <c r="AR1036" s="4"/>
      <c r="AS1036" s="5">
        <f t="shared" si="51"/>
        <v>0</v>
      </c>
    </row>
    <row r="1037" spans="34:45" ht="15" customHeight="1">
      <c r="AH1037" t="str">
        <f t="shared" ref="AH1037:AH1100" si="52">CONCATENATE(X1037," ",Y1037," ",Z1037," ",AA1037," ",AB1037," ",AC1037," ",AD1037," ",AE1037," ",AF1037," ",AG1037)</f>
        <v xml:space="preserve">         </v>
      </c>
      <c r="AR1037" s="4"/>
      <c r="AS1037" s="5">
        <f t="shared" si="51"/>
        <v>0</v>
      </c>
    </row>
    <row r="1038" spans="34:45" ht="15" customHeight="1">
      <c r="AH1038" t="str">
        <f t="shared" si="52"/>
        <v xml:space="preserve">         </v>
      </c>
      <c r="AR1038" s="4"/>
      <c r="AS1038" s="5">
        <f t="shared" si="51"/>
        <v>0</v>
      </c>
    </row>
    <row r="1039" spans="34:45" ht="15" customHeight="1">
      <c r="AH1039" t="str">
        <f t="shared" si="52"/>
        <v xml:space="preserve">         </v>
      </c>
      <c r="AR1039" s="4"/>
      <c r="AS1039" s="5">
        <f t="shared" si="51"/>
        <v>0</v>
      </c>
    </row>
    <row r="1040" spans="34:45" ht="15" customHeight="1">
      <c r="AH1040" t="str">
        <f t="shared" si="52"/>
        <v xml:space="preserve">         </v>
      </c>
      <c r="AR1040" s="4"/>
      <c r="AS1040" s="5">
        <f t="shared" si="51"/>
        <v>0</v>
      </c>
    </row>
    <row r="1041" spans="34:45" ht="15" customHeight="1">
      <c r="AH1041" t="str">
        <f t="shared" si="52"/>
        <v xml:space="preserve">         </v>
      </c>
      <c r="AR1041" s="4"/>
      <c r="AS1041" s="5">
        <f t="shared" si="51"/>
        <v>0</v>
      </c>
    </row>
    <row r="1042" spans="34:45" ht="15" customHeight="1">
      <c r="AH1042" t="str">
        <f t="shared" si="52"/>
        <v xml:space="preserve">         </v>
      </c>
      <c r="AR1042" s="4"/>
      <c r="AS1042" s="5">
        <f t="shared" si="51"/>
        <v>0</v>
      </c>
    </row>
    <row r="1043" spans="34:45" ht="15" customHeight="1">
      <c r="AH1043" t="str">
        <f t="shared" si="52"/>
        <v xml:space="preserve">         </v>
      </c>
      <c r="AR1043" s="4"/>
      <c r="AS1043" s="5">
        <f t="shared" si="51"/>
        <v>0</v>
      </c>
    </row>
    <row r="1044" spans="34:45" ht="15" customHeight="1">
      <c r="AH1044" t="str">
        <f t="shared" si="52"/>
        <v xml:space="preserve">         </v>
      </c>
      <c r="AR1044" s="4"/>
      <c r="AS1044" s="5">
        <f t="shared" si="51"/>
        <v>0</v>
      </c>
    </row>
    <row r="1045" spans="34:45" ht="15" customHeight="1">
      <c r="AH1045" t="str">
        <f t="shared" si="52"/>
        <v xml:space="preserve">         </v>
      </c>
      <c r="AR1045" s="4"/>
      <c r="AS1045" s="5">
        <f t="shared" si="51"/>
        <v>0</v>
      </c>
    </row>
    <row r="1046" spans="34:45" ht="15" customHeight="1">
      <c r="AH1046" t="str">
        <f t="shared" si="52"/>
        <v xml:space="preserve">         </v>
      </c>
      <c r="AR1046" s="4"/>
      <c r="AS1046" s="5">
        <f t="shared" si="51"/>
        <v>0</v>
      </c>
    </row>
    <row r="1047" spans="34:45" ht="15" customHeight="1">
      <c r="AH1047" t="str">
        <f t="shared" si="52"/>
        <v xml:space="preserve">         </v>
      </c>
      <c r="AR1047" s="4"/>
      <c r="AS1047" s="5">
        <f t="shared" si="51"/>
        <v>0</v>
      </c>
    </row>
    <row r="1048" spans="34:45" ht="15" customHeight="1">
      <c r="AH1048" t="str">
        <f t="shared" si="52"/>
        <v xml:space="preserve">         </v>
      </c>
      <c r="AR1048" s="4"/>
      <c r="AS1048" s="5">
        <f t="shared" si="51"/>
        <v>0</v>
      </c>
    </row>
    <row r="1049" spans="34:45" ht="15" customHeight="1">
      <c r="AH1049" t="str">
        <f t="shared" si="52"/>
        <v xml:space="preserve">         </v>
      </c>
      <c r="AR1049" s="4"/>
      <c r="AS1049" s="5">
        <f t="shared" si="51"/>
        <v>0</v>
      </c>
    </row>
    <row r="1050" spans="34:45" ht="15" customHeight="1">
      <c r="AH1050" t="str">
        <f t="shared" si="52"/>
        <v xml:space="preserve">         </v>
      </c>
      <c r="AR1050" s="4"/>
      <c r="AS1050" s="5">
        <f t="shared" si="51"/>
        <v>0</v>
      </c>
    </row>
    <row r="1051" spans="34:45" ht="15" customHeight="1">
      <c r="AH1051" t="str">
        <f t="shared" si="52"/>
        <v xml:space="preserve">         </v>
      </c>
      <c r="AR1051" s="4"/>
      <c r="AS1051" s="5">
        <f t="shared" si="51"/>
        <v>0</v>
      </c>
    </row>
    <row r="1052" spans="34:45" ht="15" customHeight="1">
      <c r="AH1052" t="str">
        <f t="shared" si="52"/>
        <v xml:space="preserve">         </v>
      </c>
      <c r="AR1052" s="4"/>
      <c r="AS1052" s="5">
        <f t="shared" si="51"/>
        <v>0</v>
      </c>
    </row>
    <row r="1053" spans="34:45" ht="15" customHeight="1">
      <c r="AH1053" t="str">
        <f t="shared" si="52"/>
        <v xml:space="preserve">         </v>
      </c>
      <c r="AR1053" s="4"/>
      <c r="AS1053" s="5">
        <f t="shared" si="51"/>
        <v>0</v>
      </c>
    </row>
    <row r="1054" spans="34:45" ht="15" customHeight="1">
      <c r="AH1054" t="str">
        <f t="shared" si="52"/>
        <v xml:space="preserve">         </v>
      </c>
      <c r="AR1054" s="4"/>
      <c r="AS1054" s="5">
        <f t="shared" si="51"/>
        <v>0</v>
      </c>
    </row>
    <row r="1055" spans="34:45" ht="15" customHeight="1">
      <c r="AH1055" t="str">
        <f t="shared" si="52"/>
        <v xml:space="preserve">         </v>
      </c>
      <c r="AR1055" s="4"/>
      <c r="AS1055" s="5">
        <f t="shared" si="51"/>
        <v>0</v>
      </c>
    </row>
    <row r="1056" spans="34:45" ht="15" customHeight="1">
      <c r="AH1056" t="str">
        <f t="shared" si="52"/>
        <v xml:space="preserve">         </v>
      </c>
      <c r="AR1056" s="4"/>
      <c r="AS1056" s="5">
        <f t="shared" si="51"/>
        <v>0</v>
      </c>
    </row>
    <row r="1057" spans="34:45" ht="15" customHeight="1">
      <c r="AH1057" t="str">
        <f t="shared" si="52"/>
        <v xml:space="preserve">         </v>
      </c>
      <c r="AR1057" s="4"/>
      <c r="AS1057" s="5">
        <f t="shared" si="51"/>
        <v>0</v>
      </c>
    </row>
    <row r="1058" spans="34:45" ht="15" customHeight="1">
      <c r="AH1058" t="str">
        <f t="shared" si="52"/>
        <v xml:space="preserve">         </v>
      </c>
      <c r="AR1058" s="4"/>
      <c r="AS1058" s="5">
        <f t="shared" si="51"/>
        <v>0</v>
      </c>
    </row>
    <row r="1059" spans="34:45" ht="15" customHeight="1">
      <c r="AH1059" t="str">
        <f t="shared" si="52"/>
        <v xml:space="preserve">         </v>
      </c>
      <c r="AR1059" s="4"/>
      <c r="AS1059" s="5">
        <f t="shared" si="51"/>
        <v>0</v>
      </c>
    </row>
    <row r="1060" spans="34:45" ht="15" customHeight="1">
      <c r="AH1060" t="str">
        <f t="shared" si="52"/>
        <v xml:space="preserve">         </v>
      </c>
      <c r="AR1060" s="4"/>
      <c r="AS1060" s="5">
        <f t="shared" si="51"/>
        <v>0</v>
      </c>
    </row>
    <row r="1061" spans="34:45" ht="15" customHeight="1">
      <c r="AH1061" t="str">
        <f t="shared" si="52"/>
        <v xml:space="preserve">         </v>
      </c>
      <c r="AR1061" s="4"/>
      <c r="AS1061" s="5">
        <f t="shared" si="51"/>
        <v>0</v>
      </c>
    </row>
    <row r="1062" spans="34:45" ht="15" customHeight="1">
      <c r="AH1062" t="str">
        <f t="shared" si="52"/>
        <v xml:space="preserve">         </v>
      </c>
      <c r="AR1062" s="4"/>
      <c r="AS1062" s="5">
        <f t="shared" si="51"/>
        <v>0</v>
      </c>
    </row>
    <row r="1063" spans="34:45" ht="15" customHeight="1">
      <c r="AH1063" t="str">
        <f t="shared" si="52"/>
        <v xml:space="preserve">         </v>
      </c>
      <c r="AR1063" s="4"/>
      <c r="AS1063" s="5">
        <f t="shared" si="51"/>
        <v>0</v>
      </c>
    </row>
    <row r="1064" spans="34:45" ht="15" customHeight="1">
      <c r="AH1064" t="str">
        <f t="shared" si="52"/>
        <v xml:space="preserve">         </v>
      </c>
      <c r="AR1064" s="4"/>
      <c r="AS1064" s="5">
        <f t="shared" si="51"/>
        <v>0</v>
      </c>
    </row>
    <row r="1065" spans="34:45" ht="15" customHeight="1">
      <c r="AH1065" t="str">
        <f t="shared" si="52"/>
        <v xml:space="preserve">         </v>
      </c>
      <c r="AR1065" s="4"/>
      <c r="AS1065" s="5">
        <f t="shared" si="51"/>
        <v>0</v>
      </c>
    </row>
    <row r="1066" spans="34:45" ht="15" customHeight="1">
      <c r="AH1066" t="str">
        <f t="shared" si="52"/>
        <v xml:space="preserve">         </v>
      </c>
      <c r="AR1066" s="4"/>
      <c r="AS1066" s="5">
        <f t="shared" si="51"/>
        <v>0</v>
      </c>
    </row>
    <row r="1067" spans="34:45" ht="15" customHeight="1">
      <c r="AH1067" t="str">
        <f t="shared" si="52"/>
        <v xml:space="preserve">         </v>
      </c>
      <c r="AR1067" s="4"/>
      <c r="AS1067" s="5">
        <f t="shared" si="51"/>
        <v>0</v>
      </c>
    </row>
    <row r="1068" spans="34:45" ht="15" customHeight="1">
      <c r="AH1068" t="str">
        <f t="shared" si="52"/>
        <v xml:space="preserve">         </v>
      </c>
      <c r="AR1068" s="4"/>
      <c r="AS1068" s="5">
        <f t="shared" si="51"/>
        <v>0</v>
      </c>
    </row>
    <row r="1069" spans="34:45" ht="15" customHeight="1">
      <c r="AH1069" t="str">
        <f t="shared" si="52"/>
        <v xml:space="preserve">         </v>
      </c>
      <c r="AR1069" s="4"/>
      <c r="AS1069" s="5">
        <f t="shared" si="51"/>
        <v>0</v>
      </c>
    </row>
    <row r="1070" spans="34:45" ht="15" customHeight="1">
      <c r="AH1070" t="str">
        <f t="shared" si="52"/>
        <v xml:space="preserve">         </v>
      </c>
      <c r="AR1070" s="4"/>
      <c r="AS1070" s="5">
        <f t="shared" si="51"/>
        <v>0</v>
      </c>
    </row>
    <row r="1071" spans="34:45" ht="15" customHeight="1">
      <c r="AH1071" t="str">
        <f t="shared" si="52"/>
        <v xml:space="preserve">         </v>
      </c>
      <c r="AR1071" s="4"/>
      <c r="AS1071" s="5">
        <f t="shared" si="51"/>
        <v>0</v>
      </c>
    </row>
    <row r="1072" spans="34:45" ht="15" customHeight="1">
      <c r="AH1072" t="str">
        <f t="shared" si="52"/>
        <v xml:space="preserve">         </v>
      </c>
      <c r="AR1072" s="4"/>
      <c r="AS1072" s="5">
        <f t="shared" si="51"/>
        <v>0</v>
      </c>
    </row>
    <row r="1073" spans="34:45" ht="15" customHeight="1">
      <c r="AH1073" t="str">
        <f t="shared" si="52"/>
        <v xml:space="preserve">         </v>
      </c>
      <c r="AR1073" s="4"/>
      <c r="AS1073" s="5">
        <f t="shared" si="51"/>
        <v>0</v>
      </c>
    </row>
    <row r="1074" spans="34:45" ht="15" customHeight="1">
      <c r="AH1074" t="str">
        <f t="shared" si="52"/>
        <v xml:space="preserve">         </v>
      </c>
      <c r="AR1074" s="4"/>
      <c r="AS1074" s="5">
        <f t="shared" si="51"/>
        <v>0</v>
      </c>
    </row>
    <row r="1075" spans="34:45" ht="15" customHeight="1">
      <c r="AH1075" t="str">
        <f t="shared" si="52"/>
        <v xml:space="preserve">         </v>
      </c>
      <c r="AR1075" s="4"/>
      <c r="AS1075" s="5">
        <f t="shared" si="51"/>
        <v>0</v>
      </c>
    </row>
    <row r="1076" spans="34:45" ht="15" customHeight="1">
      <c r="AH1076" t="str">
        <f t="shared" si="52"/>
        <v xml:space="preserve">         </v>
      </c>
      <c r="AR1076" s="4"/>
      <c r="AS1076" s="5">
        <f t="shared" si="51"/>
        <v>0</v>
      </c>
    </row>
    <row r="1077" spans="34:45" ht="15" customHeight="1">
      <c r="AH1077" t="str">
        <f t="shared" si="52"/>
        <v xml:space="preserve">         </v>
      </c>
      <c r="AR1077" s="4"/>
      <c r="AS1077" s="5">
        <f t="shared" si="51"/>
        <v>0</v>
      </c>
    </row>
    <row r="1078" spans="34:45" ht="15" customHeight="1">
      <c r="AH1078" t="str">
        <f t="shared" si="52"/>
        <v xml:space="preserve">         </v>
      </c>
      <c r="AR1078" s="4"/>
      <c r="AS1078" s="5">
        <f t="shared" si="51"/>
        <v>0</v>
      </c>
    </row>
    <row r="1079" spans="34:45" ht="15" customHeight="1">
      <c r="AH1079" t="str">
        <f t="shared" si="52"/>
        <v xml:space="preserve">         </v>
      </c>
      <c r="AR1079" s="4"/>
      <c r="AS1079" s="5">
        <f t="shared" si="51"/>
        <v>0</v>
      </c>
    </row>
    <row r="1080" spans="34:45" ht="15" customHeight="1">
      <c r="AH1080" t="str">
        <f t="shared" si="52"/>
        <v xml:space="preserve">         </v>
      </c>
      <c r="AR1080" s="4"/>
      <c r="AS1080" s="5">
        <f t="shared" si="51"/>
        <v>0</v>
      </c>
    </row>
    <row r="1081" spans="34:45" ht="15" customHeight="1">
      <c r="AH1081" t="str">
        <f t="shared" si="52"/>
        <v xml:space="preserve">         </v>
      </c>
      <c r="AR1081" s="4"/>
      <c r="AS1081" s="5">
        <f t="shared" si="51"/>
        <v>0</v>
      </c>
    </row>
    <row r="1082" spans="34:45" ht="15" customHeight="1">
      <c r="AH1082" t="str">
        <f t="shared" si="52"/>
        <v xml:space="preserve">         </v>
      </c>
      <c r="AR1082" s="4"/>
      <c r="AS1082" s="5">
        <f t="shared" si="51"/>
        <v>0</v>
      </c>
    </row>
    <row r="1083" spans="34:45" ht="15" customHeight="1">
      <c r="AH1083" t="str">
        <f t="shared" si="52"/>
        <v xml:space="preserve">         </v>
      </c>
      <c r="AR1083" s="4"/>
      <c r="AS1083" s="5">
        <f t="shared" si="51"/>
        <v>0</v>
      </c>
    </row>
    <row r="1084" spans="34:45" ht="15" customHeight="1">
      <c r="AH1084" t="str">
        <f t="shared" si="52"/>
        <v xml:space="preserve">         </v>
      </c>
      <c r="AR1084" s="4"/>
      <c r="AS1084" s="5">
        <f t="shared" si="51"/>
        <v>0</v>
      </c>
    </row>
    <row r="1085" spans="34:45" ht="15" customHeight="1">
      <c r="AH1085" t="str">
        <f t="shared" si="52"/>
        <v xml:space="preserve">         </v>
      </c>
      <c r="AR1085" s="4"/>
      <c r="AS1085" s="5">
        <f t="shared" si="51"/>
        <v>0</v>
      </c>
    </row>
    <row r="1086" spans="34:45" ht="15" customHeight="1">
      <c r="AH1086" t="str">
        <f t="shared" si="52"/>
        <v xml:space="preserve">         </v>
      </c>
      <c r="AR1086" s="4"/>
      <c r="AS1086" s="5">
        <f t="shared" si="51"/>
        <v>0</v>
      </c>
    </row>
    <row r="1087" spans="34:45" ht="15" customHeight="1">
      <c r="AH1087" t="str">
        <f t="shared" si="52"/>
        <v xml:space="preserve">         </v>
      </c>
      <c r="AR1087" s="4"/>
      <c r="AS1087" s="5">
        <f t="shared" si="51"/>
        <v>0</v>
      </c>
    </row>
    <row r="1088" spans="34:45" ht="15" customHeight="1">
      <c r="AH1088" t="str">
        <f t="shared" si="52"/>
        <v xml:space="preserve">         </v>
      </c>
      <c r="AR1088" s="4"/>
      <c r="AS1088" s="5">
        <f t="shared" si="51"/>
        <v>0</v>
      </c>
    </row>
    <row r="1089" spans="34:45" ht="15" customHeight="1">
      <c r="AH1089" t="str">
        <f t="shared" si="52"/>
        <v xml:space="preserve">         </v>
      </c>
      <c r="AR1089" s="4"/>
      <c r="AS1089" s="5">
        <f t="shared" si="51"/>
        <v>0</v>
      </c>
    </row>
    <row r="1090" spans="34:45" ht="15" customHeight="1">
      <c r="AH1090" t="str">
        <f t="shared" si="52"/>
        <v xml:space="preserve">         </v>
      </c>
      <c r="AR1090" s="4"/>
      <c r="AS1090" s="5">
        <f t="shared" si="51"/>
        <v>0</v>
      </c>
    </row>
    <row r="1091" spans="34:45" ht="15" customHeight="1">
      <c r="AH1091" t="str">
        <f t="shared" si="52"/>
        <v xml:space="preserve">         </v>
      </c>
      <c r="AR1091" s="4"/>
      <c r="AS1091" s="5">
        <f t="shared" si="51"/>
        <v>0</v>
      </c>
    </row>
    <row r="1092" spans="34:45" ht="15" customHeight="1">
      <c r="AH1092" t="str">
        <f t="shared" si="52"/>
        <v xml:space="preserve">         </v>
      </c>
      <c r="AR1092" s="4"/>
      <c r="AS1092" s="5">
        <f t="shared" ref="AS1092:AS1155" si="53">+AR1092-AQ1092</f>
        <v>0</v>
      </c>
    </row>
    <row r="1093" spans="34:45" ht="15" customHeight="1">
      <c r="AH1093" t="str">
        <f t="shared" si="52"/>
        <v xml:space="preserve">         </v>
      </c>
      <c r="AR1093" s="4"/>
      <c r="AS1093" s="5">
        <f t="shared" si="53"/>
        <v>0</v>
      </c>
    </row>
    <row r="1094" spans="34:45" ht="15" customHeight="1">
      <c r="AH1094" t="str">
        <f t="shared" si="52"/>
        <v xml:space="preserve">         </v>
      </c>
      <c r="AR1094" s="4"/>
      <c r="AS1094" s="5">
        <f t="shared" si="53"/>
        <v>0</v>
      </c>
    </row>
    <row r="1095" spans="34:45" ht="15" customHeight="1">
      <c r="AH1095" t="str">
        <f t="shared" si="52"/>
        <v xml:space="preserve">         </v>
      </c>
      <c r="AR1095" s="4"/>
      <c r="AS1095" s="5">
        <f t="shared" si="53"/>
        <v>0</v>
      </c>
    </row>
    <row r="1096" spans="34:45" ht="15" customHeight="1">
      <c r="AH1096" t="str">
        <f t="shared" si="52"/>
        <v xml:space="preserve">         </v>
      </c>
      <c r="AR1096" s="4"/>
      <c r="AS1096" s="5">
        <f t="shared" si="53"/>
        <v>0</v>
      </c>
    </row>
    <row r="1097" spans="34:45" ht="15" customHeight="1">
      <c r="AH1097" t="str">
        <f t="shared" si="52"/>
        <v xml:space="preserve">         </v>
      </c>
      <c r="AR1097" s="4"/>
      <c r="AS1097" s="5">
        <f t="shared" si="53"/>
        <v>0</v>
      </c>
    </row>
    <row r="1098" spans="34:45" ht="15" customHeight="1">
      <c r="AH1098" t="str">
        <f t="shared" si="52"/>
        <v xml:space="preserve">         </v>
      </c>
      <c r="AR1098" s="4"/>
      <c r="AS1098" s="5">
        <f t="shared" si="53"/>
        <v>0</v>
      </c>
    </row>
    <row r="1099" spans="34:45" ht="15" customHeight="1">
      <c r="AH1099" t="str">
        <f t="shared" si="52"/>
        <v xml:space="preserve">         </v>
      </c>
      <c r="AS1099" s="5">
        <f t="shared" si="53"/>
        <v>0</v>
      </c>
    </row>
    <row r="1100" spans="34:45" ht="15" customHeight="1">
      <c r="AH1100" t="str">
        <f t="shared" si="52"/>
        <v xml:space="preserve">         </v>
      </c>
      <c r="AS1100" s="5">
        <f t="shared" si="53"/>
        <v>0</v>
      </c>
    </row>
    <row r="1101" spans="34:45" ht="15" customHeight="1">
      <c r="AH1101" t="str">
        <f t="shared" ref="AH1101:AH1164" si="54">CONCATENATE(X1101," ",Y1101," ",Z1101," ",AA1101," ",AB1101," ",AC1101," ",AD1101," ",AE1101," ",AF1101," ",AG1101)</f>
        <v xml:space="preserve">         </v>
      </c>
      <c r="AS1101" s="5">
        <f t="shared" si="53"/>
        <v>0</v>
      </c>
    </row>
    <row r="1102" spans="34:45" ht="15" customHeight="1">
      <c r="AH1102" t="str">
        <f t="shared" si="54"/>
        <v xml:space="preserve">         </v>
      </c>
      <c r="AS1102" s="5">
        <f t="shared" si="53"/>
        <v>0</v>
      </c>
    </row>
    <row r="1103" spans="34:45" ht="15" customHeight="1">
      <c r="AH1103" t="str">
        <f t="shared" si="54"/>
        <v xml:space="preserve">         </v>
      </c>
      <c r="AS1103" s="5">
        <f t="shared" si="53"/>
        <v>0</v>
      </c>
    </row>
    <row r="1104" spans="34:45" ht="15" customHeight="1">
      <c r="AH1104" t="str">
        <f t="shared" si="54"/>
        <v xml:space="preserve">         </v>
      </c>
      <c r="AS1104" s="5">
        <f t="shared" si="53"/>
        <v>0</v>
      </c>
    </row>
    <row r="1105" spans="34:45" ht="15" customHeight="1">
      <c r="AH1105" t="str">
        <f t="shared" si="54"/>
        <v xml:space="preserve">         </v>
      </c>
      <c r="AS1105" s="5">
        <f t="shared" si="53"/>
        <v>0</v>
      </c>
    </row>
    <row r="1106" spans="34:45" ht="15" customHeight="1">
      <c r="AH1106" t="str">
        <f t="shared" si="54"/>
        <v xml:space="preserve">         </v>
      </c>
      <c r="AS1106" s="5">
        <f t="shared" si="53"/>
        <v>0</v>
      </c>
    </row>
    <row r="1107" spans="34:45" ht="15" customHeight="1">
      <c r="AH1107" t="str">
        <f t="shared" si="54"/>
        <v xml:space="preserve">         </v>
      </c>
      <c r="AS1107" s="5">
        <f t="shared" si="53"/>
        <v>0</v>
      </c>
    </row>
    <row r="1108" spans="34:45" ht="15" customHeight="1">
      <c r="AH1108" t="str">
        <f t="shared" si="54"/>
        <v xml:space="preserve">         </v>
      </c>
      <c r="AS1108" s="5">
        <f t="shared" si="53"/>
        <v>0</v>
      </c>
    </row>
    <row r="1109" spans="34:45" ht="15" customHeight="1">
      <c r="AH1109" t="str">
        <f t="shared" si="54"/>
        <v xml:space="preserve">         </v>
      </c>
      <c r="AS1109" s="5">
        <f t="shared" si="53"/>
        <v>0</v>
      </c>
    </row>
    <row r="1110" spans="34:45" ht="15" customHeight="1">
      <c r="AH1110" t="str">
        <f t="shared" si="54"/>
        <v xml:space="preserve">         </v>
      </c>
      <c r="AS1110" s="5">
        <f t="shared" si="53"/>
        <v>0</v>
      </c>
    </row>
    <row r="1111" spans="34:45" ht="15" customHeight="1">
      <c r="AH1111" t="str">
        <f t="shared" si="54"/>
        <v xml:space="preserve">         </v>
      </c>
      <c r="AS1111" s="5">
        <f t="shared" si="53"/>
        <v>0</v>
      </c>
    </row>
    <row r="1112" spans="34:45" ht="15" customHeight="1">
      <c r="AH1112" t="str">
        <f t="shared" si="54"/>
        <v xml:space="preserve">         </v>
      </c>
      <c r="AS1112" s="5">
        <f t="shared" si="53"/>
        <v>0</v>
      </c>
    </row>
    <row r="1113" spans="34:45" ht="15" customHeight="1">
      <c r="AH1113" t="str">
        <f t="shared" si="54"/>
        <v xml:space="preserve">         </v>
      </c>
      <c r="AS1113" s="5">
        <f t="shared" si="53"/>
        <v>0</v>
      </c>
    </row>
    <row r="1114" spans="34:45" ht="15" customHeight="1">
      <c r="AH1114" t="str">
        <f t="shared" si="54"/>
        <v xml:space="preserve">         </v>
      </c>
      <c r="AS1114" s="5">
        <f t="shared" si="53"/>
        <v>0</v>
      </c>
    </row>
    <row r="1115" spans="34:45" ht="15" customHeight="1">
      <c r="AH1115" t="str">
        <f t="shared" si="54"/>
        <v xml:space="preserve">         </v>
      </c>
      <c r="AS1115" s="5">
        <f t="shared" si="53"/>
        <v>0</v>
      </c>
    </row>
    <row r="1116" spans="34:45" ht="15" customHeight="1">
      <c r="AH1116" t="str">
        <f t="shared" si="54"/>
        <v xml:space="preserve">         </v>
      </c>
      <c r="AS1116" s="5">
        <f t="shared" si="53"/>
        <v>0</v>
      </c>
    </row>
    <row r="1117" spans="34:45" ht="15" customHeight="1">
      <c r="AH1117" t="str">
        <f t="shared" si="54"/>
        <v xml:space="preserve">         </v>
      </c>
      <c r="AS1117" s="5">
        <f t="shared" si="53"/>
        <v>0</v>
      </c>
    </row>
    <row r="1118" spans="34:45" ht="15" customHeight="1">
      <c r="AH1118" t="str">
        <f t="shared" si="54"/>
        <v xml:space="preserve">         </v>
      </c>
      <c r="AS1118" s="5">
        <f t="shared" si="53"/>
        <v>0</v>
      </c>
    </row>
    <row r="1119" spans="34:45" ht="15" customHeight="1">
      <c r="AH1119" t="str">
        <f t="shared" si="54"/>
        <v xml:space="preserve">         </v>
      </c>
      <c r="AS1119" s="5">
        <f t="shared" si="53"/>
        <v>0</v>
      </c>
    </row>
    <row r="1120" spans="34:45" ht="15" customHeight="1">
      <c r="AH1120" t="str">
        <f t="shared" si="54"/>
        <v xml:space="preserve">         </v>
      </c>
      <c r="AS1120" s="5">
        <f t="shared" si="53"/>
        <v>0</v>
      </c>
    </row>
    <row r="1121" spans="34:45" ht="15" customHeight="1">
      <c r="AH1121" t="str">
        <f t="shared" si="54"/>
        <v xml:space="preserve">         </v>
      </c>
      <c r="AS1121" s="5">
        <f t="shared" si="53"/>
        <v>0</v>
      </c>
    </row>
    <row r="1122" spans="34:45" ht="15" customHeight="1">
      <c r="AH1122" t="str">
        <f t="shared" si="54"/>
        <v xml:space="preserve">         </v>
      </c>
      <c r="AS1122" s="5">
        <f t="shared" si="53"/>
        <v>0</v>
      </c>
    </row>
    <row r="1123" spans="34:45" ht="15" customHeight="1">
      <c r="AH1123" t="str">
        <f t="shared" si="54"/>
        <v xml:space="preserve">         </v>
      </c>
      <c r="AS1123" s="5">
        <f t="shared" si="53"/>
        <v>0</v>
      </c>
    </row>
    <row r="1124" spans="34:45" ht="15" customHeight="1">
      <c r="AH1124" t="str">
        <f t="shared" si="54"/>
        <v xml:space="preserve">         </v>
      </c>
      <c r="AS1124" s="5">
        <f t="shared" si="53"/>
        <v>0</v>
      </c>
    </row>
    <row r="1125" spans="34:45" ht="15" customHeight="1">
      <c r="AH1125" t="str">
        <f t="shared" si="54"/>
        <v xml:space="preserve">         </v>
      </c>
      <c r="AS1125" s="5">
        <f t="shared" si="53"/>
        <v>0</v>
      </c>
    </row>
    <row r="1126" spans="34:45" ht="15" customHeight="1">
      <c r="AH1126" t="str">
        <f t="shared" si="54"/>
        <v xml:space="preserve">         </v>
      </c>
      <c r="AS1126" s="5">
        <f t="shared" si="53"/>
        <v>0</v>
      </c>
    </row>
    <row r="1127" spans="34:45" ht="15" customHeight="1">
      <c r="AH1127" t="str">
        <f t="shared" si="54"/>
        <v xml:space="preserve">         </v>
      </c>
      <c r="AS1127" s="5">
        <f t="shared" si="53"/>
        <v>0</v>
      </c>
    </row>
    <row r="1128" spans="34:45" ht="15" customHeight="1">
      <c r="AH1128" t="str">
        <f t="shared" si="54"/>
        <v xml:space="preserve">         </v>
      </c>
      <c r="AS1128" s="5">
        <f t="shared" si="53"/>
        <v>0</v>
      </c>
    </row>
    <row r="1129" spans="34:45" ht="15" customHeight="1">
      <c r="AH1129" t="str">
        <f t="shared" si="54"/>
        <v xml:space="preserve">         </v>
      </c>
      <c r="AS1129" s="5">
        <f t="shared" si="53"/>
        <v>0</v>
      </c>
    </row>
    <row r="1130" spans="34:45" ht="15" customHeight="1">
      <c r="AH1130" t="str">
        <f t="shared" si="54"/>
        <v xml:space="preserve">         </v>
      </c>
      <c r="AS1130" s="5">
        <f t="shared" si="53"/>
        <v>0</v>
      </c>
    </row>
    <row r="1131" spans="34:45" ht="15" customHeight="1">
      <c r="AH1131" t="str">
        <f t="shared" si="54"/>
        <v xml:space="preserve">         </v>
      </c>
      <c r="AS1131" s="5">
        <f t="shared" si="53"/>
        <v>0</v>
      </c>
    </row>
    <row r="1132" spans="34:45" ht="15" customHeight="1">
      <c r="AH1132" t="str">
        <f t="shared" si="54"/>
        <v xml:space="preserve">         </v>
      </c>
      <c r="AS1132" s="5">
        <f t="shared" si="53"/>
        <v>0</v>
      </c>
    </row>
    <row r="1133" spans="34:45" ht="15" customHeight="1">
      <c r="AH1133" t="str">
        <f t="shared" si="54"/>
        <v xml:space="preserve">         </v>
      </c>
      <c r="AS1133" s="5">
        <f t="shared" si="53"/>
        <v>0</v>
      </c>
    </row>
    <row r="1134" spans="34:45" ht="15" customHeight="1">
      <c r="AH1134" t="str">
        <f t="shared" si="54"/>
        <v xml:space="preserve">         </v>
      </c>
      <c r="AS1134" s="5">
        <f t="shared" si="53"/>
        <v>0</v>
      </c>
    </row>
    <row r="1135" spans="34:45" ht="15" customHeight="1">
      <c r="AH1135" t="str">
        <f t="shared" si="54"/>
        <v xml:space="preserve">         </v>
      </c>
      <c r="AS1135" s="5">
        <f t="shared" si="53"/>
        <v>0</v>
      </c>
    </row>
    <row r="1136" spans="34:45" ht="15" customHeight="1">
      <c r="AH1136" t="str">
        <f t="shared" si="54"/>
        <v xml:space="preserve">         </v>
      </c>
      <c r="AS1136" s="5">
        <f t="shared" si="53"/>
        <v>0</v>
      </c>
    </row>
    <row r="1137" spans="34:45" ht="15" customHeight="1">
      <c r="AH1137" t="str">
        <f t="shared" si="54"/>
        <v xml:space="preserve">         </v>
      </c>
      <c r="AS1137" s="5">
        <f t="shared" si="53"/>
        <v>0</v>
      </c>
    </row>
    <row r="1138" spans="34:45" ht="15" customHeight="1">
      <c r="AH1138" t="str">
        <f t="shared" si="54"/>
        <v xml:space="preserve">         </v>
      </c>
      <c r="AS1138" s="5">
        <f t="shared" si="53"/>
        <v>0</v>
      </c>
    </row>
    <row r="1139" spans="34:45" ht="15" customHeight="1">
      <c r="AH1139" t="str">
        <f t="shared" si="54"/>
        <v xml:space="preserve">         </v>
      </c>
      <c r="AS1139" s="5">
        <f t="shared" si="53"/>
        <v>0</v>
      </c>
    </row>
    <row r="1140" spans="34:45" ht="15" customHeight="1">
      <c r="AH1140" t="str">
        <f t="shared" si="54"/>
        <v xml:space="preserve">         </v>
      </c>
      <c r="AS1140" s="5">
        <f t="shared" si="53"/>
        <v>0</v>
      </c>
    </row>
    <row r="1141" spans="34:45" ht="15" customHeight="1">
      <c r="AH1141" t="str">
        <f t="shared" si="54"/>
        <v xml:space="preserve">         </v>
      </c>
      <c r="AS1141" s="5">
        <f t="shared" si="53"/>
        <v>0</v>
      </c>
    </row>
    <row r="1142" spans="34:45" ht="15" customHeight="1">
      <c r="AH1142" t="str">
        <f t="shared" si="54"/>
        <v xml:space="preserve">         </v>
      </c>
      <c r="AS1142" s="5">
        <f t="shared" si="53"/>
        <v>0</v>
      </c>
    </row>
    <row r="1143" spans="34:45" ht="15" customHeight="1">
      <c r="AH1143" t="str">
        <f t="shared" si="54"/>
        <v xml:space="preserve">         </v>
      </c>
      <c r="AS1143" s="5">
        <f t="shared" si="53"/>
        <v>0</v>
      </c>
    </row>
    <row r="1144" spans="34:45" ht="15" customHeight="1">
      <c r="AH1144" t="str">
        <f t="shared" si="54"/>
        <v xml:space="preserve">         </v>
      </c>
      <c r="AS1144" s="5">
        <f t="shared" si="53"/>
        <v>0</v>
      </c>
    </row>
    <row r="1145" spans="34:45" ht="15" customHeight="1">
      <c r="AH1145" t="str">
        <f t="shared" si="54"/>
        <v xml:space="preserve">         </v>
      </c>
      <c r="AS1145" s="5">
        <f t="shared" si="53"/>
        <v>0</v>
      </c>
    </row>
    <row r="1146" spans="34:45" ht="15" customHeight="1">
      <c r="AH1146" t="str">
        <f t="shared" si="54"/>
        <v xml:space="preserve">         </v>
      </c>
      <c r="AS1146" s="5">
        <f t="shared" si="53"/>
        <v>0</v>
      </c>
    </row>
    <row r="1147" spans="34:45" ht="15" customHeight="1">
      <c r="AH1147" t="str">
        <f t="shared" si="54"/>
        <v xml:space="preserve">         </v>
      </c>
      <c r="AS1147" s="5">
        <f t="shared" si="53"/>
        <v>0</v>
      </c>
    </row>
    <row r="1148" spans="34:45" ht="15" customHeight="1">
      <c r="AH1148" t="str">
        <f t="shared" si="54"/>
        <v xml:space="preserve">         </v>
      </c>
      <c r="AS1148" s="5">
        <f t="shared" si="53"/>
        <v>0</v>
      </c>
    </row>
    <row r="1149" spans="34:45" ht="15" customHeight="1">
      <c r="AH1149" t="str">
        <f t="shared" si="54"/>
        <v xml:space="preserve">         </v>
      </c>
      <c r="AS1149" s="5">
        <f t="shared" si="53"/>
        <v>0</v>
      </c>
    </row>
    <row r="1150" spans="34:45" ht="15" customHeight="1">
      <c r="AH1150" t="str">
        <f t="shared" si="54"/>
        <v xml:space="preserve">         </v>
      </c>
      <c r="AS1150" s="5">
        <f t="shared" si="53"/>
        <v>0</v>
      </c>
    </row>
    <row r="1151" spans="34:45" ht="15" customHeight="1">
      <c r="AH1151" t="str">
        <f t="shared" si="54"/>
        <v xml:space="preserve">         </v>
      </c>
      <c r="AS1151" s="5">
        <f t="shared" si="53"/>
        <v>0</v>
      </c>
    </row>
    <row r="1152" spans="34:45" ht="15" customHeight="1">
      <c r="AH1152" t="str">
        <f t="shared" si="54"/>
        <v xml:space="preserve">         </v>
      </c>
      <c r="AS1152" s="5">
        <f t="shared" si="53"/>
        <v>0</v>
      </c>
    </row>
    <row r="1153" spans="34:45" ht="15" customHeight="1">
      <c r="AH1153" t="str">
        <f t="shared" si="54"/>
        <v xml:space="preserve">         </v>
      </c>
      <c r="AS1153" s="5">
        <f t="shared" si="53"/>
        <v>0</v>
      </c>
    </row>
    <row r="1154" spans="34:45" ht="15" customHeight="1">
      <c r="AH1154" t="str">
        <f t="shared" si="54"/>
        <v xml:space="preserve">         </v>
      </c>
      <c r="AS1154" s="5">
        <f t="shared" si="53"/>
        <v>0</v>
      </c>
    </row>
    <row r="1155" spans="34:45" ht="15" customHeight="1">
      <c r="AH1155" t="str">
        <f t="shared" si="54"/>
        <v xml:space="preserve">         </v>
      </c>
      <c r="AS1155" s="5">
        <f t="shared" si="53"/>
        <v>0</v>
      </c>
    </row>
    <row r="1156" spans="34:45" ht="15" customHeight="1">
      <c r="AH1156" t="str">
        <f t="shared" si="54"/>
        <v xml:space="preserve">         </v>
      </c>
      <c r="AS1156" s="5">
        <f>+AR1156-AQ1156</f>
        <v>0</v>
      </c>
    </row>
    <row r="1157" spans="34:45">
      <c r="AH1157" t="str">
        <f t="shared" si="54"/>
        <v xml:space="preserve">         </v>
      </c>
    </row>
    <row r="1158" spans="34:45">
      <c r="AH1158" t="str">
        <f t="shared" si="54"/>
        <v xml:space="preserve">         </v>
      </c>
    </row>
    <row r="1159" spans="34:45">
      <c r="AH1159" t="str">
        <f t="shared" si="54"/>
        <v xml:space="preserve">         </v>
      </c>
    </row>
    <row r="1160" spans="34:45">
      <c r="AH1160" t="str">
        <f t="shared" si="54"/>
        <v xml:space="preserve">         </v>
      </c>
    </row>
    <row r="1161" spans="34:45">
      <c r="AH1161" t="str">
        <f t="shared" si="54"/>
        <v xml:space="preserve">         </v>
      </c>
    </row>
    <row r="1162" spans="34:45">
      <c r="AH1162" t="str">
        <f t="shared" si="54"/>
        <v xml:space="preserve">         </v>
      </c>
    </row>
    <row r="1163" spans="34:45">
      <c r="AH1163" t="str">
        <f t="shared" si="54"/>
        <v xml:space="preserve">         </v>
      </c>
    </row>
    <row r="1164" spans="34:45">
      <c r="AH1164" t="str">
        <f t="shared" si="54"/>
        <v xml:space="preserve">         </v>
      </c>
    </row>
    <row r="1165" spans="34:45">
      <c r="AH1165" t="str">
        <f t="shared" ref="AH1165:AH1228" si="55">CONCATENATE(X1165," ",Y1165," ",Z1165," ",AA1165," ",AB1165," ",AC1165," ",AD1165," ",AE1165," ",AF1165," ",AG1165)</f>
        <v xml:space="preserve">         </v>
      </c>
    </row>
    <row r="1166" spans="34:45">
      <c r="AH1166" t="str">
        <f t="shared" si="55"/>
        <v xml:space="preserve">         </v>
      </c>
    </row>
    <row r="1167" spans="34:45">
      <c r="AH1167" t="str">
        <f t="shared" si="55"/>
        <v xml:space="preserve">         </v>
      </c>
    </row>
    <row r="1168" spans="34:45">
      <c r="AH1168" t="str">
        <f t="shared" si="55"/>
        <v xml:space="preserve">         </v>
      </c>
    </row>
    <row r="1169" spans="34:34">
      <c r="AH1169" t="str">
        <f t="shared" si="55"/>
        <v xml:space="preserve">         </v>
      </c>
    </row>
    <row r="1170" spans="34:34">
      <c r="AH1170" t="str">
        <f t="shared" si="55"/>
        <v xml:space="preserve">         </v>
      </c>
    </row>
    <row r="1171" spans="34:34">
      <c r="AH1171" t="str">
        <f t="shared" si="55"/>
        <v xml:space="preserve">         </v>
      </c>
    </row>
    <row r="1172" spans="34:34">
      <c r="AH1172" t="str">
        <f t="shared" si="55"/>
        <v xml:space="preserve">         </v>
      </c>
    </row>
    <row r="1173" spans="34:34">
      <c r="AH1173" t="str">
        <f t="shared" si="55"/>
        <v xml:space="preserve">         </v>
      </c>
    </row>
    <row r="1174" spans="34:34">
      <c r="AH1174" t="str">
        <f t="shared" si="55"/>
        <v xml:space="preserve">         </v>
      </c>
    </row>
    <row r="1175" spans="34:34">
      <c r="AH1175" t="str">
        <f t="shared" si="55"/>
        <v xml:space="preserve">         </v>
      </c>
    </row>
    <row r="1176" spans="34:34">
      <c r="AH1176" t="str">
        <f t="shared" si="55"/>
        <v xml:space="preserve">         </v>
      </c>
    </row>
    <row r="1177" spans="34:34">
      <c r="AH1177" t="str">
        <f t="shared" si="55"/>
        <v xml:space="preserve">         </v>
      </c>
    </row>
    <row r="1178" spans="34:34">
      <c r="AH1178" t="str">
        <f t="shared" si="55"/>
        <v xml:space="preserve">         </v>
      </c>
    </row>
    <row r="1179" spans="34:34">
      <c r="AH1179" t="str">
        <f t="shared" si="55"/>
        <v xml:space="preserve">         </v>
      </c>
    </row>
    <row r="1180" spans="34:34">
      <c r="AH1180" t="str">
        <f t="shared" si="55"/>
        <v xml:space="preserve">         </v>
      </c>
    </row>
    <row r="1181" spans="34:34">
      <c r="AH1181" t="str">
        <f t="shared" si="55"/>
        <v xml:space="preserve">         </v>
      </c>
    </row>
    <row r="1182" spans="34:34">
      <c r="AH1182" t="str">
        <f t="shared" si="55"/>
        <v xml:space="preserve">         </v>
      </c>
    </row>
    <row r="1183" spans="34:34">
      <c r="AH1183" t="str">
        <f t="shared" si="55"/>
        <v xml:space="preserve">         </v>
      </c>
    </row>
    <row r="1184" spans="34:34">
      <c r="AH1184" t="str">
        <f t="shared" si="55"/>
        <v xml:space="preserve">         </v>
      </c>
    </row>
    <row r="1185" spans="34:34">
      <c r="AH1185" t="str">
        <f t="shared" si="55"/>
        <v xml:space="preserve">         </v>
      </c>
    </row>
    <row r="1186" spans="34:34">
      <c r="AH1186" t="str">
        <f t="shared" si="55"/>
        <v xml:space="preserve">         </v>
      </c>
    </row>
    <row r="1187" spans="34:34">
      <c r="AH1187" t="str">
        <f t="shared" si="55"/>
        <v xml:space="preserve">         </v>
      </c>
    </row>
    <row r="1188" spans="34:34">
      <c r="AH1188" t="str">
        <f t="shared" si="55"/>
        <v xml:space="preserve">         </v>
      </c>
    </row>
    <row r="1189" spans="34:34">
      <c r="AH1189" t="str">
        <f t="shared" si="55"/>
        <v xml:space="preserve">         </v>
      </c>
    </row>
    <row r="1190" spans="34:34">
      <c r="AH1190" t="str">
        <f t="shared" si="55"/>
        <v xml:space="preserve">         </v>
      </c>
    </row>
    <row r="1191" spans="34:34">
      <c r="AH1191" t="str">
        <f t="shared" si="55"/>
        <v xml:space="preserve">         </v>
      </c>
    </row>
    <row r="1192" spans="34:34">
      <c r="AH1192" t="str">
        <f t="shared" si="55"/>
        <v xml:space="preserve">         </v>
      </c>
    </row>
    <row r="1193" spans="34:34">
      <c r="AH1193" t="str">
        <f t="shared" si="55"/>
        <v xml:space="preserve">         </v>
      </c>
    </row>
    <row r="1194" spans="34:34">
      <c r="AH1194" t="str">
        <f t="shared" si="55"/>
        <v xml:space="preserve">         </v>
      </c>
    </row>
    <row r="1195" spans="34:34">
      <c r="AH1195" t="str">
        <f t="shared" si="55"/>
        <v xml:space="preserve">         </v>
      </c>
    </row>
    <row r="1196" spans="34:34">
      <c r="AH1196" t="str">
        <f t="shared" si="55"/>
        <v xml:space="preserve">         </v>
      </c>
    </row>
    <row r="1197" spans="34:34">
      <c r="AH1197" t="str">
        <f t="shared" si="55"/>
        <v xml:space="preserve">         </v>
      </c>
    </row>
    <row r="1198" spans="34:34">
      <c r="AH1198" t="str">
        <f t="shared" si="55"/>
        <v xml:space="preserve">         </v>
      </c>
    </row>
    <row r="1199" spans="34:34">
      <c r="AH1199" t="str">
        <f t="shared" si="55"/>
        <v xml:space="preserve">         </v>
      </c>
    </row>
    <row r="1200" spans="34:34">
      <c r="AH1200" t="str">
        <f t="shared" si="55"/>
        <v xml:space="preserve">         </v>
      </c>
    </row>
    <row r="1201" spans="34:34">
      <c r="AH1201" t="str">
        <f t="shared" si="55"/>
        <v xml:space="preserve">         </v>
      </c>
    </row>
    <row r="1202" spans="34:34">
      <c r="AH1202" t="str">
        <f t="shared" si="55"/>
        <v xml:space="preserve">         </v>
      </c>
    </row>
    <row r="1203" spans="34:34">
      <c r="AH1203" t="str">
        <f t="shared" si="55"/>
        <v xml:space="preserve">         </v>
      </c>
    </row>
    <row r="1204" spans="34:34">
      <c r="AH1204" t="str">
        <f t="shared" si="55"/>
        <v xml:space="preserve">         </v>
      </c>
    </row>
    <row r="1205" spans="34:34">
      <c r="AH1205" t="str">
        <f t="shared" si="55"/>
        <v xml:space="preserve">         </v>
      </c>
    </row>
    <row r="1206" spans="34:34">
      <c r="AH1206" t="str">
        <f t="shared" si="55"/>
        <v xml:space="preserve">         </v>
      </c>
    </row>
    <row r="1207" spans="34:34">
      <c r="AH1207" t="str">
        <f t="shared" si="55"/>
        <v xml:space="preserve">         </v>
      </c>
    </row>
    <row r="1208" spans="34:34">
      <c r="AH1208" t="str">
        <f t="shared" si="55"/>
        <v xml:space="preserve">         </v>
      </c>
    </row>
    <row r="1209" spans="34:34">
      <c r="AH1209" t="str">
        <f t="shared" si="55"/>
        <v xml:space="preserve">         </v>
      </c>
    </row>
    <row r="1210" spans="34:34">
      <c r="AH1210" t="str">
        <f t="shared" si="55"/>
        <v xml:space="preserve">         </v>
      </c>
    </row>
    <row r="1211" spans="34:34">
      <c r="AH1211" t="str">
        <f t="shared" si="55"/>
        <v xml:space="preserve">         </v>
      </c>
    </row>
    <row r="1212" spans="34:34">
      <c r="AH1212" t="str">
        <f t="shared" si="55"/>
        <v xml:space="preserve">         </v>
      </c>
    </row>
    <row r="1213" spans="34:34">
      <c r="AH1213" t="str">
        <f t="shared" si="55"/>
        <v xml:space="preserve">         </v>
      </c>
    </row>
    <row r="1214" spans="34:34">
      <c r="AH1214" t="str">
        <f t="shared" si="55"/>
        <v xml:space="preserve">         </v>
      </c>
    </row>
    <row r="1215" spans="34:34">
      <c r="AH1215" t="str">
        <f t="shared" si="55"/>
        <v xml:space="preserve">         </v>
      </c>
    </row>
    <row r="1216" spans="34:34">
      <c r="AH1216" t="str">
        <f t="shared" si="55"/>
        <v xml:space="preserve">         </v>
      </c>
    </row>
    <row r="1217" spans="34:34">
      <c r="AH1217" t="str">
        <f t="shared" si="55"/>
        <v xml:space="preserve">         </v>
      </c>
    </row>
    <row r="1218" spans="34:34">
      <c r="AH1218" t="str">
        <f t="shared" si="55"/>
        <v xml:space="preserve">         </v>
      </c>
    </row>
    <row r="1219" spans="34:34">
      <c r="AH1219" t="str">
        <f t="shared" si="55"/>
        <v xml:space="preserve">         </v>
      </c>
    </row>
    <row r="1220" spans="34:34">
      <c r="AH1220" t="str">
        <f t="shared" si="55"/>
        <v xml:space="preserve">         </v>
      </c>
    </row>
    <row r="1221" spans="34:34">
      <c r="AH1221" t="str">
        <f t="shared" si="55"/>
        <v xml:space="preserve">         </v>
      </c>
    </row>
    <row r="1222" spans="34:34">
      <c r="AH1222" t="str">
        <f t="shared" si="55"/>
        <v xml:space="preserve">         </v>
      </c>
    </row>
    <row r="1223" spans="34:34">
      <c r="AH1223" t="str">
        <f t="shared" si="55"/>
        <v xml:space="preserve">         </v>
      </c>
    </row>
    <row r="1224" spans="34:34">
      <c r="AH1224" t="str">
        <f t="shared" si="55"/>
        <v xml:space="preserve">         </v>
      </c>
    </row>
    <row r="1225" spans="34:34">
      <c r="AH1225" t="str">
        <f t="shared" si="55"/>
        <v xml:space="preserve">         </v>
      </c>
    </row>
    <row r="1226" spans="34:34">
      <c r="AH1226" t="str">
        <f t="shared" si="55"/>
        <v xml:space="preserve">         </v>
      </c>
    </row>
    <row r="1227" spans="34:34">
      <c r="AH1227" t="str">
        <f t="shared" si="55"/>
        <v xml:space="preserve">         </v>
      </c>
    </row>
    <row r="1228" spans="34:34">
      <c r="AH1228" t="str">
        <f t="shared" si="55"/>
        <v xml:space="preserve">         </v>
      </c>
    </row>
    <row r="1229" spans="34:34">
      <c r="AH1229" t="str">
        <f t="shared" ref="AH1229:AH1292" si="56">CONCATENATE(X1229," ",Y1229," ",Z1229," ",AA1229," ",AB1229," ",AC1229," ",AD1229," ",AE1229," ",AF1229," ",AG1229)</f>
        <v xml:space="preserve">         </v>
      </c>
    </row>
    <row r="1230" spans="34:34">
      <c r="AH1230" t="str">
        <f t="shared" si="56"/>
        <v xml:space="preserve">         </v>
      </c>
    </row>
    <row r="1231" spans="34:34">
      <c r="AH1231" t="str">
        <f t="shared" si="56"/>
        <v xml:space="preserve">         </v>
      </c>
    </row>
    <row r="1232" spans="34:34">
      <c r="AH1232" t="str">
        <f t="shared" si="56"/>
        <v xml:space="preserve">         </v>
      </c>
    </row>
    <row r="1233" spans="34:34">
      <c r="AH1233" t="str">
        <f t="shared" si="56"/>
        <v xml:space="preserve">         </v>
      </c>
    </row>
    <row r="1234" spans="34:34">
      <c r="AH1234" t="str">
        <f t="shared" si="56"/>
        <v xml:space="preserve">         </v>
      </c>
    </row>
    <row r="1235" spans="34:34">
      <c r="AH1235" t="str">
        <f t="shared" si="56"/>
        <v xml:space="preserve">         </v>
      </c>
    </row>
    <row r="1236" spans="34:34">
      <c r="AH1236" t="str">
        <f t="shared" si="56"/>
        <v xml:space="preserve">         </v>
      </c>
    </row>
    <row r="1237" spans="34:34">
      <c r="AH1237" t="str">
        <f t="shared" si="56"/>
        <v xml:space="preserve">         </v>
      </c>
    </row>
    <row r="1238" spans="34:34">
      <c r="AH1238" t="str">
        <f t="shared" si="56"/>
        <v xml:space="preserve">         </v>
      </c>
    </row>
    <row r="1239" spans="34:34">
      <c r="AH1239" t="str">
        <f t="shared" si="56"/>
        <v xml:space="preserve">         </v>
      </c>
    </row>
    <row r="1240" spans="34:34">
      <c r="AH1240" t="str">
        <f t="shared" si="56"/>
        <v xml:space="preserve">         </v>
      </c>
    </row>
    <row r="1241" spans="34:34">
      <c r="AH1241" t="str">
        <f t="shared" si="56"/>
        <v xml:space="preserve">         </v>
      </c>
    </row>
    <row r="1242" spans="34:34">
      <c r="AH1242" t="str">
        <f t="shared" si="56"/>
        <v xml:space="preserve">         </v>
      </c>
    </row>
    <row r="1243" spans="34:34">
      <c r="AH1243" t="str">
        <f t="shared" si="56"/>
        <v xml:space="preserve">         </v>
      </c>
    </row>
    <row r="1244" spans="34:34">
      <c r="AH1244" t="str">
        <f t="shared" si="56"/>
        <v xml:space="preserve">         </v>
      </c>
    </row>
    <row r="1245" spans="34:34">
      <c r="AH1245" t="str">
        <f t="shared" si="56"/>
        <v xml:space="preserve">         </v>
      </c>
    </row>
    <row r="1246" spans="34:34">
      <c r="AH1246" t="str">
        <f t="shared" si="56"/>
        <v xml:space="preserve">         </v>
      </c>
    </row>
    <row r="1247" spans="34:34">
      <c r="AH1247" t="str">
        <f t="shared" si="56"/>
        <v xml:space="preserve">         </v>
      </c>
    </row>
    <row r="1248" spans="34:34">
      <c r="AH1248" t="str">
        <f t="shared" si="56"/>
        <v xml:space="preserve">         </v>
      </c>
    </row>
    <row r="1249" spans="34:34">
      <c r="AH1249" t="str">
        <f t="shared" si="56"/>
        <v xml:space="preserve">         </v>
      </c>
    </row>
    <row r="1250" spans="34:34">
      <c r="AH1250" t="str">
        <f t="shared" si="56"/>
        <v xml:space="preserve">         </v>
      </c>
    </row>
    <row r="1251" spans="34:34">
      <c r="AH1251" t="str">
        <f t="shared" si="56"/>
        <v xml:space="preserve">         </v>
      </c>
    </row>
    <row r="1252" spans="34:34">
      <c r="AH1252" t="str">
        <f t="shared" si="56"/>
        <v xml:space="preserve">         </v>
      </c>
    </row>
    <row r="1253" spans="34:34">
      <c r="AH1253" t="str">
        <f t="shared" si="56"/>
        <v xml:space="preserve">         </v>
      </c>
    </row>
    <row r="1254" spans="34:34">
      <c r="AH1254" t="str">
        <f t="shared" si="56"/>
        <v xml:space="preserve">         </v>
      </c>
    </row>
    <row r="1255" spans="34:34">
      <c r="AH1255" t="str">
        <f t="shared" si="56"/>
        <v xml:space="preserve">         </v>
      </c>
    </row>
    <row r="1256" spans="34:34">
      <c r="AH1256" t="str">
        <f t="shared" si="56"/>
        <v xml:space="preserve">         </v>
      </c>
    </row>
    <row r="1257" spans="34:34">
      <c r="AH1257" t="str">
        <f t="shared" si="56"/>
        <v xml:space="preserve">         </v>
      </c>
    </row>
    <row r="1258" spans="34:34">
      <c r="AH1258" t="str">
        <f t="shared" si="56"/>
        <v xml:space="preserve">         </v>
      </c>
    </row>
    <row r="1259" spans="34:34">
      <c r="AH1259" t="str">
        <f t="shared" si="56"/>
        <v xml:space="preserve">         </v>
      </c>
    </row>
    <row r="1260" spans="34:34">
      <c r="AH1260" t="str">
        <f t="shared" si="56"/>
        <v xml:space="preserve">         </v>
      </c>
    </row>
    <row r="1261" spans="34:34">
      <c r="AH1261" t="str">
        <f t="shared" si="56"/>
        <v xml:space="preserve">         </v>
      </c>
    </row>
    <row r="1262" spans="34:34">
      <c r="AH1262" t="str">
        <f t="shared" si="56"/>
        <v xml:space="preserve">         </v>
      </c>
    </row>
    <row r="1263" spans="34:34">
      <c r="AH1263" t="str">
        <f t="shared" si="56"/>
        <v xml:space="preserve">         </v>
      </c>
    </row>
    <row r="1264" spans="34:34">
      <c r="AH1264" t="str">
        <f t="shared" si="56"/>
        <v xml:space="preserve">         </v>
      </c>
    </row>
    <row r="1265" spans="34:34">
      <c r="AH1265" t="str">
        <f t="shared" si="56"/>
        <v xml:space="preserve">         </v>
      </c>
    </row>
    <row r="1266" spans="34:34">
      <c r="AH1266" t="str">
        <f t="shared" si="56"/>
        <v xml:space="preserve">         </v>
      </c>
    </row>
    <row r="1267" spans="34:34">
      <c r="AH1267" t="str">
        <f t="shared" si="56"/>
        <v xml:space="preserve">         </v>
      </c>
    </row>
    <row r="1268" spans="34:34">
      <c r="AH1268" t="str">
        <f t="shared" si="56"/>
        <v xml:space="preserve">         </v>
      </c>
    </row>
    <row r="1269" spans="34:34">
      <c r="AH1269" t="str">
        <f t="shared" si="56"/>
        <v xml:space="preserve">         </v>
      </c>
    </row>
    <row r="1270" spans="34:34">
      <c r="AH1270" t="str">
        <f t="shared" si="56"/>
        <v xml:space="preserve">         </v>
      </c>
    </row>
    <row r="1271" spans="34:34">
      <c r="AH1271" t="str">
        <f t="shared" si="56"/>
        <v xml:space="preserve">         </v>
      </c>
    </row>
    <row r="1272" spans="34:34">
      <c r="AH1272" t="str">
        <f t="shared" si="56"/>
        <v xml:space="preserve">         </v>
      </c>
    </row>
    <row r="1273" spans="34:34">
      <c r="AH1273" t="str">
        <f t="shared" si="56"/>
        <v xml:space="preserve">         </v>
      </c>
    </row>
    <row r="1274" spans="34:34">
      <c r="AH1274" t="str">
        <f t="shared" si="56"/>
        <v xml:space="preserve">         </v>
      </c>
    </row>
    <row r="1275" spans="34:34">
      <c r="AH1275" t="str">
        <f t="shared" si="56"/>
        <v xml:space="preserve">         </v>
      </c>
    </row>
    <row r="1276" spans="34:34">
      <c r="AH1276" t="str">
        <f t="shared" si="56"/>
        <v xml:space="preserve">         </v>
      </c>
    </row>
    <row r="1277" spans="34:34">
      <c r="AH1277" t="str">
        <f t="shared" si="56"/>
        <v xml:space="preserve">         </v>
      </c>
    </row>
    <row r="1278" spans="34:34">
      <c r="AH1278" t="str">
        <f t="shared" si="56"/>
        <v xml:space="preserve">         </v>
      </c>
    </row>
    <row r="1279" spans="34:34">
      <c r="AH1279" t="str">
        <f t="shared" si="56"/>
        <v xml:space="preserve">         </v>
      </c>
    </row>
    <row r="1280" spans="34:34">
      <c r="AH1280" t="str">
        <f t="shared" si="56"/>
        <v xml:space="preserve">         </v>
      </c>
    </row>
    <row r="1281" spans="34:34">
      <c r="AH1281" t="str">
        <f t="shared" si="56"/>
        <v xml:space="preserve">         </v>
      </c>
    </row>
    <row r="1282" spans="34:34">
      <c r="AH1282" t="str">
        <f t="shared" si="56"/>
        <v xml:space="preserve">         </v>
      </c>
    </row>
    <row r="1283" spans="34:34">
      <c r="AH1283" t="str">
        <f t="shared" si="56"/>
        <v xml:space="preserve">         </v>
      </c>
    </row>
    <row r="1284" spans="34:34">
      <c r="AH1284" t="str">
        <f t="shared" si="56"/>
        <v xml:space="preserve">         </v>
      </c>
    </row>
    <row r="1285" spans="34:34">
      <c r="AH1285" t="str">
        <f t="shared" si="56"/>
        <v xml:space="preserve">         </v>
      </c>
    </row>
    <row r="1286" spans="34:34">
      <c r="AH1286" t="str">
        <f t="shared" si="56"/>
        <v xml:space="preserve">         </v>
      </c>
    </row>
    <row r="1287" spans="34:34">
      <c r="AH1287" t="str">
        <f t="shared" si="56"/>
        <v xml:space="preserve">         </v>
      </c>
    </row>
    <row r="1288" spans="34:34">
      <c r="AH1288" t="str">
        <f t="shared" si="56"/>
        <v xml:space="preserve">         </v>
      </c>
    </row>
    <row r="1289" spans="34:34">
      <c r="AH1289" t="str">
        <f t="shared" si="56"/>
        <v xml:space="preserve">         </v>
      </c>
    </row>
    <row r="1290" spans="34:34">
      <c r="AH1290" t="str">
        <f t="shared" si="56"/>
        <v xml:space="preserve">         </v>
      </c>
    </row>
    <row r="1291" spans="34:34">
      <c r="AH1291" t="str">
        <f t="shared" si="56"/>
        <v xml:space="preserve">         </v>
      </c>
    </row>
    <row r="1292" spans="34:34">
      <c r="AH1292" t="str">
        <f t="shared" si="56"/>
        <v xml:space="preserve">         </v>
      </c>
    </row>
    <row r="1293" spans="34:34">
      <c r="AH1293" t="str">
        <f t="shared" ref="AH1293:AH1356" si="57">CONCATENATE(X1293," ",Y1293," ",Z1293," ",AA1293," ",AB1293," ",AC1293," ",AD1293," ",AE1293," ",AF1293," ",AG1293)</f>
        <v xml:space="preserve">         </v>
      </c>
    </row>
    <row r="1294" spans="34:34">
      <c r="AH1294" t="str">
        <f t="shared" si="57"/>
        <v xml:space="preserve">         </v>
      </c>
    </row>
    <row r="1295" spans="34:34">
      <c r="AH1295" t="str">
        <f t="shared" si="57"/>
        <v xml:space="preserve">         </v>
      </c>
    </row>
    <row r="1296" spans="34:34">
      <c r="AH1296" t="str">
        <f t="shared" si="57"/>
        <v xml:space="preserve">         </v>
      </c>
    </row>
    <row r="1297" spans="34:34">
      <c r="AH1297" t="str">
        <f t="shared" si="57"/>
        <v xml:space="preserve">         </v>
      </c>
    </row>
    <row r="1298" spans="34:34">
      <c r="AH1298" t="str">
        <f t="shared" si="57"/>
        <v xml:space="preserve">         </v>
      </c>
    </row>
    <row r="1299" spans="34:34">
      <c r="AH1299" t="str">
        <f t="shared" si="57"/>
        <v xml:space="preserve">         </v>
      </c>
    </row>
    <row r="1300" spans="34:34">
      <c r="AH1300" t="str">
        <f t="shared" si="57"/>
        <v xml:space="preserve">         </v>
      </c>
    </row>
    <row r="1301" spans="34:34">
      <c r="AH1301" t="str">
        <f t="shared" si="57"/>
        <v xml:space="preserve">         </v>
      </c>
    </row>
    <row r="1302" spans="34:34">
      <c r="AH1302" t="str">
        <f t="shared" si="57"/>
        <v xml:space="preserve">         </v>
      </c>
    </row>
    <row r="1303" spans="34:34">
      <c r="AH1303" t="str">
        <f t="shared" si="57"/>
        <v xml:space="preserve">         </v>
      </c>
    </row>
    <row r="1304" spans="34:34">
      <c r="AH1304" t="str">
        <f t="shared" si="57"/>
        <v xml:space="preserve">         </v>
      </c>
    </row>
    <row r="1305" spans="34:34">
      <c r="AH1305" t="str">
        <f t="shared" si="57"/>
        <v xml:space="preserve">         </v>
      </c>
    </row>
    <row r="1306" spans="34:34">
      <c r="AH1306" t="str">
        <f t="shared" si="57"/>
        <v xml:space="preserve">         </v>
      </c>
    </row>
    <row r="1307" spans="34:34">
      <c r="AH1307" t="str">
        <f t="shared" si="57"/>
        <v xml:space="preserve">         </v>
      </c>
    </row>
    <row r="1308" spans="34:34">
      <c r="AH1308" t="str">
        <f t="shared" si="57"/>
        <v xml:space="preserve">         </v>
      </c>
    </row>
    <row r="1309" spans="34:34">
      <c r="AH1309" t="str">
        <f t="shared" si="57"/>
        <v xml:space="preserve">         </v>
      </c>
    </row>
    <row r="1310" spans="34:34">
      <c r="AH1310" t="str">
        <f t="shared" si="57"/>
        <v xml:space="preserve">         </v>
      </c>
    </row>
    <row r="1311" spans="34:34">
      <c r="AH1311" t="str">
        <f t="shared" si="57"/>
        <v xml:space="preserve">         </v>
      </c>
    </row>
    <row r="1312" spans="34:34">
      <c r="AH1312" t="str">
        <f t="shared" si="57"/>
        <v xml:space="preserve">         </v>
      </c>
    </row>
    <row r="1313" spans="34:34">
      <c r="AH1313" t="str">
        <f t="shared" si="57"/>
        <v xml:space="preserve">         </v>
      </c>
    </row>
    <row r="1314" spans="34:34">
      <c r="AH1314" t="str">
        <f t="shared" si="57"/>
        <v xml:space="preserve">         </v>
      </c>
    </row>
    <row r="1315" spans="34:34">
      <c r="AH1315" t="str">
        <f t="shared" si="57"/>
        <v xml:space="preserve">         </v>
      </c>
    </row>
    <row r="1316" spans="34:34">
      <c r="AH1316" t="str">
        <f t="shared" si="57"/>
        <v xml:space="preserve">         </v>
      </c>
    </row>
    <row r="1317" spans="34:34">
      <c r="AH1317" t="str">
        <f t="shared" si="57"/>
        <v xml:space="preserve">         </v>
      </c>
    </row>
    <row r="1318" spans="34:34">
      <c r="AH1318" t="str">
        <f t="shared" si="57"/>
        <v xml:space="preserve">         </v>
      </c>
    </row>
    <row r="1319" spans="34:34">
      <c r="AH1319" t="str">
        <f t="shared" si="57"/>
        <v xml:space="preserve">         </v>
      </c>
    </row>
    <row r="1320" spans="34:34">
      <c r="AH1320" t="str">
        <f t="shared" si="57"/>
        <v xml:space="preserve">         </v>
      </c>
    </row>
    <row r="1321" spans="34:34">
      <c r="AH1321" t="str">
        <f t="shared" si="57"/>
        <v xml:space="preserve">         </v>
      </c>
    </row>
    <row r="1322" spans="34:34">
      <c r="AH1322" t="str">
        <f t="shared" si="57"/>
        <v xml:space="preserve">         </v>
      </c>
    </row>
    <row r="1323" spans="34:34">
      <c r="AH1323" t="str">
        <f t="shared" si="57"/>
        <v xml:space="preserve">         </v>
      </c>
    </row>
    <row r="1324" spans="34:34">
      <c r="AH1324" t="str">
        <f t="shared" si="57"/>
        <v xml:space="preserve">         </v>
      </c>
    </row>
    <row r="1325" spans="34:34">
      <c r="AH1325" t="str">
        <f t="shared" si="57"/>
        <v xml:space="preserve">         </v>
      </c>
    </row>
    <row r="1326" spans="34:34">
      <c r="AH1326" t="str">
        <f t="shared" si="57"/>
        <v xml:space="preserve">         </v>
      </c>
    </row>
    <row r="1327" spans="34:34">
      <c r="AH1327" t="str">
        <f t="shared" si="57"/>
        <v xml:space="preserve">         </v>
      </c>
    </row>
    <row r="1328" spans="34:34">
      <c r="AH1328" t="str">
        <f t="shared" si="57"/>
        <v xml:space="preserve">         </v>
      </c>
    </row>
    <row r="1329" spans="34:34">
      <c r="AH1329" t="str">
        <f t="shared" si="57"/>
        <v xml:space="preserve">         </v>
      </c>
    </row>
    <row r="1330" spans="34:34">
      <c r="AH1330" t="str">
        <f t="shared" si="57"/>
        <v xml:space="preserve">         </v>
      </c>
    </row>
    <row r="1331" spans="34:34">
      <c r="AH1331" t="str">
        <f t="shared" si="57"/>
        <v xml:space="preserve">         </v>
      </c>
    </row>
    <row r="1332" spans="34:34">
      <c r="AH1332" t="str">
        <f t="shared" si="57"/>
        <v xml:space="preserve">         </v>
      </c>
    </row>
    <row r="1333" spans="34:34">
      <c r="AH1333" t="str">
        <f t="shared" si="57"/>
        <v xml:space="preserve">         </v>
      </c>
    </row>
    <row r="1334" spans="34:34">
      <c r="AH1334" t="str">
        <f t="shared" si="57"/>
        <v xml:space="preserve">         </v>
      </c>
    </row>
    <row r="1335" spans="34:34">
      <c r="AH1335" t="str">
        <f t="shared" si="57"/>
        <v xml:space="preserve">         </v>
      </c>
    </row>
    <row r="1336" spans="34:34">
      <c r="AH1336" t="str">
        <f t="shared" si="57"/>
        <v xml:space="preserve">         </v>
      </c>
    </row>
    <row r="1337" spans="34:34">
      <c r="AH1337" t="str">
        <f t="shared" si="57"/>
        <v xml:space="preserve">         </v>
      </c>
    </row>
    <row r="1338" spans="34:34">
      <c r="AH1338" t="str">
        <f t="shared" si="57"/>
        <v xml:space="preserve">         </v>
      </c>
    </row>
    <row r="1339" spans="34:34">
      <c r="AH1339" t="str">
        <f t="shared" si="57"/>
        <v xml:space="preserve">         </v>
      </c>
    </row>
    <row r="1340" spans="34:34">
      <c r="AH1340" t="str">
        <f t="shared" si="57"/>
        <v xml:space="preserve">         </v>
      </c>
    </row>
    <row r="1341" spans="34:34">
      <c r="AH1341" t="str">
        <f t="shared" si="57"/>
        <v xml:space="preserve">         </v>
      </c>
    </row>
    <row r="1342" spans="34:34">
      <c r="AH1342" t="str">
        <f t="shared" si="57"/>
        <v xml:space="preserve">         </v>
      </c>
    </row>
    <row r="1343" spans="34:34">
      <c r="AH1343" t="str">
        <f t="shared" si="57"/>
        <v xml:space="preserve">         </v>
      </c>
    </row>
    <row r="1344" spans="34:34">
      <c r="AH1344" t="str">
        <f t="shared" si="57"/>
        <v xml:space="preserve">         </v>
      </c>
    </row>
    <row r="1345" spans="34:34">
      <c r="AH1345" t="str">
        <f t="shared" si="57"/>
        <v xml:space="preserve">         </v>
      </c>
    </row>
    <row r="1346" spans="34:34">
      <c r="AH1346" t="str">
        <f t="shared" si="57"/>
        <v xml:space="preserve">         </v>
      </c>
    </row>
    <row r="1347" spans="34:34">
      <c r="AH1347" t="str">
        <f t="shared" si="57"/>
        <v xml:space="preserve">         </v>
      </c>
    </row>
    <row r="1348" spans="34:34">
      <c r="AH1348" t="str">
        <f t="shared" si="57"/>
        <v xml:space="preserve">         </v>
      </c>
    </row>
    <row r="1349" spans="34:34">
      <c r="AH1349" t="str">
        <f t="shared" si="57"/>
        <v xml:space="preserve">         </v>
      </c>
    </row>
    <row r="1350" spans="34:34">
      <c r="AH1350" t="str">
        <f t="shared" si="57"/>
        <v xml:space="preserve">         </v>
      </c>
    </row>
    <row r="1351" spans="34:34">
      <c r="AH1351" t="str">
        <f t="shared" si="57"/>
        <v xml:space="preserve">         </v>
      </c>
    </row>
    <row r="1352" spans="34:34">
      <c r="AH1352" t="str">
        <f t="shared" si="57"/>
        <v xml:space="preserve">         </v>
      </c>
    </row>
    <row r="1353" spans="34:34">
      <c r="AH1353" t="str">
        <f t="shared" si="57"/>
        <v xml:space="preserve">         </v>
      </c>
    </row>
    <row r="1354" spans="34:34">
      <c r="AH1354" t="str">
        <f t="shared" si="57"/>
        <v xml:space="preserve">         </v>
      </c>
    </row>
    <row r="1355" spans="34:34">
      <c r="AH1355" t="str">
        <f t="shared" si="57"/>
        <v xml:space="preserve">         </v>
      </c>
    </row>
    <row r="1356" spans="34:34">
      <c r="AH1356" t="str">
        <f t="shared" si="57"/>
        <v xml:space="preserve">         </v>
      </c>
    </row>
    <row r="1357" spans="34:34">
      <c r="AH1357" t="str">
        <f t="shared" ref="AH1357:AH1420" si="58">CONCATENATE(X1357," ",Y1357," ",Z1357," ",AA1357," ",AB1357," ",AC1357," ",AD1357," ",AE1357," ",AF1357," ",AG1357)</f>
        <v xml:space="preserve">         </v>
      </c>
    </row>
    <row r="1358" spans="34:34">
      <c r="AH1358" t="str">
        <f t="shared" si="58"/>
        <v xml:space="preserve">         </v>
      </c>
    </row>
    <row r="1359" spans="34:34">
      <c r="AH1359" t="str">
        <f t="shared" si="58"/>
        <v xml:space="preserve">         </v>
      </c>
    </row>
    <row r="1360" spans="34:34">
      <c r="AH1360" t="str">
        <f t="shared" si="58"/>
        <v xml:space="preserve">         </v>
      </c>
    </row>
    <row r="1361" spans="34:34">
      <c r="AH1361" t="str">
        <f t="shared" si="58"/>
        <v xml:space="preserve">         </v>
      </c>
    </row>
    <row r="1362" spans="34:34">
      <c r="AH1362" t="str">
        <f t="shared" si="58"/>
        <v xml:space="preserve">         </v>
      </c>
    </row>
    <row r="1363" spans="34:34">
      <c r="AH1363" t="str">
        <f t="shared" si="58"/>
        <v xml:space="preserve">         </v>
      </c>
    </row>
    <row r="1364" spans="34:34">
      <c r="AH1364" t="str">
        <f t="shared" si="58"/>
        <v xml:space="preserve">         </v>
      </c>
    </row>
    <row r="1365" spans="34:34">
      <c r="AH1365" t="str">
        <f t="shared" si="58"/>
        <v xml:space="preserve">         </v>
      </c>
    </row>
    <row r="1366" spans="34:34">
      <c r="AH1366" t="str">
        <f t="shared" si="58"/>
        <v xml:space="preserve">         </v>
      </c>
    </row>
    <row r="1367" spans="34:34">
      <c r="AH1367" t="str">
        <f t="shared" si="58"/>
        <v xml:space="preserve">         </v>
      </c>
    </row>
    <row r="1368" spans="34:34">
      <c r="AH1368" t="str">
        <f t="shared" si="58"/>
        <v xml:space="preserve">         </v>
      </c>
    </row>
    <row r="1369" spans="34:34">
      <c r="AH1369" t="str">
        <f t="shared" si="58"/>
        <v xml:space="preserve">         </v>
      </c>
    </row>
    <row r="1370" spans="34:34">
      <c r="AH1370" t="str">
        <f t="shared" si="58"/>
        <v xml:space="preserve">         </v>
      </c>
    </row>
    <row r="1371" spans="34:34">
      <c r="AH1371" t="str">
        <f t="shared" si="58"/>
        <v xml:space="preserve">         </v>
      </c>
    </row>
    <row r="1372" spans="34:34">
      <c r="AH1372" t="str">
        <f t="shared" si="58"/>
        <v xml:space="preserve">         </v>
      </c>
    </row>
    <row r="1373" spans="34:34">
      <c r="AH1373" t="str">
        <f t="shared" si="58"/>
        <v xml:space="preserve">         </v>
      </c>
    </row>
    <row r="1374" spans="34:34">
      <c r="AH1374" t="str">
        <f t="shared" si="58"/>
        <v xml:space="preserve">         </v>
      </c>
    </row>
    <row r="1375" spans="34:34">
      <c r="AH1375" t="str">
        <f t="shared" si="58"/>
        <v xml:space="preserve">         </v>
      </c>
    </row>
    <row r="1376" spans="34:34">
      <c r="AH1376" t="str">
        <f t="shared" si="58"/>
        <v xml:space="preserve">         </v>
      </c>
    </row>
    <row r="1377" spans="34:34">
      <c r="AH1377" t="str">
        <f t="shared" si="58"/>
        <v xml:space="preserve">         </v>
      </c>
    </row>
    <row r="1378" spans="34:34">
      <c r="AH1378" t="str">
        <f t="shared" si="58"/>
        <v xml:space="preserve">         </v>
      </c>
    </row>
    <row r="1379" spans="34:34">
      <c r="AH1379" t="str">
        <f t="shared" si="58"/>
        <v xml:space="preserve">         </v>
      </c>
    </row>
    <row r="1380" spans="34:34">
      <c r="AH1380" t="str">
        <f t="shared" si="58"/>
        <v xml:space="preserve">         </v>
      </c>
    </row>
    <row r="1381" spans="34:34">
      <c r="AH1381" t="str">
        <f t="shared" si="58"/>
        <v xml:space="preserve">         </v>
      </c>
    </row>
    <row r="1382" spans="34:34">
      <c r="AH1382" t="str">
        <f t="shared" si="58"/>
        <v xml:space="preserve">         </v>
      </c>
    </row>
    <row r="1383" spans="34:34">
      <c r="AH1383" t="str">
        <f t="shared" si="58"/>
        <v xml:space="preserve">         </v>
      </c>
    </row>
    <row r="1384" spans="34:34">
      <c r="AH1384" t="str">
        <f t="shared" si="58"/>
        <v xml:space="preserve">         </v>
      </c>
    </row>
    <row r="1385" spans="34:34">
      <c r="AH1385" t="str">
        <f t="shared" si="58"/>
        <v xml:space="preserve">         </v>
      </c>
    </row>
    <row r="1386" spans="34:34">
      <c r="AH1386" t="str">
        <f t="shared" si="58"/>
        <v xml:space="preserve">         </v>
      </c>
    </row>
    <row r="1387" spans="34:34">
      <c r="AH1387" t="str">
        <f t="shared" si="58"/>
        <v xml:space="preserve">         </v>
      </c>
    </row>
    <row r="1388" spans="34:34">
      <c r="AH1388" t="str">
        <f t="shared" si="58"/>
        <v xml:space="preserve">         </v>
      </c>
    </row>
    <row r="1389" spans="34:34">
      <c r="AH1389" t="str">
        <f t="shared" si="58"/>
        <v xml:space="preserve">         </v>
      </c>
    </row>
    <row r="1390" spans="34:34">
      <c r="AH1390" t="str">
        <f t="shared" si="58"/>
        <v xml:space="preserve">         </v>
      </c>
    </row>
    <row r="1391" spans="34:34">
      <c r="AH1391" t="str">
        <f t="shared" si="58"/>
        <v xml:space="preserve">         </v>
      </c>
    </row>
    <row r="1392" spans="34:34">
      <c r="AH1392" t="str">
        <f t="shared" si="58"/>
        <v xml:space="preserve">         </v>
      </c>
    </row>
    <row r="1393" spans="34:34">
      <c r="AH1393" t="str">
        <f t="shared" si="58"/>
        <v xml:space="preserve">         </v>
      </c>
    </row>
    <row r="1394" spans="34:34">
      <c r="AH1394" t="str">
        <f t="shared" si="58"/>
        <v xml:space="preserve">         </v>
      </c>
    </row>
    <row r="1395" spans="34:34">
      <c r="AH1395" t="str">
        <f t="shared" si="58"/>
        <v xml:space="preserve">         </v>
      </c>
    </row>
    <row r="1396" spans="34:34">
      <c r="AH1396" t="str">
        <f t="shared" si="58"/>
        <v xml:space="preserve">         </v>
      </c>
    </row>
    <row r="1397" spans="34:34">
      <c r="AH1397" t="str">
        <f t="shared" si="58"/>
        <v xml:space="preserve">         </v>
      </c>
    </row>
    <row r="1398" spans="34:34">
      <c r="AH1398" t="str">
        <f t="shared" si="58"/>
        <v xml:space="preserve">         </v>
      </c>
    </row>
    <row r="1399" spans="34:34">
      <c r="AH1399" t="str">
        <f t="shared" si="58"/>
        <v xml:space="preserve">         </v>
      </c>
    </row>
    <row r="1400" spans="34:34">
      <c r="AH1400" t="str">
        <f t="shared" si="58"/>
        <v xml:space="preserve">         </v>
      </c>
    </row>
    <row r="1401" spans="34:34">
      <c r="AH1401" t="str">
        <f t="shared" si="58"/>
        <v xml:space="preserve">         </v>
      </c>
    </row>
    <row r="1402" spans="34:34">
      <c r="AH1402" t="str">
        <f t="shared" si="58"/>
        <v xml:space="preserve">         </v>
      </c>
    </row>
    <row r="1403" spans="34:34">
      <c r="AH1403" t="str">
        <f t="shared" si="58"/>
        <v xml:space="preserve">         </v>
      </c>
    </row>
    <row r="1404" spans="34:34">
      <c r="AH1404" t="str">
        <f t="shared" si="58"/>
        <v xml:space="preserve">         </v>
      </c>
    </row>
    <row r="1405" spans="34:34">
      <c r="AH1405" t="str">
        <f t="shared" si="58"/>
        <v xml:space="preserve">         </v>
      </c>
    </row>
    <row r="1406" spans="34:34">
      <c r="AH1406" t="str">
        <f t="shared" si="58"/>
        <v xml:space="preserve">         </v>
      </c>
    </row>
    <row r="1407" spans="34:34">
      <c r="AH1407" t="str">
        <f t="shared" si="58"/>
        <v xml:space="preserve">         </v>
      </c>
    </row>
    <row r="1408" spans="34:34">
      <c r="AH1408" t="str">
        <f t="shared" si="58"/>
        <v xml:space="preserve">         </v>
      </c>
    </row>
    <row r="1409" spans="34:34">
      <c r="AH1409" t="str">
        <f t="shared" si="58"/>
        <v xml:space="preserve">         </v>
      </c>
    </row>
    <row r="1410" spans="34:34">
      <c r="AH1410" t="str">
        <f t="shared" si="58"/>
        <v xml:space="preserve">         </v>
      </c>
    </row>
    <row r="1411" spans="34:34">
      <c r="AH1411" t="str">
        <f t="shared" si="58"/>
        <v xml:space="preserve">         </v>
      </c>
    </row>
    <row r="1412" spans="34:34">
      <c r="AH1412" t="str">
        <f t="shared" si="58"/>
        <v xml:space="preserve">         </v>
      </c>
    </row>
    <row r="1413" spans="34:34">
      <c r="AH1413" t="str">
        <f t="shared" si="58"/>
        <v xml:space="preserve">         </v>
      </c>
    </row>
    <row r="1414" spans="34:34">
      <c r="AH1414" t="str">
        <f t="shared" si="58"/>
        <v xml:space="preserve">         </v>
      </c>
    </row>
    <row r="1415" spans="34:34">
      <c r="AH1415" t="str">
        <f t="shared" si="58"/>
        <v xml:space="preserve">         </v>
      </c>
    </row>
    <row r="1416" spans="34:34">
      <c r="AH1416" t="str">
        <f t="shared" si="58"/>
        <v xml:space="preserve">         </v>
      </c>
    </row>
    <row r="1417" spans="34:34">
      <c r="AH1417" t="str">
        <f t="shared" si="58"/>
        <v xml:space="preserve">         </v>
      </c>
    </row>
    <row r="1418" spans="34:34">
      <c r="AH1418" t="str">
        <f t="shared" si="58"/>
        <v xml:space="preserve">         </v>
      </c>
    </row>
    <row r="1419" spans="34:34">
      <c r="AH1419" t="str">
        <f t="shared" si="58"/>
        <v xml:space="preserve">         </v>
      </c>
    </row>
    <row r="1420" spans="34:34">
      <c r="AH1420" t="str">
        <f t="shared" si="58"/>
        <v xml:space="preserve">         </v>
      </c>
    </row>
    <row r="1421" spans="34:34">
      <c r="AH1421" t="str">
        <f t="shared" ref="AH1421:AH1484" si="59">CONCATENATE(X1421," ",Y1421," ",Z1421," ",AA1421," ",AB1421," ",AC1421," ",AD1421," ",AE1421," ",AF1421," ",AG1421)</f>
        <v xml:space="preserve">         </v>
      </c>
    </row>
    <row r="1422" spans="34:34">
      <c r="AH1422" t="str">
        <f t="shared" si="59"/>
        <v xml:space="preserve">         </v>
      </c>
    </row>
    <row r="1423" spans="34:34">
      <c r="AH1423" t="str">
        <f t="shared" si="59"/>
        <v xml:space="preserve">         </v>
      </c>
    </row>
    <row r="1424" spans="34:34">
      <c r="AH1424" t="str">
        <f t="shared" si="59"/>
        <v xml:space="preserve">         </v>
      </c>
    </row>
    <row r="1425" spans="34:34">
      <c r="AH1425" t="str">
        <f t="shared" si="59"/>
        <v xml:space="preserve">         </v>
      </c>
    </row>
    <row r="1426" spans="34:34">
      <c r="AH1426" t="str">
        <f t="shared" si="59"/>
        <v xml:space="preserve">         </v>
      </c>
    </row>
    <row r="1427" spans="34:34">
      <c r="AH1427" t="str">
        <f t="shared" si="59"/>
        <v xml:space="preserve">         </v>
      </c>
    </row>
    <row r="1428" spans="34:34">
      <c r="AH1428" t="str">
        <f t="shared" si="59"/>
        <v xml:space="preserve">         </v>
      </c>
    </row>
    <row r="1429" spans="34:34">
      <c r="AH1429" t="str">
        <f t="shared" si="59"/>
        <v xml:space="preserve">         </v>
      </c>
    </row>
    <row r="1430" spans="34:34">
      <c r="AH1430" t="str">
        <f t="shared" si="59"/>
        <v xml:space="preserve">         </v>
      </c>
    </row>
    <row r="1431" spans="34:34">
      <c r="AH1431" t="str">
        <f t="shared" si="59"/>
        <v xml:space="preserve">         </v>
      </c>
    </row>
    <row r="1432" spans="34:34">
      <c r="AH1432" t="str">
        <f t="shared" si="59"/>
        <v xml:space="preserve">         </v>
      </c>
    </row>
    <row r="1433" spans="34:34">
      <c r="AH1433" t="str">
        <f t="shared" si="59"/>
        <v xml:space="preserve">         </v>
      </c>
    </row>
    <row r="1434" spans="34:34">
      <c r="AH1434" t="str">
        <f t="shared" si="59"/>
        <v xml:space="preserve">         </v>
      </c>
    </row>
    <row r="1435" spans="34:34">
      <c r="AH1435" t="str">
        <f t="shared" si="59"/>
        <v xml:space="preserve">         </v>
      </c>
    </row>
    <row r="1436" spans="34:34">
      <c r="AH1436" t="str">
        <f t="shared" si="59"/>
        <v xml:space="preserve">         </v>
      </c>
    </row>
    <row r="1437" spans="34:34">
      <c r="AH1437" t="str">
        <f t="shared" si="59"/>
        <v xml:space="preserve">         </v>
      </c>
    </row>
    <row r="1438" spans="34:34">
      <c r="AH1438" t="str">
        <f t="shared" si="59"/>
        <v xml:space="preserve">         </v>
      </c>
    </row>
    <row r="1439" spans="34:34">
      <c r="AH1439" t="str">
        <f t="shared" si="59"/>
        <v xml:space="preserve">         </v>
      </c>
    </row>
    <row r="1440" spans="34:34">
      <c r="AH1440" t="str">
        <f t="shared" si="59"/>
        <v xml:space="preserve">         </v>
      </c>
    </row>
    <row r="1441" spans="34:34">
      <c r="AH1441" t="str">
        <f t="shared" si="59"/>
        <v xml:space="preserve">         </v>
      </c>
    </row>
    <row r="1442" spans="34:34">
      <c r="AH1442" t="str">
        <f t="shared" si="59"/>
        <v xml:space="preserve">         </v>
      </c>
    </row>
    <row r="1443" spans="34:34">
      <c r="AH1443" t="str">
        <f t="shared" si="59"/>
        <v xml:space="preserve">         </v>
      </c>
    </row>
    <row r="1444" spans="34:34">
      <c r="AH1444" t="str">
        <f t="shared" si="59"/>
        <v xml:space="preserve">         </v>
      </c>
    </row>
    <row r="1445" spans="34:34">
      <c r="AH1445" t="str">
        <f t="shared" si="59"/>
        <v xml:space="preserve">         </v>
      </c>
    </row>
    <row r="1446" spans="34:34">
      <c r="AH1446" t="str">
        <f t="shared" si="59"/>
        <v xml:space="preserve">         </v>
      </c>
    </row>
    <row r="1447" spans="34:34">
      <c r="AH1447" t="str">
        <f t="shared" si="59"/>
        <v xml:space="preserve">         </v>
      </c>
    </row>
    <row r="1448" spans="34:34">
      <c r="AH1448" t="str">
        <f t="shared" si="59"/>
        <v xml:space="preserve">         </v>
      </c>
    </row>
    <row r="1449" spans="34:34">
      <c r="AH1449" t="str">
        <f t="shared" si="59"/>
        <v xml:space="preserve">         </v>
      </c>
    </row>
    <row r="1450" spans="34:34">
      <c r="AH1450" t="str">
        <f t="shared" si="59"/>
        <v xml:space="preserve">         </v>
      </c>
    </row>
    <row r="1451" spans="34:34">
      <c r="AH1451" t="str">
        <f t="shared" si="59"/>
        <v xml:space="preserve">         </v>
      </c>
    </row>
    <row r="1452" spans="34:34">
      <c r="AH1452" t="str">
        <f t="shared" si="59"/>
        <v xml:space="preserve">         </v>
      </c>
    </row>
    <row r="1453" spans="34:34">
      <c r="AH1453" t="str">
        <f t="shared" si="59"/>
        <v xml:space="preserve">         </v>
      </c>
    </row>
    <row r="1454" spans="34:34">
      <c r="AH1454" t="str">
        <f t="shared" si="59"/>
        <v xml:space="preserve">         </v>
      </c>
    </row>
    <row r="1455" spans="34:34">
      <c r="AH1455" t="str">
        <f t="shared" si="59"/>
        <v xml:space="preserve">         </v>
      </c>
    </row>
    <row r="1456" spans="34:34">
      <c r="AH1456" t="str">
        <f t="shared" si="59"/>
        <v xml:space="preserve">         </v>
      </c>
    </row>
    <row r="1457" spans="34:34">
      <c r="AH1457" t="str">
        <f t="shared" si="59"/>
        <v xml:space="preserve">         </v>
      </c>
    </row>
    <row r="1458" spans="34:34">
      <c r="AH1458" t="str">
        <f t="shared" si="59"/>
        <v xml:space="preserve">         </v>
      </c>
    </row>
    <row r="1459" spans="34:34">
      <c r="AH1459" t="str">
        <f t="shared" si="59"/>
        <v xml:space="preserve">         </v>
      </c>
    </row>
    <row r="1460" spans="34:34">
      <c r="AH1460" t="str">
        <f t="shared" si="59"/>
        <v xml:space="preserve">         </v>
      </c>
    </row>
    <row r="1461" spans="34:34">
      <c r="AH1461" t="str">
        <f t="shared" si="59"/>
        <v xml:space="preserve">         </v>
      </c>
    </row>
    <row r="1462" spans="34:34">
      <c r="AH1462" t="str">
        <f t="shared" si="59"/>
        <v xml:space="preserve">         </v>
      </c>
    </row>
    <row r="1463" spans="34:34">
      <c r="AH1463" t="str">
        <f t="shared" si="59"/>
        <v xml:space="preserve">         </v>
      </c>
    </row>
    <row r="1464" spans="34:34">
      <c r="AH1464" t="str">
        <f t="shared" si="59"/>
        <v xml:space="preserve">         </v>
      </c>
    </row>
    <row r="1465" spans="34:34">
      <c r="AH1465" t="str">
        <f t="shared" si="59"/>
        <v xml:space="preserve">         </v>
      </c>
    </row>
    <row r="1466" spans="34:34">
      <c r="AH1466" t="str">
        <f t="shared" si="59"/>
        <v xml:space="preserve">         </v>
      </c>
    </row>
    <row r="1467" spans="34:34">
      <c r="AH1467" t="str">
        <f t="shared" si="59"/>
        <v xml:space="preserve">         </v>
      </c>
    </row>
    <row r="1468" spans="34:34">
      <c r="AH1468" t="str">
        <f t="shared" si="59"/>
        <v xml:space="preserve">         </v>
      </c>
    </row>
    <row r="1469" spans="34:34">
      <c r="AH1469" t="str">
        <f t="shared" si="59"/>
        <v xml:space="preserve">         </v>
      </c>
    </row>
    <row r="1470" spans="34:34">
      <c r="AH1470" t="str">
        <f t="shared" si="59"/>
        <v xml:space="preserve">         </v>
      </c>
    </row>
    <row r="1471" spans="34:34">
      <c r="AH1471" t="str">
        <f t="shared" si="59"/>
        <v xml:space="preserve">         </v>
      </c>
    </row>
    <row r="1472" spans="34:34">
      <c r="AH1472" t="str">
        <f t="shared" si="59"/>
        <v xml:space="preserve">         </v>
      </c>
    </row>
    <row r="1473" spans="34:34">
      <c r="AH1473" t="str">
        <f t="shared" si="59"/>
        <v xml:space="preserve">         </v>
      </c>
    </row>
    <row r="1474" spans="34:34">
      <c r="AH1474" t="str">
        <f t="shared" si="59"/>
        <v xml:space="preserve">         </v>
      </c>
    </row>
    <row r="1475" spans="34:34">
      <c r="AH1475" t="str">
        <f t="shared" si="59"/>
        <v xml:space="preserve">         </v>
      </c>
    </row>
    <row r="1476" spans="34:34">
      <c r="AH1476" t="str">
        <f t="shared" si="59"/>
        <v xml:space="preserve">         </v>
      </c>
    </row>
    <row r="1477" spans="34:34">
      <c r="AH1477" t="str">
        <f t="shared" si="59"/>
        <v xml:space="preserve">         </v>
      </c>
    </row>
    <row r="1478" spans="34:34">
      <c r="AH1478" t="str">
        <f t="shared" si="59"/>
        <v xml:space="preserve">         </v>
      </c>
    </row>
    <row r="1479" spans="34:34">
      <c r="AH1479" t="str">
        <f t="shared" si="59"/>
        <v xml:space="preserve">         </v>
      </c>
    </row>
    <row r="1480" spans="34:34">
      <c r="AH1480" t="str">
        <f t="shared" si="59"/>
        <v xml:space="preserve">         </v>
      </c>
    </row>
    <row r="1481" spans="34:34">
      <c r="AH1481" t="str">
        <f t="shared" si="59"/>
        <v xml:space="preserve">         </v>
      </c>
    </row>
    <row r="1482" spans="34:34">
      <c r="AH1482" t="str">
        <f t="shared" si="59"/>
        <v xml:space="preserve">         </v>
      </c>
    </row>
    <row r="1483" spans="34:34">
      <c r="AH1483" t="str">
        <f t="shared" si="59"/>
        <v xml:space="preserve">         </v>
      </c>
    </row>
    <row r="1484" spans="34:34">
      <c r="AH1484" t="str">
        <f t="shared" si="59"/>
        <v xml:space="preserve">         </v>
      </c>
    </row>
    <row r="1485" spans="34:34">
      <c r="AH1485" t="str">
        <f t="shared" ref="AH1485:AH1548" si="60">CONCATENATE(X1485," ",Y1485," ",Z1485," ",AA1485," ",AB1485," ",AC1485," ",AD1485," ",AE1485," ",AF1485," ",AG1485)</f>
        <v xml:space="preserve">         </v>
      </c>
    </row>
    <row r="1486" spans="34:34">
      <c r="AH1486" t="str">
        <f t="shared" si="60"/>
        <v xml:space="preserve">         </v>
      </c>
    </row>
    <row r="1487" spans="34:34">
      <c r="AH1487" t="str">
        <f t="shared" si="60"/>
        <v xml:space="preserve">         </v>
      </c>
    </row>
    <row r="1488" spans="34:34">
      <c r="AH1488" t="str">
        <f t="shared" si="60"/>
        <v xml:space="preserve">         </v>
      </c>
    </row>
    <row r="1489" spans="34:34">
      <c r="AH1489" t="str">
        <f t="shared" si="60"/>
        <v xml:space="preserve">         </v>
      </c>
    </row>
    <row r="1490" spans="34:34">
      <c r="AH1490" t="str">
        <f t="shared" si="60"/>
        <v xml:space="preserve">         </v>
      </c>
    </row>
    <row r="1491" spans="34:34">
      <c r="AH1491" t="str">
        <f t="shared" si="60"/>
        <v xml:space="preserve">         </v>
      </c>
    </row>
    <row r="1492" spans="34:34">
      <c r="AH1492" t="str">
        <f t="shared" si="60"/>
        <v xml:space="preserve">         </v>
      </c>
    </row>
    <row r="1493" spans="34:34">
      <c r="AH1493" t="str">
        <f t="shared" si="60"/>
        <v xml:space="preserve">         </v>
      </c>
    </row>
    <row r="1494" spans="34:34">
      <c r="AH1494" t="str">
        <f t="shared" si="60"/>
        <v xml:space="preserve">         </v>
      </c>
    </row>
    <row r="1495" spans="34:34">
      <c r="AH1495" t="str">
        <f t="shared" si="60"/>
        <v xml:space="preserve">         </v>
      </c>
    </row>
    <row r="1496" spans="34:34">
      <c r="AH1496" t="str">
        <f t="shared" si="60"/>
        <v xml:space="preserve">         </v>
      </c>
    </row>
    <row r="1497" spans="34:34">
      <c r="AH1497" t="str">
        <f t="shared" si="60"/>
        <v xml:space="preserve">         </v>
      </c>
    </row>
    <row r="1498" spans="34:34">
      <c r="AH1498" t="str">
        <f t="shared" si="60"/>
        <v xml:space="preserve">         </v>
      </c>
    </row>
    <row r="1499" spans="34:34">
      <c r="AH1499" t="str">
        <f t="shared" si="60"/>
        <v xml:space="preserve">         </v>
      </c>
    </row>
    <row r="1500" spans="34:34">
      <c r="AH1500" t="str">
        <f t="shared" si="60"/>
        <v xml:space="preserve">         </v>
      </c>
    </row>
    <row r="1501" spans="34:34">
      <c r="AH1501" t="str">
        <f t="shared" si="60"/>
        <v xml:space="preserve">         </v>
      </c>
    </row>
    <row r="1502" spans="34:34">
      <c r="AH1502" t="str">
        <f t="shared" si="60"/>
        <v xml:space="preserve">         </v>
      </c>
    </row>
    <row r="1503" spans="34:34">
      <c r="AH1503" t="str">
        <f t="shared" si="60"/>
        <v xml:space="preserve">         </v>
      </c>
    </row>
    <row r="1504" spans="34:34">
      <c r="AH1504" t="str">
        <f t="shared" si="60"/>
        <v xml:space="preserve">         </v>
      </c>
    </row>
    <row r="1505" spans="34:34">
      <c r="AH1505" t="str">
        <f t="shared" si="60"/>
        <v xml:space="preserve">         </v>
      </c>
    </row>
    <row r="1506" spans="34:34">
      <c r="AH1506" t="str">
        <f t="shared" si="60"/>
        <v xml:space="preserve">         </v>
      </c>
    </row>
    <row r="1507" spans="34:34">
      <c r="AH1507" t="str">
        <f t="shared" si="60"/>
        <v xml:space="preserve">         </v>
      </c>
    </row>
    <row r="1508" spans="34:34">
      <c r="AH1508" t="str">
        <f t="shared" si="60"/>
        <v xml:space="preserve">         </v>
      </c>
    </row>
    <row r="1509" spans="34:34">
      <c r="AH1509" t="str">
        <f t="shared" si="60"/>
        <v xml:space="preserve">         </v>
      </c>
    </row>
    <row r="1510" spans="34:34">
      <c r="AH1510" t="str">
        <f t="shared" si="60"/>
        <v xml:space="preserve">         </v>
      </c>
    </row>
    <row r="1511" spans="34:34">
      <c r="AH1511" t="str">
        <f t="shared" si="60"/>
        <v xml:space="preserve">         </v>
      </c>
    </row>
    <row r="1512" spans="34:34">
      <c r="AH1512" t="str">
        <f t="shared" si="60"/>
        <v xml:space="preserve">         </v>
      </c>
    </row>
    <row r="1513" spans="34:34">
      <c r="AH1513" t="str">
        <f t="shared" si="60"/>
        <v xml:space="preserve">         </v>
      </c>
    </row>
    <row r="1514" spans="34:34">
      <c r="AH1514" t="str">
        <f t="shared" si="60"/>
        <v xml:space="preserve">         </v>
      </c>
    </row>
    <row r="1515" spans="34:34">
      <c r="AH1515" t="str">
        <f t="shared" si="60"/>
        <v xml:space="preserve">         </v>
      </c>
    </row>
    <row r="1516" spans="34:34">
      <c r="AH1516" t="str">
        <f t="shared" si="60"/>
        <v xml:space="preserve">         </v>
      </c>
    </row>
    <row r="1517" spans="34:34">
      <c r="AH1517" t="str">
        <f t="shared" si="60"/>
        <v xml:space="preserve">         </v>
      </c>
    </row>
    <row r="1518" spans="34:34">
      <c r="AH1518" t="str">
        <f t="shared" si="60"/>
        <v xml:space="preserve">         </v>
      </c>
    </row>
    <row r="1519" spans="34:34">
      <c r="AH1519" t="str">
        <f t="shared" si="60"/>
        <v xml:space="preserve">         </v>
      </c>
    </row>
    <row r="1520" spans="34:34">
      <c r="AH1520" t="str">
        <f t="shared" si="60"/>
        <v xml:space="preserve">         </v>
      </c>
    </row>
    <row r="1521" spans="34:34">
      <c r="AH1521" t="str">
        <f t="shared" si="60"/>
        <v xml:space="preserve">         </v>
      </c>
    </row>
    <row r="1522" spans="34:34">
      <c r="AH1522" t="str">
        <f t="shared" si="60"/>
        <v xml:space="preserve">         </v>
      </c>
    </row>
    <row r="1523" spans="34:34">
      <c r="AH1523" t="str">
        <f t="shared" si="60"/>
        <v xml:space="preserve">         </v>
      </c>
    </row>
    <row r="1524" spans="34:34">
      <c r="AH1524" t="str">
        <f t="shared" si="60"/>
        <v xml:space="preserve">         </v>
      </c>
    </row>
    <row r="1525" spans="34:34">
      <c r="AH1525" t="str">
        <f t="shared" si="60"/>
        <v xml:space="preserve">         </v>
      </c>
    </row>
    <row r="1526" spans="34:34">
      <c r="AH1526" t="str">
        <f t="shared" si="60"/>
        <v xml:space="preserve">         </v>
      </c>
    </row>
    <row r="1527" spans="34:34">
      <c r="AH1527" t="str">
        <f t="shared" si="60"/>
        <v xml:space="preserve">         </v>
      </c>
    </row>
    <row r="1528" spans="34:34">
      <c r="AH1528" t="str">
        <f t="shared" si="60"/>
        <v xml:space="preserve">         </v>
      </c>
    </row>
    <row r="1529" spans="34:34">
      <c r="AH1529" t="str">
        <f t="shared" si="60"/>
        <v xml:space="preserve">         </v>
      </c>
    </row>
    <row r="1530" spans="34:34">
      <c r="AH1530" t="str">
        <f t="shared" si="60"/>
        <v xml:space="preserve">         </v>
      </c>
    </row>
    <row r="1531" spans="34:34">
      <c r="AH1531" t="str">
        <f t="shared" si="60"/>
        <v xml:space="preserve">         </v>
      </c>
    </row>
    <row r="1532" spans="34:34">
      <c r="AH1532" t="str">
        <f t="shared" si="60"/>
        <v xml:space="preserve">         </v>
      </c>
    </row>
    <row r="1533" spans="34:34">
      <c r="AH1533" t="str">
        <f t="shared" si="60"/>
        <v xml:space="preserve">         </v>
      </c>
    </row>
    <row r="1534" spans="34:34">
      <c r="AH1534" t="str">
        <f t="shared" si="60"/>
        <v xml:space="preserve">         </v>
      </c>
    </row>
    <row r="1535" spans="34:34">
      <c r="AH1535" t="str">
        <f t="shared" si="60"/>
        <v xml:space="preserve">         </v>
      </c>
    </row>
    <row r="1536" spans="34:34">
      <c r="AH1536" t="str">
        <f t="shared" si="60"/>
        <v xml:space="preserve">         </v>
      </c>
    </row>
    <row r="1537" spans="34:34">
      <c r="AH1537" t="str">
        <f t="shared" si="60"/>
        <v xml:space="preserve">         </v>
      </c>
    </row>
    <row r="1538" spans="34:34">
      <c r="AH1538" t="str">
        <f t="shared" si="60"/>
        <v xml:space="preserve">         </v>
      </c>
    </row>
    <row r="1539" spans="34:34">
      <c r="AH1539" t="str">
        <f t="shared" si="60"/>
        <v xml:space="preserve">         </v>
      </c>
    </row>
    <row r="1540" spans="34:34">
      <c r="AH1540" t="str">
        <f t="shared" si="60"/>
        <v xml:space="preserve">         </v>
      </c>
    </row>
    <row r="1541" spans="34:34">
      <c r="AH1541" t="str">
        <f t="shared" si="60"/>
        <v xml:space="preserve">         </v>
      </c>
    </row>
    <row r="1542" spans="34:34">
      <c r="AH1542" t="str">
        <f t="shared" si="60"/>
        <v xml:space="preserve">         </v>
      </c>
    </row>
    <row r="1543" spans="34:34">
      <c r="AH1543" t="str">
        <f t="shared" si="60"/>
        <v xml:space="preserve">         </v>
      </c>
    </row>
    <row r="1544" spans="34:34">
      <c r="AH1544" t="str">
        <f t="shared" si="60"/>
        <v xml:space="preserve">         </v>
      </c>
    </row>
    <row r="1545" spans="34:34">
      <c r="AH1545" t="str">
        <f t="shared" si="60"/>
        <v xml:space="preserve">         </v>
      </c>
    </row>
    <row r="1546" spans="34:34">
      <c r="AH1546" t="str">
        <f t="shared" si="60"/>
        <v xml:space="preserve">         </v>
      </c>
    </row>
    <row r="1547" spans="34:34">
      <c r="AH1547" t="str">
        <f t="shared" si="60"/>
        <v xml:space="preserve">         </v>
      </c>
    </row>
    <row r="1548" spans="34:34">
      <c r="AH1548" t="str">
        <f t="shared" si="60"/>
        <v xml:space="preserve">         </v>
      </c>
    </row>
    <row r="1549" spans="34:34">
      <c r="AH1549" t="str">
        <f t="shared" ref="AH1549:AH1612" si="61">CONCATENATE(X1549," ",Y1549," ",Z1549," ",AA1549," ",AB1549," ",AC1549," ",AD1549," ",AE1549," ",AF1549," ",AG1549)</f>
        <v xml:space="preserve">         </v>
      </c>
    </row>
    <row r="1550" spans="34:34">
      <c r="AH1550" t="str">
        <f t="shared" si="61"/>
        <v xml:space="preserve">         </v>
      </c>
    </row>
    <row r="1551" spans="34:34">
      <c r="AH1551" t="str">
        <f t="shared" si="61"/>
        <v xml:space="preserve">         </v>
      </c>
    </row>
    <row r="1552" spans="34:34">
      <c r="AH1552" t="str">
        <f t="shared" si="61"/>
        <v xml:space="preserve">         </v>
      </c>
    </row>
    <row r="1553" spans="34:34">
      <c r="AH1553" t="str">
        <f t="shared" si="61"/>
        <v xml:space="preserve">         </v>
      </c>
    </row>
    <row r="1554" spans="34:34">
      <c r="AH1554" t="str">
        <f t="shared" si="61"/>
        <v xml:space="preserve">         </v>
      </c>
    </row>
    <row r="1555" spans="34:34">
      <c r="AH1555" t="str">
        <f t="shared" si="61"/>
        <v xml:space="preserve">         </v>
      </c>
    </row>
    <row r="1556" spans="34:34">
      <c r="AH1556" t="str">
        <f t="shared" si="61"/>
        <v xml:space="preserve">         </v>
      </c>
    </row>
    <row r="1557" spans="34:34">
      <c r="AH1557" t="str">
        <f t="shared" si="61"/>
        <v xml:space="preserve">         </v>
      </c>
    </row>
    <row r="1558" spans="34:34">
      <c r="AH1558" t="str">
        <f t="shared" si="61"/>
        <v xml:space="preserve">         </v>
      </c>
    </row>
    <row r="1559" spans="34:34">
      <c r="AH1559" t="str">
        <f t="shared" si="61"/>
        <v xml:space="preserve">         </v>
      </c>
    </row>
    <row r="1560" spans="34:34">
      <c r="AH1560" t="str">
        <f t="shared" si="61"/>
        <v xml:space="preserve">         </v>
      </c>
    </row>
    <row r="1561" spans="34:34">
      <c r="AH1561" t="str">
        <f t="shared" si="61"/>
        <v xml:space="preserve">         </v>
      </c>
    </row>
    <row r="1562" spans="34:34">
      <c r="AH1562" t="str">
        <f t="shared" si="61"/>
        <v xml:space="preserve">         </v>
      </c>
    </row>
    <row r="1563" spans="34:34">
      <c r="AH1563" t="str">
        <f t="shared" si="61"/>
        <v xml:space="preserve">         </v>
      </c>
    </row>
    <row r="1564" spans="34:34">
      <c r="AH1564" t="str">
        <f t="shared" si="61"/>
        <v xml:space="preserve">         </v>
      </c>
    </row>
    <row r="1565" spans="34:34">
      <c r="AH1565" t="str">
        <f t="shared" si="61"/>
        <v xml:space="preserve">         </v>
      </c>
    </row>
    <row r="1566" spans="34:34">
      <c r="AH1566" t="str">
        <f t="shared" si="61"/>
        <v xml:space="preserve">         </v>
      </c>
    </row>
    <row r="1567" spans="34:34">
      <c r="AH1567" t="str">
        <f t="shared" si="61"/>
        <v xml:space="preserve">         </v>
      </c>
    </row>
    <row r="1568" spans="34:34">
      <c r="AH1568" t="str">
        <f t="shared" si="61"/>
        <v xml:space="preserve">         </v>
      </c>
    </row>
    <row r="1569" spans="34:34">
      <c r="AH1569" t="str">
        <f t="shared" si="61"/>
        <v xml:space="preserve">         </v>
      </c>
    </row>
    <row r="1570" spans="34:34">
      <c r="AH1570" t="str">
        <f t="shared" si="61"/>
        <v xml:space="preserve">         </v>
      </c>
    </row>
    <row r="1571" spans="34:34">
      <c r="AH1571" t="str">
        <f t="shared" si="61"/>
        <v xml:space="preserve">         </v>
      </c>
    </row>
    <row r="1572" spans="34:34">
      <c r="AH1572" t="str">
        <f t="shared" si="61"/>
        <v xml:space="preserve">         </v>
      </c>
    </row>
    <row r="1573" spans="34:34">
      <c r="AH1573" t="str">
        <f t="shared" si="61"/>
        <v xml:space="preserve">         </v>
      </c>
    </row>
    <row r="1574" spans="34:34">
      <c r="AH1574" t="str">
        <f t="shared" si="61"/>
        <v xml:space="preserve">         </v>
      </c>
    </row>
    <row r="1575" spans="34:34">
      <c r="AH1575" t="str">
        <f t="shared" si="61"/>
        <v xml:space="preserve">         </v>
      </c>
    </row>
    <row r="1576" spans="34:34">
      <c r="AH1576" t="str">
        <f t="shared" si="61"/>
        <v xml:space="preserve">         </v>
      </c>
    </row>
    <row r="1577" spans="34:34">
      <c r="AH1577" t="str">
        <f t="shared" si="61"/>
        <v xml:space="preserve">         </v>
      </c>
    </row>
    <row r="1578" spans="34:34">
      <c r="AH1578" t="str">
        <f t="shared" si="61"/>
        <v xml:space="preserve">         </v>
      </c>
    </row>
    <row r="1579" spans="34:34">
      <c r="AH1579" t="str">
        <f t="shared" si="61"/>
        <v xml:space="preserve">         </v>
      </c>
    </row>
    <row r="1580" spans="34:34">
      <c r="AH1580" t="str">
        <f t="shared" si="61"/>
        <v xml:space="preserve">         </v>
      </c>
    </row>
    <row r="1581" spans="34:34">
      <c r="AH1581" t="str">
        <f t="shared" si="61"/>
        <v xml:space="preserve">         </v>
      </c>
    </row>
    <row r="1582" spans="34:34">
      <c r="AH1582" t="str">
        <f t="shared" si="61"/>
        <v xml:space="preserve">         </v>
      </c>
    </row>
    <row r="1583" spans="34:34">
      <c r="AH1583" t="str">
        <f t="shared" si="61"/>
        <v xml:space="preserve">         </v>
      </c>
    </row>
    <row r="1584" spans="34:34">
      <c r="AH1584" t="str">
        <f t="shared" si="61"/>
        <v xml:space="preserve">         </v>
      </c>
    </row>
    <row r="1585" spans="34:34">
      <c r="AH1585" t="str">
        <f t="shared" si="61"/>
        <v xml:space="preserve">         </v>
      </c>
    </row>
    <row r="1586" spans="34:34">
      <c r="AH1586" t="str">
        <f t="shared" si="61"/>
        <v xml:space="preserve">         </v>
      </c>
    </row>
    <row r="1587" spans="34:34">
      <c r="AH1587" t="str">
        <f t="shared" si="61"/>
        <v xml:space="preserve">         </v>
      </c>
    </row>
    <row r="1588" spans="34:34">
      <c r="AH1588" t="str">
        <f t="shared" si="61"/>
        <v xml:space="preserve">         </v>
      </c>
    </row>
    <row r="1589" spans="34:34">
      <c r="AH1589" t="str">
        <f t="shared" si="61"/>
        <v xml:space="preserve">         </v>
      </c>
    </row>
    <row r="1590" spans="34:34">
      <c r="AH1590" t="str">
        <f t="shared" si="61"/>
        <v xml:space="preserve">         </v>
      </c>
    </row>
    <row r="1591" spans="34:34">
      <c r="AH1591" t="str">
        <f t="shared" si="61"/>
        <v xml:space="preserve">         </v>
      </c>
    </row>
    <row r="1592" spans="34:34">
      <c r="AH1592" t="str">
        <f t="shared" si="61"/>
        <v xml:space="preserve">         </v>
      </c>
    </row>
    <row r="1593" spans="34:34">
      <c r="AH1593" t="str">
        <f t="shared" si="61"/>
        <v xml:space="preserve">         </v>
      </c>
    </row>
    <row r="1594" spans="34:34">
      <c r="AH1594" t="str">
        <f t="shared" si="61"/>
        <v xml:space="preserve">         </v>
      </c>
    </row>
    <row r="1595" spans="34:34">
      <c r="AH1595" t="str">
        <f t="shared" si="61"/>
        <v xml:space="preserve">         </v>
      </c>
    </row>
    <row r="1596" spans="34:34">
      <c r="AH1596" t="str">
        <f t="shared" si="61"/>
        <v xml:space="preserve">         </v>
      </c>
    </row>
    <row r="1597" spans="34:34">
      <c r="AH1597" t="str">
        <f t="shared" si="61"/>
        <v xml:space="preserve">         </v>
      </c>
    </row>
    <row r="1598" spans="34:34">
      <c r="AH1598" t="str">
        <f t="shared" si="61"/>
        <v xml:space="preserve">         </v>
      </c>
    </row>
    <row r="1599" spans="34:34">
      <c r="AH1599" t="str">
        <f t="shared" si="61"/>
        <v xml:space="preserve">         </v>
      </c>
    </row>
    <row r="1600" spans="34:34">
      <c r="AH1600" t="str">
        <f t="shared" si="61"/>
        <v xml:space="preserve">         </v>
      </c>
    </row>
    <row r="1601" spans="34:34">
      <c r="AH1601" t="str">
        <f t="shared" si="61"/>
        <v xml:space="preserve">         </v>
      </c>
    </row>
    <row r="1602" spans="34:34">
      <c r="AH1602" t="str">
        <f t="shared" si="61"/>
        <v xml:space="preserve">         </v>
      </c>
    </row>
    <row r="1603" spans="34:34">
      <c r="AH1603" t="str">
        <f t="shared" si="61"/>
        <v xml:space="preserve">         </v>
      </c>
    </row>
    <row r="1604" spans="34:34">
      <c r="AH1604" t="str">
        <f t="shared" si="61"/>
        <v xml:space="preserve">         </v>
      </c>
    </row>
    <row r="1605" spans="34:34">
      <c r="AH1605" t="str">
        <f t="shared" si="61"/>
        <v xml:space="preserve">         </v>
      </c>
    </row>
    <row r="1606" spans="34:34">
      <c r="AH1606" t="str">
        <f t="shared" si="61"/>
        <v xml:space="preserve">         </v>
      </c>
    </row>
    <row r="1607" spans="34:34">
      <c r="AH1607" t="str">
        <f t="shared" si="61"/>
        <v xml:space="preserve">         </v>
      </c>
    </row>
    <row r="1608" spans="34:34">
      <c r="AH1608" t="str">
        <f t="shared" si="61"/>
        <v xml:space="preserve">         </v>
      </c>
    </row>
    <row r="1609" spans="34:34">
      <c r="AH1609" t="str">
        <f t="shared" si="61"/>
        <v xml:space="preserve">         </v>
      </c>
    </row>
    <row r="1610" spans="34:34">
      <c r="AH1610" t="str">
        <f t="shared" si="61"/>
        <v xml:space="preserve">         </v>
      </c>
    </row>
    <row r="1611" spans="34:34">
      <c r="AH1611" t="str">
        <f t="shared" si="61"/>
        <v xml:space="preserve">         </v>
      </c>
    </row>
    <row r="1612" spans="34:34">
      <c r="AH1612" t="str">
        <f t="shared" si="61"/>
        <v xml:space="preserve">         </v>
      </c>
    </row>
    <row r="1613" spans="34:34">
      <c r="AH1613" t="str">
        <f t="shared" ref="AH1613:AH1676" si="62">CONCATENATE(X1613," ",Y1613," ",Z1613," ",AA1613," ",AB1613," ",AC1613," ",AD1613," ",AE1613," ",AF1613," ",AG1613)</f>
        <v xml:space="preserve">         </v>
      </c>
    </row>
    <row r="1614" spans="34:34">
      <c r="AH1614" t="str">
        <f t="shared" si="62"/>
        <v xml:space="preserve">         </v>
      </c>
    </row>
    <row r="1615" spans="34:34">
      <c r="AH1615" t="str">
        <f t="shared" si="62"/>
        <v xml:space="preserve">         </v>
      </c>
    </row>
    <row r="1616" spans="34:34">
      <c r="AH1616" t="str">
        <f t="shared" si="62"/>
        <v xml:space="preserve">         </v>
      </c>
    </row>
    <row r="1617" spans="34:34">
      <c r="AH1617" t="str">
        <f t="shared" si="62"/>
        <v xml:space="preserve">         </v>
      </c>
    </row>
    <row r="1618" spans="34:34">
      <c r="AH1618" t="str">
        <f t="shared" si="62"/>
        <v xml:space="preserve">         </v>
      </c>
    </row>
    <row r="1619" spans="34:34">
      <c r="AH1619" t="str">
        <f t="shared" si="62"/>
        <v xml:space="preserve">         </v>
      </c>
    </row>
    <row r="1620" spans="34:34">
      <c r="AH1620" t="str">
        <f t="shared" si="62"/>
        <v xml:space="preserve">         </v>
      </c>
    </row>
    <row r="1621" spans="34:34">
      <c r="AH1621" t="str">
        <f t="shared" si="62"/>
        <v xml:space="preserve">         </v>
      </c>
    </row>
    <row r="1622" spans="34:34">
      <c r="AH1622" t="str">
        <f t="shared" si="62"/>
        <v xml:space="preserve">         </v>
      </c>
    </row>
    <row r="1623" spans="34:34">
      <c r="AH1623" t="str">
        <f t="shared" si="62"/>
        <v xml:space="preserve">         </v>
      </c>
    </row>
    <row r="1624" spans="34:34">
      <c r="AH1624" t="str">
        <f t="shared" si="62"/>
        <v xml:space="preserve">         </v>
      </c>
    </row>
    <row r="1625" spans="34:34">
      <c r="AH1625" t="str">
        <f t="shared" si="62"/>
        <v xml:space="preserve">         </v>
      </c>
    </row>
    <row r="1626" spans="34:34">
      <c r="AH1626" t="str">
        <f t="shared" si="62"/>
        <v xml:space="preserve">         </v>
      </c>
    </row>
    <row r="1627" spans="34:34">
      <c r="AH1627" t="str">
        <f t="shared" si="62"/>
        <v xml:space="preserve">         </v>
      </c>
    </row>
    <row r="1628" spans="34:34">
      <c r="AH1628" t="str">
        <f t="shared" si="62"/>
        <v xml:space="preserve">         </v>
      </c>
    </row>
    <row r="1629" spans="34:34">
      <c r="AH1629" t="str">
        <f t="shared" si="62"/>
        <v xml:space="preserve">         </v>
      </c>
    </row>
    <row r="1630" spans="34:34">
      <c r="AH1630" t="str">
        <f t="shared" si="62"/>
        <v xml:space="preserve">         </v>
      </c>
    </row>
    <row r="1631" spans="34:34">
      <c r="AH1631" t="str">
        <f t="shared" si="62"/>
        <v xml:space="preserve">         </v>
      </c>
    </row>
    <row r="1632" spans="34:34">
      <c r="AH1632" t="str">
        <f t="shared" si="62"/>
        <v xml:space="preserve">         </v>
      </c>
    </row>
    <row r="1633" spans="34:34">
      <c r="AH1633" t="str">
        <f t="shared" si="62"/>
        <v xml:space="preserve">         </v>
      </c>
    </row>
    <row r="1634" spans="34:34">
      <c r="AH1634" t="str">
        <f t="shared" si="62"/>
        <v xml:space="preserve">         </v>
      </c>
    </row>
    <row r="1635" spans="34:34">
      <c r="AH1635" t="str">
        <f t="shared" si="62"/>
        <v xml:space="preserve">         </v>
      </c>
    </row>
    <row r="1636" spans="34:34">
      <c r="AH1636" t="str">
        <f t="shared" si="62"/>
        <v xml:space="preserve">         </v>
      </c>
    </row>
    <row r="1637" spans="34:34">
      <c r="AH1637" t="str">
        <f t="shared" si="62"/>
        <v xml:space="preserve">         </v>
      </c>
    </row>
    <row r="1638" spans="34:34">
      <c r="AH1638" t="str">
        <f t="shared" si="62"/>
        <v xml:space="preserve">         </v>
      </c>
    </row>
    <row r="1639" spans="34:34">
      <c r="AH1639" t="str">
        <f t="shared" si="62"/>
        <v xml:space="preserve">         </v>
      </c>
    </row>
    <row r="1640" spans="34:34">
      <c r="AH1640" t="str">
        <f t="shared" si="62"/>
        <v xml:space="preserve">         </v>
      </c>
    </row>
    <row r="1641" spans="34:34">
      <c r="AH1641" t="str">
        <f t="shared" si="62"/>
        <v xml:space="preserve">         </v>
      </c>
    </row>
    <row r="1642" spans="34:34">
      <c r="AH1642" t="str">
        <f t="shared" si="62"/>
        <v xml:space="preserve">         </v>
      </c>
    </row>
    <row r="1643" spans="34:34">
      <c r="AH1643" t="str">
        <f t="shared" si="62"/>
        <v xml:space="preserve">         </v>
      </c>
    </row>
    <row r="1644" spans="34:34">
      <c r="AH1644" t="str">
        <f t="shared" si="62"/>
        <v xml:space="preserve">         </v>
      </c>
    </row>
    <row r="1645" spans="34:34">
      <c r="AH1645" t="str">
        <f t="shared" si="62"/>
        <v xml:space="preserve">         </v>
      </c>
    </row>
    <row r="1646" spans="34:34">
      <c r="AH1646" t="str">
        <f t="shared" si="62"/>
        <v xml:space="preserve">         </v>
      </c>
    </row>
    <row r="1647" spans="34:34">
      <c r="AH1647" t="str">
        <f t="shared" si="62"/>
        <v xml:space="preserve">         </v>
      </c>
    </row>
    <row r="1648" spans="34:34">
      <c r="AH1648" t="str">
        <f t="shared" si="62"/>
        <v xml:space="preserve">         </v>
      </c>
    </row>
    <row r="1649" spans="34:34">
      <c r="AH1649" t="str">
        <f t="shared" si="62"/>
        <v xml:space="preserve">         </v>
      </c>
    </row>
    <row r="1650" spans="34:34">
      <c r="AH1650" t="str">
        <f t="shared" si="62"/>
        <v xml:space="preserve">         </v>
      </c>
    </row>
    <row r="1651" spans="34:34">
      <c r="AH1651" t="str">
        <f t="shared" si="62"/>
        <v xml:space="preserve">         </v>
      </c>
    </row>
    <row r="1652" spans="34:34">
      <c r="AH1652" t="str">
        <f t="shared" si="62"/>
        <v xml:space="preserve">         </v>
      </c>
    </row>
    <row r="1653" spans="34:34">
      <c r="AH1653" t="str">
        <f t="shared" si="62"/>
        <v xml:space="preserve">         </v>
      </c>
    </row>
    <row r="1654" spans="34:34">
      <c r="AH1654" t="str">
        <f t="shared" si="62"/>
        <v xml:space="preserve">         </v>
      </c>
    </row>
    <row r="1655" spans="34:34">
      <c r="AH1655" t="str">
        <f t="shared" si="62"/>
        <v xml:space="preserve">         </v>
      </c>
    </row>
    <row r="1656" spans="34:34">
      <c r="AH1656" t="str">
        <f t="shared" si="62"/>
        <v xml:space="preserve">         </v>
      </c>
    </row>
    <row r="1657" spans="34:34">
      <c r="AH1657" t="str">
        <f t="shared" si="62"/>
        <v xml:space="preserve">         </v>
      </c>
    </row>
    <row r="1658" spans="34:34">
      <c r="AH1658" t="str">
        <f t="shared" si="62"/>
        <v xml:space="preserve">         </v>
      </c>
    </row>
    <row r="1659" spans="34:34">
      <c r="AH1659" t="str">
        <f t="shared" si="62"/>
        <v xml:space="preserve">         </v>
      </c>
    </row>
    <row r="1660" spans="34:34">
      <c r="AH1660" t="str">
        <f t="shared" si="62"/>
        <v xml:space="preserve">         </v>
      </c>
    </row>
    <row r="1661" spans="34:34">
      <c r="AH1661" t="str">
        <f t="shared" si="62"/>
        <v xml:space="preserve">         </v>
      </c>
    </row>
    <row r="1662" spans="34:34">
      <c r="AH1662" t="str">
        <f t="shared" si="62"/>
        <v xml:space="preserve">         </v>
      </c>
    </row>
    <row r="1663" spans="34:34">
      <c r="AH1663" t="str">
        <f t="shared" si="62"/>
        <v xml:space="preserve">         </v>
      </c>
    </row>
    <row r="1664" spans="34:34">
      <c r="AH1664" t="str">
        <f t="shared" si="62"/>
        <v xml:space="preserve">         </v>
      </c>
    </row>
    <row r="1665" spans="34:34">
      <c r="AH1665" t="str">
        <f t="shared" si="62"/>
        <v xml:space="preserve">         </v>
      </c>
    </row>
    <row r="1666" spans="34:34">
      <c r="AH1666" t="str">
        <f t="shared" si="62"/>
        <v xml:space="preserve">         </v>
      </c>
    </row>
    <row r="1667" spans="34:34">
      <c r="AH1667" t="str">
        <f t="shared" si="62"/>
        <v xml:space="preserve">         </v>
      </c>
    </row>
    <row r="1668" spans="34:34">
      <c r="AH1668" t="str">
        <f t="shared" si="62"/>
        <v xml:space="preserve">         </v>
      </c>
    </row>
    <row r="1669" spans="34:34">
      <c r="AH1669" t="str">
        <f t="shared" si="62"/>
        <v xml:space="preserve">         </v>
      </c>
    </row>
    <row r="1670" spans="34:34">
      <c r="AH1670" t="str">
        <f t="shared" si="62"/>
        <v xml:space="preserve">         </v>
      </c>
    </row>
    <row r="1671" spans="34:34">
      <c r="AH1671" t="str">
        <f t="shared" si="62"/>
        <v xml:space="preserve">         </v>
      </c>
    </row>
    <row r="1672" spans="34:34">
      <c r="AH1672" t="str">
        <f t="shared" si="62"/>
        <v xml:space="preserve">         </v>
      </c>
    </row>
    <row r="1673" spans="34:34">
      <c r="AH1673" t="str">
        <f t="shared" si="62"/>
        <v xml:space="preserve">         </v>
      </c>
    </row>
    <row r="1674" spans="34:34">
      <c r="AH1674" t="str">
        <f t="shared" si="62"/>
        <v xml:space="preserve">         </v>
      </c>
    </row>
    <row r="1675" spans="34:34">
      <c r="AH1675" t="str">
        <f t="shared" si="62"/>
        <v xml:space="preserve">         </v>
      </c>
    </row>
    <row r="1676" spans="34:34">
      <c r="AH1676" t="str">
        <f t="shared" si="62"/>
        <v xml:space="preserve">         </v>
      </c>
    </row>
    <row r="1677" spans="34:34">
      <c r="AH1677" t="str">
        <f t="shared" ref="AH1677:AH1740" si="63">CONCATENATE(X1677," ",Y1677," ",Z1677," ",AA1677," ",AB1677," ",AC1677," ",AD1677," ",AE1677," ",AF1677," ",AG1677)</f>
        <v xml:space="preserve">         </v>
      </c>
    </row>
    <row r="1678" spans="34:34">
      <c r="AH1678" t="str">
        <f t="shared" si="63"/>
        <v xml:space="preserve">         </v>
      </c>
    </row>
    <row r="1679" spans="34:34">
      <c r="AH1679" t="str">
        <f t="shared" si="63"/>
        <v xml:space="preserve">         </v>
      </c>
    </row>
    <row r="1680" spans="34:34">
      <c r="AH1680" t="str">
        <f t="shared" si="63"/>
        <v xml:space="preserve">         </v>
      </c>
    </row>
    <row r="1681" spans="34:34">
      <c r="AH1681" t="str">
        <f t="shared" si="63"/>
        <v xml:space="preserve">         </v>
      </c>
    </row>
    <row r="1682" spans="34:34">
      <c r="AH1682" t="str">
        <f t="shared" si="63"/>
        <v xml:space="preserve">         </v>
      </c>
    </row>
    <row r="1683" spans="34:34">
      <c r="AH1683" t="str">
        <f t="shared" si="63"/>
        <v xml:space="preserve">         </v>
      </c>
    </row>
    <row r="1684" spans="34:34">
      <c r="AH1684" t="str">
        <f t="shared" si="63"/>
        <v xml:space="preserve">         </v>
      </c>
    </row>
    <row r="1685" spans="34:34">
      <c r="AH1685" t="str">
        <f t="shared" si="63"/>
        <v xml:space="preserve">         </v>
      </c>
    </row>
    <row r="1686" spans="34:34">
      <c r="AH1686" t="str">
        <f t="shared" si="63"/>
        <v xml:space="preserve">         </v>
      </c>
    </row>
    <row r="1687" spans="34:34">
      <c r="AH1687" t="str">
        <f t="shared" si="63"/>
        <v xml:space="preserve">         </v>
      </c>
    </row>
    <row r="1688" spans="34:34">
      <c r="AH1688" t="str">
        <f t="shared" si="63"/>
        <v xml:space="preserve">         </v>
      </c>
    </row>
    <row r="1689" spans="34:34">
      <c r="AH1689" t="str">
        <f t="shared" si="63"/>
        <v xml:space="preserve">         </v>
      </c>
    </row>
    <row r="1690" spans="34:34">
      <c r="AH1690" t="str">
        <f t="shared" si="63"/>
        <v xml:space="preserve">         </v>
      </c>
    </row>
    <row r="1691" spans="34:34">
      <c r="AH1691" t="str">
        <f t="shared" si="63"/>
        <v xml:space="preserve">         </v>
      </c>
    </row>
    <row r="1692" spans="34:34">
      <c r="AH1692" t="str">
        <f t="shared" si="63"/>
        <v xml:space="preserve">         </v>
      </c>
    </row>
    <row r="1693" spans="34:34">
      <c r="AH1693" t="str">
        <f t="shared" si="63"/>
        <v xml:space="preserve">         </v>
      </c>
    </row>
    <row r="1694" spans="34:34">
      <c r="AH1694" t="str">
        <f t="shared" si="63"/>
        <v xml:space="preserve">         </v>
      </c>
    </row>
    <row r="1695" spans="34:34">
      <c r="AH1695" t="str">
        <f t="shared" si="63"/>
        <v xml:space="preserve">         </v>
      </c>
    </row>
    <row r="1696" spans="34:34">
      <c r="AH1696" t="str">
        <f t="shared" si="63"/>
        <v xml:space="preserve">         </v>
      </c>
    </row>
    <row r="1697" spans="34:34">
      <c r="AH1697" t="str">
        <f t="shared" si="63"/>
        <v xml:space="preserve">         </v>
      </c>
    </row>
    <row r="1698" spans="34:34">
      <c r="AH1698" t="str">
        <f t="shared" si="63"/>
        <v xml:space="preserve">         </v>
      </c>
    </row>
    <row r="1699" spans="34:34">
      <c r="AH1699" t="str">
        <f t="shared" si="63"/>
        <v xml:space="preserve">         </v>
      </c>
    </row>
    <row r="1700" spans="34:34">
      <c r="AH1700" t="str">
        <f t="shared" si="63"/>
        <v xml:space="preserve">         </v>
      </c>
    </row>
    <row r="1701" spans="34:34">
      <c r="AH1701" t="str">
        <f t="shared" si="63"/>
        <v xml:space="preserve">         </v>
      </c>
    </row>
    <row r="1702" spans="34:34">
      <c r="AH1702" t="str">
        <f t="shared" si="63"/>
        <v xml:space="preserve">         </v>
      </c>
    </row>
    <row r="1703" spans="34:34">
      <c r="AH1703" t="str">
        <f t="shared" si="63"/>
        <v xml:space="preserve">         </v>
      </c>
    </row>
    <row r="1704" spans="34:34">
      <c r="AH1704" t="str">
        <f t="shared" si="63"/>
        <v xml:space="preserve">         </v>
      </c>
    </row>
    <row r="1705" spans="34:34">
      <c r="AH1705" t="str">
        <f t="shared" si="63"/>
        <v xml:space="preserve">         </v>
      </c>
    </row>
    <row r="1706" spans="34:34">
      <c r="AH1706" t="str">
        <f t="shared" si="63"/>
        <v xml:space="preserve">         </v>
      </c>
    </row>
    <row r="1707" spans="34:34">
      <c r="AH1707" t="str">
        <f t="shared" si="63"/>
        <v xml:space="preserve">         </v>
      </c>
    </row>
    <row r="1708" spans="34:34">
      <c r="AH1708" t="str">
        <f t="shared" si="63"/>
        <v xml:space="preserve">         </v>
      </c>
    </row>
    <row r="1709" spans="34:34">
      <c r="AH1709" t="str">
        <f t="shared" si="63"/>
        <v xml:space="preserve">         </v>
      </c>
    </row>
    <row r="1710" spans="34:34">
      <c r="AH1710" t="str">
        <f t="shared" si="63"/>
        <v xml:space="preserve">         </v>
      </c>
    </row>
    <row r="1711" spans="34:34">
      <c r="AH1711" t="str">
        <f t="shared" si="63"/>
        <v xml:space="preserve">         </v>
      </c>
    </row>
    <row r="1712" spans="34:34">
      <c r="AH1712" t="str">
        <f t="shared" si="63"/>
        <v xml:space="preserve">         </v>
      </c>
    </row>
    <row r="1713" spans="34:34">
      <c r="AH1713" t="str">
        <f t="shared" si="63"/>
        <v xml:space="preserve">         </v>
      </c>
    </row>
    <row r="1714" spans="34:34">
      <c r="AH1714" t="str">
        <f t="shared" si="63"/>
        <v xml:space="preserve">         </v>
      </c>
    </row>
    <row r="1715" spans="34:34">
      <c r="AH1715" t="str">
        <f t="shared" si="63"/>
        <v xml:space="preserve">         </v>
      </c>
    </row>
    <row r="1716" spans="34:34">
      <c r="AH1716" t="str">
        <f t="shared" si="63"/>
        <v xml:space="preserve">         </v>
      </c>
    </row>
    <row r="1717" spans="34:34">
      <c r="AH1717" t="str">
        <f t="shared" si="63"/>
        <v xml:space="preserve">         </v>
      </c>
    </row>
    <row r="1718" spans="34:34">
      <c r="AH1718" t="str">
        <f t="shared" si="63"/>
        <v xml:space="preserve">         </v>
      </c>
    </row>
    <row r="1719" spans="34:34">
      <c r="AH1719" t="str">
        <f t="shared" si="63"/>
        <v xml:space="preserve">         </v>
      </c>
    </row>
    <row r="1720" spans="34:34">
      <c r="AH1720" t="str">
        <f t="shared" si="63"/>
        <v xml:space="preserve">         </v>
      </c>
    </row>
    <row r="1721" spans="34:34">
      <c r="AH1721" t="str">
        <f t="shared" si="63"/>
        <v xml:space="preserve">         </v>
      </c>
    </row>
    <row r="1722" spans="34:34">
      <c r="AH1722" t="str">
        <f t="shared" si="63"/>
        <v xml:space="preserve">         </v>
      </c>
    </row>
    <row r="1723" spans="34:34">
      <c r="AH1723" t="str">
        <f t="shared" si="63"/>
        <v xml:space="preserve">         </v>
      </c>
    </row>
    <row r="1724" spans="34:34">
      <c r="AH1724" t="str">
        <f t="shared" si="63"/>
        <v xml:space="preserve">         </v>
      </c>
    </row>
    <row r="1725" spans="34:34">
      <c r="AH1725" t="str">
        <f t="shared" si="63"/>
        <v xml:space="preserve">         </v>
      </c>
    </row>
    <row r="1726" spans="34:34">
      <c r="AH1726" t="str">
        <f t="shared" si="63"/>
        <v xml:space="preserve">         </v>
      </c>
    </row>
    <row r="1727" spans="34:34">
      <c r="AH1727" t="str">
        <f t="shared" si="63"/>
        <v xml:space="preserve">         </v>
      </c>
    </row>
    <row r="1728" spans="34:34">
      <c r="AH1728" t="str">
        <f t="shared" si="63"/>
        <v xml:space="preserve">         </v>
      </c>
    </row>
    <row r="1729" spans="34:34">
      <c r="AH1729" t="str">
        <f t="shared" si="63"/>
        <v xml:space="preserve">         </v>
      </c>
    </row>
    <row r="1730" spans="34:34">
      <c r="AH1730" t="str">
        <f t="shared" si="63"/>
        <v xml:space="preserve">         </v>
      </c>
    </row>
    <row r="1731" spans="34:34">
      <c r="AH1731" t="str">
        <f t="shared" si="63"/>
        <v xml:space="preserve">         </v>
      </c>
    </row>
    <row r="1732" spans="34:34">
      <c r="AH1732" t="str">
        <f t="shared" si="63"/>
        <v xml:space="preserve">         </v>
      </c>
    </row>
    <row r="1733" spans="34:34">
      <c r="AH1733" t="str">
        <f t="shared" si="63"/>
        <v xml:space="preserve">         </v>
      </c>
    </row>
    <row r="1734" spans="34:34">
      <c r="AH1734" t="str">
        <f t="shared" si="63"/>
        <v xml:space="preserve">         </v>
      </c>
    </row>
    <row r="1735" spans="34:34">
      <c r="AH1735" t="str">
        <f t="shared" si="63"/>
        <v xml:space="preserve">         </v>
      </c>
    </row>
    <row r="1736" spans="34:34">
      <c r="AH1736" t="str">
        <f t="shared" si="63"/>
        <v xml:space="preserve">         </v>
      </c>
    </row>
    <row r="1737" spans="34:34">
      <c r="AH1737" t="str">
        <f t="shared" si="63"/>
        <v xml:space="preserve">         </v>
      </c>
    </row>
    <row r="1738" spans="34:34">
      <c r="AH1738" t="str">
        <f t="shared" si="63"/>
        <v xml:space="preserve">         </v>
      </c>
    </row>
    <row r="1739" spans="34:34">
      <c r="AH1739" t="str">
        <f t="shared" si="63"/>
        <v xml:space="preserve">         </v>
      </c>
    </row>
    <row r="1740" spans="34:34">
      <c r="AH1740" t="str">
        <f t="shared" si="63"/>
        <v xml:space="preserve">         </v>
      </c>
    </row>
    <row r="1741" spans="34:34">
      <c r="AH1741" t="str">
        <f t="shared" ref="AH1741:AH1804" si="64">CONCATENATE(X1741," ",Y1741," ",Z1741," ",AA1741," ",AB1741," ",AC1741," ",AD1741," ",AE1741," ",AF1741," ",AG1741)</f>
        <v xml:space="preserve">         </v>
      </c>
    </row>
    <row r="1742" spans="34:34">
      <c r="AH1742" t="str">
        <f t="shared" si="64"/>
        <v xml:space="preserve">         </v>
      </c>
    </row>
    <row r="1743" spans="34:34">
      <c r="AH1743" t="str">
        <f t="shared" si="64"/>
        <v xml:space="preserve">         </v>
      </c>
    </row>
    <row r="1744" spans="34:34">
      <c r="AH1744" t="str">
        <f t="shared" si="64"/>
        <v xml:space="preserve">         </v>
      </c>
    </row>
    <row r="1745" spans="34:34">
      <c r="AH1745" t="str">
        <f t="shared" si="64"/>
        <v xml:space="preserve">         </v>
      </c>
    </row>
    <row r="1746" spans="34:34">
      <c r="AH1746" t="str">
        <f t="shared" si="64"/>
        <v xml:space="preserve">         </v>
      </c>
    </row>
    <row r="1747" spans="34:34">
      <c r="AH1747" t="str">
        <f t="shared" si="64"/>
        <v xml:space="preserve">         </v>
      </c>
    </row>
    <row r="1748" spans="34:34">
      <c r="AH1748" t="str">
        <f t="shared" si="64"/>
        <v xml:space="preserve">         </v>
      </c>
    </row>
    <row r="1749" spans="34:34">
      <c r="AH1749" t="str">
        <f t="shared" si="64"/>
        <v xml:space="preserve">         </v>
      </c>
    </row>
    <row r="1750" spans="34:34">
      <c r="AH1750" t="str">
        <f t="shared" si="64"/>
        <v xml:space="preserve">         </v>
      </c>
    </row>
    <row r="1751" spans="34:34">
      <c r="AH1751" t="str">
        <f t="shared" si="64"/>
        <v xml:space="preserve">         </v>
      </c>
    </row>
    <row r="1752" spans="34:34">
      <c r="AH1752" t="str">
        <f t="shared" si="64"/>
        <v xml:space="preserve">         </v>
      </c>
    </row>
    <row r="1753" spans="34:34">
      <c r="AH1753" t="str">
        <f t="shared" si="64"/>
        <v xml:space="preserve">         </v>
      </c>
    </row>
    <row r="1754" spans="34:34">
      <c r="AH1754" t="str">
        <f t="shared" si="64"/>
        <v xml:space="preserve">         </v>
      </c>
    </row>
    <row r="1755" spans="34:34">
      <c r="AH1755" t="str">
        <f t="shared" si="64"/>
        <v xml:space="preserve">         </v>
      </c>
    </row>
    <row r="1756" spans="34:34">
      <c r="AH1756" t="str">
        <f t="shared" si="64"/>
        <v xml:space="preserve">         </v>
      </c>
    </row>
    <row r="1757" spans="34:34">
      <c r="AH1757" t="str">
        <f t="shared" si="64"/>
        <v xml:space="preserve">         </v>
      </c>
    </row>
    <row r="1758" spans="34:34">
      <c r="AH1758" t="str">
        <f t="shared" si="64"/>
        <v xml:space="preserve">         </v>
      </c>
    </row>
    <row r="1759" spans="34:34">
      <c r="AH1759" t="str">
        <f t="shared" si="64"/>
        <v xml:space="preserve">         </v>
      </c>
    </row>
    <row r="1760" spans="34:34">
      <c r="AH1760" t="str">
        <f t="shared" si="64"/>
        <v xml:space="preserve">         </v>
      </c>
    </row>
    <row r="1761" spans="34:34">
      <c r="AH1761" t="str">
        <f t="shared" si="64"/>
        <v xml:space="preserve">         </v>
      </c>
    </row>
    <row r="1762" spans="34:34">
      <c r="AH1762" t="str">
        <f t="shared" si="64"/>
        <v xml:space="preserve">         </v>
      </c>
    </row>
    <row r="1763" spans="34:34">
      <c r="AH1763" t="str">
        <f t="shared" si="64"/>
        <v xml:space="preserve">         </v>
      </c>
    </row>
    <row r="1764" spans="34:34">
      <c r="AH1764" t="str">
        <f t="shared" si="64"/>
        <v xml:space="preserve">         </v>
      </c>
    </row>
    <row r="1765" spans="34:34">
      <c r="AH1765" t="str">
        <f t="shared" si="64"/>
        <v xml:space="preserve">         </v>
      </c>
    </row>
    <row r="1766" spans="34:34">
      <c r="AH1766" t="str">
        <f t="shared" si="64"/>
        <v xml:space="preserve">         </v>
      </c>
    </row>
    <row r="1767" spans="34:34">
      <c r="AH1767" t="str">
        <f t="shared" si="64"/>
        <v xml:space="preserve">         </v>
      </c>
    </row>
    <row r="1768" spans="34:34">
      <c r="AH1768" t="str">
        <f t="shared" si="64"/>
        <v xml:space="preserve">         </v>
      </c>
    </row>
    <row r="1769" spans="34:34">
      <c r="AH1769" t="str">
        <f t="shared" si="64"/>
        <v xml:space="preserve">         </v>
      </c>
    </row>
    <row r="1770" spans="34:34">
      <c r="AH1770" t="str">
        <f t="shared" si="64"/>
        <v xml:space="preserve">         </v>
      </c>
    </row>
    <row r="1771" spans="34:34">
      <c r="AH1771" t="str">
        <f t="shared" si="64"/>
        <v xml:space="preserve">         </v>
      </c>
    </row>
    <row r="1772" spans="34:34">
      <c r="AH1772" t="str">
        <f t="shared" si="64"/>
        <v xml:space="preserve">         </v>
      </c>
    </row>
    <row r="1773" spans="34:34">
      <c r="AH1773" t="str">
        <f t="shared" si="64"/>
        <v xml:space="preserve">         </v>
      </c>
    </row>
    <row r="1774" spans="34:34">
      <c r="AH1774" t="str">
        <f t="shared" si="64"/>
        <v xml:space="preserve">         </v>
      </c>
    </row>
    <row r="1775" spans="34:34">
      <c r="AH1775" t="str">
        <f t="shared" si="64"/>
        <v xml:space="preserve">         </v>
      </c>
    </row>
    <row r="1776" spans="34:34">
      <c r="AH1776" t="str">
        <f t="shared" si="64"/>
        <v xml:space="preserve">         </v>
      </c>
    </row>
    <row r="1777" spans="34:34">
      <c r="AH1777" t="str">
        <f t="shared" si="64"/>
        <v xml:space="preserve">         </v>
      </c>
    </row>
    <row r="1778" spans="34:34">
      <c r="AH1778" t="str">
        <f t="shared" si="64"/>
        <v xml:space="preserve">         </v>
      </c>
    </row>
    <row r="1779" spans="34:34">
      <c r="AH1779" t="str">
        <f t="shared" si="64"/>
        <v xml:space="preserve">         </v>
      </c>
    </row>
    <row r="1780" spans="34:34">
      <c r="AH1780" t="str">
        <f t="shared" si="64"/>
        <v xml:space="preserve">         </v>
      </c>
    </row>
    <row r="1781" spans="34:34">
      <c r="AH1781" t="str">
        <f t="shared" si="64"/>
        <v xml:space="preserve">         </v>
      </c>
    </row>
    <row r="1782" spans="34:34">
      <c r="AH1782" t="str">
        <f t="shared" si="64"/>
        <v xml:space="preserve">         </v>
      </c>
    </row>
    <row r="1783" spans="34:34">
      <c r="AH1783" t="str">
        <f t="shared" si="64"/>
        <v xml:space="preserve">         </v>
      </c>
    </row>
    <row r="1784" spans="34:34">
      <c r="AH1784" t="str">
        <f t="shared" si="64"/>
        <v xml:space="preserve">         </v>
      </c>
    </row>
    <row r="1785" spans="34:34">
      <c r="AH1785" t="str">
        <f t="shared" si="64"/>
        <v xml:space="preserve">         </v>
      </c>
    </row>
    <row r="1786" spans="34:34">
      <c r="AH1786" t="str">
        <f t="shared" si="64"/>
        <v xml:space="preserve">         </v>
      </c>
    </row>
    <row r="1787" spans="34:34">
      <c r="AH1787" t="str">
        <f t="shared" si="64"/>
        <v xml:space="preserve">         </v>
      </c>
    </row>
    <row r="1788" spans="34:34">
      <c r="AH1788" t="str">
        <f t="shared" si="64"/>
        <v xml:space="preserve">         </v>
      </c>
    </row>
    <row r="1789" spans="34:34">
      <c r="AH1789" t="str">
        <f t="shared" si="64"/>
        <v xml:space="preserve">         </v>
      </c>
    </row>
    <row r="1790" spans="34:34">
      <c r="AH1790" t="str">
        <f t="shared" si="64"/>
        <v xml:space="preserve">         </v>
      </c>
    </row>
    <row r="1791" spans="34:34">
      <c r="AH1791" t="str">
        <f t="shared" si="64"/>
        <v xml:space="preserve">         </v>
      </c>
    </row>
    <row r="1792" spans="34:34">
      <c r="AH1792" t="str">
        <f t="shared" si="64"/>
        <v xml:space="preserve">         </v>
      </c>
    </row>
    <row r="1793" spans="34:34">
      <c r="AH1793" t="str">
        <f t="shared" si="64"/>
        <v xml:space="preserve">         </v>
      </c>
    </row>
    <row r="1794" spans="34:34">
      <c r="AH1794" t="str">
        <f t="shared" si="64"/>
        <v xml:space="preserve">         </v>
      </c>
    </row>
    <row r="1795" spans="34:34">
      <c r="AH1795" t="str">
        <f t="shared" si="64"/>
        <v xml:space="preserve">         </v>
      </c>
    </row>
    <row r="1796" spans="34:34">
      <c r="AH1796" t="str">
        <f t="shared" si="64"/>
        <v xml:space="preserve">         </v>
      </c>
    </row>
    <row r="1797" spans="34:34">
      <c r="AH1797" t="str">
        <f t="shared" si="64"/>
        <v xml:space="preserve">         </v>
      </c>
    </row>
    <row r="1798" spans="34:34">
      <c r="AH1798" t="str">
        <f t="shared" si="64"/>
        <v xml:space="preserve">         </v>
      </c>
    </row>
    <row r="1799" spans="34:34">
      <c r="AH1799" t="str">
        <f t="shared" si="64"/>
        <v xml:space="preserve">         </v>
      </c>
    </row>
    <row r="1800" spans="34:34">
      <c r="AH1800" t="str">
        <f t="shared" si="64"/>
        <v xml:space="preserve">         </v>
      </c>
    </row>
    <row r="1801" spans="34:34">
      <c r="AH1801" t="str">
        <f t="shared" si="64"/>
        <v xml:space="preserve">         </v>
      </c>
    </row>
    <row r="1802" spans="34:34">
      <c r="AH1802" t="str">
        <f t="shared" si="64"/>
        <v xml:space="preserve">         </v>
      </c>
    </row>
    <row r="1803" spans="34:34">
      <c r="AH1803" t="str">
        <f t="shared" si="64"/>
        <v xml:space="preserve">         </v>
      </c>
    </row>
    <row r="1804" spans="34:34">
      <c r="AH1804" t="str">
        <f t="shared" si="64"/>
        <v xml:space="preserve">         </v>
      </c>
    </row>
    <row r="1805" spans="34:34">
      <c r="AH1805" t="str">
        <f t="shared" ref="AH1805:AH1868" si="65">CONCATENATE(X1805," ",Y1805," ",Z1805," ",AA1805," ",AB1805," ",AC1805," ",AD1805," ",AE1805," ",AF1805," ",AG1805)</f>
        <v xml:space="preserve">         </v>
      </c>
    </row>
    <row r="1806" spans="34:34">
      <c r="AH1806" t="str">
        <f t="shared" si="65"/>
        <v xml:space="preserve">         </v>
      </c>
    </row>
    <row r="1807" spans="34:34">
      <c r="AH1807" t="str">
        <f t="shared" si="65"/>
        <v xml:space="preserve">         </v>
      </c>
    </row>
    <row r="1808" spans="34:34">
      <c r="AH1808" t="str">
        <f t="shared" si="65"/>
        <v xml:space="preserve">         </v>
      </c>
    </row>
    <row r="1809" spans="34:34">
      <c r="AH1809" t="str">
        <f t="shared" si="65"/>
        <v xml:space="preserve">         </v>
      </c>
    </row>
    <row r="1810" spans="34:34">
      <c r="AH1810" t="str">
        <f t="shared" si="65"/>
        <v xml:space="preserve">         </v>
      </c>
    </row>
    <row r="1811" spans="34:34">
      <c r="AH1811" t="str">
        <f t="shared" si="65"/>
        <v xml:space="preserve">         </v>
      </c>
    </row>
    <row r="1812" spans="34:34">
      <c r="AH1812" t="str">
        <f t="shared" si="65"/>
        <v xml:space="preserve">         </v>
      </c>
    </row>
    <row r="1813" spans="34:34">
      <c r="AH1813" t="str">
        <f t="shared" si="65"/>
        <v xml:space="preserve">         </v>
      </c>
    </row>
    <row r="1814" spans="34:34">
      <c r="AH1814" t="str">
        <f t="shared" si="65"/>
        <v xml:space="preserve">         </v>
      </c>
    </row>
    <row r="1815" spans="34:34">
      <c r="AH1815" t="str">
        <f t="shared" si="65"/>
        <v xml:space="preserve">         </v>
      </c>
    </row>
    <row r="1816" spans="34:34">
      <c r="AH1816" t="str">
        <f t="shared" si="65"/>
        <v xml:space="preserve">         </v>
      </c>
    </row>
    <row r="1817" spans="34:34">
      <c r="AH1817" t="str">
        <f t="shared" si="65"/>
        <v xml:space="preserve">         </v>
      </c>
    </row>
    <row r="1818" spans="34:34">
      <c r="AH1818" t="str">
        <f t="shared" si="65"/>
        <v xml:space="preserve">         </v>
      </c>
    </row>
    <row r="1819" spans="34:34">
      <c r="AH1819" t="str">
        <f t="shared" si="65"/>
        <v xml:space="preserve">         </v>
      </c>
    </row>
    <row r="1820" spans="34:34">
      <c r="AH1820" t="str">
        <f t="shared" si="65"/>
        <v xml:space="preserve">         </v>
      </c>
    </row>
    <row r="1821" spans="34:34">
      <c r="AH1821" t="str">
        <f t="shared" si="65"/>
        <v xml:space="preserve">         </v>
      </c>
    </row>
    <row r="1822" spans="34:34">
      <c r="AH1822" t="str">
        <f t="shared" si="65"/>
        <v xml:space="preserve">         </v>
      </c>
    </row>
    <row r="1823" spans="34:34">
      <c r="AH1823" t="str">
        <f t="shared" si="65"/>
        <v xml:space="preserve">         </v>
      </c>
    </row>
    <row r="1824" spans="34:34">
      <c r="AH1824" t="str">
        <f t="shared" si="65"/>
        <v xml:space="preserve">         </v>
      </c>
    </row>
    <row r="1825" spans="34:34">
      <c r="AH1825" t="str">
        <f t="shared" si="65"/>
        <v xml:space="preserve">         </v>
      </c>
    </row>
    <row r="1826" spans="34:34">
      <c r="AH1826" t="str">
        <f t="shared" si="65"/>
        <v xml:space="preserve">         </v>
      </c>
    </row>
    <row r="1827" spans="34:34">
      <c r="AH1827" t="str">
        <f t="shared" si="65"/>
        <v xml:space="preserve">         </v>
      </c>
    </row>
    <row r="1828" spans="34:34">
      <c r="AH1828" t="str">
        <f t="shared" si="65"/>
        <v xml:space="preserve">         </v>
      </c>
    </row>
    <row r="1829" spans="34:34">
      <c r="AH1829" t="str">
        <f t="shared" si="65"/>
        <v xml:space="preserve">         </v>
      </c>
    </row>
    <row r="1830" spans="34:34">
      <c r="AH1830" t="str">
        <f t="shared" si="65"/>
        <v xml:space="preserve">         </v>
      </c>
    </row>
    <row r="1831" spans="34:34">
      <c r="AH1831" t="str">
        <f t="shared" si="65"/>
        <v xml:space="preserve">         </v>
      </c>
    </row>
    <row r="1832" spans="34:34">
      <c r="AH1832" t="str">
        <f t="shared" si="65"/>
        <v xml:space="preserve">         </v>
      </c>
    </row>
    <row r="1833" spans="34:34">
      <c r="AH1833" t="str">
        <f t="shared" si="65"/>
        <v xml:space="preserve">         </v>
      </c>
    </row>
    <row r="1834" spans="34:34">
      <c r="AH1834" t="str">
        <f t="shared" si="65"/>
        <v xml:space="preserve">         </v>
      </c>
    </row>
    <row r="1835" spans="34:34">
      <c r="AH1835" t="str">
        <f t="shared" si="65"/>
        <v xml:space="preserve">         </v>
      </c>
    </row>
    <row r="1836" spans="34:34">
      <c r="AH1836" t="str">
        <f t="shared" si="65"/>
        <v xml:space="preserve">         </v>
      </c>
    </row>
    <row r="1837" spans="34:34">
      <c r="AH1837" t="str">
        <f t="shared" si="65"/>
        <v xml:space="preserve">         </v>
      </c>
    </row>
    <row r="1838" spans="34:34">
      <c r="AH1838" t="str">
        <f t="shared" si="65"/>
        <v xml:space="preserve">         </v>
      </c>
    </row>
    <row r="1839" spans="34:34">
      <c r="AH1839" t="str">
        <f t="shared" si="65"/>
        <v xml:space="preserve">         </v>
      </c>
    </row>
    <row r="1840" spans="34:34">
      <c r="AH1840" t="str">
        <f t="shared" si="65"/>
        <v xml:space="preserve">         </v>
      </c>
    </row>
    <row r="1841" spans="34:34">
      <c r="AH1841" t="str">
        <f t="shared" si="65"/>
        <v xml:space="preserve">         </v>
      </c>
    </row>
    <row r="1842" spans="34:34">
      <c r="AH1842" t="str">
        <f t="shared" si="65"/>
        <v xml:space="preserve">         </v>
      </c>
    </row>
    <row r="1843" spans="34:34">
      <c r="AH1843" t="str">
        <f t="shared" si="65"/>
        <v xml:space="preserve">         </v>
      </c>
    </row>
    <row r="1844" spans="34:34">
      <c r="AH1844" t="str">
        <f t="shared" si="65"/>
        <v xml:space="preserve">         </v>
      </c>
    </row>
    <row r="1845" spans="34:34">
      <c r="AH1845" t="str">
        <f t="shared" si="65"/>
        <v xml:space="preserve">         </v>
      </c>
    </row>
    <row r="1846" spans="34:34">
      <c r="AH1846" t="str">
        <f t="shared" si="65"/>
        <v xml:space="preserve">         </v>
      </c>
    </row>
    <row r="1847" spans="34:34">
      <c r="AH1847" t="str">
        <f t="shared" si="65"/>
        <v xml:space="preserve">         </v>
      </c>
    </row>
    <row r="1848" spans="34:34">
      <c r="AH1848" t="str">
        <f t="shared" si="65"/>
        <v xml:space="preserve">         </v>
      </c>
    </row>
    <row r="1849" spans="34:34">
      <c r="AH1849" t="str">
        <f t="shared" si="65"/>
        <v xml:space="preserve">         </v>
      </c>
    </row>
    <row r="1850" spans="34:34">
      <c r="AH1850" t="str">
        <f t="shared" si="65"/>
        <v xml:space="preserve">         </v>
      </c>
    </row>
    <row r="1851" spans="34:34">
      <c r="AH1851" t="str">
        <f t="shared" si="65"/>
        <v xml:space="preserve">         </v>
      </c>
    </row>
    <row r="1852" spans="34:34">
      <c r="AH1852" t="str">
        <f t="shared" si="65"/>
        <v xml:space="preserve">         </v>
      </c>
    </row>
    <row r="1853" spans="34:34">
      <c r="AH1853" t="str">
        <f t="shared" si="65"/>
        <v xml:space="preserve">         </v>
      </c>
    </row>
    <row r="1854" spans="34:34">
      <c r="AH1854" t="str">
        <f t="shared" si="65"/>
        <v xml:space="preserve">         </v>
      </c>
    </row>
    <row r="1855" spans="34:34">
      <c r="AH1855" t="str">
        <f t="shared" si="65"/>
        <v xml:space="preserve">         </v>
      </c>
    </row>
    <row r="1856" spans="34:34">
      <c r="AH1856" t="str">
        <f t="shared" si="65"/>
        <v xml:space="preserve">         </v>
      </c>
    </row>
    <row r="1857" spans="34:34">
      <c r="AH1857" t="str">
        <f t="shared" si="65"/>
        <v xml:space="preserve">         </v>
      </c>
    </row>
    <row r="1858" spans="34:34">
      <c r="AH1858" t="str">
        <f t="shared" si="65"/>
        <v xml:space="preserve">         </v>
      </c>
    </row>
    <row r="1859" spans="34:34">
      <c r="AH1859" t="str">
        <f t="shared" si="65"/>
        <v xml:space="preserve">         </v>
      </c>
    </row>
    <row r="1860" spans="34:34">
      <c r="AH1860" t="str">
        <f t="shared" si="65"/>
        <v xml:space="preserve">         </v>
      </c>
    </row>
    <row r="1861" spans="34:34">
      <c r="AH1861" t="str">
        <f t="shared" si="65"/>
        <v xml:space="preserve">         </v>
      </c>
    </row>
    <row r="1862" spans="34:34">
      <c r="AH1862" t="str">
        <f t="shared" si="65"/>
        <v xml:space="preserve">         </v>
      </c>
    </row>
    <row r="1863" spans="34:34">
      <c r="AH1863" t="str">
        <f t="shared" si="65"/>
        <v xml:space="preserve">         </v>
      </c>
    </row>
    <row r="1864" spans="34:34">
      <c r="AH1864" t="str">
        <f t="shared" si="65"/>
        <v xml:space="preserve">         </v>
      </c>
    </row>
    <row r="1865" spans="34:34">
      <c r="AH1865" t="str">
        <f t="shared" si="65"/>
        <v xml:space="preserve">         </v>
      </c>
    </row>
    <row r="1866" spans="34:34">
      <c r="AH1866" t="str">
        <f t="shared" si="65"/>
        <v xml:space="preserve">         </v>
      </c>
    </row>
    <row r="1867" spans="34:34">
      <c r="AH1867" t="str">
        <f t="shared" si="65"/>
        <v xml:space="preserve">         </v>
      </c>
    </row>
    <row r="1868" spans="34:34">
      <c r="AH1868" t="str">
        <f t="shared" si="65"/>
        <v xml:space="preserve">         </v>
      </c>
    </row>
    <row r="1869" spans="34:34">
      <c r="AH1869" t="str">
        <f t="shared" ref="AH1869:AH1926" si="66">CONCATENATE(X1869," ",Y1869," ",Z1869," ",AA1869," ",AB1869," ",AC1869," ",AD1869," ",AE1869," ",AF1869," ",AG1869)</f>
        <v xml:space="preserve">         </v>
      </c>
    </row>
    <row r="1870" spans="34:34">
      <c r="AH1870" t="str">
        <f t="shared" si="66"/>
        <v xml:space="preserve">         </v>
      </c>
    </row>
    <row r="1871" spans="34:34">
      <c r="AH1871" t="str">
        <f t="shared" si="66"/>
        <v xml:space="preserve">         </v>
      </c>
    </row>
    <row r="1872" spans="34:34">
      <c r="AH1872" t="str">
        <f t="shared" si="66"/>
        <v xml:space="preserve">         </v>
      </c>
    </row>
    <row r="1873" spans="34:34">
      <c r="AH1873" t="str">
        <f t="shared" si="66"/>
        <v xml:space="preserve">         </v>
      </c>
    </row>
    <row r="1874" spans="34:34">
      <c r="AH1874" t="str">
        <f t="shared" si="66"/>
        <v xml:space="preserve">         </v>
      </c>
    </row>
    <row r="1875" spans="34:34">
      <c r="AH1875" t="str">
        <f t="shared" si="66"/>
        <v xml:space="preserve">         </v>
      </c>
    </row>
    <row r="1876" spans="34:34">
      <c r="AH1876" t="str">
        <f t="shared" si="66"/>
        <v xml:space="preserve">         </v>
      </c>
    </row>
    <row r="1877" spans="34:34">
      <c r="AH1877" t="str">
        <f t="shared" si="66"/>
        <v xml:space="preserve">         </v>
      </c>
    </row>
    <row r="1878" spans="34:34">
      <c r="AH1878" t="str">
        <f t="shared" si="66"/>
        <v xml:space="preserve">         </v>
      </c>
    </row>
    <row r="1879" spans="34:34">
      <c r="AH1879" t="str">
        <f t="shared" si="66"/>
        <v xml:space="preserve">         </v>
      </c>
    </row>
    <row r="1880" spans="34:34">
      <c r="AH1880" t="str">
        <f t="shared" si="66"/>
        <v xml:space="preserve">         </v>
      </c>
    </row>
    <row r="1881" spans="34:34">
      <c r="AH1881" t="str">
        <f t="shared" si="66"/>
        <v xml:space="preserve">         </v>
      </c>
    </row>
    <row r="1882" spans="34:34">
      <c r="AH1882" t="str">
        <f t="shared" si="66"/>
        <v xml:space="preserve">         </v>
      </c>
    </row>
    <row r="1883" spans="34:34">
      <c r="AH1883" t="str">
        <f t="shared" si="66"/>
        <v xml:space="preserve">         </v>
      </c>
    </row>
    <row r="1884" spans="34:34">
      <c r="AH1884" t="str">
        <f t="shared" si="66"/>
        <v xml:space="preserve">         </v>
      </c>
    </row>
    <row r="1885" spans="34:34">
      <c r="AH1885" t="str">
        <f t="shared" si="66"/>
        <v xml:space="preserve">         </v>
      </c>
    </row>
    <row r="1886" spans="34:34">
      <c r="AH1886" t="str">
        <f t="shared" si="66"/>
        <v xml:space="preserve">         </v>
      </c>
    </row>
    <row r="1887" spans="34:34">
      <c r="AH1887" t="str">
        <f t="shared" si="66"/>
        <v xml:space="preserve">         </v>
      </c>
    </row>
    <row r="1888" spans="34:34">
      <c r="AH1888" t="str">
        <f t="shared" si="66"/>
        <v xml:space="preserve">         </v>
      </c>
    </row>
    <row r="1889" spans="34:34">
      <c r="AH1889" t="str">
        <f t="shared" si="66"/>
        <v xml:space="preserve">         </v>
      </c>
    </row>
    <row r="1890" spans="34:34">
      <c r="AH1890" t="str">
        <f t="shared" si="66"/>
        <v xml:space="preserve">         </v>
      </c>
    </row>
    <row r="1891" spans="34:34">
      <c r="AH1891" t="str">
        <f t="shared" si="66"/>
        <v xml:space="preserve">         </v>
      </c>
    </row>
    <row r="1892" spans="34:34">
      <c r="AH1892" t="str">
        <f t="shared" si="66"/>
        <v xml:space="preserve">         </v>
      </c>
    </row>
    <row r="1893" spans="34:34">
      <c r="AH1893" t="str">
        <f t="shared" si="66"/>
        <v xml:space="preserve">         </v>
      </c>
    </row>
    <row r="1894" spans="34:34">
      <c r="AH1894" t="str">
        <f t="shared" si="66"/>
        <v xml:space="preserve">         </v>
      </c>
    </row>
    <row r="1895" spans="34:34">
      <c r="AH1895" t="str">
        <f t="shared" si="66"/>
        <v xml:space="preserve">         </v>
      </c>
    </row>
    <row r="1896" spans="34:34">
      <c r="AH1896" t="str">
        <f t="shared" si="66"/>
        <v xml:space="preserve">         </v>
      </c>
    </row>
    <row r="1897" spans="34:34">
      <c r="AH1897" t="str">
        <f t="shared" si="66"/>
        <v xml:space="preserve">         </v>
      </c>
    </row>
    <row r="1898" spans="34:34">
      <c r="AH1898" t="str">
        <f t="shared" si="66"/>
        <v xml:space="preserve">         </v>
      </c>
    </row>
    <row r="1899" spans="34:34">
      <c r="AH1899" t="str">
        <f t="shared" si="66"/>
        <v xml:space="preserve">         </v>
      </c>
    </row>
    <row r="1900" spans="34:34">
      <c r="AH1900" t="str">
        <f t="shared" si="66"/>
        <v xml:space="preserve">         </v>
      </c>
    </row>
    <row r="1901" spans="34:34">
      <c r="AH1901" t="str">
        <f t="shared" si="66"/>
        <v xml:space="preserve">         </v>
      </c>
    </row>
    <row r="1902" spans="34:34">
      <c r="AH1902" t="str">
        <f t="shared" si="66"/>
        <v xml:space="preserve">         </v>
      </c>
    </row>
    <row r="1903" spans="34:34">
      <c r="AH1903" t="str">
        <f t="shared" si="66"/>
        <v xml:space="preserve">         </v>
      </c>
    </row>
    <row r="1904" spans="34:34">
      <c r="AH1904" t="str">
        <f t="shared" si="66"/>
        <v xml:space="preserve">         </v>
      </c>
    </row>
    <row r="1905" spans="34:34">
      <c r="AH1905" t="str">
        <f t="shared" si="66"/>
        <v xml:space="preserve">         </v>
      </c>
    </row>
    <row r="1906" spans="34:34">
      <c r="AH1906" t="str">
        <f t="shared" si="66"/>
        <v xml:space="preserve">         </v>
      </c>
    </row>
    <row r="1907" spans="34:34">
      <c r="AH1907" t="str">
        <f t="shared" si="66"/>
        <v xml:space="preserve">         </v>
      </c>
    </row>
    <row r="1908" spans="34:34">
      <c r="AH1908" t="str">
        <f t="shared" si="66"/>
        <v xml:space="preserve">         </v>
      </c>
    </row>
    <row r="1909" spans="34:34">
      <c r="AH1909" t="str">
        <f t="shared" si="66"/>
        <v xml:space="preserve">         </v>
      </c>
    </row>
    <row r="1910" spans="34:34">
      <c r="AH1910" t="str">
        <f t="shared" si="66"/>
        <v xml:space="preserve">         </v>
      </c>
    </row>
    <row r="1911" spans="34:34">
      <c r="AH1911" t="str">
        <f t="shared" si="66"/>
        <v xml:space="preserve">         </v>
      </c>
    </row>
    <row r="1912" spans="34:34">
      <c r="AH1912" t="str">
        <f t="shared" si="66"/>
        <v xml:space="preserve">         </v>
      </c>
    </row>
    <row r="1913" spans="34:34">
      <c r="AH1913" t="str">
        <f t="shared" si="66"/>
        <v xml:space="preserve">         </v>
      </c>
    </row>
    <row r="1914" spans="34:34">
      <c r="AH1914" t="str">
        <f t="shared" si="66"/>
        <v xml:space="preserve">         </v>
      </c>
    </row>
    <row r="1915" spans="34:34">
      <c r="AH1915" t="str">
        <f t="shared" si="66"/>
        <v xml:space="preserve">         </v>
      </c>
    </row>
    <row r="1916" spans="34:34">
      <c r="AH1916" t="str">
        <f t="shared" si="66"/>
        <v xml:space="preserve">         </v>
      </c>
    </row>
    <row r="1917" spans="34:34">
      <c r="AH1917" t="str">
        <f t="shared" si="66"/>
        <v xml:space="preserve">         </v>
      </c>
    </row>
    <row r="1918" spans="34:34">
      <c r="AH1918" t="str">
        <f t="shared" si="66"/>
        <v xml:space="preserve">         </v>
      </c>
    </row>
    <row r="1919" spans="34:34">
      <c r="AH1919" t="str">
        <f t="shared" si="66"/>
        <v xml:space="preserve">         </v>
      </c>
    </row>
    <row r="1920" spans="34:34">
      <c r="AH1920" t="str">
        <f t="shared" si="66"/>
        <v xml:space="preserve">         </v>
      </c>
    </row>
    <row r="1921" spans="34:34">
      <c r="AH1921" t="str">
        <f t="shared" si="66"/>
        <v xml:space="preserve">         </v>
      </c>
    </row>
    <row r="1922" spans="34:34">
      <c r="AH1922" t="str">
        <f t="shared" si="66"/>
        <v xml:space="preserve">         </v>
      </c>
    </row>
    <row r="1923" spans="34:34">
      <c r="AH1923" t="str">
        <f t="shared" si="66"/>
        <v xml:space="preserve">         </v>
      </c>
    </row>
    <row r="1924" spans="34:34">
      <c r="AH1924" t="str">
        <f t="shared" si="66"/>
        <v xml:space="preserve">         </v>
      </c>
    </row>
    <row r="1925" spans="34:34">
      <c r="AH1925" t="str">
        <f t="shared" si="66"/>
        <v xml:space="preserve">         </v>
      </c>
    </row>
    <row r="1926" spans="34:34">
      <c r="AH1926" t="str">
        <f t="shared" si="66"/>
        <v xml:space="preserve">         </v>
      </c>
    </row>
  </sheetData>
  <autoFilter ref="A3:BI1156" xr:uid="{00000000-0009-0000-0000-000000000000}"/>
  <dataConsolidate/>
  <mergeCells count="18">
    <mergeCell ref="CC2:CD2"/>
    <mergeCell ref="CE2:CF2"/>
    <mergeCell ref="AV1:CH1"/>
    <mergeCell ref="AV2:AX2"/>
    <mergeCell ref="AY2:BA2"/>
    <mergeCell ref="BB2:BD2"/>
    <mergeCell ref="BE2:BG2"/>
    <mergeCell ref="BH2:BJ2"/>
    <mergeCell ref="BM2:BN2"/>
    <mergeCell ref="BO2:BP2"/>
    <mergeCell ref="BQ2:BR2"/>
    <mergeCell ref="BS2:BT2"/>
    <mergeCell ref="CG2:CH2"/>
    <mergeCell ref="BK2:BL2"/>
    <mergeCell ref="BU2:BV2"/>
    <mergeCell ref="BW2:BX2"/>
    <mergeCell ref="BY2:BZ2"/>
    <mergeCell ref="CA2:CB2"/>
  </mergeCells>
  <dataValidations count="4">
    <dataValidation type="list" allowBlank="1" showInputMessage="1" showErrorMessage="1" sqref="X1006:X1510 Z568:Z584 Z533:Z566 AA1034:AA1635 Z995:Z1093 F4:F1053 D4:D8 D989 AK4:AK975 AK1044:AK1150 E4:E975 E1136:E1220 AL4:AN566 AM568:AM1220 AL568:AL975 AL1137:AL1220 AT1124:AT1220 Z893:Z976 AT910:AT945 Q191:Q423 O4:O97 AT471:AT585 AC1010:AC1156 J191:J531 L191:L422 O585 AC533:AC584 AC586:AC770 AC772:AC831 AC833:AC891 AC893:AC983 AC4:AC531 AP4:AP566 AP568:AP973 AP1070:AP1216 AN568:AN1330 AL1221:AM1324 D1032:D1218 L4:M97 Q4:Q97 O191:O427 M99:M465 AE1006:AE1220 Q585 AE533:AE584 AE586:AE770 AE772:AE831 AE833:AE891 AE893:AE975 AE4:AE140 AE142:AE531 J4:J97 X4:X584 Z171:Z531 J533:J566 J568:J770 J772:J831 X586:X975 J833:J891 J893:J975 J1006:J1158 L585:M585 AA533:AA584 Z586:AA770 Z772:AA831 Z833:AA891 AA893:AA975 AT947:AT973 AT817:AT908 AT4:AT94 AA4:AA531 Z4:Z169 J99:J189 L99:L189 O99:O189 Q99:Q189 AT587:AT815" xr:uid="{00000000-0002-0000-0000-000000000000}">
      <formula1>#REF!</formula1>
    </dataValidation>
    <dataValidation type="list" allowBlank="1" showInputMessage="1" showErrorMessage="1" sqref="AE976:AE1005 AE141 M989 Q190" xr:uid="{00000000-0002-0000-0000-000001000000}">
      <formula1>$F$2:$F$3</formula1>
    </dataValidation>
    <dataValidation type="list" allowBlank="1" showInputMessage="1" showErrorMessage="1" sqref="AC984:AC988 O989 L989 Z990:Z994 Z977:Z988" xr:uid="{00000000-0002-0000-0000-000002000000}">
      <formula1>$H$2:$H$13</formula1>
    </dataValidation>
    <dataValidation type="list" allowBlank="1" showInputMessage="1" showErrorMessage="1" sqref="L190 O190" xr:uid="{00000000-0002-0000-0000-000003000000}">
      <formula1>$H$2:$H$20</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8">
        <x14:dataValidation type="list" allowBlank="1" showInputMessage="1" showErrorMessage="1" xr:uid="{00000000-0002-0000-0000-000004000000}">
          <x14:formula1>
            <xm:f>Hoja5!$I$2:$I$16</xm:f>
          </x14:formula1>
          <xm:sqref>AP974:AP1069</xm:sqref>
        </x14:dataValidation>
        <x14:dataValidation type="list" allowBlank="1" showInputMessage="1" showErrorMessage="1" xr:uid="{00000000-0002-0000-0000-000005000000}">
          <x14:formula1>
            <xm:f>Hoja5!$K$2:$K$10</xm:f>
          </x14:formula1>
          <xm:sqref>AU1:AU1048576</xm:sqref>
        </x14:dataValidation>
        <x14:dataValidation type="list" allowBlank="1" showInputMessage="1" showErrorMessage="1" xr:uid="{00000000-0002-0000-0000-000006000000}">
          <x14:formula1>
            <xm:f>Hoja5!$C$2:$C$6</xm:f>
          </x14:formula1>
          <xm:sqref>J990:J1005 J976:J988 X976:X988 X990:X1005 J190</xm:sqref>
        </x14:dataValidation>
        <x14:dataValidation type="list" allowBlank="1" showInputMessage="1" showErrorMessage="1" xr:uid="{00000000-0002-0000-0000-000007000000}">
          <x14:formula1>
            <xm:f>Hoja5!$A$2:$A$9</xm:f>
          </x14:formula1>
          <xm:sqref>D990:D1031</xm:sqref>
        </x14:dataValidation>
        <x14:dataValidation type="list" allowBlank="1" showInputMessage="1" showErrorMessage="1" xr:uid="{00000000-0002-0000-0000-000008000000}">
          <x14:formula1>
            <xm:f>Hoja5!$E$2:$E$3</xm:f>
          </x14:formula1>
          <xm:sqref>AA976:AA1033</xm:sqref>
        </x14:dataValidation>
        <x14:dataValidation type="list" allowBlank="1" showInputMessage="1" showErrorMessage="1" xr:uid="{00000000-0002-0000-0000-000009000000}">
          <x14:formula1>
            <xm:f>Hoja5!$F$2:$F$6</xm:f>
          </x14:formula1>
          <xm:sqref>AL976:AL985</xm:sqref>
        </x14:dataValidation>
        <x14:dataValidation type="list" allowBlank="1" showInputMessage="1" showErrorMessage="1" xr:uid="{00000000-0002-0000-0000-00000A000000}">
          <x14:formula1>
            <xm:f>Hoja5!$G$2:$G$13</xm:f>
          </x14:formula1>
          <xm:sqref>AC990:AC1009</xm:sqref>
        </x14:dataValidation>
        <x14:dataValidation type="list" allowBlank="1" showInputMessage="1" showErrorMessage="1" xr:uid="{00000000-0002-0000-0000-00000B000000}">
          <x14:formula1>
            <xm:f>Hoja5!$F$2:$F$7</xm:f>
          </x14:formula1>
          <xm:sqref>AL986:AL1136</xm:sqref>
        </x14:dataValidation>
        <x14:dataValidation type="list" allowBlank="1" showInputMessage="1" showErrorMessage="1" xr:uid="{00000000-0002-0000-0000-00000C000000}">
          <x14:formula1>
            <xm:f>Hoja5!$G$2:$G$15</xm:f>
          </x14:formula1>
          <xm:sqref>AC989</xm:sqref>
        </x14:dataValidation>
        <x14:dataValidation type="list" allowBlank="1" showInputMessage="1" showErrorMessage="1" xr:uid="{00000000-0002-0000-0000-00000D000000}">
          <x14:formula1>
            <xm:f>Hoja5!$G$2:$G$14</xm:f>
          </x14:formula1>
          <xm:sqref>Z989</xm:sqref>
        </x14:dataValidation>
        <x14:dataValidation type="list" allowBlank="1" showInputMessage="1" showErrorMessage="1" xr:uid="{00000000-0002-0000-0000-00000E000000}">
          <x14:formula1>
            <xm:f>Hoja5!$C$2:$C$5</xm:f>
          </x14:formula1>
          <xm:sqref>J989 X989</xm:sqref>
        </x14:dataValidation>
        <x14:dataValidation type="list" allowBlank="1" showInputMessage="1" showErrorMessage="1" xr:uid="{00000000-0002-0000-0000-00000F000000}">
          <x14:formula1>
            <xm:f>Hoja5!$G$2:$G$20</xm:f>
          </x14:formula1>
          <xm:sqref>Z170</xm:sqref>
        </x14:dataValidation>
        <x14:dataValidation type="list" allowBlank="1" showInputMessage="1" showErrorMessage="1" xr:uid="{00000000-0002-0000-0000-000010000000}">
          <x14:formula1>
            <xm:f>Hoja5!$J$2:$J$5</xm:f>
          </x14:formula1>
          <xm:sqref>AT974:AT1123</xm:sqref>
        </x14:dataValidation>
        <x14:dataValidation type="list" allowBlank="1" showInputMessage="1" showErrorMessage="1" xr:uid="{00000000-0002-0000-0000-000011000000}">
          <x14:formula1>
            <xm:f>Hoja5!$B$2:$B$6</xm:f>
          </x14:formula1>
          <xm:sqref>E976:E988 E990:E1135</xm:sqref>
        </x14:dataValidation>
        <x14:dataValidation type="list" allowBlank="1" showInputMessage="1" showErrorMessage="1" xr:uid="{00000000-0002-0000-0000-000012000000}">
          <x14:formula1>
            <xm:f>Hoja5!$B$2:$B$5</xm:f>
          </x14:formula1>
          <xm:sqref>E989</xm:sqref>
        </x14:dataValidation>
        <x14:dataValidation type="list" allowBlank="1" showInputMessage="1" showErrorMessage="1" xr:uid="{00000000-0002-0000-0000-000013000000}">
          <x14:formula1>
            <xm:f>Hoja5!#REF!</xm:f>
          </x14:formula1>
          <xm:sqref>AK976:AK1043</xm:sqref>
        </x14:dataValidation>
        <x14:dataValidation type="list" allowBlank="1" showInputMessage="1" showErrorMessage="1" xr:uid="{00000000-0002-0000-0000-000014000000}">
          <x14:formula1>
            <xm:f>Hoja5!$J$2:$J$6</xm:f>
          </x14:formula1>
          <xm:sqref>AT816 AT909 AT95:AT470 AT946</xm:sqref>
        </x14:dataValidation>
        <x14:dataValidation type="list" allowBlank="1" showInputMessage="1" showErrorMessage="1" xr:uid="{00000000-0002-0000-0000-000015000000}">
          <x14:formula1>
            <xm:f>Hoja5!$J$2:$J$11</xm:f>
          </x14:formula1>
          <xm:sqref>AT586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CJ1568"/>
  <sheetViews>
    <sheetView topLeftCell="B1" zoomScaleNormal="100" workbookViewId="0">
      <pane ySplit="3" topLeftCell="A376" activePane="bottomLeft" state="frozen"/>
      <selection pane="bottomLeft" activeCell="G399" sqref="G399"/>
    </sheetView>
  </sheetViews>
  <sheetFormatPr defaultColWidth="11.42578125" defaultRowHeight="15"/>
  <cols>
    <col min="1" max="1" width="33.5703125" style="25" customWidth="1"/>
    <col min="2" max="2" width="11.85546875" style="25" customWidth="1"/>
    <col min="3" max="3" width="35.85546875" style="25" customWidth="1"/>
    <col min="4" max="4" width="24.28515625" style="25" customWidth="1"/>
    <col min="5" max="5" width="28.7109375" style="25" customWidth="1"/>
    <col min="6" max="6" width="11.7109375" style="25" customWidth="1"/>
    <col min="7" max="7" width="22.7109375" style="25" customWidth="1"/>
    <col min="8" max="8" width="81.7109375" style="25" customWidth="1"/>
    <col min="9" max="9" width="57.42578125" style="25" customWidth="1"/>
    <col min="10" max="11" width="11.5703125" style="25" customWidth="1"/>
    <col min="12" max="12" width="8.140625" style="25" customWidth="1"/>
    <col min="13" max="13" width="13" style="25" customWidth="1"/>
    <col min="14" max="14" width="14.42578125" style="25" customWidth="1"/>
    <col min="15" max="15" width="8.5703125" style="25" customWidth="1"/>
    <col min="16" max="16" width="8.7109375" style="25" customWidth="1"/>
    <col min="17" max="17" width="13" style="25" customWidth="1"/>
    <col min="18" max="18" width="15.85546875" style="25" customWidth="1"/>
    <col min="19" max="19" width="12.7109375" style="25" customWidth="1"/>
    <col min="20" max="20" width="30.85546875" style="25" customWidth="1"/>
    <col min="21" max="21" width="16.42578125" style="25" customWidth="1"/>
    <col min="22" max="22" width="19.140625" style="25" customWidth="1"/>
    <col min="23" max="23" width="47" style="25" customWidth="1"/>
    <col min="24" max="24" width="13.7109375" style="25" customWidth="1"/>
    <col min="25" max="25" width="11.5703125" style="25" customWidth="1"/>
    <col min="26" max="26" width="8.140625" style="25" customWidth="1"/>
    <col min="27" max="27" width="13" style="25" customWidth="1"/>
    <col min="28" max="28" width="14.42578125" style="25" customWidth="1"/>
    <col min="29" max="29" width="8.5703125" style="25" customWidth="1"/>
    <col min="30" max="30" width="8.7109375" style="25" customWidth="1"/>
    <col min="31" max="31" width="13" style="25" customWidth="1"/>
    <col min="32" max="32" width="10.140625" style="25" customWidth="1"/>
    <col min="33" max="33" width="13" style="25" customWidth="1"/>
    <col min="34" max="34" width="35.28515625" style="25" customWidth="1"/>
    <col min="35" max="35" width="23.5703125" style="25" customWidth="1"/>
    <col min="36" max="36" width="24.85546875" style="25" customWidth="1"/>
    <col min="37" max="37" width="23.5703125" style="25" customWidth="1"/>
    <col min="38" max="38" width="15.5703125" style="25" customWidth="1"/>
    <col min="39" max="39" width="15.85546875" style="25" customWidth="1"/>
    <col min="40" max="40" width="13.42578125" style="25" customWidth="1"/>
    <col min="41" max="41" width="9.5703125" style="25" customWidth="1"/>
    <col min="42" max="42" width="8.42578125" style="25" customWidth="1"/>
    <col min="43" max="43" width="18.85546875" style="25" customWidth="1"/>
    <col min="44" max="44" width="21" style="25" customWidth="1"/>
    <col min="45" max="45" width="10.7109375" style="25" customWidth="1"/>
    <col min="46" max="46" width="29.28515625" style="25" customWidth="1"/>
    <col min="47" max="47" width="26.28515625" style="25" customWidth="1"/>
    <col min="48" max="48" width="19.7109375" style="25" customWidth="1"/>
    <col min="49" max="49" width="14.85546875" style="37" customWidth="1"/>
    <col min="50" max="50" width="15.140625" style="37" customWidth="1"/>
    <col min="51" max="52" width="11.42578125" style="37"/>
    <col min="53" max="53" width="16.140625" style="37" customWidth="1"/>
    <col min="54" max="79" width="11.42578125" style="37"/>
    <col min="80" max="80" width="12.85546875" style="37" customWidth="1"/>
    <col min="81" max="87" width="11.42578125" style="37"/>
    <col min="88" max="16384" width="11.42578125" style="25"/>
  </cols>
  <sheetData>
    <row r="1" spans="1:88">
      <c r="AW1" s="342" t="s">
        <v>0</v>
      </c>
      <c r="AX1" s="342"/>
      <c r="AY1" s="342"/>
      <c r="AZ1" s="342"/>
      <c r="BA1" s="342"/>
      <c r="BB1" s="342"/>
      <c r="BC1" s="342"/>
      <c r="BD1" s="342"/>
      <c r="BE1" s="342"/>
      <c r="BF1" s="342"/>
      <c r="BG1" s="342"/>
      <c r="BH1" s="342"/>
      <c r="BI1" s="342"/>
      <c r="BJ1" s="342"/>
      <c r="BK1" s="342"/>
      <c r="BL1" s="342"/>
      <c r="BM1" s="342"/>
      <c r="BN1" s="342"/>
      <c r="BO1" s="342"/>
      <c r="BP1" s="342"/>
      <c r="BQ1" s="342"/>
      <c r="BR1" s="342"/>
      <c r="BS1" s="342"/>
      <c r="BT1" s="342"/>
      <c r="BU1" s="342"/>
      <c r="BV1" s="342"/>
      <c r="BW1" s="342"/>
      <c r="BX1" s="342"/>
      <c r="BY1" s="342"/>
      <c r="BZ1" s="342"/>
      <c r="CA1" s="342"/>
      <c r="CB1" s="342"/>
      <c r="CC1" s="342"/>
      <c r="CD1" s="342"/>
      <c r="CE1" s="342"/>
      <c r="CF1" s="342"/>
      <c r="CG1" s="342"/>
      <c r="CH1" s="342"/>
      <c r="CI1" s="342"/>
    </row>
    <row r="2" spans="1:88" ht="45.75" customHeight="1" thickBot="1">
      <c r="A2" s="89" t="s">
        <v>3586</v>
      </c>
      <c r="AW2" s="343" t="s">
        <v>1</v>
      </c>
      <c r="AX2" s="343"/>
      <c r="AY2" s="343"/>
      <c r="AZ2" s="343" t="s">
        <v>2</v>
      </c>
      <c r="BA2" s="343"/>
      <c r="BB2" s="343"/>
      <c r="BC2" s="343" t="s">
        <v>3</v>
      </c>
      <c r="BD2" s="343"/>
      <c r="BE2" s="343"/>
      <c r="BF2" s="343" t="s">
        <v>4</v>
      </c>
      <c r="BG2" s="343"/>
      <c r="BH2" s="343"/>
      <c r="BI2" s="343" t="s">
        <v>5</v>
      </c>
      <c r="BJ2" s="343"/>
      <c r="BK2" s="343"/>
      <c r="BL2" s="343" t="s">
        <v>6</v>
      </c>
      <c r="BM2" s="343"/>
      <c r="BN2" s="343" t="s">
        <v>7</v>
      </c>
      <c r="BO2" s="343"/>
      <c r="BP2" s="343" t="s">
        <v>8</v>
      </c>
      <c r="BQ2" s="343"/>
      <c r="BR2" s="343" t="s">
        <v>9</v>
      </c>
      <c r="BS2" s="343"/>
      <c r="BT2" s="343" t="s">
        <v>10</v>
      </c>
      <c r="BU2" s="343"/>
      <c r="BV2" s="342" t="s">
        <v>11</v>
      </c>
      <c r="BW2" s="342"/>
      <c r="BX2" s="343" t="s">
        <v>12</v>
      </c>
      <c r="BY2" s="343"/>
      <c r="BZ2" s="342" t="s">
        <v>11</v>
      </c>
      <c r="CA2" s="342"/>
      <c r="CB2" s="342" t="s">
        <v>13</v>
      </c>
      <c r="CC2" s="342"/>
      <c r="CD2" s="342" t="s">
        <v>14</v>
      </c>
      <c r="CE2" s="342"/>
      <c r="CF2" s="342" t="s">
        <v>15</v>
      </c>
      <c r="CG2" s="342"/>
      <c r="CH2" s="342" t="s">
        <v>16</v>
      </c>
      <c r="CI2" s="342"/>
    </row>
    <row r="3" spans="1:88" ht="51.75" customHeight="1" thickBot="1">
      <c r="A3" s="26" t="s">
        <v>17</v>
      </c>
      <c r="B3" s="27" t="s">
        <v>18</v>
      </c>
      <c r="C3" s="28" t="s">
        <v>19</v>
      </c>
      <c r="D3" s="28" t="s">
        <v>20</v>
      </c>
      <c r="E3" s="28" t="s">
        <v>21</v>
      </c>
      <c r="F3" s="28" t="s">
        <v>22</v>
      </c>
      <c r="G3" s="28" t="s">
        <v>3587</v>
      </c>
      <c r="H3" s="28" t="s">
        <v>24</v>
      </c>
      <c r="I3" s="28" t="s">
        <v>25</v>
      </c>
      <c r="J3" s="28" t="s">
        <v>26</v>
      </c>
      <c r="K3" s="28" t="s">
        <v>27</v>
      </c>
      <c r="L3" s="28" t="s">
        <v>28</v>
      </c>
      <c r="M3" s="28" t="s">
        <v>29</v>
      </c>
      <c r="N3" s="28" t="s">
        <v>30</v>
      </c>
      <c r="O3" s="28" t="s">
        <v>31</v>
      </c>
      <c r="P3" s="28" t="s">
        <v>32</v>
      </c>
      <c r="Q3" s="28" t="s">
        <v>29</v>
      </c>
      <c r="R3" s="29" t="s">
        <v>33</v>
      </c>
      <c r="S3" s="28" t="s">
        <v>34</v>
      </c>
      <c r="T3" s="28" t="s">
        <v>35</v>
      </c>
      <c r="U3" s="28" t="s">
        <v>36</v>
      </c>
      <c r="V3" s="28" t="s">
        <v>37</v>
      </c>
      <c r="W3" s="28" t="s">
        <v>38</v>
      </c>
      <c r="X3" s="28" t="s">
        <v>26</v>
      </c>
      <c r="Y3" s="28" t="s">
        <v>27</v>
      </c>
      <c r="Z3" s="28" t="s">
        <v>28</v>
      </c>
      <c r="AA3" s="28" t="s">
        <v>29</v>
      </c>
      <c r="AB3" s="28" t="s">
        <v>30</v>
      </c>
      <c r="AC3" s="28" t="s">
        <v>31</v>
      </c>
      <c r="AD3" s="28" t="s">
        <v>32</v>
      </c>
      <c r="AE3" s="28" t="s">
        <v>29</v>
      </c>
      <c r="AF3" s="28" t="s">
        <v>33</v>
      </c>
      <c r="AG3" s="28" t="s">
        <v>34</v>
      </c>
      <c r="AH3" s="28" t="s">
        <v>39</v>
      </c>
      <c r="AI3" s="28" t="s">
        <v>40</v>
      </c>
      <c r="AJ3" s="28" t="s">
        <v>41</v>
      </c>
      <c r="AK3" s="28" t="s">
        <v>42</v>
      </c>
      <c r="AL3" s="28" t="s">
        <v>43</v>
      </c>
      <c r="AM3" s="28" t="s">
        <v>44</v>
      </c>
      <c r="AN3" s="28" t="s">
        <v>45</v>
      </c>
      <c r="AO3" s="28" t="s">
        <v>46</v>
      </c>
      <c r="AP3" s="28" t="s">
        <v>47</v>
      </c>
      <c r="AQ3" s="28" t="s">
        <v>48</v>
      </c>
      <c r="AR3" s="28" t="s">
        <v>3588</v>
      </c>
      <c r="AS3" s="28" t="s">
        <v>50</v>
      </c>
      <c r="AT3" s="28" t="s">
        <v>51</v>
      </c>
      <c r="AU3" s="30" t="s">
        <v>52</v>
      </c>
      <c r="AV3" s="30" t="s">
        <v>3589</v>
      </c>
      <c r="AW3" s="31" t="s">
        <v>53</v>
      </c>
      <c r="AX3" s="31" t="s">
        <v>54</v>
      </c>
      <c r="AY3" s="31" t="s">
        <v>55</v>
      </c>
      <c r="AZ3" s="31" t="s">
        <v>53</v>
      </c>
      <c r="BA3" s="31" t="s">
        <v>54</v>
      </c>
      <c r="BB3" s="31" t="s">
        <v>55</v>
      </c>
      <c r="BC3" s="31" t="s">
        <v>53</v>
      </c>
      <c r="BD3" s="31" t="s">
        <v>54</v>
      </c>
      <c r="BE3" s="31" t="s">
        <v>55</v>
      </c>
      <c r="BF3" s="31" t="s">
        <v>53</v>
      </c>
      <c r="BG3" s="31" t="s">
        <v>54</v>
      </c>
      <c r="BH3" s="31" t="s">
        <v>55</v>
      </c>
      <c r="BI3" s="31" t="s">
        <v>53</v>
      </c>
      <c r="BJ3" s="31" t="s">
        <v>54</v>
      </c>
      <c r="BK3" s="31" t="s">
        <v>55</v>
      </c>
      <c r="BL3" s="31" t="s">
        <v>53</v>
      </c>
      <c r="BM3" s="31" t="s">
        <v>55</v>
      </c>
      <c r="BN3" s="31" t="s">
        <v>53</v>
      </c>
      <c r="BO3" s="31" t="s">
        <v>55</v>
      </c>
      <c r="BP3" s="31" t="s">
        <v>53</v>
      </c>
      <c r="BQ3" s="31" t="s">
        <v>55</v>
      </c>
      <c r="BR3" s="31" t="s">
        <v>53</v>
      </c>
      <c r="BS3" s="31" t="s">
        <v>55</v>
      </c>
      <c r="BT3" s="31" t="s">
        <v>53</v>
      </c>
      <c r="BU3" s="31" t="s">
        <v>55</v>
      </c>
      <c r="BV3" s="31" t="s">
        <v>53</v>
      </c>
      <c r="BW3" s="31" t="s">
        <v>55</v>
      </c>
      <c r="BX3" s="31" t="s">
        <v>53</v>
      </c>
      <c r="BY3" s="31" t="s">
        <v>55</v>
      </c>
      <c r="BZ3" s="31" t="s">
        <v>53</v>
      </c>
      <c r="CA3" s="31" t="s">
        <v>55</v>
      </c>
      <c r="CB3" s="31" t="s">
        <v>53</v>
      </c>
      <c r="CC3" s="31" t="s">
        <v>55</v>
      </c>
      <c r="CD3" s="31" t="s">
        <v>53</v>
      </c>
      <c r="CE3" s="31" t="s">
        <v>55</v>
      </c>
      <c r="CF3" s="31" t="s">
        <v>53</v>
      </c>
      <c r="CG3" s="31" t="s">
        <v>55</v>
      </c>
      <c r="CH3" s="31" t="s">
        <v>53</v>
      </c>
      <c r="CI3" s="31" t="s">
        <v>55</v>
      </c>
    </row>
    <row r="4" spans="1:88">
      <c r="A4" s="48"/>
      <c r="B4" s="49" t="s">
        <v>3590</v>
      </c>
      <c r="C4" s="49">
        <v>1314334</v>
      </c>
      <c r="D4" s="49" t="s">
        <v>3591</v>
      </c>
      <c r="E4" s="49"/>
      <c r="F4" s="49"/>
      <c r="G4" s="49"/>
      <c r="H4" s="49" t="s">
        <v>3592</v>
      </c>
      <c r="I4" s="49" t="s">
        <v>273</v>
      </c>
      <c r="J4" s="49"/>
      <c r="K4" s="49"/>
      <c r="L4" s="49"/>
      <c r="M4" s="49"/>
      <c r="N4" s="49"/>
      <c r="O4" s="49"/>
      <c r="P4" s="49"/>
      <c r="Q4" s="49"/>
      <c r="R4" s="49"/>
      <c r="S4" s="49"/>
      <c r="T4" s="49"/>
      <c r="U4" s="49"/>
      <c r="V4" s="49"/>
      <c r="W4" s="49" t="s">
        <v>3593</v>
      </c>
      <c r="X4" s="49"/>
      <c r="Y4" s="49"/>
      <c r="Z4" s="49"/>
      <c r="AA4" s="49"/>
      <c r="AB4" s="49"/>
      <c r="AC4" s="49"/>
      <c r="AD4" s="49"/>
      <c r="AE4" s="49"/>
      <c r="AF4" s="49"/>
      <c r="AG4" s="49"/>
      <c r="AH4" s="49"/>
      <c r="AI4" s="49"/>
      <c r="AJ4" s="49"/>
      <c r="AK4" s="49"/>
      <c r="AL4" s="49"/>
      <c r="AM4" s="49"/>
      <c r="AN4" s="49"/>
      <c r="AO4" s="49"/>
      <c r="AP4" s="49"/>
      <c r="AQ4" s="49"/>
      <c r="AR4" s="49"/>
      <c r="AS4" s="49"/>
      <c r="AT4" s="49"/>
      <c r="AU4" s="49"/>
      <c r="AV4" s="51" t="s">
        <v>3594</v>
      </c>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row>
    <row r="5" spans="1:88" s="37" customFormat="1" ht="15" customHeight="1">
      <c r="A5" s="25"/>
      <c r="B5" s="25" t="s">
        <v>3595</v>
      </c>
      <c r="C5" s="25" t="s">
        <v>3596</v>
      </c>
      <c r="D5" s="25" t="s">
        <v>3591</v>
      </c>
      <c r="E5" s="25"/>
      <c r="F5" s="25" t="s">
        <v>64</v>
      </c>
      <c r="G5" s="25"/>
      <c r="H5" s="32" t="s">
        <v>3597</v>
      </c>
      <c r="I5" s="25" t="s">
        <v>3598</v>
      </c>
      <c r="J5" s="25" t="s">
        <v>80</v>
      </c>
      <c r="K5" s="25">
        <v>39</v>
      </c>
      <c r="L5" s="25" t="s">
        <v>315</v>
      </c>
      <c r="M5" s="25"/>
      <c r="N5" s="25">
        <v>24</v>
      </c>
      <c r="O5" s="25" t="s">
        <v>3599</v>
      </c>
      <c r="P5" s="25">
        <v>10</v>
      </c>
      <c r="Q5" s="25"/>
      <c r="R5" s="25"/>
      <c r="S5" s="25"/>
      <c r="T5" s="25" t="str">
        <f>CONCATENATE(J5," ",K5," ",L5," ",M5," ",N5," ",O5," ",P5," ",Q5," ",R5," ",S5)</f>
        <v xml:space="preserve">CL 39 E  24 DB 10   </v>
      </c>
      <c r="U5" s="25">
        <v>43206550</v>
      </c>
      <c r="V5" s="25">
        <v>3323903</v>
      </c>
      <c r="W5" s="25" t="s">
        <v>3600</v>
      </c>
      <c r="X5" s="25" t="s">
        <v>63</v>
      </c>
      <c r="Y5" s="25">
        <v>24</v>
      </c>
      <c r="Z5" s="25" t="s">
        <v>3601</v>
      </c>
      <c r="AA5" s="25"/>
      <c r="AB5" s="25">
        <v>39</v>
      </c>
      <c r="AC5" s="25" t="s">
        <v>136</v>
      </c>
      <c r="AD5" s="25">
        <v>13</v>
      </c>
      <c r="AE5" s="25" t="s">
        <v>66</v>
      </c>
      <c r="AF5" s="25"/>
      <c r="AG5" s="25"/>
      <c r="AH5" s="25" t="str">
        <f>CONCATENATE(X5," ",Y5," ",Z5," ",AA5," ",AB5," ",AC5," ",AD5," ",AE5," ",AF5," ",AG5)</f>
        <v xml:space="preserve">KR 24 DE  39 DD 13 SUR  </v>
      </c>
      <c r="AI5" s="25" t="s">
        <v>61</v>
      </c>
      <c r="AJ5" s="25" t="s">
        <v>61</v>
      </c>
      <c r="AK5" s="25" t="s">
        <v>454</v>
      </c>
      <c r="AL5" s="25"/>
      <c r="AM5" s="25" t="s">
        <v>160</v>
      </c>
      <c r="AN5" s="25"/>
      <c r="AO5" s="33"/>
      <c r="AP5" s="25">
        <v>6</v>
      </c>
      <c r="AQ5" s="34">
        <v>41647</v>
      </c>
      <c r="AR5" s="35">
        <v>41676</v>
      </c>
      <c r="AS5" s="36">
        <f>AR5-AQ5</f>
        <v>29</v>
      </c>
      <c r="AT5" s="25" t="s">
        <v>806</v>
      </c>
      <c r="AU5" s="25" t="s">
        <v>15</v>
      </c>
      <c r="AV5" s="25"/>
      <c r="CF5" s="38">
        <v>42020</v>
      </c>
      <c r="CJ5" s="25"/>
    </row>
    <row r="6" spans="1:88" s="37" customFormat="1" ht="15" customHeight="1">
      <c r="A6" s="25"/>
      <c r="B6" s="25" t="s">
        <v>3602</v>
      </c>
      <c r="C6" s="25">
        <v>1307918</v>
      </c>
      <c r="D6" s="25"/>
      <c r="E6" s="25" t="s">
        <v>101</v>
      </c>
      <c r="F6" s="25" t="s">
        <v>64</v>
      </c>
      <c r="G6" s="25" t="s">
        <v>801</v>
      </c>
      <c r="H6" s="25" t="s">
        <v>3603</v>
      </c>
      <c r="I6" s="25" t="s">
        <v>3604</v>
      </c>
      <c r="J6" s="25" t="s">
        <v>80</v>
      </c>
      <c r="K6" s="25">
        <v>46</v>
      </c>
      <c r="L6" s="25"/>
      <c r="M6" s="25" t="s">
        <v>66</v>
      </c>
      <c r="N6" s="25">
        <v>46</v>
      </c>
      <c r="O6" s="25" t="s">
        <v>104</v>
      </c>
      <c r="P6" s="25">
        <v>6</v>
      </c>
      <c r="Q6" s="25"/>
      <c r="R6" s="25"/>
      <c r="S6" s="25"/>
      <c r="T6" s="25" t="str">
        <f>CONCATENATE(J6," ",K6," ",L6," ",M6," ",N6," ",O6," ",P6," ",Q6," ",R6," ",S6)</f>
        <v xml:space="preserve">CL 46  SUR 46 B 6   </v>
      </c>
      <c r="U6" s="25">
        <v>6789735</v>
      </c>
      <c r="V6" s="25">
        <v>3002757830</v>
      </c>
      <c r="W6" s="25" t="s">
        <v>2182</v>
      </c>
      <c r="X6" s="25" t="s">
        <v>80</v>
      </c>
      <c r="Y6" s="25">
        <v>46</v>
      </c>
      <c r="Z6" s="25"/>
      <c r="AA6" s="25" t="s">
        <v>66</v>
      </c>
      <c r="AB6" s="25">
        <v>46</v>
      </c>
      <c r="AC6" s="25" t="s">
        <v>104</v>
      </c>
      <c r="AD6" s="25"/>
      <c r="AE6" s="25"/>
      <c r="AF6" s="25"/>
      <c r="AG6" s="25"/>
      <c r="AH6" s="25" t="str">
        <f t="shared" ref="AH6:AH69" si="0">CONCATENATE(X6," ",Y6," ",Z6," ",AA6," ",AB6," ",AC6," ",AD6," ",AE6," ",AF6," ",AG6)</f>
        <v xml:space="preserve">CL 46  SUR 46 B    </v>
      </c>
      <c r="AI6" s="25" t="s">
        <v>61</v>
      </c>
      <c r="AJ6" s="25" t="s">
        <v>61</v>
      </c>
      <c r="AK6" s="25" t="s">
        <v>131</v>
      </c>
      <c r="AL6" s="25"/>
      <c r="AM6" s="25"/>
      <c r="AN6" s="25"/>
      <c r="AO6" s="33"/>
      <c r="AP6" s="25">
        <v>8</v>
      </c>
      <c r="AQ6" s="34">
        <v>41646</v>
      </c>
      <c r="AR6" s="35">
        <v>41653</v>
      </c>
      <c r="AS6" s="36">
        <f t="shared" ref="AS6:AS69" si="1">AR6-AQ6</f>
        <v>7</v>
      </c>
      <c r="AT6" s="25" t="s">
        <v>792</v>
      </c>
      <c r="AU6" s="25" t="s">
        <v>15</v>
      </c>
      <c r="AV6" s="25"/>
      <c r="CF6" s="38">
        <v>41778</v>
      </c>
      <c r="CJ6" s="25"/>
    </row>
    <row r="7" spans="1:88" s="37" customFormat="1" ht="15" customHeight="1">
      <c r="A7" s="25"/>
      <c r="B7" s="25" t="s">
        <v>3605</v>
      </c>
      <c r="C7" s="25">
        <v>1307928</v>
      </c>
      <c r="D7" s="25"/>
      <c r="E7" s="25" t="s">
        <v>101</v>
      </c>
      <c r="F7" s="25" t="s">
        <v>64</v>
      </c>
      <c r="G7" s="25" t="s">
        <v>801</v>
      </c>
      <c r="H7" s="25" t="s">
        <v>3606</v>
      </c>
      <c r="I7" s="25" t="s">
        <v>273</v>
      </c>
      <c r="J7" s="25"/>
      <c r="K7" s="25"/>
      <c r="L7" s="25"/>
      <c r="M7" s="25"/>
      <c r="N7" s="25"/>
      <c r="O7" s="25"/>
      <c r="P7" s="25"/>
      <c r="Q7" s="25"/>
      <c r="R7" s="25"/>
      <c r="S7" s="25"/>
      <c r="T7" s="25" t="s">
        <v>3497</v>
      </c>
      <c r="U7" s="25" t="s">
        <v>61</v>
      </c>
      <c r="V7" s="25" t="s">
        <v>61</v>
      </c>
      <c r="W7" s="25" t="s">
        <v>2182</v>
      </c>
      <c r="X7" s="25" t="s">
        <v>146</v>
      </c>
      <c r="Y7" s="25">
        <v>32</v>
      </c>
      <c r="Z7" s="25" t="s">
        <v>81</v>
      </c>
      <c r="AA7" s="25" t="s">
        <v>66</v>
      </c>
      <c r="AB7" s="25">
        <v>32</v>
      </c>
      <c r="AC7" s="25" t="s">
        <v>104</v>
      </c>
      <c r="AD7" s="25">
        <v>68</v>
      </c>
      <c r="AE7" s="25"/>
      <c r="AF7" s="25"/>
      <c r="AG7" s="25"/>
      <c r="AH7" s="25" t="str">
        <f t="shared" si="0"/>
        <v xml:space="preserve">TR 32 C SUR 32 B 68   </v>
      </c>
      <c r="AI7" s="25" t="s">
        <v>61</v>
      </c>
      <c r="AJ7" s="25" t="s">
        <v>61</v>
      </c>
      <c r="AK7" s="25" t="s">
        <v>496</v>
      </c>
      <c r="AL7" s="25"/>
      <c r="AM7" s="25"/>
      <c r="AN7" s="25"/>
      <c r="AO7" s="33"/>
      <c r="AP7" s="25">
        <v>9</v>
      </c>
      <c r="AQ7" s="34">
        <v>41647</v>
      </c>
      <c r="AR7" s="35">
        <v>41647</v>
      </c>
      <c r="AS7" s="36">
        <f t="shared" si="1"/>
        <v>0</v>
      </c>
      <c r="AT7" s="25" t="s">
        <v>792</v>
      </c>
      <c r="AU7" s="25" t="s">
        <v>15</v>
      </c>
      <c r="AV7" s="25"/>
      <c r="CF7" s="38">
        <v>41778</v>
      </c>
      <c r="CJ7" s="25"/>
    </row>
    <row r="8" spans="1:88" s="37" customFormat="1" ht="15" customHeight="1">
      <c r="A8" s="25"/>
      <c r="B8" s="25" t="s">
        <v>3607</v>
      </c>
      <c r="C8" s="25">
        <v>1307930</v>
      </c>
      <c r="D8" s="25"/>
      <c r="E8" s="25" t="s">
        <v>101</v>
      </c>
      <c r="F8" s="25" t="s">
        <v>64</v>
      </c>
      <c r="G8" s="25" t="s">
        <v>801</v>
      </c>
      <c r="H8" s="25" t="s">
        <v>3608</v>
      </c>
      <c r="I8" s="25" t="s">
        <v>3609</v>
      </c>
      <c r="J8" s="25" t="s">
        <v>63</v>
      </c>
      <c r="K8" s="25">
        <v>24</v>
      </c>
      <c r="L8" s="25" t="s">
        <v>81</v>
      </c>
      <c r="M8" s="25"/>
      <c r="N8" s="25">
        <v>41</v>
      </c>
      <c r="O8" s="25"/>
      <c r="P8" s="25">
        <v>0</v>
      </c>
      <c r="Q8" s="25" t="s">
        <v>66</v>
      </c>
      <c r="R8" s="25"/>
      <c r="S8" s="25"/>
      <c r="T8" s="25" t="str">
        <f>CONCATENATE(J8," ",K8," ",L8," ",M8," ",N8," ",O8," ",P8," ",Q8," ",R8," ",S8)</f>
        <v xml:space="preserve">KR 24 C  41  0 SUR  </v>
      </c>
      <c r="U8" s="25" t="s">
        <v>61</v>
      </c>
      <c r="V8" s="25">
        <v>3332203</v>
      </c>
      <c r="W8" s="25" t="s">
        <v>3610</v>
      </c>
      <c r="X8" s="25" t="s">
        <v>63</v>
      </c>
      <c r="Y8" s="25">
        <v>24</v>
      </c>
      <c r="Z8" s="25" t="s">
        <v>81</v>
      </c>
      <c r="AA8" s="25"/>
      <c r="AB8" s="25">
        <v>41</v>
      </c>
      <c r="AC8" s="25"/>
      <c r="AD8" s="25">
        <v>0</v>
      </c>
      <c r="AE8" s="25" t="s">
        <v>66</v>
      </c>
      <c r="AF8" s="25"/>
      <c r="AG8" s="25"/>
      <c r="AH8" s="25" t="str">
        <f t="shared" si="0"/>
        <v xml:space="preserve">KR 24 C  41  0 SUR  </v>
      </c>
      <c r="AI8" s="25" t="s">
        <v>61</v>
      </c>
      <c r="AJ8" s="25" t="s">
        <v>61</v>
      </c>
      <c r="AK8" s="25"/>
      <c r="AL8" s="25" t="s">
        <v>191</v>
      </c>
      <c r="AM8" s="25"/>
      <c r="AN8" s="25"/>
      <c r="AO8" s="25"/>
      <c r="AP8" s="25">
        <v>11</v>
      </c>
      <c r="AQ8" s="34">
        <v>41647</v>
      </c>
      <c r="AR8" s="35">
        <v>41675</v>
      </c>
      <c r="AS8" s="36">
        <f t="shared" si="1"/>
        <v>28</v>
      </c>
      <c r="AT8" s="25" t="s">
        <v>792</v>
      </c>
      <c r="AU8" s="25" t="s">
        <v>15</v>
      </c>
      <c r="AV8" s="25"/>
      <c r="CF8" s="38">
        <v>41775</v>
      </c>
      <c r="CJ8" s="25"/>
    </row>
    <row r="9" spans="1:88" ht="15" customHeight="1">
      <c r="B9" s="25" t="s">
        <v>3611</v>
      </c>
      <c r="C9" s="25" t="s">
        <v>3612</v>
      </c>
      <c r="D9" s="25" t="s">
        <v>94</v>
      </c>
      <c r="F9" s="25" t="s">
        <v>64</v>
      </c>
      <c r="H9" s="25" t="s">
        <v>3613</v>
      </c>
      <c r="I9" s="25" t="s">
        <v>3482</v>
      </c>
      <c r="T9" s="25" t="s">
        <v>3497</v>
      </c>
      <c r="U9" s="25" t="s">
        <v>61</v>
      </c>
      <c r="V9" s="25" t="s">
        <v>61</v>
      </c>
      <c r="W9" s="25" t="s">
        <v>3614</v>
      </c>
      <c r="AH9" s="25" t="s">
        <v>3615</v>
      </c>
      <c r="AI9" s="25" t="s">
        <v>61</v>
      </c>
      <c r="AJ9" s="25">
        <v>3146175492</v>
      </c>
      <c r="AL9" s="25" t="s">
        <v>363</v>
      </c>
      <c r="AP9" s="25">
        <v>12</v>
      </c>
      <c r="AQ9" s="34">
        <v>41648</v>
      </c>
      <c r="AR9" s="35">
        <v>41653</v>
      </c>
      <c r="AS9" s="36">
        <f t="shared" si="1"/>
        <v>5</v>
      </c>
      <c r="AT9" s="25" t="s">
        <v>792</v>
      </c>
      <c r="AU9" s="25" t="s">
        <v>15</v>
      </c>
      <c r="AW9" s="38">
        <v>41653</v>
      </c>
      <c r="AX9" s="37" t="s">
        <v>118</v>
      </c>
      <c r="AY9" s="38">
        <v>41653</v>
      </c>
      <c r="BL9" s="38">
        <v>41681</v>
      </c>
      <c r="BM9" s="38">
        <v>41705</v>
      </c>
      <c r="CF9" s="38">
        <v>41927</v>
      </c>
    </row>
    <row r="10" spans="1:88" ht="15" customHeight="1">
      <c r="B10" s="25" t="s">
        <v>3616</v>
      </c>
      <c r="C10" s="25" t="s">
        <v>3617</v>
      </c>
      <c r="E10" s="25" t="s">
        <v>58</v>
      </c>
      <c r="F10" s="25" t="s">
        <v>64</v>
      </c>
      <c r="H10" s="25" t="s">
        <v>3618</v>
      </c>
      <c r="I10" s="25" t="s">
        <v>273</v>
      </c>
      <c r="T10" s="25" t="s">
        <v>3497</v>
      </c>
      <c r="U10" s="25" t="s">
        <v>61</v>
      </c>
      <c r="V10" s="25" t="s">
        <v>61</v>
      </c>
      <c r="W10" s="25" t="s">
        <v>3619</v>
      </c>
      <c r="X10" s="25" t="s">
        <v>63</v>
      </c>
      <c r="Y10" s="25">
        <v>26</v>
      </c>
      <c r="AB10" s="25">
        <v>41</v>
      </c>
      <c r="AC10" s="25" t="s">
        <v>104</v>
      </c>
      <c r="AD10" s="25">
        <v>25</v>
      </c>
      <c r="AE10" s="25" t="s">
        <v>66</v>
      </c>
      <c r="AH10" s="25" t="str">
        <f t="shared" si="0"/>
        <v xml:space="preserve">KR 26   41 B 25 SUR  </v>
      </c>
      <c r="AI10" s="25" t="s">
        <v>61</v>
      </c>
      <c r="AJ10" s="25" t="s">
        <v>61</v>
      </c>
      <c r="AK10" s="25" t="s">
        <v>322</v>
      </c>
      <c r="AP10" s="25">
        <v>6</v>
      </c>
      <c r="AQ10" s="34">
        <v>41648</v>
      </c>
      <c r="AR10" s="35">
        <v>41675</v>
      </c>
      <c r="AS10" s="36">
        <f t="shared" si="1"/>
        <v>27</v>
      </c>
      <c r="AT10" s="25" t="s">
        <v>792</v>
      </c>
      <c r="AU10" s="25" t="s">
        <v>15</v>
      </c>
      <c r="AW10" s="38">
        <v>41675</v>
      </c>
      <c r="AX10" s="37" t="s">
        <v>503</v>
      </c>
      <c r="AY10" s="38">
        <v>41675</v>
      </c>
      <c r="CF10" s="38">
        <v>41703</v>
      </c>
    </row>
    <row r="11" spans="1:88" ht="15" customHeight="1">
      <c r="B11" s="25" t="s">
        <v>3620</v>
      </c>
      <c r="C11" s="25">
        <v>1307920</v>
      </c>
      <c r="E11" s="25" t="s">
        <v>101</v>
      </c>
      <c r="F11" s="25" t="s">
        <v>64</v>
      </c>
      <c r="H11" s="25" t="s">
        <v>3621</v>
      </c>
      <c r="I11" s="25" t="s">
        <v>3622</v>
      </c>
      <c r="J11" s="25" t="s">
        <v>63</v>
      </c>
      <c r="K11" s="25">
        <v>41</v>
      </c>
      <c r="N11" s="25">
        <v>33</v>
      </c>
      <c r="O11" s="25" t="s">
        <v>104</v>
      </c>
      <c r="P11" s="25">
        <v>4</v>
      </c>
      <c r="Q11" s="25" t="s">
        <v>66</v>
      </c>
      <c r="T11" s="25" t="str">
        <f>CONCATENATE(J11," ",K11," ",L11," ",M11," ",N11," ",O11," ",P11," ",Q11," ",R11," ",S11)</f>
        <v xml:space="preserve">KR 41   33 B 4 SUR  </v>
      </c>
      <c r="U11" s="25" t="s">
        <v>61</v>
      </c>
      <c r="V11" s="25">
        <v>3344314</v>
      </c>
      <c r="W11" s="25" t="s">
        <v>2182</v>
      </c>
      <c r="AH11" s="25" t="s">
        <v>3497</v>
      </c>
      <c r="AI11" s="25" t="s">
        <v>61</v>
      </c>
      <c r="AJ11" s="25" t="s">
        <v>61</v>
      </c>
      <c r="AK11" s="25" t="s">
        <v>3623</v>
      </c>
      <c r="AP11" s="25">
        <v>9</v>
      </c>
      <c r="AQ11" s="34">
        <v>41646</v>
      </c>
      <c r="AR11" s="35">
        <v>41675</v>
      </c>
      <c r="AS11" s="36">
        <f t="shared" si="1"/>
        <v>29</v>
      </c>
      <c r="AT11" s="25" t="s">
        <v>792</v>
      </c>
      <c r="AU11" s="25" t="s">
        <v>195</v>
      </c>
    </row>
    <row r="12" spans="1:88" ht="15" customHeight="1">
      <c r="B12" s="25" t="s">
        <v>3624</v>
      </c>
      <c r="C12" s="25">
        <v>1307949</v>
      </c>
      <c r="E12" s="25" t="s">
        <v>101</v>
      </c>
      <c r="F12" s="25" t="s">
        <v>64</v>
      </c>
      <c r="H12" s="25" t="s">
        <v>3625</v>
      </c>
      <c r="I12" s="25" t="s">
        <v>273</v>
      </c>
      <c r="T12" s="25" t="s">
        <v>3497</v>
      </c>
      <c r="U12" s="25" t="s">
        <v>61</v>
      </c>
      <c r="V12" s="25" t="s">
        <v>61</v>
      </c>
      <c r="W12" s="25" t="s">
        <v>2182</v>
      </c>
      <c r="X12" s="25" t="s">
        <v>63</v>
      </c>
      <c r="Y12" s="25">
        <v>39</v>
      </c>
      <c r="AB12" s="25">
        <v>47</v>
      </c>
      <c r="AH12" s="25" t="str">
        <f t="shared" si="0"/>
        <v xml:space="preserve">KR 39   47     </v>
      </c>
      <c r="AI12" s="25" t="s">
        <v>61</v>
      </c>
      <c r="AJ12" s="25" t="s">
        <v>61</v>
      </c>
      <c r="AK12" s="25" t="s">
        <v>3626</v>
      </c>
      <c r="AP12" s="25">
        <v>7</v>
      </c>
      <c r="AQ12" s="34">
        <v>41648</v>
      </c>
      <c r="AR12" s="35">
        <v>41675</v>
      </c>
      <c r="AS12" s="36">
        <f t="shared" si="1"/>
        <v>27</v>
      </c>
      <c r="AT12" s="25" t="s">
        <v>792</v>
      </c>
      <c r="AU12" s="25" t="s">
        <v>15</v>
      </c>
    </row>
    <row r="13" spans="1:88" ht="15" customHeight="1">
      <c r="B13" s="25" t="s">
        <v>3627</v>
      </c>
      <c r="C13" s="25">
        <v>1307943</v>
      </c>
      <c r="E13" s="25" t="s">
        <v>101</v>
      </c>
      <c r="F13" s="25" t="s">
        <v>64</v>
      </c>
      <c r="H13" s="25" t="s">
        <v>3628</v>
      </c>
      <c r="I13" s="25" t="s">
        <v>273</v>
      </c>
      <c r="T13" s="25" t="s">
        <v>3497</v>
      </c>
      <c r="U13" s="25" t="s">
        <v>61</v>
      </c>
      <c r="V13" s="25" t="s">
        <v>61</v>
      </c>
      <c r="W13" s="25" t="s">
        <v>3629</v>
      </c>
      <c r="X13" s="25" t="s">
        <v>80</v>
      </c>
      <c r="Y13" s="25">
        <v>46</v>
      </c>
      <c r="Z13" s="25" t="s">
        <v>81</v>
      </c>
      <c r="AA13" s="25" t="s">
        <v>66</v>
      </c>
      <c r="AB13" s="25">
        <v>37</v>
      </c>
      <c r="AD13" s="25">
        <v>63</v>
      </c>
      <c r="AH13" s="25" t="str">
        <f t="shared" si="0"/>
        <v xml:space="preserve">CL 46 C SUR 37  63   </v>
      </c>
      <c r="AI13" s="25" t="s">
        <v>61</v>
      </c>
      <c r="AJ13" s="25" t="s">
        <v>61</v>
      </c>
      <c r="AK13" s="25" t="s">
        <v>3626</v>
      </c>
      <c r="AP13" s="25">
        <v>7</v>
      </c>
      <c r="AQ13" s="34">
        <v>41283</v>
      </c>
      <c r="AR13" s="35">
        <v>41675</v>
      </c>
      <c r="AS13" s="36">
        <f t="shared" si="1"/>
        <v>392</v>
      </c>
      <c r="AT13" s="25" t="s">
        <v>792</v>
      </c>
      <c r="AU13" s="25" t="s">
        <v>15</v>
      </c>
      <c r="AW13" s="38">
        <v>41675</v>
      </c>
      <c r="AX13" s="37" t="s">
        <v>503</v>
      </c>
      <c r="AY13" s="38">
        <v>41677</v>
      </c>
      <c r="BL13" s="38">
        <v>41682</v>
      </c>
      <c r="BM13" s="38">
        <v>41682</v>
      </c>
    </row>
    <row r="14" spans="1:88" ht="15" customHeight="1">
      <c r="B14" s="25" t="s">
        <v>3630</v>
      </c>
      <c r="C14" s="25">
        <v>1307938</v>
      </c>
      <c r="D14" s="25" t="s">
        <v>87</v>
      </c>
      <c r="F14" s="25" t="s">
        <v>64</v>
      </c>
      <c r="H14" s="25" t="s">
        <v>3631</v>
      </c>
      <c r="I14" s="25" t="s">
        <v>273</v>
      </c>
      <c r="T14" s="25" t="s">
        <v>3497</v>
      </c>
      <c r="U14" s="25" t="s">
        <v>61</v>
      </c>
      <c r="V14" s="25" t="s">
        <v>61</v>
      </c>
      <c r="W14" s="25" t="s">
        <v>3001</v>
      </c>
      <c r="X14" s="25" t="s">
        <v>63</v>
      </c>
      <c r="Y14" s="25">
        <v>42</v>
      </c>
      <c r="Z14" s="25" t="s">
        <v>104</v>
      </c>
      <c r="AB14" s="25">
        <v>46</v>
      </c>
      <c r="AC14" s="25" t="s">
        <v>83</v>
      </c>
      <c r="AE14" s="25" t="s">
        <v>66</v>
      </c>
      <c r="AH14" s="25" t="str">
        <f t="shared" si="0"/>
        <v xml:space="preserve">KR 42 B  46 A  SUR  </v>
      </c>
      <c r="AI14" s="25" t="s">
        <v>61</v>
      </c>
      <c r="AJ14" s="25" t="s">
        <v>61</v>
      </c>
      <c r="AK14" s="25" t="s">
        <v>316</v>
      </c>
      <c r="AP14" s="25">
        <v>7</v>
      </c>
      <c r="AQ14" s="34">
        <v>41647</v>
      </c>
      <c r="AR14" s="35">
        <v>41683</v>
      </c>
      <c r="AS14" s="36">
        <f t="shared" si="1"/>
        <v>36</v>
      </c>
      <c r="AT14" s="25" t="s">
        <v>792</v>
      </c>
      <c r="AU14" s="25" t="s">
        <v>15</v>
      </c>
    </row>
    <row r="15" spans="1:88" ht="15" customHeight="1">
      <c r="B15" s="25" t="s">
        <v>3632</v>
      </c>
      <c r="C15" s="25">
        <v>1307958</v>
      </c>
      <c r="D15" s="25" t="s">
        <v>3591</v>
      </c>
      <c r="F15" s="25" t="s">
        <v>64</v>
      </c>
      <c r="H15" s="25" t="s">
        <v>3633</v>
      </c>
      <c r="I15" s="25" t="s">
        <v>3634</v>
      </c>
      <c r="T15" s="25" t="s">
        <v>3497</v>
      </c>
      <c r="U15" s="25" t="s">
        <v>61</v>
      </c>
      <c r="V15" s="25">
        <v>3341702</v>
      </c>
      <c r="W15" s="25" t="s">
        <v>3635</v>
      </c>
      <c r="X15" s="25" t="s">
        <v>63</v>
      </c>
      <c r="Y15" s="25">
        <v>43</v>
      </c>
      <c r="Z15" s="25" t="s">
        <v>83</v>
      </c>
      <c r="AB15" s="25">
        <v>45</v>
      </c>
      <c r="AD15" s="25">
        <v>27</v>
      </c>
      <c r="AE15" s="25" t="s">
        <v>66</v>
      </c>
      <c r="AH15" s="25" t="str">
        <f t="shared" si="0"/>
        <v xml:space="preserve">KR 43 A  45  27 SUR  </v>
      </c>
      <c r="AI15" s="25" t="s">
        <v>61</v>
      </c>
      <c r="AJ15" s="25">
        <v>3108221291</v>
      </c>
      <c r="AK15" s="25" t="s">
        <v>131</v>
      </c>
      <c r="AP15" s="25">
        <v>8</v>
      </c>
      <c r="AQ15" s="34">
        <v>41648</v>
      </c>
      <c r="AR15" s="35">
        <v>41653</v>
      </c>
      <c r="AS15" s="36">
        <f t="shared" si="1"/>
        <v>5</v>
      </c>
      <c r="AT15" s="25" t="s">
        <v>792</v>
      </c>
      <c r="AU15" s="25" t="s">
        <v>15</v>
      </c>
      <c r="AW15" s="38">
        <v>41653</v>
      </c>
      <c r="AX15" s="37" t="s">
        <v>92</v>
      </c>
      <c r="AY15" s="38">
        <v>41653</v>
      </c>
      <c r="CF15" s="38">
        <v>41675</v>
      </c>
    </row>
    <row r="16" spans="1:88" ht="15" customHeight="1">
      <c r="B16" s="25" t="s">
        <v>3636</v>
      </c>
      <c r="C16" s="25">
        <v>131778</v>
      </c>
      <c r="D16" s="25" t="s">
        <v>87</v>
      </c>
      <c r="F16" s="25" t="s">
        <v>64</v>
      </c>
      <c r="H16" s="25" t="s">
        <v>3637</v>
      </c>
      <c r="I16" s="25" t="s">
        <v>3638</v>
      </c>
      <c r="T16" s="25" t="s">
        <v>3497</v>
      </c>
      <c r="U16" s="25" t="s">
        <v>61</v>
      </c>
      <c r="V16" s="25">
        <v>3394000</v>
      </c>
      <c r="W16" s="25" t="s">
        <v>3639</v>
      </c>
      <c r="X16" s="25" t="s">
        <v>80</v>
      </c>
      <c r="Y16" s="25">
        <v>39</v>
      </c>
      <c r="Z16" s="25" t="s">
        <v>104</v>
      </c>
      <c r="AA16" s="25" t="s">
        <v>66</v>
      </c>
      <c r="AB16" s="25">
        <v>24</v>
      </c>
      <c r="AC16" s="25" t="s">
        <v>183</v>
      </c>
      <c r="AD16" s="25">
        <v>128</v>
      </c>
      <c r="AG16" s="25">
        <v>114</v>
      </c>
      <c r="AH16" s="25" t="str">
        <f t="shared" si="0"/>
        <v>CL 39 B SUR 24 EE 128   114</v>
      </c>
      <c r="AI16" s="25" t="s">
        <v>61</v>
      </c>
      <c r="AJ16" s="25" t="s">
        <v>61</v>
      </c>
      <c r="AK16" s="25" t="s">
        <v>454</v>
      </c>
      <c r="AP16" s="25">
        <v>6</v>
      </c>
      <c r="AQ16" s="34">
        <v>41647</v>
      </c>
      <c r="AR16" s="35"/>
      <c r="AS16" s="36">
        <f t="shared" si="1"/>
        <v>-41647</v>
      </c>
      <c r="AT16" s="25" t="s">
        <v>792</v>
      </c>
      <c r="AU16" s="25" t="s">
        <v>15</v>
      </c>
    </row>
    <row r="17" spans="1:84" ht="15" customHeight="1">
      <c r="B17" s="25" t="s">
        <v>3640</v>
      </c>
      <c r="C17" s="25" t="s">
        <v>3641</v>
      </c>
      <c r="E17" s="25" t="s">
        <v>101</v>
      </c>
      <c r="F17" s="25" t="s">
        <v>64</v>
      </c>
      <c r="H17" s="25" t="s">
        <v>3642</v>
      </c>
      <c r="I17" s="25" t="s">
        <v>676</v>
      </c>
      <c r="J17" s="25" t="s">
        <v>80</v>
      </c>
      <c r="K17" s="25">
        <v>40</v>
      </c>
      <c r="L17" s="25" t="s">
        <v>72</v>
      </c>
      <c r="M17" s="25" t="s">
        <v>66</v>
      </c>
      <c r="N17" s="25">
        <v>30</v>
      </c>
      <c r="P17" s="25">
        <v>25</v>
      </c>
      <c r="T17" s="25" t="str">
        <f>CONCATENATE(J17," ",K17," ",L17," ",M17," ",N17," ",O17," ",P17," ",Q17," ",R17," ",S17)</f>
        <v xml:space="preserve">CL 40 F SUR 30  25   </v>
      </c>
      <c r="U17" s="25" t="s">
        <v>61</v>
      </c>
      <c r="V17" s="25">
        <v>3394000</v>
      </c>
      <c r="W17" s="25" t="s">
        <v>3001</v>
      </c>
      <c r="X17" s="25" t="s">
        <v>80</v>
      </c>
      <c r="Y17" s="25">
        <v>40</v>
      </c>
      <c r="Z17" s="25" t="s">
        <v>65</v>
      </c>
      <c r="AA17" s="25" t="s">
        <v>66</v>
      </c>
      <c r="AB17" s="25">
        <v>30</v>
      </c>
      <c r="AH17" s="25" t="str">
        <f t="shared" si="0"/>
        <v xml:space="preserve">CL 40 G SUR 30     </v>
      </c>
      <c r="AI17" s="25" t="s">
        <v>61</v>
      </c>
      <c r="AJ17" s="25" t="s">
        <v>61</v>
      </c>
      <c r="AK17" s="25" t="s">
        <v>67</v>
      </c>
      <c r="AP17" s="25">
        <v>7</v>
      </c>
      <c r="AQ17" s="34">
        <v>41647</v>
      </c>
      <c r="AR17" s="35">
        <v>41675</v>
      </c>
      <c r="AS17" s="36">
        <f t="shared" si="1"/>
        <v>28</v>
      </c>
      <c r="AT17" s="25" t="s">
        <v>792</v>
      </c>
      <c r="AU17" s="25" t="s">
        <v>252</v>
      </c>
    </row>
    <row r="18" spans="1:84">
      <c r="B18" s="25" t="s">
        <v>3643</v>
      </c>
      <c r="C18" s="25">
        <v>1307940</v>
      </c>
      <c r="D18" s="25" t="s">
        <v>87</v>
      </c>
      <c r="F18" s="25" t="s">
        <v>64</v>
      </c>
      <c r="H18" s="25" t="s">
        <v>3631</v>
      </c>
      <c r="I18" s="25" t="s">
        <v>3644</v>
      </c>
      <c r="T18" s="25" t="s">
        <v>3497</v>
      </c>
      <c r="U18" s="25" t="s">
        <v>61</v>
      </c>
      <c r="V18" s="25">
        <v>3394000</v>
      </c>
      <c r="W18" s="25" t="s">
        <v>3218</v>
      </c>
      <c r="X18" s="25" t="s">
        <v>80</v>
      </c>
      <c r="Y18" s="25">
        <v>25</v>
      </c>
      <c r="AA18" s="25" t="s">
        <v>66</v>
      </c>
      <c r="AB18" s="25">
        <v>45</v>
      </c>
      <c r="AD18" s="25">
        <v>23</v>
      </c>
      <c r="AH18" s="25" t="str">
        <f t="shared" si="0"/>
        <v xml:space="preserve">CL 25  SUR 45  23   </v>
      </c>
      <c r="AI18" s="25">
        <v>1037588511</v>
      </c>
      <c r="AJ18" s="25">
        <v>4444458</v>
      </c>
      <c r="AK18" s="25" t="s">
        <v>645</v>
      </c>
      <c r="AP18" s="25">
        <v>4</v>
      </c>
      <c r="AQ18" s="34">
        <v>41648</v>
      </c>
      <c r="AR18" s="35">
        <v>41690</v>
      </c>
      <c r="AS18" s="36">
        <f t="shared" si="1"/>
        <v>42</v>
      </c>
      <c r="AT18" s="25" t="s">
        <v>792</v>
      </c>
      <c r="AU18" s="25" t="s">
        <v>252</v>
      </c>
      <c r="AW18" s="38">
        <v>41690</v>
      </c>
      <c r="AX18" s="37" t="s">
        <v>503</v>
      </c>
      <c r="AY18" s="38">
        <v>41690</v>
      </c>
      <c r="CF18" s="38">
        <v>41703</v>
      </c>
    </row>
    <row r="19" spans="1:84">
      <c r="B19" s="25" t="s">
        <v>3645</v>
      </c>
      <c r="C19" s="25" t="s">
        <v>3646</v>
      </c>
      <c r="D19" s="25" t="s">
        <v>87</v>
      </c>
      <c r="F19" s="25" t="s">
        <v>64</v>
      </c>
      <c r="H19" s="25" t="s">
        <v>3631</v>
      </c>
      <c r="I19" s="25" t="s">
        <v>3644</v>
      </c>
      <c r="T19" s="25" t="s">
        <v>3497</v>
      </c>
      <c r="U19" s="25" t="s">
        <v>61</v>
      </c>
      <c r="V19" s="25">
        <v>3394000</v>
      </c>
      <c r="W19" s="25" t="s">
        <v>3001</v>
      </c>
      <c r="X19" s="25" t="s">
        <v>289</v>
      </c>
      <c r="Y19" s="25">
        <v>31</v>
      </c>
      <c r="Z19" s="25" t="s">
        <v>315</v>
      </c>
      <c r="AB19" s="25">
        <v>34</v>
      </c>
      <c r="AD19" s="25">
        <v>13</v>
      </c>
      <c r="AE19" s="25" t="s">
        <v>66</v>
      </c>
      <c r="AH19" s="25" t="str">
        <f t="shared" si="0"/>
        <v xml:space="preserve">DG 31 E  34  13 SUR  </v>
      </c>
      <c r="AI19" s="25" t="s">
        <v>61</v>
      </c>
      <c r="AJ19" s="25" t="s">
        <v>61</v>
      </c>
      <c r="AK19" s="25" t="s">
        <v>279</v>
      </c>
      <c r="AP19" s="25">
        <v>9</v>
      </c>
      <c r="AQ19" s="34">
        <v>41648</v>
      </c>
      <c r="AR19" s="35">
        <v>41662</v>
      </c>
      <c r="AS19" s="36">
        <f t="shared" si="1"/>
        <v>14</v>
      </c>
      <c r="AT19" s="25" t="s">
        <v>792</v>
      </c>
      <c r="AU19" s="25" t="s">
        <v>252</v>
      </c>
      <c r="CF19" s="38">
        <v>41731</v>
      </c>
    </row>
    <row r="20" spans="1:84">
      <c r="B20" s="25" t="s">
        <v>3647</v>
      </c>
      <c r="C20" s="25">
        <v>1307980</v>
      </c>
      <c r="D20" s="25" t="s">
        <v>3591</v>
      </c>
      <c r="F20" s="25" t="s">
        <v>64</v>
      </c>
      <c r="H20" s="25" t="s">
        <v>3648</v>
      </c>
      <c r="I20" s="25" t="s">
        <v>3649</v>
      </c>
      <c r="T20" s="25" t="s">
        <v>3497</v>
      </c>
      <c r="U20" s="25">
        <v>32336889</v>
      </c>
      <c r="V20" s="25">
        <v>3333027</v>
      </c>
      <c r="W20" s="25" t="s">
        <v>3001</v>
      </c>
      <c r="X20" s="25" t="s">
        <v>80</v>
      </c>
      <c r="Y20" s="25">
        <v>41</v>
      </c>
      <c r="AA20" s="25" t="s">
        <v>66</v>
      </c>
      <c r="AF20" s="25" t="s">
        <v>3650</v>
      </c>
      <c r="AG20" s="25">
        <v>403</v>
      </c>
      <c r="AH20" s="25" t="str">
        <f t="shared" si="0"/>
        <v>CL 41  SUR     2.6 403</v>
      </c>
      <c r="AI20" s="25" t="s">
        <v>61</v>
      </c>
      <c r="AJ20" s="25" t="s">
        <v>61</v>
      </c>
      <c r="AK20" s="25" t="s">
        <v>67</v>
      </c>
      <c r="AP20" s="25">
        <v>7</v>
      </c>
      <c r="AQ20" s="34">
        <v>41652</v>
      </c>
      <c r="AR20" s="35">
        <v>41680</v>
      </c>
      <c r="AS20" s="36">
        <f t="shared" si="1"/>
        <v>28</v>
      </c>
      <c r="AT20" s="25" t="s">
        <v>792</v>
      </c>
      <c r="AU20" s="25" t="s">
        <v>252</v>
      </c>
      <c r="CF20" s="38">
        <v>41816</v>
      </c>
    </row>
    <row r="21" spans="1:84">
      <c r="B21" s="25" t="s">
        <v>3651</v>
      </c>
      <c r="C21" s="25" t="s">
        <v>3652</v>
      </c>
      <c r="D21" s="25" t="s">
        <v>3591</v>
      </c>
      <c r="F21" s="25" t="s">
        <v>64</v>
      </c>
      <c r="H21" s="25" t="s">
        <v>3653</v>
      </c>
      <c r="I21" s="25" t="s">
        <v>3654</v>
      </c>
      <c r="J21" s="25" t="s">
        <v>63</v>
      </c>
      <c r="K21" s="25">
        <v>27</v>
      </c>
      <c r="L21" s="25" t="s">
        <v>104</v>
      </c>
      <c r="N21" s="25">
        <v>23</v>
      </c>
      <c r="P21" s="25">
        <v>60</v>
      </c>
      <c r="Q21" s="25" t="s">
        <v>66</v>
      </c>
      <c r="T21" s="25" t="str">
        <f>CONCATENATE(J21," ",K21," ",L21," ",M21," ",N21," ",O21," ",P21," ",Q21," ",R21," ",S21)</f>
        <v xml:space="preserve">KR 27 B  23  60 SUR  </v>
      </c>
      <c r="U21" s="25">
        <v>42895814</v>
      </c>
      <c r="V21" s="25">
        <v>5975726</v>
      </c>
      <c r="W21" s="25" t="s">
        <v>3655</v>
      </c>
      <c r="AH21" s="25" t="s">
        <v>3497</v>
      </c>
      <c r="AI21" s="25" t="s">
        <v>61</v>
      </c>
      <c r="AJ21" s="25" t="s">
        <v>61</v>
      </c>
      <c r="AK21" s="25" t="s">
        <v>374</v>
      </c>
      <c r="AP21" s="25">
        <v>4</v>
      </c>
      <c r="AQ21" s="34">
        <v>41649</v>
      </c>
      <c r="AR21" s="35">
        <v>41712</v>
      </c>
      <c r="AS21" s="36">
        <f t="shared" si="1"/>
        <v>63</v>
      </c>
      <c r="AT21" s="25" t="s">
        <v>806</v>
      </c>
      <c r="AU21" s="25" t="s">
        <v>252</v>
      </c>
      <c r="AW21" s="38">
        <v>41712</v>
      </c>
      <c r="AX21" s="37" t="s">
        <v>3656</v>
      </c>
      <c r="AY21" s="38">
        <v>41716</v>
      </c>
    </row>
    <row r="22" spans="1:84">
      <c r="B22" s="25" t="s">
        <v>3657</v>
      </c>
      <c r="C22" s="25">
        <v>1307962</v>
      </c>
      <c r="E22" s="25" t="s">
        <v>101</v>
      </c>
      <c r="F22" s="25" t="s">
        <v>64</v>
      </c>
      <c r="H22" s="25" t="s">
        <v>3658</v>
      </c>
      <c r="I22" s="25" t="s">
        <v>3482</v>
      </c>
      <c r="T22" s="25" t="s">
        <v>3497</v>
      </c>
      <c r="U22" s="25" t="s">
        <v>61</v>
      </c>
      <c r="V22" s="25" t="s">
        <v>61</v>
      </c>
      <c r="W22" s="25" t="s">
        <v>3001</v>
      </c>
      <c r="X22" s="25" t="s">
        <v>289</v>
      </c>
      <c r="Y22" s="25">
        <v>32</v>
      </c>
      <c r="Z22" s="25" t="s">
        <v>170</v>
      </c>
      <c r="AB22" s="25">
        <v>32</v>
      </c>
      <c r="AC22" s="25" t="s">
        <v>81</v>
      </c>
      <c r="AH22" s="25" t="str">
        <f t="shared" si="0"/>
        <v xml:space="preserve">DG 32 D  32 C    </v>
      </c>
      <c r="AI22" s="25" t="s">
        <v>61</v>
      </c>
      <c r="AJ22" s="25" t="s">
        <v>61</v>
      </c>
      <c r="AK22" s="25" t="s">
        <v>496</v>
      </c>
      <c r="AP22" s="25">
        <v>9</v>
      </c>
      <c r="AQ22" s="34">
        <v>41649</v>
      </c>
      <c r="AR22" s="35">
        <v>41675</v>
      </c>
      <c r="AS22" s="36">
        <f t="shared" si="1"/>
        <v>26</v>
      </c>
      <c r="AT22" s="25" t="s">
        <v>792</v>
      </c>
      <c r="AU22" s="25" t="s">
        <v>252</v>
      </c>
    </row>
    <row r="23" spans="1:84">
      <c r="B23" s="25" t="s">
        <v>3659</v>
      </c>
      <c r="C23" s="25">
        <v>1307953</v>
      </c>
      <c r="D23" s="25" t="s">
        <v>94</v>
      </c>
      <c r="F23" s="25" t="s">
        <v>64</v>
      </c>
      <c r="H23" s="25" t="s">
        <v>3660</v>
      </c>
      <c r="I23" s="25" t="s">
        <v>273</v>
      </c>
      <c r="J23" s="25" t="s">
        <v>80</v>
      </c>
      <c r="K23" s="25">
        <v>36</v>
      </c>
      <c r="L23" s="25" t="s">
        <v>170</v>
      </c>
      <c r="M23" s="25" t="s">
        <v>66</v>
      </c>
      <c r="N23" s="25">
        <v>26</v>
      </c>
      <c r="O23" s="25" t="s">
        <v>83</v>
      </c>
      <c r="P23" s="25">
        <v>6</v>
      </c>
      <c r="T23" s="25" t="str">
        <f>CONCATENATE(J23," ",K23," ",L23," ",M23," ",N23," ",O23," ",P23," ",Q23," ",R23," ",S23)</f>
        <v xml:space="preserve">CL 36 D SUR 26 A 6   </v>
      </c>
      <c r="U23" s="25" t="s">
        <v>61</v>
      </c>
      <c r="V23" s="25" t="s">
        <v>61</v>
      </c>
      <c r="W23" s="25" t="s">
        <v>3661</v>
      </c>
      <c r="X23" s="25" t="s">
        <v>80</v>
      </c>
      <c r="Y23" s="25">
        <v>36</v>
      </c>
      <c r="Z23" s="25" t="s">
        <v>170</v>
      </c>
      <c r="AA23" s="25" t="s">
        <v>66</v>
      </c>
      <c r="AB23" s="25">
        <v>26</v>
      </c>
      <c r="AC23" s="25" t="s">
        <v>83</v>
      </c>
      <c r="AD23" s="25">
        <v>6</v>
      </c>
      <c r="AH23" s="25" t="str">
        <f t="shared" si="0"/>
        <v xml:space="preserve">CL 36 D SUR 26 A 6   </v>
      </c>
      <c r="AI23" s="25" t="s">
        <v>61</v>
      </c>
      <c r="AJ23" s="25" t="s">
        <v>61</v>
      </c>
      <c r="AK23" s="25" t="s">
        <v>322</v>
      </c>
      <c r="AP23" s="25">
        <v>6</v>
      </c>
      <c r="AQ23" s="34">
        <v>41648</v>
      </c>
      <c r="AR23" s="35">
        <v>41721</v>
      </c>
      <c r="AS23" s="36">
        <f t="shared" si="1"/>
        <v>73</v>
      </c>
      <c r="AT23" s="25" t="s">
        <v>792</v>
      </c>
      <c r="AU23" s="25" t="s">
        <v>252</v>
      </c>
      <c r="AW23" s="38">
        <v>41721</v>
      </c>
      <c r="AX23" s="37" t="s">
        <v>1029</v>
      </c>
      <c r="AY23" s="38">
        <v>41722</v>
      </c>
      <c r="CF23" s="38">
        <v>41753</v>
      </c>
    </row>
    <row r="24" spans="1:84">
      <c r="B24" s="25" t="s">
        <v>3662</v>
      </c>
      <c r="C24" s="25">
        <v>1308025</v>
      </c>
      <c r="E24" s="25" t="s">
        <v>101</v>
      </c>
      <c r="F24" s="25" t="s">
        <v>64</v>
      </c>
      <c r="H24" s="25" t="s">
        <v>3663</v>
      </c>
      <c r="I24" s="25" t="s">
        <v>273</v>
      </c>
      <c r="J24" s="25" t="s">
        <v>146</v>
      </c>
      <c r="K24" s="25">
        <v>33</v>
      </c>
      <c r="L24" s="25" t="s">
        <v>83</v>
      </c>
      <c r="M24" s="25" t="s">
        <v>66</v>
      </c>
      <c r="T24" s="25" t="str">
        <f>CONCATENATE(J24," ",K24," ",L24," ",M24," ",N24," ",O24," ",P24," ",Q24," ",R24," ",S24)</f>
        <v xml:space="preserve">TR 33 A SUR      </v>
      </c>
      <c r="U24" s="25" t="s">
        <v>61</v>
      </c>
      <c r="V24" s="25" t="s">
        <v>61</v>
      </c>
      <c r="W24" s="25" t="s">
        <v>3001</v>
      </c>
      <c r="X24" s="25" t="s">
        <v>289</v>
      </c>
      <c r="Y24" s="25">
        <v>33</v>
      </c>
      <c r="AB24" s="25">
        <v>33</v>
      </c>
      <c r="AD24" s="25">
        <v>32</v>
      </c>
      <c r="AE24" s="25" t="s">
        <v>66</v>
      </c>
      <c r="AG24" s="25">
        <v>2</v>
      </c>
      <c r="AH24" s="25" t="str">
        <f t="shared" si="0"/>
        <v>DG 33   33  32 SUR  2</v>
      </c>
      <c r="AI24" s="25" t="s">
        <v>61</v>
      </c>
      <c r="AJ24" s="25" t="s">
        <v>61</v>
      </c>
      <c r="AK24" s="25" t="s">
        <v>496</v>
      </c>
      <c r="AP24" s="25">
        <v>9</v>
      </c>
      <c r="AQ24" s="34">
        <v>41654</v>
      </c>
      <c r="AR24" s="35">
        <v>41675</v>
      </c>
      <c r="AS24" s="36">
        <f t="shared" si="1"/>
        <v>21</v>
      </c>
      <c r="AT24" s="25" t="s">
        <v>792</v>
      </c>
      <c r="AU24" s="25" t="s">
        <v>252</v>
      </c>
    </row>
    <row r="25" spans="1:84">
      <c r="B25" s="25" t="s">
        <v>3664</v>
      </c>
      <c r="C25" s="25">
        <v>1308072</v>
      </c>
      <c r="F25" s="25" t="s">
        <v>64</v>
      </c>
      <c r="H25" s="25" t="s">
        <v>3665</v>
      </c>
      <c r="I25" s="25" t="s">
        <v>3666</v>
      </c>
      <c r="J25" s="25" t="s">
        <v>80</v>
      </c>
      <c r="K25" s="25">
        <v>41</v>
      </c>
      <c r="L25" s="25" t="s">
        <v>104</v>
      </c>
      <c r="M25" s="25" t="s">
        <v>66</v>
      </c>
      <c r="N25" s="25">
        <v>25</v>
      </c>
      <c r="O25" s="25" t="s">
        <v>83</v>
      </c>
      <c r="P25" s="25">
        <v>25</v>
      </c>
      <c r="S25" s="25" t="s">
        <v>3667</v>
      </c>
      <c r="T25" s="25" t="str">
        <f>CONCATENATE(J25," ",K25," ",L25," ",M25," ",N25," ",O25," ",P25," ",Q25," ",R25," ",S25)</f>
        <v>CL 41 B SUR 25 A 25   98-15</v>
      </c>
      <c r="U25" s="25">
        <v>3413718</v>
      </c>
      <c r="V25" s="25">
        <v>3026782</v>
      </c>
      <c r="W25" s="25" t="s">
        <v>3668</v>
      </c>
      <c r="X25" s="25" t="s">
        <v>80</v>
      </c>
      <c r="Y25" s="25">
        <v>41</v>
      </c>
      <c r="Z25" s="25" t="s">
        <v>104</v>
      </c>
      <c r="AA25" s="25" t="s">
        <v>66</v>
      </c>
      <c r="AH25" s="25" t="str">
        <f t="shared" si="0"/>
        <v xml:space="preserve">CL 41 B SUR      </v>
      </c>
      <c r="AI25" s="25" t="s">
        <v>61</v>
      </c>
      <c r="AJ25" s="25" t="s">
        <v>61</v>
      </c>
      <c r="AK25" s="25" t="s">
        <v>322</v>
      </c>
      <c r="AP25" s="25">
        <v>6</v>
      </c>
      <c r="AQ25" s="34">
        <v>41656</v>
      </c>
      <c r="AR25" s="35">
        <v>41676</v>
      </c>
      <c r="AS25" s="36">
        <f t="shared" si="1"/>
        <v>20</v>
      </c>
      <c r="AT25" s="25" t="s">
        <v>792</v>
      </c>
      <c r="AU25" s="25" t="s">
        <v>15</v>
      </c>
      <c r="AW25" s="38">
        <v>41677</v>
      </c>
      <c r="AX25" s="37" t="s">
        <v>503</v>
      </c>
      <c r="AY25" s="38">
        <v>41680</v>
      </c>
    </row>
    <row r="26" spans="1:84">
      <c r="B26" s="25" t="s">
        <v>3669</v>
      </c>
      <c r="C26" s="25">
        <v>1308017</v>
      </c>
      <c r="D26" s="25" t="s">
        <v>3591</v>
      </c>
      <c r="F26" s="25" t="s">
        <v>64</v>
      </c>
      <c r="H26" s="25" t="s">
        <v>3670</v>
      </c>
      <c r="I26" s="25" t="s">
        <v>3671</v>
      </c>
      <c r="J26" s="25" t="s">
        <v>80</v>
      </c>
      <c r="K26" s="25">
        <v>45</v>
      </c>
      <c r="L26" s="25" t="s">
        <v>83</v>
      </c>
      <c r="M26" s="25" t="s">
        <v>66</v>
      </c>
      <c r="N26" s="25">
        <v>39</v>
      </c>
      <c r="O26" s="25" t="s">
        <v>104</v>
      </c>
      <c r="P26" s="25">
        <v>101</v>
      </c>
      <c r="T26" s="25" t="str">
        <f>CONCATENATE(J26," ",K26," ",L26," ",M26," ",N26," ",O26," ",P26," ",Q26," ",R26," ",S26)</f>
        <v xml:space="preserve">CL 45 A SUR 39 B 101   </v>
      </c>
      <c r="U26" s="25" t="s">
        <v>61</v>
      </c>
      <c r="V26" s="25">
        <v>3004544007</v>
      </c>
      <c r="W26" s="25" t="s">
        <v>3672</v>
      </c>
      <c r="X26" s="25" t="s">
        <v>80</v>
      </c>
      <c r="Y26" s="25">
        <v>45</v>
      </c>
      <c r="Z26" s="25" t="s">
        <v>83</v>
      </c>
      <c r="AA26" s="25" t="s">
        <v>66</v>
      </c>
      <c r="AB26" s="25">
        <v>39</v>
      </c>
      <c r="AC26" s="25" t="s">
        <v>104</v>
      </c>
      <c r="AD26" s="25">
        <v>101</v>
      </c>
      <c r="AG26" s="25">
        <v>215</v>
      </c>
      <c r="AH26" s="25" t="str">
        <f t="shared" si="0"/>
        <v>CL 45 A SUR 39 B 101   215</v>
      </c>
      <c r="AI26" s="25" t="s">
        <v>61</v>
      </c>
      <c r="AJ26" s="25" t="s">
        <v>61</v>
      </c>
      <c r="AK26" s="25" t="s">
        <v>3626</v>
      </c>
      <c r="AP26" s="25">
        <v>7</v>
      </c>
      <c r="AQ26" s="34">
        <v>41654</v>
      </c>
      <c r="AR26" s="35">
        <v>41663</v>
      </c>
      <c r="AS26" s="36">
        <f t="shared" si="1"/>
        <v>9</v>
      </c>
      <c r="AT26" s="25" t="s">
        <v>806</v>
      </c>
      <c r="AU26" s="25" t="s">
        <v>252</v>
      </c>
      <c r="CF26" s="38">
        <v>42020</v>
      </c>
    </row>
    <row r="27" spans="1:84">
      <c r="B27" s="25" t="s">
        <v>3673</v>
      </c>
      <c r="C27" s="25">
        <v>1308050</v>
      </c>
      <c r="E27" s="25" t="s">
        <v>101</v>
      </c>
      <c r="F27" s="25" t="s">
        <v>64</v>
      </c>
      <c r="G27" s="25" t="s">
        <v>801</v>
      </c>
      <c r="H27" s="25" t="s">
        <v>3674</v>
      </c>
      <c r="I27" s="25" t="s">
        <v>3344</v>
      </c>
      <c r="T27" s="25" t="s">
        <v>3497</v>
      </c>
      <c r="U27" s="25" t="s">
        <v>61</v>
      </c>
      <c r="V27" s="25">
        <v>3394072</v>
      </c>
      <c r="W27" s="25" t="s">
        <v>3001</v>
      </c>
      <c r="X27" s="25" t="s">
        <v>80</v>
      </c>
      <c r="Y27" s="25">
        <v>40</v>
      </c>
      <c r="Z27" s="25" t="s">
        <v>83</v>
      </c>
      <c r="AA27" s="25" t="s">
        <v>66</v>
      </c>
      <c r="AH27" s="25" t="str">
        <f t="shared" si="0"/>
        <v xml:space="preserve">CL 40 A SUR      </v>
      </c>
      <c r="AI27" s="25" t="s">
        <v>61</v>
      </c>
      <c r="AJ27" s="25" t="s">
        <v>61</v>
      </c>
      <c r="AK27" s="25" t="s">
        <v>3675</v>
      </c>
      <c r="AP27" s="25">
        <v>6</v>
      </c>
      <c r="AQ27" s="34">
        <v>41655</v>
      </c>
      <c r="AR27" s="35">
        <v>41676</v>
      </c>
      <c r="AS27" s="36">
        <f t="shared" si="1"/>
        <v>21</v>
      </c>
      <c r="AT27" s="25" t="s">
        <v>792</v>
      </c>
      <c r="AU27" s="25" t="s">
        <v>252</v>
      </c>
    </row>
    <row r="28" spans="1:84">
      <c r="B28" s="25" t="s">
        <v>3676</v>
      </c>
      <c r="C28" s="25">
        <v>1308076</v>
      </c>
      <c r="D28" s="25" t="s">
        <v>3591</v>
      </c>
      <c r="F28" s="25" t="s">
        <v>64</v>
      </c>
      <c r="H28" s="25" t="s">
        <v>3677</v>
      </c>
      <c r="I28" s="25" t="s">
        <v>3678</v>
      </c>
      <c r="J28" s="25" t="s">
        <v>63</v>
      </c>
      <c r="K28" s="25">
        <v>27</v>
      </c>
      <c r="L28" s="25" t="s">
        <v>170</v>
      </c>
      <c r="N28" s="25">
        <v>27</v>
      </c>
      <c r="P28" s="25">
        <v>95</v>
      </c>
      <c r="Q28" s="25" t="s">
        <v>66</v>
      </c>
      <c r="S28" s="25">
        <v>112</v>
      </c>
      <c r="T28" s="25" t="str">
        <f>CONCATENATE(J28," ",K28," ",L28," ",M28," ",N28," ",O28," ",P28," ",Q28," ",R28," ",S28)</f>
        <v>KR 27 D  27  95 SUR  112</v>
      </c>
      <c r="U28" s="25">
        <v>70038585</v>
      </c>
      <c r="V28" s="25" t="s">
        <v>3679</v>
      </c>
      <c r="W28" s="25" t="s">
        <v>3001</v>
      </c>
      <c r="X28" s="25" t="s">
        <v>80</v>
      </c>
      <c r="Y28" s="25">
        <v>27</v>
      </c>
      <c r="AA28" s="25" t="s">
        <v>66</v>
      </c>
      <c r="AB28" s="25">
        <v>27</v>
      </c>
      <c r="AC28" s="25" t="s">
        <v>170</v>
      </c>
      <c r="AD28" s="25">
        <v>123</v>
      </c>
      <c r="AH28" s="25" t="str">
        <f t="shared" si="0"/>
        <v xml:space="preserve">CL 27  SUR 27 D 123   </v>
      </c>
      <c r="AI28" s="25" t="s">
        <v>61</v>
      </c>
      <c r="AJ28" s="25" t="s">
        <v>61</v>
      </c>
      <c r="AK28" s="25" t="s">
        <v>99</v>
      </c>
      <c r="AP28" s="25">
        <v>4</v>
      </c>
      <c r="AQ28" s="34">
        <v>41656</v>
      </c>
      <c r="AR28" s="35">
        <v>41673</v>
      </c>
      <c r="AS28" s="36">
        <f t="shared" si="1"/>
        <v>17</v>
      </c>
      <c r="AT28" s="25" t="s">
        <v>806</v>
      </c>
      <c r="AU28" s="25" t="s">
        <v>252</v>
      </c>
      <c r="CF28" s="38">
        <v>42020</v>
      </c>
    </row>
    <row r="29" spans="1:84">
      <c r="B29" s="25" t="s">
        <v>3680</v>
      </c>
      <c r="C29" s="25" t="s">
        <v>3681</v>
      </c>
      <c r="D29" s="25" t="s">
        <v>87</v>
      </c>
      <c r="F29" s="25" t="s">
        <v>64</v>
      </c>
      <c r="H29" s="25" t="s">
        <v>3631</v>
      </c>
      <c r="I29" s="25" t="s">
        <v>3644</v>
      </c>
      <c r="T29" s="25" t="s">
        <v>3497</v>
      </c>
      <c r="U29" s="25" t="s">
        <v>61</v>
      </c>
      <c r="V29" s="25">
        <v>3394000</v>
      </c>
      <c r="W29" s="25" t="s">
        <v>3001</v>
      </c>
      <c r="X29" s="25" t="s">
        <v>80</v>
      </c>
      <c r="Y29" s="25">
        <v>45</v>
      </c>
      <c r="Z29" s="25" t="s">
        <v>104</v>
      </c>
      <c r="AA29" s="25" t="s">
        <v>66</v>
      </c>
      <c r="AB29" s="25">
        <v>43</v>
      </c>
      <c r="AD29" s="25">
        <v>18</v>
      </c>
      <c r="AH29" s="25" t="str">
        <f t="shared" si="0"/>
        <v xml:space="preserve">CL 45 B SUR 43  18   </v>
      </c>
      <c r="AI29" s="25" t="s">
        <v>61</v>
      </c>
      <c r="AJ29" s="25" t="s">
        <v>61</v>
      </c>
      <c r="AK29" s="25" t="s">
        <v>316</v>
      </c>
      <c r="AP29" s="25">
        <v>7</v>
      </c>
      <c r="AQ29" s="34">
        <v>41654</v>
      </c>
      <c r="AR29" s="35">
        <v>41676</v>
      </c>
      <c r="AS29" s="36">
        <f t="shared" si="1"/>
        <v>22</v>
      </c>
      <c r="AT29" s="25" t="s">
        <v>792</v>
      </c>
      <c r="AU29" s="25" t="s">
        <v>252</v>
      </c>
      <c r="AW29" s="38">
        <v>41676</v>
      </c>
      <c r="AX29" s="37" t="s">
        <v>3682</v>
      </c>
      <c r="AY29" s="38">
        <v>41676</v>
      </c>
      <c r="AZ29" s="38">
        <v>41762</v>
      </c>
      <c r="BA29" s="37" t="s">
        <v>140</v>
      </c>
      <c r="BB29" s="38">
        <v>41762</v>
      </c>
      <c r="BL29" s="38">
        <v>41754</v>
      </c>
      <c r="BM29" s="38">
        <v>41754</v>
      </c>
      <c r="CF29" s="38">
        <v>41794</v>
      </c>
    </row>
    <row r="30" spans="1:84">
      <c r="A30" s="25" t="s">
        <v>3683</v>
      </c>
      <c r="B30" s="25" t="s">
        <v>3684</v>
      </c>
      <c r="C30" s="25" t="s">
        <v>3685</v>
      </c>
      <c r="D30" s="25" t="s">
        <v>3686</v>
      </c>
      <c r="F30" s="25" t="s">
        <v>64</v>
      </c>
      <c r="G30" s="25" t="s">
        <v>3687</v>
      </c>
      <c r="H30" s="25" t="s">
        <v>3688</v>
      </c>
      <c r="I30" s="25" t="s">
        <v>3344</v>
      </c>
      <c r="T30" s="25" t="s">
        <v>3497</v>
      </c>
      <c r="U30" s="25" t="s">
        <v>61</v>
      </c>
      <c r="V30" s="25">
        <v>3394072</v>
      </c>
      <c r="W30" s="25" t="s">
        <v>3689</v>
      </c>
      <c r="X30" s="25" t="s">
        <v>63</v>
      </c>
      <c r="Y30" s="25">
        <v>27</v>
      </c>
      <c r="Z30" s="25" t="s">
        <v>65</v>
      </c>
      <c r="AB30" s="25">
        <v>35</v>
      </c>
      <c r="AD30" s="25">
        <v>175</v>
      </c>
      <c r="AE30" s="25" t="s">
        <v>66</v>
      </c>
      <c r="AH30" s="25" t="str">
        <f t="shared" si="0"/>
        <v xml:space="preserve">KR 27 G  35  175 SUR  </v>
      </c>
      <c r="AI30" s="25" t="s">
        <v>61</v>
      </c>
      <c r="AJ30" s="25">
        <v>3347443</v>
      </c>
      <c r="AK30" s="25" t="s">
        <v>311</v>
      </c>
      <c r="AP30" s="25">
        <v>5</v>
      </c>
      <c r="AQ30" s="34">
        <v>41656</v>
      </c>
      <c r="AR30" s="35">
        <v>41656</v>
      </c>
      <c r="AS30" s="36">
        <f t="shared" si="1"/>
        <v>0</v>
      </c>
      <c r="AT30" s="25" t="s">
        <v>792</v>
      </c>
      <c r="AU30" s="25" t="s">
        <v>252</v>
      </c>
      <c r="AV30" s="25" t="s">
        <v>3690</v>
      </c>
      <c r="AW30" s="38">
        <v>41725</v>
      </c>
      <c r="AX30" s="37" t="s">
        <v>859</v>
      </c>
      <c r="AY30" s="38">
        <v>41729</v>
      </c>
      <c r="AZ30" s="38">
        <v>41772</v>
      </c>
      <c r="BA30" s="37" t="s">
        <v>140</v>
      </c>
      <c r="BB30" s="38">
        <v>41773</v>
      </c>
    </row>
    <row r="31" spans="1:84">
      <c r="B31" s="25" t="s">
        <v>3691</v>
      </c>
      <c r="C31" s="25">
        <v>1308081</v>
      </c>
      <c r="E31" s="25" t="s">
        <v>101</v>
      </c>
      <c r="F31" s="25" t="s">
        <v>64</v>
      </c>
      <c r="H31" s="25" t="s">
        <v>3692</v>
      </c>
      <c r="I31" s="25" t="s">
        <v>273</v>
      </c>
      <c r="T31" s="25" t="s">
        <v>3497</v>
      </c>
      <c r="U31" s="25" t="s">
        <v>61</v>
      </c>
      <c r="V31" s="25" t="s">
        <v>61</v>
      </c>
      <c r="W31" s="25" t="s">
        <v>3001</v>
      </c>
      <c r="X31" s="25" t="s">
        <v>80</v>
      </c>
      <c r="Y31" s="25">
        <v>45</v>
      </c>
      <c r="Z31" s="25" t="s">
        <v>104</v>
      </c>
      <c r="AA31" s="25" t="s">
        <v>66</v>
      </c>
      <c r="AB31" s="25">
        <v>37</v>
      </c>
      <c r="AD31" s="25">
        <v>170</v>
      </c>
      <c r="AH31" s="25" t="str">
        <f t="shared" si="0"/>
        <v xml:space="preserve">CL 45 B SUR 37  170   </v>
      </c>
      <c r="AI31" s="25" t="s">
        <v>61</v>
      </c>
      <c r="AJ31" s="25" t="s">
        <v>61</v>
      </c>
      <c r="AK31" s="25" t="s">
        <v>3626</v>
      </c>
      <c r="AP31" s="25">
        <v>7</v>
      </c>
      <c r="AQ31" s="34">
        <v>41656</v>
      </c>
      <c r="AR31" s="35">
        <v>41676</v>
      </c>
      <c r="AS31" s="36">
        <f t="shared" si="1"/>
        <v>20</v>
      </c>
      <c r="AT31" s="25" t="s">
        <v>792</v>
      </c>
      <c r="AU31" s="25" t="s">
        <v>252</v>
      </c>
      <c r="CF31" s="38">
        <v>41778</v>
      </c>
    </row>
    <row r="32" spans="1:84">
      <c r="B32" s="25" t="s">
        <v>3693</v>
      </c>
      <c r="C32" s="25">
        <v>1308089</v>
      </c>
      <c r="E32" s="25" t="s">
        <v>101</v>
      </c>
      <c r="F32" s="25" t="s">
        <v>64</v>
      </c>
      <c r="H32" s="25" t="s">
        <v>3694</v>
      </c>
      <c r="I32" s="25" t="s">
        <v>273</v>
      </c>
      <c r="T32" s="25" t="s">
        <v>3497</v>
      </c>
      <c r="U32" s="25" t="s">
        <v>61</v>
      </c>
      <c r="V32" s="25" t="s">
        <v>61</v>
      </c>
      <c r="W32" s="25" t="s">
        <v>1116</v>
      </c>
      <c r="X32" s="25" t="s">
        <v>146</v>
      </c>
      <c r="Y32" s="25">
        <v>35</v>
      </c>
      <c r="Z32" s="25" t="s">
        <v>104</v>
      </c>
      <c r="AA32" s="25" t="s">
        <v>66</v>
      </c>
      <c r="AB32" s="25">
        <v>31</v>
      </c>
      <c r="AC32" s="25" t="s">
        <v>83</v>
      </c>
      <c r="AD32" s="25">
        <v>3</v>
      </c>
      <c r="AG32" s="25">
        <v>201</v>
      </c>
      <c r="AH32" s="25" t="str">
        <f t="shared" si="0"/>
        <v>TR 35 B SUR 31 A 3   201</v>
      </c>
      <c r="AI32" s="25" t="s">
        <v>61</v>
      </c>
      <c r="AJ32" s="25" t="s">
        <v>61</v>
      </c>
      <c r="AK32" s="25" t="s">
        <v>262</v>
      </c>
      <c r="AP32" s="25">
        <v>3</v>
      </c>
      <c r="AQ32" s="34">
        <v>41659</v>
      </c>
      <c r="AR32" s="35">
        <v>41668</v>
      </c>
      <c r="AS32" s="36">
        <f t="shared" si="1"/>
        <v>9</v>
      </c>
      <c r="AT32" s="25" t="s">
        <v>792</v>
      </c>
      <c r="AU32" s="25" t="s">
        <v>252</v>
      </c>
      <c r="AW32" s="38">
        <v>41668</v>
      </c>
      <c r="AX32" s="37" t="s">
        <v>3682</v>
      </c>
      <c r="AY32" s="38">
        <v>41668</v>
      </c>
      <c r="AZ32" s="38">
        <v>41677</v>
      </c>
      <c r="BA32" s="37" t="s">
        <v>237</v>
      </c>
      <c r="BB32" s="38">
        <v>41680</v>
      </c>
      <c r="CF32" s="38">
        <v>41687</v>
      </c>
    </row>
    <row r="33" spans="1:84">
      <c r="B33" s="25" t="s">
        <v>3695</v>
      </c>
      <c r="C33" s="25" t="s">
        <v>3696</v>
      </c>
      <c r="D33" s="25" t="s">
        <v>87</v>
      </c>
      <c r="F33" s="25" t="s">
        <v>64</v>
      </c>
      <c r="H33" s="25" t="s">
        <v>3631</v>
      </c>
      <c r="I33" s="25" t="s">
        <v>3482</v>
      </c>
      <c r="T33" s="25" t="s">
        <v>3497</v>
      </c>
      <c r="U33" s="25" t="s">
        <v>61</v>
      </c>
      <c r="V33" s="25" t="s">
        <v>61</v>
      </c>
      <c r="W33" s="25" t="s">
        <v>3697</v>
      </c>
      <c r="X33" s="25" t="s">
        <v>63</v>
      </c>
      <c r="Y33" s="25">
        <v>45</v>
      </c>
      <c r="AB33" s="25">
        <v>29</v>
      </c>
      <c r="AC33" s="25" t="s">
        <v>83</v>
      </c>
      <c r="AE33" s="25" t="s">
        <v>66</v>
      </c>
      <c r="AH33" s="25" t="str">
        <f t="shared" si="0"/>
        <v xml:space="preserve">KR 45   29 A  SUR  </v>
      </c>
      <c r="AI33" s="25" t="s">
        <v>61</v>
      </c>
      <c r="AJ33" s="25" t="s">
        <v>61</v>
      </c>
      <c r="AK33" s="25" t="s">
        <v>404</v>
      </c>
      <c r="AP33" s="25">
        <v>2</v>
      </c>
      <c r="AQ33" s="34">
        <v>41656</v>
      </c>
      <c r="AR33" s="35">
        <v>41683</v>
      </c>
      <c r="AS33" s="36">
        <f t="shared" si="1"/>
        <v>27</v>
      </c>
      <c r="AT33" s="25" t="s">
        <v>792</v>
      </c>
      <c r="AU33" s="25" t="s">
        <v>252</v>
      </c>
    </row>
    <row r="34" spans="1:84">
      <c r="A34" s="25" t="s">
        <v>3698</v>
      </c>
      <c r="B34" s="25" t="s">
        <v>3699</v>
      </c>
      <c r="C34" s="25" t="s">
        <v>3700</v>
      </c>
      <c r="D34" s="25" t="s">
        <v>3686</v>
      </c>
      <c r="E34" s="25" t="s">
        <v>101</v>
      </c>
      <c r="F34" s="25" t="s">
        <v>64</v>
      </c>
      <c r="H34" s="25" t="s">
        <v>3701</v>
      </c>
      <c r="I34" s="25" t="s">
        <v>3702</v>
      </c>
      <c r="J34" s="25" t="s">
        <v>80</v>
      </c>
      <c r="K34" s="25">
        <v>23</v>
      </c>
      <c r="M34" s="25" t="s">
        <v>66</v>
      </c>
      <c r="N34" s="25">
        <v>25</v>
      </c>
      <c r="O34" s="25" t="s">
        <v>104</v>
      </c>
      <c r="P34" s="25">
        <v>114</v>
      </c>
      <c r="T34" s="25" t="str">
        <f>CONCATENATE(J34," ",K34," ",L34," ",M34," ",N34," ",O34," ",P34," ",Q34," ",R34," ",S34)</f>
        <v xml:space="preserve">CL 23  SUR 25 B 114   </v>
      </c>
      <c r="U34" s="25">
        <v>71613482</v>
      </c>
      <c r="V34" s="25" t="s">
        <v>3703</v>
      </c>
      <c r="W34" s="25" t="s">
        <v>3001</v>
      </c>
      <c r="AH34" s="25" t="s">
        <v>3497</v>
      </c>
      <c r="AI34" s="25" t="s">
        <v>61</v>
      </c>
      <c r="AJ34" s="25" t="s">
        <v>61</v>
      </c>
      <c r="AK34" s="25" t="s">
        <v>374</v>
      </c>
      <c r="AP34" s="25">
        <v>4</v>
      </c>
      <c r="AQ34" s="34">
        <v>41660</v>
      </c>
      <c r="AR34" s="35">
        <v>41674</v>
      </c>
      <c r="AS34" s="36">
        <f t="shared" si="1"/>
        <v>14</v>
      </c>
      <c r="AT34" s="25" t="s">
        <v>815</v>
      </c>
      <c r="AU34" s="25" t="s">
        <v>15</v>
      </c>
      <c r="AW34" s="38">
        <v>41682</v>
      </c>
      <c r="AX34" s="37" t="s">
        <v>118</v>
      </c>
      <c r="AY34" s="38">
        <v>41689</v>
      </c>
    </row>
    <row r="35" spans="1:84">
      <c r="B35" s="25" t="s">
        <v>3704</v>
      </c>
      <c r="C35" s="25">
        <v>1308140</v>
      </c>
      <c r="E35" s="25" t="s">
        <v>101</v>
      </c>
      <c r="F35" s="25" t="s">
        <v>64</v>
      </c>
      <c r="G35" s="25" t="s">
        <v>801</v>
      </c>
      <c r="H35" s="25" t="s">
        <v>3625</v>
      </c>
      <c r="I35" s="25" t="s">
        <v>273</v>
      </c>
      <c r="T35" s="25" t="s">
        <v>3497</v>
      </c>
      <c r="U35" s="25" t="s">
        <v>61</v>
      </c>
      <c r="V35" s="25" t="s">
        <v>61</v>
      </c>
      <c r="W35" s="25" t="s">
        <v>3001</v>
      </c>
      <c r="X35" s="25" t="s">
        <v>146</v>
      </c>
      <c r="Y35" s="25">
        <v>33</v>
      </c>
      <c r="Z35" s="25" t="s">
        <v>83</v>
      </c>
      <c r="AA35" s="25" t="s">
        <v>66</v>
      </c>
      <c r="AB35" s="25">
        <v>31</v>
      </c>
      <c r="AC35" s="25" t="s">
        <v>315</v>
      </c>
      <c r="AH35" s="25" t="str">
        <f t="shared" si="0"/>
        <v xml:space="preserve">TR 33 A SUR 31 E    </v>
      </c>
      <c r="AI35" s="25" t="s">
        <v>61</v>
      </c>
      <c r="AJ35" s="25" t="s">
        <v>61</v>
      </c>
      <c r="AK35" s="25" t="s">
        <v>496</v>
      </c>
      <c r="AP35" s="25">
        <v>9</v>
      </c>
      <c r="AQ35" s="34">
        <v>41662</v>
      </c>
      <c r="AR35" s="35">
        <v>41662</v>
      </c>
      <c r="AS35" s="36">
        <f t="shared" si="1"/>
        <v>0</v>
      </c>
      <c r="AT35" s="25" t="s">
        <v>792</v>
      </c>
      <c r="AU35" s="25" t="s">
        <v>252</v>
      </c>
      <c r="AW35" s="38">
        <v>41662</v>
      </c>
      <c r="AX35" s="37" t="s">
        <v>3682</v>
      </c>
      <c r="AY35" s="38">
        <v>41662</v>
      </c>
      <c r="CF35" s="38">
        <v>41662</v>
      </c>
    </row>
    <row r="36" spans="1:84">
      <c r="B36" s="25" t="s">
        <v>3705</v>
      </c>
      <c r="C36" s="25">
        <v>1308113</v>
      </c>
      <c r="E36" s="25" t="s">
        <v>101</v>
      </c>
      <c r="F36" s="25" t="s">
        <v>64</v>
      </c>
      <c r="H36" s="25" t="s">
        <v>3706</v>
      </c>
      <c r="I36" s="25" t="s">
        <v>3344</v>
      </c>
      <c r="T36" s="25" t="s">
        <v>3497</v>
      </c>
      <c r="U36" s="25" t="s">
        <v>61</v>
      </c>
      <c r="V36" s="25">
        <v>3394072</v>
      </c>
      <c r="W36" s="25" t="s">
        <v>3707</v>
      </c>
      <c r="X36" s="25" t="s">
        <v>63</v>
      </c>
      <c r="Y36" s="25">
        <v>42</v>
      </c>
      <c r="Z36" s="25" t="s">
        <v>83</v>
      </c>
      <c r="AB36" s="25">
        <v>48</v>
      </c>
      <c r="AC36" s="25" t="s">
        <v>81</v>
      </c>
      <c r="AD36" s="25">
        <v>73</v>
      </c>
      <c r="AE36" s="25" t="s">
        <v>66</v>
      </c>
      <c r="AF36" s="25" t="s">
        <v>3708</v>
      </c>
      <c r="AG36" s="25">
        <v>403</v>
      </c>
      <c r="AH36" s="25" t="str">
        <f t="shared" si="0"/>
        <v>KR 42 A  48 C 73 SUR 3.7 403</v>
      </c>
      <c r="AI36" s="25" t="s">
        <v>61</v>
      </c>
      <c r="AJ36" s="25" t="s">
        <v>61</v>
      </c>
      <c r="AK36" s="25" t="s">
        <v>225</v>
      </c>
      <c r="AP36" s="25">
        <v>7</v>
      </c>
      <c r="AQ36" s="34">
        <v>41660</v>
      </c>
      <c r="AR36" s="35">
        <v>41661</v>
      </c>
      <c r="AS36" s="36">
        <f t="shared" si="1"/>
        <v>1</v>
      </c>
      <c r="AT36" s="25" t="s">
        <v>792</v>
      </c>
      <c r="AU36" s="25" t="s">
        <v>252</v>
      </c>
      <c r="BL36" s="38">
        <v>41666</v>
      </c>
      <c r="BM36" s="38">
        <v>41666</v>
      </c>
    </row>
    <row r="37" spans="1:84">
      <c r="B37" s="25" t="s">
        <v>3709</v>
      </c>
      <c r="C37" s="25">
        <v>102523</v>
      </c>
      <c r="F37" s="25" t="s">
        <v>64</v>
      </c>
      <c r="H37" s="25" t="s">
        <v>3710</v>
      </c>
      <c r="I37" s="25" t="s">
        <v>3711</v>
      </c>
      <c r="J37" s="25" t="s">
        <v>80</v>
      </c>
      <c r="K37" s="25">
        <v>40</v>
      </c>
      <c r="L37" s="25" t="s">
        <v>315</v>
      </c>
      <c r="M37" s="25" t="s">
        <v>66</v>
      </c>
      <c r="N37" s="25">
        <v>41</v>
      </c>
      <c r="P37" s="25">
        <v>51</v>
      </c>
      <c r="T37" s="25" t="str">
        <f>CONCATENATE(J37," ",K37," ",L37," ",M37," ",N37," ",O37," ",P37," ",Q37," ",R37," ",S37)</f>
        <v xml:space="preserve">CL 40 E SUR 41  51   </v>
      </c>
      <c r="U37" s="25" t="s">
        <v>61</v>
      </c>
      <c r="V37" s="25">
        <v>2065686</v>
      </c>
      <c r="W37" s="25" t="s">
        <v>3712</v>
      </c>
      <c r="AH37" s="25" t="s">
        <v>3497</v>
      </c>
      <c r="AI37" s="25" t="s">
        <v>61</v>
      </c>
      <c r="AJ37" s="25" t="s">
        <v>61</v>
      </c>
      <c r="AK37" s="25" t="s">
        <v>67</v>
      </c>
      <c r="AP37" s="25">
        <v>7</v>
      </c>
      <c r="AQ37" s="34">
        <v>41656</v>
      </c>
      <c r="AR37" s="35">
        <v>41662</v>
      </c>
      <c r="AS37" s="36">
        <f t="shared" si="1"/>
        <v>6</v>
      </c>
      <c r="AT37" s="25" t="s">
        <v>792</v>
      </c>
      <c r="AU37" s="25" t="s">
        <v>252</v>
      </c>
      <c r="AW37" s="38">
        <v>41662</v>
      </c>
      <c r="AX37" s="37" t="s">
        <v>3682</v>
      </c>
      <c r="AY37" s="38">
        <v>41662</v>
      </c>
      <c r="CF37" s="38">
        <v>41675</v>
      </c>
    </row>
    <row r="38" spans="1:84">
      <c r="B38" s="25" t="s">
        <v>3713</v>
      </c>
      <c r="C38" s="25">
        <v>1308241</v>
      </c>
      <c r="E38" s="25" t="s">
        <v>101</v>
      </c>
      <c r="F38" s="25" t="s">
        <v>64</v>
      </c>
      <c r="H38" s="25" t="s">
        <v>3714</v>
      </c>
      <c r="I38" s="25" t="s">
        <v>3344</v>
      </c>
      <c r="T38" s="25" t="s">
        <v>3497</v>
      </c>
      <c r="U38" s="25" t="s">
        <v>61</v>
      </c>
      <c r="V38" s="25">
        <v>3394072</v>
      </c>
      <c r="W38" s="25" t="s">
        <v>3715</v>
      </c>
      <c r="X38" s="25" t="s">
        <v>3716</v>
      </c>
      <c r="Y38" s="25">
        <v>15</v>
      </c>
      <c r="AB38" s="25">
        <v>124</v>
      </c>
      <c r="AD38" s="25">
        <v>67</v>
      </c>
      <c r="AG38" s="25">
        <v>701</v>
      </c>
      <c r="AH38" s="25" t="str">
        <f t="shared" si="0"/>
        <v>AV 15   124  67   701</v>
      </c>
      <c r="AI38" s="25" t="s">
        <v>3717</v>
      </c>
      <c r="AJ38" s="25" t="s">
        <v>3718</v>
      </c>
      <c r="AK38" s="25" t="s">
        <v>3675</v>
      </c>
      <c r="AP38" s="25">
        <v>6</v>
      </c>
      <c r="AQ38" s="34">
        <v>41666</v>
      </c>
      <c r="AR38" s="35">
        <v>41668</v>
      </c>
      <c r="AS38" s="36">
        <f t="shared" si="1"/>
        <v>2</v>
      </c>
      <c r="AT38" s="25" t="s">
        <v>3256</v>
      </c>
      <c r="AU38" s="25" t="s">
        <v>252</v>
      </c>
      <c r="BN38" s="38">
        <v>41668</v>
      </c>
      <c r="BO38" s="38">
        <v>41668</v>
      </c>
      <c r="CF38" s="38">
        <v>41708</v>
      </c>
    </row>
    <row r="39" spans="1:84">
      <c r="B39" s="25" t="s">
        <v>3719</v>
      </c>
      <c r="C39" s="25">
        <v>1308207</v>
      </c>
      <c r="E39" s="25" t="s">
        <v>101</v>
      </c>
      <c r="F39" s="25" t="s">
        <v>64</v>
      </c>
      <c r="G39" s="25" t="s">
        <v>801</v>
      </c>
      <c r="H39" s="25" t="s">
        <v>3625</v>
      </c>
      <c r="I39" s="25" t="s">
        <v>3344</v>
      </c>
      <c r="T39" s="25" t="s">
        <v>3497</v>
      </c>
      <c r="U39" s="25" t="s">
        <v>61</v>
      </c>
      <c r="V39" s="25">
        <v>3394072</v>
      </c>
      <c r="W39" s="25" t="s">
        <v>2182</v>
      </c>
      <c r="AH39" s="25" t="s">
        <v>3497</v>
      </c>
      <c r="AI39" s="25" t="s">
        <v>61</v>
      </c>
      <c r="AJ39" s="25" t="s">
        <v>61</v>
      </c>
      <c r="AK39" s="25" t="s">
        <v>232</v>
      </c>
      <c r="AP39" s="25">
        <v>9</v>
      </c>
      <c r="AQ39" s="34">
        <v>41667</v>
      </c>
      <c r="AR39" s="34">
        <v>41667</v>
      </c>
      <c r="AS39" s="36">
        <f t="shared" si="1"/>
        <v>0</v>
      </c>
      <c r="AT39" s="25" t="s">
        <v>792</v>
      </c>
      <c r="AU39" s="25" t="s">
        <v>252</v>
      </c>
      <c r="AW39" s="38">
        <v>41667</v>
      </c>
      <c r="AX39" s="37" t="s">
        <v>3682</v>
      </c>
      <c r="AY39" s="38">
        <v>41667</v>
      </c>
    </row>
    <row r="40" spans="1:84">
      <c r="B40" s="25" t="s">
        <v>3720</v>
      </c>
      <c r="C40" s="25">
        <v>1308219</v>
      </c>
      <c r="E40" s="25" t="s">
        <v>101</v>
      </c>
      <c r="F40" s="25" t="s">
        <v>64</v>
      </c>
      <c r="G40" s="25" t="s">
        <v>801</v>
      </c>
      <c r="H40" s="25" t="s">
        <v>3625</v>
      </c>
      <c r="I40" s="25" t="s">
        <v>3344</v>
      </c>
      <c r="T40" s="25" t="s">
        <v>3497</v>
      </c>
      <c r="U40" s="25" t="s">
        <v>61</v>
      </c>
      <c r="V40" s="25">
        <v>3394072</v>
      </c>
      <c r="W40" s="25" t="s">
        <v>2182</v>
      </c>
      <c r="AH40" s="25" t="s">
        <v>3497</v>
      </c>
      <c r="AI40" s="25" t="s">
        <v>61</v>
      </c>
      <c r="AJ40" s="25" t="s">
        <v>61</v>
      </c>
      <c r="AK40" s="25" t="s">
        <v>232</v>
      </c>
      <c r="AP40" s="25">
        <v>9</v>
      </c>
      <c r="AQ40" s="34">
        <v>41667</v>
      </c>
      <c r="AR40" s="34">
        <v>41667</v>
      </c>
      <c r="AS40" s="36">
        <f t="shared" si="1"/>
        <v>0</v>
      </c>
      <c r="AT40" s="25" t="s">
        <v>792</v>
      </c>
      <c r="AU40" s="25" t="s">
        <v>252</v>
      </c>
      <c r="AW40" s="38">
        <v>41667</v>
      </c>
      <c r="AX40" s="37" t="s">
        <v>3682</v>
      </c>
      <c r="AY40" s="38">
        <v>41667</v>
      </c>
    </row>
    <row r="41" spans="1:84">
      <c r="B41" s="25" t="s">
        <v>3721</v>
      </c>
      <c r="C41" s="25">
        <v>1308209</v>
      </c>
      <c r="E41" s="25" t="s">
        <v>101</v>
      </c>
      <c r="F41" s="25" t="s">
        <v>64</v>
      </c>
      <c r="G41" s="25" t="s">
        <v>801</v>
      </c>
      <c r="H41" s="25" t="s">
        <v>3625</v>
      </c>
      <c r="I41" s="25" t="s">
        <v>3722</v>
      </c>
      <c r="J41" s="25" t="s">
        <v>146</v>
      </c>
      <c r="K41" s="25">
        <v>32</v>
      </c>
      <c r="M41" s="25" t="s">
        <v>66</v>
      </c>
      <c r="N41" s="25">
        <v>32</v>
      </c>
      <c r="O41" s="25" t="s">
        <v>170</v>
      </c>
      <c r="P41" s="25">
        <v>18</v>
      </c>
      <c r="T41" s="25" t="str">
        <f>CONCATENATE(J41," ",K41," ",L41," ",M41," ",N41," ",O41," ",P41," ",Q41," ",R41," ",S41)</f>
        <v xml:space="preserve">TR 32  SUR 32 D 18   </v>
      </c>
      <c r="U41" s="25" t="s">
        <v>61</v>
      </c>
      <c r="V41" s="25">
        <v>3153694456</v>
      </c>
      <c r="W41" s="25" t="s">
        <v>2182</v>
      </c>
      <c r="X41" s="25" t="s">
        <v>146</v>
      </c>
      <c r="Y41" s="25">
        <v>32</v>
      </c>
      <c r="AA41" s="25" t="s">
        <v>66</v>
      </c>
      <c r="AB41" s="25">
        <v>32</v>
      </c>
      <c r="AC41" s="25" t="s">
        <v>170</v>
      </c>
      <c r="AH41" s="25" t="str">
        <f t="shared" si="0"/>
        <v xml:space="preserve">TR 32  SUR 32 D    </v>
      </c>
      <c r="AI41" s="25" t="s">
        <v>61</v>
      </c>
      <c r="AJ41" s="25" t="s">
        <v>61</v>
      </c>
      <c r="AK41" s="25" t="s">
        <v>496</v>
      </c>
      <c r="AP41" s="25">
        <v>9</v>
      </c>
      <c r="AQ41" s="34">
        <v>41667</v>
      </c>
      <c r="AR41" s="35">
        <v>41667</v>
      </c>
      <c r="AS41" s="36">
        <f t="shared" si="1"/>
        <v>0</v>
      </c>
      <c r="AT41" s="25" t="s">
        <v>792</v>
      </c>
      <c r="AU41" s="25" t="s">
        <v>252</v>
      </c>
      <c r="AW41" s="38">
        <v>41667</v>
      </c>
      <c r="AX41" s="37" t="s">
        <v>3682</v>
      </c>
      <c r="AY41" s="38">
        <v>41667</v>
      </c>
    </row>
    <row r="42" spans="1:84">
      <c r="B42" s="25" t="s">
        <v>3723</v>
      </c>
      <c r="C42" s="25">
        <v>1308107</v>
      </c>
      <c r="E42" s="25" t="s">
        <v>101</v>
      </c>
      <c r="F42" s="25" t="s">
        <v>64</v>
      </c>
      <c r="H42" s="25" t="s">
        <v>3724</v>
      </c>
      <c r="I42" s="25" t="s">
        <v>3482</v>
      </c>
      <c r="T42" s="25" t="s">
        <v>3497</v>
      </c>
      <c r="U42" s="25" t="s">
        <v>61</v>
      </c>
      <c r="V42" s="25" t="s">
        <v>61</v>
      </c>
      <c r="W42" s="25" t="s">
        <v>3725</v>
      </c>
      <c r="AF42" s="25" t="s">
        <v>3726</v>
      </c>
      <c r="AG42" s="25">
        <v>902</v>
      </c>
      <c r="AH42" s="25" t="str">
        <f t="shared" si="0"/>
        <v xml:space="preserve">        e 902</v>
      </c>
      <c r="AI42" s="25" t="s">
        <v>61</v>
      </c>
      <c r="AJ42" s="25" t="s">
        <v>61</v>
      </c>
      <c r="AK42" s="25" t="s">
        <v>311</v>
      </c>
      <c r="AP42" s="25">
        <v>5</v>
      </c>
      <c r="AQ42" s="34">
        <v>41660</v>
      </c>
      <c r="AR42" s="35">
        <v>41681</v>
      </c>
      <c r="AS42" s="36">
        <f t="shared" si="1"/>
        <v>21</v>
      </c>
      <c r="AT42" s="25" t="s">
        <v>792</v>
      </c>
      <c r="AU42" s="25" t="s">
        <v>252</v>
      </c>
      <c r="CF42" s="38">
        <v>41778</v>
      </c>
    </row>
    <row r="43" spans="1:84">
      <c r="B43" s="25" t="s">
        <v>3727</v>
      </c>
      <c r="C43" s="25">
        <v>1308206</v>
      </c>
      <c r="D43" s="25" t="s">
        <v>3686</v>
      </c>
      <c r="F43" s="25" t="s">
        <v>64</v>
      </c>
      <c r="H43" s="25" t="s">
        <v>3728</v>
      </c>
      <c r="I43" s="25" t="s">
        <v>3729</v>
      </c>
      <c r="T43" s="25" t="s">
        <v>3497</v>
      </c>
      <c r="U43" s="25" t="s">
        <v>61</v>
      </c>
      <c r="V43" s="25">
        <v>3104641982</v>
      </c>
      <c r="W43" s="25" t="s">
        <v>2453</v>
      </c>
      <c r="X43" s="25" t="s">
        <v>63</v>
      </c>
      <c r="Y43" s="25">
        <v>25</v>
      </c>
      <c r="Z43" s="25" t="s">
        <v>83</v>
      </c>
      <c r="AB43" s="25">
        <v>36</v>
      </c>
      <c r="AC43" s="25" t="s">
        <v>170</v>
      </c>
      <c r="AD43" s="25">
        <v>151</v>
      </c>
      <c r="AE43" s="25" t="s">
        <v>66</v>
      </c>
      <c r="AF43" s="25">
        <v>0</v>
      </c>
      <c r="AH43" s="25" t="str">
        <f t="shared" si="0"/>
        <v xml:space="preserve">KR 25 A  36 D 151 SUR 0 </v>
      </c>
      <c r="AI43" s="25" t="s">
        <v>61</v>
      </c>
      <c r="AJ43" s="25">
        <v>4444115</v>
      </c>
      <c r="AK43" s="25" t="s">
        <v>166</v>
      </c>
      <c r="AP43" s="25">
        <v>5</v>
      </c>
      <c r="AQ43" s="34">
        <v>41663</v>
      </c>
      <c r="AR43" s="35">
        <v>41663</v>
      </c>
      <c r="AS43" s="36">
        <f t="shared" si="1"/>
        <v>0</v>
      </c>
      <c r="AT43" s="25" t="s">
        <v>815</v>
      </c>
      <c r="AU43" s="25" t="s">
        <v>252</v>
      </c>
      <c r="AW43" s="38">
        <v>41663</v>
      </c>
      <c r="AX43" s="37" t="s">
        <v>118</v>
      </c>
      <c r="AY43" s="38">
        <v>41663</v>
      </c>
      <c r="CF43" s="38">
        <v>41669</v>
      </c>
    </row>
    <row r="44" spans="1:84">
      <c r="B44" s="25" t="s">
        <v>3730</v>
      </c>
      <c r="C44" s="25">
        <v>1308132</v>
      </c>
      <c r="D44" s="25" t="s">
        <v>94</v>
      </c>
      <c r="E44" s="25" t="s">
        <v>58</v>
      </c>
      <c r="F44" s="25">
        <v>9</v>
      </c>
      <c r="H44" s="25" t="s">
        <v>3731</v>
      </c>
      <c r="I44" s="25" t="s">
        <v>3732</v>
      </c>
      <c r="J44" s="25" t="s">
        <v>80</v>
      </c>
      <c r="K44" s="25">
        <v>52</v>
      </c>
      <c r="M44" s="25" t="s">
        <v>66</v>
      </c>
      <c r="N44" s="25">
        <v>44</v>
      </c>
      <c r="P44" s="25">
        <v>45</v>
      </c>
      <c r="T44" s="25" t="str">
        <f>CONCATENATE(J44," ",K44," ",L44," ",M44," ",N44," ",O44," ",P44," ",Q44," ",R44," ",S44)</f>
        <v xml:space="preserve">CL 52  SUR 44  45   </v>
      </c>
      <c r="U44" s="25" t="s">
        <v>61</v>
      </c>
      <c r="V44" s="25" t="s">
        <v>3733</v>
      </c>
      <c r="W44" s="25" t="s">
        <v>3734</v>
      </c>
      <c r="X44" s="25" t="s">
        <v>80</v>
      </c>
      <c r="Y44" s="25">
        <v>25</v>
      </c>
      <c r="Z44" s="25" t="s">
        <v>83</v>
      </c>
      <c r="AA44" s="25" t="s">
        <v>66</v>
      </c>
      <c r="AB44" s="25">
        <v>48</v>
      </c>
      <c r="AD44" s="25">
        <v>35</v>
      </c>
      <c r="AH44" s="25" t="str">
        <f t="shared" si="0"/>
        <v xml:space="preserve">CL 25 A SUR 48  35   </v>
      </c>
      <c r="AI44" s="25" t="s">
        <v>3735</v>
      </c>
      <c r="AJ44" s="25" t="s">
        <v>61</v>
      </c>
      <c r="AK44" s="25" t="s">
        <v>432</v>
      </c>
      <c r="AP44" s="25">
        <v>1</v>
      </c>
      <c r="AQ44" s="34">
        <v>41661</v>
      </c>
      <c r="AR44" s="35">
        <v>41682</v>
      </c>
      <c r="AS44" s="36">
        <f t="shared" si="1"/>
        <v>21</v>
      </c>
      <c r="AT44" s="25" t="s">
        <v>3256</v>
      </c>
      <c r="AU44" s="25" t="s">
        <v>252</v>
      </c>
    </row>
    <row r="45" spans="1:84">
      <c r="B45" s="25" t="s">
        <v>3736</v>
      </c>
      <c r="C45" s="25">
        <v>1308208</v>
      </c>
      <c r="E45" s="25" t="s">
        <v>101</v>
      </c>
      <c r="F45" s="25" t="s">
        <v>64</v>
      </c>
      <c r="G45" s="25" t="s">
        <v>801</v>
      </c>
      <c r="H45" s="25" t="s">
        <v>3625</v>
      </c>
      <c r="I45" s="25" t="s">
        <v>3344</v>
      </c>
      <c r="T45" s="25" t="s">
        <v>3497</v>
      </c>
      <c r="U45" s="25" t="s">
        <v>61</v>
      </c>
      <c r="V45" s="25">
        <v>3394072</v>
      </c>
      <c r="W45" s="25" t="s">
        <v>2182</v>
      </c>
      <c r="X45" s="25" t="s">
        <v>63</v>
      </c>
      <c r="Y45" s="25">
        <v>24</v>
      </c>
      <c r="Z45" s="25" t="s">
        <v>81</v>
      </c>
      <c r="AB45" s="25">
        <v>41</v>
      </c>
      <c r="AD45" s="25">
        <v>70</v>
      </c>
      <c r="AF45" s="25">
        <v>2</v>
      </c>
      <c r="AH45" s="25" t="str">
        <f t="shared" si="0"/>
        <v xml:space="preserve">KR 24 C  41  70  2 </v>
      </c>
      <c r="AI45" s="25" t="s">
        <v>61</v>
      </c>
      <c r="AJ45" s="25" t="s">
        <v>61</v>
      </c>
      <c r="AK45" s="25" t="s">
        <v>3675</v>
      </c>
      <c r="AP45" s="25">
        <v>6</v>
      </c>
      <c r="AQ45" s="34">
        <v>41666</v>
      </c>
      <c r="AR45" s="35">
        <v>41666</v>
      </c>
      <c r="AS45" s="36">
        <f t="shared" si="1"/>
        <v>0</v>
      </c>
      <c r="AT45" s="25" t="s">
        <v>792</v>
      </c>
      <c r="AU45" s="25" t="s">
        <v>252</v>
      </c>
      <c r="AW45" s="38">
        <v>41667</v>
      </c>
      <c r="AX45" s="37" t="s">
        <v>3682</v>
      </c>
      <c r="AY45" s="38">
        <v>41667</v>
      </c>
    </row>
    <row r="46" spans="1:84">
      <c r="B46" s="25" t="s">
        <v>3737</v>
      </c>
      <c r="C46" s="25">
        <v>1308105</v>
      </c>
      <c r="D46" s="25" t="s">
        <v>3591</v>
      </c>
      <c r="F46" s="25" t="s">
        <v>64</v>
      </c>
      <c r="H46" s="25" t="s">
        <v>3738</v>
      </c>
      <c r="I46" s="25" t="s">
        <v>3739</v>
      </c>
      <c r="J46" s="25" t="s">
        <v>80</v>
      </c>
      <c r="K46" s="25">
        <v>40</v>
      </c>
      <c r="L46" s="25" t="s">
        <v>298</v>
      </c>
      <c r="M46" s="25" t="s">
        <v>66</v>
      </c>
      <c r="N46" s="25">
        <v>32</v>
      </c>
      <c r="P46" s="25">
        <v>75</v>
      </c>
      <c r="T46" s="25" t="str">
        <f>CONCATENATE(J46," ",K46," ",L46," ",M46," ",N46," ",O46," ",P46," ",Q46," ",R46," ",S46)</f>
        <v xml:space="preserve">CL 40 AA SUR 32  75   </v>
      </c>
      <c r="U46" s="25" t="s">
        <v>61</v>
      </c>
      <c r="V46" s="25" t="s">
        <v>3740</v>
      </c>
      <c r="W46" s="25" t="s">
        <v>3001</v>
      </c>
      <c r="X46" s="25" t="s">
        <v>80</v>
      </c>
      <c r="Y46" s="25">
        <v>40</v>
      </c>
      <c r="Z46" s="25" t="s">
        <v>298</v>
      </c>
      <c r="AA46" s="25" t="s">
        <v>66</v>
      </c>
      <c r="AB46" s="25">
        <v>32</v>
      </c>
      <c r="AD46" s="25">
        <v>75</v>
      </c>
      <c r="AF46" s="25">
        <v>6</v>
      </c>
      <c r="AG46" s="25">
        <v>127</v>
      </c>
      <c r="AH46" s="25" t="str">
        <f t="shared" si="0"/>
        <v>CL 40 AA SUR 32  75  6 127</v>
      </c>
      <c r="AI46" s="25" t="s">
        <v>61</v>
      </c>
      <c r="AJ46" s="25" t="s">
        <v>61</v>
      </c>
      <c r="AK46" s="25" t="s">
        <v>67</v>
      </c>
      <c r="AP46" s="25">
        <v>7</v>
      </c>
      <c r="AQ46" s="34">
        <v>41660</v>
      </c>
      <c r="AR46" s="35">
        <v>41690</v>
      </c>
      <c r="AS46" s="36">
        <f t="shared" si="1"/>
        <v>30</v>
      </c>
      <c r="AT46" s="25" t="s">
        <v>806</v>
      </c>
      <c r="AU46" s="25" t="s">
        <v>252</v>
      </c>
      <c r="AW46" s="38">
        <v>41687</v>
      </c>
      <c r="AX46" s="37" t="s">
        <v>92</v>
      </c>
      <c r="AY46" s="38">
        <v>41718</v>
      </c>
      <c r="CF46" s="38">
        <v>41708</v>
      </c>
    </row>
    <row r="47" spans="1:84">
      <c r="B47" s="25" t="s">
        <v>3741</v>
      </c>
      <c r="C47" s="25">
        <v>102806</v>
      </c>
      <c r="D47" s="25" t="s">
        <v>87</v>
      </c>
      <c r="F47" s="25" t="s">
        <v>64</v>
      </c>
      <c r="H47" s="25" t="s">
        <v>3742</v>
      </c>
      <c r="I47" s="25" t="s">
        <v>3743</v>
      </c>
      <c r="J47" s="25" t="s">
        <v>80</v>
      </c>
      <c r="K47" s="25">
        <v>40</v>
      </c>
      <c r="L47" s="25" t="s">
        <v>72</v>
      </c>
      <c r="M47" s="25" t="s">
        <v>66</v>
      </c>
      <c r="N47" s="25">
        <v>24</v>
      </c>
      <c r="O47" s="25" t="s">
        <v>170</v>
      </c>
      <c r="P47" s="25">
        <v>200</v>
      </c>
      <c r="T47" s="25" t="str">
        <f>CONCATENATE(J47," ",K47," ",L47," ",M47," ",N47," ",O47," ",P47," ",Q47," ",R47," ",S47)</f>
        <v xml:space="preserve">CL 40 F SUR 24 D 200   </v>
      </c>
      <c r="U47" s="25" t="s">
        <v>61</v>
      </c>
      <c r="V47" s="25">
        <v>3060087</v>
      </c>
      <c r="W47" s="25" t="s">
        <v>3001</v>
      </c>
      <c r="AH47" s="25" t="s">
        <v>3497</v>
      </c>
      <c r="AI47" s="25" t="s">
        <v>61</v>
      </c>
      <c r="AJ47" s="25" t="s">
        <v>61</v>
      </c>
      <c r="AK47" s="25" t="s">
        <v>3675</v>
      </c>
      <c r="AP47" s="25">
        <v>6</v>
      </c>
      <c r="AQ47" s="34">
        <v>41655</v>
      </c>
      <c r="AR47" s="35"/>
      <c r="AS47" s="36">
        <f t="shared" si="1"/>
        <v>-41655</v>
      </c>
      <c r="AT47" s="25" t="s">
        <v>792</v>
      </c>
      <c r="AU47" s="25" t="s">
        <v>252</v>
      </c>
    </row>
    <row r="48" spans="1:84">
      <c r="B48" s="25" t="s">
        <v>3744</v>
      </c>
      <c r="C48" s="25">
        <v>1308173</v>
      </c>
      <c r="E48" s="25" t="s">
        <v>101</v>
      </c>
      <c r="F48" s="25" t="s">
        <v>64</v>
      </c>
      <c r="G48" s="25" t="s">
        <v>801</v>
      </c>
      <c r="H48" s="25" t="s">
        <v>3625</v>
      </c>
      <c r="I48" s="25" t="s">
        <v>273</v>
      </c>
      <c r="T48" s="25" t="s">
        <v>3497</v>
      </c>
      <c r="U48" s="25" t="s">
        <v>61</v>
      </c>
      <c r="V48" s="25" t="s">
        <v>61</v>
      </c>
      <c r="W48" s="25" t="s">
        <v>3745</v>
      </c>
      <c r="AH48" s="25" t="s">
        <v>3497</v>
      </c>
      <c r="AI48" s="25" t="s">
        <v>61</v>
      </c>
      <c r="AJ48" s="25" t="s">
        <v>61</v>
      </c>
      <c r="AK48" s="25" t="s">
        <v>225</v>
      </c>
      <c r="AP48" s="25">
        <v>7</v>
      </c>
      <c r="AQ48" s="34">
        <v>41653</v>
      </c>
      <c r="AR48" s="35">
        <v>41656</v>
      </c>
      <c r="AS48" s="36">
        <f t="shared" si="1"/>
        <v>3</v>
      </c>
      <c r="AT48" s="25" t="s">
        <v>792</v>
      </c>
      <c r="AU48" s="25" t="s">
        <v>252</v>
      </c>
      <c r="AW48" s="38">
        <v>41656</v>
      </c>
      <c r="AX48" s="37" t="s">
        <v>3682</v>
      </c>
      <c r="AY48" s="38">
        <v>41656</v>
      </c>
      <c r="CF48" s="38">
        <v>41673</v>
      </c>
    </row>
    <row r="49" spans="1:85">
      <c r="A49" s="25" t="s">
        <v>3746</v>
      </c>
      <c r="B49" s="25" t="s">
        <v>3747</v>
      </c>
      <c r="C49" s="25" t="s">
        <v>3748</v>
      </c>
      <c r="F49" s="25" t="s">
        <v>64</v>
      </c>
      <c r="G49" s="25" t="s">
        <v>801</v>
      </c>
      <c r="H49" s="25" t="s">
        <v>3625</v>
      </c>
      <c r="I49" s="25" t="s">
        <v>273</v>
      </c>
      <c r="T49" s="25" t="s">
        <v>3497</v>
      </c>
      <c r="U49" s="25" t="s">
        <v>61</v>
      </c>
      <c r="V49" s="25" t="s">
        <v>61</v>
      </c>
      <c r="W49" s="25" t="s">
        <v>3749</v>
      </c>
      <c r="X49" s="25" t="s">
        <v>80</v>
      </c>
      <c r="Y49" s="25">
        <v>34</v>
      </c>
      <c r="Z49" s="25" t="s">
        <v>136</v>
      </c>
      <c r="AA49" s="25" t="s">
        <v>66</v>
      </c>
      <c r="AH49" s="25" t="str">
        <f t="shared" si="0"/>
        <v xml:space="preserve">CL 34 DD SUR      </v>
      </c>
      <c r="AI49" s="25" t="s">
        <v>61</v>
      </c>
      <c r="AJ49" s="25" t="s">
        <v>61</v>
      </c>
      <c r="AK49" s="25" t="s">
        <v>311</v>
      </c>
      <c r="AP49" s="25">
        <v>5</v>
      </c>
      <c r="AQ49" s="34">
        <v>41653</v>
      </c>
      <c r="AR49" s="35">
        <v>41652</v>
      </c>
      <c r="AS49" s="36">
        <f t="shared" si="1"/>
        <v>-1</v>
      </c>
      <c r="AT49" s="25" t="s">
        <v>792</v>
      </c>
      <c r="AU49" s="25" t="s">
        <v>15</v>
      </c>
      <c r="AW49" s="38">
        <v>41652</v>
      </c>
      <c r="AX49" s="37" t="s">
        <v>3682</v>
      </c>
      <c r="AY49" s="38">
        <v>41652</v>
      </c>
    </row>
    <row r="50" spans="1:85">
      <c r="B50" s="25" t="s">
        <v>3750</v>
      </c>
      <c r="C50" s="25">
        <v>1307802</v>
      </c>
      <c r="D50" s="25" t="s">
        <v>3686</v>
      </c>
      <c r="F50" s="25" t="s">
        <v>64</v>
      </c>
      <c r="H50" s="25" t="s">
        <v>3751</v>
      </c>
      <c r="I50" s="25" t="s">
        <v>3752</v>
      </c>
      <c r="T50" s="25" t="s">
        <v>3497</v>
      </c>
      <c r="U50" s="25" t="s">
        <v>61</v>
      </c>
      <c r="V50" s="25">
        <v>3394000</v>
      </c>
      <c r="W50" s="25" t="s">
        <v>3753</v>
      </c>
      <c r="X50" s="25" t="s">
        <v>63</v>
      </c>
      <c r="Y50" s="25">
        <v>27</v>
      </c>
      <c r="AB50" s="25">
        <v>20</v>
      </c>
      <c r="AD50" s="25">
        <v>181</v>
      </c>
      <c r="AE50" s="25" t="s">
        <v>66</v>
      </c>
      <c r="AH50" s="25" t="str">
        <f t="shared" si="0"/>
        <v xml:space="preserve">KR 27   20  181 SUR  </v>
      </c>
      <c r="AI50" s="25" t="s">
        <v>61</v>
      </c>
      <c r="AJ50" s="25">
        <v>5702506</v>
      </c>
      <c r="AK50" s="25" t="s">
        <v>374</v>
      </c>
      <c r="AP50" s="25">
        <v>4</v>
      </c>
      <c r="AQ50" s="34">
        <v>41662</v>
      </c>
      <c r="AR50" s="35">
        <v>42904</v>
      </c>
      <c r="AS50" s="36">
        <f t="shared" si="1"/>
        <v>1242</v>
      </c>
      <c r="AU50" s="25" t="s">
        <v>15</v>
      </c>
    </row>
    <row r="51" spans="1:85">
      <c r="B51" s="25" t="s">
        <v>3754</v>
      </c>
      <c r="C51" s="25">
        <v>1308144</v>
      </c>
      <c r="E51" s="25" t="s">
        <v>101</v>
      </c>
      <c r="F51" s="25" t="s">
        <v>64</v>
      </c>
      <c r="H51" s="25" t="s">
        <v>3755</v>
      </c>
      <c r="I51" s="25" t="s">
        <v>3344</v>
      </c>
      <c r="T51" s="25" t="s">
        <v>3497</v>
      </c>
      <c r="U51" s="25" t="s">
        <v>61</v>
      </c>
      <c r="V51" s="25">
        <v>3394072</v>
      </c>
      <c r="W51" s="25" t="s">
        <v>3756</v>
      </c>
      <c r="X51" s="25" t="s">
        <v>289</v>
      </c>
      <c r="Y51" s="25">
        <v>31</v>
      </c>
      <c r="Z51" s="25" t="s">
        <v>315</v>
      </c>
      <c r="AB51" s="25">
        <v>33</v>
      </c>
      <c r="AC51" s="25" t="s">
        <v>83</v>
      </c>
      <c r="AD51" s="25">
        <v>26</v>
      </c>
      <c r="AE51" s="25" t="s">
        <v>66</v>
      </c>
      <c r="AH51" s="25" t="str">
        <f t="shared" si="0"/>
        <v xml:space="preserve">DG 31 E  33 A 26 SUR  </v>
      </c>
      <c r="AI51" s="25" t="s">
        <v>61</v>
      </c>
      <c r="AJ51" s="25" t="s">
        <v>61</v>
      </c>
      <c r="AK51" s="25" t="s">
        <v>496</v>
      </c>
      <c r="AP51" s="25">
        <v>9</v>
      </c>
      <c r="AQ51" s="34">
        <v>41662</v>
      </c>
      <c r="AR51" s="35">
        <v>41680</v>
      </c>
      <c r="AS51" s="36">
        <f t="shared" si="1"/>
        <v>18</v>
      </c>
      <c r="AT51" s="25" t="s">
        <v>792</v>
      </c>
      <c r="AU51" s="25" t="s">
        <v>15</v>
      </c>
      <c r="CF51" s="38">
        <v>41778</v>
      </c>
    </row>
    <row r="52" spans="1:85">
      <c r="B52" s="25" t="s">
        <v>3757</v>
      </c>
      <c r="C52" s="25">
        <v>1308165</v>
      </c>
      <c r="E52" s="25" t="s">
        <v>101</v>
      </c>
      <c r="F52" s="25" t="s">
        <v>64</v>
      </c>
      <c r="H52" s="25" t="s">
        <v>3758</v>
      </c>
      <c r="I52" s="25" t="s">
        <v>3759</v>
      </c>
      <c r="T52" s="25" t="s">
        <v>3760</v>
      </c>
      <c r="U52" s="25" t="s">
        <v>61</v>
      </c>
      <c r="V52" s="25">
        <v>3414519</v>
      </c>
      <c r="W52" s="25" t="s">
        <v>3001</v>
      </c>
      <c r="AH52" s="25" t="s">
        <v>3761</v>
      </c>
      <c r="AI52" s="25" t="s">
        <v>61</v>
      </c>
      <c r="AJ52" s="25" t="s">
        <v>61</v>
      </c>
      <c r="AL52" s="25" t="s">
        <v>91</v>
      </c>
      <c r="AP52" s="25">
        <v>12</v>
      </c>
      <c r="AQ52" s="34">
        <v>41663</v>
      </c>
      <c r="AR52" s="35">
        <v>41775</v>
      </c>
      <c r="AS52" s="36">
        <f t="shared" si="1"/>
        <v>112</v>
      </c>
      <c r="AT52" s="25" t="s">
        <v>815</v>
      </c>
      <c r="AU52" s="25" t="s">
        <v>195</v>
      </c>
      <c r="AW52" s="38">
        <v>41775</v>
      </c>
      <c r="AX52" s="37" t="s">
        <v>140</v>
      </c>
      <c r="AY52" s="38">
        <v>41775</v>
      </c>
    </row>
    <row r="53" spans="1:85">
      <c r="B53" s="25" t="s">
        <v>3762</v>
      </c>
      <c r="C53" s="25">
        <v>1308167</v>
      </c>
      <c r="E53" s="25" t="s">
        <v>101</v>
      </c>
      <c r="F53" s="25" t="s">
        <v>64</v>
      </c>
      <c r="H53" s="25" t="s">
        <v>3763</v>
      </c>
      <c r="I53" s="25" t="s">
        <v>3764</v>
      </c>
      <c r="J53" s="25" t="s">
        <v>146</v>
      </c>
      <c r="K53" s="25">
        <v>34</v>
      </c>
      <c r="L53" s="25" t="s">
        <v>315</v>
      </c>
      <c r="M53" s="25" t="s">
        <v>66</v>
      </c>
      <c r="N53" s="25">
        <v>33</v>
      </c>
      <c r="P53" s="25">
        <v>13</v>
      </c>
      <c r="S53" s="25">
        <v>301</v>
      </c>
      <c r="T53" s="25" t="str">
        <f>CONCATENATE(J53," ",K53," ",L53," ",M53," ",N53," ",O53," ",P53," ",Q53," ",R53," ",S53)</f>
        <v>TR 34 E SUR 33  13   301</v>
      </c>
      <c r="U53" s="25">
        <v>42980444</v>
      </c>
      <c r="V53" s="25">
        <v>3316196</v>
      </c>
      <c r="W53" s="25" t="s">
        <v>3765</v>
      </c>
      <c r="X53" s="25" t="s">
        <v>146</v>
      </c>
      <c r="Y53" s="25">
        <v>34</v>
      </c>
      <c r="Z53" s="25" t="s">
        <v>315</v>
      </c>
      <c r="AA53" s="25" t="s">
        <v>66</v>
      </c>
      <c r="AB53" s="25">
        <v>33</v>
      </c>
      <c r="AH53" s="25" t="str">
        <f t="shared" si="0"/>
        <v xml:space="preserve">TR 34 E SUR 33     </v>
      </c>
      <c r="AI53" s="25" t="s">
        <v>61</v>
      </c>
      <c r="AJ53" s="25" t="s">
        <v>61</v>
      </c>
      <c r="AK53" s="25" t="s">
        <v>232</v>
      </c>
      <c r="AP53" s="25">
        <v>9</v>
      </c>
      <c r="AQ53" s="34">
        <v>41663</v>
      </c>
      <c r="AR53" s="35">
        <v>41675</v>
      </c>
      <c r="AS53" s="36">
        <f t="shared" si="1"/>
        <v>12</v>
      </c>
      <c r="AT53" s="25" t="s">
        <v>792</v>
      </c>
      <c r="AU53" s="25" t="s">
        <v>195</v>
      </c>
    </row>
    <row r="54" spans="1:85">
      <c r="B54" s="25" t="s">
        <v>3766</v>
      </c>
      <c r="C54" s="25">
        <v>1308174</v>
      </c>
      <c r="D54" s="25" t="s">
        <v>94</v>
      </c>
      <c r="F54" s="25" t="s">
        <v>64</v>
      </c>
      <c r="H54" s="25" t="s">
        <v>3767</v>
      </c>
      <c r="I54" s="25" t="s">
        <v>3768</v>
      </c>
      <c r="T54" s="25" t="s">
        <v>3769</v>
      </c>
      <c r="U54" s="25" t="s">
        <v>61</v>
      </c>
      <c r="V54" s="25">
        <v>3104626390</v>
      </c>
      <c r="W54" s="25" t="s">
        <v>3770</v>
      </c>
      <c r="AH54" s="25" t="s">
        <v>3497</v>
      </c>
      <c r="AI54" s="25" t="s">
        <v>61</v>
      </c>
      <c r="AJ54" s="25" t="s">
        <v>61</v>
      </c>
      <c r="AL54" s="25" t="s">
        <v>91</v>
      </c>
      <c r="AP54" s="25">
        <v>12</v>
      </c>
      <c r="AQ54" s="34">
        <v>41666</v>
      </c>
      <c r="AR54" s="35"/>
      <c r="AS54" s="36">
        <f t="shared" si="1"/>
        <v>-41666</v>
      </c>
      <c r="AT54" s="25" t="s">
        <v>792</v>
      </c>
      <c r="AU54" s="25" t="s">
        <v>105</v>
      </c>
    </row>
    <row r="55" spans="1:85">
      <c r="B55" s="25" t="s">
        <v>3771</v>
      </c>
      <c r="C55" s="25" t="s">
        <v>3772</v>
      </c>
      <c r="E55" s="25" t="s">
        <v>101</v>
      </c>
      <c r="F55" s="25" t="s">
        <v>64</v>
      </c>
      <c r="H55" s="25" t="s">
        <v>3773</v>
      </c>
      <c r="I55" s="25" t="s">
        <v>3344</v>
      </c>
      <c r="T55" s="25" t="s">
        <v>3497</v>
      </c>
      <c r="U55" s="25" t="s">
        <v>61</v>
      </c>
      <c r="V55" s="25">
        <v>3394072</v>
      </c>
      <c r="W55" s="25" t="s">
        <v>3774</v>
      </c>
      <c r="X55" s="25" t="s">
        <v>63</v>
      </c>
      <c r="Y55" s="25">
        <v>46</v>
      </c>
      <c r="AB55" s="25">
        <v>7</v>
      </c>
      <c r="AD55" s="25">
        <v>103</v>
      </c>
      <c r="AH55" s="25" t="str">
        <f t="shared" si="0"/>
        <v xml:space="preserve">KR 46   7  103   </v>
      </c>
      <c r="AI55" s="25" t="s">
        <v>3775</v>
      </c>
      <c r="AJ55" s="25">
        <v>3115676</v>
      </c>
      <c r="AK55" s="25" t="s">
        <v>635</v>
      </c>
      <c r="AP55" s="25">
        <v>3</v>
      </c>
      <c r="AQ55" s="34">
        <v>41666</v>
      </c>
      <c r="AR55" s="35">
        <v>41666</v>
      </c>
      <c r="AS55" s="36">
        <f t="shared" si="1"/>
        <v>0</v>
      </c>
      <c r="AT55" s="25" t="s">
        <v>3256</v>
      </c>
      <c r="AU55" s="25" t="s">
        <v>15</v>
      </c>
      <c r="AW55" s="38">
        <v>41666</v>
      </c>
      <c r="AX55" s="37" t="s">
        <v>92</v>
      </c>
      <c r="AY55" s="38">
        <v>41666</v>
      </c>
      <c r="BV55" s="38">
        <v>41814</v>
      </c>
      <c r="BW55" s="38">
        <v>41814</v>
      </c>
      <c r="CF55" s="38">
        <v>41940</v>
      </c>
    </row>
    <row r="56" spans="1:85">
      <c r="B56" s="25" t="s">
        <v>3776</v>
      </c>
      <c r="C56" s="25" t="s">
        <v>3777</v>
      </c>
      <c r="E56" s="25" t="s">
        <v>101</v>
      </c>
      <c r="F56" s="25" t="s">
        <v>64</v>
      </c>
      <c r="H56" s="25" t="s">
        <v>3778</v>
      </c>
      <c r="I56" s="25" t="s">
        <v>3482</v>
      </c>
      <c r="T56" s="25" t="s">
        <v>3497</v>
      </c>
      <c r="U56" s="25" t="s">
        <v>61</v>
      </c>
      <c r="V56" s="25">
        <v>3394072</v>
      </c>
      <c r="W56" s="25" t="s">
        <v>3779</v>
      </c>
      <c r="X56" s="25" t="s">
        <v>146</v>
      </c>
      <c r="Y56" s="25">
        <v>32</v>
      </c>
      <c r="Z56" s="25" t="s">
        <v>83</v>
      </c>
      <c r="AA56" s="25" t="s">
        <v>66</v>
      </c>
      <c r="AB56" s="25">
        <v>29</v>
      </c>
      <c r="AD56" s="25">
        <v>54</v>
      </c>
      <c r="AH56" s="25" t="str">
        <f t="shared" si="0"/>
        <v xml:space="preserve">TR 32 A SUR 29  54   </v>
      </c>
      <c r="AI56" s="25" t="s">
        <v>61</v>
      </c>
      <c r="AJ56" s="25" t="s">
        <v>61</v>
      </c>
      <c r="AK56" s="25" t="s">
        <v>635</v>
      </c>
      <c r="AP56" s="25">
        <v>3</v>
      </c>
      <c r="AQ56" s="34">
        <v>41666</v>
      </c>
      <c r="AR56" s="35">
        <v>41688</v>
      </c>
      <c r="AS56" s="36">
        <f t="shared" si="1"/>
        <v>22</v>
      </c>
      <c r="AT56" s="25" t="s">
        <v>792</v>
      </c>
      <c r="AU56" s="25" t="s">
        <v>15</v>
      </c>
      <c r="AW56" s="38">
        <v>41688</v>
      </c>
      <c r="AX56" s="37" t="s">
        <v>140</v>
      </c>
      <c r="AY56" s="38">
        <v>41688</v>
      </c>
      <c r="CF56" s="38">
        <v>41689</v>
      </c>
    </row>
    <row r="57" spans="1:85">
      <c r="B57" s="25" t="s">
        <v>3780</v>
      </c>
      <c r="C57" s="25">
        <v>1308177</v>
      </c>
      <c r="E57" s="25" t="s">
        <v>101</v>
      </c>
      <c r="F57" s="25" t="s">
        <v>64</v>
      </c>
      <c r="H57" s="25" t="s">
        <v>3781</v>
      </c>
      <c r="I57" s="25" t="s">
        <v>273</v>
      </c>
      <c r="T57" s="25" t="s">
        <v>3497</v>
      </c>
      <c r="U57" s="25" t="s">
        <v>61</v>
      </c>
      <c r="V57" s="25" t="s">
        <v>61</v>
      </c>
      <c r="W57" s="25" t="s">
        <v>3782</v>
      </c>
      <c r="X57" s="25" t="s">
        <v>80</v>
      </c>
      <c r="Y57" s="25">
        <v>37</v>
      </c>
      <c r="AA57" s="25" t="s">
        <v>66</v>
      </c>
      <c r="AB57" s="25">
        <v>40</v>
      </c>
      <c r="AH57" s="25" t="str">
        <f t="shared" si="0"/>
        <v xml:space="preserve">CL 37  SUR 40     </v>
      </c>
      <c r="AI57" s="25" t="s">
        <v>61</v>
      </c>
      <c r="AJ57" s="25" t="s">
        <v>61</v>
      </c>
      <c r="AK57" s="25" t="s">
        <v>3623</v>
      </c>
      <c r="AP57" s="25">
        <v>9</v>
      </c>
      <c r="AQ57" s="34">
        <v>41666</v>
      </c>
      <c r="AR57" s="35">
        <v>41676</v>
      </c>
      <c r="AS57" s="36">
        <f t="shared" si="1"/>
        <v>10</v>
      </c>
      <c r="AT57" s="25" t="s">
        <v>792</v>
      </c>
      <c r="AU57" s="25" t="s">
        <v>195</v>
      </c>
    </row>
    <row r="58" spans="1:85">
      <c r="B58" s="25" t="s">
        <v>3783</v>
      </c>
      <c r="C58" s="25">
        <v>102695</v>
      </c>
      <c r="D58" s="25" t="s">
        <v>3686</v>
      </c>
      <c r="F58" s="25" t="s">
        <v>64</v>
      </c>
      <c r="H58" s="25" t="s">
        <v>3784</v>
      </c>
      <c r="I58" s="25" t="s">
        <v>3785</v>
      </c>
      <c r="J58" s="25" t="s">
        <v>289</v>
      </c>
      <c r="K58" s="25">
        <v>30</v>
      </c>
      <c r="N58" s="25">
        <v>34</v>
      </c>
      <c r="O58" s="25" t="s">
        <v>104</v>
      </c>
      <c r="P58" s="25">
        <v>22</v>
      </c>
      <c r="Q58" s="25" t="s">
        <v>66</v>
      </c>
      <c r="T58" s="25" t="str">
        <f>CONCATENATE(J58," ",K58," ",L58," ",M58," ",N58," ",O58," ",P58," ",Q58," ",R58," ",S58)</f>
        <v xml:space="preserve">DG 30   34 B 22 SUR  </v>
      </c>
      <c r="U58" s="25" t="s">
        <v>61</v>
      </c>
      <c r="V58" s="25">
        <v>3323902</v>
      </c>
      <c r="W58" s="25" t="s">
        <v>3001</v>
      </c>
      <c r="AH58" s="25" t="s">
        <v>3497</v>
      </c>
      <c r="AI58" s="25" t="s">
        <v>61</v>
      </c>
      <c r="AJ58" s="25" t="s">
        <v>61</v>
      </c>
      <c r="AK58" s="25" t="s">
        <v>194</v>
      </c>
      <c r="AP58" s="25">
        <v>3</v>
      </c>
      <c r="AQ58" s="34">
        <v>41659</v>
      </c>
      <c r="AR58" s="35"/>
      <c r="AS58" s="36">
        <f t="shared" si="1"/>
        <v>-41659</v>
      </c>
      <c r="AT58" s="25" t="s">
        <v>792</v>
      </c>
      <c r="AU58" s="25" t="s">
        <v>105</v>
      </c>
    </row>
    <row r="59" spans="1:85">
      <c r="A59" s="25" t="s">
        <v>3786</v>
      </c>
      <c r="B59" s="25" t="s">
        <v>3787</v>
      </c>
      <c r="C59" s="25">
        <v>1307971</v>
      </c>
      <c r="D59" s="25" t="s">
        <v>3686</v>
      </c>
      <c r="F59" s="25" t="s">
        <v>64</v>
      </c>
      <c r="H59" s="25" t="s">
        <v>3788</v>
      </c>
      <c r="I59" s="25" t="s">
        <v>3752</v>
      </c>
      <c r="T59" s="25" t="s">
        <v>3497</v>
      </c>
      <c r="U59" s="25" t="s">
        <v>61</v>
      </c>
      <c r="V59" s="25">
        <v>3394000</v>
      </c>
      <c r="W59" s="25" t="s">
        <v>3789</v>
      </c>
      <c r="AH59" s="25" t="s">
        <v>3497</v>
      </c>
      <c r="AI59" s="25" t="s">
        <v>61</v>
      </c>
      <c r="AJ59" s="25" t="s">
        <v>61</v>
      </c>
      <c r="AL59" s="25" t="s">
        <v>91</v>
      </c>
      <c r="AP59" s="25">
        <v>12</v>
      </c>
      <c r="AQ59" s="34">
        <v>41653</v>
      </c>
      <c r="AR59" s="35"/>
      <c r="AS59" s="36">
        <f t="shared" si="1"/>
        <v>-41653</v>
      </c>
      <c r="AT59" s="25" t="s">
        <v>792</v>
      </c>
      <c r="AU59" s="25" t="s">
        <v>15</v>
      </c>
    </row>
    <row r="60" spans="1:85">
      <c r="B60" s="25" t="s">
        <v>3790</v>
      </c>
      <c r="C60" s="25">
        <v>1308214</v>
      </c>
      <c r="E60" s="25" t="s">
        <v>101</v>
      </c>
      <c r="F60" s="25" t="s">
        <v>64</v>
      </c>
      <c r="H60" s="25" t="s">
        <v>3791</v>
      </c>
      <c r="I60" s="25" t="s">
        <v>273</v>
      </c>
      <c r="T60" s="25" t="s">
        <v>3497</v>
      </c>
      <c r="U60" s="25" t="s">
        <v>61</v>
      </c>
      <c r="V60" s="25" t="s">
        <v>61</v>
      </c>
      <c r="W60" s="25" t="s">
        <v>3792</v>
      </c>
      <c r="X60" s="25" t="s">
        <v>63</v>
      </c>
      <c r="Y60" s="25">
        <v>41</v>
      </c>
      <c r="Z60" s="25" t="s">
        <v>104</v>
      </c>
      <c r="AB60" s="25">
        <v>44</v>
      </c>
      <c r="AD60" s="25">
        <v>9</v>
      </c>
      <c r="AE60" s="25" t="s">
        <v>66</v>
      </c>
      <c r="AH60" s="25" t="str">
        <f t="shared" si="0"/>
        <v xml:space="preserve">KR 41 B  44  9 SUR  </v>
      </c>
      <c r="AI60" s="25" t="s">
        <v>61</v>
      </c>
      <c r="AJ60" s="25" t="s">
        <v>61</v>
      </c>
      <c r="AK60" s="25" t="s">
        <v>67</v>
      </c>
      <c r="AP60" s="25">
        <v>7</v>
      </c>
      <c r="AQ60" s="34">
        <v>41667</v>
      </c>
      <c r="AR60" s="35">
        <v>41779</v>
      </c>
      <c r="AS60" s="36">
        <f t="shared" si="1"/>
        <v>112</v>
      </c>
      <c r="AT60" s="25" t="s">
        <v>792</v>
      </c>
      <c r="AU60" s="25" t="s">
        <v>15</v>
      </c>
      <c r="AW60" s="38">
        <v>41779</v>
      </c>
      <c r="AX60" s="37" t="s">
        <v>140</v>
      </c>
      <c r="AY60" s="38">
        <v>41779</v>
      </c>
      <c r="CF60" s="38">
        <v>41779</v>
      </c>
    </row>
    <row r="61" spans="1:85">
      <c r="B61" s="25" t="s">
        <v>3793</v>
      </c>
      <c r="C61" s="25">
        <v>1308202</v>
      </c>
      <c r="D61" s="25" t="s">
        <v>3686</v>
      </c>
      <c r="F61" s="25" t="s">
        <v>64</v>
      </c>
      <c r="H61" s="25" t="s">
        <v>3794</v>
      </c>
      <c r="I61" s="25" t="s">
        <v>411</v>
      </c>
      <c r="T61" s="25" t="s">
        <v>3497</v>
      </c>
      <c r="U61" s="25" t="s">
        <v>61</v>
      </c>
      <c r="V61" s="25">
        <v>5381038</v>
      </c>
      <c r="W61" s="25" t="s">
        <v>3795</v>
      </c>
      <c r="AH61" s="25" t="s">
        <v>3497</v>
      </c>
      <c r="AI61" s="25" t="s">
        <v>61</v>
      </c>
      <c r="AJ61" s="25" t="s">
        <v>61</v>
      </c>
      <c r="AL61" s="25" t="s">
        <v>363</v>
      </c>
      <c r="AP61" s="25">
        <v>13</v>
      </c>
      <c r="AQ61" s="34">
        <v>41667</v>
      </c>
      <c r="AR61" s="35">
        <v>41691</v>
      </c>
      <c r="AS61" s="36">
        <f t="shared" si="1"/>
        <v>24</v>
      </c>
      <c r="AT61" s="25" t="s">
        <v>815</v>
      </c>
      <c r="AU61" s="25" t="s">
        <v>15</v>
      </c>
      <c r="AW61" s="38">
        <v>41691</v>
      </c>
      <c r="AX61" s="37" t="s">
        <v>368</v>
      </c>
      <c r="AY61" s="38">
        <v>41691</v>
      </c>
      <c r="CF61" s="38">
        <v>41691</v>
      </c>
      <c r="CG61" s="38">
        <v>41691</v>
      </c>
    </row>
    <row r="62" spans="1:85">
      <c r="A62" s="25" t="s">
        <v>3796</v>
      </c>
      <c r="B62" s="25" t="s">
        <v>3797</v>
      </c>
      <c r="C62" s="25">
        <v>1308233</v>
      </c>
      <c r="E62" s="25" t="s">
        <v>101</v>
      </c>
      <c r="F62" s="25" t="s">
        <v>64</v>
      </c>
      <c r="H62" s="25" t="s">
        <v>3798</v>
      </c>
      <c r="I62" s="25" t="s">
        <v>3799</v>
      </c>
      <c r="J62" s="25" t="s">
        <v>63</v>
      </c>
      <c r="K62" s="25">
        <v>30</v>
      </c>
      <c r="N62" s="25">
        <v>41</v>
      </c>
      <c r="O62" s="25" t="s">
        <v>198</v>
      </c>
      <c r="P62" s="25">
        <v>42</v>
      </c>
      <c r="Q62" s="25" t="s">
        <v>66</v>
      </c>
      <c r="T62" s="25" t="str">
        <f>CONCATENATE(J62," ",K62," ",L62," ",M62," ",N62," ",O62," ",P62," ",Q62," ",R62," ",S62)</f>
        <v xml:space="preserve">KR 30   41 BB 42 SUR  </v>
      </c>
      <c r="U62" s="25" t="s">
        <v>61</v>
      </c>
      <c r="V62" s="25" t="s">
        <v>3800</v>
      </c>
      <c r="W62" s="25" t="s">
        <v>3801</v>
      </c>
      <c r="AH62" s="25" t="s">
        <v>3497</v>
      </c>
      <c r="AI62" s="25" t="s">
        <v>61</v>
      </c>
      <c r="AJ62" s="25" t="s">
        <v>61</v>
      </c>
      <c r="AK62" s="25" t="s">
        <v>322</v>
      </c>
      <c r="AP62" s="25">
        <v>6</v>
      </c>
      <c r="AQ62" s="34">
        <v>41668</v>
      </c>
      <c r="AR62" s="35">
        <v>41780</v>
      </c>
      <c r="AS62" s="36">
        <f t="shared" si="1"/>
        <v>112</v>
      </c>
      <c r="AT62" s="25" t="s">
        <v>792</v>
      </c>
      <c r="AU62" s="25" t="s">
        <v>202</v>
      </c>
      <c r="AW62" s="38">
        <v>41780</v>
      </c>
      <c r="AX62" s="37" t="s">
        <v>3656</v>
      </c>
      <c r="AY62" s="38">
        <v>41786</v>
      </c>
    </row>
    <row r="63" spans="1:85">
      <c r="B63" s="25" t="s">
        <v>3802</v>
      </c>
      <c r="C63" s="25">
        <v>1308236</v>
      </c>
      <c r="E63" s="25" t="s">
        <v>101</v>
      </c>
      <c r="F63" s="25" t="s">
        <v>64</v>
      </c>
      <c r="H63" s="25" t="s">
        <v>3803</v>
      </c>
      <c r="I63" s="25" t="s">
        <v>3804</v>
      </c>
      <c r="T63" s="25" t="s">
        <v>3497</v>
      </c>
      <c r="U63" s="25" t="s">
        <v>61</v>
      </c>
      <c r="V63" s="25">
        <v>4600800</v>
      </c>
      <c r="W63" s="25" t="s">
        <v>2182</v>
      </c>
      <c r="X63" s="25" t="s">
        <v>80</v>
      </c>
      <c r="Y63" s="25">
        <v>33</v>
      </c>
      <c r="AA63" s="25" t="s">
        <v>66</v>
      </c>
      <c r="AB63" s="25">
        <v>43</v>
      </c>
      <c r="AC63" s="25" t="s">
        <v>83</v>
      </c>
      <c r="AH63" s="25" t="str">
        <f t="shared" si="0"/>
        <v xml:space="preserve">CL 33  SUR 43 A    </v>
      </c>
      <c r="AI63" s="25" t="s">
        <v>61</v>
      </c>
      <c r="AJ63" s="25" t="s">
        <v>61</v>
      </c>
      <c r="AK63" s="25" t="s">
        <v>615</v>
      </c>
      <c r="AP63" s="25">
        <v>2</v>
      </c>
      <c r="AQ63" s="34">
        <v>41668</v>
      </c>
      <c r="AR63" s="35"/>
      <c r="AS63" s="36">
        <f t="shared" si="1"/>
        <v>-41668</v>
      </c>
      <c r="AT63" s="25" t="s">
        <v>3256</v>
      </c>
      <c r="AU63" s="25" t="s">
        <v>202</v>
      </c>
      <c r="AW63" s="38">
        <v>41681</v>
      </c>
      <c r="AX63" s="37" t="s">
        <v>503</v>
      </c>
      <c r="AY63" s="38">
        <v>41681</v>
      </c>
    </row>
    <row r="64" spans="1:85">
      <c r="B64" s="25" t="s">
        <v>3805</v>
      </c>
      <c r="C64" s="25">
        <v>1308247</v>
      </c>
      <c r="E64" s="25" t="s">
        <v>101</v>
      </c>
      <c r="F64" s="25" t="s">
        <v>64</v>
      </c>
      <c r="H64" s="25" t="s">
        <v>3806</v>
      </c>
      <c r="I64" s="25" t="s">
        <v>3807</v>
      </c>
      <c r="J64" s="25" t="s">
        <v>146</v>
      </c>
      <c r="K64" s="25">
        <v>34</v>
      </c>
      <c r="L64" s="25" t="s">
        <v>104</v>
      </c>
      <c r="M64" s="25" t="s">
        <v>66</v>
      </c>
      <c r="N64" s="25">
        <v>32</v>
      </c>
      <c r="O64" s="25" t="s">
        <v>104</v>
      </c>
      <c r="P64" s="25">
        <v>65</v>
      </c>
      <c r="T64" s="25" t="str">
        <f>CONCATENATE(J64," ",K64," ",L64," ",M64," ",N64," ",O64," ",P64," ",Q64," ",R64," ",S64)</f>
        <v xml:space="preserve">TR 34 B SUR 32 B 65   </v>
      </c>
      <c r="U64" s="25" t="s">
        <v>61</v>
      </c>
      <c r="V64" s="25">
        <v>3335325</v>
      </c>
      <c r="W64" s="25" t="s">
        <v>3808</v>
      </c>
      <c r="X64" s="25" t="s">
        <v>146</v>
      </c>
      <c r="Y64" s="25">
        <v>34</v>
      </c>
      <c r="Z64" s="25" t="s">
        <v>104</v>
      </c>
      <c r="AA64" s="25" t="s">
        <v>66</v>
      </c>
      <c r="AB64" s="25">
        <v>32</v>
      </c>
      <c r="AC64" s="25" t="s">
        <v>104</v>
      </c>
      <c r="AD64" s="25">
        <v>65</v>
      </c>
      <c r="AH64" s="25" t="str">
        <f t="shared" si="0"/>
        <v xml:space="preserve">TR 34 B SUR 32 B 65   </v>
      </c>
      <c r="AI64" s="25" t="s">
        <v>61</v>
      </c>
      <c r="AJ64" s="25" t="s">
        <v>61</v>
      </c>
      <c r="AK64" s="25" t="s">
        <v>279</v>
      </c>
      <c r="AP64" s="25">
        <v>9</v>
      </c>
      <c r="AQ64" s="34">
        <v>41669</v>
      </c>
      <c r="AR64" s="35"/>
      <c r="AS64" s="36">
        <f t="shared" si="1"/>
        <v>-41669</v>
      </c>
      <c r="AT64" s="25" t="s">
        <v>792</v>
      </c>
      <c r="AU64" s="25" t="s">
        <v>202</v>
      </c>
      <c r="AW64" s="38">
        <v>41681</v>
      </c>
      <c r="AX64" s="37" t="s">
        <v>503</v>
      </c>
      <c r="AY64" s="38">
        <v>41681</v>
      </c>
    </row>
    <row r="65" spans="2:84">
      <c r="B65" s="25" t="s">
        <v>3809</v>
      </c>
      <c r="C65" s="25">
        <v>1308272</v>
      </c>
      <c r="E65" s="25" t="s">
        <v>101</v>
      </c>
      <c r="F65" s="25" t="s">
        <v>64</v>
      </c>
      <c r="H65" s="25" t="s">
        <v>3810</v>
      </c>
      <c r="I65" s="25" t="s">
        <v>3344</v>
      </c>
      <c r="T65" s="25" t="s">
        <v>3497</v>
      </c>
      <c r="U65" s="25" t="s">
        <v>61</v>
      </c>
      <c r="V65" s="25">
        <v>3394072</v>
      </c>
      <c r="W65" s="25" t="s">
        <v>3811</v>
      </c>
      <c r="X65" s="25" t="s">
        <v>63</v>
      </c>
      <c r="Y65" s="25">
        <v>42</v>
      </c>
      <c r="Z65" s="25" t="s">
        <v>81</v>
      </c>
      <c r="AB65" s="25">
        <v>48</v>
      </c>
      <c r="AC65" s="25" t="s">
        <v>81</v>
      </c>
      <c r="AD65" s="25">
        <v>43</v>
      </c>
      <c r="AE65" s="25" t="s">
        <v>66</v>
      </c>
      <c r="AF65" s="25" t="s">
        <v>3812</v>
      </c>
      <c r="AG65" s="25">
        <v>504</v>
      </c>
      <c r="AH65" s="25" t="str">
        <f t="shared" si="0"/>
        <v>KR 42 C  48 C 43 SUR 2.3 504</v>
      </c>
      <c r="AI65" s="25">
        <v>42887956</v>
      </c>
      <c r="AJ65" s="25">
        <v>3325329</v>
      </c>
      <c r="AK65" s="25" t="s">
        <v>225</v>
      </c>
      <c r="AP65" s="25">
        <v>7</v>
      </c>
      <c r="AQ65" s="34">
        <v>41670</v>
      </c>
      <c r="AR65" s="35">
        <v>41670</v>
      </c>
      <c r="AS65" s="36">
        <f t="shared" si="1"/>
        <v>0</v>
      </c>
      <c r="AT65" s="25" t="s">
        <v>3256</v>
      </c>
      <c r="AU65" s="25" t="s">
        <v>1735</v>
      </c>
      <c r="AW65" s="38">
        <v>41670</v>
      </c>
      <c r="AX65" s="37" t="s">
        <v>3813</v>
      </c>
      <c r="AY65" s="38">
        <v>41670</v>
      </c>
    </row>
    <row r="66" spans="2:84">
      <c r="B66" s="25" t="s">
        <v>3814</v>
      </c>
      <c r="C66" s="25">
        <v>1308271</v>
      </c>
      <c r="E66" s="25" t="s">
        <v>101</v>
      </c>
      <c r="F66" s="25" t="s">
        <v>64</v>
      </c>
      <c r="H66" s="25" t="s">
        <v>3815</v>
      </c>
      <c r="I66" s="25" t="s">
        <v>3344</v>
      </c>
      <c r="T66" s="25" t="s">
        <v>3497</v>
      </c>
      <c r="U66" s="25" t="s">
        <v>61</v>
      </c>
      <c r="V66" s="25">
        <v>3394072</v>
      </c>
      <c r="W66" s="25" t="s">
        <v>3816</v>
      </c>
      <c r="X66" s="25" t="s">
        <v>63</v>
      </c>
      <c r="Y66" s="25">
        <v>42</v>
      </c>
      <c r="AB66" s="25">
        <v>48</v>
      </c>
      <c r="AC66" s="25" t="s">
        <v>81</v>
      </c>
      <c r="AD66" s="25">
        <v>15</v>
      </c>
      <c r="AE66" s="25" t="s">
        <v>66</v>
      </c>
      <c r="AF66" s="25" t="s">
        <v>3817</v>
      </c>
      <c r="AG66" s="25">
        <v>402</v>
      </c>
      <c r="AH66" s="25" t="str">
        <f t="shared" si="0"/>
        <v>KR 42   48 C 15 SUR 3.1 402</v>
      </c>
      <c r="AI66" s="25">
        <v>32329930</v>
      </c>
      <c r="AJ66" s="25" t="s">
        <v>61</v>
      </c>
      <c r="AK66" s="25" t="s">
        <v>225</v>
      </c>
      <c r="AP66" s="25">
        <v>7</v>
      </c>
      <c r="AQ66" s="34">
        <v>41670</v>
      </c>
      <c r="AR66" s="35">
        <v>41670</v>
      </c>
      <c r="AS66" s="36">
        <f t="shared" si="1"/>
        <v>0</v>
      </c>
      <c r="AT66" s="25" t="s">
        <v>3256</v>
      </c>
      <c r="AU66" s="25" t="s">
        <v>1735</v>
      </c>
      <c r="AW66" s="38">
        <v>41670</v>
      </c>
      <c r="AX66" s="37" t="s">
        <v>118</v>
      </c>
      <c r="AY66" s="38">
        <v>41670</v>
      </c>
    </row>
    <row r="67" spans="2:84">
      <c r="B67" s="25" t="s">
        <v>3818</v>
      </c>
      <c r="C67" s="25">
        <v>1308243</v>
      </c>
      <c r="E67" s="25" t="s">
        <v>101</v>
      </c>
      <c r="F67" s="25" t="s">
        <v>64</v>
      </c>
      <c r="H67" s="25" t="s">
        <v>3625</v>
      </c>
      <c r="I67" s="25" t="s">
        <v>3819</v>
      </c>
      <c r="J67" s="25" t="s">
        <v>80</v>
      </c>
      <c r="K67" s="25">
        <v>38</v>
      </c>
      <c r="M67" s="25" t="s">
        <v>66</v>
      </c>
      <c r="N67" s="25">
        <v>40</v>
      </c>
      <c r="O67" s="25" t="s">
        <v>83</v>
      </c>
      <c r="P67" s="25">
        <v>18</v>
      </c>
      <c r="T67" s="25" t="str">
        <f>CONCATENATE(J67," ",K67," ",L67," ",M67," ",N67," ",O67," ",P67," ",Q67," ",R67," ",S67)</f>
        <v xml:space="preserve">CL 38  SUR 40 A 18   </v>
      </c>
      <c r="U67" s="25" t="s">
        <v>61</v>
      </c>
      <c r="V67" s="25">
        <v>3329299</v>
      </c>
      <c r="W67" s="25" t="s">
        <v>2182</v>
      </c>
      <c r="AH67" s="25" t="s">
        <v>3497</v>
      </c>
      <c r="AI67" s="25" t="s">
        <v>61</v>
      </c>
      <c r="AJ67" s="25" t="s">
        <v>61</v>
      </c>
      <c r="AK67" s="25" t="s">
        <v>3623</v>
      </c>
      <c r="AP67" s="25">
        <v>9</v>
      </c>
      <c r="AQ67" s="34">
        <v>41669</v>
      </c>
      <c r="AR67" s="35"/>
      <c r="AS67" s="36">
        <f t="shared" si="1"/>
        <v>-41669</v>
      </c>
      <c r="AT67" s="25" t="s">
        <v>792</v>
      </c>
      <c r="AU67" s="25" t="s">
        <v>202</v>
      </c>
    </row>
    <row r="68" spans="2:84">
      <c r="B68" s="25" t="s">
        <v>3820</v>
      </c>
      <c r="C68" s="25">
        <v>1308244</v>
      </c>
      <c r="E68" s="25" t="s">
        <v>101</v>
      </c>
      <c r="F68" s="25" t="s">
        <v>64</v>
      </c>
      <c r="H68" s="25" t="s">
        <v>3625</v>
      </c>
      <c r="I68" s="25" t="s">
        <v>3821</v>
      </c>
      <c r="J68" s="25" t="s">
        <v>80</v>
      </c>
      <c r="K68" s="25">
        <v>38</v>
      </c>
      <c r="L68" s="25" t="s">
        <v>83</v>
      </c>
      <c r="M68" s="25" t="s">
        <v>66</v>
      </c>
      <c r="N68" s="25">
        <v>43</v>
      </c>
      <c r="P68" s="25">
        <v>4</v>
      </c>
      <c r="T68" s="25" t="str">
        <f>CONCATENATE(J68," ",K68," ",L68," ",M68," ",N68," ",O68," ",P68," ",Q68," ",R68," ",S68)</f>
        <v xml:space="preserve">CL 38 A SUR 43  4   </v>
      </c>
      <c r="U68" s="25" t="s">
        <v>61</v>
      </c>
      <c r="V68" s="25">
        <v>3319671</v>
      </c>
      <c r="W68" s="25" t="s">
        <v>2182</v>
      </c>
      <c r="X68" s="25" t="s">
        <v>80</v>
      </c>
      <c r="Y68" s="25">
        <v>38</v>
      </c>
      <c r="Z68" s="25" t="s">
        <v>83</v>
      </c>
      <c r="AA68" s="25" t="s">
        <v>66</v>
      </c>
      <c r="AB68" s="25">
        <v>43</v>
      </c>
      <c r="AH68" s="25" t="str">
        <f t="shared" si="0"/>
        <v xml:space="preserve">CL 38 A SUR 43     </v>
      </c>
      <c r="AI68" s="25" t="s">
        <v>61</v>
      </c>
      <c r="AJ68" s="25" t="s">
        <v>61</v>
      </c>
      <c r="AK68" s="25" t="s">
        <v>3623</v>
      </c>
      <c r="AP68" s="25">
        <v>9</v>
      </c>
      <c r="AQ68" s="34">
        <v>41669</v>
      </c>
      <c r="AR68" s="35"/>
      <c r="AS68" s="36">
        <f t="shared" si="1"/>
        <v>-41669</v>
      </c>
      <c r="AT68" s="25" t="s">
        <v>792</v>
      </c>
      <c r="AU68" s="25" t="s">
        <v>202</v>
      </c>
      <c r="AW68" s="38">
        <v>41681</v>
      </c>
      <c r="AX68" s="37" t="s">
        <v>503</v>
      </c>
      <c r="AY68" s="38">
        <v>41681</v>
      </c>
    </row>
    <row r="69" spans="2:84">
      <c r="B69" s="25" t="s">
        <v>3822</v>
      </c>
      <c r="C69" s="25">
        <v>105628</v>
      </c>
      <c r="D69" s="25" t="s">
        <v>3591</v>
      </c>
      <c r="F69" s="25" t="s">
        <v>64</v>
      </c>
      <c r="H69" s="25" t="s">
        <v>3823</v>
      </c>
      <c r="I69" s="25" t="s">
        <v>3824</v>
      </c>
      <c r="T69" s="25" t="s">
        <v>3497</v>
      </c>
      <c r="U69" s="25" t="s">
        <v>61</v>
      </c>
      <c r="V69" s="25">
        <v>3394000</v>
      </c>
      <c r="W69" s="25" t="s">
        <v>2182</v>
      </c>
      <c r="X69" s="25" t="s">
        <v>63</v>
      </c>
      <c r="Y69" s="25">
        <v>24</v>
      </c>
      <c r="Z69" s="25" t="s">
        <v>315</v>
      </c>
      <c r="AB69" s="25">
        <v>40</v>
      </c>
      <c r="AD69" s="25">
        <v>140</v>
      </c>
      <c r="AE69" s="25" t="s">
        <v>66</v>
      </c>
      <c r="AH69" s="25" t="str">
        <f t="shared" si="0"/>
        <v xml:space="preserve">KR 24 E  40  140 SUR  </v>
      </c>
      <c r="AI69" s="25" t="s">
        <v>61</v>
      </c>
      <c r="AJ69" s="25" t="s">
        <v>61</v>
      </c>
      <c r="AK69" s="25" t="s">
        <v>74</v>
      </c>
      <c r="AP69" s="25">
        <v>6</v>
      </c>
      <c r="AQ69" s="34">
        <v>41642</v>
      </c>
      <c r="AR69" s="35">
        <v>41680</v>
      </c>
      <c r="AS69" s="36">
        <f t="shared" si="1"/>
        <v>38</v>
      </c>
      <c r="AT69" s="25" t="s">
        <v>792</v>
      </c>
      <c r="AU69" s="25" t="s">
        <v>15</v>
      </c>
      <c r="AW69" s="38">
        <v>41680</v>
      </c>
      <c r="AX69" s="37" t="s">
        <v>1029</v>
      </c>
      <c r="AY69" s="38">
        <v>41680</v>
      </c>
      <c r="CF69" s="38">
        <v>41779</v>
      </c>
    </row>
    <row r="70" spans="2:84">
      <c r="B70" s="25" t="s">
        <v>3825</v>
      </c>
      <c r="C70" s="25" t="s">
        <v>3826</v>
      </c>
      <c r="D70" s="25" t="s">
        <v>3591</v>
      </c>
      <c r="F70" s="25" t="s">
        <v>64</v>
      </c>
      <c r="H70" s="25" t="s">
        <v>3827</v>
      </c>
      <c r="I70" s="25" t="s">
        <v>3482</v>
      </c>
      <c r="T70" s="25" t="s">
        <v>3497</v>
      </c>
      <c r="U70" s="25" t="s">
        <v>61</v>
      </c>
      <c r="V70" s="25" t="s">
        <v>61</v>
      </c>
      <c r="W70" s="25" t="s">
        <v>3001</v>
      </c>
      <c r="X70" s="25" t="s">
        <v>80</v>
      </c>
      <c r="Y70" s="25">
        <v>39</v>
      </c>
      <c r="AA70" s="25" t="s">
        <v>66</v>
      </c>
      <c r="AB70" s="25">
        <v>43</v>
      </c>
      <c r="AC70" s="25" t="s">
        <v>83</v>
      </c>
      <c r="AD70" s="25">
        <v>30</v>
      </c>
      <c r="AH70" s="25" t="str">
        <f t="shared" ref="AH70:AH133" si="2">CONCATENATE(X70," ",Y70," ",Z70," ",AA70," ",AB70," ",AC70," ",AD70," ",AE70," ",AF70," ",AG70)</f>
        <v xml:space="preserve">CL 39  SUR 43 A 30   </v>
      </c>
      <c r="AI70" s="25" t="s">
        <v>61</v>
      </c>
      <c r="AJ70" s="25" t="s">
        <v>61</v>
      </c>
      <c r="AK70" s="25" t="s">
        <v>3530</v>
      </c>
      <c r="AP70" s="25">
        <v>8</v>
      </c>
      <c r="AQ70" s="34">
        <v>41674</v>
      </c>
      <c r="AR70" s="35">
        <v>41697</v>
      </c>
      <c r="AS70" s="36">
        <f t="shared" ref="AS70:AS133" si="3">AR70-AQ70</f>
        <v>23</v>
      </c>
      <c r="AT70" s="25" t="s">
        <v>792</v>
      </c>
      <c r="AU70" s="25" t="s">
        <v>15</v>
      </c>
      <c r="AW70" s="38">
        <v>41779</v>
      </c>
      <c r="AX70" s="37" t="s">
        <v>140</v>
      </c>
      <c r="AY70" s="38">
        <v>41779</v>
      </c>
      <c r="BL70" s="38">
        <v>41697</v>
      </c>
      <c r="CF70" s="38">
        <v>41779</v>
      </c>
    </row>
    <row r="71" spans="2:84">
      <c r="B71" s="25" t="s">
        <v>3828</v>
      </c>
      <c r="C71" s="25">
        <v>1308248</v>
      </c>
      <c r="E71" s="25" t="s">
        <v>101</v>
      </c>
      <c r="F71" s="25" t="s">
        <v>64</v>
      </c>
      <c r="H71" s="25" t="s">
        <v>3829</v>
      </c>
      <c r="I71" s="25" t="s">
        <v>273</v>
      </c>
      <c r="J71" s="25" t="s">
        <v>80</v>
      </c>
      <c r="K71" s="25">
        <v>36</v>
      </c>
      <c r="L71" s="25" t="s">
        <v>315</v>
      </c>
      <c r="M71" s="25" t="s">
        <v>66</v>
      </c>
      <c r="N71" s="25">
        <v>27</v>
      </c>
      <c r="T71" s="25" t="str">
        <f t="shared" ref="T71:T134" si="4">CONCATENATE(J71," ",K71," ",L71," ",M71," ",N71," ",O71," ",P71," ",Q71," ",R71," ",S71)</f>
        <v xml:space="preserve">CL 36 E SUR 27     </v>
      </c>
      <c r="U71" s="25" t="s">
        <v>61</v>
      </c>
      <c r="V71" s="25" t="s">
        <v>61</v>
      </c>
      <c r="W71" s="25" t="s">
        <v>3830</v>
      </c>
      <c r="X71" s="25" t="s">
        <v>80</v>
      </c>
      <c r="Y71" s="25">
        <v>36</v>
      </c>
      <c r="Z71" s="25" t="s">
        <v>315</v>
      </c>
      <c r="AA71" s="25" t="s">
        <v>66</v>
      </c>
      <c r="AB71" s="25">
        <v>27</v>
      </c>
      <c r="AC71" s="25" t="s">
        <v>65</v>
      </c>
      <c r="AD71" s="25">
        <v>86</v>
      </c>
      <c r="AG71" s="25" t="s">
        <v>3831</v>
      </c>
      <c r="AH71" s="25" t="str">
        <f t="shared" si="2"/>
        <v>CL 36 E SUR 27 G 86   1,2,3</v>
      </c>
      <c r="AI71" s="25" t="s">
        <v>61</v>
      </c>
      <c r="AJ71" s="25" t="s">
        <v>61</v>
      </c>
      <c r="AK71" s="25" t="s">
        <v>166</v>
      </c>
      <c r="AP71" s="25">
        <v>5</v>
      </c>
      <c r="AQ71" s="34">
        <v>41669</v>
      </c>
      <c r="AR71" s="35">
        <v>41677</v>
      </c>
      <c r="AS71" s="36">
        <f t="shared" si="3"/>
        <v>8</v>
      </c>
      <c r="AT71" s="25" t="s">
        <v>792</v>
      </c>
      <c r="AU71" s="25" t="s">
        <v>15</v>
      </c>
      <c r="AW71" s="38">
        <v>41677</v>
      </c>
      <c r="AX71" s="37" t="s">
        <v>503</v>
      </c>
      <c r="AY71" s="38">
        <v>41680</v>
      </c>
      <c r="CF71" s="38">
        <v>41778</v>
      </c>
    </row>
    <row r="72" spans="2:84">
      <c r="B72" s="25" t="s">
        <v>3832</v>
      </c>
      <c r="C72" s="25" t="s">
        <v>3833</v>
      </c>
      <c r="E72" s="25" t="s">
        <v>101</v>
      </c>
      <c r="F72" s="25" t="s">
        <v>64</v>
      </c>
      <c r="H72" s="25" t="s">
        <v>3834</v>
      </c>
      <c r="I72" s="25" t="s">
        <v>3835</v>
      </c>
      <c r="T72" s="25" t="s">
        <v>3497</v>
      </c>
      <c r="U72" s="25" t="s">
        <v>61</v>
      </c>
      <c r="V72" s="25" t="s">
        <v>3836</v>
      </c>
      <c r="W72" s="25" t="s">
        <v>2182</v>
      </c>
      <c r="X72" s="25" t="s">
        <v>80</v>
      </c>
      <c r="Y72" s="25">
        <v>37</v>
      </c>
      <c r="AA72" s="25" t="s">
        <v>66</v>
      </c>
      <c r="AB72" s="25">
        <v>33</v>
      </c>
      <c r="AD72" s="25">
        <v>14</v>
      </c>
      <c r="AH72" s="25" t="str">
        <f t="shared" si="2"/>
        <v xml:space="preserve">CL 37  SUR 33  14   </v>
      </c>
      <c r="AI72" s="25" t="s">
        <v>61</v>
      </c>
      <c r="AJ72" s="25" t="s">
        <v>61</v>
      </c>
      <c r="AK72" s="25" t="s">
        <v>232</v>
      </c>
      <c r="AP72" s="25">
        <v>9</v>
      </c>
      <c r="AQ72" s="34">
        <v>41669</v>
      </c>
      <c r="AR72" s="35"/>
      <c r="AS72" s="36">
        <f t="shared" si="3"/>
        <v>-41669</v>
      </c>
      <c r="AT72" s="25" t="s">
        <v>792</v>
      </c>
      <c r="AU72" s="25" t="s">
        <v>202</v>
      </c>
      <c r="AW72" s="38">
        <v>41682</v>
      </c>
      <c r="AX72" s="37" t="s">
        <v>3837</v>
      </c>
      <c r="AY72" s="38">
        <v>41696</v>
      </c>
    </row>
    <row r="73" spans="2:84">
      <c r="B73" s="25" t="s">
        <v>3838</v>
      </c>
      <c r="C73" s="25">
        <v>1308250</v>
      </c>
      <c r="D73" s="25" t="s">
        <v>125</v>
      </c>
      <c r="F73" s="25" t="s">
        <v>64</v>
      </c>
      <c r="H73" s="25" t="s">
        <v>3839</v>
      </c>
      <c r="I73" s="25" t="s">
        <v>3840</v>
      </c>
      <c r="J73" s="25" t="s">
        <v>146</v>
      </c>
      <c r="K73" s="25">
        <v>32</v>
      </c>
      <c r="L73" s="25" t="s">
        <v>83</v>
      </c>
      <c r="M73" s="25" t="s">
        <v>66</v>
      </c>
      <c r="N73" s="25">
        <v>31</v>
      </c>
      <c r="O73" s="25" t="s">
        <v>315</v>
      </c>
      <c r="P73" s="25">
        <v>50</v>
      </c>
      <c r="T73" s="25" t="str">
        <f t="shared" si="4"/>
        <v xml:space="preserve">TR 32 A SUR 31 E 50   </v>
      </c>
      <c r="U73" s="25" t="s">
        <v>61</v>
      </c>
      <c r="V73" s="25">
        <v>5990412</v>
      </c>
      <c r="W73" s="25" t="s">
        <v>3001</v>
      </c>
      <c r="X73" s="25" t="s">
        <v>146</v>
      </c>
      <c r="Y73" s="25">
        <v>32</v>
      </c>
      <c r="Z73" s="25" t="s">
        <v>83</v>
      </c>
      <c r="AA73" s="25" t="s">
        <v>66</v>
      </c>
      <c r="AB73" s="25">
        <v>31</v>
      </c>
      <c r="AC73" s="25" t="s">
        <v>315</v>
      </c>
      <c r="AD73" s="25">
        <v>40</v>
      </c>
      <c r="AH73" s="25" t="str">
        <f t="shared" si="2"/>
        <v xml:space="preserve">TR 32 A SUR 31 E 40   </v>
      </c>
      <c r="AI73" s="25" t="s">
        <v>61</v>
      </c>
      <c r="AJ73" s="25" t="s">
        <v>61</v>
      </c>
      <c r="AK73" s="25" t="s">
        <v>496</v>
      </c>
      <c r="AP73" s="25">
        <v>9</v>
      </c>
      <c r="AQ73" s="34">
        <v>41669</v>
      </c>
      <c r="AR73" s="35">
        <v>41680</v>
      </c>
      <c r="AS73" s="36">
        <f t="shared" si="3"/>
        <v>11</v>
      </c>
      <c r="AT73" s="25" t="s">
        <v>792</v>
      </c>
      <c r="AU73" s="25" t="s">
        <v>15</v>
      </c>
      <c r="AW73" s="38">
        <v>41680</v>
      </c>
      <c r="AX73" s="37" t="s">
        <v>1029</v>
      </c>
      <c r="AY73" s="38">
        <v>41680</v>
      </c>
      <c r="CF73" s="38">
        <v>41779</v>
      </c>
    </row>
    <row r="74" spans="2:84">
      <c r="B74" s="25" t="s">
        <v>3841</v>
      </c>
      <c r="C74" s="25">
        <v>1308256</v>
      </c>
      <c r="E74" s="25" t="s">
        <v>101</v>
      </c>
      <c r="F74" s="25" t="s">
        <v>64</v>
      </c>
      <c r="H74" s="25" t="s">
        <v>3842</v>
      </c>
      <c r="I74" s="25" t="s">
        <v>3482</v>
      </c>
      <c r="T74" s="25" t="s">
        <v>3497</v>
      </c>
      <c r="U74" s="25" t="s">
        <v>61</v>
      </c>
      <c r="V74" s="25" t="s">
        <v>61</v>
      </c>
      <c r="W74" s="25" t="s">
        <v>3843</v>
      </c>
      <c r="X74" s="25" t="s">
        <v>80</v>
      </c>
      <c r="Y74" s="25">
        <v>38</v>
      </c>
      <c r="Z74" s="25" t="s">
        <v>83</v>
      </c>
      <c r="AA74" s="25" t="s">
        <v>66</v>
      </c>
      <c r="AB74" s="25">
        <v>43</v>
      </c>
      <c r="AD74" s="25">
        <v>46</v>
      </c>
      <c r="AH74" s="25" t="str">
        <f t="shared" si="2"/>
        <v xml:space="preserve">CL 38 A SUR 43  46   </v>
      </c>
      <c r="AI74" s="25" t="s">
        <v>61</v>
      </c>
      <c r="AJ74" s="25" t="s">
        <v>61</v>
      </c>
      <c r="AK74" s="25" t="s">
        <v>3623</v>
      </c>
      <c r="AP74" s="25">
        <v>9</v>
      </c>
      <c r="AQ74" s="34">
        <v>41669</v>
      </c>
      <c r="AR74" s="35">
        <v>41680</v>
      </c>
      <c r="AS74" s="36">
        <f t="shared" si="3"/>
        <v>11</v>
      </c>
      <c r="AT74" s="25" t="s">
        <v>792</v>
      </c>
      <c r="AU74" s="25" t="s">
        <v>15</v>
      </c>
      <c r="AW74" s="38">
        <v>41680</v>
      </c>
      <c r="AX74" s="37" t="s">
        <v>3837</v>
      </c>
      <c r="AY74" s="38">
        <v>41680</v>
      </c>
      <c r="CF74" s="38">
        <v>41779</v>
      </c>
    </row>
    <row r="75" spans="2:84">
      <c r="B75" s="25" t="s">
        <v>3844</v>
      </c>
      <c r="C75" s="25" t="s">
        <v>3845</v>
      </c>
      <c r="D75" s="25" t="s">
        <v>3538</v>
      </c>
      <c r="F75" s="25" t="s">
        <v>64</v>
      </c>
      <c r="H75" s="25" t="s">
        <v>3846</v>
      </c>
      <c r="I75" s="25" t="s">
        <v>273</v>
      </c>
      <c r="T75" s="25" t="s">
        <v>3497</v>
      </c>
      <c r="U75" s="25" t="s">
        <v>61</v>
      </c>
      <c r="V75" s="25" t="s">
        <v>61</v>
      </c>
      <c r="W75" s="25" t="s">
        <v>3847</v>
      </c>
      <c r="X75" s="25" t="s">
        <v>63</v>
      </c>
      <c r="Y75" s="25">
        <v>27</v>
      </c>
      <c r="Z75" s="25" t="s">
        <v>170</v>
      </c>
      <c r="AB75" s="25">
        <v>27</v>
      </c>
      <c r="AE75" s="25" t="s">
        <v>66</v>
      </c>
      <c r="AG75" s="25">
        <v>123</v>
      </c>
      <c r="AH75" s="25" t="str">
        <f t="shared" si="2"/>
        <v>KR 27 D  27   SUR  123</v>
      </c>
      <c r="AI75" s="25" t="s">
        <v>61</v>
      </c>
      <c r="AJ75" s="25" t="s">
        <v>61</v>
      </c>
      <c r="AK75" s="25" t="s">
        <v>99</v>
      </c>
      <c r="AP75" s="25">
        <v>4</v>
      </c>
      <c r="AQ75" s="34">
        <v>41669</v>
      </c>
      <c r="AR75" s="35"/>
      <c r="AS75" s="36">
        <f t="shared" si="3"/>
        <v>-41669</v>
      </c>
      <c r="AT75" s="25" t="s">
        <v>792</v>
      </c>
      <c r="AU75" s="25" t="s">
        <v>105</v>
      </c>
    </row>
    <row r="76" spans="2:84">
      <c r="B76" s="25" t="s">
        <v>3848</v>
      </c>
      <c r="C76" s="25">
        <v>1308261</v>
      </c>
      <c r="D76" s="25" t="s">
        <v>3591</v>
      </c>
      <c r="F76" s="25" t="s">
        <v>64</v>
      </c>
      <c r="H76" s="25" t="s">
        <v>3849</v>
      </c>
      <c r="I76" s="25" t="s">
        <v>3850</v>
      </c>
      <c r="J76" s="25" t="s">
        <v>80</v>
      </c>
      <c r="K76" s="25">
        <v>46</v>
      </c>
      <c r="M76" s="25" t="s">
        <v>66</v>
      </c>
      <c r="N76" s="25">
        <v>46</v>
      </c>
      <c r="P76" s="25">
        <v>8</v>
      </c>
      <c r="T76" s="25" t="str">
        <f t="shared" si="4"/>
        <v xml:space="preserve">CL 46  SUR 46  8   </v>
      </c>
      <c r="U76" s="25">
        <v>70032279</v>
      </c>
      <c r="V76" s="25">
        <v>3127836442</v>
      </c>
      <c r="W76" s="25" t="s">
        <v>3001</v>
      </c>
      <c r="X76" s="25" t="s">
        <v>80</v>
      </c>
      <c r="Y76" s="25">
        <v>46</v>
      </c>
      <c r="AA76" s="25" t="s">
        <v>66</v>
      </c>
      <c r="AB76" s="25">
        <v>46</v>
      </c>
      <c r="AC76" s="25" t="s">
        <v>104</v>
      </c>
      <c r="AD76" s="25">
        <v>25</v>
      </c>
      <c r="AH76" s="25" t="str">
        <f t="shared" si="2"/>
        <v xml:space="preserve">CL 46  SUR 46 B 25   </v>
      </c>
      <c r="AI76" s="25" t="s">
        <v>61</v>
      </c>
      <c r="AJ76" s="25" t="s">
        <v>61</v>
      </c>
      <c r="AK76" s="25" t="s">
        <v>131</v>
      </c>
      <c r="AP76" s="25">
        <v>8</v>
      </c>
      <c r="AQ76" s="34">
        <v>41670</v>
      </c>
      <c r="AR76" s="35"/>
      <c r="AS76" s="36">
        <f t="shared" si="3"/>
        <v>-41670</v>
      </c>
      <c r="AT76" s="25" t="s">
        <v>792</v>
      </c>
      <c r="AU76" s="25" t="s">
        <v>202</v>
      </c>
      <c r="AW76" s="38">
        <v>41682</v>
      </c>
      <c r="AX76" s="37" t="s">
        <v>503</v>
      </c>
      <c r="AY76" s="38">
        <v>41682</v>
      </c>
    </row>
    <row r="77" spans="2:84">
      <c r="B77" s="25" t="s">
        <v>3851</v>
      </c>
      <c r="C77" s="25">
        <v>1308242</v>
      </c>
      <c r="E77" s="25" t="s">
        <v>101</v>
      </c>
      <c r="F77" s="25" t="s">
        <v>64</v>
      </c>
      <c r="H77" s="25" t="s">
        <v>3625</v>
      </c>
      <c r="I77" s="25" t="s">
        <v>3852</v>
      </c>
      <c r="J77" s="25" t="s">
        <v>63</v>
      </c>
      <c r="K77" s="25">
        <v>48</v>
      </c>
      <c r="N77" s="25">
        <v>48</v>
      </c>
      <c r="P77" s="25">
        <v>75</v>
      </c>
      <c r="Q77" s="25" t="s">
        <v>66</v>
      </c>
      <c r="S77" s="25">
        <v>158</v>
      </c>
      <c r="T77" s="25" t="str">
        <f t="shared" si="4"/>
        <v>KR 48   48  75 SUR  158</v>
      </c>
      <c r="U77" s="25" t="s">
        <v>61</v>
      </c>
      <c r="V77" s="25">
        <v>4483424</v>
      </c>
      <c r="W77" s="25" t="s">
        <v>2182</v>
      </c>
      <c r="AH77" s="25" t="s">
        <v>3497</v>
      </c>
      <c r="AI77" s="25" t="s">
        <v>61</v>
      </c>
      <c r="AJ77" s="25" t="s">
        <v>61</v>
      </c>
      <c r="AK77" s="25" t="s">
        <v>432</v>
      </c>
      <c r="AP77" s="25">
        <v>1</v>
      </c>
      <c r="AQ77" s="34">
        <v>41669</v>
      </c>
      <c r="AR77" s="35">
        <v>41682</v>
      </c>
      <c r="AS77" s="36">
        <f t="shared" si="3"/>
        <v>13</v>
      </c>
      <c r="AT77" s="25" t="s">
        <v>792</v>
      </c>
      <c r="AU77" s="25" t="s">
        <v>15</v>
      </c>
      <c r="AW77" s="38">
        <v>41682</v>
      </c>
      <c r="AX77" s="37" t="s">
        <v>1029</v>
      </c>
      <c r="AY77" s="38">
        <v>41682</v>
      </c>
      <c r="AZ77" s="38">
        <v>41701</v>
      </c>
      <c r="BA77" s="37" t="s">
        <v>237</v>
      </c>
      <c r="BB77" s="38">
        <v>41702</v>
      </c>
      <c r="CF77" s="38">
        <v>41717</v>
      </c>
    </row>
    <row r="78" spans="2:84">
      <c r="B78" s="25" t="s">
        <v>3853</v>
      </c>
      <c r="C78" s="25">
        <v>1308274</v>
      </c>
      <c r="E78" s="25" t="s">
        <v>101</v>
      </c>
      <c r="F78" s="25" t="s">
        <v>64</v>
      </c>
      <c r="H78" s="25" t="s">
        <v>3854</v>
      </c>
      <c r="I78" s="25" t="s">
        <v>3482</v>
      </c>
      <c r="R78" s="45"/>
      <c r="T78" s="25" t="s">
        <v>3497</v>
      </c>
      <c r="U78" s="25" t="s">
        <v>61</v>
      </c>
      <c r="V78" s="25" t="s">
        <v>61</v>
      </c>
      <c r="W78" s="25" t="s">
        <v>3855</v>
      </c>
      <c r="AF78" s="25" t="s">
        <v>3856</v>
      </c>
      <c r="AG78" s="25">
        <v>402</v>
      </c>
      <c r="AH78" s="25" t="str">
        <f t="shared" si="2"/>
        <v xml:space="preserve">        1.1 402</v>
      </c>
      <c r="AI78" s="25">
        <v>42879035</v>
      </c>
      <c r="AJ78" s="25">
        <v>3332915</v>
      </c>
      <c r="AK78" s="25" t="s">
        <v>67</v>
      </c>
      <c r="AP78" s="25">
        <v>7</v>
      </c>
      <c r="AQ78" s="34">
        <v>41670</v>
      </c>
      <c r="AR78" s="35">
        <v>41682</v>
      </c>
      <c r="AS78" s="36">
        <f t="shared" si="3"/>
        <v>12</v>
      </c>
      <c r="AT78" s="25" t="s">
        <v>792</v>
      </c>
      <c r="AU78" s="25" t="s">
        <v>15</v>
      </c>
      <c r="AW78" s="38">
        <v>41682</v>
      </c>
      <c r="AX78" s="37" t="s">
        <v>1029</v>
      </c>
      <c r="AY78" s="38">
        <v>41683</v>
      </c>
      <c r="CF78" s="38">
        <v>41687</v>
      </c>
    </row>
    <row r="79" spans="2:84">
      <c r="B79" s="25" t="s">
        <v>3857</v>
      </c>
      <c r="C79" s="25">
        <v>1308392</v>
      </c>
      <c r="E79" s="25" t="s">
        <v>101</v>
      </c>
      <c r="F79" s="25">
        <v>1</v>
      </c>
      <c r="H79" s="25" t="s">
        <v>3858</v>
      </c>
      <c r="I79" s="25" t="s">
        <v>60</v>
      </c>
      <c r="T79" s="25" t="s">
        <v>3497</v>
      </c>
      <c r="U79" s="25" t="s">
        <v>61</v>
      </c>
      <c r="V79" s="25" t="s">
        <v>61</v>
      </c>
      <c r="W79" s="25" t="s">
        <v>3859</v>
      </c>
      <c r="X79" s="25" t="s">
        <v>80</v>
      </c>
      <c r="Y79" s="25">
        <v>38</v>
      </c>
      <c r="AA79" s="25" t="s">
        <v>66</v>
      </c>
      <c r="AB79" s="25">
        <v>42</v>
      </c>
      <c r="AH79" s="25" t="str">
        <f t="shared" si="2"/>
        <v xml:space="preserve">CL 38  SUR 42     </v>
      </c>
      <c r="AI79" s="25">
        <v>8914085845</v>
      </c>
      <c r="AJ79" s="25" t="s">
        <v>61</v>
      </c>
      <c r="AK79" s="25" t="s">
        <v>147</v>
      </c>
      <c r="AM79" s="25" t="s">
        <v>3860</v>
      </c>
      <c r="AP79" s="25">
        <v>9</v>
      </c>
      <c r="AQ79" s="34">
        <v>41315</v>
      </c>
      <c r="AR79" s="35">
        <v>41315</v>
      </c>
      <c r="AS79" s="36">
        <f t="shared" si="3"/>
        <v>0</v>
      </c>
      <c r="AT79" s="25" t="s">
        <v>3256</v>
      </c>
      <c r="AU79" s="25" t="s">
        <v>15</v>
      </c>
      <c r="CF79" s="38">
        <v>41841</v>
      </c>
    </row>
    <row r="80" spans="2:84">
      <c r="B80" s="25" t="s">
        <v>3861</v>
      </c>
      <c r="C80" s="25">
        <v>1308046</v>
      </c>
      <c r="D80" s="25" t="s">
        <v>3591</v>
      </c>
      <c r="F80" s="25" t="s">
        <v>64</v>
      </c>
      <c r="H80" s="25" t="s">
        <v>3862</v>
      </c>
      <c r="I80" s="25" t="s">
        <v>3863</v>
      </c>
      <c r="J80" s="25" t="s">
        <v>80</v>
      </c>
      <c r="K80" s="25">
        <v>36</v>
      </c>
      <c r="L80" s="25" t="s">
        <v>170</v>
      </c>
      <c r="M80" s="25" t="s">
        <v>66</v>
      </c>
      <c r="N80" s="25">
        <v>26</v>
      </c>
      <c r="O80" s="25" t="s">
        <v>83</v>
      </c>
      <c r="P80" s="25">
        <v>6</v>
      </c>
      <c r="S80" s="25">
        <v>116</v>
      </c>
      <c r="T80" s="25" t="str">
        <f t="shared" si="4"/>
        <v>CL 36 D SUR 26 A 6   116</v>
      </c>
      <c r="U80" s="25">
        <v>43613625</v>
      </c>
      <c r="V80" s="25">
        <v>5971975</v>
      </c>
      <c r="W80" s="25" t="s">
        <v>3864</v>
      </c>
      <c r="X80" s="25" t="s">
        <v>80</v>
      </c>
      <c r="Y80" s="25">
        <v>36</v>
      </c>
      <c r="Z80" s="25" t="s">
        <v>170</v>
      </c>
      <c r="AA80" s="25" t="s">
        <v>66</v>
      </c>
      <c r="AB80" s="25">
        <v>26</v>
      </c>
      <c r="AC80" s="25" t="s">
        <v>83</v>
      </c>
      <c r="AD80" s="25">
        <v>6</v>
      </c>
      <c r="AG80" s="25">
        <v>115</v>
      </c>
      <c r="AH80" s="25" t="str">
        <f t="shared" si="2"/>
        <v>CL 36 D SUR 26 A 6   115</v>
      </c>
      <c r="AI80" s="25">
        <v>70546060</v>
      </c>
      <c r="AJ80" s="25">
        <v>3217972816</v>
      </c>
      <c r="AL80" s="25" t="s">
        <v>347</v>
      </c>
      <c r="AP80" s="25">
        <v>10</v>
      </c>
      <c r="AQ80" s="34">
        <v>41675</v>
      </c>
      <c r="AR80" s="35"/>
      <c r="AS80" s="36">
        <f t="shared" si="3"/>
        <v>-41675</v>
      </c>
      <c r="AT80" s="25" t="s">
        <v>792</v>
      </c>
      <c r="AU80" s="25" t="s">
        <v>15</v>
      </c>
    </row>
    <row r="81" spans="1:84">
      <c r="B81" s="25" t="s">
        <v>3865</v>
      </c>
      <c r="C81" s="25">
        <v>1308135</v>
      </c>
      <c r="D81" s="25" t="s">
        <v>3538</v>
      </c>
      <c r="H81" s="25" t="s">
        <v>3866</v>
      </c>
      <c r="I81" s="25" t="s">
        <v>3867</v>
      </c>
      <c r="J81" s="25" t="s">
        <v>63</v>
      </c>
      <c r="K81" s="25">
        <v>42</v>
      </c>
      <c r="L81" s="25" t="s">
        <v>83</v>
      </c>
      <c r="N81" s="25">
        <v>26</v>
      </c>
      <c r="P81" s="25">
        <v>217</v>
      </c>
      <c r="Q81" s="25" t="s">
        <v>66</v>
      </c>
      <c r="S81" s="25">
        <v>301</v>
      </c>
      <c r="T81" s="25" t="str">
        <f t="shared" si="4"/>
        <v>KR 42 A  26  217 SUR  301</v>
      </c>
      <c r="U81" s="25">
        <v>42899695</v>
      </c>
      <c r="V81" s="25">
        <v>3334639</v>
      </c>
      <c r="W81" s="25" t="s">
        <v>3001</v>
      </c>
      <c r="AH81" s="25" t="str">
        <f t="shared" si="2"/>
        <v xml:space="preserve">         </v>
      </c>
      <c r="AI81" s="25" t="s">
        <v>61</v>
      </c>
      <c r="AJ81" s="25" t="s">
        <v>61</v>
      </c>
      <c r="AK81" s="25" t="s">
        <v>153</v>
      </c>
      <c r="AP81" s="25">
        <v>3</v>
      </c>
      <c r="AQ81" s="34">
        <v>41661</v>
      </c>
      <c r="AR81" s="35"/>
      <c r="AS81" s="36">
        <f t="shared" si="3"/>
        <v>-41661</v>
      </c>
      <c r="AT81" s="25" t="s">
        <v>792</v>
      </c>
      <c r="AU81" s="25" t="s">
        <v>252</v>
      </c>
    </row>
    <row r="82" spans="1:84">
      <c r="B82" s="25" t="s">
        <v>3868</v>
      </c>
      <c r="C82" s="25">
        <v>1308282</v>
      </c>
      <c r="D82" s="25" t="s">
        <v>94</v>
      </c>
      <c r="H82" s="25" t="s">
        <v>3869</v>
      </c>
      <c r="I82" s="25" t="s">
        <v>3870</v>
      </c>
      <c r="T82" s="25" t="str">
        <f t="shared" si="4"/>
        <v xml:space="preserve">         </v>
      </c>
      <c r="U82" s="25" t="s">
        <v>61</v>
      </c>
      <c r="V82" s="25" t="s">
        <v>61</v>
      </c>
      <c r="W82" s="25" t="s">
        <v>3001</v>
      </c>
      <c r="AH82" s="25" t="str">
        <f t="shared" si="2"/>
        <v xml:space="preserve">         </v>
      </c>
      <c r="AI82" s="25" t="s">
        <v>61</v>
      </c>
      <c r="AJ82" s="25" t="s">
        <v>61</v>
      </c>
      <c r="AL82" s="25" t="s">
        <v>363</v>
      </c>
      <c r="AN82" s="25" t="s">
        <v>364</v>
      </c>
      <c r="AP82" s="25">
        <v>13</v>
      </c>
      <c r="AQ82" s="34">
        <v>41673</v>
      </c>
      <c r="AR82" s="35">
        <v>41778</v>
      </c>
      <c r="AS82" s="36">
        <f t="shared" si="3"/>
        <v>105</v>
      </c>
      <c r="AT82" s="25" t="s">
        <v>792</v>
      </c>
      <c r="AU82" s="25" t="s">
        <v>15</v>
      </c>
      <c r="CF82" s="38">
        <v>41787</v>
      </c>
    </row>
    <row r="83" spans="1:84">
      <c r="A83" s="25" t="s">
        <v>3871</v>
      </c>
      <c r="B83" s="25" t="s">
        <v>3872</v>
      </c>
      <c r="C83" s="25">
        <v>102708</v>
      </c>
      <c r="D83" s="25" t="s">
        <v>3686</v>
      </c>
      <c r="H83" s="25" t="s">
        <v>3873</v>
      </c>
      <c r="I83" s="25" t="s">
        <v>3874</v>
      </c>
      <c r="J83" s="25" t="s">
        <v>80</v>
      </c>
      <c r="K83" s="25">
        <v>5</v>
      </c>
      <c r="L83" s="25" t="s">
        <v>65</v>
      </c>
      <c r="N83" s="25">
        <v>32</v>
      </c>
      <c r="P83" s="25">
        <v>110</v>
      </c>
      <c r="S83" s="25">
        <v>1601</v>
      </c>
      <c r="T83" s="25" t="str">
        <f t="shared" si="4"/>
        <v>CL 5 G  32  110   1601</v>
      </c>
      <c r="U83" s="25">
        <v>70100245</v>
      </c>
      <c r="V83" s="25">
        <v>3104140100</v>
      </c>
      <c r="W83" s="25" t="s">
        <v>3875</v>
      </c>
      <c r="AH83" s="25" t="str">
        <f t="shared" si="2"/>
        <v xml:space="preserve">         </v>
      </c>
      <c r="AI83" s="25" t="s">
        <v>61</v>
      </c>
      <c r="AJ83" s="25" t="s">
        <v>61</v>
      </c>
      <c r="AL83" s="25" t="s">
        <v>419</v>
      </c>
      <c r="AP83" s="25">
        <v>10</v>
      </c>
      <c r="AQ83" s="34">
        <v>41655</v>
      </c>
      <c r="AR83" s="35">
        <v>41667</v>
      </c>
      <c r="AS83" s="36">
        <f t="shared" si="3"/>
        <v>12</v>
      </c>
      <c r="AT83" s="25" t="s">
        <v>792</v>
      </c>
      <c r="AU83" s="25" t="s">
        <v>15</v>
      </c>
      <c r="AW83" s="37" t="s">
        <v>3876</v>
      </c>
      <c r="AX83" s="37" t="s">
        <v>118</v>
      </c>
      <c r="AY83" s="38">
        <v>41667</v>
      </c>
      <c r="CF83" s="38">
        <v>41690</v>
      </c>
    </row>
    <row r="84" spans="1:84">
      <c r="B84" s="25" t="s">
        <v>3877</v>
      </c>
      <c r="C84" s="25">
        <v>1308325</v>
      </c>
      <c r="E84" s="25" t="s">
        <v>101</v>
      </c>
      <c r="G84" s="25" t="s">
        <v>801</v>
      </c>
      <c r="H84" s="25" t="s">
        <v>694</v>
      </c>
      <c r="I84" s="25" t="s">
        <v>273</v>
      </c>
      <c r="J84" s="25" t="s">
        <v>80</v>
      </c>
      <c r="K84" s="25">
        <v>45</v>
      </c>
      <c r="M84" s="25" t="s">
        <v>66</v>
      </c>
      <c r="N84" s="25">
        <v>42</v>
      </c>
      <c r="O84" s="25" t="s">
        <v>81</v>
      </c>
      <c r="T84" s="25" t="str">
        <f t="shared" si="4"/>
        <v xml:space="preserve">CL 45  SUR 42 C    </v>
      </c>
      <c r="U84" s="25" t="s">
        <v>61</v>
      </c>
      <c r="V84" s="25" t="s">
        <v>61</v>
      </c>
      <c r="W84" s="25" t="s">
        <v>3878</v>
      </c>
      <c r="X84" s="25" t="s">
        <v>63</v>
      </c>
      <c r="Y84" s="25">
        <v>42</v>
      </c>
      <c r="Z84" s="25" t="s">
        <v>81</v>
      </c>
      <c r="AB84" s="25">
        <v>45</v>
      </c>
      <c r="AC84" s="25" t="s">
        <v>104</v>
      </c>
      <c r="AD84" s="25">
        <v>64</v>
      </c>
      <c r="AE84" s="25" t="s">
        <v>66</v>
      </c>
      <c r="AG84" s="25" t="s">
        <v>3879</v>
      </c>
      <c r="AH84" s="25" t="str">
        <f t="shared" si="2"/>
        <v>KR 42 C  45 B 64 SUR  401 - 501</v>
      </c>
      <c r="AI84" s="25" t="s">
        <v>61</v>
      </c>
      <c r="AJ84" s="25" t="s">
        <v>61</v>
      </c>
      <c r="AK84" s="25" t="s">
        <v>316</v>
      </c>
      <c r="AM84" s="25" t="s">
        <v>3880</v>
      </c>
      <c r="AP84" s="25">
        <v>7</v>
      </c>
      <c r="AQ84" s="34">
        <v>41675</v>
      </c>
      <c r="AR84" s="35">
        <v>41676</v>
      </c>
      <c r="AS84" s="36">
        <f t="shared" si="3"/>
        <v>1</v>
      </c>
      <c r="AT84" s="25" t="s">
        <v>792</v>
      </c>
      <c r="AU84" s="25" t="s">
        <v>15</v>
      </c>
      <c r="AW84" s="38">
        <v>41674</v>
      </c>
      <c r="AX84" s="37" t="s">
        <v>3682</v>
      </c>
      <c r="AY84" s="38">
        <v>41681</v>
      </c>
      <c r="CF84" s="38">
        <v>41715</v>
      </c>
    </row>
    <row r="85" spans="1:84">
      <c r="B85" s="25" t="s">
        <v>3881</v>
      </c>
      <c r="C85" s="25" t="s">
        <v>3882</v>
      </c>
      <c r="E85" s="25" t="s">
        <v>101</v>
      </c>
      <c r="H85" s="25" t="s">
        <v>694</v>
      </c>
      <c r="I85" s="25" t="s">
        <v>273</v>
      </c>
      <c r="T85" s="25" t="str">
        <f t="shared" si="4"/>
        <v xml:space="preserve">         </v>
      </c>
      <c r="U85" s="25" t="s">
        <v>61</v>
      </c>
      <c r="V85" s="25" t="s">
        <v>61</v>
      </c>
      <c r="W85" s="25" t="s">
        <v>3883</v>
      </c>
      <c r="X85" s="25" t="s">
        <v>63</v>
      </c>
      <c r="Y85" s="25">
        <v>36</v>
      </c>
      <c r="AB85" s="25">
        <v>38</v>
      </c>
      <c r="AD85" s="25">
        <v>60</v>
      </c>
      <c r="AE85" s="25" t="s">
        <v>66</v>
      </c>
      <c r="AG85" s="25">
        <v>201</v>
      </c>
      <c r="AH85" s="25" t="str">
        <f t="shared" si="2"/>
        <v>KR 36   38  60 SUR  201</v>
      </c>
      <c r="AI85" s="25" t="s">
        <v>61</v>
      </c>
      <c r="AJ85" s="25" t="s">
        <v>61</v>
      </c>
      <c r="AK85" s="25" t="s">
        <v>211</v>
      </c>
      <c r="AP85" s="25">
        <v>9</v>
      </c>
      <c r="AQ85" s="34">
        <v>41673</v>
      </c>
      <c r="AR85" s="35">
        <v>41702</v>
      </c>
      <c r="AS85" s="36">
        <f t="shared" si="3"/>
        <v>29</v>
      </c>
      <c r="AT85" s="25" t="s">
        <v>792</v>
      </c>
      <c r="AU85" s="25" t="s">
        <v>15</v>
      </c>
      <c r="AW85" s="38">
        <v>41702</v>
      </c>
      <c r="AX85" s="37" t="s">
        <v>3656</v>
      </c>
      <c r="AY85" s="38">
        <v>41704</v>
      </c>
      <c r="CF85" s="38">
        <v>41704</v>
      </c>
    </row>
    <row r="86" spans="1:84">
      <c r="A86" s="25" t="s">
        <v>3884</v>
      </c>
      <c r="B86" s="25" t="s">
        <v>3885</v>
      </c>
      <c r="C86" s="25" t="s">
        <v>3886</v>
      </c>
      <c r="E86" s="25" t="s">
        <v>101</v>
      </c>
      <c r="H86" s="25" t="s">
        <v>694</v>
      </c>
      <c r="I86" s="25" t="s">
        <v>3887</v>
      </c>
      <c r="T86" s="25" t="str">
        <f t="shared" si="4"/>
        <v xml:space="preserve">         </v>
      </c>
      <c r="U86" s="25" t="s">
        <v>61</v>
      </c>
      <c r="V86" s="25" t="s">
        <v>61</v>
      </c>
      <c r="W86" s="25" t="s">
        <v>3888</v>
      </c>
      <c r="X86" s="25" t="s">
        <v>63</v>
      </c>
      <c r="Y86" s="25">
        <v>36</v>
      </c>
      <c r="AB86" s="25">
        <v>38</v>
      </c>
      <c r="AE86" s="25" t="s">
        <v>66</v>
      </c>
      <c r="AH86" s="25" t="str">
        <f t="shared" si="2"/>
        <v xml:space="preserve">KR 36   38   SUR  </v>
      </c>
      <c r="AI86" s="25">
        <v>21550289</v>
      </c>
      <c r="AJ86" s="25">
        <v>2715276</v>
      </c>
      <c r="AK86" s="25" t="s">
        <v>211</v>
      </c>
      <c r="AM86" s="25" t="s">
        <v>3889</v>
      </c>
      <c r="AP86" s="25">
        <v>9</v>
      </c>
      <c r="AQ86" s="34">
        <v>41673</v>
      </c>
      <c r="AR86" s="35">
        <v>41702</v>
      </c>
      <c r="AS86" s="36">
        <f t="shared" si="3"/>
        <v>29</v>
      </c>
      <c r="AT86" s="25" t="s">
        <v>792</v>
      </c>
      <c r="AU86" s="25" t="s">
        <v>15</v>
      </c>
      <c r="AW86" s="38">
        <v>41702</v>
      </c>
      <c r="AX86" s="37" t="s">
        <v>3656</v>
      </c>
      <c r="AY86" s="38">
        <v>41704</v>
      </c>
      <c r="CF86" s="38">
        <v>41704</v>
      </c>
    </row>
    <row r="87" spans="1:84">
      <c r="A87" s="25" t="s">
        <v>3890</v>
      </c>
      <c r="B87" s="25" t="s">
        <v>3891</v>
      </c>
      <c r="C87" s="25" t="s">
        <v>3892</v>
      </c>
      <c r="D87" s="25" t="s">
        <v>3538</v>
      </c>
      <c r="H87" s="25" t="s">
        <v>3893</v>
      </c>
      <c r="I87" s="25" t="s">
        <v>273</v>
      </c>
      <c r="J87" s="25" t="s">
        <v>80</v>
      </c>
      <c r="K87" s="25">
        <v>32</v>
      </c>
      <c r="L87" s="25" t="s">
        <v>83</v>
      </c>
      <c r="M87" s="25" t="s">
        <v>66</v>
      </c>
      <c r="N87" s="25">
        <v>28</v>
      </c>
      <c r="P87" s="25">
        <v>30</v>
      </c>
      <c r="T87" s="25" t="str">
        <f t="shared" si="4"/>
        <v xml:space="preserve">CL 32 A SUR 28  30   </v>
      </c>
      <c r="U87" s="25" t="s">
        <v>61</v>
      </c>
      <c r="V87" s="25">
        <v>6011075</v>
      </c>
      <c r="W87" s="25" t="s">
        <v>3894</v>
      </c>
      <c r="X87" s="25" t="s">
        <v>63</v>
      </c>
      <c r="Y87" s="25">
        <v>28</v>
      </c>
      <c r="AB87" s="25">
        <v>27</v>
      </c>
      <c r="AD87" s="25">
        <v>149</v>
      </c>
      <c r="AE87" s="25" t="s">
        <v>66</v>
      </c>
      <c r="AH87" s="25" t="str">
        <f t="shared" si="2"/>
        <v xml:space="preserve">KR 28   27  149 SUR  </v>
      </c>
      <c r="AI87" s="25" t="s">
        <v>61</v>
      </c>
      <c r="AJ87" s="25">
        <v>3310131</v>
      </c>
      <c r="AK87" s="25" t="s">
        <v>635</v>
      </c>
      <c r="AP87" s="25">
        <v>3</v>
      </c>
      <c r="AQ87" s="34">
        <v>41673</v>
      </c>
      <c r="AR87" s="35">
        <v>41683</v>
      </c>
      <c r="AS87" s="36">
        <f t="shared" si="3"/>
        <v>10</v>
      </c>
      <c r="AT87" s="25" t="s">
        <v>792</v>
      </c>
      <c r="AU87" s="25" t="s">
        <v>15</v>
      </c>
      <c r="AW87" s="38">
        <v>41683</v>
      </c>
      <c r="AX87" s="37" t="s">
        <v>503</v>
      </c>
      <c r="AY87" s="38">
        <v>41683</v>
      </c>
      <c r="AZ87" s="38">
        <v>41730</v>
      </c>
      <c r="BA87" s="37" t="s">
        <v>3656</v>
      </c>
      <c r="BB87" s="38">
        <v>41731</v>
      </c>
      <c r="CF87" s="38">
        <v>41690</v>
      </c>
    </row>
    <row r="88" spans="1:84">
      <c r="B88" s="25" t="s">
        <v>3895</v>
      </c>
      <c r="C88" s="25">
        <v>1308298</v>
      </c>
      <c r="D88" s="25" t="s">
        <v>3591</v>
      </c>
      <c r="H88" s="25" t="s">
        <v>3896</v>
      </c>
      <c r="I88" s="25" t="s">
        <v>3897</v>
      </c>
      <c r="J88" s="25" t="s">
        <v>80</v>
      </c>
      <c r="K88" s="25">
        <v>48</v>
      </c>
      <c r="L88" s="25" t="s">
        <v>81</v>
      </c>
      <c r="M88" s="25" t="s">
        <v>66</v>
      </c>
      <c r="N88" s="25">
        <v>39</v>
      </c>
      <c r="O88" s="25" t="s">
        <v>83</v>
      </c>
      <c r="P88" s="25">
        <v>155</v>
      </c>
      <c r="S88" s="25">
        <v>142</v>
      </c>
      <c r="T88" s="25" t="str">
        <f t="shared" si="4"/>
        <v>CL 48 C SUR 39 A 155   142</v>
      </c>
      <c r="U88" s="25">
        <v>71786978</v>
      </c>
      <c r="V88" s="25">
        <v>3146390236</v>
      </c>
      <c r="W88" s="25" t="s">
        <v>3898</v>
      </c>
      <c r="X88" s="25" t="s">
        <v>80</v>
      </c>
      <c r="Y88" s="25">
        <v>48</v>
      </c>
      <c r="Z88" s="25" t="s">
        <v>81</v>
      </c>
      <c r="AA88" s="25" t="s">
        <v>66</v>
      </c>
      <c r="AB88" s="25">
        <v>39</v>
      </c>
      <c r="AC88" s="25" t="s">
        <v>83</v>
      </c>
      <c r="AD88" s="25">
        <v>155</v>
      </c>
      <c r="AG88" s="25">
        <v>137</v>
      </c>
      <c r="AH88" s="25" t="str">
        <f t="shared" si="2"/>
        <v>CL 48 C SUR 39 A 155   137</v>
      </c>
      <c r="AI88" s="25" t="s">
        <v>61</v>
      </c>
      <c r="AJ88" s="25" t="s">
        <v>61</v>
      </c>
      <c r="AK88" s="25" t="s">
        <v>225</v>
      </c>
      <c r="AP88" s="25">
        <v>7</v>
      </c>
      <c r="AQ88" s="34">
        <v>41673</v>
      </c>
      <c r="AR88" s="35">
        <v>41683</v>
      </c>
      <c r="AS88" s="36">
        <f t="shared" si="3"/>
        <v>10</v>
      </c>
      <c r="AT88" s="25" t="s">
        <v>792</v>
      </c>
      <c r="AU88" s="25" t="s">
        <v>15</v>
      </c>
      <c r="CF88" s="38">
        <v>41715</v>
      </c>
    </row>
    <row r="89" spans="1:84">
      <c r="B89" s="25" t="s">
        <v>3899</v>
      </c>
      <c r="C89" s="25">
        <v>1308299</v>
      </c>
      <c r="D89" s="25" t="s">
        <v>3591</v>
      </c>
      <c r="H89" s="25" t="s">
        <v>2294</v>
      </c>
      <c r="I89" s="25" t="s">
        <v>3900</v>
      </c>
      <c r="J89" s="25" t="s">
        <v>63</v>
      </c>
      <c r="K89" s="25">
        <v>26</v>
      </c>
      <c r="N89" s="25">
        <v>41</v>
      </c>
      <c r="O89" s="25" t="s">
        <v>104</v>
      </c>
      <c r="P89" s="25">
        <v>80</v>
      </c>
      <c r="T89" s="25" t="str">
        <f t="shared" si="4"/>
        <v xml:space="preserve">KR 26   41 B 80   </v>
      </c>
      <c r="U89" s="25">
        <v>97020619051</v>
      </c>
      <c r="V89" s="25">
        <v>3321876</v>
      </c>
      <c r="W89" s="25" t="s">
        <v>3901</v>
      </c>
      <c r="X89" s="25" t="s">
        <v>63</v>
      </c>
      <c r="Y89" s="25">
        <v>26</v>
      </c>
      <c r="AB89" s="25">
        <v>41</v>
      </c>
      <c r="AC89" s="25" t="s">
        <v>104</v>
      </c>
      <c r="AD89" s="25">
        <v>56</v>
      </c>
      <c r="AE89" s="25" t="s">
        <v>66</v>
      </c>
      <c r="AG89" s="25">
        <v>201</v>
      </c>
      <c r="AH89" s="25" t="str">
        <f t="shared" si="2"/>
        <v>KR 26   41 B 56 SUR  201</v>
      </c>
      <c r="AI89" s="25" t="s">
        <v>61</v>
      </c>
      <c r="AJ89" s="25" t="s">
        <v>61</v>
      </c>
      <c r="AK89" s="25" t="s">
        <v>322</v>
      </c>
      <c r="AM89" s="25" t="s">
        <v>138</v>
      </c>
      <c r="AP89" s="25">
        <v>6</v>
      </c>
      <c r="AQ89" s="34">
        <v>41673</v>
      </c>
      <c r="AR89" s="35">
        <v>41709</v>
      </c>
      <c r="AS89" s="36">
        <f t="shared" si="3"/>
        <v>36</v>
      </c>
      <c r="AT89" s="25" t="s">
        <v>792</v>
      </c>
      <c r="AU89" s="25" t="s">
        <v>15</v>
      </c>
      <c r="BL89" s="38">
        <v>41709</v>
      </c>
      <c r="BM89" s="38">
        <v>41709</v>
      </c>
      <c r="CF89" s="38">
        <v>41725</v>
      </c>
    </row>
    <row r="90" spans="1:84">
      <c r="B90" s="25" t="s">
        <v>3902</v>
      </c>
      <c r="C90" s="25">
        <v>1308300</v>
      </c>
      <c r="E90" s="25" t="s">
        <v>286</v>
      </c>
      <c r="H90" s="25" t="s">
        <v>3903</v>
      </c>
      <c r="I90" s="25" t="s">
        <v>3870</v>
      </c>
      <c r="T90" s="25" t="str">
        <f t="shared" si="4"/>
        <v xml:space="preserve">         </v>
      </c>
      <c r="U90" s="25" t="s">
        <v>61</v>
      </c>
      <c r="V90" s="25" t="s">
        <v>61</v>
      </c>
      <c r="W90" s="25" t="s">
        <v>3904</v>
      </c>
      <c r="X90" s="25" t="s">
        <v>289</v>
      </c>
      <c r="Y90" s="25">
        <v>29</v>
      </c>
      <c r="AB90" s="25">
        <v>33</v>
      </c>
      <c r="AD90" s="25">
        <v>48</v>
      </c>
      <c r="AE90" s="25" t="s">
        <v>66</v>
      </c>
      <c r="AG90" s="25">
        <v>130</v>
      </c>
      <c r="AH90" s="25" t="str">
        <f t="shared" si="2"/>
        <v>DG 29   33  48 SUR  130</v>
      </c>
      <c r="AI90" s="25" t="s">
        <v>61</v>
      </c>
      <c r="AJ90" s="25" t="s">
        <v>61</v>
      </c>
      <c r="AK90" s="25" t="s">
        <v>194</v>
      </c>
      <c r="AM90" s="25" t="s">
        <v>3905</v>
      </c>
      <c r="AP90" s="25">
        <v>3</v>
      </c>
      <c r="AQ90" s="34">
        <v>41673</v>
      </c>
      <c r="AR90" s="35"/>
      <c r="AS90" s="36">
        <f t="shared" si="3"/>
        <v>-41673</v>
      </c>
      <c r="AT90" s="25" t="s">
        <v>792</v>
      </c>
      <c r="AU90" s="25" t="s">
        <v>202</v>
      </c>
      <c r="AW90" s="38">
        <v>41682</v>
      </c>
      <c r="AX90" s="37" t="s">
        <v>503</v>
      </c>
      <c r="AY90" s="38">
        <v>41683</v>
      </c>
    </row>
    <row r="91" spans="1:84">
      <c r="B91" s="25" t="s">
        <v>3906</v>
      </c>
      <c r="C91" s="25">
        <v>1308307</v>
      </c>
      <c r="E91" s="25" t="s">
        <v>58</v>
      </c>
      <c r="H91" s="25" t="s">
        <v>3907</v>
      </c>
      <c r="I91" s="25" t="s">
        <v>3050</v>
      </c>
      <c r="T91" s="25" t="str">
        <f t="shared" si="4"/>
        <v xml:space="preserve">         </v>
      </c>
      <c r="U91" s="25" t="s">
        <v>61</v>
      </c>
      <c r="V91" s="25" t="s">
        <v>61</v>
      </c>
      <c r="W91" s="25" t="s">
        <v>3908</v>
      </c>
      <c r="X91" s="25" t="s">
        <v>80</v>
      </c>
      <c r="Y91" s="25">
        <v>44</v>
      </c>
      <c r="AA91" s="25" t="s">
        <v>66</v>
      </c>
      <c r="AB91" s="25">
        <v>40</v>
      </c>
      <c r="AC91" s="25" t="s">
        <v>83</v>
      </c>
      <c r="AD91" s="25">
        <v>15</v>
      </c>
      <c r="AH91" s="25" t="str">
        <f t="shared" si="2"/>
        <v xml:space="preserve">CL 44  SUR 40 A 15   </v>
      </c>
      <c r="AI91" s="25" t="s">
        <v>61</v>
      </c>
      <c r="AJ91" s="25">
        <v>3326728</v>
      </c>
      <c r="AK91" s="25" t="s">
        <v>67</v>
      </c>
      <c r="AM91" s="25" t="s">
        <v>68</v>
      </c>
      <c r="AP91" s="25">
        <v>7</v>
      </c>
      <c r="AQ91" s="34">
        <v>41674</v>
      </c>
      <c r="AR91" s="35">
        <v>41674</v>
      </c>
      <c r="AS91" s="36">
        <f t="shared" si="3"/>
        <v>0</v>
      </c>
      <c r="AT91" s="25" t="s">
        <v>792</v>
      </c>
      <c r="AU91" s="25" t="s">
        <v>15</v>
      </c>
      <c r="AW91" s="38">
        <v>41673</v>
      </c>
      <c r="AX91" s="37" t="s">
        <v>1029</v>
      </c>
      <c r="AY91" s="38">
        <v>41674</v>
      </c>
      <c r="AZ91" s="38">
        <v>41683</v>
      </c>
      <c r="BA91" s="37" t="s">
        <v>503</v>
      </c>
      <c r="BB91" s="38">
        <v>41683</v>
      </c>
      <c r="CF91" s="38">
        <v>41703</v>
      </c>
    </row>
    <row r="92" spans="1:84">
      <c r="B92" s="25" t="s">
        <v>3909</v>
      </c>
      <c r="C92" s="25">
        <v>1308308</v>
      </c>
      <c r="E92" s="25" t="s">
        <v>286</v>
      </c>
      <c r="H92" s="25" t="s">
        <v>3910</v>
      </c>
      <c r="I92" s="25" t="s">
        <v>3870</v>
      </c>
      <c r="T92" s="25" t="str">
        <f t="shared" si="4"/>
        <v xml:space="preserve">         </v>
      </c>
      <c r="U92" s="25" t="s">
        <v>61</v>
      </c>
      <c r="V92" s="25" t="s">
        <v>61</v>
      </c>
      <c r="W92" s="25" t="s">
        <v>3911</v>
      </c>
      <c r="X92" s="25" t="s">
        <v>63</v>
      </c>
      <c r="Y92" s="25">
        <v>24</v>
      </c>
      <c r="Z92" s="25" t="s">
        <v>3599</v>
      </c>
      <c r="AB92" s="25">
        <v>39</v>
      </c>
      <c r="AC92" s="25" t="s">
        <v>136</v>
      </c>
      <c r="AD92" s="25">
        <v>16</v>
      </c>
      <c r="AE92" s="25" t="s">
        <v>66</v>
      </c>
      <c r="AH92" s="25" t="str">
        <f t="shared" si="2"/>
        <v xml:space="preserve">KR 24 DB  39 DD 16 SUR  </v>
      </c>
      <c r="AI92" s="25">
        <v>43040815</v>
      </c>
      <c r="AJ92" s="25" t="s">
        <v>61</v>
      </c>
      <c r="AK92" s="25" t="s">
        <v>454</v>
      </c>
      <c r="AM92" s="25" t="s">
        <v>160</v>
      </c>
      <c r="AP92" s="25">
        <v>6</v>
      </c>
      <c r="AQ92" s="34">
        <v>41674</v>
      </c>
      <c r="AR92" s="35">
        <v>41676</v>
      </c>
      <c r="AS92" s="36">
        <f t="shared" si="3"/>
        <v>2</v>
      </c>
      <c r="AT92" s="25" t="s">
        <v>3256</v>
      </c>
      <c r="AU92" s="25" t="s">
        <v>15</v>
      </c>
      <c r="AW92" s="38">
        <v>41673</v>
      </c>
      <c r="AX92" s="37" t="s">
        <v>1029</v>
      </c>
      <c r="AY92" s="38">
        <v>41674</v>
      </c>
      <c r="BN92" s="38">
        <v>41676</v>
      </c>
      <c r="BO92" s="38">
        <v>41676</v>
      </c>
      <c r="CF92" s="38">
        <v>41787</v>
      </c>
    </row>
    <row r="93" spans="1:84">
      <c r="B93" s="25" t="s">
        <v>3912</v>
      </c>
      <c r="C93" s="25">
        <v>1308323</v>
      </c>
      <c r="E93" s="25" t="s">
        <v>58</v>
      </c>
      <c r="H93" s="25" t="s">
        <v>3913</v>
      </c>
      <c r="I93" s="25" t="s">
        <v>3050</v>
      </c>
      <c r="T93" s="25" t="str">
        <f t="shared" si="4"/>
        <v xml:space="preserve">         </v>
      </c>
      <c r="U93" s="25" t="s">
        <v>61</v>
      </c>
      <c r="V93" s="25" t="s">
        <v>61</v>
      </c>
      <c r="W93" s="25" t="s">
        <v>3914</v>
      </c>
      <c r="X93" s="25" t="s">
        <v>80</v>
      </c>
      <c r="Y93" s="25">
        <v>45</v>
      </c>
      <c r="Z93" s="25" t="s">
        <v>104</v>
      </c>
      <c r="AA93" s="25" t="s">
        <v>66</v>
      </c>
      <c r="AB93" s="25">
        <v>42</v>
      </c>
      <c r="AC93" s="25" t="s">
        <v>104</v>
      </c>
      <c r="AD93" s="25">
        <v>19</v>
      </c>
      <c r="AG93" s="25">
        <v>201</v>
      </c>
      <c r="AH93" s="25" t="str">
        <f t="shared" si="2"/>
        <v>CL 45 B SUR 42 B 19   201</v>
      </c>
      <c r="AI93" s="25">
        <v>32335596</v>
      </c>
      <c r="AJ93" s="25">
        <v>3312385</v>
      </c>
      <c r="AK93" s="25" t="s">
        <v>316</v>
      </c>
      <c r="AM93" s="25" t="s">
        <v>3880</v>
      </c>
      <c r="AP93" s="25">
        <v>7</v>
      </c>
      <c r="AQ93" s="34">
        <v>41675</v>
      </c>
      <c r="AR93" s="35">
        <v>41675</v>
      </c>
      <c r="AS93" s="36">
        <f t="shared" si="3"/>
        <v>0</v>
      </c>
      <c r="AT93" s="25" t="s">
        <v>792</v>
      </c>
      <c r="AU93" s="25" t="s">
        <v>15</v>
      </c>
      <c r="AW93" s="38">
        <v>41674</v>
      </c>
      <c r="AX93" s="37" t="s">
        <v>720</v>
      </c>
      <c r="AY93" s="38">
        <v>41675</v>
      </c>
      <c r="AZ93" s="38">
        <v>41683</v>
      </c>
      <c r="BA93" s="37" t="s">
        <v>503</v>
      </c>
      <c r="BB93" s="38">
        <v>41689</v>
      </c>
      <c r="CF93" s="38">
        <v>41690</v>
      </c>
    </row>
    <row r="94" spans="1:84">
      <c r="B94" s="25" t="s">
        <v>3915</v>
      </c>
      <c r="C94" s="25">
        <v>1308345</v>
      </c>
      <c r="D94" s="25" t="s">
        <v>94</v>
      </c>
      <c r="H94" s="25" t="s">
        <v>3916</v>
      </c>
      <c r="I94" s="25" t="s">
        <v>3870</v>
      </c>
      <c r="T94" s="25" t="str">
        <f t="shared" si="4"/>
        <v xml:space="preserve">         </v>
      </c>
      <c r="U94" s="25" t="s">
        <v>61</v>
      </c>
      <c r="V94" s="25" t="s">
        <v>61</v>
      </c>
      <c r="W94" s="25" t="s">
        <v>3001</v>
      </c>
      <c r="X94" s="25" t="s">
        <v>63</v>
      </c>
      <c r="Y94" s="25">
        <v>41</v>
      </c>
      <c r="Z94" s="25" t="s">
        <v>83</v>
      </c>
      <c r="AB94" s="25">
        <v>46</v>
      </c>
      <c r="AC94" s="25" t="s">
        <v>136</v>
      </c>
      <c r="AE94" s="25" t="s">
        <v>66</v>
      </c>
      <c r="AH94" s="25" t="str">
        <f t="shared" si="2"/>
        <v xml:space="preserve">KR 41 A  46 DD  SUR  </v>
      </c>
      <c r="AI94" s="25" t="s">
        <v>61</v>
      </c>
      <c r="AJ94" s="25" t="s">
        <v>61</v>
      </c>
      <c r="AK94" s="25" t="s">
        <v>3917</v>
      </c>
      <c r="AM94" s="25" t="s">
        <v>3880</v>
      </c>
      <c r="AP94" s="25">
        <v>7</v>
      </c>
      <c r="AQ94" s="34">
        <v>41675</v>
      </c>
      <c r="AR94" s="35">
        <v>41683</v>
      </c>
      <c r="AS94" s="36">
        <f t="shared" si="3"/>
        <v>8</v>
      </c>
      <c r="AT94" s="25" t="s">
        <v>792</v>
      </c>
      <c r="AU94" s="25" t="s">
        <v>15</v>
      </c>
      <c r="CF94" s="38">
        <v>41863</v>
      </c>
    </row>
    <row r="95" spans="1:84">
      <c r="B95" s="25" t="s">
        <v>3918</v>
      </c>
      <c r="C95" s="25" t="s">
        <v>3919</v>
      </c>
      <c r="D95" s="25" t="s">
        <v>94</v>
      </c>
      <c r="G95" s="25" t="s">
        <v>3920</v>
      </c>
      <c r="H95" s="25" t="s">
        <v>3921</v>
      </c>
      <c r="I95" s="25" t="s">
        <v>3050</v>
      </c>
      <c r="T95" s="25" t="str">
        <f t="shared" si="4"/>
        <v xml:space="preserve">         </v>
      </c>
      <c r="U95" s="25" t="s">
        <v>61</v>
      </c>
      <c r="V95" s="25" t="s">
        <v>61</v>
      </c>
      <c r="W95" s="25" t="s">
        <v>3922</v>
      </c>
      <c r="X95" s="25" t="s">
        <v>80</v>
      </c>
      <c r="Y95" s="25">
        <v>36</v>
      </c>
      <c r="Z95" s="25" t="s">
        <v>104</v>
      </c>
      <c r="AA95" s="25" t="s">
        <v>66</v>
      </c>
      <c r="AB95" s="25">
        <v>27</v>
      </c>
      <c r="AC95" s="25" t="s">
        <v>83</v>
      </c>
      <c r="AH95" s="25" t="str">
        <f t="shared" si="2"/>
        <v xml:space="preserve">CL 36 B SUR 27 A    </v>
      </c>
      <c r="AI95" s="25">
        <v>70879120</v>
      </c>
      <c r="AJ95" s="25">
        <v>2355242</v>
      </c>
      <c r="AK95" s="25" t="s">
        <v>166</v>
      </c>
      <c r="AM95" s="25" t="s">
        <v>3923</v>
      </c>
      <c r="AP95" s="25">
        <v>5</v>
      </c>
      <c r="AQ95" s="34">
        <v>41675</v>
      </c>
      <c r="AR95" s="35">
        <v>41675</v>
      </c>
      <c r="AS95" s="36">
        <f t="shared" si="3"/>
        <v>0</v>
      </c>
      <c r="AT95" s="25" t="s">
        <v>792</v>
      </c>
      <c r="AU95" s="25" t="s">
        <v>195</v>
      </c>
      <c r="AW95" s="38">
        <v>41673</v>
      </c>
      <c r="AX95" s="37" t="s">
        <v>118</v>
      </c>
      <c r="AY95" s="38">
        <v>41675</v>
      </c>
      <c r="AZ95" s="38">
        <v>41677</v>
      </c>
      <c r="BA95" s="37" t="s">
        <v>237</v>
      </c>
      <c r="BB95" s="38">
        <v>41677</v>
      </c>
    </row>
    <row r="96" spans="1:84">
      <c r="B96" s="25" t="s">
        <v>3924</v>
      </c>
      <c r="C96" s="25">
        <v>1308348</v>
      </c>
      <c r="D96" s="25" t="s">
        <v>172</v>
      </c>
      <c r="H96" s="25" t="s">
        <v>3925</v>
      </c>
      <c r="I96" s="25" t="s">
        <v>3050</v>
      </c>
      <c r="T96" s="25" t="str">
        <f t="shared" si="4"/>
        <v xml:space="preserve">         </v>
      </c>
      <c r="U96" s="25" t="s">
        <v>61</v>
      </c>
      <c r="V96" s="25" t="s">
        <v>61</v>
      </c>
      <c r="W96" s="25" t="s">
        <v>3926</v>
      </c>
      <c r="X96" s="25" t="s">
        <v>80</v>
      </c>
      <c r="Y96" s="25">
        <v>49</v>
      </c>
      <c r="Z96" s="25" t="s">
        <v>170</v>
      </c>
      <c r="AA96" s="25" t="s">
        <v>66</v>
      </c>
      <c r="AB96" s="25">
        <v>47</v>
      </c>
      <c r="AD96" s="25">
        <v>21</v>
      </c>
      <c r="AG96" s="25">
        <v>115</v>
      </c>
      <c r="AH96" s="25" t="str">
        <f t="shared" si="2"/>
        <v>CL 49 D SUR 47  21   115</v>
      </c>
      <c r="AI96" s="25" t="s">
        <v>61</v>
      </c>
      <c r="AJ96" s="25" t="s">
        <v>61</v>
      </c>
      <c r="AK96" s="25" t="s">
        <v>1696</v>
      </c>
      <c r="AM96" s="25" t="s">
        <v>331</v>
      </c>
      <c r="AP96" s="25">
        <v>8</v>
      </c>
      <c r="AQ96" s="34">
        <v>41675</v>
      </c>
      <c r="AR96" s="35"/>
      <c r="AS96" s="36">
        <f t="shared" si="3"/>
        <v>-41675</v>
      </c>
      <c r="AT96" s="25" t="s">
        <v>792</v>
      </c>
      <c r="AU96" s="25" t="s">
        <v>202</v>
      </c>
      <c r="AW96" s="38">
        <v>41684</v>
      </c>
      <c r="AX96" s="37" t="s">
        <v>503</v>
      </c>
      <c r="AY96" s="38">
        <v>41684</v>
      </c>
    </row>
    <row r="97" spans="1:84">
      <c r="B97" s="25" t="s">
        <v>3927</v>
      </c>
      <c r="C97" s="25">
        <v>1308319</v>
      </c>
      <c r="D97" s="25" t="s">
        <v>3928</v>
      </c>
      <c r="E97" s="25" t="s">
        <v>58</v>
      </c>
      <c r="H97" s="25" t="s">
        <v>3929</v>
      </c>
      <c r="I97" s="25" t="s">
        <v>3050</v>
      </c>
      <c r="T97" s="25" t="str">
        <f t="shared" si="4"/>
        <v xml:space="preserve">         </v>
      </c>
      <c r="U97" s="25" t="s">
        <v>61</v>
      </c>
      <c r="V97" s="25" t="s">
        <v>61</v>
      </c>
      <c r="W97" s="25" t="s">
        <v>3926</v>
      </c>
      <c r="X97" s="25" t="s">
        <v>80</v>
      </c>
      <c r="Y97" s="25">
        <v>40</v>
      </c>
      <c r="Z97" s="25" t="s">
        <v>315</v>
      </c>
      <c r="AA97" s="25" t="s">
        <v>66</v>
      </c>
      <c r="AB97" s="25">
        <v>40</v>
      </c>
      <c r="AD97" s="25">
        <v>35</v>
      </c>
      <c r="AH97" s="25" t="str">
        <f t="shared" si="2"/>
        <v xml:space="preserve">CL 40 E SUR 40  35   </v>
      </c>
      <c r="AI97" s="25" t="s">
        <v>61</v>
      </c>
      <c r="AJ97" s="25" t="s">
        <v>61</v>
      </c>
      <c r="AK97" s="25" t="s">
        <v>67</v>
      </c>
      <c r="AM97" s="25" t="s">
        <v>68</v>
      </c>
      <c r="AP97" s="25">
        <v>7</v>
      </c>
      <c r="AQ97" s="34">
        <v>41674</v>
      </c>
      <c r="AR97" s="35">
        <v>41681</v>
      </c>
      <c r="AS97" s="36">
        <f t="shared" si="3"/>
        <v>7</v>
      </c>
      <c r="AT97" s="25" t="s">
        <v>792</v>
      </c>
      <c r="AU97" s="25" t="s">
        <v>15</v>
      </c>
      <c r="AW97" s="38">
        <v>41681</v>
      </c>
      <c r="AX97" s="37" t="s">
        <v>503</v>
      </c>
      <c r="AY97" s="38">
        <v>41681</v>
      </c>
      <c r="AZ97" s="38">
        <v>41779</v>
      </c>
      <c r="BA97" s="37" t="s">
        <v>140</v>
      </c>
      <c r="BB97" s="38">
        <v>41779</v>
      </c>
      <c r="CF97" s="38">
        <v>42010</v>
      </c>
    </row>
    <row r="98" spans="1:84">
      <c r="B98" s="25" t="s">
        <v>3930</v>
      </c>
      <c r="C98" s="25">
        <v>1308352</v>
      </c>
      <c r="D98" s="25" t="s">
        <v>172</v>
      </c>
      <c r="H98" s="25" t="s">
        <v>3931</v>
      </c>
      <c r="I98" s="25" t="s">
        <v>3932</v>
      </c>
      <c r="T98" s="25" t="str">
        <f t="shared" si="4"/>
        <v xml:space="preserve">         </v>
      </c>
      <c r="U98" s="25" t="s">
        <v>61</v>
      </c>
      <c r="V98" s="25" t="s">
        <v>61</v>
      </c>
      <c r="W98" s="25" t="s">
        <v>3001</v>
      </c>
      <c r="X98" s="25" t="s">
        <v>80</v>
      </c>
      <c r="Y98" s="25">
        <v>41</v>
      </c>
      <c r="AA98" s="25" t="s">
        <v>66</v>
      </c>
      <c r="AB98" s="25">
        <v>25</v>
      </c>
      <c r="AD98" s="25">
        <v>165</v>
      </c>
      <c r="AG98" s="25">
        <v>401</v>
      </c>
      <c r="AH98" s="25" t="str">
        <f t="shared" si="2"/>
        <v>CL 41  SUR 25  165   401</v>
      </c>
      <c r="AI98" s="25" t="s">
        <v>61</v>
      </c>
      <c r="AJ98" s="25" t="s">
        <v>61</v>
      </c>
      <c r="AK98" s="25" t="s">
        <v>3675</v>
      </c>
      <c r="AM98" s="25" t="s">
        <v>155</v>
      </c>
      <c r="AP98" s="25">
        <v>6</v>
      </c>
      <c r="AQ98" s="34">
        <v>41675</v>
      </c>
      <c r="AR98" s="35"/>
      <c r="AS98" s="36">
        <f t="shared" si="3"/>
        <v>-41675</v>
      </c>
      <c r="AT98" s="25" t="s">
        <v>792</v>
      </c>
      <c r="AU98" s="25" t="s">
        <v>252</v>
      </c>
      <c r="AW98" s="38">
        <v>41684</v>
      </c>
      <c r="AX98" s="37" t="s">
        <v>503</v>
      </c>
      <c r="AY98" s="38">
        <v>41684</v>
      </c>
    </row>
    <row r="99" spans="1:84">
      <c r="B99" s="25" t="s">
        <v>3933</v>
      </c>
      <c r="C99" s="25">
        <v>1308359</v>
      </c>
      <c r="E99" s="25" t="s">
        <v>3934</v>
      </c>
      <c r="H99" s="25" t="s">
        <v>718</v>
      </c>
      <c r="I99" s="25" t="s">
        <v>3935</v>
      </c>
      <c r="J99" s="25" t="s">
        <v>63</v>
      </c>
      <c r="K99" s="25">
        <v>28</v>
      </c>
      <c r="L99" s="25" t="s">
        <v>104</v>
      </c>
      <c r="N99" s="25">
        <v>40</v>
      </c>
      <c r="P99" s="25">
        <v>19</v>
      </c>
      <c r="Q99" s="25" t="s">
        <v>66</v>
      </c>
      <c r="T99" s="25" t="str">
        <f t="shared" si="4"/>
        <v xml:space="preserve">KR 28 B  40  19 SUR  </v>
      </c>
      <c r="U99" s="25">
        <v>76309814</v>
      </c>
      <c r="V99" s="25">
        <v>3024517</v>
      </c>
      <c r="W99" s="25" t="s">
        <v>3936</v>
      </c>
      <c r="X99" s="25" t="s">
        <v>80</v>
      </c>
      <c r="Y99" s="25">
        <v>40</v>
      </c>
      <c r="AA99" s="25" t="s">
        <v>66</v>
      </c>
      <c r="AB99" s="25">
        <v>28</v>
      </c>
      <c r="AC99" s="25" t="s">
        <v>104</v>
      </c>
      <c r="AD99" s="25">
        <v>13</v>
      </c>
      <c r="AH99" s="25" t="str">
        <f t="shared" si="2"/>
        <v xml:space="preserve">CL 40  SUR 28 B 13   </v>
      </c>
      <c r="AI99" s="25">
        <v>70553279</v>
      </c>
      <c r="AJ99" s="25">
        <v>2700276</v>
      </c>
      <c r="AK99" s="25" t="s">
        <v>3937</v>
      </c>
      <c r="AM99" s="25" t="s">
        <v>565</v>
      </c>
      <c r="AP99" s="25">
        <v>6</v>
      </c>
      <c r="AQ99" s="34">
        <v>41676</v>
      </c>
      <c r="AR99" s="35">
        <v>41684</v>
      </c>
      <c r="AS99" s="36">
        <f t="shared" si="3"/>
        <v>8</v>
      </c>
      <c r="AT99" s="25" t="s">
        <v>792</v>
      </c>
      <c r="AU99" s="25" t="s">
        <v>15</v>
      </c>
      <c r="AW99" s="38">
        <v>41684</v>
      </c>
      <c r="AX99" s="37" t="s">
        <v>503</v>
      </c>
      <c r="AY99" s="38">
        <v>41684</v>
      </c>
      <c r="CF99" s="38">
        <v>41703</v>
      </c>
    </row>
    <row r="100" spans="1:84">
      <c r="B100" s="25" t="s">
        <v>3938</v>
      </c>
      <c r="C100" s="25" t="s">
        <v>3939</v>
      </c>
      <c r="D100" s="25" t="s">
        <v>3538</v>
      </c>
      <c r="H100" s="25" t="s">
        <v>3940</v>
      </c>
      <c r="I100" s="25" t="s">
        <v>3941</v>
      </c>
      <c r="J100" s="25" t="s">
        <v>63</v>
      </c>
      <c r="K100" s="25">
        <v>42</v>
      </c>
      <c r="N100" s="25">
        <v>23</v>
      </c>
      <c r="O100" s="25" t="s">
        <v>83</v>
      </c>
      <c r="P100" s="25">
        <v>188</v>
      </c>
      <c r="Q100" s="25" t="s">
        <v>66</v>
      </c>
      <c r="T100" s="25" t="str">
        <f t="shared" si="4"/>
        <v xml:space="preserve">KR 42   23 A 188 SUR  </v>
      </c>
      <c r="U100" s="25" t="s">
        <v>61</v>
      </c>
      <c r="V100" s="25">
        <v>5988939</v>
      </c>
      <c r="W100" s="25" t="s">
        <v>3942</v>
      </c>
      <c r="AH100" s="25" t="str">
        <f t="shared" si="2"/>
        <v xml:space="preserve">         </v>
      </c>
      <c r="AI100" s="25" t="s">
        <v>61</v>
      </c>
      <c r="AJ100" s="25" t="s">
        <v>61</v>
      </c>
      <c r="AK100" s="25" t="s">
        <v>153</v>
      </c>
      <c r="AM100" s="25" t="s">
        <v>154</v>
      </c>
      <c r="AP100" s="25">
        <v>3</v>
      </c>
      <c r="AQ100" s="34">
        <v>41676</v>
      </c>
      <c r="AR100" s="35"/>
      <c r="AS100" s="36">
        <f t="shared" si="3"/>
        <v>-41676</v>
      </c>
      <c r="AT100" s="25" t="s">
        <v>792</v>
      </c>
      <c r="AU100" s="25" t="s">
        <v>202</v>
      </c>
      <c r="AW100" s="38">
        <v>41684</v>
      </c>
      <c r="AX100" s="37" t="s">
        <v>503</v>
      </c>
      <c r="AY100" s="38">
        <v>41684</v>
      </c>
      <c r="AZ100" s="38">
        <v>41702</v>
      </c>
      <c r="BA100" s="37" t="s">
        <v>829</v>
      </c>
      <c r="BB100" s="38">
        <v>41702</v>
      </c>
      <c r="BL100" s="38">
        <v>41738</v>
      </c>
    </row>
    <row r="101" spans="1:84">
      <c r="B101" s="25" t="s">
        <v>3943</v>
      </c>
      <c r="C101" s="25">
        <v>1308366</v>
      </c>
      <c r="E101" s="25" t="s">
        <v>101</v>
      </c>
      <c r="H101" s="25" t="s">
        <v>2111</v>
      </c>
      <c r="I101" s="25" t="s">
        <v>3944</v>
      </c>
      <c r="T101" s="25" t="str">
        <f t="shared" si="4"/>
        <v xml:space="preserve">         </v>
      </c>
      <c r="U101" s="25" t="s">
        <v>61</v>
      </c>
      <c r="V101" s="25" t="s">
        <v>61</v>
      </c>
      <c r="W101" s="25" t="s">
        <v>3001</v>
      </c>
      <c r="X101" s="25" t="s">
        <v>80</v>
      </c>
      <c r="Y101" s="25">
        <v>37</v>
      </c>
      <c r="AA101" s="25" t="s">
        <v>66</v>
      </c>
      <c r="AB101" s="25">
        <v>35</v>
      </c>
      <c r="AH101" s="25" t="str">
        <f t="shared" si="2"/>
        <v xml:space="preserve">CL 37  SUR 35     </v>
      </c>
      <c r="AI101" s="25" t="s">
        <v>61</v>
      </c>
      <c r="AJ101" s="25" t="s">
        <v>61</v>
      </c>
      <c r="AK101" s="25" t="s">
        <v>211</v>
      </c>
      <c r="AM101" s="25" t="s">
        <v>3889</v>
      </c>
      <c r="AP101" s="25">
        <v>9</v>
      </c>
      <c r="AQ101" s="34">
        <v>41676</v>
      </c>
      <c r="AR101" s="35">
        <v>41684</v>
      </c>
      <c r="AS101" s="36">
        <f t="shared" si="3"/>
        <v>8</v>
      </c>
      <c r="AT101" s="25" t="s">
        <v>792</v>
      </c>
      <c r="AU101" s="25" t="s">
        <v>15</v>
      </c>
      <c r="AW101" s="38">
        <v>41684</v>
      </c>
      <c r="AX101" s="37" t="s">
        <v>503</v>
      </c>
      <c r="AY101" s="38">
        <v>41684</v>
      </c>
      <c r="CF101" s="38">
        <v>41690</v>
      </c>
    </row>
    <row r="102" spans="1:84">
      <c r="B102" s="25" t="s">
        <v>3945</v>
      </c>
      <c r="C102" s="25">
        <v>1308372</v>
      </c>
      <c r="E102" s="25" t="s">
        <v>58</v>
      </c>
      <c r="H102" s="25" t="s">
        <v>3946</v>
      </c>
      <c r="I102" s="25" t="s">
        <v>134</v>
      </c>
      <c r="T102" s="25" t="str">
        <f t="shared" si="4"/>
        <v xml:space="preserve">         </v>
      </c>
      <c r="U102" s="25" t="s">
        <v>61</v>
      </c>
      <c r="V102" s="25" t="s">
        <v>61</v>
      </c>
      <c r="W102" s="25" t="s">
        <v>3947</v>
      </c>
      <c r="X102" s="25" t="s">
        <v>80</v>
      </c>
      <c r="Y102" s="25">
        <v>40</v>
      </c>
      <c r="Z102" s="25" t="s">
        <v>315</v>
      </c>
      <c r="AA102" s="25" t="s">
        <v>66</v>
      </c>
      <c r="AB102" s="25">
        <v>25</v>
      </c>
      <c r="AC102" s="25" t="s">
        <v>104</v>
      </c>
      <c r="AD102" s="25">
        <v>97</v>
      </c>
      <c r="AG102" s="25">
        <v>301</v>
      </c>
      <c r="AH102" s="25" t="str">
        <f t="shared" si="2"/>
        <v>CL 40 E SUR 25 B 97   301</v>
      </c>
      <c r="AI102" s="25" t="s">
        <v>61</v>
      </c>
      <c r="AJ102" s="25" t="s">
        <v>61</v>
      </c>
      <c r="AK102" s="25" t="s">
        <v>3675</v>
      </c>
      <c r="AM102" s="25" t="s">
        <v>155</v>
      </c>
      <c r="AP102" s="25">
        <v>6</v>
      </c>
      <c r="AQ102" s="34">
        <v>41677</v>
      </c>
      <c r="AR102" s="35">
        <v>41684</v>
      </c>
      <c r="AS102" s="36">
        <f t="shared" si="3"/>
        <v>7</v>
      </c>
      <c r="AT102" s="25" t="s">
        <v>792</v>
      </c>
      <c r="AU102" s="25" t="s">
        <v>15</v>
      </c>
      <c r="AW102" s="38">
        <v>41684</v>
      </c>
      <c r="AX102" s="37" t="s">
        <v>503</v>
      </c>
      <c r="AY102" s="38">
        <v>41684</v>
      </c>
      <c r="CF102" s="38">
        <v>41703</v>
      </c>
    </row>
    <row r="103" spans="1:84">
      <c r="B103" s="25" t="s">
        <v>3948</v>
      </c>
      <c r="C103" s="25">
        <v>1308373</v>
      </c>
      <c r="E103" s="25" t="s">
        <v>58</v>
      </c>
      <c r="H103" s="25" t="s">
        <v>3946</v>
      </c>
      <c r="I103" s="25" t="s">
        <v>3870</v>
      </c>
      <c r="T103" s="25" t="str">
        <f t="shared" si="4"/>
        <v xml:space="preserve">         </v>
      </c>
      <c r="U103" s="25" t="s">
        <v>61</v>
      </c>
      <c r="V103" s="25" t="s">
        <v>61</v>
      </c>
      <c r="W103" s="25" t="s">
        <v>3949</v>
      </c>
      <c r="X103" s="25" t="s">
        <v>289</v>
      </c>
      <c r="Y103" s="25">
        <v>29</v>
      </c>
      <c r="AB103" s="25">
        <v>34</v>
      </c>
      <c r="AC103" s="25" t="s">
        <v>104</v>
      </c>
      <c r="AD103" s="25">
        <v>29</v>
      </c>
      <c r="AE103" s="25" t="s">
        <v>66</v>
      </c>
      <c r="AH103" s="25" t="str">
        <f t="shared" si="2"/>
        <v xml:space="preserve">DG 29   34 B 29 SUR  </v>
      </c>
      <c r="AI103" s="25">
        <v>70565528</v>
      </c>
      <c r="AJ103" s="25">
        <v>2762285</v>
      </c>
      <c r="AK103" s="25" t="s">
        <v>635</v>
      </c>
      <c r="AM103" s="25" t="s">
        <v>3950</v>
      </c>
      <c r="AP103" s="25">
        <v>3</v>
      </c>
      <c r="AQ103" s="34">
        <v>41677</v>
      </c>
      <c r="AR103" s="35">
        <v>41687</v>
      </c>
      <c r="AS103" s="36">
        <f t="shared" si="3"/>
        <v>10</v>
      </c>
      <c r="AT103" s="25" t="s">
        <v>792</v>
      </c>
      <c r="AU103" s="25" t="s">
        <v>15</v>
      </c>
      <c r="AW103" s="38">
        <v>41687</v>
      </c>
      <c r="AX103" s="37" t="s">
        <v>3951</v>
      </c>
      <c r="AY103" s="38">
        <v>41687</v>
      </c>
      <c r="AZ103" s="38">
        <v>41701</v>
      </c>
      <c r="BA103" s="37" t="s">
        <v>829</v>
      </c>
      <c r="BB103" s="38">
        <v>41704</v>
      </c>
      <c r="CF103" s="38">
        <v>41704</v>
      </c>
    </row>
    <row r="104" spans="1:84">
      <c r="B104" s="25" t="s">
        <v>3952</v>
      </c>
      <c r="C104" s="25">
        <v>1308374</v>
      </c>
      <c r="D104" s="25" t="s">
        <v>125</v>
      </c>
      <c r="G104" s="25" t="s">
        <v>3953</v>
      </c>
      <c r="H104" s="25" t="s">
        <v>3954</v>
      </c>
      <c r="I104" s="25" t="s">
        <v>273</v>
      </c>
      <c r="T104" s="25" t="str">
        <f t="shared" si="4"/>
        <v xml:space="preserve">         </v>
      </c>
      <c r="U104" s="25" t="s">
        <v>61</v>
      </c>
      <c r="V104" s="25" t="s">
        <v>61</v>
      </c>
      <c r="W104" s="25" t="s">
        <v>3955</v>
      </c>
      <c r="X104" s="25" t="s">
        <v>80</v>
      </c>
      <c r="Y104" s="25">
        <v>22</v>
      </c>
      <c r="Z104" s="25" t="s">
        <v>83</v>
      </c>
      <c r="AA104" s="25" t="s">
        <v>66</v>
      </c>
      <c r="AB104" s="25">
        <v>46</v>
      </c>
      <c r="AD104" s="25">
        <v>30</v>
      </c>
      <c r="AH104" s="25" t="str">
        <f t="shared" si="2"/>
        <v xml:space="preserve">CL 22 A SUR 46  30   </v>
      </c>
      <c r="AI104" s="25" t="s">
        <v>61</v>
      </c>
      <c r="AJ104" s="25">
        <v>3206040831</v>
      </c>
      <c r="AK104" s="25" t="s">
        <v>374</v>
      </c>
      <c r="AM104" s="25" t="s">
        <v>375</v>
      </c>
      <c r="AP104" s="25">
        <v>4</v>
      </c>
      <c r="AQ104" s="34">
        <v>41677</v>
      </c>
      <c r="AR104" s="35">
        <v>41687</v>
      </c>
      <c r="AS104" s="36">
        <f t="shared" si="3"/>
        <v>10</v>
      </c>
      <c r="AT104" s="25" t="s">
        <v>792</v>
      </c>
      <c r="AU104" s="25" t="s">
        <v>15</v>
      </c>
      <c r="AW104" s="38">
        <v>41687</v>
      </c>
      <c r="AX104" s="37" t="s">
        <v>3951</v>
      </c>
      <c r="AY104" s="38">
        <v>41687</v>
      </c>
      <c r="AZ104" s="38">
        <v>41701</v>
      </c>
      <c r="BA104" s="37" t="s">
        <v>829</v>
      </c>
      <c r="BB104" s="38">
        <v>41704</v>
      </c>
      <c r="CF104" s="38">
        <v>41704</v>
      </c>
    </row>
    <row r="105" spans="1:84">
      <c r="B105" s="25" t="s">
        <v>3956</v>
      </c>
      <c r="C105" s="25">
        <v>1308375</v>
      </c>
      <c r="D105" s="25" t="s">
        <v>125</v>
      </c>
      <c r="H105" s="25" t="s">
        <v>3957</v>
      </c>
      <c r="I105" s="25" t="s">
        <v>3958</v>
      </c>
      <c r="J105" s="25" t="s">
        <v>80</v>
      </c>
      <c r="K105" s="25">
        <v>39</v>
      </c>
      <c r="M105" s="25" t="s">
        <v>66</v>
      </c>
      <c r="N105" s="25">
        <v>41</v>
      </c>
      <c r="P105" s="25">
        <v>46</v>
      </c>
      <c r="S105" s="25">
        <v>301</v>
      </c>
      <c r="T105" s="25" t="str">
        <f t="shared" si="4"/>
        <v>CL 39  SUR 41  46   301</v>
      </c>
      <c r="U105" s="25">
        <v>42862095</v>
      </c>
      <c r="V105" s="25">
        <v>3318909</v>
      </c>
      <c r="W105" s="25" t="s">
        <v>1116</v>
      </c>
      <c r="X105" s="25" t="s">
        <v>80</v>
      </c>
      <c r="Y105" s="25">
        <v>39</v>
      </c>
      <c r="AA105" s="25" t="s">
        <v>66</v>
      </c>
      <c r="AB105" s="25">
        <v>41</v>
      </c>
      <c r="AD105" s="25">
        <v>46</v>
      </c>
      <c r="AG105" s="25">
        <v>201</v>
      </c>
      <c r="AH105" s="25" t="str">
        <f t="shared" si="2"/>
        <v>CL 39  SUR 41  46   201</v>
      </c>
      <c r="AI105" s="25" t="s">
        <v>61</v>
      </c>
      <c r="AJ105" s="25" t="s">
        <v>61</v>
      </c>
      <c r="AK105" s="25" t="s">
        <v>3623</v>
      </c>
      <c r="AM105" s="25" t="s">
        <v>3860</v>
      </c>
      <c r="AP105" s="25">
        <v>9</v>
      </c>
      <c r="AQ105" s="34">
        <v>41677</v>
      </c>
      <c r="AR105" s="35">
        <v>41687</v>
      </c>
      <c r="AS105" s="36">
        <f t="shared" si="3"/>
        <v>10</v>
      </c>
      <c r="AT105" s="25" t="s">
        <v>792</v>
      </c>
      <c r="AU105" s="25" t="s">
        <v>15</v>
      </c>
      <c r="AW105" s="38">
        <v>41687</v>
      </c>
      <c r="AX105" s="37" t="s">
        <v>3951</v>
      </c>
      <c r="AY105" s="38">
        <v>41687</v>
      </c>
      <c r="CF105" s="38">
        <v>41703</v>
      </c>
    </row>
    <row r="106" spans="1:84">
      <c r="A106" s="25" t="s">
        <v>3959</v>
      </c>
      <c r="B106" s="25" t="s">
        <v>3960</v>
      </c>
      <c r="C106" s="25">
        <v>105999</v>
      </c>
      <c r="D106" s="25" t="s">
        <v>87</v>
      </c>
      <c r="G106" s="25" t="s">
        <v>3961</v>
      </c>
      <c r="H106" s="25" t="s">
        <v>3962</v>
      </c>
      <c r="I106" s="25" t="s">
        <v>3963</v>
      </c>
      <c r="J106" s="25" t="s">
        <v>80</v>
      </c>
      <c r="K106" s="25">
        <v>72</v>
      </c>
      <c r="N106" s="25">
        <v>64</v>
      </c>
      <c r="P106" s="25">
        <v>70</v>
      </c>
      <c r="T106" s="25" t="str">
        <f t="shared" si="4"/>
        <v xml:space="preserve">CL 72   64  70   </v>
      </c>
      <c r="U106" s="25" t="s">
        <v>61</v>
      </c>
      <c r="V106" s="25">
        <v>4414178</v>
      </c>
      <c r="W106" s="25" t="s">
        <v>1276</v>
      </c>
      <c r="AH106" s="25" t="str">
        <f t="shared" si="2"/>
        <v xml:space="preserve">         </v>
      </c>
      <c r="AI106" s="25" t="s">
        <v>61</v>
      </c>
      <c r="AJ106" s="25" t="s">
        <v>61</v>
      </c>
      <c r="AQ106" s="34">
        <v>41674</v>
      </c>
      <c r="AR106" s="35">
        <v>41684</v>
      </c>
      <c r="AS106" s="36">
        <f t="shared" si="3"/>
        <v>10</v>
      </c>
      <c r="AT106" s="25" t="s">
        <v>815</v>
      </c>
      <c r="AU106" s="25" t="s">
        <v>15</v>
      </c>
      <c r="AW106" s="38">
        <v>41684</v>
      </c>
      <c r="AX106" s="37" t="s">
        <v>859</v>
      </c>
      <c r="AY106" s="38">
        <v>41684</v>
      </c>
      <c r="CF106" s="38">
        <v>41703</v>
      </c>
    </row>
    <row r="107" spans="1:84">
      <c r="B107" s="25" t="s">
        <v>3964</v>
      </c>
      <c r="C107" s="25">
        <v>106189</v>
      </c>
      <c r="D107" s="25" t="s">
        <v>3686</v>
      </c>
      <c r="H107" s="25" t="s">
        <v>809</v>
      </c>
      <c r="I107" s="25" t="s">
        <v>3965</v>
      </c>
      <c r="T107" s="25" t="str">
        <f t="shared" si="4"/>
        <v xml:space="preserve">         </v>
      </c>
      <c r="U107" s="25" t="s">
        <v>61</v>
      </c>
      <c r="V107" s="25" t="s">
        <v>61</v>
      </c>
      <c r="W107" s="25" t="s">
        <v>3966</v>
      </c>
      <c r="X107" s="25" t="s">
        <v>289</v>
      </c>
      <c r="Y107" s="25">
        <v>29</v>
      </c>
      <c r="AB107" s="25">
        <v>28</v>
      </c>
      <c r="AD107" s="25">
        <v>4</v>
      </c>
      <c r="AE107" s="25" t="s">
        <v>66</v>
      </c>
      <c r="AG107" s="25">
        <v>9918</v>
      </c>
      <c r="AH107" s="25" t="str">
        <f t="shared" si="2"/>
        <v>DG 29   28  4 SUR  9918</v>
      </c>
      <c r="AI107" s="25">
        <v>24255167</v>
      </c>
      <c r="AJ107" s="25">
        <v>3345955</v>
      </c>
      <c r="AK107" s="25" t="s">
        <v>635</v>
      </c>
      <c r="AM107" s="25" t="s">
        <v>3950</v>
      </c>
      <c r="AP107" s="25">
        <v>3</v>
      </c>
      <c r="AQ107" s="34">
        <v>41675</v>
      </c>
      <c r="AR107" s="35">
        <v>41709</v>
      </c>
      <c r="AS107" s="36">
        <f t="shared" si="3"/>
        <v>34</v>
      </c>
      <c r="AT107" s="25" t="s">
        <v>792</v>
      </c>
      <c r="AU107" s="25" t="s">
        <v>15</v>
      </c>
    </row>
    <row r="108" spans="1:84">
      <c r="B108" s="25" t="s">
        <v>3967</v>
      </c>
      <c r="C108" s="25" t="s">
        <v>3968</v>
      </c>
      <c r="D108" s="25" t="s">
        <v>125</v>
      </c>
      <c r="G108" s="25" t="s">
        <v>3969</v>
      </c>
      <c r="H108" s="25" t="s">
        <v>3970</v>
      </c>
      <c r="I108" s="25" t="s">
        <v>3050</v>
      </c>
      <c r="U108" s="25" t="s">
        <v>61</v>
      </c>
      <c r="V108" s="25" t="s">
        <v>61</v>
      </c>
      <c r="W108" s="25" t="s">
        <v>3971</v>
      </c>
      <c r="X108" s="25" t="s">
        <v>80</v>
      </c>
      <c r="Y108" s="25">
        <v>27</v>
      </c>
      <c r="AA108" s="25" t="s">
        <v>66</v>
      </c>
      <c r="AB108" s="25">
        <v>27</v>
      </c>
      <c r="AC108" s="25" t="s">
        <v>104</v>
      </c>
      <c r="AD108" s="25">
        <v>69</v>
      </c>
      <c r="AH108" s="25" t="str">
        <f t="shared" si="2"/>
        <v xml:space="preserve">CL 27  SUR 27 B 69   </v>
      </c>
      <c r="AI108" s="25">
        <v>9002759371</v>
      </c>
      <c r="AJ108" s="25">
        <v>3360849</v>
      </c>
      <c r="AK108" s="25" t="s">
        <v>99</v>
      </c>
      <c r="AM108" s="25" t="s">
        <v>250</v>
      </c>
      <c r="AP108" s="25">
        <v>4</v>
      </c>
      <c r="AQ108" s="34">
        <v>41681</v>
      </c>
      <c r="AR108" s="35">
        <v>41681</v>
      </c>
      <c r="AS108" s="36">
        <f t="shared" si="3"/>
        <v>0</v>
      </c>
      <c r="AT108" s="25" t="s">
        <v>792</v>
      </c>
      <c r="AU108" s="25" t="s">
        <v>15</v>
      </c>
      <c r="AW108" s="38">
        <v>41610</v>
      </c>
      <c r="AX108" s="37" t="s">
        <v>140</v>
      </c>
      <c r="AY108" s="38">
        <v>41681</v>
      </c>
      <c r="AZ108" s="38">
        <v>41689</v>
      </c>
      <c r="BA108" s="37" t="s">
        <v>3972</v>
      </c>
      <c r="BB108" s="38">
        <v>41689</v>
      </c>
    </row>
    <row r="109" spans="1:84">
      <c r="B109" s="25" t="s">
        <v>3973</v>
      </c>
      <c r="C109" s="25">
        <v>106816</v>
      </c>
      <c r="D109" s="25" t="s">
        <v>3928</v>
      </c>
      <c r="H109" s="25" t="s">
        <v>3974</v>
      </c>
      <c r="I109" s="25" t="s">
        <v>923</v>
      </c>
      <c r="T109" s="25" t="str">
        <f t="shared" si="4"/>
        <v xml:space="preserve">         </v>
      </c>
      <c r="U109" s="25" t="s">
        <v>61</v>
      </c>
      <c r="V109" s="25" t="s">
        <v>61</v>
      </c>
      <c r="W109" s="25" t="s">
        <v>3975</v>
      </c>
      <c r="AH109" s="25" t="str">
        <f t="shared" si="2"/>
        <v xml:space="preserve">         </v>
      </c>
      <c r="AI109" s="25" t="s">
        <v>61</v>
      </c>
      <c r="AJ109" s="25" t="s">
        <v>61</v>
      </c>
      <c r="AK109" s="25" t="s">
        <v>3937</v>
      </c>
      <c r="AM109" s="25" t="s">
        <v>565</v>
      </c>
      <c r="AP109" s="25">
        <v>6</v>
      </c>
      <c r="AQ109" s="34">
        <v>41680</v>
      </c>
      <c r="AR109" s="35">
        <v>41683</v>
      </c>
      <c r="AS109" s="36">
        <f t="shared" si="3"/>
        <v>3</v>
      </c>
      <c r="AT109" s="25" t="s">
        <v>792</v>
      </c>
      <c r="AU109" s="25" t="s">
        <v>202</v>
      </c>
    </row>
    <row r="110" spans="1:84">
      <c r="B110" s="25" t="s">
        <v>3976</v>
      </c>
      <c r="C110" s="25">
        <v>1308431</v>
      </c>
      <c r="E110" s="25" t="s">
        <v>101</v>
      </c>
      <c r="H110" s="25" t="s">
        <v>3977</v>
      </c>
      <c r="I110" s="25" t="s">
        <v>3978</v>
      </c>
      <c r="J110" s="25" t="s">
        <v>63</v>
      </c>
      <c r="K110" s="25">
        <v>26</v>
      </c>
      <c r="L110" s="25" t="s">
        <v>170</v>
      </c>
      <c r="N110" s="25">
        <v>36</v>
      </c>
      <c r="O110" s="25" t="s">
        <v>83</v>
      </c>
      <c r="P110" s="25">
        <v>80</v>
      </c>
      <c r="Q110" s="25" t="s">
        <v>66</v>
      </c>
      <c r="T110" s="25" t="str">
        <f t="shared" si="4"/>
        <v xml:space="preserve">KR 26 D  36 A 80 SUR  </v>
      </c>
      <c r="U110" s="25" t="s">
        <v>61</v>
      </c>
      <c r="V110" s="25" t="s">
        <v>61</v>
      </c>
      <c r="W110" s="25" t="s">
        <v>3979</v>
      </c>
      <c r="AH110" s="25" t="str">
        <f t="shared" si="2"/>
        <v xml:space="preserve">         </v>
      </c>
      <c r="AI110" s="25" t="s">
        <v>61</v>
      </c>
      <c r="AJ110" s="25" t="s">
        <v>61</v>
      </c>
      <c r="AK110" s="25" t="s">
        <v>397</v>
      </c>
      <c r="AM110" s="25" t="s">
        <v>3980</v>
      </c>
      <c r="AP110" s="25">
        <v>5</v>
      </c>
      <c r="AQ110" s="34">
        <v>41680</v>
      </c>
      <c r="AR110" s="35">
        <v>41687</v>
      </c>
      <c r="AS110" s="36">
        <f t="shared" si="3"/>
        <v>7</v>
      </c>
      <c r="AT110" s="25" t="s">
        <v>792</v>
      </c>
      <c r="AU110" s="25" t="s">
        <v>15</v>
      </c>
      <c r="BL110" s="38">
        <v>41715</v>
      </c>
      <c r="BM110" s="38">
        <v>41715</v>
      </c>
      <c r="CF110" s="38">
        <v>41725</v>
      </c>
    </row>
    <row r="111" spans="1:84">
      <c r="B111" s="25" t="s">
        <v>3981</v>
      </c>
      <c r="C111" s="25">
        <v>1308432</v>
      </c>
      <c r="E111" s="25" t="s">
        <v>58</v>
      </c>
      <c r="H111" s="25" t="s">
        <v>482</v>
      </c>
      <c r="I111" s="25" t="s">
        <v>2959</v>
      </c>
      <c r="T111" s="25" t="str">
        <f t="shared" si="4"/>
        <v xml:space="preserve">         </v>
      </c>
      <c r="U111" s="25" t="s">
        <v>61</v>
      </c>
      <c r="V111" s="25" t="s">
        <v>61</v>
      </c>
      <c r="W111" s="25" t="s">
        <v>3982</v>
      </c>
      <c r="X111" s="25" t="s">
        <v>63</v>
      </c>
      <c r="Y111" s="25">
        <v>33</v>
      </c>
      <c r="AB111" s="25">
        <v>39</v>
      </c>
      <c r="AD111" s="25">
        <v>32</v>
      </c>
      <c r="AE111" s="25" t="s">
        <v>66</v>
      </c>
      <c r="AG111" s="25">
        <v>202</v>
      </c>
      <c r="AH111" s="25" t="str">
        <f t="shared" si="2"/>
        <v>KR 33   39  32 SUR  202</v>
      </c>
      <c r="AI111" s="25" t="s">
        <v>61</v>
      </c>
      <c r="AJ111" s="25" t="s">
        <v>61</v>
      </c>
      <c r="AK111" s="25" t="s">
        <v>211</v>
      </c>
      <c r="AM111" s="25" t="s">
        <v>3889</v>
      </c>
      <c r="AP111" s="25">
        <v>9</v>
      </c>
      <c r="AQ111" s="34">
        <v>41680</v>
      </c>
      <c r="AR111" s="35">
        <v>41687</v>
      </c>
      <c r="AS111" s="36">
        <f t="shared" si="3"/>
        <v>7</v>
      </c>
      <c r="AT111" s="25" t="s">
        <v>792</v>
      </c>
      <c r="AU111" s="25" t="s">
        <v>15</v>
      </c>
      <c r="AW111" s="38">
        <v>41687</v>
      </c>
      <c r="AX111" s="37" t="s">
        <v>3951</v>
      </c>
      <c r="AY111" s="38">
        <v>41687</v>
      </c>
      <c r="CF111" s="38">
        <v>41703</v>
      </c>
    </row>
    <row r="112" spans="1:84">
      <c r="B112" s="25" t="s">
        <v>3983</v>
      </c>
      <c r="C112" s="25">
        <v>1308436</v>
      </c>
      <c r="E112" s="25" t="s">
        <v>3934</v>
      </c>
      <c r="F112" s="25">
        <v>3</v>
      </c>
      <c r="H112" s="25" t="s">
        <v>3984</v>
      </c>
      <c r="I112" s="25" t="s">
        <v>3050</v>
      </c>
      <c r="T112" s="25" t="str">
        <f t="shared" si="4"/>
        <v xml:space="preserve">         </v>
      </c>
      <c r="U112" s="25" t="s">
        <v>61</v>
      </c>
      <c r="V112" s="25" t="s">
        <v>61</v>
      </c>
      <c r="W112" s="25" t="s">
        <v>3985</v>
      </c>
      <c r="X112" s="25" t="s">
        <v>146</v>
      </c>
      <c r="Y112" s="25">
        <v>35</v>
      </c>
      <c r="Z112" s="25" t="s">
        <v>83</v>
      </c>
      <c r="AA112" s="25" t="s">
        <v>66</v>
      </c>
      <c r="AB112" s="25">
        <v>32</v>
      </c>
      <c r="AD112" s="25">
        <v>100</v>
      </c>
      <c r="AH112" s="25" t="str">
        <f t="shared" si="2"/>
        <v xml:space="preserve">TR 35 A SUR 32  100   </v>
      </c>
      <c r="AI112" s="25" t="s">
        <v>61</v>
      </c>
      <c r="AJ112" s="25">
        <v>2763427</v>
      </c>
      <c r="AK112" s="25" t="s">
        <v>232</v>
      </c>
      <c r="AM112" s="25" t="s">
        <v>3986</v>
      </c>
      <c r="AP112" s="25">
        <v>9</v>
      </c>
      <c r="AQ112" s="34">
        <v>41681</v>
      </c>
      <c r="AR112" s="35">
        <v>41681</v>
      </c>
      <c r="AS112" s="36">
        <f t="shared" si="3"/>
        <v>0</v>
      </c>
      <c r="AT112" s="25" t="s">
        <v>792</v>
      </c>
      <c r="AU112" s="25" t="s">
        <v>15</v>
      </c>
      <c r="AW112" s="38">
        <v>41680</v>
      </c>
      <c r="AX112" s="37" t="s">
        <v>1029</v>
      </c>
      <c r="AY112" s="38">
        <v>41681</v>
      </c>
      <c r="AZ112" s="38">
        <v>41687</v>
      </c>
      <c r="BA112" s="37" t="s">
        <v>3972</v>
      </c>
      <c r="BB112" s="38">
        <v>41697</v>
      </c>
      <c r="CF112" s="38">
        <v>41725</v>
      </c>
    </row>
    <row r="113" spans="1:84">
      <c r="B113" s="25" t="s">
        <v>3987</v>
      </c>
      <c r="C113" s="25">
        <v>1308430</v>
      </c>
      <c r="E113" s="25" t="s">
        <v>101</v>
      </c>
      <c r="H113" s="25" t="s">
        <v>694</v>
      </c>
      <c r="I113" s="25" t="s">
        <v>273</v>
      </c>
      <c r="T113" s="25" t="str">
        <f t="shared" si="4"/>
        <v xml:space="preserve">         </v>
      </c>
      <c r="U113" s="25" t="s">
        <v>61</v>
      </c>
      <c r="V113" s="25" t="s">
        <v>61</v>
      </c>
      <c r="W113" s="25" t="s">
        <v>3988</v>
      </c>
      <c r="AF113" s="25" t="s">
        <v>3989</v>
      </c>
      <c r="AG113" s="25">
        <v>102</v>
      </c>
      <c r="AH113" s="25" t="str">
        <f t="shared" si="2"/>
        <v xml:space="preserve">        torre E 102</v>
      </c>
      <c r="AI113" s="25">
        <v>32448811</v>
      </c>
      <c r="AJ113" s="25">
        <v>6009828</v>
      </c>
      <c r="AK113" s="25" t="s">
        <v>635</v>
      </c>
      <c r="AM113" s="25" t="s">
        <v>3950</v>
      </c>
      <c r="AP113" s="25">
        <v>3</v>
      </c>
      <c r="AQ113" s="34">
        <v>41680</v>
      </c>
      <c r="AR113" s="35">
        <v>41688</v>
      </c>
      <c r="AS113" s="36">
        <f t="shared" si="3"/>
        <v>8</v>
      </c>
      <c r="AT113" s="25" t="s">
        <v>792</v>
      </c>
      <c r="AU113" s="25" t="s">
        <v>15</v>
      </c>
      <c r="AW113" s="38">
        <v>41688</v>
      </c>
      <c r="AX113" s="37" t="s">
        <v>1029</v>
      </c>
      <c r="AY113" s="38">
        <v>41689</v>
      </c>
      <c r="BL113" s="38">
        <v>41715</v>
      </c>
      <c r="BM113" s="38">
        <v>41715</v>
      </c>
      <c r="CF113" s="38">
        <v>41716</v>
      </c>
    </row>
    <row r="114" spans="1:84">
      <c r="B114" s="25" t="s">
        <v>3990</v>
      </c>
      <c r="C114" s="25">
        <v>1308457</v>
      </c>
      <c r="E114" s="25" t="s">
        <v>101</v>
      </c>
      <c r="G114" s="25" t="s">
        <v>801</v>
      </c>
      <c r="H114" s="25" t="s">
        <v>3991</v>
      </c>
      <c r="I114" s="25" t="s">
        <v>273</v>
      </c>
      <c r="T114" s="25" t="str">
        <f t="shared" si="4"/>
        <v xml:space="preserve">         </v>
      </c>
      <c r="U114" s="25" t="s">
        <v>61</v>
      </c>
      <c r="V114" s="25" t="s">
        <v>61</v>
      </c>
      <c r="W114" s="25" t="s">
        <v>273</v>
      </c>
      <c r="X114" s="25" t="s">
        <v>80</v>
      </c>
      <c r="Y114" s="25">
        <v>39</v>
      </c>
      <c r="Z114" s="25" t="s">
        <v>83</v>
      </c>
      <c r="AA114" s="25" t="s">
        <v>66</v>
      </c>
      <c r="AH114" s="25" t="str">
        <f t="shared" si="2"/>
        <v xml:space="preserve">CL 39 A SUR      </v>
      </c>
      <c r="AI114" s="25" t="s">
        <v>61</v>
      </c>
      <c r="AJ114" s="25" t="s">
        <v>61</v>
      </c>
      <c r="AK114" s="25" t="s">
        <v>3530</v>
      </c>
      <c r="AM114" s="25" t="s">
        <v>3992</v>
      </c>
      <c r="AP114" s="25">
        <v>8</v>
      </c>
      <c r="AQ114" s="34">
        <v>41681</v>
      </c>
      <c r="AR114" s="35">
        <v>41681</v>
      </c>
      <c r="AS114" s="36">
        <f t="shared" si="3"/>
        <v>0</v>
      </c>
      <c r="AT114" s="25" t="s">
        <v>792</v>
      </c>
      <c r="AU114" s="25" t="s">
        <v>195</v>
      </c>
      <c r="AW114" s="38">
        <v>41680</v>
      </c>
      <c r="AX114" s="37" t="s">
        <v>3682</v>
      </c>
      <c r="AY114" s="38">
        <v>41681</v>
      </c>
    </row>
    <row r="115" spans="1:84">
      <c r="B115" s="25" t="s">
        <v>3993</v>
      </c>
      <c r="C115" s="25">
        <v>1308458</v>
      </c>
      <c r="E115" s="25" t="s">
        <v>101</v>
      </c>
      <c r="G115" s="25" t="s">
        <v>801</v>
      </c>
      <c r="H115" s="25" t="s">
        <v>3994</v>
      </c>
      <c r="I115" s="25" t="s">
        <v>273</v>
      </c>
      <c r="J115" s="25" t="s">
        <v>63</v>
      </c>
      <c r="K115" s="25">
        <v>24</v>
      </c>
      <c r="L115" s="25" t="s">
        <v>315</v>
      </c>
      <c r="N115" s="25">
        <v>40</v>
      </c>
      <c r="P115" s="25">
        <v>140</v>
      </c>
      <c r="Q115" s="25" t="s">
        <v>66</v>
      </c>
      <c r="T115" s="25" t="str">
        <f t="shared" si="4"/>
        <v xml:space="preserve">KR 24 E  40  140 SUR  </v>
      </c>
      <c r="U115" s="25" t="s">
        <v>61</v>
      </c>
      <c r="V115" s="25" t="s">
        <v>61</v>
      </c>
      <c r="W115" s="25" t="s">
        <v>273</v>
      </c>
      <c r="X115" s="25" t="s">
        <v>63</v>
      </c>
      <c r="Y115" s="25">
        <v>24</v>
      </c>
      <c r="Z115" s="25" t="s">
        <v>315</v>
      </c>
      <c r="AB115" s="25">
        <v>40</v>
      </c>
      <c r="AD115" s="25">
        <v>140</v>
      </c>
      <c r="AE115" s="25" t="s">
        <v>66</v>
      </c>
      <c r="AH115" s="25" t="str">
        <f t="shared" si="2"/>
        <v xml:space="preserve">KR 24 E  40  140 SUR  </v>
      </c>
      <c r="AI115" s="25" t="s">
        <v>61</v>
      </c>
      <c r="AJ115" s="25" t="s">
        <v>61</v>
      </c>
      <c r="AK115" s="25" t="s">
        <v>74</v>
      </c>
      <c r="AM115" s="25" t="s">
        <v>137</v>
      </c>
      <c r="AP115" s="25">
        <v>6</v>
      </c>
      <c r="AQ115" s="34">
        <v>41681</v>
      </c>
      <c r="AR115" s="35">
        <v>41681</v>
      </c>
      <c r="AS115" s="36">
        <f t="shared" si="3"/>
        <v>0</v>
      </c>
      <c r="AT115" s="25" t="s">
        <v>792</v>
      </c>
      <c r="AU115" s="25" t="s">
        <v>15</v>
      </c>
      <c r="AW115" s="38">
        <v>41680</v>
      </c>
      <c r="AX115" s="37" t="s">
        <v>3682</v>
      </c>
      <c r="AY115" s="38">
        <v>41681</v>
      </c>
      <c r="CF115" s="38">
        <v>41779</v>
      </c>
    </row>
    <row r="116" spans="1:84">
      <c r="B116" s="25" t="s">
        <v>3995</v>
      </c>
      <c r="C116" s="25">
        <v>1308459</v>
      </c>
      <c r="E116" s="25" t="s">
        <v>101</v>
      </c>
      <c r="G116" s="25" t="s">
        <v>801</v>
      </c>
      <c r="H116" s="25" t="s">
        <v>3996</v>
      </c>
      <c r="I116" s="25" t="s">
        <v>273</v>
      </c>
      <c r="T116" s="25" t="str">
        <f t="shared" si="4"/>
        <v xml:space="preserve">         </v>
      </c>
      <c r="AH116" s="25" t="str">
        <f t="shared" si="2"/>
        <v xml:space="preserve">         </v>
      </c>
      <c r="AI116" s="25" t="s">
        <v>61</v>
      </c>
      <c r="AJ116" s="25" t="s">
        <v>61</v>
      </c>
      <c r="AK116" s="25" t="s">
        <v>3626</v>
      </c>
      <c r="AQ116" s="34">
        <v>41681</v>
      </c>
      <c r="AR116" s="35">
        <v>41681</v>
      </c>
      <c r="AS116" s="36">
        <f t="shared" si="3"/>
        <v>0</v>
      </c>
      <c r="AT116" s="25" t="s">
        <v>792</v>
      </c>
      <c r="AU116" s="25" t="s">
        <v>15</v>
      </c>
      <c r="AW116" s="38">
        <v>41676</v>
      </c>
      <c r="CF116" s="38">
        <v>41779</v>
      </c>
    </row>
    <row r="117" spans="1:84">
      <c r="A117" s="25" t="s">
        <v>3997</v>
      </c>
      <c r="B117" s="25" t="s">
        <v>3998</v>
      </c>
      <c r="C117" s="25">
        <v>1308470</v>
      </c>
      <c r="D117" s="25" t="s">
        <v>3686</v>
      </c>
      <c r="H117" s="25" t="s">
        <v>3999</v>
      </c>
      <c r="I117" s="25" t="s">
        <v>4000</v>
      </c>
      <c r="T117" s="25" t="str">
        <f t="shared" si="4"/>
        <v xml:space="preserve">         </v>
      </c>
      <c r="U117" s="25" t="s">
        <v>61</v>
      </c>
      <c r="V117" s="25" t="s">
        <v>61</v>
      </c>
      <c r="W117" s="25" t="s">
        <v>4001</v>
      </c>
      <c r="X117" s="25" t="s">
        <v>289</v>
      </c>
      <c r="Y117" s="25">
        <v>29</v>
      </c>
      <c r="AB117" s="25">
        <v>28</v>
      </c>
      <c r="AD117" s="25">
        <v>6</v>
      </c>
      <c r="AE117" s="25" t="s">
        <v>66</v>
      </c>
      <c r="AH117" s="25" t="str">
        <f t="shared" si="2"/>
        <v xml:space="preserve">DG 29   28  6 SUR  </v>
      </c>
      <c r="AI117" s="25" t="s">
        <v>61</v>
      </c>
      <c r="AJ117" s="25" t="s">
        <v>61</v>
      </c>
      <c r="AK117" s="25" t="s">
        <v>194</v>
      </c>
      <c r="AM117" s="25" t="s">
        <v>3905</v>
      </c>
      <c r="AP117" s="25">
        <v>3</v>
      </c>
      <c r="AQ117" s="34">
        <v>41681</v>
      </c>
      <c r="AR117" s="35">
        <v>41785</v>
      </c>
      <c r="AS117" s="36">
        <f t="shared" si="3"/>
        <v>104</v>
      </c>
      <c r="AT117" s="25" t="s">
        <v>792</v>
      </c>
      <c r="AU117" s="42" t="s">
        <v>195</v>
      </c>
      <c r="AV117" s="42"/>
      <c r="AW117" s="38">
        <v>41785</v>
      </c>
      <c r="AX117" s="37" t="s">
        <v>859</v>
      </c>
      <c r="AY117" s="38">
        <v>41789</v>
      </c>
    </row>
    <row r="118" spans="1:84">
      <c r="A118" s="25" t="s">
        <v>4002</v>
      </c>
      <c r="B118" s="25" t="s">
        <v>4003</v>
      </c>
      <c r="C118" s="25">
        <v>1308471</v>
      </c>
      <c r="D118" s="25" t="s">
        <v>3686</v>
      </c>
      <c r="H118" s="25" t="s">
        <v>4004</v>
      </c>
      <c r="I118" s="25" t="s">
        <v>3965</v>
      </c>
      <c r="T118" s="25" t="str">
        <f t="shared" si="4"/>
        <v xml:space="preserve">         </v>
      </c>
      <c r="U118" s="25" t="s">
        <v>61</v>
      </c>
      <c r="V118" s="25" t="s">
        <v>61</v>
      </c>
      <c r="W118" s="25" t="s">
        <v>4005</v>
      </c>
      <c r="X118" s="25" t="s">
        <v>289</v>
      </c>
      <c r="Y118" s="25">
        <v>29</v>
      </c>
      <c r="AB118" s="25">
        <v>26</v>
      </c>
      <c r="AC118" s="25" t="s">
        <v>83</v>
      </c>
      <c r="AD118" s="25">
        <v>146</v>
      </c>
      <c r="AE118" s="25" t="s">
        <v>66</v>
      </c>
      <c r="AG118" s="25">
        <v>148</v>
      </c>
      <c r="AH118" s="25" t="str">
        <f t="shared" si="2"/>
        <v>DG 29   26 A 146 SUR  148</v>
      </c>
      <c r="AI118" s="25" t="s">
        <v>61</v>
      </c>
      <c r="AJ118" s="25">
        <v>2708161</v>
      </c>
      <c r="AK118" s="25" t="s">
        <v>194</v>
      </c>
      <c r="AM118" s="25" t="s">
        <v>3905</v>
      </c>
      <c r="AP118" s="25">
        <v>3</v>
      </c>
      <c r="AQ118" s="34">
        <v>41681</v>
      </c>
      <c r="AR118" s="35">
        <v>41785</v>
      </c>
      <c r="AS118" s="36">
        <f t="shared" si="3"/>
        <v>104</v>
      </c>
      <c r="AT118" s="25" t="s">
        <v>792</v>
      </c>
      <c r="AU118" s="42" t="s">
        <v>195</v>
      </c>
      <c r="AV118" s="42"/>
      <c r="AW118" s="38">
        <v>41785</v>
      </c>
      <c r="AX118" s="37" t="s">
        <v>859</v>
      </c>
      <c r="AY118" s="38">
        <v>41789</v>
      </c>
    </row>
    <row r="119" spans="1:84">
      <c r="B119" s="25" t="s">
        <v>4006</v>
      </c>
      <c r="C119" s="25">
        <v>1308473</v>
      </c>
      <c r="E119" s="25" t="s">
        <v>101</v>
      </c>
      <c r="G119" s="25" t="s">
        <v>4007</v>
      </c>
      <c r="H119" s="25" t="s">
        <v>4008</v>
      </c>
      <c r="I119" s="25" t="s">
        <v>3050</v>
      </c>
      <c r="T119" s="25" t="str">
        <f t="shared" si="4"/>
        <v xml:space="preserve">         </v>
      </c>
      <c r="U119" s="25" t="s">
        <v>61</v>
      </c>
      <c r="V119" s="25" t="s">
        <v>61</v>
      </c>
      <c r="W119" s="25" t="s">
        <v>273</v>
      </c>
      <c r="AH119" s="25" t="str">
        <f t="shared" si="2"/>
        <v xml:space="preserve">         </v>
      </c>
      <c r="AI119" s="25" t="s">
        <v>61</v>
      </c>
      <c r="AJ119" s="25" t="s">
        <v>61</v>
      </c>
      <c r="AK119" s="25" t="s">
        <v>3530</v>
      </c>
      <c r="AM119" s="25" t="s">
        <v>3992</v>
      </c>
      <c r="AP119" s="25">
        <v>8</v>
      </c>
      <c r="AQ119" s="34">
        <v>41682</v>
      </c>
      <c r="AR119" s="35"/>
      <c r="AS119" s="36">
        <f t="shared" si="3"/>
        <v>-41682</v>
      </c>
      <c r="AT119" s="25" t="s">
        <v>792</v>
      </c>
      <c r="AU119" s="25" t="s">
        <v>195</v>
      </c>
      <c r="AW119" s="38">
        <v>41681</v>
      </c>
      <c r="AX119" s="37" t="s">
        <v>1029</v>
      </c>
      <c r="AY119" s="38">
        <v>41682</v>
      </c>
    </row>
    <row r="120" spans="1:84">
      <c r="B120" s="25" t="s">
        <v>4009</v>
      </c>
      <c r="C120" s="25">
        <v>1308474</v>
      </c>
      <c r="E120" s="25" t="s">
        <v>286</v>
      </c>
      <c r="F120" s="25">
        <v>3</v>
      </c>
      <c r="H120" s="25" t="s">
        <v>4010</v>
      </c>
      <c r="I120" s="25" t="s">
        <v>3050</v>
      </c>
      <c r="T120" s="25" t="str">
        <f t="shared" si="4"/>
        <v xml:space="preserve">         </v>
      </c>
      <c r="U120" s="25" t="s">
        <v>61</v>
      </c>
      <c r="V120" s="25" t="s">
        <v>61</v>
      </c>
      <c r="W120" s="25" t="s">
        <v>4011</v>
      </c>
      <c r="X120" s="25" t="s">
        <v>63</v>
      </c>
      <c r="Y120" s="25">
        <v>29</v>
      </c>
      <c r="Z120" s="25" t="s">
        <v>104</v>
      </c>
      <c r="AB120" s="25">
        <v>39</v>
      </c>
      <c r="AD120" s="25">
        <v>2</v>
      </c>
      <c r="AE120" s="25" t="s">
        <v>66</v>
      </c>
      <c r="AH120" s="25" t="str">
        <f t="shared" si="2"/>
        <v xml:space="preserve">KR 29 B  39  2 SUR  </v>
      </c>
      <c r="AI120" s="25">
        <v>8001719782</v>
      </c>
      <c r="AJ120" s="25">
        <v>2701297</v>
      </c>
      <c r="AK120" s="25" t="s">
        <v>211</v>
      </c>
      <c r="AM120" s="25" t="s">
        <v>3889</v>
      </c>
      <c r="AP120" s="25">
        <v>9</v>
      </c>
      <c r="AQ120" s="34">
        <v>41682</v>
      </c>
      <c r="AR120" s="35">
        <v>41682</v>
      </c>
      <c r="AS120" s="36">
        <f t="shared" si="3"/>
        <v>0</v>
      </c>
      <c r="AT120" s="25" t="s">
        <v>3256</v>
      </c>
      <c r="AU120" s="25" t="s">
        <v>15</v>
      </c>
      <c r="AW120" s="38">
        <v>41682</v>
      </c>
      <c r="AX120" s="37" t="s">
        <v>1029</v>
      </c>
      <c r="AY120" s="38">
        <v>41682</v>
      </c>
      <c r="CF120" s="38">
        <v>42019</v>
      </c>
    </row>
    <row r="121" spans="1:84">
      <c r="B121" s="25" t="s">
        <v>4012</v>
      </c>
      <c r="C121" s="25">
        <v>1308508</v>
      </c>
      <c r="H121" s="25" t="s">
        <v>694</v>
      </c>
      <c r="I121" s="25" t="s">
        <v>273</v>
      </c>
      <c r="T121" s="25" t="str">
        <f t="shared" si="4"/>
        <v xml:space="preserve">         </v>
      </c>
      <c r="U121" s="25" t="s">
        <v>61</v>
      </c>
      <c r="V121" s="25" t="s">
        <v>61</v>
      </c>
      <c r="W121" s="25" t="s">
        <v>82</v>
      </c>
      <c r="X121" s="25" t="s">
        <v>80</v>
      </c>
      <c r="Y121" s="25">
        <v>40</v>
      </c>
      <c r="AA121" s="25" t="s">
        <v>66</v>
      </c>
      <c r="AB121" s="25">
        <v>23</v>
      </c>
      <c r="AC121" s="25" t="s">
        <v>83</v>
      </c>
      <c r="AD121" s="25">
        <v>50</v>
      </c>
      <c r="AG121" s="25">
        <v>58</v>
      </c>
      <c r="AH121" s="25" t="str">
        <f t="shared" si="2"/>
        <v>CL 40  SUR 23 A 50   58</v>
      </c>
      <c r="AI121" s="25" t="s">
        <v>61</v>
      </c>
      <c r="AJ121" s="25" t="s">
        <v>61</v>
      </c>
      <c r="AK121" s="25" t="s">
        <v>74</v>
      </c>
      <c r="AM121" s="25" t="s">
        <v>137</v>
      </c>
      <c r="AP121" s="25">
        <v>6</v>
      </c>
      <c r="AQ121" s="34">
        <v>41683</v>
      </c>
      <c r="AR121" s="35">
        <v>41689</v>
      </c>
      <c r="AS121" s="36">
        <f t="shared" si="3"/>
        <v>6</v>
      </c>
      <c r="AT121" s="25" t="s">
        <v>792</v>
      </c>
      <c r="AU121" s="25" t="s">
        <v>15</v>
      </c>
      <c r="AW121" s="38">
        <v>41689</v>
      </c>
      <c r="AX121" s="37" t="s">
        <v>3951</v>
      </c>
      <c r="AY121" s="38">
        <v>41689</v>
      </c>
      <c r="CF121" s="38">
        <v>41703</v>
      </c>
    </row>
    <row r="122" spans="1:84">
      <c r="B122" s="25" t="s">
        <v>4013</v>
      </c>
      <c r="C122" s="25">
        <v>1308507</v>
      </c>
      <c r="E122" s="25" t="s">
        <v>101</v>
      </c>
      <c r="H122" s="25" t="s">
        <v>694</v>
      </c>
      <c r="I122" s="25" t="s">
        <v>273</v>
      </c>
      <c r="T122" s="25" t="str">
        <f t="shared" si="4"/>
        <v xml:space="preserve">         </v>
      </c>
      <c r="U122" s="25" t="s">
        <v>61</v>
      </c>
      <c r="V122" s="25" t="s">
        <v>61</v>
      </c>
      <c r="W122" s="25" t="s">
        <v>82</v>
      </c>
      <c r="X122" s="25" t="s">
        <v>63</v>
      </c>
      <c r="Y122" s="25">
        <v>40</v>
      </c>
      <c r="AB122" s="25">
        <v>40</v>
      </c>
      <c r="AC122" s="25" t="s">
        <v>136</v>
      </c>
      <c r="AD122" s="25">
        <v>40</v>
      </c>
      <c r="AE122" s="25" t="s">
        <v>66</v>
      </c>
      <c r="AG122" s="25">
        <v>401</v>
      </c>
      <c r="AH122" s="25" t="str">
        <f t="shared" si="2"/>
        <v>KR 40   40 DD 40 SUR  401</v>
      </c>
      <c r="AI122" s="25" t="s">
        <v>61</v>
      </c>
      <c r="AJ122" s="25" t="s">
        <v>61</v>
      </c>
      <c r="AK122" s="25" t="s">
        <v>67</v>
      </c>
      <c r="AM122" s="25" t="s">
        <v>68</v>
      </c>
      <c r="AP122" s="25">
        <v>7</v>
      </c>
      <c r="AQ122" s="34">
        <v>41683</v>
      </c>
      <c r="AR122" s="35">
        <v>41689</v>
      </c>
      <c r="AS122" s="36">
        <f t="shared" si="3"/>
        <v>6</v>
      </c>
      <c r="AT122" s="25" t="s">
        <v>792</v>
      </c>
      <c r="AU122" s="25" t="s">
        <v>15</v>
      </c>
      <c r="AW122" s="38">
        <v>41689</v>
      </c>
      <c r="AX122" s="37" t="s">
        <v>3951</v>
      </c>
      <c r="AY122" s="38">
        <v>41689</v>
      </c>
      <c r="CF122" s="38">
        <v>41703</v>
      </c>
    </row>
    <row r="123" spans="1:84">
      <c r="B123" s="25" t="s">
        <v>4014</v>
      </c>
      <c r="C123" s="25">
        <v>1308483</v>
      </c>
      <c r="D123" s="25" t="s">
        <v>3686</v>
      </c>
      <c r="H123" s="25" t="s">
        <v>4015</v>
      </c>
      <c r="I123" s="25" t="s">
        <v>3050</v>
      </c>
      <c r="T123" s="25" t="str">
        <f t="shared" si="4"/>
        <v xml:space="preserve">         </v>
      </c>
      <c r="U123" s="25" t="s">
        <v>61</v>
      </c>
      <c r="V123" s="25" t="s">
        <v>61</v>
      </c>
      <c r="W123" s="25" t="s">
        <v>4016</v>
      </c>
      <c r="X123" s="25" t="s">
        <v>63</v>
      </c>
      <c r="Y123" s="25">
        <v>43</v>
      </c>
      <c r="Z123" s="25" t="s">
        <v>83</v>
      </c>
      <c r="AB123" s="25">
        <v>46</v>
      </c>
      <c r="AD123" s="25">
        <v>80</v>
      </c>
      <c r="AE123" s="25" t="s">
        <v>66</v>
      </c>
      <c r="AH123" s="25" t="str">
        <f t="shared" si="2"/>
        <v xml:space="preserve">KR 43 A  46  80 SUR  </v>
      </c>
      <c r="AI123" s="25" t="s">
        <v>61</v>
      </c>
      <c r="AJ123" s="25">
        <v>2760413</v>
      </c>
      <c r="AK123" s="25" t="s">
        <v>131</v>
      </c>
      <c r="AM123" s="25" t="s">
        <v>984</v>
      </c>
      <c r="AP123" s="25">
        <v>8</v>
      </c>
      <c r="AQ123" s="34">
        <v>41682</v>
      </c>
      <c r="AR123" s="35">
        <v>41682</v>
      </c>
      <c r="AS123" s="36">
        <f t="shared" si="3"/>
        <v>0</v>
      </c>
      <c r="AT123" s="25" t="s">
        <v>792</v>
      </c>
      <c r="AU123" s="25" t="s">
        <v>15</v>
      </c>
      <c r="AW123" s="38">
        <v>41682</v>
      </c>
      <c r="AX123" s="37" t="s">
        <v>118</v>
      </c>
      <c r="AY123" s="38">
        <v>41683</v>
      </c>
      <c r="CF123" s="38">
        <v>41799</v>
      </c>
    </row>
    <row r="124" spans="1:84">
      <c r="B124" s="25" t="s">
        <v>4017</v>
      </c>
      <c r="C124" s="25">
        <v>106998</v>
      </c>
      <c r="E124" s="25" t="s">
        <v>101</v>
      </c>
      <c r="H124" s="25" t="s">
        <v>4018</v>
      </c>
      <c r="I124" s="25" t="s">
        <v>4019</v>
      </c>
      <c r="T124" s="25" t="str">
        <f t="shared" si="4"/>
        <v xml:space="preserve">         </v>
      </c>
      <c r="U124" s="25">
        <v>98554618</v>
      </c>
      <c r="V124" s="25">
        <v>3013622742</v>
      </c>
      <c r="W124" s="25" t="s">
        <v>82</v>
      </c>
      <c r="AH124" s="25" t="str">
        <f t="shared" si="2"/>
        <v xml:space="preserve">         </v>
      </c>
      <c r="AI124" s="25" t="s">
        <v>61</v>
      </c>
      <c r="AJ124" s="25" t="s">
        <v>61</v>
      </c>
      <c r="AK124" s="25" t="s">
        <v>3626</v>
      </c>
      <c r="AM124" s="25" t="s">
        <v>4020</v>
      </c>
      <c r="AP124" s="25">
        <v>7</v>
      </c>
      <c r="AQ124" s="34">
        <v>41681</v>
      </c>
      <c r="AR124" s="35"/>
      <c r="AS124" s="36">
        <f t="shared" si="3"/>
        <v>-41681</v>
      </c>
      <c r="AT124" s="25" t="s">
        <v>792</v>
      </c>
      <c r="AU124" s="25" t="s">
        <v>202</v>
      </c>
      <c r="AW124" s="38">
        <v>41689</v>
      </c>
      <c r="AX124" s="37" t="s">
        <v>3951</v>
      </c>
      <c r="AY124" s="38">
        <v>41689</v>
      </c>
    </row>
    <row r="125" spans="1:84">
      <c r="A125" s="25" t="s">
        <v>4021</v>
      </c>
      <c r="B125" s="25" t="s">
        <v>4022</v>
      </c>
      <c r="C125" s="25">
        <v>1308505</v>
      </c>
      <c r="D125" s="25" t="s">
        <v>3686</v>
      </c>
      <c r="H125" s="25" t="s">
        <v>4023</v>
      </c>
      <c r="I125" s="25" t="s">
        <v>2434</v>
      </c>
      <c r="T125" s="25" t="str">
        <f t="shared" si="4"/>
        <v xml:space="preserve">         </v>
      </c>
      <c r="U125" s="25" t="s">
        <v>61</v>
      </c>
      <c r="V125" s="25" t="s">
        <v>61</v>
      </c>
      <c r="W125" s="25" t="s">
        <v>82</v>
      </c>
      <c r="AH125" s="25" t="str">
        <f t="shared" si="2"/>
        <v xml:space="preserve">         </v>
      </c>
      <c r="AI125" s="25" t="s">
        <v>61</v>
      </c>
      <c r="AJ125" s="25" t="s">
        <v>61</v>
      </c>
      <c r="AK125" s="25" t="s">
        <v>432</v>
      </c>
      <c r="AM125" s="25" t="s">
        <v>4024</v>
      </c>
      <c r="AP125" s="25">
        <v>1</v>
      </c>
      <c r="AQ125" s="34">
        <v>41683</v>
      </c>
      <c r="AR125" s="35">
        <v>41683</v>
      </c>
      <c r="AS125" s="36">
        <f t="shared" si="3"/>
        <v>0</v>
      </c>
      <c r="AT125" s="25" t="s">
        <v>792</v>
      </c>
      <c r="AU125" s="25" t="s">
        <v>15</v>
      </c>
      <c r="AW125" s="38">
        <v>41683</v>
      </c>
      <c r="AX125" s="37" t="s">
        <v>859</v>
      </c>
      <c r="AY125" s="38">
        <v>41684</v>
      </c>
      <c r="CF125" s="38">
        <v>41704</v>
      </c>
    </row>
    <row r="126" spans="1:84">
      <c r="A126" s="25" t="s">
        <v>4025</v>
      </c>
      <c r="B126" s="25" t="s">
        <v>4026</v>
      </c>
      <c r="C126" s="25" t="s">
        <v>4027</v>
      </c>
      <c r="E126" s="25" t="s">
        <v>3934</v>
      </c>
      <c r="H126" s="25" t="s">
        <v>4028</v>
      </c>
      <c r="I126" s="25" t="s">
        <v>3050</v>
      </c>
      <c r="T126" s="25" t="str">
        <f t="shared" si="4"/>
        <v xml:space="preserve">         </v>
      </c>
      <c r="U126" s="25" t="s">
        <v>61</v>
      </c>
      <c r="V126" s="25" t="s">
        <v>61</v>
      </c>
      <c r="W126" s="25" t="s">
        <v>4029</v>
      </c>
      <c r="X126" s="25" t="s">
        <v>80</v>
      </c>
      <c r="Y126" s="25">
        <v>45</v>
      </c>
      <c r="AA126" s="25" t="s">
        <v>66</v>
      </c>
      <c r="AB126" s="25">
        <v>42</v>
      </c>
      <c r="AC126" s="25" t="s">
        <v>104</v>
      </c>
      <c r="AD126" s="25">
        <v>52</v>
      </c>
      <c r="AH126" s="25" t="str">
        <f t="shared" si="2"/>
        <v xml:space="preserve">CL 45  SUR 42 B 52   </v>
      </c>
      <c r="AI126" s="25" t="s">
        <v>61</v>
      </c>
      <c r="AJ126" s="25">
        <v>3116246764</v>
      </c>
      <c r="AK126" s="25" t="s">
        <v>316</v>
      </c>
      <c r="AM126" s="25" t="s">
        <v>3880</v>
      </c>
      <c r="AP126" s="25">
        <v>7</v>
      </c>
      <c r="AQ126" s="34">
        <v>41683</v>
      </c>
      <c r="AR126" s="35">
        <v>41683</v>
      </c>
      <c r="AS126" s="36">
        <f t="shared" si="3"/>
        <v>0</v>
      </c>
      <c r="AT126" s="25" t="s">
        <v>792</v>
      </c>
      <c r="AU126" s="25" t="s">
        <v>195</v>
      </c>
      <c r="AW126" s="38">
        <v>41682</v>
      </c>
      <c r="AX126" s="37" t="s">
        <v>928</v>
      </c>
      <c r="AY126" s="38">
        <v>41683</v>
      </c>
    </row>
    <row r="127" spans="1:84">
      <c r="A127" s="25" t="s">
        <v>559</v>
      </c>
      <c r="B127" s="25" t="s">
        <v>4030</v>
      </c>
      <c r="C127" s="25">
        <v>107428</v>
      </c>
      <c r="D127" s="25" t="s">
        <v>94</v>
      </c>
      <c r="H127" s="25" t="s">
        <v>4031</v>
      </c>
      <c r="I127" s="25" t="s">
        <v>3145</v>
      </c>
      <c r="T127" s="25" t="str">
        <f t="shared" si="4"/>
        <v xml:space="preserve">         </v>
      </c>
      <c r="U127" s="25" t="s">
        <v>61</v>
      </c>
      <c r="V127" s="25" t="s">
        <v>61</v>
      </c>
      <c r="W127" s="25" t="s">
        <v>273</v>
      </c>
      <c r="AH127" s="25" t="str">
        <f t="shared" si="2"/>
        <v xml:space="preserve">         </v>
      </c>
      <c r="AI127" s="25" t="s">
        <v>61</v>
      </c>
      <c r="AJ127" s="25" t="s">
        <v>61</v>
      </c>
      <c r="AQ127" s="34">
        <v>41682</v>
      </c>
      <c r="AR127" s="35"/>
      <c r="AS127" s="36">
        <f t="shared" si="3"/>
        <v>-41682</v>
      </c>
      <c r="AT127" s="25" t="s">
        <v>815</v>
      </c>
      <c r="AU127" s="25" t="s">
        <v>815</v>
      </c>
    </row>
    <row r="128" spans="1:84">
      <c r="B128" s="25" t="s">
        <v>4032</v>
      </c>
      <c r="C128" s="25">
        <v>1308576</v>
      </c>
      <c r="E128" s="25" t="s">
        <v>101</v>
      </c>
      <c r="H128" s="25" t="s">
        <v>694</v>
      </c>
      <c r="I128" s="25" t="s">
        <v>4033</v>
      </c>
      <c r="J128" s="25" t="s">
        <v>63</v>
      </c>
      <c r="K128" s="25">
        <v>25</v>
      </c>
      <c r="L128" s="25" t="s">
        <v>83</v>
      </c>
      <c r="N128" s="25">
        <v>36</v>
      </c>
      <c r="O128" s="25" t="s">
        <v>170</v>
      </c>
      <c r="P128" s="25">
        <v>68</v>
      </c>
      <c r="T128" s="25" t="str">
        <f t="shared" si="4"/>
        <v xml:space="preserve">KR 25 A  36 D 68   </v>
      </c>
      <c r="U128" s="25" t="s">
        <v>61</v>
      </c>
      <c r="V128" s="25" t="s">
        <v>61</v>
      </c>
      <c r="W128" s="25" t="s">
        <v>82</v>
      </c>
      <c r="AH128" s="25" t="str">
        <f t="shared" si="2"/>
        <v xml:space="preserve">         </v>
      </c>
      <c r="AI128" s="25" t="s">
        <v>61</v>
      </c>
      <c r="AJ128" s="25" t="s">
        <v>61</v>
      </c>
      <c r="AL128" s="25" t="s">
        <v>347</v>
      </c>
      <c r="AN128" s="25" t="s">
        <v>137</v>
      </c>
      <c r="AP128" s="25">
        <v>10</v>
      </c>
      <c r="AQ128" s="34">
        <v>41687</v>
      </c>
      <c r="AR128" s="35">
        <v>41687</v>
      </c>
      <c r="AS128" s="36">
        <f t="shared" si="3"/>
        <v>0</v>
      </c>
      <c r="AT128" s="25" t="s">
        <v>792</v>
      </c>
      <c r="AU128" s="25" t="s">
        <v>15</v>
      </c>
      <c r="AW128" s="38">
        <v>41687</v>
      </c>
      <c r="AX128" s="37" t="s">
        <v>503</v>
      </c>
      <c r="AZ128" s="38">
        <v>41694</v>
      </c>
      <c r="BA128" s="37" t="s">
        <v>3972</v>
      </c>
      <c r="BB128" s="38">
        <v>41696</v>
      </c>
      <c r="CF128" s="38">
        <v>41698</v>
      </c>
    </row>
    <row r="129" spans="2:84">
      <c r="B129" s="25" t="s">
        <v>4034</v>
      </c>
      <c r="C129" s="25">
        <v>1308303</v>
      </c>
      <c r="E129" s="25" t="s">
        <v>101</v>
      </c>
      <c r="G129" s="25" t="s">
        <v>801</v>
      </c>
      <c r="H129" s="25" t="s">
        <v>4035</v>
      </c>
      <c r="I129" s="25" t="s">
        <v>273</v>
      </c>
      <c r="T129" s="25" t="str">
        <f t="shared" si="4"/>
        <v xml:space="preserve">         </v>
      </c>
      <c r="U129" s="25" t="s">
        <v>61</v>
      </c>
      <c r="V129" s="25" t="s">
        <v>61</v>
      </c>
      <c r="W129" s="25" t="s">
        <v>273</v>
      </c>
      <c r="AH129" s="25" t="str">
        <f t="shared" si="2"/>
        <v xml:space="preserve">         </v>
      </c>
      <c r="AI129" s="25" t="s">
        <v>61</v>
      </c>
      <c r="AJ129" s="25" t="s">
        <v>61</v>
      </c>
      <c r="AK129" s="25" t="s">
        <v>3626</v>
      </c>
      <c r="AM129" s="25" t="s">
        <v>4020</v>
      </c>
      <c r="AP129" s="25">
        <v>7</v>
      </c>
      <c r="AQ129" s="34">
        <v>41673</v>
      </c>
      <c r="AR129" s="35">
        <v>41684</v>
      </c>
      <c r="AS129" s="36">
        <f t="shared" si="3"/>
        <v>11</v>
      </c>
      <c r="AT129" s="25" t="s">
        <v>792</v>
      </c>
      <c r="AU129" s="25" t="s">
        <v>15</v>
      </c>
      <c r="AW129" s="38">
        <v>41684</v>
      </c>
      <c r="AX129" s="37" t="s">
        <v>503</v>
      </c>
      <c r="AY129" s="38">
        <v>41684</v>
      </c>
      <c r="CF129" s="38">
        <v>41687</v>
      </c>
    </row>
    <row r="130" spans="2:84">
      <c r="B130" s="25" t="s">
        <v>4036</v>
      </c>
      <c r="C130" s="25">
        <v>1308527</v>
      </c>
      <c r="D130" s="25" t="s">
        <v>125</v>
      </c>
      <c r="H130" s="25" t="s">
        <v>4037</v>
      </c>
      <c r="I130" s="25" t="s">
        <v>4038</v>
      </c>
      <c r="J130" s="25" t="s">
        <v>80</v>
      </c>
      <c r="K130" s="25">
        <v>46</v>
      </c>
      <c r="L130" s="25" t="s">
        <v>315</v>
      </c>
      <c r="M130" s="25" t="s">
        <v>66</v>
      </c>
      <c r="N130" s="25">
        <v>42</v>
      </c>
      <c r="P130" s="25">
        <v>1</v>
      </c>
      <c r="T130" s="25" t="str">
        <f>CONCATENATE(J130," ",K130," ",L130," ",M130," ",N130," ",O130," ",P130," ",Q130," ",R130," ",S130)</f>
        <v xml:space="preserve">CL 46 E SUR 42  1   </v>
      </c>
      <c r="U130" s="25">
        <v>32244558</v>
      </c>
      <c r="V130" s="25">
        <v>3314048</v>
      </c>
      <c r="W130" s="25" t="s">
        <v>82</v>
      </c>
      <c r="X130" s="25" t="s">
        <v>80</v>
      </c>
      <c r="Y130" s="25">
        <v>47</v>
      </c>
      <c r="AB130" s="25">
        <v>41</v>
      </c>
      <c r="AD130" s="25">
        <v>43</v>
      </c>
      <c r="AH130" s="25" t="str">
        <f>CONCATENATE(X130," ",Y130," ",Z130," ",AA130," ",AB130," ",AC130," ",AD130," ",AE130," ",AF130," ",AG130)</f>
        <v xml:space="preserve">CL 47   41  43   </v>
      </c>
      <c r="AI130" s="25" t="s">
        <v>61</v>
      </c>
      <c r="AJ130" s="25" t="s">
        <v>61</v>
      </c>
      <c r="AK130" s="25" t="s">
        <v>3626</v>
      </c>
      <c r="AM130" s="25" t="s">
        <v>4020</v>
      </c>
      <c r="AP130" s="25">
        <v>7</v>
      </c>
      <c r="AQ130" s="34">
        <v>41683</v>
      </c>
      <c r="AS130" s="36">
        <f>AR130-AQ130</f>
        <v>-41683</v>
      </c>
      <c r="AT130" s="25" t="s">
        <v>792</v>
      </c>
      <c r="AU130" s="25" t="s">
        <v>105</v>
      </c>
      <c r="AX130" s="37" t="s">
        <v>4039</v>
      </c>
    </row>
    <row r="131" spans="2:84">
      <c r="B131" s="25" t="s">
        <v>4040</v>
      </c>
      <c r="C131" s="25">
        <v>1308547</v>
      </c>
      <c r="E131" s="25" t="s">
        <v>286</v>
      </c>
      <c r="H131" s="25" t="s">
        <v>4041</v>
      </c>
      <c r="I131" s="25" t="s">
        <v>3965</v>
      </c>
      <c r="U131" s="25" t="s">
        <v>61</v>
      </c>
      <c r="V131" s="25" t="s">
        <v>61</v>
      </c>
      <c r="W131" s="25" t="s">
        <v>4042</v>
      </c>
      <c r="AI131" s="25">
        <v>70064729</v>
      </c>
      <c r="AJ131" s="25" t="s">
        <v>4043</v>
      </c>
      <c r="AL131" s="25" t="s">
        <v>419</v>
      </c>
      <c r="AN131" s="25" t="s">
        <v>155</v>
      </c>
      <c r="AP131" s="25">
        <v>10</v>
      </c>
      <c r="AQ131" s="34">
        <v>41684</v>
      </c>
      <c r="AR131" s="34">
        <v>41684</v>
      </c>
      <c r="AS131" s="36">
        <f>AR131-AQ131</f>
        <v>0</v>
      </c>
      <c r="AT131" s="25" t="s">
        <v>792</v>
      </c>
      <c r="AU131" s="25" t="s">
        <v>195</v>
      </c>
      <c r="AW131" s="38">
        <v>41684</v>
      </c>
      <c r="AX131" s="37" t="s">
        <v>421</v>
      </c>
      <c r="AY131" s="38">
        <v>41684</v>
      </c>
      <c r="BL131" s="38">
        <v>41687</v>
      </c>
      <c r="BM131" s="38">
        <v>41687</v>
      </c>
    </row>
    <row r="132" spans="2:84">
      <c r="B132" s="25" t="s">
        <v>4044</v>
      </c>
      <c r="C132" s="25">
        <v>1308528</v>
      </c>
      <c r="D132" s="25" t="s">
        <v>125</v>
      </c>
      <c r="H132" s="25" t="s">
        <v>4045</v>
      </c>
      <c r="I132" s="25" t="s">
        <v>4046</v>
      </c>
      <c r="J132" s="25" t="s">
        <v>80</v>
      </c>
      <c r="K132" s="25">
        <v>36</v>
      </c>
      <c r="L132" s="25" t="s">
        <v>298</v>
      </c>
      <c r="M132" s="25" t="s">
        <v>66</v>
      </c>
      <c r="N132" s="25">
        <v>26</v>
      </c>
      <c r="O132" s="25" t="s">
        <v>83</v>
      </c>
      <c r="P132" s="25">
        <v>69</v>
      </c>
      <c r="T132" s="25" t="str">
        <f t="shared" si="4"/>
        <v xml:space="preserve">CL 36 AA SUR 26 A 69   </v>
      </c>
      <c r="U132" s="25" t="s">
        <v>61</v>
      </c>
      <c r="V132" s="25">
        <v>3362672</v>
      </c>
      <c r="W132" s="25" t="s">
        <v>4047</v>
      </c>
      <c r="X132" s="25" t="s">
        <v>63</v>
      </c>
      <c r="Y132" s="25">
        <v>27</v>
      </c>
      <c r="AH132" s="25" t="str">
        <f t="shared" si="2"/>
        <v xml:space="preserve">KR 27        </v>
      </c>
      <c r="AI132" s="25" t="s">
        <v>61</v>
      </c>
      <c r="AJ132" s="25" t="s">
        <v>61</v>
      </c>
      <c r="AK132" s="25" t="s">
        <v>397</v>
      </c>
      <c r="AM132" s="25" t="s">
        <v>3980</v>
      </c>
      <c r="AP132" s="25">
        <v>5</v>
      </c>
      <c r="AQ132" s="34">
        <v>41683</v>
      </c>
      <c r="AS132" s="36">
        <f t="shared" si="3"/>
        <v>-41683</v>
      </c>
      <c r="AT132" s="25" t="s">
        <v>792</v>
      </c>
      <c r="AU132" s="25" t="s">
        <v>105</v>
      </c>
      <c r="AX132" s="37" t="s">
        <v>4039</v>
      </c>
    </row>
    <row r="133" spans="2:84">
      <c r="B133" s="25" t="s">
        <v>4048</v>
      </c>
      <c r="C133" s="25">
        <v>1308529</v>
      </c>
      <c r="E133" s="25" t="s">
        <v>101</v>
      </c>
      <c r="F133" s="25">
        <v>12</v>
      </c>
      <c r="H133" s="25" t="s">
        <v>4049</v>
      </c>
      <c r="I133" s="25" t="s">
        <v>3965</v>
      </c>
      <c r="T133" s="25" t="str">
        <f t="shared" si="4"/>
        <v xml:space="preserve">         </v>
      </c>
      <c r="U133" s="25" t="s">
        <v>61</v>
      </c>
      <c r="V133" s="25" t="s">
        <v>61</v>
      </c>
      <c r="W133" s="25" t="s">
        <v>4050</v>
      </c>
      <c r="X133" s="25" t="s">
        <v>289</v>
      </c>
      <c r="Y133" s="25">
        <v>29</v>
      </c>
      <c r="AB133" s="25">
        <v>34</v>
      </c>
      <c r="AC133" s="25" t="s">
        <v>72</v>
      </c>
      <c r="AD133" s="25">
        <v>81</v>
      </c>
      <c r="AE133" s="25" t="s">
        <v>66</v>
      </c>
      <c r="AH133" s="25" t="str">
        <f t="shared" si="2"/>
        <v xml:space="preserve">DG 29   34 F 81 SUR  </v>
      </c>
      <c r="AI133" s="25" t="s">
        <v>61</v>
      </c>
      <c r="AJ133" s="25" t="s">
        <v>61</v>
      </c>
      <c r="AK133" s="25" t="s">
        <v>311</v>
      </c>
      <c r="AM133" s="25" t="s">
        <v>4051</v>
      </c>
      <c r="AP133" s="25">
        <v>5</v>
      </c>
      <c r="AQ133" s="34">
        <v>41683</v>
      </c>
      <c r="AS133" s="36">
        <f t="shared" si="3"/>
        <v>-41683</v>
      </c>
      <c r="AT133" s="25" t="s">
        <v>3256</v>
      </c>
      <c r="AU133" s="25" t="s">
        <v>15</v>
      </c>
      <c r="AW133" s="38">
        <v>41683</v>
      </c>
      <c r="AX133" s="37" t="s">
        <v>2349</v>
      </c>
      <c r="AY133" s="38">
        <v>41683</v>
      </c>
      <c r="BV133" s="38">
        <v>41737</v>
      </c>
      <c r="BW133" s="38">
        <v>41739</v>
      </c>
      <c r="BZ133" s="38">
        <v>41849</v>
      </c>
      <c r="CA133" s="38">
        <v>41851</v>
      </c>
      <c r="CF133" s="38">
        <v>41940</v>
      </c>
    </row>
    <row r="134" spans="2:84">
      <c r="B134" s="25" t="s">
        <v>4052</v>
      </c>
      <c r="C134" s="25">
        <v>1308532</v>
      </c>
      <c r="D134" s="25" t="s">
        <v>94</v>
      </c>
      <c r="H134" s="25" t="s">
        <v>1626</v>
      </c>
      <c r="I134" s="25" t="s">
        <v>4053</v>
      </c>
      <c r="J134" s="25" t="s">
        <v>80</v>
      </c>
      <c r="K134" s="25">
        <v>34</v>
      </c>
      <c r="L134" s="25" t="s">
        <v>298</v>
      </c>
      <c r="M134" s="25" t="s">
        <v>66</v>
      </c>
      <c r="N134" s="25">
        <v>28</v>
      </c>
      <c r="P134" s="25">
        <v>29</v>
      </c>
      <c r="T134" s="25" t="str">
        <f t="shared" si="4"/>
        <v xml:space="preserve">CL 34 AA SUR 28  29   </v>
      </c>
      <c r="U134" s="25">
        <v>70558244</v>
      </c>
      <c r="V134" s="25">
        <v>3217132107</v>
      </c>
      <c r="W134" s="25" t="s">
        <v>2204</v>
      </c>
      <c r="AH134" s="25" t="str">
        <f t="shared" ref="AH134:AH198" si="5">CONCATENATE(X134," ",Y134," ",Z134," ",AA134," ",AB134," ",AC134," ",AD134," ",AE134," ",AF134," ",AG134)</f>
        <v xml:space="preserve">         </v>
      </c>
      <c r="AI134" s="25" t="s">
        <v>61</v>
      </c>
      <c r="AJ134" s="25" t="s">
        <v>61</v>
      </c>
      <c r="AL134" s="25" t="s">
        <v>347</v>
      </c>
      <c r="AN134" s="25" t="s">
        <v>137</v>
      </c>
      <c r="AP134" s="25">
        <v>10</v>
      </c>
      <c r="AQ134" s="34">
        <v>41684</v>
      </c>
      <c r="AS134" s="36">
        <f t="shared" ref="AS134:AS198" si="6">AR134-AQ134</f>
        <v>-41684</v>
      </c>
      <c r="AT134" s="25" t="s">
        <v>792</v>
      </c>
      <c r="AU134" s="25" t="s">
        <v>202</v>
      </c>
      <c r="AW134" s="38">
        <v>41684</v>
      </c>
      <c r="AX134" s="37" t="s">
        <v>1029</v>
      </c>
      <c r="AY134" s="38">
        <v>41684</v>
      </c>
    </row>
    <row r="135" spans="2:84">
      <c r="B135" s="25" t="s">
        <v>4054</v>
      </c>
      <c r="C135" s="25">
        <v>1308534</v>
      </c>
      <c r="D135" s="25" t="s">
        <v>87</v>
      </c>
      <c r="G135" s="25" t="s">
        <v>801</v>
      </c>
      <c r="H135" s="25" t="s">
        <v>4055</v>
      </c>
      <c r="I135" s="25" t="s">
        <v>273</v>
      </c>
      <c r="J135" s="25" t="s">
        <v>63</v>
      </c>
      <c r="K135" s="25">
        <v>48</v>
      </c>
      <c r="N135" s="25">
        <v>49</v>
      </c>
      <c r="P135" s="25">
        <v>20</v>
      </c>
      <c r="Q135" s="25" t="s">
        <v>66</v>
      </c>
      <c r="T135" s="25" t="str">
        <f t="shared" ref="T135:T196" si="7">CONCATENATE(J135," ",K135," ",L135," ",M135," ",N135," ",O135," ",P135," ",Q135," ",R135," ",S135)</f>
        <v xml:space="preserve">KR 48   49  20 SUR  </v>
      </c>
      <c r="U135" s="25" t="s">
        <v>61</v>
      </c>
      <c r="V135" s="25" t="s">
        <v>61</v>
      </c>
      <c r="W135" s="25" t="s">
        <v>4056</v>
      </c>
      <c r="X135" s="25" t="s">
        <v>63</v>
      </c>
      <c r="Y135" s="25">
        <v>48</v>
      </c>
      <c r="AB135" s="25">
        <v>49</v>
      </c>
      <c r="AD135" s="25">
        <v>20</v>
      </c>
      <c r="AE135" s="25" t="s">
        <v>66</v>
      </c>
      <c r="AH135" s="25" t="str">
        <f t="shared" si="5"/>
        <v xml:space="preserve">KR 48   49  20 SUR  </v>
      </c>
      <c r="AI135" s="25" t="s">
        <v>61</v>
      </c>
      <c r="AJ135" s="25" t="s">
        <v>61</v>
      </c>
      <c r="AK135" s="25" t="s">
        <v>1696</v>
      </c>
      <c r="AM135" s="25" t="s">
        <v>331</v>
      </c>
      <c r="AP135" s="25">
        <v>8</v>
      </c>
      <c r="AQ135" s="34">
        <v>41684</v>
      </c>
      <c r="AR135" s="34">
        <v>41684</v>
      </c>
      <c r="AS135" s="36">
        <f t="shared" si="6"/>
        <v>0</v>
      </c>
      <c r="AT135" s="25" t="s">
        <v>792</v>
      </c>
      <c r="AU135" s="25" t="s">
        <v>195</v>
      </c>
      <c r="AW135" s="38">
        <v>41682</v>
      </c>
      <c r="AX135" s="37" t="s">
        <v>4057</v>
      </c>
      <c r="AY135" s="38">
        <v>41682</v>
      </c>
    </row>
    <row r="136" spans="2:84">
      <c r="B136" s="25" t="s">
        <v>4058</v>
      </c>
      <c r="C136" s="25" t="s">
        <v>4059</v>
      </c>
      <c r="D136" s="25" t="s">
        <v>3591</v>
      </c>
      <c r="H136" s="25" t="s">
        <v>4060</v>
      </c>
      <c r="I136" s="25" t="s">
        <v>4061</v>
      </c>
      <c r="J136" s="25" t="s">
        <v>63</v>
      </c>
      <c r="K136" s="25">
        <v>24</v>
      </c>
      <c r="L136" s="25" t="s">
        <v>315</v>
      </c>
      <c r="N136" s="25">
        <v>40</v>
      </c>
      <c r="P136" s="25">
        <v>133</v>
      </c>
      <c r="Q136" s="25" t="s">
        <v>66</v>
      </c>
      <c r="T136" s="25" t="str">
        <f t="shared" si="7"/>
        <v xml:space="preserve">KR 24 E  40  133 SUR  </v>
      </c>
      <c r="U136" s="25">
        <v>39325691</v>
      </c>
      <c r="V136" s="25" t="s">
        <v>61</v>
      </c>
      <c r="W136" s="25" t="s">
        <v>4062</v>
      </c>
      <c r="X136" s="25" t="s">
        <v>63</v>
      </c>
      <c r="Y136" s="25">
        <v>24</v>
      </c>
      <c r="Z136" s="25" t="s">
        <v>315</v>
      </c>
      <c r="AB136" s="25">
        <v>40</v>
      </c>
      <c r="AD136" s="25">
        <v>133</v>
      </c>
      <c r="AE136" s="25" t="s">
        <v>66</v>
      </c>
      <c r="AH136" s="25" t="str">
        <f t="shared" si="5"/>
        <v xml:space="preserve">KR 24 E  40  133 SUR  </v>
      </c>
      <c r="AI136" s="25" t="s">
        <v>61</v>
      </c>
      <c r="AJ136" s="25">
        <v>3322618</v>
      </c>
      <c r="AK136" s="25" t="s">
        <v>74</v>
      </c>
      <c r="AM136" s="25" t="s">
        <v>3986</v>
      </c>
      <c r="AP136" s="25">
        <v>6</v>
      </c>
      <c r="AQ136" s="34">
        <v>41684</v>
      </c>
      <c r="AR136" s="34">
        <v>41690</v>
      </c>
      <c r="AS136" s="36">
        <f t="shared" si="6"/>
        <v>6</v>
      </c>
      <c r="AT136" s="25" t="s">
        <v>792</v>
      </c>
      <c r="AU136" s="25" t="s">
        <v>15</v>
      </c>
      <c r="AW136" s="38">
        <v>41690</v>
      </c>
      <c r="AX136" s="37" t="s">
        <v>503</v>
      </c>
      <c r="AY136" s="38">
        <v>41690</v>
      </c>
      <c r="AZ136" s="38">
        <v>41708</v>
      </c>
      <c r="BA136" s="37" t="s">
        <v>503</v>
      </c>
      <c r="BB136" s="38">
        <v>41708</v>
      </c>
      <c r="CF136" s="38">
        <v>41715</v>
      </c>
    </row>
    <row r="137" spans="2:84">
      <c r="B137" s="25" t="s">
        <v>4063</v>
      </c>
      <c r="C137" s="25">
        <v>1308538</v>
      </c>
      <c r="D137" s="25" t="s">
        <v>3928</v>
      </c>
      <c r="E137" s="25" t="s">
        <v>58</v>
      </c>
      <c r="F137" s="25">
        <v>3</v>
      </c>
      <c r="H137" s="25" t="s">
        <v>4064</v>
      </c>
      <c r="I137" s="25" t="s">
        <v>134</v>
      </c>
      <c r="T137" s="25" t="str">
        <f t="shared" si="7"/>
        <v xml:space="preserve">         </v>
      </c>
      <c r="U137" s="25" t="s">
        <v>61</v>
      </c>
      <c r="V137" s="25">
        <v>4032000</v>
      </c>
      <c r="W137" s="25" t="s">
        <v>82</v>
      </c>
      <c r="X137" s="25" t="s">
        <v>146</v>
      </c>
      <c r="Y137" s="25">
        <v>34</v>
      </c>
      <c r="AA137" s="25" t="s">
        <v>66</v>
      </c>
      <c r="AB137" s="25">
        <v>32</v>
      </c>
      <c r="AC137" s="25" t="s">
        <v>170</v>
      </c>
      <c r="AD137" s="25">
        <v>9</v>
      </c>
      <c r="AH137" s="25" t="str">
        <f t="shared" si="5"/>
        <v xml:space="preserve">TR 34  SUR 32 D 9   </v>
      </c>
      <c r="AI137" s="25" t="s">
        <v>61</v>
      </c>
      <c r="AJ137" s="25" t="s">
        <v>61</v>
      </c>
      <c r="AK137" s="25" t="s">
        <v>279</v>
      </c>
      <c r="AM137" s="25" t="s">
        <v>4065</v>
      </c>
      <c r="AP137" s="25">
        <v>9</v>
      </c>
      <c r="AQ137" s="34">
        <v>41684</v>
      </c>
      <c r="AR137" s="34">
        <v>41689</v>
      </c>
      <c r="AS137" s="36">
        <f t="shared" si="6"/>
        <v>5</v>
      </c>
      <c r="AT137" s="25" t="s">
        <v>3256</v>
      </c>
      <c r="AU137" s="25" t="s">
        <v>15</v>
      </c>
      <c r="CF137" s="38">
        <v>41841</v>
      </c>
    </row>
    <row r="138" spans="2:84">
      <c r="B138" s="25" t="s">
        <v>4066</v>
      </c>
      <c r="C138" s="25">
        <v>1308545</v>
      </c>
      <c r="D138" s="25" t="s">
        <v>3591</v>
      </c>
      <c r="H138" s="25" t="s">
        <v>4067</v>
      </c>
      <c r="I138" s="25" t="s">
        <v>3870</v>
      </c>
      <c r="T138" s="25" t="str">
        <f t="shared" si="7"/>
        <v xml:space="preserve">         </v>
      </c>
      <c r="U138" s="25" t="s">
        <v>61</v>
      </c>
      <c r="V138" s="25">
        <v>9125593</v>
      </c>
      <c r="W138" s="25" t="s">
        <v>82</v>
      </c>
      <c r="X138" s="25" t="s">
        <v>80</v>
      </c>
      <c r="Y138" s="25">
        <v>46</v>
      </c>
      <c r="AA138" s="25" t="s">
        <v>66</v>
      </c>
      <c r="AB138" s="25">
        <v>46</v>
      </c>
      <c r="AC138" s="25" t="s">
        <v>104</v>
      </c>
      <c r="AD138" s="25">
        <v>25</v>
      </c>
      <c r="AG138" s="25">
        <v>101</v>
      </c>
      <c r="AH138" s="25" t="str">
        <f t="shared" si="5"/>
        <v>CL 46  SUR 46 B 25   101</v>
      </c>
      <c r="AI138" s="25" t="s">
        <v>61</v>
      </c>
      <c r="AJ138" s="25" t="s">
        <v>61</v>
      </c>
      <c r="AK138" s="25" t="s">
        <v>131</v>
      </c>
      <c r="AM138" s="25" t="s">
        <v>984</v>
      </c>
      <c r="AP138" s="25">
        <v>8</v>
      </c>
      <c r="AQ138" s="34">
        <v>41684</v>
      </c>
      <c r="AR138" s="34">
        <v>41690</v>
      </c>
      <c r="AS138" s="36">
        <f t="shared" si="6"/>
        <v>6</v>
      </c>
      <c r="AT138" s="25" t="s">
        <v>792</v>
      </c>
      <c r="AU138" s="25" t="s">
        <v>15</v>
      </c>
      <c r="AW138" s="38">
        <v>41690</v>
      </c>
      <c r="AX138" s="37" t="s">
        <v>503</v>
      </c>
      <c r="AY138" s="38">
        <v>41690</v>
      </c>
      <c r="CF138" s="38">
        <v>41703</v>
      </c>
    </row>
    <row r="139" spans="2:84">
      <c r="B139" s="25" t="s">
        <v>4068</v>
      </c>
      <c r="C139" s="25">
        <v>1308504</v>
      </c>
      <c r="D139" s="25" t="s">
        <v>3591</v>
      </c>
      <c r="H139" s="25" t="s">
        <v>4067</v>
      </c>
      <c r="I139" s="25" t="s">
        <v>4069</v>
      </c>
      <c r="J139" s="25" t="s">
        <v>146</v>
      </c>
      <c r="K139" s="25">
        <v>32</v>
      </c>
      <c r="L139" s="25" t="s">
        <v>744</v>
      </c>
      <c r="M139" s="25" t="s">
        <v>66</v>
      </c>
      <c r="N139" s="25">
        <v>31</v>
      </c>
      <c r="O139" s="25" t="s">
        <v>198</v>
      </c>
      <c r="P139" s="25">
        <v>11</v>
      </c>
      <c r="T139" s="25" t="str">
        <f t="shared" si="7"/>
        <v xml:space="preserve">TR 32 CC SUR 31 BB 11   </v>
      </c>
      <c r="U139" s="25" t="s">
        <v>61</v>
      </c>
      <c r="V139" s="25">
        <v>2709948</v>
      </c>
      <c r="W139" s="25" t="s">
        <v>4070</v>
      </c>
      <c r="X139" s="25" t="s">
        <v>289</v>
      </c>
      <c r="Y139" s="25">
        <v>31</v>
      </c>
      <c r="Z139" s="25" t="s">
        <v>198</v>
      </c>
      <c r="AB139" s="25">
        <v>32</v>
      </c>
      <c r="AD139" s="25">
        <v>47</v>
      </c>
      <c r="AE139" s="25" t="s">
        <v>66</v>
      </c>
      <c r="AF139" s="25">
        <v>6</v>
      </c>
      <c r="AG139" s="25">
        <v>104</v>
      </c>
      <c r="AH139" s="25" t="str">
        <f t="shared" si="5"/>
        <v>DG 31 BB  32  47 SUR 6 104</v>
      </c>
      <c r="AI139" s="25">
        <v>43830383</v>
      </c>
      <c r="AJ139" s="25">
        <v>2710196</v>
      </c>
      <c r="AK139" s="25" t="s">
        <v>449</v>
      </c>
      <c r="AM139" s="25" t="s">
        <v>4071</v>
      </c>
      <c r="AP139" s="25">
        <v>3</v>
      </c>
      <c r="AQ139" s="34">
        <v>41687</v>
      </c>
      <c r="AR139" s="34"/>
      <c r="AS139" s="36">
        <f t="shared" si="6"/>
        <v>-41687</v>
      </c>
      <c r="AT139" s="25" t="s">
        <v>792</v>
      </c>
      <c r="AU139" s="25" t="s">
        <v>15</v>
      </c>
      <c r="AW139" s="38">
        <v>41708</v>
      </c>
      <c r="AX139" s="37" t="s">
        <v>503</v>
      </c>
      <c r="AY139" s="38">
        <v>41708</v>
      </c>
    </row>
    <row r="140" spans="2:84">
      <c r="B140" s="25" t="s">
        <v>4072</v>
      </c>
      <c r="C140" s="25">
        <v>1308320</v>
      </c>
      <c r="D140" s="25" t="s">
        <v>3591</v>
      </c>
      <c r="H140" s="25" t="s">
        <v>4067</v>
      </c>
      <c r="I140" s="25" t="s">
        <v>4073</v>
      </c>
      <c r="T140" s="25" t="str">
        <f t="shared" si="7"/>
        <v xml:space="preserve">         </v>
      </c>
      <c r="U140" s="25">
        <v>43045376</v>
      </c>
      <c r="V140" s="25">
        <v>3311135</v>
      </c>
      <c r="W140" s="25" t="s">
        <v>4074</v>
      </c>
      <c r="X140" s="25" t="s">
        <v>80</v>
      </c>
      <c r="Y140" s="25">
        <v>47</v>
      </c>
      <c r="AA140" s="25" t="s">
        <v>66</v>
      </c>
      <c r="AB140" s="25">
        <v>41</v>
      </c>
      <c r="AC140" s="25" t="s">
        <v>104</v>
      </c>
      <c r="AD140" s="25">
        <v>15</v>
      </c>
      <c r="AG140" s="25">
        <v>201</v>
      </c>
      <c r="AH140" s="25" t="str">
        <f t="shared" si="5"/>
        <v>CL 47  SUR 41 B 15   201</v>
      </c>
      <c r="AK140" s="25" t="s">
        <v>3626</v>
      </c>
      <c r="AM140" s="25" t="s">
        <v>4020</v>
      </c>
      <c r="AP140" s="25">
        <v>7</v>
      </c>
      <c r="AQ140" s="34">
        <v>41687</v>
      </c>
      <c r="AR140" s="34"/>
      <c r="AS140" s="36">
        <f t="shared" si="6"/>
        <v>-41687</v>
      </c>
      <c r="AT140" s="25" t="s">
        <v>792</v>
      </c>
      <c r="AU140" s="25" t="s">
        <v>252</v>
      </c>
      <c r="AW140" s="38"/>
    </row>
    <row r="141" spans="2:84">
      <c r="B141" s="25" t="s">
        <v>4075</v>
      </c>
      <c r="C141" s="25">
        <v>1308577</v>
      </c>
      <c r="E141" s="25" t="s">
        <v>58</v>
      </c>
      <c r="H141" s="25" t="s">
        <v>4076</v>
      </c>
      <c r="I141" s="25" t="s">
        <v>273</v>
      </c>
      <c r="T141" s="25" t="str">
        <f t="shared" si="7"/>
        <v xml:space="preserve">         </v>
      </c>
      <c r="U141" s="25" t="s">
        <v>61</v>
      </c>
      <c r="V141" s="25" t="s">
        <v>61</v>
      </c>
      <c r="W141" s="25" t="s">
        <v>4077</v>
      </c>
      <c r="X141" s="25" t="s">
        <v>289</v>
      </c>
      <c r="Y141" s="25">
        <v>39</v>
      </c>
      <c r="AB141" s="25">
        <v>33</v>
      </c>
      <c r="AD141" s="25">
        <v>10</v>
      </c>
      <c r="AE141" s="25" t="s">
        <v>66</v>
      </c>
      <c r="AG141" s="25">
        <v>201</v>
      </c>
      <c r="AH141" s="25" t="str">
        <f t="shared" si="5"/>
        <v>DG 39   33  10 SUR  201</v>
      </c>
      <c r="AI141" s="25">
        <v>3966939</v>
      </c>
      <c r="AJ141" s="25">
        <v>3311311</v>
      </c>
      <c r="AK141" s="25" t="s">
        <v>529</v>
      </c>
      <c r="AM141" s="25" t="s">
        <v>227</v>
      </c>
      <c r="AP141" s="25">
        <v>9</v>
      </c>
      <c r="AQ141" s="34">
        <v>41687</v>
      </c>
      <c r="AR141" s="34">
        <v>41690</v>
      </c>
      <c r="AS141" s="36">
        <f t="shared" si="6"/>
        <v>3</v>
      </c>
      <c r="AT141" s="25" t="s">
        <v>792</v>
      </c>
      <c r="AU141" s="25" t="s">
        <v>15</v>
      </c>
      <c r="AW141" s="38">
        <v>41690</v>
      </c>
      <c r="AX141" s="37" t="s">
        <v>503</v>
      </c>
      <c r="AY141" s="38">
        <v>41690</v>
      </c>
      <c r="AZ141" s="38">
        <v>41702</v>
      </c>
      <c r="BA141" s="37" t="s">
        <v>3656</v>
      </c>
      <c r="BB141" s="38">
        <v>41704</v>
      </c>
      <c r="CF141" s="38">
        <v>41704</v>
      </c>
    </row>
    <row r="142" spans="2:84">
      <c r="B142" s="25" t="s">
        <v>4078</v>
      </c>
      <c r="C142" s="25">
        <v>1308576</v>
      </c>
      <c r="E142" s="25" t="s">
        <v>101</v>
      </c>
      <c r="H142" s="25" t="s">
        <v>4079</v>
      </c>
      <c r="I142" s="25" t="s">
        <v>1976</v>
      </c>
      <c r="T142" s="25" t="str">
        <f t="shared" si="7"/>
        <v xml:space="preserve">         </v>
      </c>
      <c r="U142" s="25" t="s">
        <v>61</v>
      </c>
      <c r="V142" s="25" t="s">
        <v>61</v>
      </c>
      <c r="W142" s="25" t="s">
        <v>82</v>
      </c>
      <c r="X142" s="25" t="s">
        <v>63</v>
      </c>
      <c r="Y142" s="25">
        <v>25</v>
      </c>
      <c r="Z142" s="25" t="s">
        <v>83</v>
      </c>
      <c r="AB142" s="25">
        <v>36</v>
      </c>
      <c r="AC142" s="25" t="s">
        <v>170</v>
      </c>
      <c r="AD142" s="25">
        <v>68</v>
      </c>
      <c r="AE142" s="25" t="s">
        <v>66</v>
      </c>
      <c r="AH142" s="25" t="str">
        <f t="shared" si="5"/>
        <v xml:space="preserve">KR 25 A  36 D 68 SUR  </v>
      </c>
      <c r="AI142" s="25" t="s">
        <v>61</v>
      </c>
      <c r="AJ142" s="25" t="s">
        <v>61</v>
      </c>
      <c r="AK142" s="25" t="s">
        <v>454</v>
      </c>
      <c r="AM142" s="25" t="s">
        <v>160</v>
      </c>
      <c r="AP142" s="25">
        <v>6</v>
      </c>
      <c r="AQ142" s="34">
        <v>41687</v>
      </c>
      <c r="AS142" s="36">
        <f t="shared" si="6"/>
        <v>-41687</v>
      </c>
      <c r="AT142" s="25" t="s">
        <v>792</v>
      </c>
      <c r="AU142" s="25" t="s">
        <v>202</v>
      </c>
      <c r="AW142" s="38">
        <v>41694</v>
      </c>
      <c r="AX142" s="37" t="s">
        <v>928</v>
      </c>
      <c r="AY142" s="38">
        <v>41694</v>
      </c>
    </row>
    <row r="143" spans="2:84">
      <c r="B143" s="25" t="s">
        <v>4080</v>
      </c>
      <c r="C143" s="25">
        <v>1308574</v>
      </c>
      <c r="D143" s="25" t="s">
        <v>3591</v>
      </c>
      <c r="H143" s="25" t="s">
        <v>3738</v>
      </c>
      <c r="I143" s="25" t="s">
        <v>4081</v>
      </c>
      <c r="T143" s="25" t="str">
        <f t="shared" si="7"/>
        <v xml:space="preserve">         </v>
      </c>
      <c r="U143" s="25" t="s">
        <v>61</v>
      </c>
      <c r="V143" s="25">
        <v>3122310401</v>
      </c>
      <c r="W143" s="25" t="s">
        <v>1813</v>
      </c>
      <c r="X143" s="25" t="s">
        <v>80</v>
      </c>
      <c r="Y143" s="25">
        <v>40</v>
      </c>
      <c r="AA143" s="25" t="s">
        <v>66</v>
      </c>
      <c r="AB143" s="25">
        <v>27</v>
      </c>
      <c r="AD143" s="25">
        <v>19</v>
      </c>
      <c r="AH143" s="25" t="str">
        <f t="shared" si="5"/>
        <v xml:space="preserve">CL 40  SUR 27  19   </v>
      </c>
      <c r="AI143" s="25" t="s">
        <v>61</v>
      </c>
      <c r="AJ143" s="25" t="s">
        <v>4082</v>
      </c>
      <c r="AK143" s="25" t="s">
        <v>3937</v>
      </c>
      <c r="AM143" s="25" t="s">
        <v>565</v>
      </c>
      <c r="AP143" s="25">
        <v>6</v>
      </c>
      <c r="AQ143" s="34">
        <v>41687</v>
      </c>
      <c r="AR143" s="34">
        <v>41717</v>
      </c>
      <c r="AS143" s="36">
        <f t="shared" si="6"/>
        <v>30</v>
      </c>
      <c r="AT143" s="25" t="s">
        <v>792</v>
      </c>
      <c r="AU143" s="25" t="s">
        <v>15</v>
      </c>
      <c r="BL143" s="38">
        <v>41719</v>
      </c>
      <c r="BM143" s="38">
        <v>41719</v>
      </c>
      <c r="CF143" s="38">
        <v>41827</v>
      </c>
    </row>
    <row r="144" spans="2:84">
      <c r="B144" s="25" t="s">
        <v>4083</v>
      </c>
      <c r="C144" s="25">
        <v>1308552</v>
      </c>
      <c r="E144" s="25" t="s">
        <v>58</v>
      </c>
      <c r="H144" s="25" t="s">
        <v>482</v>
      </c>
      <c r="I144" s="25" t="s">
        <v>4084</v>
      </c>
      <c r="J144" s="25" t="s">
        <v>63</v>
      </c>
      <c r="K144" s="25">
        <v>29</v>
      </c>
      <c r="L144" s="25" t="s">
        <v>83</v>
      </c>
      <c r="N144" s="25">
        <v>36</v>
      </c>
      <c r="O144" s="25" t="s">
        <v>170</v>
      </c>
      <c r="P144" s="25">
        <v>11</v>
      </c>
      <c r="Q144" s="25" t="s">
        <v>66</v>
      </c>
      <c r="T144" s="25" t="str">
        <f t="shared" si="7"/>
        <v xml:space="preserve">KR 29 A  36 D 11 SUR  </v>
      </c>
      <c r="U144" s="25">
        <v>8311711</v>
      </c>
      <c r="V144" s="25">
        <v>3790456</v>
      </c>
      <c r="W144" s="25" t="s">
        <v>4085</v>
      </c>
      <c r="AH144" s="25" t="str">
        <f t="shared" si="5"/>
        <v xml:space="preserve">         </v>
      </c>
      <c r="AI144" s="25" t="s">
        <v>61</v>
      </c>
      <c r="AJ144" s="25" t="s">
        <v>61</v>
      </c>
      <c r="AK144" s="25" t="s">
        <v>166</v>
      </c>
      <c r="AM144" s="25" t="s">
        <v>3923</v>
      </c>
      <c r="AP144" s="25">
        <v>5</v>
      </c>
      <c r="AQ144" s="34">
        <v>41687</v>
      </c>
      <c r="AR144" s="34">
        <v>41694</v>
      </c>
      <c r="AS144" s="36">
        <f t="shared" si="6"/>
        <v>7</v>
      </c>
      <c r="AT144" s="25" t="s">
        <v>792</v>
      </c>
      <c r="AU144" s="25" t="s">
        <v>1735</v>
      </c>
      <c r="CF144" s="38">
        <v>41753</v>
      </c>
    </row>
    <row r="145" spans="1:84">
      <c r="B145" s="25" t="s">
        <v>4086</v>
      </c>
      <c r="C145" s="25">
        <v>1308551</v>
      </c>
      <c r="E145" s="25" t="s">
        <v>101</v>
      </c>
      <c r="G145" s="25" t="s">
        <v>801</v>
      </c>
      <c r="H145" s="25" t="s">
        <v>2111</v>
      </c>
      <c r="I145" s="25" t="s">
        <v>273</v>
      </c>
      <c r="J145" s="25" t="s">
        <v>63</v>
      </c>
      <c r="K145" s="25">
        <v>43</v>
      </c>
      <c r="L145" s="25" t="s">
        <v>83</v>
      </c>
      <c r="N145" s="25">
        <v>45</v>
      </c>
      <c r="O145" s="25" t="s">
        <v>104</v>
      </c>
      <c r="T145" s="25" t="str">
        <f t="shared" si="7"/>
        <v xml:space="preserve">KR 43 A  45 B    </v>
      </c>
      <c r="U145" s="25" t="s">
        <v>61</v>
      </c>
      <c r="V145" s="25" t="s">
        <v>61</v>
      </c>
      <c r="W145" s="25" t="s">
        <v>273</v>
      </c>
      <c r="X145" s="25" t="s">
        <v>63</v>
      </c>
      <c r="Y145" s="25">
        <v>43</v>
      </c>
      <c r="Z145" s="25" t="s">
        <v>83</v>
      </c>
      <c r="AB145" s="25">
        <v>35</v>
      </c>
      <c r="AH145" s="25" t="str">
        <f t="shared" si="5"/>
        <v xml:space="preserve">KR 43 A  35     </v>
      </c>
      <c r="AI145" s="25" t="s">
        <v>61</v>
      </c>
      <c r="AJ145" s="25" t="s">
        <v>61</v>
      </c>
      <c r="AK145" s="25" t="s">
        <v>615</v>
      </c>
      <c r="AM145" s="25" t="s">
        <v>4087</v>
      </c>
      <c r="AP145" s="25">
        <v>2</v>
      </c>
      <c r="AQ145" s="34">
        <v>41687</v>
      </c>
      <c r="AR145" s="34">
        <v>41687</v>
      </c>
      <c r="AS145" s="36">
        <f t="shared" si="6"/>
        <v>0</v>
      </c>
      <c r="AT145" s="25" t="s">
        <v>792</v>
      </c>
      <c r="AU145" s="25" t="s">
        <v>195</v>
      </c>
      <c r="AW145" s="38">
        <v>41687</v>
      </c>
      <c r="AX145" s="37" t="s">
        <v>4088</v>
      </c>
      <c r="AY145" s="38">
        <v>41687</v>
      </c>
    </row>
    <row r="146" spans="1:84">
      <c r="B146" s="25" t="s">
        <v>4089</v>
      </c>
      <c r="C146" s="25">
        <v>1308547</v>
      </c>
      <c r="E146" s="25" t="s">
        <v>101</v>
      </c>
      <c r="H146" s="25" t="s">
        <v>1812</v>
      </c>
      <c r="I146" s="25" t="s">
        <v>3050</v>
      </c>
      <c r="U146" s="25" t="s">
        <v>61</v>
      </c>
      <c r="V146" s="25" t="s">
        <v>61</v>
      </c>
      <c r="W146" s="25" t="s">
        <v>4042</v>
      </c>
      <c r="AH146" s="25" t="str">
        <f t="shared" si="5"/>
        <v xml:space="preserve">         </v>
      </c>
      <c r="AI146" s="25">
        <v>70064729</v>
      </c>
      <c r="AJ146" s="25" t="s">
        <v>4090</v>
      </c>
      <c r="AL146" s="25" t="s">
        <v>419</v>
      </c>
      <c r="AN146" s="25" t="s">
        <v>155</v>
      </c>
      <c r="AP146" s="25">
        <v>10</v>
      </c>
      <c r="AQ146" s="34">
        <v>41684</v>
      </c>
      <c r="AR146" s="34">
        <v>41684</v>
      </c>
      <c r="AS146" s="36">
        <f t="shared" si="6"/>
        <v>0</v>
      </c>
      <c r="AT146" s="25" t="s">
        <v>792</v>
      </c>
      <c r="AU146" s="25" t="s">
        <v>15</v>
      </c>
      <c r="AW146" s="38">
        <v>41684</v>
      </c>
      <c r="AX146" s="37" t="s">
        <v>421</v>
      </c>
      <c r="AY146" s="38">
        <v>41684</v>
      </c>
      <c r="BL146" s="38">
        <v>41687</v>
      </c>
      <c r="BM146" s="38">
        <v>41687</v>
      </c>
      <c r="CF146" s="38">
        <v>41778</v>
      </c>
    </row>
    <row r="147" spans="1:84">
      <c r="B147" s="25" t="s">
        <v>4091</v>
      </c>
      <c r="C147" s="25" t="s">
        <v>4092</v>
      </c>
      <c r="D147" s="25" t="s">
        <v>94</v>
      </c>
      <c r="H147" s="25" t="s">
        <v>4093</v>
      </c>
      <c r="I147" s="25" t="s">
        <v>231</v>
      </c>
      <c r="T147" s="25" t="str">
        <f t="shared" si="7"/>
        <v xml:space="preserve">         </v>
      </c>
      <c r="U147" s="25" t="s">
        <v>61</v>
      </c>
      <c r="V147" s="25" t="s">
        <v>61</v>
      </c>
      <c r="W147" s="25" t="s">
        <v>4094</v>
      </c>
      <c r="X147" s="25" t="s">
        <v>80</v>
      </c>
      <c r="Y147" s="25">
        <v>48</v>
      </c>
      <c r="Z147" s="25" t="s">
        <v>1235</v>
      </c>
      <c r="AA147" s="25" t="s">
        <v>66</v>
      </c>
      <c r="AB147" s="25">
        <v>42</v>
      </c>
      <c r="AC147" s="25" t="s">
        <v>170</v>
      </c>
      <c r="AD147" s="25">
        <v>52</v>
      </c>
      <c r="AH147" s="25" t="str">
        <f t="shared" si="5"/>
        <v xml:space="preserve">CL 48 FF SUR 42 D 52   </v>
      </c>
      <c r="AI147" s="25" t="s">
        <v>61</v>
      </c>
      <c r="AJ147" s="25" t="s">
        <v>61</v>
      </c>
      <c r="AK147" s="25" t="s">
        <v>225</v>
      </c>
      <c r="AM147" s="25" t="s">
        <v>226</v>
      </c>
      <c r="AP147" s="25">
        <v>7</v>
      </c>
      <c r="AQ147" s="34">
        <v>41687</v>
      </c>
      <c r="AR147" s="34">
        <v>41694</v>
      </c>
      <c r="AS147" s="36">
        <f t="shared" si="6"/>
        <v>7</v>
      </c>
      <c r="AT147" s="25" t="s">
        <v>792</v>
      </c>
      <c r="AU147" s="25" t="s">
        <v>15</v>
      </c>
      <c r="AW147" s="38">
        <v>41694</v>
      </c>
      <c r="AX147" s="37" t="s">
        <v>928</v>
      </c>
      <c r="AY147" s="38">
        <v>41694</v>
      </c>
      <c r="CF147" s="38">
        <v>41845</v>
      </c>
    </row>
    <row r="148" spans="1:84">
      <c r="B148" s="25" t="s">
        <v>4095</v>
      </c>
      <c r="C148" s="25">
        <v>1308585</v>
      </c>
      <c r="E148" s="25" t="s">
        <v>58</v>
      </c>
      <c r="F148" s="25">
        <v>3</v>
      </c>
      <c r="H148" s="25" t="s">
        <v>4096</v>
      </c>
      <c r="I148" s="25" t="s">
        <v>1976</v>
      </c>
      <c r="T148" s="25" t="str">
        <f t="shared" si="7"/>
        <v xml:space="preserve">         </v>
      </c>
      <c r="U148" s="25" t="s">
        <v>61</v>
      </c>
      <c r="V148" s="25" t="s">
        <v>61</v>
      </c>
      <c r="W148" s="25" t="s">
        <v>4097</v>
      </c>
      <c r="X148" s="25" t="s">
        <v>146</v>
      </c>
      <c r="Y148" s="25">
        <v>34</v>
      </c>
      <c r="AA148" s="25" t="s">
        <v>66</v>
      </c>
      <c r="AB148" s="25">
        <v>32</v>
      </c>
      <c r="AC148" s="25" t="s">
        <v>170</v>
      </c>
      <c r="AD148" s="25">
        <v>9</v>
      </c>
      <c r="AH148" s="25" t="str">
        <f t="shared" si="5"/>
        <v xml:space="preserve">TR 34  SUR 32 D 9   </v>
      </c>
      <c r="AI148" s="25">
        <v>32331889</v>
      </c>
      <c r="AJ148" s="25">
        <v>3332975</v>
      </c>
      <c r="AK148" s="25" t="s">
        <v>279</v>
      </c>
      <c r="AM148" s="25" t="s">
        <v>4065</v>
      </c>
      <c r="AP148" s="25">
        <v>9</v>
      </c>
      <c r="AQ148" s="34">
        <v>41688</v>
      </c>
      <c r="AR148" s="34">
        <v>41688</v>
      </c>
      <c r="AS148" s="36">
        <f t="shared" si="6"/>
        <v>0</v>
      </c>
      <c r="AT148" s="25" t="s">
        <v>3256</v>
      </c>
      <c r="AU148" s="25" t="s">
        <v>15</v>
      </c>
      <c r="AW148" s="38">
        <v>41687</v>
      </c>
      <c r="AX148" s="37" t="s">
        <v>1029</v>
      </c>
      <c r="AY148" s="38">
        <v>41688</v>
      </c>
      <c r="CF148" s="38">
        <v>41841</v>
      </c>
    </row>
    <row r="149" spans="1:84">
      <c r="B149" s="25" t="s">
        <v>4098</v>
      </c>
      <c r="C149" s="25" t="s">
        <v>4099</v>
      </c>
      <c r="E149" s="25" t="s">
        <v>101</v>
      </c>
      <c r="H149" s="25" t="s">
        <v>694</v>
      </c>
      <c r="I149" s="25" t="s">
        <v>3050</v>
      </c>
      <c r="T149" s="25" t="str">
        <f t="shared" si="7"/>
        <v xml:space="preserve">         </v>
      </c>
      <c r="U149" s="25" t="s">
        <v>61</v>
      </c>
      <c r="V149" s="25" t="s">
        <v>61</v>
      </c>
      <c r="W149" s="25" t="s">
        <v>4100</v>
      </c>
      <c r="X149" s="25" t="s">
        <v>80</v>
      </c>
      <c r="Y149" s="25">
        <v>40</v>
      </c>
      <c r="AA149" s="25" t="s">
        <v>66</v>
      </c>
      <c r="AB149" s="25">
        <v>28</v>
      </c>
      <c r="AD149" s="25">
        <v>42</v>
      </c>
      <c r="AH149" s="25" t="str">
        <f t="shared" si="5"/>
        <v xml:space="preserve">CL 40  SUR 28  42   </v>
      </c>
      <c r="AI149" s="25" t="s">
        <v>61</v>
      </c>
      <c r="AJ149" s="25">
        <v>3022636</v>
      </c>
      <c r="AK149" s="25" t="s">
        <v>3937</v>
      </c>
      <c r="AM149" s="25" t="s">
        <v>565</v>
      </c>
      <c r="AP149" s="25">
        <v>6</v>
      </c>
      <c r="AQ149" s="34">
        <v>41688</v>
      </c>
      <c r="AR149" s="34">
        <v>41688</v>
      </c>
      <c r="AS149" s="36">
        <f t="shared" si="6"/>
        <v>0</v>
      </c>
      <c r="AT149" s="25" t="s">
        <v>792</v>
      </c>
      <c r="AU149" s="25" t="s">
        <v>15</v>
      </c>
      <c r="AW149" s="38">
        <v>41687</v>
      </c>
      <c r="AX149" s="37" t="s">
        <v>1029</v>
      </c>
      <c r="AY149" s="38">
        <v>41688</v>
      </c>
      <c r="CF149" s="38">
        <v>41703</v>
      </c>
    </row>
    <row r="150" spans="1:84">
      <c r="B150" s="25" t="s">
        <v>4101</v>
      </c>
      <c r="C150" s="25">
        <v>1308583</v>
      </c>
      <c r="E150" s="25" t="s">
        <v>58</v>
      </c>
      <c r="H150" s="25" t="s">
        <v>1233</v>
      </c>
      <c r="I150" s="25" t="s">
        <v>3050</v>
      </c>
      <c r="T150" s="25" t="str">
        <f t="shared" si="7"/>
        <v xml:space="preserve">         </v>
      </c>
      <c r="U150" s="25" t="s">
        <v>61</v>
      </c>
      <c r="V150" s="25" t="s">
        <v>61</v>
      </c>
      <c r="W150" s="25" t="s">
        <v>4102</v>
      </c>
      <c r="X150" s="25" t="s">
        <v>80</v>
      </c>
      <c r="Y150" s="25">
        <v>40</v>
      </c>
      <c r="Z150" s="25" t="s">
        <v>170</v>
      </c>
      <c r="AA150" s="25" t="s">
        <v>66</v>
      </c>
      <c r="AB150" s="25">
        <v>25</v>
      </c>
      <c r="AC150" s="25" t="s">
        <v>104</v>
      </c>
      <c r="AD150" s="25">
        <v>44</v>
      </c>
      <c r="AG150" s="25">
        <v>201</v>
      </c>
      <c r="AH150" s="25" t="str">
        <f t="shared" si="5"/>
        <v>CL 40 D SUR 25 B 44   201</v>
      </c>
      <c r="AI150" s="25" t="s">
        <v>61</v>
      </c>
      <c r="AJ150" s="25" t="s">
        <v>61</v>
      </c>
      <c r="AK150" s="25" t="s">
        <v>3675</v>
      </c>
      <c r="AM150" s="25" t="s">
        <v>155</v>
      </c>
      <c r="AP150" s="25">
        <v>6</v>
      </c>
      <c r="AQ150" s="34">
        <v>41688</v>
      </c>
      <c r="AR150" s="34">
        <v>41688</v>
      </c>
      <c r="AS150" s="36">
        <f t="shared" si="6"/>
        <v>0</v>
      </c>
      <c r="AT150" s="25" t="s">
        <v>792</v>
      </c>
      <c r="AU150" s="25" t="s">
        <v>15</v>
      </c>
      <c r="AW150" s="38">
        <v>41687</v>
      </c>
      <c r="AX150" s="37" t="s">
        <v>1029</v>
      </c>
      <c r="AY150" s="38">
        <v>41688</v>
      </c>
      <c r="AZ150" s="38">
        <v>41694</v>
      </c>
      <c r="BA150" s="37" t="s">
        <v>928</v>
      </c>
      <c r="BB150" s="38">
        <v>41675</v>
      </c>
      <c r="CF150" s="38">
        <v>41703</v>
      </c>
    </row>
    <row r="151" spans="1:84">
      <c r="A151" s="25" t="s">
        <v>2584</v>
      </c>
      <c r="B151" s="25" t="s">
        <v>4103</v>
      </c>
      <c r="C151" s="25">
        <v>108178</v>
      </c>
      <c r="D151" s="25" t="s">
        <v>125</v>
      </c>
      <c r="H151" s="25" t="s">
        <v>4104</v>
      </c>
      <c r="I151" s="25" t="s">
        <v>4105</v>
      </c>
      <c r="J151" s="25" t="s">
        <v>289</v>
      </c>
      <c r="K151" s="25">
        <v>19</v>
      </c>
      <c r="L151" s="25" t="s">
        <v>170</v>
      </c>
      <c r="N151" s="25">
        <v>9</v>
      </c>
      <c r="P151" s="25">
        <v>102</v>
      </c>
      <c r="Q151" s="25" t="s">
        <v>66</v>
      </c>
      <c r="S151" s="25">
        <v>102</v>
      </c>
      <c r="T151" s="25" t="str">
        <f t="shared" si="7"/>
        <v>DG 19 D  9  102 SUR  102</v>
      </c>
      <c r="U151" s="25">
        <v>8002133151</v>
      </c>
      <c r="V151" s="25">
        <v>3860116</v>
      </c>
      <c r="W151" s="25" t="s">
        <v>4106</v>
      </c>
      <c r="AH151" s="25" t="str">
        <f t="shared" si="5"/>
        <v xml:space="preserve">         </v>
      </c>
      <c r="AI151" s="25" t="s">
        <v>61</v>
      </c>
      <c r="AJ151" s="25" t="s">
        <v>61</v>
      </c>
      <c r="AL151" s="25" t="s">
        <v>91</v>
      </c>
      <c r="AN151" s="25" t="s">
        <v>138</v>
      </c>
      <c r="AP151" s="25">
        <v>12</v>
      </c>
      <c r="AQ151" s="34">
        <v>41687</v>
      </c>
      <c r="AR151" s="34">
        <v>41691</v>
      </c>
      <c r="AS151" s="36">
        <f t="shared" si="6"/>
        <v>4</v>
      </c>
      <c r="AT151" s="25" t="s">
        <v>792</v>
      </c>
      <c r="AU151" s="25" t="s">
        <v>15</v>
      </c>
      <c r="AW151" s="38">
        <v>41691</v>
      </c>
      <c r="AX151" s="37" t="s">
        <v>118</v>
      </c>
      <c r="AY151" s="38">
        <v>41691</v>
      </c>
      <c r="CF151" s="38">
        <v>41787</v>
      </c>
    </row>
    <row r="152" spans="1:84">
      <c r="A152" s="25" t="s">
        <v>2584</v>
      </c>
      <c r="B152" s="25" t="s">
        <v>4107</v>
      </c>
      <c r="C152" s="25" t="s">
        <v>4108</v>
      </c>
      <c r="D152" s="25" t="s">
        <v>3591</v>
      </c>
      <c r="H152" s="25" t="s">
        <v>4109</v>
      </c>
      <c r="I152" s="25" t="s">
        <v>4110</v>
      </c>
      <c r="J152" s="25" t="s">
        <v>63</v>
      </c>
      <c r="K152" s="25">
        <v>25</v>
      </c>
      <c r="N152" s="25">
        <v>38</v>
      </c>
      <c r="O152" s="25" t="s">
        <v>170</v>
      </c>
      <c r="P152" s="25">
        <v>2</v>
      </c>
      <c r="Q152" s="25" t="s">
        <v>66</v>
      </c>
      <c r="S152" s="25">
        <v>108</v>
      </c>
      <c r="T152" s="25" t="str">
        <f t="shared" si="7"/>
        <v>KR 25   38 D 2 SUR  108</v>
      </c>
      <c r="U152" s="25">
        <v>323227868</v>
      </c>
      <c r="V152" s="25">
        <v>2704859</v>
      </c>
      <c r="W152" s="25" t="s">
        <v>4111</v>
      </c>
      <c r="X152" s="25" t="s">
        <v>63</v>
      </c>
      <c r="Y152" s="25">
        <v>25</v>
      </c>
      <c r="AB152" s="25">
        <v>38</v>
      </c>
      <c r="AC152" s="25" t="s">
        <v>170</v>
      </c>
      <c r="AD152" s="25">
        <v>2</v>
      </c>
      <c r="AH152" s="25" t="str">
        <f t="shared" si="5"/>
        <v xml:space="preserve">KR 25   38 D 2   </v>
      </c>
      <c r="AI152" s="25" t="s">
        <v>61</v>
      </c>
      <c r="AJ152" s="25">
        <v>2709280</v>
      </c>
      <c r="AK152" s="25" t="s">
        <v>454</v>
      </c>
      <c r="AM152" s="25" t="s">
        <v>160</v>
      </c>
      <c r="AP152" s="25">
        <v>6</v>
      </c>
      <c r="AQ152" s="34">
        <v>41687</v>
      </c>
      <c r="AR152" s="34">
        <v>41691</v>
      </c>
      <c r="AS152" s="36">
        <f t="shared" si="6"/>
        <v>4</v>
      </c>
      <c r="AT152" s="25" t="s">
        <v>792</v>
      </c>
      <c r="AU152" s="25" t="s">
        <v>195</v>
      </c>
      <c r="AW152" s="38">
        <v>41691</v>
      </c>
      <c r="AX152" s="37" t="s">
        <v>859</v>
      </c>
      <c r="AY152" s="38">
        <v>41695</v>
      </c>
    </row>
    <row r="153" spans="1:84">
      <c r="B153" s="25" t="s">
        <v>4112</v>
      </c>
      <c r="C153" s="25">
        <v>106936</v>
      </c>
      <c r="D153" s="25" t="s">
        <v>125</v>
      </c>
      <c r="H153" s="25" t="s">
        <v>4113</v>
      </c>
      <c r="I153" s="25" t="s">
        <v>4114</v>
      </c>
      <c r="T153" s="25" t="str">
        <f t="shared" si="7"/>
        <v xml:space="preserve">         </v>
      </c>
      <c r="U153" s="25">
        <v>71235124</v>
      </c>
      <c r="V153" s="25">
        <v>3067110</v>
      </c>
      <c r="W153" s="25" t="s">
        <v>4115</v>
      </c>
      <c r="X153" s="25" t="s">
        <v>146</v>
      </c>
      <c r="Y153" s="25">
        <v>33</v>
      </c>
      <c r="AA153" s="25" t="s">
        <v>66</v>
      </c>
      <c r="AB153" s="25">
        <v>33</v>
      </c>
      <c r="AD153" s="25">
        <v>9</v>
      </c>
      <c r="AH153" s="25" t="str">
        <f t="shared" si="5"/>
        <v xml:space="preserve">TR 33  SUR 33  9   </v>
      </c>
      <c r="AI153" s="25" t="s">
        <v>61</v>
      </c>
      <c r="AJ153" s="25" t="s">
        <v>61</v>
      </c>
      <c r="AK153" s="25" t="s">
        <v>496</v>
      </c>
      <c r="AM153" s="25" t="s">
        <v>4116</v>
      </c>
      <c r="AP153" s="25">
        <v>9</v>
      </c>
      <c r="AQ153" s="34">
        <v>41680</v>
      </c>
      <c r="AS153" s="36">
        <f t="shared" si="6"/>
        <v>-41680</v>
      </c>
      <c r="AT153" s="25" t="s">
        <v>792</v>
      </c>
      <c r="AU153" s="25" t="s">
        <v>252</v>
      </c>
    </row>
    <row r="154" spans="1:84">
      <c r="B154" s="25" t="s">
        <v>4117</v>
      </c>
      <c r="C154" s="25">
        <v>1308599</v>
      </c>
      <c r="D154" s="25" t="s">
        <v>3591</v>
      </c>
      <c r="H154" s="25" t="s">
        <v>4118</v>
      </c>
      <c r="I154" s="25" t="s">
        <v>3870</v>
      </c>
      <c r="T154" s="25" t="str">
        <f t="shared" si="7"/>
        <v xml:space="preserve">         </v>
      </c>
      <c r="U154" s="25" t="s">
        <v>61</v>
      </c>
      <c r="V154" s="25" t="s">
        <v>61</v>
      </c>
      <c r="W154" s="25" t="s">
        <v>82</v>
      </c>
      <c r="X154" s="25" t="s">
        <v>80</v>
      </c>
      <c r="Y154" s="25">
        <v>46</v>
      </c>
      <c r="Z154" s="25" t="s">
        <v>170</v>
      </c>
      <c r="AA154" s="25" t="s">
        <v>66</v>
      </c>
      <c r="AB154" s="25">
        <v>39</v>
      </c>
      <c r="AD154" s="25">
        <v>51</v>
      </c>
      <c r="AG154" s="25">
        <v>201</v>
      </c>
      <c r="AH154" s="25" t="str">
        <f t="shared" si="5"/>
        <v>CL 46 D SUR 39  51   201</v>
      </c>
      <c r="AI154" s="25" t="s">
        <v>61</v>
      </c>
      <c r="AJ154" s="25" t="s">
        <v>61</v>
      </c>
      <c r="AK154" s="25" t="s">
        <v>3626</v>
      </c>
      <c r="AM154" s="25" t="s">
        <v>4020</v>
      </c>
      <c r="AP154" s="25">
        <v>7</v>
      </c>
      <c r="AQ154" s="34">
        <v>41688</v>
      </c>
      <c r="AR154" s="34">
        <v>41708</v>
      </c>
      <c r="AS154" s="36">
        <f t="shared" si="6"/>
        <v>20</v>
      </c>
      <c r="AT154" s="25" t="s">
        <v>792</v>
      </c>
      <c r="AU154" s="25" t="s">
        <v>15</v>
      </c>
      <c r="CF154" s="38">
        <v>41841</v>
      </c>
    </row>
    <row r="155" spans="1:84">
      <c r="B155" s="25" t="s">
        <v>4119</v>
      </c>
      <c r="C155" s="25">
        <v>1308605</v>
      </c>
      <c r="D155" s="25" t="s">
        <v>94</v>
      </c>
      <c r="H155" s="25" t="s">
        <v>4120</v>
      </c>
      <c r="I155" s="25" t="s">
        <v>60</v>
      </c>
      <c r="T155" s="25" t="str">
        <f t="shared" si="7"/>
        <v xml:space="preserve">         </v>
      </c>
      <c r="U155" s="25" t="s">
        <v>61</v>
      </c>
      <c r="V155" s="25" t="s">
        <v>61</v>
      </c>
      <c r="W155" s="25" t="s">
        <v>4121</v>
      </c>
      <c r="AH155" s="25" t="str">
        <f t="shared" si="5"/>
        <v xml:space="preserve">         </v>
      </c>
      <c r="AI155" s="25">
        <v>9002170119</v>
      </c>
      <c r="AJ155" s="25">
        <v>2321173</v>
      </c>
      <c r="AK155" s="25" t="s">
        <v>959</v>
      </c>
      <c r="AM155" s="25" t="s">
        <v>364</v>
      </c>
      <c r="AP155" s="25">
        <v>7</v>
      </c>
      <c r="AQ155" s="34">
        <v>41689</v>
      </c>
      <c r="AR155" s="34">
        <v>41689</v>
      </c>
      <c r="AS155" s="36">
        <f t="shared" si="6"/>
        <v>0</v>
      </c>
      <c r="AT155" s="25" t="s">
        <v>792</v>
      </c>
      <c r="AU155" s="25" t="s">
        <v>15</v>
      </c>
      <c r="AW155" s="38">
        <v>41688</v>
      </c>
      <c r="AX155" s="37" t="s">
        <v>1029</v>
      </c>
      <c r="AY155" s="38">
        <v>41689</v>
      </c>
      <c r="CF155" s="38">
        <v>41715</v>
      </c>
    </row>
    <row r="156" spans="1:84">
      <c r="B156" s="25" t="s">
        <v>4122</v>
      </c>
      <c r="C156" s="25">
        <v>1308606</v>
      </c>
      <c r="E156" s="25" t="s">
        <v>58</v>
      </c>
      <c r="F156" s="25">
        <v>3</v>
      </c>
      <c r="H156" s="25" t="s">
        <v>4123</v>
      </c>
      <c r="I156" s="25" t="s">
        <v>60</v>
      </c>
      <c r="T156" s="25" t="str">
        <f t="shared" si="7"/>
        <v xml:space="preserve">         </v>
      </c>
      <c r="U156" s="25" t="s">
        <v>61</v>
      </c>
      <c r="V156" s="25" t="s">
        <v>61</v>
      </c>
      <c r="W156" s="25" t="s">
        <v>4124</v>
      </c>
      <c r="X156" s="25" t="s">
        <v>63</v>
      </c>
      <c r="Y156" s="25">
        <v>39</v>
      </c>
      <c r="Z156" s="25" t="s">
        <v>136</v>
      </c>
      <c r="AB156" s="25">
        <v>45</v>
      </c>
      <c r="AC156" s="25" t="s">
        <v>315</v>
      </c>
      <c r="AD156" s="25">
        <v>46</v>
      </c>
      <c r="AE156" s="25" t="s">
        <v>66</v>
      </c>
      <c r="AG156" s="25">
        <v>201</v>
      </c>
      <c r="AH156" s="25" t="str">
        <f t="shared" si="5"/>
        <v>KR 39 DD  45 E 46 SUR  201</v>
      </c>
      <c r="AI156" s="25">
        <v>75080003</v>
      </c>
      <c r="AJ156" s="25">
        <v>3117148261</v>
      </c>
      <c r="AK156" s="25" t="s">
        <v>316</v>
      </c>
      <c r="AM156" s="25" t="s">
        <v>3880</v>
      </c>
      <c r="AP156" s="25">
        <v>7</v>
      </c>
      <c r="AQ156" s="34">
        <v>41689</v>
      </c>
      <c r="AR156" s="34">
        <v>41689</v>
      </c>
      <c r="AS156" s="36">
        <f t="shared" si="6"/>
        <v>0</v>
      </c>
      <c r="AT156" s="25" t="s">
        <v>3256</v>
      </c>
      <c r="AU156" s="25" t="s">
        <v>15</v>
      </c>
      <c r="AW156" s="38">
        <v>41688</v>
      </c>
      <c r="AX156" s="37" t="s">
        <v>1029</v>
      </c>
      <c r="AY156" s="38">
        <v>41689</v>
      </c>
      <c r="CF156" s="38">
        <v>41926</v>
      </c>
    </row>
    <row r="157" spans="1:84">
      <c r="B157" s="25" t="s">
        <v>4125</v>
      </c>
      <c r="C157" s="25">
        <v>1308608</v>
      </c>
      <c r="E157" s="25" t="s">
        <v>58</v>
      </c>
      <c r="H157" s="25" t="s">
        <v>1233</v>
      </c>
      <c r="I157" s="25" t="s">
        <v>3050</v>
      </c>
      <c r="T157" s="25" t="str">
        <f t="shared" si="7"/>
        <v xml:space="preserve">         </v>
      </c>
      <c r="U157" s="25" t="s">
        <v>61</v>
      </c>
      <c r="V157" s="25" t="s">
        <v>61</v>
      </c>
      <c r="W157" s="25" t="s">
        <v>4126</v>
      </c>
      <c r="X157" s="25" t="s">
        <v>80</v>
      </c>
      <c r="Y157" s="25">
        <v>48</v>
      </c>
      <c r="AA157" s="25" t="s">
        <v>66</v>
      </c>
      <c r="AB157" s="25">
        <v>40</v>
      </c>
      <c r="AC157" s="25" t="s">
        <v>83</v>
      </c>
      <c r="AD157" s="25">
        <v>26</v>
      </c>
      <c r="AH157" s="25" t="str">
        <f t="shared" si="5"/>
        <v xml:space="preserve">CL 48  SUR 40 A 26   </v>
      </c>
      <c r="AI157" s="25" t="s">
        <v>61</v>
      </c>
      <c r="AJ157" s="25" t="s">
        <v>61</v>
      </c>
      <c r="AK157" s="25" t="s">
        <v>316</v>
      </c>
      <c r="AM157" s="25" t="s">
        <v>3880</v>
      </c>
      <c r="AP157" s="25">
        <v>7</v>
      </c>
      <c r="AQ157" s="34">
        <v>41689</v>
      </c>
      <c r="AR157" s="34">
        <v>41689</v>
      </c>
      <c r="AS157" s="36">
        <f t="shared" si="6"/>
        <v>0</v>
      </c>
      <c r="AT157" s="25" t="s">
        <v>792</v>
      </c>
      <c r="AU157" s="25" t="s">
        <v>15</v>
      </c>
      <c r="AW157" s="38">
        <v>41688</v>
      </c>
      <c r="AX157" s="37" t="s">
        <v>1029</v>
      </c>
      <c r="AY157" s="38">
        <v>41689</v>
      </c>
      <c r="CF157" s="38">
        <v>41715</v>
      </c>
    </row>
    <row r="158" spans="1:84">
      <c r="B158" s="25" t="s">
        <v>4127</v>
      </c>
      <c r="C158" s="25" t="s">
        <v>4128</v>
      </c>
      <c r="E158" s="25" t="s">
        <v>58</v>
      </c>
      <c r="H158" s="25" t="s">
        <v>4129</v>
      </c>
      <c r="I158" s="25" t="s">
        <v>3050</v>
      </c>
      <c r="T158" s="25" t="str">
        <f t="shared" si="7"/>
        <v xml:space="preserve">         </v>
      </c>
      <c r="U158" s="25" t="s">
        <v>61</v>
      </c>
      <c r="V158" s="25" t="s">
        <v>61</v>
      </c>
      <c r="W158" s="25" t="s">
        <v>4130</v>
      </c>
      <c r="X158" s="25" t="s">
        <v>80</v>
      </c>
      <c r="Y158" s="25">
        <v>48</v>
      </c>
      <c r="AA158" s="25" t="s">
        <v>66</v>
      </c>
      <c r="AB158" s="25">
        <v>40</v>
      </c>
      <c r="AD158" s="25">
        <v>3</v>
      </c>
      <c r="AH158" s="25" t="str">
        <f t="shared" si="5"/>
        <v xml:space="preserve">CL 48  SUR 40  3   </v>
      </c>
      <c r="AI158" s="25">
        <v>29622132</v>
      </c>
      <c r="AJ158" s="25">
        <v>6010398</v>
      </c>
      <c r="AK158" s="25" t="s">
        <v>316</v>
      </c>
      <c r="AM158" s="25" t="s">
        <v>3880</v>
      </c>
      <c r="AP158" s="25">
        <v>7</v>
      </c>
      <c r="AQ158" s="34">
        <v>41689</v>
      </c>
      <c r="AR158" s="34">
        <v>41689</v>
      </c>
      <c r="AS158" s="36">
        <f t="shared" si="6"/>
        <v>0</v>
      </c>
      <c r="AT158" s="25" t="s">
        <v>792</v>
      </c>
      <c r="AU158" s="25" t="s">
        <v>15</v>
      </c>
      <c r="AW158" s="38">
        <v>41688</v>
      </c>
      <c r="AX158" s="37" t="s">
        <v>1029</v>
      </c>
      <c r="AY158" s="38">
        <v>41689</v>
      </c>
      <c r="AZ158" s="38">
        <v>41702</v>
      </c>
      <c r="BA158" s="37" t="s">
        <v>503</v>
      </c>
      <c r="BB158" s="38">
        <v>41703</v>
      </c>
      <c r="BC158" s="38"/>
      <c r="CF158" s="38">
        <v>41715</v>
      </c>
    </row>
    <row r="159" spans="1:84">
      <c r="B159" s="25" t="s">
        <v>4131</v>
      </c>
      <c r="C159" s="25">
        <v>1308610</v>
      </c>
      <c r="E159" s="25" t="s">
        <v>101</v>
      </c>
      <c r="H159" s="25" t="s">
        <v>694</v>
      </c>
      <c r="I159" s="25" t="s">
        <v>4132</v>
      </c>
      <c r="J159" s="25" t="s">
        <v>63</v>
      </c>
      <c r="K159" s="25">
        <v>37</v>
      </c>
      <c r="N159" s="25">
        <v>38</v>
      </c>
      <c r="P159" s="25">
        <v>27</v>
      </c>
      <c r="Q159" s="25" t="s">
        <v>66</v>
      </c>
      <c r="T159" s="25" t="str">
        <f t="shared" si="7"/>
        <v xml:space="preserve">KR 37   38  27 SUR  </v>
      </c>
      <c r="U159" s="25" t="s">
        <v>61</v>
      </c>
      <c r="V159" s="25">
        <v>3793252</v>
      </c>
      <c r="W159" s="25" t="s">
        <v>82</v>
      </c>
      <c r="AH159" s="25" t="str">
        <f t="shared" si="5"/>
        <v xml:space="preserve">         </v>
      </c>
      <c r="AI159" s="25" t="s">
        <v>61</v>
      </c>
      <c r="AJ159" s="25" t="s">
        <v>61</v>
      </c>
      <c r="AK159" s="25" t="s">
        <v>211</v>
      </c>
      <c r="AM159" s="25" t="s">
        <v>3889</v>
      </c>
      <c r="AP159" s="25">
        <v>9</v>
      </c>
      <c r="AQ159" s="34">
        <v>41689</v>
      </c>
      <c r="AR159" s="34">
        <v>41709</v>
      </c>
      <c r="AS159" s="36">
        <f t="shared" si="6"/>
        <v>20</v>
      </c>
      <c r="AT159" s="25" t="s">
        <v>792</v>
      </c>
      <c r="AU159" s="25" t="s">
        <v>195</v>
      </c>
      <c r="AW159" s="38">
        <v>41709</v>
      </c>
      <c r="AX159" s="37" t="s">
        <v>1029</v>
      </c>
      <c r="AY159" s="38">
        <v>41709</v>
      </c>
    </row>
    <row r="160" spans="1:84">
      <c r="B160" s="25" t="s">
        <v>4133</v>
      </c>
      <c r="C160" s="25">
        <v>1308611</v>
      </c>
      <c r="D160" s="25" t="s">
        <v>3686</v>
      </c>
      <c r="H160" s="25" t="s">
        <v>4134</v>
      </c>
      <c r="I160" s="25" t="s">
        <v>4135</v>
      </c>
      <c r="J160" s="25" t="s">
        <v>63</v>
      </c>
      <c r="K160" s="25">
        <v>27</v>
      </c>
      <c r="L160" s="25" t="s">
        <v>81</v>
      </c>
      <c r="N160" s="25">
        <v>23</v>
      </c>
      <c r="P160" s="25">
        <v>102</v>
      </c>
      <c r="Q160" s="25" t="s">
        <v>66</v>
      </c>
      <c r="S160" s="25">
        <v>116</v>
      </c>
      <c r="T160" s="25" t="str">
        <f t="shared" si="7"/>
        <v>KR 27 C  23  102 SUR  116</v>
      </c>
      <c r="U160" s="25" t="s">
        <v>61</v>
      </c>
      <c r="V160" s="25">
        <v>4180301</v>
      </c>
      <c r="W160" s="25" t="s">
        <v>82</v>
      </c>
      <c r="AH160" s="25" t="str">
        <f t="shared" si="5"/>
        <v xml:space="preserve">         </v>
      </c>
      <c r="AI160" s="25" t="s">
        <v>61</v>
      </c>
      <c r="AJ160" s="25" t="s">
        <v>61</v>
      </c>
      <c r="AK160" s="25" t="s">
        <v>374</v>
      </c>
      <c r="AM160" s="25" t="s">
        <v>375</v>
      </c>
      <c r="AP160" s="25">
        <v>4</v>
      </c>
      <c r="AQ160" s="34">
        <v>41689</v>
      </c>
      <c r="AR160" s="34">
        <v>41708</v>
      </c>
      <c r="AS160" s="36">
        <f t="shared" si="6"/>
        <v>19</v>
      </c>
      <c r="AT160" s="25" t="s">
        <v>792</v>
      </c>
      <c r="AU160" s="25" t="s">
        <v>195</v>
      </c>
    </row>
    <row r="161" spans="1:84">
      <c r="B161" s="25" t="s">
        <v>4136</v>
      </c>
      <c r="C161" s="25">
        <v>1308612</v>
      </c>
      <c r="E161" s="25" t="s">
        <v>101</v>
      </c>
      <c r="H161" s="25" t="s">
        <v>694</v>
      </c>
      <c r="I161" s="25" t="s">
        <v>4137</v>
      </c>
      <c r="J161" s="25" t="s">
        <v>63</v>
      </c>
      <c r="K161" s="25">
        <v>42</v>
      </c>
      <c r="L161" s="25" t="s">
        <v>170</v>
      </c>
      <c r="N161" s="25">
        <v>48</v>
      </c>
      <c r="Q161" s="25" t="s">
        <v>66</v>
      </c>
      <c r="T161" s="25" t="str">
        <f t="shared" si="7"/>
        <v xml:space="preserve">KR 42 D  48   SUR  </v>
      </c>
      <c r="U161" s="25">
        <v>43869182</v>
      </c>
      <c r="V161" s="25">
        <v>3334396</v>
      </c>
      <c r="W161" s="25" t="s">
        <v>82</v>
      </c>
      <c r="AF161" s="25" t="s">
        <v>4138</v>
      </c>
      <c r="AH161" s="25" t="str">
        <f t="shared" si="5"/>
        <v xml:space="preserve">        7,6 - 7,16 </v>
      </c>
      <c r="AI161" s="25" t="s">
        <v>61</v>
      </c>
      <c r="AJ161" s="25" t="s">
        <v>61</v>
      </c>
      <c r="AK161" s="25" t="s">
        <v>225</v>
      </c>
      <c r="AM161" s="25" t="s">
        <v>226</v>
      </c>
      <c r="AP161" s="25">
        <v>7</v>
      </c>
      <c r="AQ161" s="34">
        <v>41689</v>
      </c>
      <c r="AR161" s="34">
        <v>41709</v>
      </c>
      <c r="AS161" s="36">
        <f t="shared" si="6"/>
        <v>20</v>
      </c>
      <c r="AT161" s="25" t="s">
        <v>792</v>
      </c>
      <c r="AU161" s="25" t="s">
        <v>15</v>
      </c>
      <c r="CF161" s="38">
        <v>41816</v>
      </c>
    </row>
    <row r="162" spans="1:84">
      <c r="B162" s="25" t="s">
        <v>4139</v>
      </c>
      <c r="C162" s="25">
        <v>108855</v>
      </c>
      <c r="E162" s="25" t="s">
        <v>101</v>
      </c>
      <c r="H162" s="25" t="s">
        <v>694</v>
      </c>
      <c r="I162" s="25" t="s">
        <v>4140</v>
      </c>
      <c r="J162" s="25" t="s">
        <v>4141</v>
      </c>
      <c r="T162" s="25" t="str">
        <f t="shared" si="7"/>
        <v xml:space="preserve">Cl         </v>
      </c>
      <c r="W162" s="25" t="s">
        <v>82</v>
      </c>
      <c r="X162" s="25" t="s">
        <v>80</v>
      </c>
      <c r="Y162" s="25">
        <v>52</v>
      </c>
      <c r="Z162" s="25" t="s">
        <v>104</v>
      </c>
      <c r="AA162" s="25" t="s">
        <v>66</v>
      </c>
      <c r="AB162" s="25">
        <v>40</v>
      </c>
      <c r="AD162" s="25">
        <v>70</v>
      </c>
      <c r="AH162" s="25" t="str">
        <f t="shared" si="5"/>
        <v xml:space="preserve">CL 52 B SUR 40  70   </v>
      </c>
      <c r="AI162" s="25" t="s">
        <v>61</v>
      </c>
      <c r="AJ162" s="25" t="s">
        <v>61</v>
      </c>
      <c r="AK162" s="25" t="s">
        <v>225</v>
      </c>
      <c r="AM162" s="25" t="s">
        <v>226</v>
      </c>
      <c r="AP162" s="25">
        <v>7</v>
      </c>
      <c r="AQ162" s="34">
        <v>41690</v>
      </c>
      <c r="AS162" s="36">
        <f t="shared" si="6"/>
        <v>-41690</v>
      </c>
      <c r="AT162" s="25" t="s">
        <v>792</v>
      </c>
      <c r="AU162" s="25" t="s">
        <v>15</v>
      </c>
    </row>
    <row r="163" spans="1:84">
      <c r="B163" s="25" t="s">
        <v>4142</v>
      </c>
      <c r="C163" s="25">
        <v>1308684</v>
      </c>
      <c r="E163" s="25" t="s">
        <v>101</v>
      </c>
      <c r="H163" s="25" t="s">
        <v>694</v>
      </c>
      <c r="I163" s="25" t="s">
        <v>4143</v>
      </c>
      <c r="T163" s="25" t="str">
        <f t="shared" si="7"/>
        <v xml:space="preserve">         </v>
      </c>
      <c r="W163" s="25" t="s">
        <v>82</v>
      </c>
      <c r="AH163" s="25" t="str">
        <f t="shared" si="5"/>
        <v xml:space="preserve">         </v>
      </c>
      <c r="AI163" s="25" t="s">
        <v>61</v>
      </c>
      <c r="AJ163" s="25" t="s">
        <v>61</v>
      </c>
      <c r="AK163" s="25" t="s">
        <v>67</v>
      </c>
      <c r="AP163" s="25">
        <v>7</v>
      </c>
      <c r="AQ163" s="34">
        <v>41694</v>
      </c>
      <c r="AR163" s="34">
        <v>41695</v>
      </c>
      <c r="AS163" s="36">
        <f t="shared" si="6"/>
        <v>1</v>
      </c>
      <c r="AT163" s="25" t="s">
        <v>815</v>
      </c>
      <c r="AU163" s="25" t="s">
        <v>15</v>
      </c>
      <c r="AW163" s="38">
        <v>41695</v>
      </c>
      <c r="AX163" s="37" t="s">
        <v>1029</v>
      </c>
      <c r="AY163" s="38">
        <v>41696</v>
      </c>
      <c r="AZ163" s="38">
        <v>41772</v>
      </c>
      <c r="BA163" s="37" t="s">
        <v>237</v>
      </c>
      <c r="BB163" s="38">
        <v>41712</v>
      </c>
      <c r="CF163" s="38">
        <v>41778</v>
      </c>
    </row>
    <row r="164" spans="1:84">
      <c r="B164" s="25" t="s">
        <v>4144</v>
      </c>
      <c r="C164" s="25">
        <v>1308685</v>
      </c>
      <c r="E164" s="25" t="s">
        <v>101</v>
      </c>
      <c r="H164" s="25" t="s">
        <v>694</v>
      </c>
      <c r="I164" s="25" t="s">
        <v>3366</v>
      </c>
      <c r="T164" s="25" t="str">
        <f t="shared" si="7"/>
        <v xml:space="preserve">         </v>
      </c>
      <c r="U164" s="25" t="s">
        <v>61</v>
      </c>
      <c r="V164" s="25" t="s">
        <v>61</v>
      </c>
      <c r="W164" s="25" t="s">
        <v>82</v>
      </c>
      <c r="X164" s="25" t="s">
        <v>289</v>
      </c>
      <c r="Y164" s="25">
        <v>40</v>
      </c>
      <c r="AB164" s="25">
        <v>33</v>
      </c>
      <c r="AC164" s="25" t="s">
        <v>104</v>
      </c>
      <c r="AD164" s="25">
        <v>35</v>
      </c>
      <c r="AE164" s="25" t="s">
        <v>66</v>
      </c>
      <c r="AH164" s="25" t="str">
        <f t="shared" si="5"/>
        <v xml:space="preserve">DG 40   33 B 35 SUR  </v>
      </c>
      <c r="AI164" s="25" t="s">
        <v>61</v>
      </c>
      <c r="AJ164" s="25" t="s">
        <v>61</v>
      </c>
      <c r="AK164" s="25" t="s">
        <v>496</v>
      </c>
      <c r="AP164" s="25">
        <v>9</v>
      </c>
      <c r="AQ164" s="34">
        <v>41694</v>
      </c>
      <c r="AR164" s="34">
        <v>41695</v>
      </c>
      <c r="AS164" s="36">
        <f t="shared" si="6"/>
        <v>1</v>
      </c>
      <c r="AT164" s="25" t="s">
        <v>815</v>
      </c>
      <c r="AU164" s="25" t="s">
        <v>15</v>
      </c>
      <c r="CF164" s="38">
        <v>41764</v>
      </c>
    </row>
    <row r="165" spans="1:84">
      <c r="B165" s="25" t="s">
        <v>4145</v>
      </c>
      <c r="C165" s="25">
        <v>1308621</v>
      </c>
      <c r="D165" s="25" t="s">
        <v>3591</v>
      </c>
      <c r="H165" s="25" t="s">
        <v>4146</v>
      </c>
      <c r="I165" s="25" t="s">
        <v>4147</v>
      </c>
      <c r="J165" s="25" t="s">
        <v>63</v>
      </c>
      <c r="K165" s="25">
        <v>27</v>
      </c>
      <c r="N165" s="25">
        <v>36</v>
      </c>
      <c r="O165" s="25" t="s">
        <v>83</v>
      </c>
      <c r="P165" s="25">
        <v>80</v>
      </c>
      <c r="Q165" s="25" t="s">
        <v>66</v>
      </c>
      <c r="T165" s="25" t="str">
        <f t="shared" si="7"/>
        <v xml:space="preserve">KR 27   36 A 80 SUR  </v>
      </c>
      <c r="U165" s="25" t="s">
        <v>61</v>
      </c>
      <c r="V165" s="25">
        <v>5992573</v>
      </c>
      <c r="W165" s="25" t="s">
        <v>4148</v>
      </c>
      <c r="X165" s="25" t="s">
        <v>63</v>
      </c>
      <c r="Y165" s="25">
        <v>27</v>
      </c>
      <c r="AB165" s="25">
        <v>36</v>
      </c>
      <c r="AC165" s="25" t="s">
        <v>83</v>
      </c>
      <c r="AD165" s="25">
        <v>80</v>
      </c>
      <c r="AE165" s="25" t="s">
        <v>66</v>
      </c>
      <c r="AH165" s="25" t="str">
        <f t="shared" si="5"/>
        <v xml:space="preserve">KR 27   36 A 80 SUR  </v>
      </c>
      <c r="AI165" s="25">
        <v>1034286938</v>
      </c>
      <c r="AJ165" s="25" t="s">
        <v>61</v>
      </c>
      <c r="AK165" s="25" t="s">
        <v>397</v>
      </c>
      <c r="AM165" s="25" t="s">
        <v>3980</v>
      </c>
      <c r="AP165" s="25">
        <v>10</v>
      </c>
      <c r="AQ165" s="34">
        <v>41689</v>
      </c>
      <c r="AR165" s="34">
        <v>41690</v>
      </c>
      <c r="AS165" s="36">
        <f t="shared" si="6"/>
        <v>1</v>
      </c>
      <c r="AT165" s="25" t="s">
        <v>792</v>
      </c>
      <c r="AU165" s="25" t="s">
        <v>15</v>
      </c>
      <c r="AW165" s="38">
        <v>41690</v>
      </c>
      <c r="AX165" s="37" t="s">
        <v>503</v>
      </c>
      <c r="AY165" s="38">
        <v>41690</v>
      </c>
      <c r="AZ165" s="38"/>
      <c r="CF165" s="38">
        <v>41715</v>
      </c>
    </row>
    <row r="166" spans="1:84">
      <c r="B166" s="25" t="s">
        <v>4149</v>
      </c>
      <c r="C166" s="25">
        <v>1308629</v>
      </c>
      <c r="E166" s="25" t="s">
        <v>101</v>
      </c>
      <c r="H166" s="25" t="s">
        <v>1233</v>
      </c>
      <c r="I166" s="25" t="s">
        <v>3366</v>
      </c>
      <c r="T166" s="25" t="str">
        <f t="shared" si="7"/>
        <v xml:space="preserve">         </v>
      </c>
      <c r="W166" s="25" t="s">
        <v>4150</v>
      </c>
      <c r="X166" s="25" t="s">
        <v>80</v>
      </c>
      <c r="Y166" s="25">
        <v>46</v>
      </c>
      <c r="Z166" s="25" t="s">
        <v>83</v>
      </c>
      <c r="AA166" s="25" t="s">
        <v>66</v>
      </c>
      <c r="AB166" s="25">
        <v>43</v>
      </c>
      <c r="AD166" s="25">
        <v>28</v>
      </c>
      <c r="AH166" s="25" t="str">
        <f t="shared" si="5"/>
        <v xml:space="preserve">CL 46 A SUR 43  28   </v>
      </c>
      <c r="AI166" s="25" t="s">
        <v>61</v>
      </c>
      <c r="AJ166" s="25" t="s">
        <v>61</v>
      </c>
      <c r="AK166" s="25" t="s">
        <v>316</v>
      </c>
      <c r="AP166" s="25">
        <v>7</v>
      </c>
      <c r="AQ166" s="34">
        <v>41690</v>
      </c>
      <c r="AR166" s="34">
        <v>41690</v>
      </c>
      <c r="AS166" s="36">
        <f t="shared" si="6"/>
        <v>0</v>
      </c>
      <c r="AT166" s="25" t="s">
        <v>792</v>
      </c>
      <c r="AU166" s="25" t="s">
        <v>15</v>
      </c>
      <c r="CF166" s="38">
        <v>41715</v>
      </c>
    </row>
    <row r="167" spans="1:84">
      <c r="B167" s="25" t="s">
        <v>4151</v>
      </c>
      <c r="C167" s="25">
        <v>1308620</v>
      </c>
      <c r="E167" s="25" t="s">
        <v>101</v>
      </c>
      <c r="H167" s="25" t="s">
        <v>694</v>
      </c>
      <c r="I167" s="25" t="s">
        <v>273</v>
      </c>
      <c r="T167" s="25" t="str">
        <f t="shared" si="7"/>
        <v xml:space="preserve">         </v>
      </c>
      <c r="W167" s="25" t="s">
        <v>2182</v>
      </c>
      <c r="X167" s="25" t="s">
        <v>80</v>
      </c>
      <c r="Y167" s="25">
        <v>41</v>
      </c>
      <c r="Z167" s="25" t="s">
        <v>104</v>
      </c>
      <c r="AA167" s="25" t="s">
        <v>66</v>
      </c>
      <c r="AB167" s="25">
        <v>32</v>
      </c>
      <c r="AC167" s="25" t="s">
        <v>104</v>
      </c>
      <c r="AD167" s="25">
        <v>13</v>
      </c>
      <c r="AF167" s="25" t="s">
        <v>4152</v>
      </c>
      <c r="AH167" s="25" t="str">
        <f t="shared" si="5"/>
        <v xml:space="preserve">CL 41 B SUR 32 B 13  4.2 </v>
      </c>
      <c r="AI167" s="25" t="s">
        <v>61</v>
      </c>
      <c r="AJ167" s="25" t="s">
        <v>61</v>
      </c>
      <c r="AK167" s="25" t="s">
        <v>67</v>
      </c>
      <c r="AP167" s="25">
        <v>7</v>
      </c>
      <c r="AQ167" s="34">
        <v>41689</v>
      </c>
      <c r="AR167" s="34">
        <v>41689</v>
      </c>
      <c r="AS167" s="36">
        <f t="shared" si="6"/>
        <v>0</v>
      </c>
      <c r="AT167" s="25" t="s">
        <v>792</v>
      </c>
      <c r="AU167" s="25" t="s">
        <v>202</v>
      </c>
      <c r="AW167" s="38">
        <v>41689</v>
      </c>
      <c r="AY167" s="38">
        <v>41689</v>
      </c>
    </row>
    <row r="168" spans="1:84">
      <c r="B168" s="25" t="s">
        <v>4153</v>
      </c>
      <c r="C168" s="25">
        <v>1308628</v>
      </c>
      <c r="D168" s="25" t="s">
        <v>125</v>
      </c>
      <c r="H168" s="25" t="s">
        <v>4154</v>
      </c>
      <c r="I168" s="25" t="s">
        <v>3870</v>
      </c>
      <c r="T168" s="25" t="str">
        <f t="shared" si="7"/>
        <v xml:space="preserve">         </v>
      </c>
      <c r="W168" s="25" t="s">
        <v>4155</v>
      </c>
      <c r="X168" s="25" t="s">
        <v>80</v>
      </c>
      <c r="Y168" s="25">
        <v>40</v>
      </c>
      <c r="AA168" s="25" t="s">
        <v>66</v>
      </c>
      <c r="AB168" s="25">
        <v>31</v>
      </c>
      <c r="AD168" s="25">
        <v>35</v>
      </c>
      <c r="AH168" s="25" t="str">
        <f t="shared" si="5"/>
        <v xml:space="preserve">CL 40  SUR 31  35   </v>
      </c>
      <c r="AI168" s="25">
        <v>71767833</v>
      </c>
      <c r="AJ168" s="25">
        <v>3105983444</v>
      </c>
      <c r="AK168" s="25" t="s">
        <v>3937</v>
      </c>
      <c r="AP168" s="25">
        <v>9</v>
      </c>
      <c r="AQ168" s="34">
        <v>41689</v>
      </c>
      <c r="AR168" s="34">
        <v>41689</v>
      </c>
      <c r="AS168" s="36">
        <f t="shared" si="6"/>
        <v>0</v>
      </c>
      <c r="AT168" s="25" t="s">
        <v>792</v>
      </c>
      <c r="AU168" s="25" t="s">
        <v>15</v>
      </c>
      <c r="AW168" s="38">
        <v>41689</v>
      </c>
      <c r="AX168" s="37" t="s">
        <v>503</v>
      </c>
      <c r="AY168" s="38">
        <v>41695</v>
      </c>
      <c r="CF168" s="38">
        <v>41695</v>
      </c>
    </row>
    <row r="169" spans="1:84">
      <c r="B169" s="25" t="s">
        <v>4156</v>
      </c>
      <c r="C169" s="25">
        <v>1308634</v>
      </c>
      <c r="D169" s="25" t="s">
        <v>3591</v>
      </c>
      <c r="H169" s="25" t="s">
        <v>4157</v>
      </c>
      <c r="I169" s="25" t="s">
        <v>4158</v>
      </c>
      <c r="J169" s="25" t="s">
        <v>80</v>
      </c>
      <c r="K169" s="25">
        <v>39</v>
      </c>
      <c r="L169" s="25" t="s">
        <v>83</v>
      </c>
      <c r="M169" s="25" t="s">
        <v>66</v>
      </c>
      <c r="N169" s="25">
        <v>45</v>
      </c>
      <c r="O169" s="25" t="s">
        <v>104</v>
      </c>
      <c r="P169" s="25">
        <v>4</v>
      </c>
      <c r="T169" s="25" t="str">
        <f t="shared" si="7"/>
        <v xml:space="preserve">CL 39 A SUR 45 B 4   </v>
      </c>
      <c r="U169" s="25">
        <v>42993710</v>
      </c>
      <c r="V169" s="25">
        <v>3348551</v>
      </c>
      <c r="W169" s="25" t="s">
        <v>82</v>
      </c>
      <c r="AH169" s="25" t="str">
        <f t="shared" si="5"/>
        <v xml:space="preserve">         </v>
      </c>
      <c r="AI169" s="25" t="s">
        <v>61</v>
      </c>
      <c r="AJ169" s="25" t="s">
        <v>61</v>
      </c>
      <c r="AK169" s="25" t="s">
        <v>3530</v>
      </c>
      <c r="AP169" s="25">
        <v>8</v>
      </c>
      <c r="AQ169" s="34">
        <v>41690</v>
      </c>
      <c r="AR169" s="34">
        <v>41690</v>
      </c>
      <c r="AS169" s="36">
        <f t="shared" si="6"/>
        <v>0</v>
      </c>
      <c r="AT169" s="25" t="s">
        <v>815</v>
      </c>
      <c r="AU169" s="25" t="s">
        <v>15</v>
      </c>
      <c r="AW169" s="38">
        <v>41690</v>
      </c>
      <c r="AX169" s="37" t="s">
        <v>4159</v>
      </c>
      <c r="AY169" s="38">
        <v>41690</v>
      </c>
      <c r="BV169" s="38">
        <v>41695</v>
      </c>
      <c r="BW169" s="38">
        <v>41695</v>
      </c>
      <c r="CF169" s="38">
        <v>41695</v>
      </c>
    </row>
    <row r="170" spans="1:84">
      <c r="A170" s="25" t="s">
        <v>4160</v>
      </c>
      <c r="B170" s="25" t="s">
        <v>4161</v>
      </c>
      <c r="C170" s="25" t="s">
        <v>4162</v>
      </c>
      <c r="E170" s="25" t="s">
        <v>58</v>
      </c>
      <c r="H170" s="25" t="s">
        <v>4163</v>
      </c>
      <c r="I170" s="25" t="s">
        <v>4164</v>
      </c>
      <c r="J170" s="25" t="s">
        <v>80</v>
      </c>
      <c r="K170" s="25">
        <v>41</v>
      </c>
      <c r="L170" s="25" t="s">
        <v>104</v>
      </c>
      <c r="M170" s="25" t="s">
        <v>66</v>
      </c>
      <c r="N170" s="25">
        <v>25</v>
      </c>
      <c r="O170" s="25" t="s">
        <v>83</v>
      </c>
      <c r="P170" s="25">
        <v>25</v>
      </c>
      <c r="S170" s="25">
        <v>9815</v>
      </c>
      <c r="T170" s="25" t="str">
        <f t="shared" si="7"/>
        <v>CL 41 B SUR 25 A 25   9815</v>
      </c>
      <c r="U170" s="25">
        <v>3413718</v>
      </c>
      <c r="V170" s="25">
        <v>3026782</v>
      </c>
      <c r="W170" s="25" t="s">
        <v>4165</v>
      </c>
      <c r="X170" s="25" t="s">
        <v>80</v>
      </c>
      <c r="Y170" s="25">
        <v>41</v>
      </c>
      <c r="Z170" s="25" t="s">
        <v>104</v>
      </c>
      <c r="AA170" s="25" t="s">
        <v>66</v>
      </c>
      <c r="AB170" s="25">
        <v>25</v>
      </c>
      <c r="AC170" s="25" t="s">
        <v>83</v>
      </c>
      <c r="AD170" s="25">
        <v>25</v>
      </c>
      <c r="AH170" s="25" t="str">
        <f t="shared" si="5"/>
        <v xml:space="preserve">CL 41 B SUR 25 A 25   </v>
      </c>
      <c r="AI170" s="25" t="s">
        <v>61</v>
      </c>
      <c r="AJ170" s="25">
        <v>3158065649</v>
      </c>
      <c r="AK170" s="25" t="s">
        <v>322</v>
      </c>
      <c r="AP170" s="25">
        <v>6</v>
      </c>
      <c r="AQ170" s="34">
        <v>41690</v>
      </c>
      <c r="AR170" s="34">
        <v>41708</v>
      </c>
      <c r="AS170" s="36">
        <f t="shared" si="6"/>
        <v>18</v>
      </c>
      <c r="AT170" s="25" t="s">
        <v>815</v>
      </c>
      <c r="AU170" s="25" t="s">
        <v>15</v>
      </c>
      <c r="AW170" s="38">
        <v>41708</v>
      </c>
      <c r="AX170" s="37" t="s">
        <v>3656</v>
      </c>
      <c r="AY170" s="38">
        <v>41708</v>
      </c>
      <c r="AZ170" s="38">
        <v>41785</v>
      </c>
      <c r="BA170" s="37" t="s">
        <v>4166</v>
      </c>
      <c r="BB170" s="38">
        <v>41793</v>
      </c>
    </row>
    <row r="171" spans="1:84">
      <c r="B171" s="25" t="s">
        <v>4167</v>
      </c>
      <c r="C171" s="25">
        <v>1308643</v>
      </c>
      <c r="E171" s="25" t="s">
        <v>101</v>
      </c>
      <c r="H171" s="25" t="s">
        <v>694</v>
      </c>
      <c r="I171" s="25" t="s">
        <v>3870</v>
      </c>
      <c r="T171" s="25" t="str">
        <f t="shared" si="7"/>
        <v xml:space="preserve">         </v>
      </c>
      <c r="W171" s="25" t="s">
        <v>4168</v>
      </c>
      <c r="X171" s="25" t="s">
        <v>63</v>
      </c>
      <c r="Y171" s="25">
        <v>42</v>
      </c>
      <c r="AB171" s="25">
        <v>48</v>
      </c>
      <c r="AC171" s="25" t="s">
        <v>81</v>
      </c>
      <c r="AD171" s="25">
        <v>139</v>
      </c>
      <c r="AE171" s="25" t="s">
        <v>66</v>
      </c>
      <c r="AF171" s="25" t="s">
        <v>4169</v>
      </c>
      <c r="AG171" s="25">
        <v>102</v>
      </c>
      <c r="AH171" s="25" t="str">
        <f t="shared" si="5"/>
        <v>KR 42   48 C 139 SUR 4.4 102</v>
      </c>
      <c r="AI171" s="25" t="s">
        <v>61</v>
      </c>
      <c r="AJ171" s="25" t="s">
        <v>61</v>
      </c>
      <c r="AK171" s="25" t="s">
        <v>225</v>
      </c>
      <c r="AP171" s="25">
        <v>7</v>
      </c>
      <c r="AQ171" s="34">
        <v>41690</v>
      </c>
      <c r="AR171" s="34">
        <v>41732</v>
      </c>
      <c r="AS171" s="36">
        <f t="shared" si="6"/>
        <v>42</v>
      </c>
      <c r="AT171" s="25" t="s">
        <v>815</v>
      </c>
      <c r="AU171" s="25" t="s">
        <v>15</v>
      </c>
      <c r="AW171" s="38">
        <v>41732</v>
      </c>
      <c r="AX171" s="37" t="s">
        <v>3656</v>
      </c>
      <c r="AY171" s="38">
        <v>41733</v>
      </c>
      <c r="CF171" s="38">
        <v>41753</v>
      </c>
    </row>
    <row r="172" spans="1:84">
      <c r="A172" s="25" t="s">
        <v>4170</v>
      </c>
      <c r="B172" s="25" t="s">
        <v>4171</v>
      </c>
      <c r="C172" s="25">
        <v>1308654</v>
      </c>
      <c r="E172" s="25" t="s">
        <v>58</v>
      </c>
      <c r="H172" s="25" t="s">
        <v>1233</v>
      </c>
      <c r="I172" s="25" t="s">
        <v>3050</v>
      </c>
      <c r="T172" s="25" t="str">
        <f t="shared" si="7"/>
        <v xml:space="preserve">         </v>
      </c>
      <c r="W172" s="25" t="s">
        <v>4172</v>
      </c>
      <c r="X172" s="25" t="s">
        <v>80</v>
      </c>
      <c r="Y172" s="25">
        <v>44</v>
      </c>
      <c r="AA172" s="25" t="s">
        <v>3362</v>
      </c>
      <c r="AB172" s="25">
        <v>43</v>
      </c>
      <c r="AC172" s="25" t="s">
        <v>83</v>
      </c>
      <c r="AD172" s="25">
        <v>85</v>
      </c>
      <c r="AH172" s="25" t="str">
        <f t="shared" si="5"/>
        <v xml:space="preserve">CL 44  sur 43 A 85   </v>
      </c>
      <c r="AI172" s="25">
        <v>98509318</v>
      </c>
      <c r="AJ172" s="25">
        <v>3127586537</v>
      </c>
      <c r="AK172" s="25" t="s">
        <v>4173</v>
      </c>
      <c r="AP172" s="25">
        <v>8</v>
      </c>
      <c r="AQ172" s="34">
        <v>41690</v>
      </c>
      <c r="AR172" s="34">
        <v>41690</v>
      </c>
      <c r="AS172" s="36">
        <f t="shared" si="6"/>
        <v>0</v>
      </c>
      <c r="AT172" s="25" t="s">
        <v>792</v>
      </c>
      <c r="AU172" s="25" t="s">
        <v>15</v>
      </c>
      <c r="AW172" s="38">
        <v>41690</v>
      </c>
      <c r="AX172" s="37" t="s">
        <v>1029</v>
      </c>
      <c r="AY172" s="38">
        <v>41695</v>
      </c>
      <c r="AZ172" s="38">
        <v>41695</v>
      </c>
      <c r="BA172" s="37" t="s">
        <v>503</v>
      </c>
      <c r="BB172" s="38">
        <v>41695</v>
      </c>
      <c r="BC172" s="38">
        <v>41785</v>
      </c>
      <c r="BD172" s="37" t="s">
        <v>859</v>
      </c>
      <c r="BE172" s="38">
        <v>41789</v>
      </c>
      <c r="CF172" s="38">
        <v>41703</v>
      </c>
    </row>
    <row r="173" spans="1:84">
      <c r="B173" s="25" t="s">
        <v>4174</v>
      </c>
      <c r="C173" s="25">
        <v>1308637</v>
      </c>
      <c r="E173" s="25" t="s">
        <v>58</v>
      </c>
      <c r="H173" s="25" t="s">
        <v>1233</v>
      </c>
      <c r="I173" s="25" t="s">
        <v>3050</v>
      </c>
      <c r="T173" s="25" t="str">
        <f t="shared" si="7"/>
        <v xml:space="preserve">         </v>
      </c>
      <c r="W173" s="25" t="s">
        <v>82</v>
      </c>
      <c r="X173" s="25" t="s">
        <v>80</v>
      </c>
      <c r="Y173" s="25">
        <v>40</v>
      </c>
      <c r="Z173" s="25" t="s">
        <v>104</v>
      </c>
      <c r="AA173" s="25" t="s">
        <v>66</v>
      </c>
      <c r="AB173" s="25">
        <v>37</v>
      </c>
      <c r="AH173" s="25" t="str">
        <f t="shared" si="5"/>
        <v xml:space="preserve">CL 40 B SUR 37     </v>
      </c>
      <c r="AI173" s="25" t="s">
        <v>61</v>
      </c>
      <c r="AJ173" s="25" t="s">
        <v>61</v>
      </c>
      <c r="AK173" s="25" t="s">
        <v>67</v>
      </c>
      <c r="AP173" s="25">
        <v>7</v>
      </c>
      <c r="AQ173" s="34">
        <v>41690</v>
      </c>
      <c r="AR173" s="34">
        <v>41712</v>
      </c>
      <c r="AS173" s="36">
        <f t="shared" si="6"/>
        <v>22</v>
      </c>
      <c r="AT173" s="25" t="s">
        <v>815</v>
      </c>
      <c r="AU173" s="25" t="s">
        <v>15</v>
      </c>
      <c r="AW173" s="38">
        <v>41712</v>
      </c>
      <c r="AX173" s="37" t="s">
        <v>503</v>
      </c>
      <c r="AY173" s="38">
        <v>41715</v>
      </c>
      <c r="CF173" s="38">
        <v>41725</v>
      </c>
    </row>
    <row r="174" spans="1:84">
      <c r="B174" s="25" t="s">
        <v>4175</v>
      </c>
      <c r="C174" s="25">
        <v>1308638</v>
      </c>
      <c r="E174" s="25" t="s">
        <v>101</v>
      </c>
      <c r="H174" s="25" t="s">
        <v>694</v>
      </c>
      <c r="I174" s="25" t="s">
        <v>3050</v>
      </c>
      <c r="T174" s="25" t="str">
        <f t="shared" si="7"/>
        <v xml:space="preserve">         </v>
      </c>
      <c r="W174" s="25" t="s">
        <v>82</v>
      </c>
      <c r="X174" s="25" t="s">
        <v>80</v>
      </c>
      <c r="Y174" s="25">
        <v>39</v>
      </c>
      <c r="AA174" s="25" t="s">
        <v>66</v>
      </c>
      <c r="AB174" s="25">
        <v>43</v>
      </c>
      <c r="AH174" s="25" t="str">
        <f t="shared" si="5"/>
        <v xml:space="preserve">CL 39  SUR 43     </v>
      </c>
      <c r="AI174" s="25" t="s">
        <v>61</v>
      </c>
      <c r="AJ174" s="25" t="s">
        <v>61</v>
      </c>
      <c r="AK174" s="25" t="s">
        <v>3623</v>
      </c>
      <c r="AP174" s="25">
        <v>9</v>
      </c>
      <c r="AQ174" s="34">
        <v>41690</v>
      </c>
      <c r="AR174" s="34">
        <v>41690</v>
      </c>
      <c r="AS174" s="36">
        <f t="shared" si="6"/>
        <v>0</v>
      </c>
      <c r="AT174" s="25" t="s">
        <v>4176</v>
      </c>
      <c r="AU174" s="25" t="s">
        <v>15</v>
      </c>
      <c r="AW174" s="38">
        <v>41690</v>
      </c>
      <c r="AX174" s="37" t="s">
        <v>1029</v>
      </c>
      <c r="AY174" s="38">
        <v>41695</v>
      </c>
      <c r="CF174" s="38">
        <v>41841</v>
      </c>
    </row>
    <row r="175" spans="1:84">
      <c r="B175" s="25" t="s">
        <v>4177</v>
      </c>
      <c r="C175" s="25">
        <v>1308653</v>
      </c>
      <c r="E175" s="25" t="s">
        <v>58</v>
      </c>
      <c r="H175" s="25" t="s">
        <v>482</v>
      </c>
      <c r="I175" s="25" t="s">
        <v>3050</v>
      </c>
      <c r="T175" s="25" t="str">
        <f t="shared" si="7"/>
        <v xml:space="preserve">         </v>
      </c>
      <c r="W175" s="25" t="s">
        <v>4178</v>
      </c>
      <c r="X175" s="25" t="s">
        <v>80</v>
      </c>
      <c r="Y175" s="25">
        <v>45</v>
      </c>
      <c r="AA175" s="25" t="s">
        <v>66</v>
      </c>
      <c r="AB175" s="25">
        <v>43</v>
      </c>
      <c r="AC175" s="25" t="s">
        <v>83</v>
      </c>
      <c r="AD175" s="25">
        <v>33</v>
      </c>
      <c r="AG175" s="25">
        <v>2</v>
      </c>
      <c r="AH175" s="25" t="str">
        <f t="shared" si="5"/>
        <v>CL 45  SUR 43 A 33   2</v>
      </c>
      <c r="AI175" s="25">
        <v>73375491</v>
      </c>
      <c r="AJ175" s="25">
        <v>5969968</v>
      </c>
      <c r="AK175" s="25" t="s">
        <v>4173</v>
      </c>
      <c r="AP175" s="25">
        <v>8</v>
      </c>
      <c r="AQ175" s="34">
        <v>41691</v>
      </c>
      <c r="AR175" s="34">
        <v>41691</v>
      </c>
      <c r="AS175" s="36">
        <f t="shared" si="6"/>
        <v>0</v>
      </c>
      <c r="AT175" s="25" t="s">
        <v>3256</v>
      </c>
      <c r="AU175" s="25" t="s">
        <v>15</v>
      </c>
      <c r="AW175" s="38">
        <v>41691</v>
      </c>
      <c r="AX175" s="37" t="s">
        <v>1029</v>
      </c>
      <c r="AY175" s="38">
        <v>41691</v>
      </c>
      <c r="CF175" s="38">
        <v>42053</v>
      </c>
    </row>
    <row r="176" spans="1:84">
      <c r="B176" s="25" t="s">
        <v>4179</v>
      </c>
      <c r="C176" s="25">
        <v>1308655</v>
      </c>
      <c r="E176" s="25" t="s">
        <v>58</v>
      </c>
      <c r="H176" s="25" t="s">
        <v>1233</v>
      </c>
      <c r="I176" s="25" t="s">
        <v>3050</v>
      </c>
      <c r="T176" s="25" t="str">
        <f t="shared" si="7"/>
        <v xml:space="preserve">         </v>
      </c>
      <c r="W176" s="25" t="s">
        <v>4180</v>
      </c>
      <c r="X176" s="25" t="s">
        <v>80</v>
      </c>
      <c r="Y176" s="25">
        <v>40</v>
      </c>
      <c r="AA176" s="25" t="s">
        <v>66</v>
      </c>
      <c r="AB176" s="25">
        <v>46</v>
      </c>
      <c r="AC176" s="25" t="s">
        <v>83</v>
      </c>
      <c r="AD176" s="25">
        <v>15</v>
      </c>
      <c r="AG176" s="25">
        <v>4</v>
      </c>
      <c r="AH176" s="25" t="str">
        <f t="shared" si="5"/>
        <v>CL 40  SUR 46 A 15   4</v>
      </c>
      <c r="AI176" s="25">
        <v>70566078</v>
      </c>
      <c r="AJ176" s="25">
        <v>2769228</v>
      </c>
      <c r="AK176" s="25" t="s">
        <v>3530</v>
      </c>
      <c r="AP176" s="25">
        <v>8</v>
      </c>
      <c r="AQ176" s="34">
        <v>41691</v>
      </c>
      <c r="AR176" s="34">
        <v>41691</v>
      </c>
      <c r="AS176" s="36">
        <f t="shared" si="6"/>
        <v>0</v>
      </c>
      <c r="AT176" s="25" t="s">
        <v>792</v>
      </c>
      <c r="AU176" s="25" t="s">
        <v>15</v>
      </c>
      <c r="AW176" s="38">
        <v>41690</v>
      </c>
      <c r="AX176" s="37" t="s">
        <v>1029</v>
      </c>
      <c r="AY176" s="38">
        <v>41690</v>
      </c>
      <c r="AZ176" s="38">
        <v>41698</v>
      </c>
      <c r="BA176" s="37" t="s">
        <v>503</v>
      </c>
      <c r="BB176" s="38">
        <v>41698</v>
      </c>
      <c r="CF176" s="38">
        <v>41703</v>
      </c>
    </row>
    <row r="177" spans="1:84">
      <c r="B177" s="25" t="s">
        <v>4181</v>
      </c>
      <c r="C177" s="25">
        <v>1308656</v>
      </c>
      <c r="E177" s="25" t="s">
        <v>58</v>
      </c>
      <c r="H177" s="25" t="s">
        <v>1233</v>
      </c>
      <c r="I177" s="25" t="s">
        <v>3050</v>
      </c>
      <c r="T177" s="25" t="str">
        <f t="shared" si="7"/>
        <v xml:space="preserve">         </v>
      </c>
      <c r="W177" s="25" t="s">
        <v>4182</v>
      </c>
      <c r="X177" s="25" t="s">
        <v>80</v>
      </c>
      <c r="Y177" s="25">
        <v>40</v>
      </c>
      <c r="AA177" s="25" t="s">
        <v>66</v>
      </c>
      <c r="AB177" s="25">
        <v>46</v>
      </c>
      <c r="AC177" s="25" t="s">
        <v>83</v>
      </c>
      <c r="AD177" s="25">
        <v>16</v>
      </c>
      <c r="AH177" s="25" t="str">
        <f t="shared" si="5"/>
        <v xml:space="preserve">CL 40  SUR 46 A 16   </v>
      </c>
      <c r="AI177" s="25" t="s">
        <v>61</v>
      </c>
      <c r="AJ177" s="25">
        <v>3207979831</v>
      </c>
      <c r="AK177" s="25" t="s">
        <v>3530</v>
      </c>
      <c r="AP177" s="25">
        <v>8</v>
      </c>
      <c r="AQ177" s="34">
        <v>41691</v>
      </c>
      <c r="AR177" s="34">
        <v>41691</v>
      </c>
      <c r="AS177" s="36">
        <f t="shared" si="6"/>
        <v>0</v>
      </c>
      <c r="AT177" s="25" t="s">
        <v>792</v>
      </c>
      <c r="AU177" s="25" t="s">
        <v>15</v>
      </c>
      <c r="AW177" s="38">
        <v>41690</v>
      </c>
      <c r="AX177" s="37" t="s">
        <v>1029</v>
      </c>
      <c r="AY177" s="38">
        <v>41690</v>
      </c>
      <c r="CF177" s="38">
        <v>42020</v>
      </c>
    </row>
    <row r="178" spans="1:84">
      <c r="B178" s="25" t="s">
        <v>4183</v>
      </c>
      <c r="C178" s="25">
        <v>1308657</v>
      </c>
      <c r="E178" s="25" t="s">
        <v>3934</v>
      </c>
      <c r="H178" s="25" t="s">
        <v>4184</v>
      </c>
      <c r="I178" s="25" t="s">
        <v>3050</v>
      </c>
      <c r="T178" s="25" t="str">
        <f t="shared" si="7"/>
        <v xml:space="preserve">         </v>
      </c>
      <c r="W178" s="25" t="s">
        <v>4185</v>
      </c>
      <c r="X178" s="25" t="s">
        <v>80</v>
      </c>
      <c r="Y178" s="25">
        <v>40</v>
      </c>
      <c r="AA178" s="25" t="s">
        <v>66</v>
      </c>
      <c r="AB178" s="25">
        <v>45</v>
      </c>
      <c r="AC178" s="25" t="s">
        <v>83</v>
      </c>
      <c r="AD178" s="25">
        <v>35</v>
      </c>
      <c r="AH178" s="25" t="str">
        <f t="shared" si="5"/>
        <v xml:space="preserve">CL 40  SUR 45 A 35   </v>
      </c>
      <c r="AI178" s="25" t="s">
        <v>61</v>
      </c>
      <c r="AJ178" s="25">
        <v>3113081552</v>
      </c>
      <c r="AK178" s="25" t="s">
        <v>3530</v>
      </c>
      <c r="AP178" s="25">
        <v>8</v>
      </c>
      <c r="AQ178" s="34">
        <v>41691</v>
      </c>
      <c r="AR178" s="34">
        <v>41691</v>
      </c>
      <c r="AS178" s="36">
        <f t="shared" si="6"/>
        <v>0</v>
      </c>
      <c r="AT178" s="25" t="s">
        <v>792</v>
      </c>
      <c r="AU178" s="25" t="s">
        <v>15</v>
      </c>
      <c r="AW178" s="38">
        <v>41690</v>
      </c>
      <c r="AX178" s="37" t="s">
        <v>1029</v>
      </c>
      <c r="AY178" s="38">
        <v>41690</v>
      </c>
      <c r="AZ178" s="38">
        <v>41698</v>
      </c>
      <c r="BA178" s="37" t="s">
        <v>503</v>
      </c>
      <c r="BB178" s="38">
        <v>41698</v>
      </c>
      <c r="BC178" s="38">
        <v>41738</v>
      </c>
      <c r="BD178" s="37" t="s">
        <v>140</v>
      </c>
      <c r="BE178" s="38">
        <v>41738</v>
      </c>
      <c r="BF178" s="38">
        <v>41779</v>
      </c>
      <c r="BG178" s="37" t="s">
        <v>140</v>
      </c>
      <c r="BH178" s="38">
        <v>41779</v>
      </c>
      <c r="CF178" s="38">
        <v>41704</v>
      </c>
    </row>
    <row r="179" spans="1:84">
      <c r="B179" s="25" t="s">
        <v>4186</v>
      </c>
      <c r="C179" s="25">
        <v>1308658</v>
      </c>
      <c r="E179" s="25" t="s">
        <v>58</v>
      </c>
      <c r="H179" s="25" t="s">
        <v>1233</v>
      </c>
      <c r="I179" s="25" t="s">
        <v>3050</v>
      </c>
      <c r="T179" s="25" t="str">
        <f t="shared" si="7"/>
        <v xml:space="preserve">         </v>
      </c>
      <c r="W179" s="25" t="s">
        <v>4187</v>
      </c>
      <c r="X179" s="25" t="s">
        <v>63</v>
      </c>
      <c r="Y179" s="25">
        <v>42</v>
      </c>
      <c r="Z179" s="25" t="s">
        <v>83</v>
      </c>
      <c r="AB179" s="25">
        <v>40</v>
      </c>
      <c r="AC179" s="25" t="s">
        <v>81</v>
      </c>
      <c r="AD179" s="25">
        <v>6</v>
      </c>
      <c r="AE179" s="25" t="s">
        <v>66</v>
      </c>
      <c r="AH179" s="25" t="str">
        <f t="shared" si="5"/>
        <v xml:space="preserve">KR 42 A  40 C 6 SUR  </v>
      </c>
      <c r="AI179" s="25">
        <v>42870810</v>
      </c>
      <c r="AJ179" s="25">
        <v>2765031</v>
      </c>
      <c r="AK179" s="25" t="s">
        <v>67</v>
      </c>
      <c r="AP179" s="25">
        <v>7</v>
      </c>
      <c r="AQ179" s="34">
        <v>41691</v>
      </c>
      <c r="AR179" s="34">
        <v>41691</v>
      </c>
      <c r="AS179" s="36">
        <f t="shared" si="6"/>
        <v>0</v>
      </c>
      <c r="AT179" s="25" t="s">
        <v>792</v>
      </c>
      <c r="AU179" s="25" t="s">
        <v>15</v>
      </c>
      <c r="AW179" s="38">
        <v>41690</v>
      </c>
      <c r="AX179" s="37" t="s">
        <v>1029</v>
      </c>
      <c r="AY179" s="38">
        <v>41690</v>
      </c>
      <c r="AZ179" s="38">
        <v>41698</v>
      </c>
      <c r="BA179" s="37" t="s">
        <v>503</v>
      </c>
      <c r="BB179" s="38">
        <v>41698</v>
      </c>
      <c r="CF179" s="38">
        <v>41704</v>
      </c>
    </row>
    <row r="180" spans="1:84">
      <c r="A180" s="25" t="s">
        <v>4188</v>
      </c>
      <c r="B180" s="25" t="s">
        <v>4189</v>
      </c>
      <c r="C180" s="25" t="s">
        <v>4190</v>
      </c>
      <c r="E180" s="25" t="s">
        <v>101</v>
      </c>
      <c r="H180" s="25" t="s">
        <v>4191</v>
      </c>
      <c r="I180" s="25" t="s">
        <v>4192</v>
      </c>
      <c r="J180" s="25" t="s">
        <v>63</v>
      </c>
      <c r="K180" s="25">
        <v>28</v>
      </c>
      <c r="N180" s="25">
        <v>38</v>
      </c>
      <c r="P180" s="25">
        <v>10</v>
      </c>
      <c r="Q180" s="25" t="s">
        <v>66</v>
      </c>
      <c r="T180" s="25" t="str">
        <f t="shared" si="7"/>
        <v xml:space="preserve">KR 28   38  10 SUR  </v>
      </c>
      <c r="U180" s="25">
        <v>42866641</v>
      </c>
      <c r="V180" s="25">
        <v>2917225</v>
      </c>
      <c r="W180" s="25" t="s">
        <v>4193</v>
      </c>
      <c r="X180" s="25" t="s">
        <v>63</v>
      </c>
      <c r="Y180" s="25">
        <v>28</v>
      </c>
      <c r="AB180" s="25">
        <v>37</v>
      </c>
      <c r="AC180" s="25" t="s">
        <v>104</v>
      </c>
      <c r="AD180" s="25">
        <v>70</v>
      </c>
      <c r="AE180" s="25" t="s">
        <v>66</v>
      </c>
      <c r="AH180" s="25" t="str">
        <f t="shared" si="5"/>
        <v xml:space="preserve">KR 28   37 B 70 SUR  </v>
      </c>
      <c r="AI180" s="25" t="s">
        <v>61</v>
      </c>
      <c r="AJ180" s="25" t="s">
        <v>61</v>
      </c>
      <c r="AK180" s="25" t="s">
        <v>4194</v>
      </c>
      <c r="AP180" s="25">
        <v>5</v>
      </c>
      <c r="AQ180" s="34">
        <v>41694</v>
      </c>
      <c r="AR180" s="34">
        <v>41711</v>
      </c>
      <c r="AS180" s="36">
        <f t="shared" si="6"/>
        <v>17</v>
      </c>
      <c r="AT180" s="25" t="s">
        <v>792</v>
      </c>
      <c r="AU180" s="25" t="s">
        <v>15</v>
      </c>
      <c r="AW180" s="38">
        <v>41696</v>
      </c>
      <c r="AX180" s="37" t="s">
        <v>928</v>
      </c>
      <c r="AY180" s="38">
        <v>41696</v>
      </c>
      <c r="CF180" s="38">
        <v>41753</v>
      </c>
    </row>
    <row r="181" spans="1:84">
      <c r="B181" s="25" t="s">
        <v>4195</v>
      </c>
      <c r="C181" s="25">
        <v>1308436</v>
      </c>
      <c r="E181" s="25" t="s">
        <v>58</v>
      </c>
      <c r="H181" s="25" t="s">
        <v>1233</v>
      </c>
      <c r="I181" s="25" t="s">
        <v>3050</v>
      </c>
      <c r="T181" s="25" t="str">
        <f t="shared" si="7"/>
        <v xml:space="preserve">         </v>
      </c>
      <c r="W181" s="25" t="s">
        <v>3985</v>
      </c>
      <c r="AH181" s="25" t="str">
        <f t="shared" si="5"/>
        <v xml:space="preserve">         </v>
      </c>
      <c r="AS181" s="36">
        <f t="shared" si="6"/>
        <v>0</v>
      </c>
    </row>
    <row r="182" spans="1:84">
      <c r="B182" s="25" t="s">
        <v>4196</v>
      </c>
      <c r="C182" s="25">
        <v>1308667</v>
      </c>
      <c r="D182" s="25" t="s">
        <v>94</v>
      </c>
      <c r="H182" s="25" t="s">
        <v>4197</v>
      </c>
      <c r="I182" s="25" t="s">
        <v>3050</v>
      </c>
      <c r="T182" s="25" t="str">
        <f t="shared" si="7"/>
        <v xml:space="preserve">         </v>
      </c>
      <c r="W182" s="25" t="s">
        <v>4198</v>
      </c>
      <c r="X182" s="25" t="s">
        <v>146</v>
      </c>
      <c r="Y182" s="25">
        <v>32</v>
      </c>
      <c r="Z182" s="25" t="s">
        <v>83</v>
      </c>
      <c r="AA182" s="25" t="s">
        <v>66</v>
      </c>
      <c r="AB182" s="25">
        <v>32</v>
      </c>
      <c r="AC182" s="25" t="s">
        <v>170</v>
      </c>
      <c r="AD182" s="25">
        <v>38</v>
      </c>
      <c r="AH182" s="25" t="str">
        <f t="shared" si="5"/>
        <v xml:space="preserve">TR 32 A SUR 32 D 38   </v>
      </c>
      <c r="AI182" s="25" t="s">
        <v>61</v>
      </c>
      <c r="AK182" s="25" t="s">
        <v>496</v>
      </c>
      <c r="AP182" s="25">
        <v>9</v>
      </c>
      <c r="AQ182" s="34">
        <v>41691</v>
      </c>
      <c r="AR182" s="34">
        <v>41800</v>
      </c>
      <c r="AS182" s="36">
        <f t="shared" si="6"/>
        <v>109</v>
      </c>
      <c r="AT182" s="25" t="s">
        <v>815</v>
      </c>
      <c r="AU182" s="25" t="s">
        <v>15</v>
      </c>
      <c r="AW182" s="38">
        <v>41800</v>
      </c>
      <c r="AX182" s="37" t="s">
        <v>140</v>
      </c>
      <c r="AY182" s="38">
        <v>41801</v>
      </c>
      <c r="CF182" s="38">
        <v>41801</v>
      </c>
    </row>
    <row r="183" spans="1:84">
      <c r="B183" s="25" t="s">
        <v>4199</v>
      </c>
      <c r="C183" s="25">
        <v>1308706</v>
      </c>
      <c r="E183" s="25" t="s">
        <v>58</v>
      </c>
      <c r="H183" s="25" t="s">
        <v>296</v>
      </c>
      <c r="I183" s="25" t="s">
        <v>3050</v>
      </c>
      <c r="T183" s="25" t="str">
        <f t="shared" si="7"/>
        <v xml:space="preserve">         </v>
      </c>
      <c r="W183" s="25" t="s">
        <v>4200</v>
      </c>
      <c r="X183" s="25" t="s">
        <v>80</v>
      </c>
      <c r="Y183" s="25">
        <v>48</v>
      </c>
      <c r="Z183" s="25" t="s">
        <v>136</v>
      </c>
      <c r="AA183" s="25" t="s">
        <v>66</v>
      </c>
      <c r="AB183" s="25">
        <v>42</v>
      </c>
      <c r="AC183" s="25" t="s">
        <v>170</v>
      </c>
      <c r="AD183" s="25">
        <v>59</v>
      </c>
      <c r="AH183" s="25" t="str">
        <f t="shared" si="5"/>
        <v xml:space="preserve">CL 48 DD SUR 42 D 59   </v>
      </c>
      <c r="AI183" s="25">
        <v>98515542</v>
      </c>
      <c r="AJ183" s="25">
        <v>3336878</v>
      </c>
      <c r="AK183" s="25" t="s">
        <v>225</v>
      </c>
      <c r="AP183" s="25">
        <v>7</v>
      </c>
      <c r="AQ183" s="34">
        <v>41694</v>
      </c>
      <c r="AR183" s="34">
        <v>41694</v>
      </c>
      <c r="AS183" s="36">
        <f t="shared" si="6"/>
        <v>0</v>
      </c>
      <c r="AT183" s="25" t="s">
        <v>792</v>
      </c>
      <c r="AU183" s="25" t="s">
        <v>15</v>
      </c>
      <c r="AW183" s="38">
        <v>41693</v>
      </c>
      <c r="AX183" s="37" t="s">
        <v>503</v>
      </c>
      <c r="AY183" s="38">
        <v>41693</v>
      </c>
      <c r="CF183" s="38">
        <v>41715</v>
      </c>
    </row>
    <row r="184" spans="1:84">
      <c r="B184" s="25" t="s">
        <v>4201</v>
      </c>
      <c r="C184" s="25">
        <v>1308698</v>
      </c>
      <c r="E184" s="25" t="s">
        <v>58</v>
      </c>
      <c r="F184" s="25">
        <v>3</v>
      </c>
      <c r="H184" s="25" t="s">
        <v>4202</v>
      </c>
      <c r="I184" s="25" t="s">
        <v>3050</v>
      </c>
      <c r="T184" s="25" t="str">
        <f t="shared" si="7"/>
        <v xml:space="preserve">         </v>
      </c>
      <c r="W184" s="25" t="s">
        <v>4203</v>
      </c>
      <c r="X184" s="25" t="s">
        <v>63</v>
      </c>
      <c r="Y184" s="25">
        <v>29</v>
      </c>
      <c r="AB184" s="25">
        <v>36</v>
      </c>
      <c r="AC184" s="25" t="s">
        <v>170</v>
      </c>
      <c r="AD184" s="25">
        <v>11</v>
      </c>
      <c r="AE184" s="25" t="s">
        <v>66</v>
      </c>
      <c r="AH184" s="25" t="str">
        <f t="shared" si="5"/>
        <v xml:space="preserve">KR 29   36 D 11 SUR  </v>
      </c>
      <c r="AI184" s="25" t="s">
        <v>4204</v>
      </c>
      <c r="AJ184" s="25">
        <v>3344300</v>
      </c>
      <c r="AK184" s="25" t="s">
        <v>194</v>
      </c>
      <c r="AP184" s="25">
        <v>3</v>
      </c>
      <c r="AQ184" s="34">
        <v>41694</v>
      </c>
      <c r="AR184" s="34">
        <v>41694</v>
      </c>
      <c r="AS184" s="36">
        <f t="shared" si="6"/>
        <v>0</v>
      </c>
      <c r="AT184" s="25" t="s">
        <v>3256</v>
      </c>
      <c r="AU184" s="25" t="s">
        <v>15</v>
      </c>
      <c r="AW184" s="38">
        <v>41694</v>
      </c>
      <c r="AX184" s="37" t="s">
        <v>1029</v>
      </c>
      <c r="AY184" s="38">
        <v>41694</v>
      </c>
      <c r="CF184" s="38">
        <v>42019</v>
      </c>
    </row>
    <row r="185" spans="1:84">
      <c r="B185" s="25" t="s">
        <v>4205</v>
      </c>
      <c r="C185" s="25">
        <v>1308721</v>
      </c>
      <c r="D185" s="25" t="s">
        <v>3928</v>
      </c>
      <c r="H185" s="25" t="s">
        <v>623</v>
      </c>
      <c r="I185" s="25" t="s">
        <v>3050</v>
      </c>
      <c r="T185" s="25" t="str">
        <f t="shared" si="7"/>
        <v xml:space="preserve">         </v>
      </c>
      <c r="W185" s="25" t="s">
        <v>4206</v>
      </c>
      <c r="X185" s="25" t="s">
        <v>63</v>
      </c>
      <c r="Y185" s="25">
        <v>46</v>
      </c>
      <c r="AB185" s="25">
        <v>19</v>
      </c>
      <c r="AD185" s="25">
        <v>130</v>
      </c>
      <c r="AE185" s="25" t="s">
        <v>66</v>
      </c>
      <c r="AH185" s="25" t="str">
        <f t="shared" si="5"/>
        <v xml:space="preserve">KR 46   19  130 SUR  </v>
      </c>
      <c r="AI185" s="25">
        <v>70124288</v>
      </c>
      <c r="AJ185" s="25">
        <v>4441210</v>
      </c>
      <c r="AK185" s="25" t="s">
        <v>374</v>
      </c>
      <c r="AP185" s="25">
        <v>4</v>
      </c>
      <c r="AQ185" s="34">
        <v>41695</v>
      </c>
      <c r="AR185" s="34">
        <v>41695</v>
      </c>
      <c r="AS185" s="36">
        <f t="shared" si="6"/>
        <v>0</v>
      </c>
      <c r="AT185" s="25" t="s">
        <v>792</v>
      </c>
      <c r="AU185" s="25" t="s">
        <v>15</v>
      </c>
      <c r="AW185" s="38">
        <v>41690</v>
      </c>
      <c r="AX185" s="37" t="s">
        <v>503</v>
      </c>
      <c r="AY185" s="38">
        <v>41690</v>
      </c>
      <c r="AZ185" s="38">
        <v>41779</v>
      </c>
      <c r="BA185" s="37" t="s">
        <v>140</v>
      </c>
      <c r="BB185" s="38">
        <v>41779</v>
      </c>
      <c r="BC185" s="38">
        <v>41789</v>
      </c>
      <c r="BD185" s="37" t="s">
        <v>140</v>
      </c>
      <c r="BE185" s="38">
        <v>41789</v>
      </c>
      <c r="CF185" s="38">
        <v>41816</v>
      </c>
    </row>
    <row r="186" spans="1:84">
      <c r="B186" s="25" t="s">
        <v>4207</v>
      </c>
      <c r="C186" s="25">
        <v>1308722</v>
      </c>
      <c r="E186" s="25" t="s">
        <v>58</v>
      </c>
      <c r="H186" s="25" t="s">
        <v>4208</v>
      </c>
      <c r="I186" s="25" t="s">
        <v>3050</v>
      </c>
      <c r="T186" s="25" t="str">
        <f t="shared" si="7"/>
        <v xml:space="preserve">         </v>
      </c>
      <c r="W186" s="25" t="s">
        <v>4209</v>
      </c>
      <c r="X186" s="25" t="s">
        <v>63</v>
      </c>
      <c r="Y186" s="25">
        <v>30</v>
      </c>
      <c r="AB186" s="25">
        <v>39</v>
      </c>
      <c r="AC186" s="25" t="s">
        <v>104</v>
      </c>
      <c r="AD186" s="25">
        <v>57</v>
      </c>
      <c r="AE186" s="25" t="s">
        <v>66</v>
      </c>
      <c r="AH186" s="25" t="str">
        <f t="shared" si="5"/>
        <v xml:space="preserve">KR 30   39 B 57 SUR  </v>
      </c>
      <c r="AI186" s="25">
        <v>1087109867</v>
      </c>
      <c r="AJ186" s="25">
        <v>3016863490</v>
      </c>
      <c r="AK186" s="25" t="s">
        <v>3937</v>
      </c>
      <c r="AP186" s="25">
        <v>6</v>
      </c>
      <c r="AQ186" s="34">
        <v>41695</v>
      </c>
      <c r="AR186" s="34">
        <v>41695</v>
      </c>
      <c r="AS186" s="36">
        <f t="shared" si="6"/>
        <v>0</v>
      </c>
      <c r="AT186" s="25" t="s">
        <v>792</v>
      </c>
      <c r="AU186" s="25" t="s">
        <v>15</v>
      </c>
      <c r="AW186" s="38">
        <v>41694</v>
      </c>
      <c r="AX186" s="37" t="s">
        <v>503</v>
      </c>
      <c r="AY186" s="38">
        <v>41694</v>
      </c>
      <c r="CF186" s="38">
        <v>41827</v>
      </c>
    </row>
    <row r="187" spans="1:84">
      <c r="A187" s="25" t="s">
        <v>4210</v>
      </c>
      <c r="B187" s="25" t="s">
        <v>4211</v>
      </c>
      <c r="C187" s="25">
        <v>1308731</v>
      </c>
      <c r="D187" s="25" t="s">
        <v>3686</v>
      </c>
      <c r="H187" s="25" t="s">
        <v>4212</v>
      </c>
      <c r="I187" s="25" t="s">
        <v>89</v>
      </c>
      <c r="T187" s="25" t="str">
        <f t="shared" si="7"/>
        <v xml:space="preserve">         </v>
      </c>
      <c r="W187" s="25" t="s">
        <v>4213</v>
      </c>
      <c r="AH187" s="25" t="str">
        <f t="shared" si="5"/>
        <v xml:space="preserve">         </v>
      </c>
      <c r="AI187" s="25" t="s">
        <v>61</v>
      </c>
      <c r="AJ187" s="25" t="s">
        <v>61</v>
      </c>
      <c r="AL187" s="25" t="s">
        <v>347</v>
      </c>
      <c r="AP187" s="25">
        <v>10</v>
      </c>
      <c r="AQ187" s="34">
        <v>41695</v>
      </c>
      <c r="AR187" s="34">
        <v>41695</v>
      </c>
      <c r="AS187" s="36">
        <f t="shared" si="6"/>
        <v>0</v>
      </c>
      <c r="AT187" s="25" t="s">
        <v>815</v>
      </c>
      <c r="AU187" s="25" t="s">
        <v>15</v>
      </c>
      <c r="AW187" s="38">
        <v>41786</v>
      </c>
      <c r="AX187" s="37" t="s">
        <v>859</v>
      </c>
      <c r="AY187" s="38">
        <v>41789</v>
      </c>
    </row>
    <row r="188" spans="1:84">
      <c r="B188" s="25" t="s">
        <v>4214</v>
      </c>
      <c r="C188" s="25">
        <v>1308747</v>
      </c>
      <c r="E188" s="25" t="s">
        <v>101</v>
      </c>
      <c r="H188" s="25" t="s">
        <v>4215</v>
      </c>
      <c r="I188" s="25" t="s">
        <v>4216</v>
      </c>
      <c r="J188" s="25" t="s">
        <v>146</v>
      </c>
      <c r="K188" s="25">
        <v>27</v>
      </c>
      <c r="L188" s="25" t="s">
        <v>83</v>
      </c>
      <c r="M188" s="25" t="s">
        <v>66</v>
      </c>
      <c r="N188" s="25">
        <v>42</v>
      </c>
      <c r="P188" s="25">
        <v>95</v>
      </c>
      <c r="T188" s="25" t="str">
        <f t="shared" si="7"/>
        <v xml:space="preserve">TR 27 A SUR 42  95   </v>
      </c>
      <c r="U188" s="25">
        <v>27374666</v>
      </c>
      <c r="W188" s="25" t="s">
        <v>82</v>
      </c>
      <c r="AH188" s="25" t="str">
        <f t="shared" si="5"/>
        <v xml:space="preserve">         </v>
      </c>
      <c r="AI188" s="25" t="s">
        <v>61</v>
      </c>
      <c r="AJ188" s="25" t="s">
        <v>61</v>
      </c>
      <c r="AK188" s="25" t="s">
        <v>496</v>
      </c>
      <c r="AP188" s="25">
        <v>9</v>
      </c>
      <c r="AQ188" s="34">
        <v>41696</v>
      </c>
      <c r="AR188" s="34">
        <v>41736</v>
      </c>
      <c r="AS188" s="36">
        <f t="shared" si="6"/>
        <v>40</v>
      </c>
      <c r="AT188" s="25" t="s">
        <v>815</v>
      </c>
      <c r="AU188" s="25" t="s">
        <v>15</v>
      </c>
      <c r="AW188" s="38">
        <v>41736</v>
      </c>
      <c r="AX188" s="37" t="s">
        <v>928</v>
      </c>
      <c r="AY188" s="38">
        <v>41737</v>
      </c>
      <c r="CF188" s="38">
        <v>41753</v>
      </c>
    </row>
    <row r="189" spans="1:84">
      <c r="B189" s="25" t="s">
        <v>4217</v>
      </c>
      <c r="C189" s="25">
        <v>1308748</v>
      </c>
      <c r="E189" s="25" t="s">
        <v>101</v>
      </c>
      <c r="H189" s="25" t="s">
        <v>4079</v>
      </c>
      <c r="I189" s="25" t="s">
        <v>273</v>
      </c>
      <c r="J189" s="25" t="s">
        <v>63</v>
      </c>
      <c r="K189" s="25">
        <v>45</v>
      </c>
      <c r="N189" s="25">
        <v>35</v>
      </c>
      <c r="T189" s="25" t="str">
        <f t="shared" si="7"/>
        <v xml:space="preserve">KR 45   35     </v>
      </c>
      <c r="W189" s="25" t="s">
        <v>82</v>
      </c>
      <c r="AH189" s="25" t="str">
        <f t="shared" si="5"/>
        <v xml:space="preserve">         </v>
      </c>
      <c r="AI189" s="25" t="s">
        <v>61</v>
      </c>
      <c r="AJ189" s="25" t="s">
        <v>61</v>
      </c>
      <c r="AK189" s="25" t="s">
        <v>841</v>
      </c>
      <c r="AP189" s="25">
        <v>2</v>
      </c>
      <c r="AQ189" s="34">
        <v>41696</v>
      </c>
      <c r="AR189" s="34">
        <v>41736</v>
      </c>
      <c r="AS189" s="36">
        <f t="shared" si="6"/>
        <v>40</v>
      </c>
      <c r="AT189" s="25" t="s">
        <v>792</v>
      </c>
      <c r="AU189" s="25" t="s">
        <v>15</v>
      </c>
      <c r="AW189" s="38">
        <v>41736</v>
      </c>
      <c r="AX189" s="37" t="s">
        <v>928</v>
      </c>
      <c r="AY189" s="38">
        <v>41737</v>
      </c>
      <c r="CF189" s="38">
        <v>41753</v>
      </c>
    </row>
    <row r="190" spans="1:84">
      <c r="B190" s="25" t="s">
        <v>4218</v>
      </c>
      <c r="C190" s="25" t="s">
        <v>4219</v>
      </c>
      <c r="E190" s="25" t="s">
        <v>101</v>
      </c>
      <c r="H190" s="25" t="s">
        <v>4220</v>
      </c>
      <c r="I190" s="25" t="s">
        <v>4221</v>
      </c>
      <c r="J190" s="25" t="s">
        <v>146</v>
      </c>
      <c r="K190" s="25">
        <v>34</v>
      </c>
      <c r="L190" s="25" t="s">
        <v>170</v>
      </c>
      <c r="M190" s="25" t="s">
        <v>66</v>
      </c>
      <c r="N190" s="25">
        <v>27</v>
      </c>
      <c r="O190" s="25" t="s">
        <v>170</v>
      </c>
      <c r="P190" s="25">
        <v>28</v>
      </c>
      <c r="T190" s="25" t="str">
        <f t="shared" si="7"/>
        <v xml:space="preserve">TR 34 D SUR 27 D 28   </v>
      </c>
      <c r="W190" s="25" t="s">
        <v>82</v>
      </c>
      <c r="AH190" s="25" t="str">
        <f t="shared" si="5"/>
        <v xml:space="preserve">         </v>
      </c>
      <c r="AI190" s="25" t="s">
        <v>61</v>
      </c>
      <c r="AJ190" s="25" t="s">
        <v>61</v>
      </c>
      <c r="AK190" s="25" t="s">
        <v>311</v>
      </c>
      <c r="AP190" s="25">
        <v>5</v>
      </c>
      <c r="AQ190" s="34">
        <v>41696</v>
      </c>
      <c r="AR190" s="34">
        <v>41725</v>
      </c>
      <c r="AS190" s="36">
        <f t="shared" si="6"/>
        <v>29</v>
      </c>
      <c r="AT190" s="25" t="s">
        <v>815</v>
      </c>
      <c r="AU190" s="25" t="s">
        <v>15</v>
      </c>
      <c r="AW190" s="38">
        <v>41725</v>
      </c>
      <c r="AX190" s="37" t="s">
        <v>859</v>
      </c>
      <c r="AY190" s="38">
        <v>41729</v>
      </c>
    </row>
    <row r="191" spans="1:84">
      <c r="B191" s="25" t="s">
        <v>4222</v>
      </c>
      <c r="C191" s="25">
        <v>1308759</v>
      </c>
      <c r="E191" s="25" t="s">
        <v>58</v>
      </c>
      <c r="F191" s="25">
        <v>3</v>
      </c>
      <c r="H191" s="25" t="s">
        <v>4223</v>
      </c>
      <c r="I191" s="25" t="s">
        <v>3050</v>
      </c>
      <c r="T191" s="25" t="str">
        <f t="shared" si="7"/>
        <v xml:space="preserve">         </v>
      </c>
      <c r="W191" s="25" t="s">
        <v>4224</v>
      </c>
      <c r="AH191" s="25" t="str">
        <f t="shared" si="5"/>
        <v xml:space="preserve">         </v>
      </c>
      <c r="AI191" s="25" t="s">
        <v>61</v>
      </c>
      <c r="AJ191" s="25" t="s">
        <v>61</v>
      </c>
      <c r="AL191" s="25" t="s">
        <v>191</v>
      </c>
      <c r="AP191" s="25">
        <v>11</v>
      </c>
      <c r="AQ191" s="34">
        <v>41696</v>
      </c>
      <c r="AR191" s="34">
        <v>41759</v>
      </c>
      <c r="AS191" s="36">
        <f t="shared" si="6"/>
        <v>63</v>
      </c>
      <c r="AT191" s="25" t="s">
        <v>3256</v>
      </c>
      <c r="AU191" s="25" t="s">
        <v>15</v>
      </c>
      <c r="CF191" s="38">
        <v>42061</v>
      </c>
    </row>
    <row r="192" spans="1:84">
      <c r="B192" s="25" t="s">
        <v>4225</v>
      </c>
      <c r="C192" s="25">
        <v>1308761</v>
      </c>
      <c r="D192" s="25" t="s">
        <v>3591</v>
      </c>
      <c r="H192" s="25" t="s">
        <v>4226</v>
      </c>
      <c r="I192" s="25" t="s">
        <v>3050</v>
      </c>
      <c r="T192" s="25" t="str">
        <f t="shared" si="7"/>
        <v xml:space="preserve">         </v>
      </c>
      <c r="W192" s="25" t="s">
        <v>3655</v>
      </c>
      <c r="X192" s="25" t="s">
        <v>63</v>
      </c>
      <c r="Y192" s="25">
        <v>27</v>
      </c>
      <c r="Z192" s="25" t="s">
        <v>104</v>
      </c>
      <c r="AB192" s="25">
        <v>23</v>
      </c>
      <c r="AD192" s="25">
        <v>100</v>
      </c>
      <c r="AE192" s="25" t="s">
        <v>66</v>
      </c>
      <c r="AG192" s="25">
        <v>103</v>
      </c>
      <c r="AH192" s="25" t="str">
        <f t="shared" si="5"/>
        <v>KR 27 B  23  100 SUR  103</v>
      </c>
      <c r="AI192" s="25" t="s">
        <v>61</v>
      </c>
      <c r="AJ192" s="25" t="s">
        <v>61</v>
      </c>
      <c r="AK192" s="25" t="s">
        <v>374</v>
      </c>
      <c r="AP192" s="25">
        <v>4</v>
      </c>
      <c r="AQ192" s="34">
        <v>41696</v>
      </c>
      <c r="AS192" s="36">
        <f t="shared" si="6"/>
        <v>-41696</v>
      </c>
      <c r="AT192" s="25" t="s">
        <v>792</v>
      </c>
      <c r="AU192" s="25" t="s">
        <v>15</v>
      </c>
      <c r="AW192" s="38">
        <v>41695</v>
      </c>
      <c r="AX192" s="37" t="s">
        <v>503</v>
      </c>
      <c r="AY192" s="38">
        <v>41695</v>
      </c>
    </row>
    <row r="193" spans="1:84">
      <c r="B193" s="25" t="s">
        <v>4227</v>
      </c>
      <c r="C193" s="25">
        <v>1308762</v>
      </c>
      <c r="E193" s="25" t="s">
        <v>58</v>
      </c>
      <c r="H193" s="25" t="s">
        <v>296</v>
      </c>
      <c r="I193" s="25" t="s">
        <v>3050</v>
      </c>
      <c r="T193" s="25" t="str">
        <f t="shared" si="7"/>
        <v xml:space="preserve">         </v>
      </c>
      <c r="W193" s="25" t="s">
        <v>4228</v>
      </c>
      <c r="X193" s="25" t="s">
        <v>146</v>
      </c>
      <c r="Y193" s="25">
        <v>34</v>
      </c>
      <c r="Z193" s="25" t="s">
        <v>170</v>
      </c>
      <c r="AA193" s="25" t="s">
        <v>66</v>
      </c>
      <c r="AB193" s="25">
        <v>32</v>
      </c>
      <c r="AC193" s="25" t="s">
        <v>81</v>
      </c>
      <c r="AD193" s="25">
        <v>37</v>
      </c>
      <c r="AH193" s="25" t="str">
        <f t="shared" si="5"/>
        <v xml:space="preserve">TR 34 D SUR 32 C 37   </v>
      </c>
      <c r="AI193" s="25" t="s">
        <v>61</v>
      </c>
      <c r="AJ193" s="25" t="s">
        <v>61</v>
      </c>
      <c r="AK193" s="25" t="s">
        <v>279</v>
      </c>
      <c r="AP193" s="25">
        <v>9</v>
      </c>
      <c r="AQ193" s="34">
        <v>41696</v>
      </c>
      <c r="AR193" s="34">
        <v>41696</v>
      </c>
      <c r="AS193" s="36">
        <f t="shared" si="6"/>
        <v>0</v>
      </c>
      <c r="AT193" s="25" t="s">
        <v>792</v>
      </c>
      <c r="AU193" s="25" t="s">
        <v>15</v>
      </c>
      <c r="AW193" s="38">
        <v>41695</v>
      </c>
      <c r="AX193" s="37" t="s">
        <v>503</v>
      </c>
      <c r="AY193" s="38">
        <v>41696</v>
      </c>
      <c r="CF193" s="38">
        <v>41698</v>
      </c>
    </row>
    <row r="194" spans="1:84">
      <c r="B194" s="25" t="s">
        <v>4229</v>
      </c>
      <c r="C194" s="25">
        <v>1308763</v>
      </c>
      <c r="E194" s="25" t="s">
        <v>58</v>
      </c>
      <c r="H194" s="25" t="s">
        <v>296</v>
      </c>
      <c r="I194" s="25" t="s">
        <v>3366</v>
      </c>
      <c r="T194" s="25" t="str">
        <f t="shared" si="7"/>
        <v xml:space="preserve">         </v>
      </c>
      <c r="W194" s="25" t="s">
        <v>4230</v>
      </c>
      <c r="X194" s="25" t="s">
        <v>289</v>
      </c>
      <c r="Y194" s="25">
        <v>30</v>
      </c>
      <c r="AB194" s="25">
        <v>33</v>
      </c>
      <c r="AD194" s="25">
        <v>51</v>
      </c>
      <c r="AE194" s="25" t="s">
        <v>66</v>
      </c>
      <c r="AH194" s="25" t="str">
        <f t="shared" si="5"/>
        <v xml:space="preserve">DG 30   33  51 SUR  </v>
      </c>
      <c r="AI194" s="25" t="s">
        <v>61</v>
      </c>
      <c r="AJ194" s="25" t="s">
        <v>61</v>
      </c>
      <c r="AK194" s="25" t="s">
        <v>194</v>
      </c>
      <c r="AP194" s="25">
        <v>3</v>
      </c>
      <c r="AQ194" s="34">
        <v>41696</v>
      </c>
      <c r="AR194" s="34">
        <v>41696</v>
      </c>
      <c r="AS194" s="36">
        <f t="shared" si="6"/>
        <v>0</v>
      </c>
      <c r="AT194" s="25" t="s">
        <v>792</v>
      </c>
      <c r="AU194" s="25" t="s">
        <v>15</v>
      </c>
      <c r="AW194" s="38">
        <v>41695</v>
      </c>
      <c r="AX194" s="37" t="s">
        <v>503</v>
      </c>
      <c r="AY194" s="38">
        <v>41695</v>
      </c>
      <c r="AZ194" s="38">
        <v>41736</v>
      </c>
      <c r="BA194" s="37" t="s">
        <v>503</v>
      </c>
      <c r="BB194" s="38">
        <v>41737</v>
      </c>
      <c r="CF194" s="38">
        <v>41753</v>
      </c>
    </row>
    <row r="195" spans="1:84">
      <c r="B195" s="25" t="s">
        <v>4231</v>
      </c>
      <c r="C195" s="25" t="s">
        <v>4232</v>
      </c>
      <c r="D195" s="25" t="s">
        <v>3591</v>
      </c>
      <c r="H195" s="25" t="s">
        <v>4233</v>
      </c>
      <c r="I195" s="25" t="s">
        <v>3050</v>
      </c>
      <c r="T195" s="25" t="str">
        <f t="shared" si="7"/>
        <v xml:space="preserve">         </v>
      </c>
      <c r="W195" s="25" t="s">
        <v>4234</v>
      </c>
      <c r="X195" s="25" t="s">
        <v>80</v>
      </c>
      <c r="Y195" s="25">
        <v>36</v>
      </c>
      <c r="Z195" s="25" t="s">
        <v>170</v>
      </c>
      <c r="AA195" s="25" t="s">
        <v>66</v>
      </c>
      <c r="AB195" s="25">
        <v>26</v>
      </c>
      <c r="AC195" s="25" t="s">
        <v>83</v>
      </c>
      <c r="AD195" s="25">
        <v>6</v>
      </c>
      <c r="AH195" s="25" t="str">
        <f t="shared" si="5"/>
        <v xml:space="preserve">CL 36 D SUR 26 A 6   </v>
      </c>
      <c r="AI195" s="25" t="s">
        <v>61</v>
      </c>
      <c r="AJ195" s="25" t="s">
        <v>61</v>
      </c>
      <c r="AL195" s="25" t="s">
        <v>347</v>
      </c>
      <c r="AP195" s="25">
        <v>10</v>
      </c>
      <c r="AQ195" s="34">
        <v>41695</v>
      </c>
      <c r="AR195" s="34">
        <v>41695</v>
      </c>
      <c r="AS195" s="36">
        <f t="shared" si="6"/>
        <v>0</v>
      </c>
      <c r="AT195" s="25" t="s">
        <v>815</v>
      </c>
      <c r="AU195" s="25" t="s">
        <v>15</v>
      </c>
      <c r="AW195" s="38">
        <v>41695</v>
      </c>
      <c r="AX195" s="37" t="s">
        <v>503</v>
      </c>
      <c r="AY195" s="38">
        <v>41695</v>
      </c>
    </row>
    <row r="196" spans="1:84">
      <c r="B196" s="25" t="s">
        <v>4235</v>
      </c>
      <c r="C196" s="25">
        <v>1308776</v>
      </c>
      <c r="D196" s="25" t="s">
        <v>125</v>
      </c>
      <c r="H196" s="25" t="s">
        <v>4236</v>
      </c>
      <c r="I196" s="25" t="s">
        <v>3050</v>
      </c>
      <c r="T196" s="25" t="str">
        <f t="shared" si="7"/>
        <v xml:space="preserve">         </v>
      </c>
      <c r="W196" s="25" t="s">
        <v>4237</v>
      </c>
      <c r="X196" s="25" t="s">
        <v>63</v>
      </c>
      <c r="Y196" s="25">
        <v>42</v>
      </c>
      <c r="Z196" s="25" t="s">
        <v>170</v>
      </c>
      <c r="AB196" s="25">
        <v>45</v>
      </c>
      <c r="AC196" s="25" t="s">
        <v>104</v>
      </c>
      <c r="AD196" s="25">
        <v>218</v>
      </c>
      <c r="AE196" s="25" t="s">
        <v>66</v>
      </c>
      <c r="AH196" s="25" t="str">
        <f t="shared" si="5"/>
        <v xml:space="preserve">KR 42 D  45 B 218 SUR  </v>
      </c>
      <c r="AI196" s="25">
        <v>42894561</v>
      </c>
      <c r="AJ196" s="25">
        <v>2762397</v>
      </c>
      <c r="AK196" s="25" t="s">
        <v>316</v>
      </c>
      <c r="AP196" s="25">
        <v>7</v>
      </c>
      <c r="AQ196" s="34">
        <v>41696</v>
      </c>
      <c r="AR196" s="34">
        <v>41696</v>
      </c>
      <c r="AS196" s="36">
        <f t="shared" si="6"/>
        <v>0</v>
      </c>
      <c r="AT196" s="25" t="s">
        <v>792</v>
      </c>
      <c r="AU196" s="25" t="s">
        <v>15</v>
      </c>
      <c r="AW196" s="38">
        <v>41696</v>
      </c>
      <c r="AX196" s="37" t="s">
        <v>503</v>
      </c>
      <c r="AY196" s="38">
        <v>41696</v>
      </c>
      <c r="CF196" s="38">
        <v>41696</v>
      </c>
    </row>
    <row r="197" spans="1:84">
      <c r="B197" s="25" t="s">
        <v>4238</v>
      </c>
      <c r="C197" s="25">
        <v>1309355</v>
      </c>
      <c r="D197" s="25" t="s">
        <v>87</v>
      </c>
      <c r="H197" s="25" t="s">
        <v>4239</v>
      </c>
      <c r="I197" s="25" t="s">
        <v>4240</v>
      </c>
      <c r="J197" s="25" t="s">
        <v>4141</v>
      </c>
      <c r="K197" s="25">
        <v>36</v>
      </c>
      <c r="L197" s="25" t="s">
        <v>104</v>
      </c>
      <c r="M197" s="25" t="s">
        <v>66</v>
      </c>
      <c r="N197" s="25">
        <v>27</v>
      </c>
      <c r="O197" s="25" t="s">
        <v>170</v>
      </c>
      <c r="P197" s="25">
        <v>50</v>
      </c>
      <c r="U197" s="25">
        <v>8110382533</v>
      </c>
      <c r="V197" s="25" t="s">
        <v>4241</v>
      </c>
      <c r="W197" s="25" t="s">
        <v>4242</v>
      </c>
      <c r="AI197" s="25" t="s">
        <v>61</v>
      </c>
      <c r="AJ197" s="25" t="s">
        <v>61</v>
      </c>
      <c r="AK197" s="25" t="s">
        <v>311</v>
      </c>
      <c r="AM197" s="25" t="s">
        <v>4051</v>
      </c>
      <c r="AP197" s="25">
        <v>5</v>
      </c>
      <c r="AQ197" s="34">
        <v>41725</v>
      </c>
      <c r="AR197" s="34">
        <v>41732</v>
      </c>
      <c r="AS197" s="36">
        <f t="shared" si="6"/>
        <v>7</v>
      </c>
      <c r="AT197" s="25" t="s">
        <v>792</v>
      </c>
      <c r="AU197" s="25" t="s">
        <v>252</v>
      </c>
      <c r="AW197" s="38">
        <v>41732</v>
      </c>
      <c r="AX197" s="37" t="s">
        <v>140</v>
      </c>
      <c r="AY197" s="38">
        <v>41733</v>
      </c>
      <c r="AZ197" s="38">
        <v>41736</v>
      </c>
      <c r="BA197" s="37" t="s">
        <v>503</v>
      </c>
      <c r="BB197" s="38">
        <v>41751</v>
      </c>
      <c r="CF197" s="38"/>
    </row>
    <row r="198" spans="1:84">
      <c r="B198" s="25" t="s">
        <v>4243</v>
      </c>
      <c r="C198" s="25">
        <v>1309224</v>
      </c>
      <c r="E198" s="25" t="s">
        <v>101</v>
      </c>
      <c r="F198" s="25">
        <v>3</v>
      </c>
      <c r="H198" s="25" t="s">
        <v>4244</v>
      </c>
      <c r="I198" s="25" t="s">
        <v>60</v>
      </c>
      <c r="U198" s="25" t="s">
        <v>61</v>
      </c>
      <c r="V198" s="25" t="s">
        <v>61</v>
      </c>
      <c r="W198" s="25" t="s">
        <v>2360</v>
      </c>
      <c r="X198" s="25" t="s">
        <v>63</v>
      </c>
      <c r="Y198" s="25">
        <v>47</v>
      </c>
      <c r="Z198" s="25" t="s">
        <v>83</v>
      </c>
      <c r="AB198" s="25">
        <v>39</v>
      </c>
      <c r="AD198" s="25">
        <v>79</v>
      </c>
      <c r="AE198" s="25" t="s">
        <v>66</v>
      </c>
      <c r="AH198" s="25" t="str">
        <f t="shared" si="5"/>
        <v xml:space="preserve">KR 47 A  39  79 SUR  </v>
      </c>
      <c r="AI198" s="25">
        <v>8344472</v>
      </c>
      <c r="AJ198" s="25">
        <v>2763916</v>
      </c>
      <c r="AK198" s="25" t="s">
        <v>3530</v>
      </c>
      <c r="AM198" s="25" t="s">
        <v>3992</v>
      </c>
      <c r="AP198" s="25">
        <v>8</v>
      </c>
      <c r="AQ198" s="34">
        <v>41719</v>
      </c>
      <c r="AR198" s="34">
        <v>41719</v>
      </c>
      <c r="AS198" s="36">
        <f t="shared" si="6"/>
        <v>0</v>
      </c>
      <c r="AT198" s="25" t="s">
        <v>3256</v>
      </c>
      <c r="AU198" s="25" t="s">
        <v>15</v>
      </c>
      <c r="AW198" s="38">
        <v>41719</v>
      </c>
      <c r="AX198" s="37" t="s">
        <v>1029</v>
      </c>
      <c r="AY198" s="38">
        <v>41719</v>
      </c>
      <c r="CF198" s="38">
        <v>42020</v>
      </c>
    </row>
    <row r="199" spans="1:84">
      <c r="B199" s="25" t="s">
        <v>4245</v>
      </c>
      <c r="C199" s="25">
        <v>1308661</v>
      </c>
      <c r="E199" s="25" t="s">
        <v>58</v>
      </c>
      <c r="H199" s="25" t="s">
        <v>482</v>
      </c>
      <c r="I199" s="25" t="s">
        <v>4246</v>
      </c>
      <c r="T199" s="25" t="str">
        <f t="shared" ref="T199:T262" si="8">CONCATENATE(J199," ",K199," ",L199," ",M199," ",N199," ",O199," ",P199," ",Q199," ",R199," ",S199)</f>
        <v xml:space="preserve">         </v>
      </c>
      <c r="U199" s="25" t="s">
        <v>61</v>
      </c>
      <c r="V199" s="25" t="s">
        <v>61</v>
      </c>
      <c r="W199" s="25" t="s">
        <v>82</v>
      </c>
      <c r="AH199" s="25" t="str">
        <f>CONCATENATE(X199," ",Y199," ",Z199," ",AA199," ",AB199," ",AC199," ",AD199," ",AE199," ",AF199," ",AG199)</f>
        <v xml:space="preserve">         </v>
      </c>
      <c r="AI199" s="25" t="s">
        <v>61</v>
      </c>
      <c r="AJ199" s="25" t="s">
        <v>61</v>
      </c>
      <c r="AQ199" s="34">
        <v>41691</v>
      </c>
      <c r="AR199" s="34">
        <v>41771</v>
      </c>
      <c r="AS199" s="36">
        <f t="shared" ref="AS199:AS261" si="9">AR199-AQ199</f>
        <v>80</v>
      </c>
      <c r="AT199" s="25" t="s">
        <v>792</v>
      </c>
      <c r="AU199" s="25" t="s">
        <v>15</v>
      </c>
      <c r="CF199" s="38">
        <v>41787</v>
      </c>
    </row>
    <row r="200" spans="1:84">
      <c r="B200" s="25" t="s">
        <v>4247</v>
      </c>
      <c r="C200" s="25" t="s">
        <v>4248</v>
      </c>
      <c r="D200" s="25" t="s">
        <v>3686</v>
      </c>
      <c r="G200" s="25" t="s">
        <v>4249</v>
      </c>
      <c r="H200" s="25" t="s">
        <v>4250</v>
      </c>
      <c r="I200" s="25" t="s">
        <v>3050</v>
      </c>
      <c r="T200" s="25" t="str">
        <f t="shared" si="8"/>
        <v xml:space="preserve">         </v>
      </c>
      <c r="U200" s="25" t="s">
        <v>61</v>
      </c>
      <c r="V200" s="25" t="s">
        <v>61</v>
      </c>
      <c r="W200" s="25" t="s">
        <v>2038</v>
      </c>
      <c r="AH200" s="25" t="str">
        <f>CONCATENATE(X200," ",Y200," ",Z200," ",AA200," ",AB200," ",AC200," ",AD200," ",AE200," ",AF200," ",AG200)</f>
        <v xml:space="preserve">         </v>
      </c>
      <c r="AI200" s="25">
        <v>8000931173</v>
      </c>
      <c r="AJ200" s="25" t="s">
        <v>61</v>
      </c>
      <c r="AK200" s="25" t="s">
        <v>99</v>
      </c>
      <c r="AM200" s="25" t="s">
        <v>250</v>
      </c>
      <c r="AP200" s="25">
        <v>4</v>
      </c>
      <c r="AQ200" s="34">
        <v>41698</v>
      </c>
      <c r="AR200" s="34">
        <v>41698</v>
      </c>
      <c r="AS200" s="36">
        <f t="shared" si="9"/>
        <v>0</v>
      </c>
      <c r="AT200" s="25" t="s">
        <v>3256</v>
      </c>
      <c r="AU200" s="25" t="s">
        <v>15</v>
      </c>
      <c r="AW200" s="38">
        <v>41697</v>
      </c>
      <c r="AX200" s="37" t="s">
        <v>1049</v>
      </c>
      <c r="AY200" s="38">
        <v>41698</v>
      </c>
      <c r="CF200" s="38">
        <v>41926</v>
      </c>
    </row>
    <row r="201" spans="1:84">
      <c r="A201" s="25" t="s">
        <v>4251</v>
      </c>
      <c r="B201" s="25" t="s">
        <v>4252</v>
      </c>
      <c r="C201" s="25" t="s">
        <v>4253</v>
      </c>
      <c r="D201" s="25" t="s">
        <v>94</v>
      </c>
      <c r="H201" s="25" t="s">
        <v>4254</v>
      </c>
      <c r="I201" s="25" t="s">
        <v>60</v>
      </c>
      <c r="T201" s="25" t="str">
        <f t="shared" si="8"/>
        <v xml:space="preserve">         </v>
      </c>
      <c r="U201" s="25" t="s">
        <v>61</v>
      </c>
      <c r="V201" s="25" t="s">
        <v>61</v>
      </c>
      <c r="W201" s="25" t="s">
        <v>4255</v>
      </c>
      <c r="X201" s="25" t="s">
        <v>80</v>
      </c>
      <c r="Y201" s="25">
        <v>44</v>
      </c>
      <c r="Z201" s="25" t="s">
        <v>170</v>
      </c>
      <c r="AA201" s="25" t="s">
        <v>66</v>
      </c>
      <c r="AB201" s="25">
        <v>42</v>
      </c>
      <c r="AC201" s="25" t="s">
        <v>104</v>
      </c>
      <c r="AD201" s="25">
        <v>35</v>
      </c>
      <c r="AG201" s="25">
        <v>201</v>
      </c>
      <c r="AH201" s="25" t="str">
        <f t="shared" ref="AH201:AH261" si="10">CONCATENATE(X201," ",Y201," ",Z201," ",AA201," ",AB201," ",AC201," ",AD201," ",AE201," ",AF201," ",AG201)</f>
        <v>CL 44 D SUR 42 B 35   201</v>
      </c>
      <c r="AI201" s="25">
        <v>85462203</v>
      </c>
      <c r="AJ201" s="25">
        <v>5964603</v>
      </c>
      <c r="AK201" s="25" t="s">
        <v>316</v>
      </c>
      <c r="AM201" s="25" t="s">
        <v>3880</v>
      </c>
      <c r="AP201" s="25">
        <v>7</v>
      </c>
      <c r="AQ201" s="34">
        <v>41682</v>
      </c>
      <c r="AR201" s="34">
        <v>41694</v>
      </c>
      <c r="AS201" s="36">
        <f t="shared" si="9"/>
        <v>12</v>
      </c>
      <c r="AT201" s="25" t="s">
        <v>792</v>
      </c>
      <c r="AU201" s="25" t="s">
        <v>15</v>
      </c>
      <c r="AW201" s="38">
        <v>41694</v>
      </c>
      <c r="AX201" s="37" t="s">
        <v>503</v>
      </c>
      <c r="AY201" s="38">
        <v>41694</v>
      </c>
      <c r="CF201" s="38">
        <v>41799</v>
      </c>
    </row>
    <row r="202" spans="1:84">
      <c r="B202" s="25" t="s">
        <v>4256</v>
      </c>
      <c r="C202" s="25">
        <v>1308829</v>
      </c>
      <c r="E202" s="25" t="s">
        <v>58</v>
      </c>
      <c r="H202" s="25" t="s">
        <v>482</v>
      </c>
      <c r="I202" s="25" t="s">
        <v>4257</v>
      </c>
      <c r="J202" s="25" t="s">
        <v>63</v>
      </c>
      <c r="K202" s="25">
        <v>50</v>
      </c>
      <c r="N202" s="25">
        <v>95</v>
      </c>
      <c r="P202" s="25">
        <v>30</v>
      </c>
      <c r="T202" s="25" t="str">
        <f t="shared" si="8"/>
        <v xml:space="preserve">KR 50   95  30   </v>
      </c>
      <c r="U202" s="25" t="s">
        <v>61</v>
      </c>
      <c r="V202" s="25">
        <v>2362717</v>
      </c>
      <c r="W202" s="25" t="s">
        <v>4258</v>
      </c>
      <c r="X202" s="25" t="s">
        <v>146</v>
      </c>
      <c r="Y202" s="25">
        <v>32</v>
      </c>
      <c r="AA202" s="25" t="s">
        <v>66</v>
      </c>
      <c r="AB202" s="25">
        <v>32</v>
      </c>
      <c r="AC202" s="25" t="s">
        <v>81</v>
      </c>
      <c r="AD202" s="25">
        <v>28</v>
      </c>
      <c r="AH202" s="25" t="str">
        <f t="shared" si="10"/>
        <v xml:space="preserve">TR 32  SUR 32 C 28   </v>
      </c>
      <c r="AI202" s="25" t="s">
        <v>61</v>
      </c>
      <c r="AJ202" s="25">
        <v>3348686</v>
      </c>
      <c r="AK202" s="25" t="s">
        <v>496</v>
      </c>
      <c r="AM202" s="25" t="s">
        <v>4116</v>
      </c>
      <c r="AP202" s="25">
        <v>9</v>
      </c>
      <c r="AQ202" s="34">
        <v>41697</v>
      </c>
      <c r="AR202" s="34">
        <v>41698</v>
      </c>
      <c r="AS202" s="36">
        <f t="shared" si="9"/>
        <v>1</v>
      </c>
      <c r="AT202" s="25" t="s">
        <v>792</v>
      </c>
      <c r="AU202" s="25" t="s">
        <v>15</v>
      </c>
      <c r="CF202" s="38">
        <v>41753</v>
      </c>
    </row>
    <row r="203" spans="1:84">
      <c r="A203" s="25" t="s">
        <v>4259</v>
      </c>
      <c r="B203" s="25" t="s">
        <v>4260</v>
      </c>
      <c r="C203" s="25" t="s">
        <v>4261</v>
      </c>
      <c r="D203" s="25" t="s">
        <v>87</v>
      </c>
      <c r="H203" s="25" t="s">
        <v>4262</v>
      </c>
      <c r="I203" s="25" t="s">
        <v>60</v>
      </c>
      <c r="T203" s="25" t="str">
        <f t="shared" si="8"/>
        <v xml:space="preserve">         </v>
      </c>
      <c r="U203" s="25" t="s">
        <v>61</v>
      </c>
      <c r="V203" s="25" t="s">
        <v>61</v>
      </c>
      <c r="W203" s="25" t="s">
        <v>4263</v>
      </c>
      <c r="X203" s="25" t="s">
        <v>63</v>
      </c>
      <c r="Y203" s="25">
        <v>26</v>
      </c>
      <c r="AB203" s="25">
        <v>41</v>
      </c>
      <c r="AD203" s="25">
        <v>49</v>
      </c>
      <c r="AE203" s="25" t="s">
        <v>66</v>
      </c>
      <c r="AH203" s="25" t="str">
        <f t="shared" si="10"/>
        <v xml:space="preserve">KR 26   41  49 SUR  </v>
      </c>
      <c r="AI203" s="25" t="s">
        <v>61</v>
      </c>
      <c r="AJ203" s="25" t="s">
        <v>61</v>
      </c>
      <c r="AK203" s="25" t="s">
        <v>3675</v>
      </c>
      <c r="AM203" s="25" t="s">
        <v>155</v>
      </c>
      <c r="AP203" s="25">
        <v>6</v>
      </c>
      <c r="AQ203" s="34">
        <v>41698</v>
      </c>
      <c r="AR203" s="34">
        <v>41698</v>
      </c>
      <c r="AS203" s="36">
        <f t="shared" si="9"/>
        <v>0</v>
      </c>
      <c r="AT203" s="25" t="s">
        <v>792</v>
      </c>
      <c r="AU203" s="25" t="s">
        <v>195</v>
      </c>
      <c r="AW203" s="38">
        <v>41696</v>
      </c>
      <c r="AX203" s="37" t="s">
        <v>1029</v>
      </c>
      <c r="AY203" s="38">
        <v>41698</v>
      </c>
      <c r="AZ203" s="38">
        <v>41712</v>
      </c>
      <c r="BA203" s="37" t="s">
        <v>3656</v>
      </c>
      <c r="BB203" s="38">
        <v>41715</v>
      </c>
      <c r="BC203" s="38">
        <v>41771</v>
      </c>
      <c r="BD203" s="37" t="s">
        <v>859</v>
      </c>
      <c r="BE203" s="38">
        <v>41773</v>
      </c>
      <c r="CF203" s="38">
        <v>41725</v>
      </c>
    </row>
    <row r="204" spans="1:84">
      <c r="B204" s="25" t="s">
        <v>4264</v>
      </c>
      <c r="C204" s="25">
        <v>110115</v>
      </c>
      <c r="D204" s="25" t="s">
        <v>3686</v>
      </c>
      <c r="H204" s="25" t="s">
        <v>4265</v>
      </c>
      <c r="I204" s="25" t="s">
        <v>4266</v>
      </c>
      <c r="J204" s="25" t="s">
        <v>4141</v>
      </c>
      <c r="K204" s="25">
        <v>38</v>
      </c>
      <c r="L204" s="25" t="s">
        <v>83</v>
      </c>
      <c r="M204" s="25" t="s">
        <v>66</v>
      </c>
      <c r="N204" s="25">
        <v>43</v>
      </c>
      <c r="P204" s="25">
        <v>67</v>
      </c>
      <c r="T204" s="25" t="str">
        <f t="shared" si="8"/>
        <v xml:space="preserve">Cl 38 A SUR 43  67   </v>
      </c>
      <c r="U204" s="25" t="s">
        <v>61</v>
      </c>
      <c r="V204" s="25">
        <v>3394047</v>
      </c>
      <c r="W204" s="25" t="s">
        <v>4267</v>
      </c>
      <c r="AH204" s="25" t="str">
        <f t="shared" si="10"/>
        <v xml:space="preserve">         </v>
      </c>
      <c r="AI204" s="25" t="s">
        <v>61</v>
      </c>
      <c r="AJ204" s="25" t="s">
        <v>61</v>
      </c>
      <c r="AK204" s="25" t="s">
        <v>99</v>
      </c>
      <c r="AM204" s="25" t="s">
        <v>250</v>
      </c>
      <c r="AP204" s="25">
        <v>4</v>
      </c>
      <c r="AQ204" s="34">
        <v>41697</v>
      </c>
      <c r="AR204" s="34">
        <v>41702</v>
      </c>
      <c r="AS204" s="36">
        <f t="shared" si="9"/>
        <v>5</v>
      </c>
      <c r="AT204" s="25" t="s">
        <v>792</v>
      </c>
      <c r="AU204" s="25" t="s">
        <v>15</v>
      </c>
      <c r="CF204" s="38">
        <v>41800</v>
      </c>
    </row>
    <row r="205" spans="1:84">
      <c r="A205" s="25" t="s">
        <v>4268</v>
      </c>
      <c r="B205" s="25" t="s">
        <v>4269</v>
      </c>
      <c r="C205" s="25" t="s">
        <v>4270</v>
      </c>
      <c r="D205" s="25" t="s">
        <v>3686</v>
      </c>
      <c r="H205" s="25" t="s">
        <v>4271</v>
      </c>
      <c r="I205" s="25" t="s">
        <v>4272</v>
      </c>
      <c r="J205" s="25" t="s">
        <v>4141</v>
      </c>
      <c r="K205" s="25">
        <v>49</v>
      </c>
      <c r="L205" s="25" t="s">
        <v>170</v>
      </c>
      <c r="M205" s="25" t="s">
        <v>66</v>
      </c>
      <c r="N205" s="25">
        <v>47</v>
      </c>
      <c r="P205" s="25">
        <v>11</v>
      </c>
      <c r="T205" s="25" t="str">
        <f t="shared" si="8"/>
        <v xml:space="preserve">Cl 49 D SUR 47  11   </v>
      </c>
      <c r="U205" s="25">
        <v>43056070</v>
      </c>
      <c r="V205" s="25">
        <v>2889174</v>
      </c>
      <c r="W205" s="25" t="s">
        <v>4273</v>
      </c>
      <c r="X205" s="25" t="s">
        <v>63</v>
      </c>
      <c r="Y205" s="25">
        <v>43</v>
      </c>
      <c r="Z205" s="25" t="s">
        <v>83</v>
      </c>
      <c r="AB205" s="25">
        <v>49</v>
      </c>
      <c r="AC205" s="25" t="s">
        <v>170</v>
      </c>
      <c r="AD205" s="25">
        <v>82</v>
      </c>
      <c r="AE205" s="25" t="s">
        <v>66</v>
      </c>
      <c r="AH205" s="25" t="str">
        <f t="shared" si="10"/>
        <v xml:space="preserve">KR 43 A  49 D 82 SUR  </v>
      </c>
      <c r="AI205" s="25" t="s">
        <v>61</v>
      </c>
      <c r="AJ205" s="25" t="s">
        <v>61</v>
      </c>
      <c r="AK205" s="25" t="s">
        <v>1696</v>
      </c>
      <c r="AM205" s="25" t="s">
        <v>331</v>
      </c>
      <c r="AP205" s="25">
        <v>8</v>
      </c>
      <c r="AQ205" s="34">
        <v>41698</v>
      </c>
      <c r="AR205" s="34">
        <v>41710</v>
      </c>
      <c r="AS205" s="36">
        <f t="shared" si="9"/>
        <v>12</v>
      </c>
      <c r="AT205" s="25" t="s">
        <v>792</v>
      </c>
      <c r="AU205" s="25" t="s">
        <v>15</v>
      </c>
      <c r="AW205" s="38">
        <v>41710</v>
      </c>
      <c r="AX205" s="37" t="s">
        <v>859</v>
      </c>
      <c r="AY205" s="38">
        <v>41710</v>
      </c>
    </row>
    <row r="206" spans="1:84">
      <c r="B206" s="25" t="s">
        <v>4274</v>
      </c>
      <c r="C206" s="25">
        <v>108798</v>
      </c>
      <c r="D206" s="25" t="s">
        <v>3591</v>
      </c>
      <c r="G206" s="25" t="s">
        <v>4275</v>
      </c>
      <c r="H206" s="25" t="s">
        <v>590</v>
      </c>
      <c r="I206" s="25" t="s">
        <v>4276</v>
      </c>
      <c r="T206" s="25" t="str">
        <f t="shared" si="8"/>
        <v xml:space="preserve">         </v>
      </c>
      <c r="U206" s="25" t="s">
        <v>61</v>
      </c>
      <c r="V206" s="25" t="s">
        <v>4277</v>
      </c>
      <c r="W206" s="25" t="s">
        <v>82</v>
      </c>
      <c r="AH206" s="25" t="str">
        <f t="shared" si="10"/>
        <v xml:space="preserve">         </v>
      </c>
      <c r="AI206" s="25" t="s">
        <v>61</v>
      </c>
      <c r="AJ206" s="25" t="s">
        <v>61</v>
      </c>
      <c r="AK206" s="25" t="s">
        <v>225</v>
      </c>
      <c r="AM206" s="25" t="s">
        <v>226</v>
      </c>
      <c r="AP206" s="25">
        <v>7</v>
      </c>
      <c r="AQ206" s="34">
        <v>41690</v>
      </c>
      <c r="AR206" s="34">
        <v>41716</v>
      </c>
      <c r="AS206" s="36">
        <f t="shared" si="9"/>
        <v>26</v>
      </c>
      <c r="AT206" s="25" t="s">
        <v>792</v>
      </c>
      <c r="AU206" s="25" t="s">
        <v>15</v>
      </c>
      <c r="AW206" s="38">
        <v>41716</v>
      </c>
      <c r="AX206" s="37" t="s">
        <v>503</v>
      </c>
      <c r="AY206" s="38">
        <v>41716</v>
      </c>
      <c r="AZ206" s="38">
        <v>41751</v>
      </c>
      <c r="BA206" s="37" t="s">
        <v>237</v>
      </c>
      <c r="BB206" s="38">
        <v>41751</v>
      </c>
      <c r="CF206" s="38">
        <v>41800</v>
      </c>
    </row>
    <row r="207" spans="1:84">
      <c r="A207" s="25" t="s">
        <v>4278</v>
      </c>
      <c r="B207" s="25" t="s">
        <v>4279</v>
      </c>
      <c r="C207" s="25" t="s">
        <v>4280</v>
      </c>
      <c r="D207" s="25" t="s">
        <v>3686</v>
      </c>
      <c r="G207" s="25" t="s">
        <v>4281</v>
      </c>
      <c r="H207" s="25" t="s">
        <v>4282</v>
      </c>
      <c r="I207" s="25" t="s">
        <v>4283</v>
      </c>
      <c r="J207" s="25" t="s">
        <v>63</v>
      </c>
      <c r="K207" s="25">
        <v>27</v>
      </c>
      <c r="L207" s="25" t="s">
        <v>81</v>
      </c>
      <c r="N207" s="25">
        <v>23</v>
      </c>
      <c r="P207" s="25">
        <v>102</v>
      </c>
      <c r="Q207" s="25" t="s">
        <v>66</v>
      </c>
      <c r="S207" s="25">
        <v>115</v>
      </c>
      <c r="T207" s="25" t="str">
        <f t="shared" si="8"/>
        <v>KR 27 C  23  102 SUR  115</v>
      </c>
      <c r="U207" s="25">
        <v>9002974351</v>
      </c>
      <c r="V207" s="25">
        <v>5700666</v>
      </c>
      <c r="W207" s="25" t="s">
        <v>4284</v>
      </c>
      <c r="AH207" s="25" t="str">
        <f t="shared" si="10"/>
        <v xml:space="preserve">         </v>
      </c>
      <c r="AI207" s="25" t="s">
        <v>61</v>
      </c>
      <c r="AJ207" s="25" t="s">
        <v>61</v>
      </c>
      <c r="AK207" s="25" t="s">
        <v>99</v>
      </c>
      <c r="AM207" s="25" t="s">
        <v>250</v>
      </c>
      <c r="AP207" s="25">
        <v>4</v>
      </c>
      <c r="AQ207" s="34">
        <v>41697</v>
      </c>
      <c r="AR207" s="34">
        <v>41716</v>
      </c>
      <c r="AS207" s="36">
        <f t="shared" si="9"/>
        <v>19</v>
      </c>
      <c r="AT207" s="25" t="s">
        <v>792</v>
      </c>
      <c r="AU207" s="25" t="s">
        <v>15</v>
      </c>
      <c r="AW207" s="38">
        <v>41716</v>
      </c>
      <c r="AX207" s="37" t="s">
        <v>859</v>
      </c>
      <c r="AY207" s="38">
        <v>41717</v>
      </c>
    </row>
    <row r="208" spans="1:84">
      <c r="A208" s="25" t="s">
        <v>4285</v>
      </c>
      <c r="B208" s="25" t="s">
        <v>4286</v>
      </c>
      <c r="C208" s="25">
        <v>687</v>
      </c>
      <c r="D208" s="25" t="s">
        <v>3686</v>
      </c>
      <c r="G208" s="25" t="s">
        <v>4287</v>
      </c>
      <c r="H208" s="25" t="s">
        <v>4288</v>
      </c>
      <c r="I208" s="25" t="s">
        <v>4289</v>
      </c>
      <c r="T208" s="25" t="str">
        <f t="shared" si="8"/>
        <v xml:space="preserve">         </v>
      </c>
      <c r="U208" s="25" t="s">
        <v>61</v>
      </c>
      <c r="V208" s="25" t="s">
        <v>61</v>
      </c>
      <c r="W208" s="25" t="s">
        <v>4290</v>
      </c>
      <c r="X208" s="25" t="s">
        <v>80</v>
      </c>
      <c r="Y208" s="25">
        <v>40</v>
      </c>
      <c r="Z208" s="25" t="s">
        <v>83</v>
      </c>
      <c r="AA208" s="25" t="s">
        <v>66</v>
      </c>
      <c r="AB208" s="25">
        <v>24</v>
      </c>
      <c r="AC208" s="25" t="s">
        <v>104</v>
      </c>
      <c r="AD208" s="25">
        <v>105</v>
      </c>
      <c r="AH208" s="25" t="str">
        <f t="shared" si="10"/>
        <v xml:space="preserve">CL 40 A SUR 24 B 105   </v>
      </c>
      <c r="AI208" s="25" t="s">
        <v>61</v>
      </c>
      <c r="AJ208" s="25">
        <v>3146267705</v>
      </c>
      <c r="AK208" s="25" t="s">
        <v>3675</v>
      </c>
      <c r="AM208" s="25" t="s">
        <v>155</v>
      </c>
      <c r="AP208" s="25">
        <v>6</v>
      </c>
      <c r="AQ208" s="34">
        <v>41697</v>
      </c>
      <c r="AS208" s="36">
        <f t="shared" si="9"/>
        <v>-41697</v>
      </c>
      <c r="AT208" s="25" t="s">
        <v>792</v>
      </c>
      <c r="AU208" s="25" t="s">
        <v>15</v>
      </c>
      <c r="AZ208" s="38">
        <v>42107</v>
      </c>
      <c r="BA208" s="37" t="s">
        <v>4291</v>
      </c>
      <c r="BB208" s="38">
        <v>42108</v>
      </c>
    </row>
    <row r="209" spans="2:84">
      <c r="B209" s="25" t="s">
        <v>4292</v>
      </c>
      <c r="C209" s="25">
        <v>1308859</v>
      </c>
      <c r="E209" s="25" t="s">
        <v>58</v>
      </c>
      <c r="H209" s="25" t="s">
        <v>482</v>
      </c>
      <c r="I209" s="25" t="s">
        <v>273</v>
      </c>
      <c r="T209" s="25" t="str">
        <f t="shared" si="8"/>
        <v xml:space="preserve">         </v>
      </c>
      <c r="U209" s="25" t="s">
        <v>61</v>
      </c>
      <c r="V209" s="25" t="s">
        <v>61</v>
      </c>
      <c r="W209" s="25" t="s">
        <v>82</v>
      </c>
      <c r="X209" s="25" t="s">
        <v>63</v>
      </c>
      <c r="Y209" s="25">
        <v>42</v>
      </c>
      <c r="Z209" s="25" t="s">
        <v>104</v>
      </c>
      <c r="AB209" s="25">
        <v>46</v>
      </c>
      <c r="AC209" s="25" t="s">
        <v>83</v>
      </c>
      <c r="AD209" s="25">
        <v>15</v>
      </c>
      <c r="AE209" s="25" t="s">
        <v>66</v>
      </c>
      <c r="AH209" s="25" t="str">
        <f t="shared" si="10"/>
        <v xml:space="preserve">KR 42 B  46 A 15 SUR  </v>
      </c>
      <c r="AI209" s="25" t="s">
        <v>61</v>
      </c>
      <c r="AJ209" s="25" t="s">
        <v>61</v>
      </c>
      <c r="AK209" s="25" t="s">
        <v>3626</v>
      </c>
      <c r="AM209" s="25" t="s">
        <v>4020</v>
      </c>
      <c r="AP209" s="25">
        <v>7</v>
      </c>
      <c r="AQ209" s="34">
        <v>41698</v>
      </c>
      <c r="AR209" s="34">
        <v>41712</v>
      </c>
      <c r="AS209" s="36">
        <f t="shared" si="9"/>
        <v>14</v>
      </c>
      <c r="AT209" s="25" t="s">
        <v>792</v>
      </c>
      <c r="AU209" s="25" t="s">
        <v>15</v>
      </c>
      <c r="AW209" s="38">
        <v>41712</v>
      </c>
      <c r="AX209" s="37" t="s">
        <v>1029</v>
      </c>
      <c r="AY209" s="38">
        <v>41712</v>
      </c>
      <c r="CF209" s="38">
        <v>41717</v>
      </c>
    </row>
    <row r="210" spans="2:84">
      <c r="B210" s="25" t="s">
        <v>4293</v>
      </c>
      <c r="C210" s="25" t="s">
        <v>4294</v>
      </c>
      <c r="E210" s="25" t="s">
        <v>101</v>
      </c>
      <c r="H210" s="25" t="s">
        <v>694</v>
      </c>
      <c r="I210" s="25" t="s">
        <v>273</v>
      </c>
      <c r="T210" s="25" t="str">
        <f t="shared" si="8"/>
        <v xml:space="preserve">         </v>
      </c>
      <c r="U210" s="25" t="s">
        <v>61</v>
      </c>
      <c r="V210" s="25" t="s">
        <v>61</v>
      </c>
      <c r="W210" s="25" t="s">
        <v>82</v>
      </c>
      <c r="X210" s="25" t="s">
        <v>289</v>
      </c>
      <c r="Y210" s="25">
        <v>31</v>
      </c>
      <c r="Z210" s="25" t="s">
        <v>72</v>
      </c>
      <c r="AB210" s="25">
        <v>34</v>
      </c>
      <c r="AC210" s="25" t="s">
        <v>170</v>
      </c>
      <c r="AD210" s="25">
        <v>25</v>
      </c>
      <c r="AE210" s="25" t="s">
        <v>66</v>
      </c>
      <c r="AG210" s="25">
        <v>201</v>
      </c>
      <c r="AH210" s="25" t="str">
        <f t="shared" si="10"/>
        <v>DG 31 F  34 D 25 SUR  201</v>
      </c>
      <c r="AI210" s="25" t="s">
        <v>61</v>
      </c>
      <c r="AJ210" s="25" t="s">
        <v>61</v>
      </c>
      <c r="AK210" s="25" t="s">
        <v>232</v>
      </c>
      <c r="AM210" s="25" t="s">
        <v>3986</v>
      </c>
      <c r="AP210" s="25">
        <v>9</v>
      </c>
      <c r="AQ210" s="34">
        <v>41698</v>
      </c>
      <c r="AR210" s="34">
        <v>41712</v>
      </c>
      <c r="AS210" s="36">
        <f t="shared" si="9"/>
        <v>14</v>
      </c>
      <c r="AT210" s="25" t="s">
        <v>792</v>
      </c>
      <c r="AU210" s="25" t="s">
        <v>15</v>
      </c>
      <c r="AW210" s="38">
        <v>41712</v>
      </c>
      <c r="AX210" s="37" t="s">
        <v>3656</v>
      </c>
      <c r="AY210" s="38">
        <v>41715</v>
      </c>
      <c r="CF210" s="38">
        <v>41717</v>
      </c>
    </row>
    <row r="211" spans="2:84">
      <c r="B211" s="25" t="s">
        <v>4295</v>
      </c>
      <c r="C211" s="25">
        <v>1308879</v>
      </c>
      <c r="D211" s="25" t="s">
        <v>3686</v>
      </c>
      <c r="H211" s="25" t="s">
        <v>4296</v>
      </c>
      <c r="I211" s="25" t="s">
        <v>4297</v>
      </c>
      <c r="T211" s="25" t="str">
        <f t="shared" si="8"/>
        <v xml:space="preserve">         </v>
      </c>
      <c r="U211" s="25" t="s">
        <v>61</v>
      </c>
      <c r="V211" s="25">
        <v>2661000</v>
      </c>
      <c r="W211" s="25" t="s">
        <v>82</v>
      </c>
      <c r="AH211" s="25" t="str">
        <f t="shared" si="10"/>
        <v xml:space="preserve">         </v>
      </c>
      <c r="AI211" s="25" t="s">
        <v>61</v>
      </c>
      <c r="AJ211" s="25" t="s">
        <v>61</v>
      </c>
      <c r="AK211" s="25" t="s">
        <v>99</v>
      </c>
      <c r="AM211" s="25" t="s">
        <v>250</v>
      </c>
      <c r="AP211" s="25">
        <v>4</v>
      </c>
      <c r="AQ211" s="34">
        <v>41701</v>
      </c>
      <c r="AR211" s="34">
        <v>41736</v>
      </c>
      <c r="AS211" s="36">
        <f t="shared" si="9"/>
        <v>35</v>
      </c>
      <c r="AT211" s="25" t="s">
        <v>792</v>
      </c>
      <c r="AU211" s="25" t="s">
        <v>15</v>
      </c>
      <c r="AW211" s="38">
        <v>41736</v>
      </c>
      <c r="AX211" s="37" t="s">
        <v>503</v>
      </c>
      <c r="AY211" s="38">
        <v>41737</v>
      </c>
      <c r="CF211" s="38">
        <v>41753</v>
      </c>
    </row>
    <row r="212" spans="2:84">
      <c r="B212" s="25" t="s">
        <v>4298</v>
      </c>
      <c r="C212" s="25" t="s">
        <v>4299</v>
      </c>
      <c r="E212" s="25" t="s">
        <v>101</v>
      </c>
      <c r="H212" s="25" t="s">
        <v>694</v>
      </c>
      <c r="I212" s="25" t="s">
        <v>273</v>
      </c>
      <c r="T212" s="25" t="str">
        <f t="shared" si="8"/>
        <v xml:space="preserve">         </v>
      </c>
      <c r="U212" s="25" t="s">
        <v>61</v>
      </c>
      <c r="V212" s="25" t="s">
        <v>61</v>
      </c>
      <c r="W212" s="25" t="s">
        <v>4300</v>
      </c>
      <c r="X212" s="25" t="s">
        <v>80</v>
      </c>
      <c r="Y212" s="25">
        <v>29</v>
      </c>
      <c r="AA212" s="25" t="s">
        <v>66</v>
      </c>
      <c r="AB212" s="25">
        <v>25</v>
      </c>
      <c r="AD212" s="25">
        <v>9</v>
      </c>
      <c r="AH212" s="25" t="str">
        <f t="shared" si="10"/>
        <v xml:space="preserve">CL 29  SUR 25  9   </v>
      </c>
      <c r="AI212" s="25" t="s">
        <v>61</v>
      </c>
      <c r="AJ212" s="25" t="s">
        <v>61</v>
      </c>
      <c r="AK212" s="25" t="s">
        <v>397</v>
      </c>
      <c r="AM212" s="25" t="s">
        <v>3980</v>
      </c>
      <c r="AP212" s="25">
        <v>5</v>
      </c>
      <c r="AQ212" s="34">
        <v>41701</v>
      </c>
      <c r="AR212" s="34">
        <v>41712</v>
      </c>
      <c r="AS212" s="36">
        <f t="shared" si="9"/>
        <v>11</v>
      </c>
      <c r="AT212" s="25" t="s">
        <v>792</v>
      </c>
      <c r="AU212" s="25" t="s">
        <v>15</v>
      </c>
      <c r="AW212" s="38">
        <v>41712</v>
      </c>
      <c r="AX212" s="37" t="s">
        <v>503</v>
      </c>
      <c r="AY212" s="38">
        <v>41715</v>
      </c>
    </row>
    <row r="213" spans="2:84">
      <c r="B213" s="25" t="s">
        <v>4301</v>
      </c>
      <c r="C213" s="25">
        <v>1308876</v>
      </c>
      <c r="E213" s="25" t="s">
        <v>101</v>
      </c>
      <c r="H213" s="25" t="s">
        <v>694</v>
      </c>
      <c r="I213" s="25" t="s">
        <v>273</v>
      </c>
      <c r="T213" s="25" t="str">
        <f t="shared" si="8"/>
        <v xml:space="preserve">         </v>
      </c>
      <c r="U213" s="25" t="s">
        <v>61</v>
      </c>
      <c r="V213" s="25" t="s">
        <v>61</v>
      </c>
      <c r="W213" s="25" t="s">
        <v>4302</v>
      </c>
      <c r="X213" s="25" t="s">
        <v>289</v>
      </c>
      <c r="Y213" s="25">
        <v>32</v>
      </c>
      <c r="Z213" s="25" t="s">
        <v>170</v>
      </c>
      <c r="AB213" s="25">
        <v>32</v>
      </c>
      <c r="AC213" s="25" t="s">
        <v>83</v>
      </c>
      <c r="AH213" s="25" t="str">
        <f t="shared" si="10"/>
        <v xml:space="preserve">DG 32 D  32 A    </v>
      </c>
      <c r="AI213" s="25" t="s">
        <v>61</v>
      </c>
      <c r="AJ213" s="25" t="s">
        <v>61</v>
      </c>
      <c r="AK213" s="25" t="s">
        <v>496</v>
      </c>
      <c r="AM213" s="25" t="s">
        <v>4116</v>
      </c>
      <c r="AP213" s="25">
        <v>9</v>
      </c>
      <c r="AQ213" s="34">
        <v>41701</v>
      </c>
      <c r="AR213" s="34">
        <v>41712</v>
      </c>
      <c r="AS213" s="36">
        <f t="shared" si="9"/>
        <v>11</v>
      </c>
      <c r="AT213" s="25" t="s">
        <v>792</v>
      </c>
      <c r="AU213" s="25" t="s">
        <v>15</v>
      </c>
      <c r="AW213" s="38">
        <v>41712</v>
      </c>
      <c r="AX213" s="37" t="s">
        <v>503</v>
      </c>
      <c r="AY213" s="38">
        <v>41715</v>
      </c>
      <c r="CF213" s="38">
        <v>41717</v>
      </c>
    </row>
    <row r="214" spans="2:84">
      <c r="B214" s="25" t="s">
        <v>4303</v>
      </c>
      <c r="C214" s="25">
        <v>1308880</v>
      </c>
      <c r="D214" s="25" t="s">
        <v>3686</v>
      </c>
      <c r="H214" s="25" t="s">
        <v>4304</v>
      </c>
      <c r="I214" s="25" t="s">
        <v>4305</v>
      </c>
      <c r="T214" s="25" t="str">
        <f t="shared" si="8"/>
        <v xml:space="preserve">         </v>
      </c>
      <c r="U214" s="25" t="s">
        <v>61</v>
      </c>
      <c r="V214" s="25" t="s">
        <v>61</v>
      </c>
      <c r="W214" s="25" t="s">
        <v>2813</v>
      </c>
      <c r="AH214" s="25" t="str">
        <f t="shared" si="10"/>
        <v xml:space="preserve">         </v>
      </c>
      <c r="AI214" s="25" t="s">
        <v>61</v>
      </c>
      <c r="AJ214" s="25" t="s">
        <v>61</v>
      </c>
      <c r="AL214" s="25" t="s">
        <v>191</v>
      </c>
      <c r="AM214" s="25" t="s">
        <v>160</v>
      </c>
      <c r="AP214" s="25">
        <v>11</v>
      </c>
      <c r="AQ214" s="34">
        <v>41701</v>
      </c>
      <c r="AR214" s="34">
        <v>41717</v>
      </c>
      <c r="AS214" s="36">
        <f t="shared" si="9"/>
        <v>16</v>
      </c>
      <c r="AT214" s="25" t="s">
        <v>792</v>
      </c>
      <c r="AU214" s="25" t="s">
        <v>15</v>
      </c>
      <c r="AW214" s="38">
        <v>41717</v>
      </c>
      <c r="AX214" s="37" t="s">
        <v>140</v>
      </c>
      <c r="AY214" s="38">
        <v>41717</v>
      </c>
      <c r="CF214" s="38">
        <v>41717</v>
      </c>
    </row>
    <row r="215" spans="2:84">
      <c r="B215" s="25" t="s">
        <v>4306</v>
      </c>
      <c r="C215" s="25">
        <v>1308883</v>
      </c>
      <c r="E215" s="25" t="s">
        <v>101</v>
      </c>
      <c r="H215" s="25" t="s">
        <v>4307</v>
      </c>
      <c r="I215" s="25" t="s">
        <v>134</v>
      </c>
      <c r="T215" s="25" t="str">
        <f t="shared" si="8"/>
        <v xml:space="preserve">         </v>
      </c>
      <c r="U215" s="25" t="s">
        <v>61</v>
      </c>
      <c r="V215" s="25" t="s">
        <v>61</v>
      </c>
      <c r="W215" s="25" t="s">
        <v>82</v>
      </c>
      <c r="X215" s="25" t="s">
        <v>63</v>
      </c>
      <c r="Y215" s="25">
        <v>42</v>
      </c>
      <c r="Z215" s="25" t="s">
        <v>104</v>
      </c>
      <c r="AB215" s="25">
        <v>46</v>
      </c>
      <c r="AD215" s="25">
        <v>15</v>
      </c>
      <c r="AE215" s="25" t="s">
        <v>66</v>
      </c>
      <c r="AH215" s="25" t="str">
        <f t="shared" si="10"/>
        <v xml:space="preserve">KR 42 B  46  15 SUR  </v>
      </c>
      <c r="AI215" s="25" t="s">
        <v>61</v>
      </c>
      <c r="AJ215" s="25" t="s">
        <v>61</v>
      </c>
      <c r="AK215" s="25" t="s">
        <v>3626</v>
      </c>
      <c r="AM215" s="25" t="s">
        <v>4020</v>
      </c>
      <c r="AP215" s="25">
        <v>7</v>
      </c>
      <c r="AQ215" s="34">
        <v>41701</v>
      </c>
      <c r="AR215" s="34">
        <v>41712</v>
      </c>
      <c r="AS215" s="36">
        <f t="shared" si="9"/>
        <v>11</v>
      </c>
      <c r="AT215" s="25" t="s">
        <v>792</v>
      </c>
      <c r="AU215" s="25" t="s">
        <v>15</v>
      </c>
      <c r="AW215" s="38">
        <v>41712</v>
      </c>
      <c r="AX215" s="37" t="s">
        <v>503</v>
      </c>
      <c r="AY215" s="38">
        <v>41715</v>
      </c>
      <c r="CF215" s="38">
        <v>41717</v>
      </c>
    </row>
    <row r="216" spans="2:84">
      <c r="B216" s="25" t="s">
        <v>4308</v>
      </c>
      <c r="C216" s="25">
        <v>1308892</v>
      </c>
      <c r="E216" s="25" t="s">
        <v>58</v>
      </c>
      <c r="H216" s="25" t="s">
        <v>482</v>
      </c>
      <c r="I216" s="25" t="s">
        <v>273</v>
      </c>
      <c r="T216" s="25" t="str">
        <f t="shared" si="8"/>
        <v xml:space="preserve">         </v>
      </c>
      <c r="U216" s="25" t="s">
        <v>61</v>
      </c>
      <c r="V216" s="25" t="s">
        <v>61</v>
      </c>
      <c r="W216" s="25" t="s">
        <v>4309</v>
      </c>
      <c r="X216" s="25" t="s">
        <v>80</v>
      </c>
      <c r="Y216" s="25">
        <v>30</v>
      </c>
      <c r="Z216" s="25" t="s">
        <v>83</v>
      </c>
      <c r="AA216" s="25" t="s">
        <v>66</v>
      </c>
      <c r="AB216" s="25">
        <v>44</v>
      </c>
      <c r="AC216" s="25" t="s">
        <v>83</v>
      </c>
      <c r="AH216" s="25" t="str">
        <f t="shared" si="10"/>
        <v xml:space="preserve">CL 30 A SUR 44 A    </v>
      </c>
      <c r="AI216" s="25" t="s">
        <v>61</v>
      </c>
      <c r="AJ216" s="25" t="s">
        <v>61</v>
      </c>
      <c r="AK216" s="25" t="s">
        <v>404</v>
      </c>
      <c r="AM216" s="25" t="s">
        <v>4310</v>
      </c>
      <c r="AP216" s="25">
        <v>2</v>
      </c>
      <c r="AQ216" s="34">
        <v>41702</v>
      </c>
      <c r="AR216" s="34">
        <v>41712</v>
      </c>
      <c r="AS216" s="36">
        <f t="shared" si="9"/>
        <v>10</v>
      </c>
      <c r="AT216" s="25" t="s">
        <v>792</v>
      </c>
      <c r="AU216" s="25" t="s">
        <v>15</v>
      </c>
      <c r="AW216" s="38">
        <v>41712</v>
      </c>
      <c r="AX216" s="37" t="s">
        <v>503</v>
      </c>
      <c r="AY216" s="38">
        <v>41715</v>
      </c>
      <c r="CF216" s="38">
        <v>41717</v>
      </c>
    </row>
    <row r="217" spans="2:84">
      <c r="B217" s="25" t="s">
        <v>4311</v>
      </c>
      <c r="C217" s="25">
        <v>1308895</v>
      </c>
      <c r="D217" s="25" t="s">
        <v>3686</v>
      </c>
      <c r="H217" s="25" t="s">
        <v>4312</v>
      </c>
      <c r="I217" s="25" t="s">
        <v>4313</v>
      </c>
      <c r="J217" s="25" t="s">
        <v>80</v>
      </c>
      <c r="K217" s="25">
        <v>40</v>
      </c>
      <c r="M217" s="25" t="s">
        <v>66</v>
      </c>
      <c r="N217" s="25">
        <v>25</v>
      </c>
      <c r="O217" s="25" t="s">
        <v>298</v>
      </c>
      <c r="P217" s="25">
        <v>66</v>
      </c>
      <c r="T217" s="25" t="str">
        <f t="shared" si="8"/>
        <v xml:space="preserve">CL 40  SUR 25 AA 66   </v>
      </c>
      <c r="U217" s="25">
        <v>42874404</v>
      </c>
      <c r="V217" s="25">
        <v>2766054</v>
      </c>
      <c r="W217" s="25" t="s">
        <v>4314</v>
      </c>
      <c r="X217" s="25" t="s">
        <v>80</v>
      </c>
      <c r="Y217" s="25">
        <v>40</v>
      </c>
      <c r="AA217" s="25" t="s">
        <v>66</v>
      </c>
      <c r="AB217" s="25">
        <v>25</v>
      </c>
      <c r="AC217" s="25" t="s">
        <v>298</v>
      </c>
      <c r="AD217" s="25">
        <v>84</v>
      </c>
      <c r="AH217" s="25" t="str">
        <f t="shared" si="10"/>
        <v xml:space="preserve">CL 40  SUR 25 AA 84   </v>
      </c>
      <c r="AI217" s="25" t="s">
        <v>61</v>
      </c>
      <c r="AJ217" s="25" t="s">
        <v>61</v>
      </c>
      <c r="AK217" s="25" t="s">
        <v>74</v>
      </c>
      <c r="AM217" s="25" t="s">
        <v>137</v>
      </c>
      <c r="AP217" s="25">
        <v>6</v>
      </c>
      <c r="AQ217" s="34">
        <v>41702</v>
      </c>
      <c r="AR217" s="34">
        <v>41712</v>
      </c>
      <c r="AS217" s="36">
        <f t="shared" si="9"/>
        <v>10</v>
      </c>
      <c r="AT217" s="25" t="s">
        <v>792</v>
      </c>
      <c r="AU217" s="25" t="s">
        <v>15</v>
      </c>
      <c r="AW217" s="38">
        <v>41712</v>
      </c>
      <c r="AX217" s="37" t="s">
        <v>503</v>
      </c>
      <c r="AY217" s="38">
        <v>41713</v>
      </c>
      <c r="CF217" s="38">
        <v>41753</v>
      </c>
    </row>
    <row r="218" spans="2:84">
      <c r="B218" s="25" t="s">
        <v>4315</v>
      </c>
      <c r="C218" s="25" t="s">
        <v>4316</v>
      </c>
      <c r="E218" s="25" t="s">
        <v>58</v>
      </c>
      <c r="H218" s="25" t="s">
        <v>482</v>
      </c>
      <c r="I218" s="25" t="s">
        <v>3050</v>
      </c>
      <c r="T218" s="25" t="str">
        <f t="shared" si="8"/>
        <v xml:space="preserve">         </v>
      </c>
      <c r="U218" s="25" t="s">
        <v>61</v>
      </c>
      <c r="V218" s="25" t="s">
        <v>61</v>
      </c>
      <c r="W218" s="25" t="s">
        <v>4317</v>
      </c>
      <c r="X218" s="25" t="s">
        <v>146</v>
      </c>
      <c r="Y218" s="25">
        <v>34</v>
      </c>
      <c r="Z218" s="25" t="s">
        <v>81</v>
      </c>
      <c r="AA218" s="25" t="s">
        <v>66</v>
      </c>
      <c r="AB218" s="25">
        <v>31</v>
      </c>
      <c r="AC218" s="25" t="s">
        <v>315</v>
      </c>
      <c r="AD218" s="25">
        <v>39</v>
      </c>
      <c r="AG218" s="25">
        <v>201</v>
      </c>
      <c r="AH218" s="25" t="str">
        <f t="shared" si="10"/>
        <v>TR 34 C SUR 31 E 39   201</v>
      </c>
      <c r="AI218" s="25" t="s">
        <v>61</v>
      </c>
      <c r="AJ218" s="25" t="s">
        <v>61</v>
      </c>
      <c r="AK218" s="25" t="s">
        <v>279</v>
      </c>
      <c r="AM218" s="25" t="s">
        <v>4065</v>
      </c>
      <c r="AP218" s="25">
        <v>9</v>
      </c>
      <c r="AQ218" s="34">
        <v>41702</v>
      </c>
      <c r="AR218" s="34">
        <v>41702</v>
      </c>
      <c r="AS218" s="36">
        <f t="shared" si="9"/>
        <v>0</v>
      </c>
      <c r="AT218" s="25" t="s">
        <v>792</v>
      </c>
      <c r="AU218" s="25" t="s">
        <v>15</v>
      </c>
      <c r="AW218" s="38">
        <v>41701</v>
      </c>
      <c r="AX218" s="37" t="s">
        <v>503</v>
      </c>
      <c r="AY218" s="38">
        <v>41702</v>
      </c>
      <c r="AZ218" s="39">
        <v>41702</v>
      </c>
      <c r="BA218" s="37" t="s">
        <v>3656</v>
      </c>
      <c r="BB218" s="38">
        <v>41705</v>
      </c>
      <c r="CF218" s="38">
        <v>41787</v>
      </c>
    </row>
    <row r="219" spans="2:84">
      <c r="B219" s="25" t="s">
        <v>4318</v>
      </c>
      <c r="C219" s="25">
        <v>1308897</v>
      </c>
      <c r="D219" s="25" t="s">
        <v>94</v>
      </c>
      <c r="H219" s="25" t="s">
        <v>4319</v>
      </c>
      <c r="I219" s="25" t="s">
        <v>3050</v>
      </c>
      <c r="T219" s="25" t="str">
        <f t="shared" si="8"/>
        <v xml:space="preserve">         </v>
      </c>
      <c r="U219" s="25" t="s">
        <v>61</v>
      </c>
      <c r="V219" s="25" t="s">
        <v>61</v>
      </c>
      <c r="W219" s="25" t="s">
        <v>4320</v>
      </c>
      <c r="X219" s="25" t="s">
        <v>63</v>
      </c>
      <c r="Y219" s="25">
        <v>29</v>
      </c>
      <c r="Z219" s="25" t="s">
        <v>104</v>
      </c>
      <c r="AB219" s="25">
        <v>39</v>
      </c>
      <c r="AD219" s="25">
        <v>2</v>
      </c>
      <c r="AE219" s="25" t="s">
        <v>66</v>
      </c>
      <c r="AH219" s="25" t="str">
        <f t="shared" si="10"/>
        <v xml:space="preserve">KR 29 B  39  2 SUR  </v>
      </c>
      <c r="AI219" s="25" t="s">
        <v>61</v>
      </c>
      <c r="AJ219" s="25">
        <v>2701297</v>
      </c>
      <c r="AK219" s="25" t="s">
        <v>211</v>
      </c>
      <c r="AM219" s="25" t="s">
        <v>3889</v>
      </c>
      <c r="AP219" s="25">
        <v>9</v>
      </c>
      <c r="AQ219" s="34">
        <v>41702</v>
      </c>
      <c r="AR219" s="34">
        <v>41702</v>
      </c>
      <c r="AS219" s="36">
        <f t="shared" si="9"/>
        <v>0</v>
      </c>
      <c r="AT219" s="25" t="s">
        <v>792</v>
      </c>
      <c r="AU219" s="25" t="s">
        <v>252</v>
      </c>
      <c r="AW219" s="38">
        <v>41701</v>
      </c>
      <c r="AX219" s="37" t="s">
        <v>503</v>
      </c>
      <c r="AY219" s="38">
        <v>41702</v>
      </c>
    </row>
    <row r="220" spans="2:84">
      <c r="B220" s="25" t="s">
        <v>4321</v>
      </c>
      <c r="C220" s="25" t="s">
        <v>4322</v>
      </c>
      <c r="E220" s="25" t="s">
        <v>58</v>
      </c>
      <c r="H220" s="25" t="s">
        <v>3946</v>
      </c>
      <c r="I220" s="25" t="s">
        <v>3050</v>
      </c>
      <c r="T220" s="25" t="str">
        <f t="shared" si="8"/>
        <v xml:space="preserve">         </v>
      </c>
      <c r="U220" s="25" t="s">
        <v>61</v>
      </c>
      <c r="V220" s="25" t="s">
        <v>61</v>
      </c>
      <c r="W220" s="25" t="s">
        <v>82</v>
      </c>
      <c r="X220" s="25" t="s">
        <v>146</v>
      </c>
      <c r="Y220" s="25">
        <v>34</v>
      </c>
      <c r="Z220" s="25" t="s">
        <v>315</v>
      </c>
      <c r="AA220" s="25" t="s">
        <v>66</v>
      </c>
      <c r="AB220" s="25">
        <v>33</v>
      </c>
      <c r="AC220" s="25" t="s">
        <v>83</v>
      </c>
      <c r="AD220" s="25">
        <v>60</v>
      </c>
      <c r="AG220" s="25">
        <v>501</v>
      </c>
      <c r="AH220" s="25" t="str">
        <f t="shared" si="10"/>
        <v>TR 34 E SUR 33 A 60   501</v>
      </c>
      <c r="AI220" s="25" t="s">
        <v>61</v>
      </c>
      <c r="AJ220" s="25" t="s">
        <v>61</v>
      </c>
      <c r="AK220" s="25" t="s">
        <v>232</v>
      </c>
      <c r="AM220" s="25" t="s">
        <v>3986</v>
      </c>
      <c r="AP220" s="25">
        <v>9</v>
      </c>
      <c r="AQ220" s="34">
        <v>41702</v>
      </c>
      <c r="AR220" s="34">
        <v>41702</v>
      </c>
      <c r="AS220" s="36">
        <f t="shared" si="9"/>
        <v>0</v>
      </c>
      <c r="AT220" s="25" t="s">
        <v>792</v>
      </c>
      <c r="AU220" s="25" t="s">
        <v>15</v>
      </c>
      <c r="AW220" s="38">
        <v>41732</v>
      </c>
      <c r="AX220" s="37" t="s">
        <v>503</v>
      </c>
      <c r="AY220" s="38">
        <v>41702</v>
      </c>
      <c r="AZ220" s="38">
        <v>41703</v>
      </c>
      <c r="BA220" s="37" t="s">
        <v>3656</v>
      </c>
      <c r="BB220" s="38">
        <v>41704</v>
      </c>
      <c r="CF220" s="38">
        <v>41704</v>
      </c>
    </row>
    <row r="221" spans="2:84">
      <c r="B221" s="25" t="s">
        <v>4323</v>
      </c>
      <c r="C221" s="25">
        <v>1308913</v>
      </c>
      <c r="E221" s="25" t="s">
        <v>58</v>
      </c>
      <c r="H221" s="25" t="s">
        <v>718</v>
      </c>
      <c r="I221" s="25" t="s">
        <v>3050</v>
      </c>
      <c r="T221" s="25" t="str">
        <f t="shared" si="8"/>
        <v xml:space="preserve">         </v>
      </c>
      <c r="U221" s="25" t="s">
        <v>61</v>
      </c>
      <c r="V221" s="25" t="s">
        <v>61</v>
      </c>
      <c r="W221" s="25" t="s">
        <v>4324</v>
      </c>
      <c r="X221" s="25" t="s">
        <v>289</v>
      </c>
      <c r="Y221" s="25">
        <v>32</v>
      </c>
      <c r="Z221" s="25" t="s">
        <v>170</v>
      </c>
      <c r="AB221" s="25">
        <v>31</v>
      </c>
      <c r="AD221" s="25">
        <v>27</v>
      </c>
      <c r="AE221" s="25" t="s">
        <v>66</v>
      </c>
      <c r="AH221" s="25" t="str">
        <f t="shared" si="10"/>
        <v xml:space="preserve">DG 32 D  31  27 SUR  </v>
      </c>
      <c r="AI221" s="25">
        <v>65701647</v>
      </c>
      <c r="AJ221" s="25">
        <v>4445569</v>
      </c>
      <c r="AK221" s="25" t="s">
        <v>529</v>
      </c>
      <c r="AM221" s="25" t="s">
        <v>227</v>
      </c>
      <c r="AP221" s="25">
        <v>9</v>
      </c>
      <c r="AQ221" s="34">
        <v>41703</v>
      </c>
      <c r="AR221" s="34">
        <v>41703</v>
      </c>
      <c r="AS221" s="36">
        <f t="shared" si="9"/>
        <v>0</v>
      </c>
      <c r="AT221" s="25" t="s">
        <v>792</v>
      </c>
      <c r="AU221" s="25" t="s">
        <v>15</v>
      </c>
      <c r="AW221" s="38">
        <v>41703</v>
      </c>
      <c r="AX221" s="37" t="s">
        <v>503</v>
      </c>
      <c r="AY221" s="38">
        <v>41703</v>
      </c>
      <c r="CF221" s="38">
        <v>41703</v>
      </c>
    </row>
    <row r="222" spans="2:84">
      <c r="B222" s="25" t="s">
        <v>4325</v>
      </c>
      <c r="C222" s="25">
        <v>1308847</v>
      </c>
      <c r="E222" s="25" t="s">
        <v>101</v>
      </c>
      <c r="G222" s="25" t="s">
        <v>801</v>
      </c>
      <c r="H222" s="25" t="s">
        <v>694</v>
      </c>
      <c r="I222" s="25" t="s">
        <v>273</v>
      </c>
      <c r="T222" s="25" t="str">
        <f t="shared" si="8"/>
        <v xml:space="preserve">         </v>
      </c>
      <c r="U222" s="25" t="s">
        <v>61</v>
      </c>
      <c r="V222" s="25" t="s">
        <v>61</v>
      </c>
      <c r="W222" s="25" t="s">
        <v>1410</v>
      </c>
      <c r="X222" s="25" t="s">
        <v>80</v>
      </c>
      <c r="Y222" s="25">
        <v>40</v>
      </c>
      <c r="AA222" s="25" t="s">
        <v>66</v>
      </c>
      <c r="AB222" s="25">
        <v>43</v>
      </c>
      <c r="AC222" s="25" t="s">
        <v>83</v>
      </c>
      <c r="AD222" s="25">
        <v>27</v>
      </c>
      <c r="AH222" s="25" t="str">
        <f t="shared" si="10"/>
        <v xml:space="preserve">CL 40  SUR 43 A 27   </v>
      </c>
      <c r="AI222" s="25" t="s">
        <v>61</v>
      </c>
      <c r="AJ222" s="25" t="s">
        <v>61</v>
      </c>
      <c r="AK222" s="25" t="s">
        <v>3530</v>
      </c>
      <c r="AM222" s="25" t="s">
        <v>3992</v>
      </c>
      <c r="AP222" s="25">
        <v>8</v>
      </c>
      <c r="AQ222" s="34">
        <v>41698</v>
      </c>
      <c r="AR222" s="34">
        <v>41698</v>
      </c>
      <c r="AS222" s="36">
        <f t="shared" si="9"/>
        <v>0</v>
      </c>
      <c r="AT222" s="25" t="s">
        <v>792</v>
      </c>
      <c r="AU222" s="25" t="s">
        <v>15</v>
      </c>
      <c r="AW222" s="37" t="s">
        <v>4326</v>
      </c>
      <c r="AX222" s="37" t="s">
        <v>4088</v>
      </c>
      <c r="AY222" s="38">
        <v>41698</v>
      </c>
      <c r="CF222" s="38">
        <v>41704</v>
      </c>
    </row>
    <row r="223" spans="2:84">
      <c r="B223" s="25" t="s">
        <v>4327</v>
      </c>
      <c r="C223" s="25">
        <v>1308846</v>
      </c>
      <c r="E223" s="25" t="s">
        <v>101</v>
      </c>
      <c r="G223" s="25" t="s">
        <v>801</v>
      </c>
      <c r="H223" s="25" t="s">
        <v>694</v>
      </c>
      <c r="I223" s="25" t="s">
        <v>273</v>
      </c>
      <c r="T223" s="25" t="str">
        <f t="shared" si="8"/>
        <v xml:space="preserve">         </v>
      </c>
      <c r="U223" s="25" t="s">
        <v>61</v>
      </c>
      <c r="V223" s="25" t="s">
        <v>61</v>
      </c>
      <c r="W223" s="25" t="s">
        <v>4328</v>
      </c>
      <c r="X223" s="25" t="s">
        <v>80</v>
      </c>
      <c r="Y223" s="25">
        <v>39</v>
      </c>
      <c r="Z223" s="25" t="s">
        <v>104</v>
      </c>
      <c r="AA223" s="25" t="s">
        <v>66</v>
      </c>
      <c r="AB223" s="25">
        <v>45</v>
      </c>
      <c r="AC223" s="25" t="s">
        <v>83</v>
      </c>
      <c r="AD223" s="25">
        <v>40</v>
      </c>
      <c r="AH223" s="25" t="str">
        <f t="shared" si="10"/>
        <v xml:space="preserve">CL 39 B SUR 45 A 40   </v>
      </c>
      <c r="AI223" s="25" t="s">
        <v>61</v>
      </c>
      <c r="AJ223" s="25" t="s">
        <v>61</v>
      </c>
      <c r="AK223" s="25" t="s">
        <v>3530</v>
      </c>
      <c r="AM223" s="25" t="s">
        <v>3992</v>
      </c>
      <c r="AP223" s="25">
        <v>8</v>
      </c>
      <c r="AQ223" s="34">
        <v>41698</v>
      </c>
      <c r="AR223" s="34">
        <v>41698</v>
      </c>
      <c r="AS223" s="36">
        <f t="shared" si="9"/>
        <v>0</v>
      </c>
      <c r="AT223" s="25" t="s">
        <v>792</v>
      </c>
      <c r="AU223" s="25" t="s">
        <v>15</v>
      </c>
      <c r="AW223" s="38">
        <v>41697</v>
      </c>
      <c r="AX223" s="37" t="s">
        <v>4088</v>
      </c>
      <c r="AY223" s="38">
        <v>41698</v>
      </c>
      <c r="CF223" s="38">
        <v>41704</v>
      </c>
    </row>
    <row r="224" spans="2:84">
      <c r="B224" s="25" t="s">
        <v>4329</v>
      </c>
      <c r="C224" s="25">
        <v>1308845</v>
      </c>
      <c r="E224" s="25" t="s">
        <v>101</v>
      </c>
      <c r="G224" s="25" t="s">
        <v>801</v>
      </c>
      <c r="H224" s="25" t="s">
        <v>4330</v>
      </c>
      <c r="I224" s="25" t="s">
        <v>273</v>
      </c>
      <c r="T224" s="25" t="str">
        <f t="shared" si="8"/>
        <v xml:space="preserve">         </v>
      </c>
      <c r="U224" s="25" t="s">
        <v>61</v>
      </c>
      <c r="V224" s="25" t="s">
        <v>61</v>
      </c>
      <c r="W224" s="25" t="s">
        <v>1410</v>
      </c>
      <c r="X224" s="25" t="s">
        <v>80</v>
      </c>
      <c r="Y224" s="25">
        <v>46</v>
      </c>
      <c r="Z224" s="25" t="s">
        <v>81</v>
      </c>
      <c r="AA224" s="25" t="s">
        <v>66</v>
      </c>
      <c r="AB224" s="25">
        <v>39</v>
      </c>
      <c r="AC224" s="25" t="s">
        <v>104</v>
      </c>
      <c r="AD224" s="25">
        <v>78</v>
      </c>
      <c r="AH224" s="25" t="str">
        <f t="shared" si="10"/>
        <v xml:space="preserve">CL 46 C SUR 39 B 78   </v>
      </c>
      <c r="AI224" s="25" t="s">
        <v>61</v>
      </c>
      <c r="AJ224" s="25" t="s">
        <v>61</v>
      </c>
      <c r="AK224" s="25" t="s">
        <v>3626</v>
      </c>
      <c r="AM224" s="25" t="s">
        <v>4020</v>
      </c>
      <c r="AP224" s="25">
        <v>7</v>
      </c>
      <c r="AQ224" s="34">
        <v>41698</v>
      </c>
      <c r="AR224" s="34">
        <v>41698</v>
      </c>
      <c r="AS224" s="36">
        <f t="shared" si="9"/>
        <v>0</v>
      </c>
      <c r="AT224" s="25" t="s">
        <v>792</v>
      </c>
      <c r="AU224" s="25" t="s">
        <v>15</v>
      </c>
      <c r="AW224" s="38">
        <v>41690</v>
      </c>
      <c r="AX224" s="37" t="s">
        <v>4088</v>
      </c>
      <c r="AY224" s="38">
        <v>41698</v>
      </c>
      <c r="CF224" s="38">
        <v>41704</v>
      </c>
    </row>
    <row r="225" spans="1:84">
      <c r="B225" s="25" t="s">
        <v>4331</v>
      </c>
      <c r="C225" s="25">
        <v>1308843</v>
      </c>
      <c r="E225" s="25" t="s">
        <v>101</v>
      </c>
      <c r="G225" s="25" t="s">
        <v>801</v>
      </c>
      <c r="H225" s="25" t="s">
        <v>4332</v>
      </c>
      <c r="I225" s="25" t="s">
        <v>273</v>
      </c>
      <c r="T225" s="25" t="str">
        <f t="shared" si="8"/>
        <v xml:space="preserve">         </v>
      </c>
      <c r="U225" s="25" t="s">
        <v>61</v>
      </c>
      <c r="V225" s="25" t="s">
        <v>61</v>
      </c>
      <c r="W225" s="25" t="s">
        <v>4333</v>
      </c>
      <c r="AH225" s="25" t="str">
        <f t="shared" si="10"/>
        <v xml:space="preserve">         </v>
      </c>
      <c r="AI225" s="25" t="s">
        <v>61</v>
      </c>
      <c r="AJ225" s="25" t="s">
        <v>61</v>
      </c>
      <c r="AL225" s="25" t="s">
        <v>191</v>
      </c>
      <c r="AM225" s="25" t="s">
        <v>160</v>
      </c>
      <c r="AP225" s="25">
        <v>11</v>
      </c>
      <c r="AQ225" s="34">
        <v>41698</v>
      </c>
      <c r="AR225" s="34">
        <v>41698</v>
      </c>
      <c r="AS225" s="36">
        <f t="shared" si="9"/>
        <v>0</v>
      </c>
      <c r="AT225" s="25" t="s">
        <v>792</v>
      </c>
      <c r="AU225" s="25" t="s">
        <v>15</v>
      </c>
      <c r="AW225" s="38">
        <v>41693</v>
      </c>
      <c r="AX225" s="37" t="s">
        <v>4088</v>
      </c>
      <c r="AY225" s="38">
        <v>41698</v>
      </c>
      <c r="CF225" s="38">
        <v>41704</v>
      </c>
    </row>
    <row r="226" spans="1:84">
      <c r="A226" s="25" t="s">
        <v>4334</v>
      </c>
      <c r="B226" s="25" t="s">
        <v>4335</v>
      </c>
      <c r="C226" s="25" t="s">
        <v>4336</v>
      </c>
      <c r="D226" s="25" t="s">
        <v>3591</v>
      </c>
      <c r="G226" s="25" t="s">
        <v>801</v>
      </c>
      <c r="H226" s="25" t="s">
        <v>4337</v>
      </c>
      <c r="I226" s="25" t="s">
        <v>273</v>
      </c>
      <c r="T226" s="25" t="str">
        <f t="shared" si="8"/>
        <v xml:space="preserve">         </v>
      </c>
      <c r="U226" s="25" t="s">
        <v>61</v>
      </c>
      <c r="V226" s="25" t="s">
        <v>61</v>
      </c>
      <c r="W226" s="25" t="s">
        <v>4338</v>
      </c>
      <c r="X226" s="25" t="s">
        <v>80</v>
      </c>
      <c r="Y226" s="25">
        <v>39</v>
      </c>
      <c r="Z226" s="25" t="s">
        <v>83</v>
      </c>
      <c r="AA226" s="25" t="s">
        <v>66</v>
      </c>
      <c r="AB226" s="25">
        <v>43</v>
      </c>
      <c r="AC226" s="25" t="s">
        <v>83</v>
      </c>
      <c r="AD226" s="25">
        <v>161</v>
      </c>
      <c r="AH226" s="25" t="str">
        <f t="shared" si="10"/>
        <v xml:space="preserve">CL 39 A SUR 43 A 161   </v>
      </c>
      <c r="AI226" s="25" t="s">
        <v>61</v>
      </c>
      <c r="AJ226" s="25" t="s">
        <v>61</v>
      </c>
      <c r="AK226" s="25" t="s">
        <v>3530</v>
      </c>
      <c r="AM226" s="25" t="s">
        <v>3992</v>
      </c>
      <c r="AP226" s="25">
        <v>8</v>
      </c>
      <c r="AQ226" s="34">
        <v>41698</v>
      </c>
      <c r="AR226" s="34">
        <v>41698</v>
      </c>
      <c r="AS226" s="36">
        <f t="shared" si="9"/>
        <v>0</v>
      </c>
      <c r="AT226" s="25" t="s">
        <v>792</v>
      </c>
      <c r="AU226" s="25" t="s">
        <v>15</v>
      </c>
      <c r="AW226" s="38">
        <v>41691</v>
      </c>
      <c r="AX226" s="37" t="s">
        <v>4088</v>
      </c>
      <c r="AY226" s="38">
        <v>41698</v>
      </c>
      <c r="CF226" s="38">
        <v>41704</v>
      </c>
    </row>
    <row r="227" spans="1:84">
      <c r="B227" s="25" t="s">
        <v>4339</v>
      </c>
      <c r="C227" s="25">
        <v>1308922</v>
      </c>
      <c r="E227" s="25" t="s">
        <v>58</v>
      </c>
      <c r="H227" s="25" t="s">
        <v>482</v>
      </c>
      <c r="I227" s="25" t="s">
        <v>3870</v>
      </c>
      <c r="U227" s="25" t="s">
        <v>61</v>
      </c>
      <c r="V227" s="25" t="s">
        <v>61</v>
      </c>
      <c r="W227" s="25" t="s">
        <v>82</v>
      </c>
      <c r="X227" s="25" t="s">
        <v>80</v>
      </c>
      <c r="Y227" s="25">
        <v>41</v>
      </c>
      <c r="Z227" s="25" t="s">
        <v>104</v>
      </c>
      <c r="AA227" s="25" t="s">
        <v>66</v>
      </c>
      <c r="AB227" s="25">
        <v>32</v>
      </c>
      <c r="AC227" s="25" t="s">
        <v>104</v>
      </c>
      <c r="AD227" s="25">
        <v>13</v>
      </c>
      <c r="AF227" s="25">
        <v>4.0999999999999996</v>
      </c>
      <c r="AG227" s="25">
        <v>403</v>
      </c>
      <c r="AH227" s="25" t="str">
        <f t="shared" si="10"/>
        <v>CL 41 B SUR 32 B 13  4,1 403</v>
      </c>
      <c r="AI227" s="25" t="s">
        <v>61</v>
      </c>
      <c r="AJ227" s="25" t="s">
        <v>61</v>
      </c>
      <c r="AK227" s="25" t="s">
        <v>67</v>
      </c>
      <c r="AM227" s="25" t="s">
        <v>68</v>
      </c>
      <c r="AP227" s="25">
        <v>7</v>
      </c>
      <c r="AQ227" s="34">
        <v>41703</v>
      </c>
      <c r="AR227" s="34">
        <v>41723</v>
      </c>
      <c r="AS227" s="36">
        <f t="shared" si="9"/>
        <v>20</v>
      </c>
      <c r="AT227" s="25" t="s">
        <v>792</v>
      </c>
      <c r="AU227" s="25" t="s">
        <v>15</v>
      </c>
      <c r="AW227" s="38">
        <v>41723</v>
      </c>
      <c r="AX227" s="37" t="s">
        <v>503</v>
      </c>
      <c r="AY227" s="38">
        <v>41723</v>
      </c>
      <c r="CF227" s="38">
        <v>41725</v>
      </c>
    </row>
    <row r="228" spans="1:84">
      <c r="B228" s="25" t="s">
        <v>4340</v>
      </c>
      <c r="C228" s="25">
        <v>1308950</v>
      </c>
      <c r="E228" s="25" t="s">
        <v>286</v>
      </c>
      <c r="H228" s="25" t="s">
        <v>4341</v>
      </c>
      <c r="I228" s="25" t="s">
        <v>4342</v>
      </c>
      <c r="T228" s="25" t="str">
        <f t="shared" si="8"/>
        <v xml:space="preserve">         </v>
      </c>
      <c r="U228" s="25" t="s">
        <v>61</v>
      </c>
      <c r="V228" s="25" t="s">
        <v>61</v>
      </c>
      <c r="W228" s="25" t="s">
        <v>4343</v>
      </c>
      <c r="AH228" s="25" t="str">
        <f t="shared" si="10"/>
        <v xml:space="preserve">         </v>
      </c>
      <c r="AI228" s="25" t="s">
        <v>61</v>
      </c>
      <c r="AJ228" s="25" t="s">
        <v>61</v>
      </c>
      <c r="AK228" s="25" t="s">
        <v>311</v>
      </c>
      <c r="AM228" s="25" t="s">
        <v>4051</v>
      </c>
      <c r="AP228" s="25">
        <v>5</v>
      </c>
      <c r="AQ228" s="34">
        <v>41704</v>
      </c>
      <c r="AR228" s="34">
        <v>41702</v>
      </c>
      <c r="AS228" s="36">
        <f t="shared" si="9"/>
        <v>-2</v>
      </c>
      <c r="AT228" s="25" t="s">
        <v>3256</v>
      </c>
      <c r="AU228" s="25" t="s">
        <v>15</v>
      </c>
    </row>
    <row r="229" spans="1:84">
      <c r="A229" s="25" t="s">
        <v>4344</v>
      </c>
      <c r="B229" s="25" t="s">
        <v>4345</v>
      </c>
      <c r="C229" s="25">
        <v>112107</v>
      </c>
      <c r="E229" s="25" t="s">
        <v>101</v>
      </c>
      <c r="H229" s="25" t="s">
        <v>4346</v>
      </c>
      <c r="I229" s="25" t="s">
        <v>4347</v>
      </c>
      <c r="J229" s="25" t="s">
        <v>4141</v>
      </c>
      <c r="K229" s="25">
        <v>38</v>
      </c>
      <c r="L229" s="25" t="s">
        <v>83</v>
      </c>
      <c r="M229" s="25" t="s">
        <v>66</v>
      </c>
      <c r="N229" s="25">
        <v>43</v>
      </c>
      <c r="P229" s="25">
        <v>67</v>
      </c>
      <c r="T229" s="25" t="str">
        <f t="shared" si="8"/>
        <v xml:space="preserve">Cl 38 A SUR 43  67   </v>
      </c>
      <c r="U229" s="25" t="s">
        <v>61</v>
      </c>
      <c r="V229" s="25">
        <v>3394047</v>
      </c>
      <c r="W229" s="25" t="s">
        <v>82</v>
      </c>
      <c r="X229" s="25" t="s">
        <v>289</v>
      </c>
      <c r="Y229" s="25">
        <v>30</v>
      </c>
      <c r="Z229" s="25" t="s">
        <v>83</v>
      </c>
      <c r="AB229" s="25">
        <v>33</v>
      </c>
      <c r="AC229" s="25" t="s">
        <v>83</v>
      </c>
      <c r="AE229" s="25" t="s">
        <v>66</v>
      </c>
      <c r="AH229" s="25" t="str">
        <f t="shared" si="10"/>
        <v xml:space="preserve">DG 30 A  33 A  SUR  </v>
      </c>
      <c r="AI229" s="25" t="s">
        <v>61</v>
      </c>
      <c r="AJ229" s="25" t="s">
        <v>61</v>
      </c>
      <c r="AK229" s="25" t="s">
        <v>449</v>
      </c>
      <c r="AM229" s="25" t="s">
        <v>4071</v>
      </c>
      <c r="AP229" s="25">
        <v>3</v>
      </c>
      <c r="AQ229" s="34">
        <v>41708</v>
      </c>
      <c r="AR229" s="34">
        <v>41709</v>
      </c>
      <c r="AS229" s="36">
        <f t="shared" si="9"/>
        <v>1</v>
      </c>
      <c r="AT229" s="25" t="s">
        <v>792</v>
      </c>
      <c r="AU229" s="25" t="s">
        <v>15</v>
      </c>
      <c r="CF229" s="38">
        <v>41725</v>
      </c>
    </row>
    <row r="230" spans="1:84">
      <c r="B230" s="25" t="s">
        <v>4348</v>
      </c>
      <c r="C230" s="25">
        <v>1309048</v>
      </c>
      <c r="D230" s="25" t="s">
        <v>94</v>
      </c>
      <c r="H230" s="25" t="s">
        <v>4349</v>
      </c>
      <c r="I230" s="25" t="s">
        <v>4350</v>
      </c>
      <c r="T230" s="25" t="str">
        <f t="shared" si="8"/>
        <v xml:space="preserve">         </v>
      </c>
      <c r="U230" s="25" t="s">
        <v>61</v>
      </c>
      <c r="V230" s="25" t="s">
        <v>61</v>
      </c>
      <c r="W230" s="25" t="s">
        <v>624</v>
      </c>
      <c r="AH230" s="25" t="str">
        <f t="shared" si="10"/>
        <v xml:space="preserve">         </v>
      </c>
      <c r="AI230" s="25" t="s">
        <v>61</v>
      </c>
      <c r="AJ230" s="25" t="s">
        <v>61</v>
      </c>
      <c r="AL230" s="25" t="s">
        <v>191</v>
      </c>
      <c r="AM230" s="25" t="s">
        <v>160</v>
      </c>
      <c r="AP230" s="25">
        <v>11</v>
      </c>
      <c r="AQ230" s="34">
        <v>41710</v>
      </c>
      <c r="AR230" s="34">
        <v>41710</v>
      </c>
      <c r="AS230" s="36">
        <f t="shared" si="9"/>
        <v>0</v>
      </c>
      <c r="AT230" s="25" t="s">
        <v>792</v>
      </c>
      <c r="AU230" s="25" t="s">
        <v>15</v>
      </c>
      <c r="AW230" s="38">
        <v>41709</v>
      </c>
      <c r="AX230" s="37" t="s">
        <v>140</v>
      </c>
      <c r="AY230" s="38">
        <v>41710</v>
      </c>
      <c r="CF230" s="38">
        <v>41711</v>
      </c>
    </row>
    <row r="231" spans="1:84">
      <c r="B231" s="25" t="s">
        <v>4351</v>
      </c>
      <c r="C231" s="25">
        <v>710</v>
      </c>
      <c r="E231" s="25" t="s">
        <v>101</v>
      </c>
      <c r="H231" s="25" t="s">
        <v>313</v>
      </c>
      <c r="I231" s="25" t="s">
        <v>3050</v>
      </c>
      <c r="T231" s="25" t="str">
        <f t="shared" si="8"/>
        <v xml:space="preserve">         </v>
      </c>
      <c r="U231" s="25" t="s">
        <v>61</v>
      </c>
      <c r="V231" s="25" t="s">
        <v>61</v>
      </c>
      <c r="W231" s="25" t="s">
        <v>4352</v>
      </c>
      <c r="X231" s="25" t="s">
        <v>63</v>
      </c>
      <c r="Y231" s="25">
        <v>42</v>
      </c>
      <c r="AB231" s="25">
        <v>26</v>
      </c>
      <c r="AC231" s="25" t="s">
        <v>83</v>
      </c>
      <c r="AD231" s="25">
        <v>4</v>
      </c>
      <c r="AE231" s="25" t="s">
        <v>66</v>
      </c>
      <c r="AH231" s="25" t="str">
        <f t="shared" si="10"/>
        <v xml:space="preserve">KR 42   26 A 4 SUR  </v>
      </c>
      <c r="AI231" s="25" t="s">
        <v>61</v>
      </c>
      <c r="AJ231" s="25" t="s">
        <v>61</v>
      </c>
      <c r="AK231" s="25" t="s">
        <v>153</v>
      </c>
      <c r="AM231" s="25" t="s">
        <v>154</v>
      </c>
      <c r="AP231" s="25">
        <v>3</v>
      </c>
      <c r="AQ231" s="34">
        <v>41715</v>
      </c>
      <c r="AS231" s="36">
        <f t="shared" si="9"/>
        <v>-41715</v>
      </c>
      <c r="AT231" s="25" t="s">
        <v>792</v>
      </c>
      <c r="AU231" s="25" t="s">
        <v>4353</v>
      </c>
    </row>
    <row r="232" spans="1:84">
      <c r="B232" s="25" t="s">
        <v>4354</v>
      </c>
      <c r="C232" s="25">
        <v>1308277</v>
      </c>
      <c r="D232" s="25" t="s">
        <v>3591</v>
      </c>
      <c r="H232" s="25" t="s">
        <v>2520</v>
      </c>
      <c r="I232" s="25" t="s">
        <v>4355</v>
      </c>
      <c r="T232" s="25" t="str">
        <f t="shared" si="8"/>
        <v xml:space="preserve">         </v>
      </c>
      <c r="U232" s="25" t="s">
        <v>61</v>
      </c>
      <c r="V232" s="25" t="s">
        <v>61</v>
      </c>
      <c r="W232" s="25" t="s">
        <v>4356</v>
      </c>
      <c r="X232" s="25" t="s">
        <v>80</v>
      </c>
      <c r="Y232" s="25">
        <v>40</v>
      </c>
      <c r="Z232" s="25" t="s">
        <v>81</v>
      </c>
      <c r="AA232" s="25" t="s">
        <v>66</v>
      </c>
      <c r="AB232" s="25">
        <v>42</v>
      </c>
      <c r="AC232" s="25" t="s">
        <v>83</v>
      </c>
      <c r="AD232" s="25">
        <v>13</v>
      </c>
      <c r="AG232" s="25">
        <v>301</v>
      </c>
      <c r="AH232" s="25" t="str">
        <f t="shared" si="10"/>
        <v>CL 40 C SUR 42 A 13   301</v>
      </c>
      <c r="AI232" s="25" t="s">
        <v>61</v>
      </c>
      <c r="AJ232" s="25" t="s">
        <v>61</v>
      </c>
      <c r="AK232" s="25" t="s">
        <v>67</v>
      </c>
      <c r="AM232" s="25" t="s">
        <v>68</v>
      </c>
      <c r="AP232" s="25">
        <v>7</v>
      </c>
      <c r="AQ232" s="34">
        <v>41710</v>
      </c>
      <c r="AR232" s="34">
        <v>41718</v>
      </c>
      <c r="AS232" s="36">
        <f t="shared" si="9"/>
        <v>8</v>
      </c>
      <c r="AT232" s="25" t="s">
        <v>792</v>
      </c>
      <c r="AU232" s="25" t="s">
        <v>15</v>
      </c>
      <c r="AW232" s="38">
        <v>41718</v>
      </c>
      <c r="AX232" s="37" t="s">
        <v>503</v>
      </c>
      <c r="AY232" s="38">
        <v>41718</v>
      </c>
      <c r="CF232" s="38">
        <v>41732</v>
      </c>
    </row>
    <row r="233" spans="1:84">
      <c r="B233" s="25" t="s">
        <v>4357</v>
      </c>
      <c r="C233" s="25">
        <v>1308055</v>
      </c>
      <c r="D233" s="25" t="s">
        <v>3591</v>
      </c>
      <c r="H233" s="25" t="s">
        <v>2520</v>
      </c>
      <c r="I233" s="25" t="s">
        <v>3015</v>
      </c>
      <c r="T233" s="25" t="str">
        <f t="shared" si="8"/>
        <v xml:space="preserve">         </v>
      </c>
      <c r="U233" s="25" t="s">
        <v>61</v>
      </c>
      <c r="V233" s="25" t="s">
        <v>61</v>
      </c>
      <c r="W233" s="25" t="s">
        <v>4358</v>
      </c>
      <c r="X233" s="25" t="s">
        <v>63</v>
      </c>
      <c r="Y233" s="25">
        <v>42</v>
      </c>
      <c r="Z233" s="25" t="s">
        <v>83</v>
      </c>
      <c r="AB233" s="25">
        <v>40</v>
      </c>
      <c r="AC233" s="25" t="s">
        <v>81</v>
      </c>
      <c r="AD233" s="25">
        <v>29</v>
      </c>
      <c r="AE233" s="25" t="s">
        <v>66</v>
      </c>
      <c r="AG233" s="25">
        <v>403</v>
      </c>
      <c r="AH233" s="25" t="str">
        <f t="shared" si="10"/>
        <v>KR 42 A  40 C 29 SUR  403</v>
      </c>
      <c r="AI233" s="25" t="s">
        <v>61</v>
      </c>
      <c r="AJ233" s="25" t="s">
        <v>61</v>
      </c>
      <c r="AK233" s="25" t="s">
        <v>67</v>
      </c>
      <c r="AM233" s="25" t="s">
        <v>68</v>
      </c>
      <c r="AP233" s="25">
        <v>7</v>
      </c>
      <c r="AQ233" s="34">
        <v>41710</v>
      </c>
      <c r="AR233" s="34">
        <v>41751</v>
      </c>
      <c r="AS233" s="36">
        <f t="shared" si="9"/>
        <v>41</v>
      </c>
      <c r="AT233" s="25" t="s">
        <v>792</v>
      </c>
      <c r="AU233" s="25" t="s">
        <v>15</v>
      </c>
      <c r="CF233" s="38">
        <v>41844</v>
      </c>
    </row>
    <row r="234" spans="1:84">
      <c r="B234" s="25" t="s">
        <v>4359</v>
      </c>
      <c r="C234" s="25">
        <v>1308976</v>
      </c>
      <c r="D234" s="25" t="s">
        <v>3538</v>
      </c>
      <c r="H234" s="25" t="s">
        <v>4360</v>
      </c>
      <c r="I234" s="25" t="s">
        <v>4361</v>
      </c>
      <c r="J234" s="25" t="s">
        <v>4141</v>
      </c>
      <c r="K234" s="25">
        <v>29</v>
      </c>
      <c r="M234" s="25" t="s">
        <v>66</v>
      </c>
      <c r="N234" s="25">
        <v>25</v>
      </c>
      <c r="P234" s="25">
        <v>22</v>
      </c>
      <c r="T234" s="25" t="str">
        <f t="shared" si="8"/>
        <v xml:space="preserve">Cl 29  SUR 25  22   </v>
      </c>
      <c r="U234" s="25">
        <v>42868652</v>
      </c>
      <c r="V234" s="25" t="s">
        <v>4362</v>
      </c>
      <c r="W234" s="25" t="s">
        <v>4363</v>
      </c>
      <c r="AG234" s="25" t="s">
        <v>578</v>
      </c>
      <c r="AH234" s="25" t="str">
        <f t="shared" si="10"/>
        <v xml:space="preserve">         lote</v>
      </c>
      <c r="AI234" s="25" t="s">
        <v>61</v>
      </c>
      <c r="AJ234" s="25" t="s">
        <v>61</v>
      </c>
      <c r="AK234" s="25" t="s">
        <v>184</v>
      </c>
      <c r="AM234" s="25" t="s">
        <v>330</v>
      </c>
      <c r="AP234" s="25">
        <v>4</v>
      </c>
      <c r="AQ234" s="34">
        <v>41708</v>
      </c>
      <c r="AR234" s="34">
        <v>41718</v>
      </c>
      <c r="AS234" s="36">
        <f t="shared" si="9"/>
        <v>10</v>
      </c>
      <c r="AT234" s="25" t="s">
        <v>792</v>
      </c>
      <c r="AU234" s="25" t="s">
        <v>15</v>
      </c>
      <c r="AW234" s="38">
        <v>41718</v>
      </c>
      <c r="AX234" s="37" t="s">
        <v>503</v>
      </c>
      <c r="AY234" s="38">
        <v>41724</v>
      </c>
      <c r="CF234" s="38">
        <v>41724</v>
      </c>
    </row>
    <row r="235" spans="1:84">
      <c r="B235" s="25" t="s">
        <v>4364</v>
      </c>
      <c r="C235" s="25">
        <v>1308978</v>
      </c>
      <c r="D235" s="25" t="s">
        <v>3928</v>
      </c>
      <c r="G235" s="25" t="s">
        <v>4365</v>
      </c>
      <c r="H235" s="25" t="s">
        <v>1106</v>
      </c>
      <c r="I235" s="25" t="s">
        <v>3050</v>
      </c>
      <c r="T235" s="25" t="str">
        <f t="shared" si="8"/>
        <v xml:space="preserve">         </v>
      </c>
      <c r="U235" s="25" t="s">
        <v>61</v>
      </c>
      <c r="V235" s="25" t="s">
        <v>61</v>
      </c>
      <c r="W235" s="25" t="s">
        <v>4366</v>
      </c>
      <c r="X235" s="25" t="s">
        <v>63</v>
      </c>
      <c r="Y235" s="25">
        <v>42</v>
      </c>
      <c r="Z235" s="25" t="s">
        <v>104</v>
      </c>
      <c r="AB235" s="25">
        <v>45</v>
      </c>
      <c r="AC235" s="25" t="s">
        <v>83</v>
      </c>
      <c r="AD235" s="25">
        <v>11</v>
      </c>
      <c r="AE235" s="25" t="s">
        <v>66</v>
      </c>
      <c r="AH235" s="25" t="str">
        <f t="shared" si="10"/>
        <v xml:space="preserve">KR 42 B  45 A 11 SUR  </v>
      </c>
      <c r="AI235" s="25" t="s">
        <v>61</v>
      </c>
      <c r="AJ235" s="25">
        <v>3319219</v>
      </c>
      <c r="AK235" s="25" t="s">
        <v>316</v>
      </c>
      <c r="AM235" s="25" t="s">
        <v>3880</v>
      </c>
      <c r="AP235" s="25">
        <v>7</v>
      </c>
      <c r="AQ235" s="34">
        <v>41708</v>
      </c>
      <c r="AR235" s="34">
        <v>41708</v>
      </c>
      <c r="AS235" s="36">
        <f t="shared" si="9"/>
        <v>0</v>
      </c>
      <c r="AT235" s="25" t="s">
        <v>792</v>
      </c>
      <c r="AU235" s="25" t="s">
        <v>15</v>
      </c>
      <c r="AW235" s="38">
        <v>41705</v>
      </c>
      <c r="AX235" s="37" t="s">
        <v>503</v>
      </c>
      <c r="AY235" s="38">
        <v>41708</v>
      </c>
      <c r="AZ235" s="38">
        <v>41711</v>
      </c>
      <c r="BA235" s="37" t="s">
        <v>140</v>
      </c>
      <c r="BB235" s="38">
        <v>41715</v>
      </c>
      <c r="CF235" s="38">
        <v>41926</v>
      </c>
    </row>
    <row r="236" spans="1:84">
      <c r="B236" s="25" t="s">
        <v>4367</v>
      </c>
      <c r="C236" s="25">
        <v>1308979</v>
      </c>
      <c r="E236" s="25" t="s">
        <v>58</v>
      </c>
      <c r="H236" s="25" t="s">
        <v>482</v>
      </c>
      <c r="I236" s="25" t="s">
        <v>3050</v>
      </c>
      <c r="T236" s="25" t="str">
        <f t="shared" si="8"/>
        <v xml:space="preserve">         </v>
      </c>
      <c r="U236" s="25" t="s">
        <v>61</v>
      </c>
      <c r="V236" s="25" t="s">
        <v>61</v>
      </c>
      <c r="W236" s="25" t="s">
        <v>82</v>
      </c>
      <c r="X236" s="25" t="s">
        <v>146</v>
      </c>
      <c r="Y236" s="25">
        <v>32</v>
      </c>
      <c r="Z236" s="25" t="s">
        <v>83</v>
      </c>
      <c r="AA236" s="25" t="s">
        <v>66</v>
      </c>
      <c r="AB236" s="25">
        <v>31</v>
      </c>
      <c r="AC236" s="25" t="s">
        <v>315</v>
      </c>
      <c r="AH236" s="25" t="str">
        <f t="shared" si="10"/>
        <v xml:space="preserve">TR 32 A SUR 31 E    </v>
      </c>
      <c r="AI236" s="25" t="s">
        <v>61</v>
      </c>
      <c r="AJ236" s="25" t="s">
        <v>61</v>
      </c>
      <c r="AK236" s="25" t="s">
        <v>496</v>
      </c>
      <c r="AM236" s="25" t="s">
        <v>4116</v>
      </c>
      <c r="AP236" s="25">
        <v>9</v>
      </c>
      <c r="AQ236" s="34">
        <v>41708</v>
      </c>
      <c r="AR236" s="34">
        <v>41708</v>
      </c>
      <c r="AS236" s="36">
        <f t="shared" si="9"/>
        <v>0</v>
      </c>
      <c r="AT236" s="25" t="s">
        <v>792</v>
      </c>
      <c r="AU236" s="25" t="s">
        <v>15</v>
      </c>
      <c r="AW236" s="38">
        <v>41704</v>
      </c>
      <c r="AX236" s="37" t="s">
        <v>503</v>
      </c>
      <c r="AY236" s="38">
        <v>41708</v>
      </c>
      <c r="CF236" s="38">
        <v>41715</v>
      </c>
    </row>
    <row r="237" spans="1:84">
      <c r="B237" s="25" t="s">
        <v>4368</v>
      </c>
      <c r="C237" s="25" t="s">
        <v>4369</v>
      </c>
      <c r="D237" s="25" t="s">
        <v>3591</v>
      </c>
      <c r="H237" s="25" t="s">
        <v>4370</v>
      </c>
      <c r="I237" s="25" t="s">
        <v>4371</v>
      </c>
      <c r="J237" s="25" t="s">
        <v>63</v>
      </c>
      <c r="K237" s="25">
        <v>27</v>
      </c>
      <c r="L237" s="25" t="s">
        <v>104</v>
      </c>
      <c r="N237" s="25">
        <v>23</v>
      </c>
      <c r="P237" s="25">
        <v>80</v>
      </c>
      <c r="Q237" s="25" t="s">
        <v>66</v>
      </c>
      <c r="S237" s="25">
        <v>103</v>
      </c>
      <c r="T237" s="25" t="str">
        <f t="shared" si="8"/>
        <v>KR 27 B  23  80 SUR  103</v>
      </c>
      <c r="U237" s="25" t="s">
        <v>61</v>
      </c>
      <c r="V237" s="25">
        <v>3210073</v>
      </c>
      <c r="W237" s="25" t="s">
        <v>4372</v>
      </c>
      <c r="X237" s="25" t="s">
        <v>63</v>
      </c>
      <c r="Y237" s="25">
        <v>27</v>
      </c>
      <c r="Z237" s="25" t="s">
        <v>104</v>
      </c>
      <c r="AB237" s="25">
        <v>23</v>
      </c>
      <c r="AD237" s="25">
        <v>86</v>
      </c>
      <c r="AE237" s="25" t="s">
        <v>66</v>
      </c>
      <c r="AH237" s="25" t="str">
        <f t="shared" si="10"/>
        <v xml:space="preserve">KR 27 B  23  86 SUR  </v>
      </c>
      <c r="AI237" s="25" t="s">
        <v>61</v>
      </c>
      <c r="AJ237" s="25" t="s">
        <v>61</v>
      </c>
      <c r="AK237" s="25" t="s">
        <v>374</v>
      </c>
      <c r="AM237" s="25" t="s">
        <v>375</v>
      </c>
      <c r="AP237" s="25">
        <v>4</v>
      </c>
      <c r="AQ237" s="34">
        <v>41708</v>
      </c>
      <c r="AR237" s="34">
        <v>41732</v>
      </c>
      <c r="AS237" s="36">
        <f t="shared" si="9"/>
        <v>24</v>
      </c>
      <c r="AT237" s="25" t="s">
        <v>806</v>
      </c>
      <c r="AU237" s="25" t="s">
        <v>15</v>
      </c>
    </row>
    <row r="238" spans="1:84">
      <c r="B238" s="25" t="s">
        <v>4373</v>
      </c>
      <c r="C238" s="25" t="s">
        <v>4374</v>
      </c>
      <c r="E238" s="25" t="s">
        <v>58</v>
      </c>
      <c r="H238" s="25" t="s">
        <v>482</v>
      </c>
      <c r="I238" s="25" t="s">
        <v>3050</v>
      </c>
      <c r="T238" s="25" t="str">
        <f t="shared" si="8"/>
        <v xml:space="preserve">         </v>
      </c>
      <c r="U238" s="25" t="s">
        <v>61</v>
      </c>
      <c r="V238" s="25" t="s">
        <v>61</v>
      </c>
      <c r="W238" s="25" t="s">
        <v>4375</v>
      </c>
      <c r="X238" s="25" t="s">
        <v>63</v>
      </c>
      <c r="Y238" s="25">
        <v>46</v>
      </c>
      <c r="Z238" s="25" t="s">
        <v>83</v>
      </c>
      <c r="AB238" s="25">
        <v>42</v>
      </c>
      <c r="AD238" s="25">
        <v>29</v>
      </c>
      <c r="AE238" s="25" t="s">
        <v>66</v>
      </c>
      <c r="AH238" s="25" t="str">
        <f t="shared" si="10"/>
        <v xml:space="preserve">KR 46 A  42  29 SUR  </v>
      </c>
      <c r="AI238" s="25">
        <v>15510958</v>
      </c>
      <c r="AJ238" s="25">
        <v>4016454</v>
      </c>
      <c r="AK238" s="25" t="s">
        <v>316</v>
      </c>
      <c r="AM238" s="25" t="s">
        <v>3880</v>
      </c>
      <c r="AP238" s="25">
        <v>7</v>
      </c>
      <c r="AQ238" s="34">
        <v>41708</v>
      </c>
      <c r="AR238" s="34">
        <v>41708</v>
      </c>
      <c r="AS238" s="36">
        <f t="shared" si="9"/>
        <v>0</v>
      </c>
      <c r="AT238" s="25" t="s">
        <v>792</v>
      </c>
      <c r="AU238" s="25" t="s">
        <v>15</v>
      </c>
      <c r="AW238" s="38">
        <v>41705</v>
      </c>
      <c r="AX238" s="37" t="s">
        <v>503</v>
      </c>
      <c r="AY238" s="38">
        <v>41708</v>
      </c>
      <c r="AZ238" s="39">
        <v>41715</v>
      </c>
      <c r="CF238" s="38"/>
    </row>
    <row r="239" spans="1:84">
      <c r="B239" s="25" t="s">
        <v>4376</v>
      </c>
      <c r="C239" s="25">
        <v>1308999</v>
      </c>
      <c r="E239" s="25" t="s">
        <v>101</v>
      </c>
      <c r="H239" s="25" t="s">
        <v>694</v>
      </c>
      <c r="I239" s="25" t="s">
        <v>3050</v>
      </c>
      <c r="T239" s="25" t="str">
        <f t="shared" si="8"/>
        <v xml:space="preserve">         </v>
      </c>
      <c r="U239" s="25" t="s">
        <v>61</v>
      </c>
      <c r="V239" s="25" t="s">
        <v>61</v>
      </c>
      <c r="W239" s="25" t="s">
        <v>4377</v>
      </c>
      <c r="X239" s="25" t="s">
        <v>63</v>
      </c>
      <c r="Y239" s="25">
        <v>38</v>
      </c>
      <c r="AB239" s="25">
        <v>38</v>
      </c>
      <c r="AD239" s="25">
        <v>60</v>
      </c>
      <c r="AE239" s="25" t="s">
        <v>66</v>
      </c>
      <c r="AG239" s="25">
        <v>103</v>
      </c>
      <c r="AH239" s="25" t="str">
        <f t="shared" si="10"/>
        <v>KR 38   38  60 SUR  103</v>
      </c>
      <c r="AI239" s="25" t="s">
        <v>61</v>
      </c>
      <c r="AJ239" s="25" t="s">
        <v>61</v>
      </c>
      <c r="AK239" s="25" t="s">
        <v>211</v>
      </c>
      <c r="AM239" s="25" t="s">
        <v>3889</v>
      </c>
      <c r="AP239" s="25">
        <v>9</v>
      </c>
      <c r="AQ239" s="34">
        <v>41709</v>
      </c>
      <c r="AR239" s="34">
        <v>41709</v>
      </c>
      <c r="AS239" s="36">
        <f t="shared" si="9"/>
        <v>0</v>
      </c>
      <c r="AT239" s="25" t="s">
        <v>792</v>
      </c>
      <c r="AU239" s="25" t="s">
        <v>252</v>
      </c>
      <c r="AW239" s="38">
        <v>41708</v>
      </c>
      <c r="AX239" s="37" t="s">
        <v>1029</v>
      </c>
      <c r="AY239" s="38">
        <v>41709</v>
      </c>
    </row>
    <row r="240" spans="1:84">
      <c r="B240" s="25" t="s">
        <v>4378</v>
      </c>
      <c r="C240" s="25">
        <v>1309041</v>
      </c>
      <c r="E240" s="25" t="s">
        <v>58</v>
      </c>
      <c r="H240" s="25" t="s">
        <v>482</v>
      </c>
      <c r="I240" s="25" t="s">
        <v>273</v>
      </c>
      <c r="T240" s="25" t="str">
        <f t="shared" si="8"/>
        <v xml:space="preserve">         </v>
      </c>
      <c r="U240" s="25" t="s">
        <v>61</v>
      </c>
      <c r="V240" s="25" t="s">
        <v>61</v>
      </c>
      <c r="W240" s="25" t="s">
        <v>82</v>
      </c>
      <c r="X240" s="25" t="s">
        <v>63</v>
      </c>
      <c r="Y240" s="25">
        <v>42</v>
      </c>
      <c r="Z240" s="25" t="s">
        <v>136</v>
      </c>
      <c r="AB240" s="25">
        <v>42</v>
      </c>
      <c r="AC240" s="25" t="s">
        <v>315</v>
      </c>
      <c r="AD240" s="25">
        <v>45</v>
      </c>
      <c r="AE240" s="25" t="s">
        <v>66</v>
      </c>
      <c r="AF240" s="25">
        <v>7.1</v>
      </c>
      <c r="AG240" s="25">
        <v>5</v>
      </c>
      <c r="AH240" s="25" t="str">
        <f t="shared" si="10"/>
        <v>KR 42 DD  42 E 45 SUR 7,1 5</v>
      </c>
      <c r="AI240" s="25" t="s">
        <v>61</v>
      </c>
      <c r="AJ240" s="25" t="s">
        <v>61</v>
      </c>
      <c r="AK240" s="25" t="s">
        <v>225</v>
      </c>
      <c r="AM240" s="25" t="s">
        <v>226</v>
      </c>
      <c r="AP240" s="25">
        <v>7</v>
      </c>
      <c r="AQ240" s="34">
        <v>41710</v>
      </c>
      <c r="AR240" s="34">
        <v>41718</v>
      </c>
      <c r="AS240" s="36">
        <f t="shared" si="9"/>
        <v>8</v>
      </c>
      <c r="AT240" s="25" t="s">
        <v>792</v>
      </c>
      <c r="AU240" s="25" t="s">
        <v>15</v>
      </c>
      <c r="CF240" s="38">
        <v>41801</v>
      </c>
    </row>
    <row r="241" spans="1:84">
      <c r="B241" s="25" t="s">
        <v>4379</v>
      </c>
      <c r="C241" s="25" t="s">
        <v>4380</v>
      </c>
      <c r="E241" s="25" t="s">
        <v>3934</v>
      </c>
      <c r="H241" s="25" t="s">
        <v>4381</v>
      </c>
      <c r="I241" s="25" t="s">
        <v>273</v>
      </c>
      <c r="T241" s="25" t="str">
        <f t="shared" si="8"/>
        <v xml:space="preserve">         </v>
      </c>
      <c r="U241" s="25" t="s">
        <v>61</v>
      </c>
      <c r="V241" s="25" t="s">
        <v>61</v>
      </c>
      <c r="W241" s="25" t="s">
        <v>4382</v>
      </c>
      <c r="X241" s="25" t="s">
        <v>146</v>
      </c>
      <c r="Y241" s="25">
        <v>35</v>
      </c>
      <c r="Z241" s="25" t="s">
        <v>170</v>
      </c>
      <c r="AA241" s="25" t="s">
        <v>66</v>
      </c>
      <c r="AH241" s="25" t="str">
        <f t="shared" si="10"/>
        <v xml:space="preserve">TR 35 D SUR      </v>
      </c>
      <c r="AI241" s="25" t="s">
        <v>61</v>
      </c>
      <c r="AJ241" s="25" t="s">
        <v>61</v>
      </c>
      <c r="AK241" s="25" t="s">
        <v>232</v>
      </c>
      <c r="AM241" s="25" t="s">
        <v>3986</v>
      </c>
      <c r="AP241" s="25">
        <v>9</v>
      </c>
      <c r="AQ241" s="34">
        <v>41710</v>
      </c>
      <c r="AR241" s="34">
        <v>41730</v>
      </c>
      <c r="AS241" s="36">
        <f t="shared" si="9"/>
        <v>20</v>
      </c>
      <c r="AT241" s="25" t="s">
        <v>792</v>
      </c>
      <c r="AU241" s="25" t="s">
        <v>15</v>
      </c>
      <c r="AW241" s="38">
        <v>41365</v>
      </c>
      <c r="AX241" s="37" t="s">
        <v>928</v>
      </c>
      <c r="AY241" s="38">
        <v>41731</v>
      </c>
      <c r="AZ241" s="38">
        <v>41837</v>
      </c>
      <c r="BA241" s="37" t="s">
        <v>140</v>
      </c>
      <c r="BB241" s="38">
        <v>41837</v>
      </c>
      <c r="CF241" s="38">
        <v>41841</v>
      </c>
    </row>
    <row r="242" spans="1:84">
      <c r="B242" s="25" t="s">
        <v>4383</v>
      </c>
      <c r="C242" s="25">
        <v>1309047</v>
      </c>
      <c r="E242" s="25" t="s">
        <v>58</v>
      </c>
      <c r="H242" s="25" t="s">
        <v>482</v>
      </c>
      <c r="I242" s="25" t="s">
        <v>273</v>
      </c>
      <c r="T242" s="25" t="str">
        <f t="shared" si="8"/>
        <v xml:space="preserve">         </v>
      </c>
      <c r="U242" s="25" t="s">
        <v>61</v>
      </c>
      <c r="V242" s="25" t="s">
        <v>61</v>
      </c>
      <c r="W242" s="25" t="s">
        <v>82</v>
      </c>
      <c r="X242" s="25" t="s">
        <v>146</v>
      </c>
      <c r="Y242" s="25">
        <v>33</v>
      </c>
      <c r="AA242" s="25" t="s">
        <v>66</v>
      </c>
      <c r="AB242" s="25">
        <v>32</v>
      </c>
      <c r="AC242" s="25" t="s">
        <v>170</v>
      </c>
      <c r="AD242" s="25">
        <v>52</v>
      </c>
      <c r="AH242" s="25" t="str">
        <f t="shared" si="10"/>
        <v xml:space="preserve">TR 33  SUR 32 D 52   </v>
      </c>
      <c r="AI242" s="25" t="s">
        <v>61</v>
      </c>
      <c r="AJ242" s="25" t="s">
        <v>61</v>
      </c>
      <c r="AK242" s="25" t="s">
        <v>496</v>
      </c>
      <c r="AM242" s="25" t="s">
        <v>4116</v>
      </c>
      <c r="AP242" s="25">
        <v>9</v>
      </c>
      <c r="AQ242" s="34">
        <v>41710</v>
      </c>
      <c r="AR242" s="34">
        <v>41710</v>
      </c>
      <c r="AS242" s="36">
        <f t="shared" si="9"/>
        <v>0</v>
      </c>
      <c r="AT242" s="25" t="s">
        <v>792</v>
      </c>
      <c r="AU242" s="25" t="s">
        <v>15</v>
      </c>
      <c r="AW242" s="38">
        <v>41708</v>
      </c>
      <c r="AX242" s="37" t="s">
        <v>503</v>
      </c>
      <c r="AY242" s="38">
        <v>41710</v>
      </c>
      <c r="AZ242" s="38">
        <v>41718</v>
      </c>
      <c r="BA242" s="37" t="s">
        <v>503</v>
      </c>
      <c r="BB242" s="38">
        <v>41719</v>
      </c>
      <c r="CF242" s="38">
        <v>41725</v>
      </c>
    </row>
    <row r="243" spans="1:84">
      <c r="A243" s="25" t="s">
        <v>4384</v>
      </c>
      <c r="B243" s="25" t="s">
        <v>4385</v>
      </c>
      <c r="C243" s="25" t="s">
        <v>4386</v>
      </c>
      <c r="E243" s="25" t="s">
        <v>58</v>
      </c>
      <c r="H243" s="25" t="s">
        <v>482</v>
      </c>
      <c r="I243" s="25" t="s">
        <v>3050</v>
      </c>
      <c r="T243" s="25" t="str">
        <f t="shared" si="8"/>
        <v xml:space="preserve">         </v>
      </c>
      <c r="U243" s="25" t="s">
        <v>61</v>
      </c>
      <c r="V243" s="25" t="s">
        <v>61</v>
      </c>
      <c r="W243" s="25" t="s">
        <v>4387</v>
      </c>
      <c r="X243" s="25" t="s">
        <v>63</v>
      </c>
      <c r="Y243" s="25">
        <v>26</v>
      </c>
      <c r="AB243" s="25">
        <v>41</v>
      </c>
      <c r="AD243" s="25">
        <v>61</v>
      </c>
      <c r="AE243" s="25" t="s">
        <v>66</v>
      </c>
      <c r="AH243" s="25" t="str">
        <f t="shared" si="10"/>
        <v xml:space="preserve">KR 26   41  61 SUR  </v>
      </c>
      <c r="AI243" s="25" t="s">
        <v>61</v>
      </c>
      <c r="AJ243" s="25">
        <v>2705187</v>
      </c>
      <c r="AK243" s="25" t="s">
        <v>322</v>
      </c>
      <c r="AM243" s="25" t="s">
        <v>138</v>
      </c>
      <c r="AP243" s="25">
        <v>6</v>
      </c>
      <c r="AQ243" s="34">
        <v>41710</v>
      </c>
      <c r="AR243" s="34">
        <v>41710</v>
      </c>
      <c r="AS243" s="36">
        <f t="shared" si="9"/>
        <v>0</v>
      </c>
      <c r="AT243" s="25" t="s">
        <v>792</v>
      </c>
      <c r="AU243" s="25" t="s">
        <v>15</v>
      </c>
      <c r="AW243" s="38">
        <v>41710</v>
      </c>
      <c r="AX243" s="37" t="s">
        <v>3656</v>
      </c>
      <c r="AY243" s="38">
        <v>41710</v>
      </c>
      <c r="AZ243" s="110">
        <v>41733</v>
      </c>
      <c r="BA243" s="37" t="s">
        <v>3656</v>
      </c>
      <c r="BB243" s="38">
        <v>41733</v>
      </c>
      <c r="CF243" s="38">
        <v>41733</v>
      </c>
    </row>
    <row r="244" spans="1:84">
      <c r="B244" s="25" t="s">
        <v>4388</v>
      </c>
      <c r="C244" s="25" t="s">
        <v>4389</v>
      </c>
      <c r="D244" s="25" t="s">
        <v>3928</v>
      </c>
      <c r="H244" s="25" t="s">
        <v>4390</v>
      </c>
      <c r="I244" s="25" t="s">
        <v>3366</v>
      </c>
      <c r="U244" s="25" t="s">
        <v>61</v>
      </c>
      <c r="V244" s="25" t="s">
        <v>61</v>
      </c>
      <c r="W244" s="25" t="s">
        <v>4391</v>
      </c>
      <c r="X244" s="25" t="s">
        <v>289</v>
      </c>
      <c r="Y244" s="25">
        <v>33</v>
      </c>
      <c r="AB244" s="25">
        <v>34</v>
      </c>
      <c r="AC244" s="25" t="s">
        <v>170</v>
      </c>
      <c r="AD244" s="25">
        <v>54</v>
      </c>
      <c r="AE244" s="25" t="s">
        <v>66</v>
      </c>
      <c r="AH244" s="25" t="str">
        <f t="shared" si="10"/>
        <v xml:space="preserve">DG 33   34 D 54 SUR  </v>
      </c>
      <c r="AI244" s="25">
        <v>32329129</v>
      </c>
      <c r="AJ244" s="25">
        <v>2760664</v>
      </c>
      <c r="AK244" s="25" t="s">
        <v>232</v>
      </c>
      <c r="AM244" s="25" t="s">
        <v>3986</v>
      </c>
      <c r="AP244" s="25">
        <v>9</v>
      </c>
      <c r="AQ244" s="34">
        <v>41711</v>
      </c>
      <c r="AR244" s="34">
        <v>41711</v>
      </c>
      <c r="AS244" s="36">
        <f t="shared" si="9"/>
        <v>0</v>
      </c>
      <c r="AT244" s="25" t="s">
        <v>792</v>
      </c>
      <c r="AU244" s="25" t="s">
        <v>15</v>
      </c>
      <c r="AW244" s="38">
        <v>41711</v>
      </c>
      <c r="AX244" s="37" t="s">
        <v>140</v>
      </c>
      <c r="AY244" s="38">
        <v>41711</v>
      </c>
      <c r="CF244" s="38">
        <v>41764</v>
      </c>
    </row>
    <row r="245" spans="1:84">
      <c r="A245" s="25" t="s">
        <v>4392</v>
      </c>
      <c r="B245" s="25" t="s">
        <v>4393</v>
      </c>
      <c r="C245" s="25">
        <v>1309083</v>
      </c>
      <c r="E245" s="25" t="s">
        <v>101</v>
      </c>
      <c r="H245" s="25" t="s">
        <v>694</v>
      </c>
      <c r="I245" s="25" t="s">
        <v>273</v>
      </c>
      <c r="T245" s="25" t="str">
        <f t="shared" si="8"/>
        <v xml:space="preserve">         </v>
      </c>
      <c r="U245" s="25" t="s">
        <v>61</v>
      </c>
      <c r="V245" s="25" t="s">
        <v>61</v>
      </c>
      <c r="W245" s="25" t="s">
        <v>4394</v>
      </c>
      <c r="X245" s="25" t="s">
        <v>80</v>
      </c>
      <c r="Y245" s="25">
        <v>40</v>
      </c>
      <c r="AA245" s="25" t="s">
        <v>66</v>
      </c>
      <c r="AB245" s="25">
        <v>24</v>
      </c>
      <c r="AC245" s="25" t="s">
        <v>183</v>
      </c>
      <c r="AD245" s="25">
        <v>4</v>
      </c>
      <c r="AH245" s="25" t="str">
        <f t="shared" si="10"/>
        <v xml:space="preserve">CL 40  SUR 24 EE 4   </v>
      </c>
      <c r="AI245" s="25" t="s">
        <v>61</v>
      </c>
      <c r="AJ245" s="25" t="s">
        <v>61</v>
      </c>
      <c r="AK245" s="25" t="s">
        <v>74</v>
      </c>
      <c r="AM245" s="25" t="s">
        <v>137</v>
      </c>
      <c r="AP245" s="25">
        <v>6</v>
      </c>
      <c r="AQ245" s="34">
        <v>41711</v>
      </c>
      <c r="AR245" s="34">
        <v>41711</v>
      </c>
      <c r="AS245" s="36">
        <f t="shared" si="9"/>
        <v>0</v>
      </c>
      <c r="AT245" s="25" t="s">
        <v>792</v>
      </c>
      <c r="AU245" s="25" t="s">
        <v>15</v>
      </c>
      <c r="AW245" s="38">
        <v>41711</v>
      </c>
      <c r="AX245" s="37" t="s">
        <v>503</v>
      </c>
      <c r="AY245" s="38">
        <v>41712</v>
      </c>
      <c r="CF245" s="38">
        <v>41725</v>
      </c>
    </row>
    <row r="246" spans="1:84">
      <c r="A246" s="25" t="s">
        <v>4395</v>
      </c>
      <c r="B246" s="25" t="s">
        <v>4396</v>
      </c>
      <c r="C246" s="25" t="s">
        <v>4397</v>
      </c>
      <c r="E246" s="25" t="s">
        <v>58</v>
      </c>
      <c r="H246" s="25" t="s">
        <v>482</v>
      </c>
      <c r="I246" s="25" t="s">
        <v>273</v>
      </c>
      <c r="T246" s="25" t="str">
        <f t="shared" si="8"/>
        <v xml:space="preserve">         </v>
      </c>
      <c r="U246" s="25" t="s">
        <v>61</v>
      </c>
      <c r="V246" s="25" t="s">
        <v>61</v>
      </c>
      <c r="W246" s="25" t="s">
        <v>4398</v>
      </c>
      <c r="X246" s="25" t="s">
        <v>80</v>
      </c>
      <c r="Y246" s="25">
        <v>40</v>
      </c>
      <c r="Z246" s="25" t="s">
        <v>104</v>
      </c>
      <c r="AA246" s="25" t="s">
        <v>66</v>
      </c>
      <c r="AB246" s="25">
        <v>28</v>
      </c>
      <c r="AD246" s="25">
        <v>1</v>
      </c>
      <c r="AH246" s="25" t="str">
        <f t="shared" si="10"/>
        <v xml:space="preserve">CL 40 B SUR 28  1   </v>
      </c>
      <c r="AI246" s="25" t="s">
        <v>61</v>
      </c>
      <c r="AJ246" s="25" t="s">
        <v>61</v>
      </c>
      <c r="AK246" s="25" t="s">
        <v>3675</v>
      </c>
      <c r="AM246" s="25" t="s">
        <v>155</v>
      </c>
      <c r="AP246" s="25">
        <v>6</v>
      </c>
      <c r="AQ246" s="34">
        <v>41712</v>
      </c>
      <c r="AR246" s="34">
        <v>41712</v>
      </c>
      <c r="AS246" s="36">
        <f t="shared" si="9"/>
        <v>0</v>
      </c>
      <c r="AT246" s="25" t="s">
        <v>792</v>
      </c>
      <c r="AU246" s="25" t="s">
        <v>15</v>
      </c>
      <c r="AW246" s="38">
        <v>41717</v>
      </c>
      <c r="AX246" s="37" t="s">
        <v>3656</v>
      </c>
      <c r="AY246" s="38">
        <v>41724</v>
      </c>
      <c r="CF246" s="38">
        <v>41827</v>
      </c>
    </row>
    <row r="247" spans="1:84">
      <c r="B247" s="25" t="s">
        <v>4399</v>
      </c>
      <c r="C247" s="25">
        <v>1309111</v>
      </c>
      <c r="D247" s="25" t="s">
        <v>125</v>
      </c>
      <c r="H247" s="25" t="s">
        <v>4400</v>
      </c>
      <c r="I247" s="25" t="s">
        <v>4401</v>
      </c>
      <c r="J247" s="25" t="s">
        <v>4141</v>
      </c>
      <c r="K247" s="25">
        <v>27</v>
      </c>
      <c r="L247" s="25" t="s">
        <v>170</v>
      </c>
      <c r="M247" s="25" t="s">
        <v>66</v>
      </c>
      <c r="N247" s="25">
        <v>27</v>
      </c>
      <c r="O247" s="25" t="s">
        <v>81</v>
      </c>
      <c r="P247" s="25">
        <v>150</v>
      </c>
      <c r="T247" s="25" t="str">
        <f t="shared" si="8"/>
        <v xml:space="preserve">Cl 27 D SUR 27 C 150   </v>
      </c>
      <c r="U247" s="25">
        <v>42990472</v>
      </c>
      <c r="V247" s="25">
        <v>3187641071</v>
      </c>
      <c r="W247" s="25" t="s">
        <v>4402</v>
      </c>
      <c r="X247" s="25" t="s">
        <v>80</v>
      </c>
      <c r="Y247" s="25">
        <v>27</v>
      </c>
      <c r="Z247" s="25" t="s">
        <v>170</v>
      </c>
      <c r="AA247" s="25" t="s">
        <v>66</v>
      </c>
      <c r="AB247" s="25">
        <v>27</v>
      </c>
      <c r="AC247" s="25" t="s">
        <v>81</v>
      </c>
      <c r="AD247" s="25">
        <v>150</v>
      </c>
      <c r="AG247" s="25">
        <v>513</v>
      </c>
      <c r="AH247" s="25" t="str">
        <f t="shared" si="10"/>
        <v>CL 27 D SUR 27 C 150   513</v>
      </c>
      <c r="AI247" s="25" t="s">
        <v>61</v>
      </c>
      <c r="AJ247" s="25" t="s">
        <v>61</v>
      </c>
      <c r="AK247" s="25" t="s">
        <v>311</v>
      </c>
      <c r="AM247" s="25" t="s">
        <v>3950</v>
      </c>
      <c r="AP247" s="25">
        <v>3</v>
      </c>
      <c r="AQ247" s="34">
        <v>41715</v>
      </c>
      <c r="AR247" s="34">
        <v>41730</v>
      </c>
      <c r="AS247" s="36">
        <f t="shared" si="9"/>
        <v>15</v>
      </c>
      <c r="AT247" s="25" t="s">
        <v>792</v>
      </c>
      <c r="AU247" s="25" t="s">
        <v>15</v>
      </c>
      <c r="CF247" s="38">
        <v>41787</v>
      </c>
    </row>
    <row r="248" spans="1:84">
      <c r="B248" s="25" t="s">
        <v>4403</v>
      </c>
      <c r="C248" s="25">
        <v>1309112</v>
      </c>
      <c r="D248" s="25" t="s">
        <v>3591</v>
      </c>
      <c r="H248" s="25" t="s">
        <v>2308</v>
      </c>
      <c r="I248" s="25" t="s">
        <v>4404</v>
      </c>
      <c r="J248" s="25" t="s">
        <v>4141</v>
      </c>
      <c r="K248" s="25">
        <v>40</v>
      </c>
      <c r="M248" s="25" t="s">
        <v>66</v>
      </c>
      <c r="T248" s="25" t="str">
        <f t="shared" si="8"/>
        <v xml:space="preserve">Cl 40  SUR      </v>
      </c>
      <c r="U248" s="25">
        <v>98707651</v>
      </c>
      <c r="V248" s="25">
        <v>3332083</v>
      </c>
      <c r="W248" s="25" t="s">
        <v>4405</v>
      </c>
      <c r="X248" s="25" t="s">
        <v>80</v>
      </c>
      <c r="Y248" s="25">
        <v>40</v>
      </c>
      <c r="AA248" s="25" t="s">
        <v>66</v>
      </c>
      <c r="AH248" s="25" t="str">
        <f t="shared" si="10"/>
        <v xml:space="preserve">CL 40  SUR      </v>
      </c>
      <c r="AI248" s="25" t="s">
        <v>61</v>
      </c>
      <c r="AJ248" s="25" t="s">
        <v>61</v>
      </c>
      <c r="AK248" s="25" t="s">
        <v>74</v>
      </c>
      <c r="AM248" s="25" t="s">
        <v>137</v>
      </c>
      <c r="AP248" s="25">
        <v>6</v>
      </c>
      <c r="AQ248" s="34">
        <v>41715</v>
      </c>
      <c r="AR248" s="34">
        <v>41716</v>
      </c>
      <c r="AS248" s="36">
        <f t="shared" si="9"/>
        <v>1</v>
      </c>
      <c r="AT248" s="25" t="s">
        <v>792</v>
      </c>
      <c r="AU248" s="25" t="s">
        <v>15</v>
      </c>
      <c r="AW248" s="38">
        <v>41716</v>
      </c>
      <c r="AX248" s="37" t="s">
        <v>1029</v>
      </c>
      <c r="AY248" s="38">
        <v>41723</v>
      </c>
      <c r="CF248" s="38">
        <v>42020</v>
      </c>
    </row>
    <row r="249" spans="1:84">
      <c r="B249" s="25" t="s">
        <v>4406</v>
      </c>
      <c r="C249" s="25">
        <v>1309113</v>
      </c>
      <c r="E249" s="25" t="s">
        <v>101</v>
      </c>
      <c r="H249" s="25" t="s">
        <v>699</v>
      </c>
      <c r="I249" s="25" t="s">
        <v>4407</v>
      </c>
      <c r="J249" s="25" t="s">
        <v>4141</v>
      </c>
      <c r="K249" s="25">
        <v>40</v>
      </c>
      <c r="L249" s="25" t="s">
        <v>104</v>
      </c>
      <c r="M249" s="25" t="s">
        <v>66</v>
      </c>
      <c r="N249" s="25">
        <v>26</v>
      </c>
      <c r="P249" s="25">
        <v>105</v>
      </c>
      <c r="T249" s="25" t="str">
        <f t="shared" si="8"/>
        <v xml:space="preserve">Cl 40 B SUR 26  105   </v>
      </c>
      <c r="U249" s="25">
        <v>98562599</v>
      </c>
      <c r="V249" s="25">
        <v>3332430</v>
      </c>
      <c r="W249" s="25" t="s">
        <v>4408</v>
      </c>
      <c r="X249" s="25" t="s">
        <v>80</v>
      </c>
      <c r="Y249" s="25">
        <v>40</v>
      </c>
      <c r="Z249" s="25" t="s">
        <v>104</v>
      </c>
      <c r="AA249" s="25" t="s">
        <v>66</v>
      </c>
      <c r="AB249" s="25">
        <v>26</v>
      </c>
      <c r="AD249" s="25">
        <v>106</v>
      </c>
      <c r="AH249" s="25" t="str">
        <f t="shared" si="10"/>
        <v xml:space="preserve">CL 40 B SUR 26  106   </v>
      </c>
      <c r="AI249" s="25" t="s">
        <v>61</v>
      </c>
      <c r="AJ249" s="25" t="s">
        <v>61</v>
      </c>
      <c r="AK249" s="25" t="s">
        <v>3675</v>
      </c>
      <c r="AM249" s="25" t="s">
        <v>155</v>
      </c>
      <c r="AP249" s="25">
        <v>6</v>
      </c>
      <c r="AQ249" s="34">
        <v>41715</v>
      </c>
      <c r="AR249" s="34">
        <v>41730</v>
      </c>
      <c r="AS249" s="36">
        <f t="shared" si="9"/>
        <v>15</v>
      </c>
      <c r="AT249" s="25" t="s">
        <v>792</v>
      </c>
      <c r="AU249" s="25" t="s">
        <v>15</v>
      </c>
      <c r="CF249" s="38">
        <v>41841</v>
      </c>
    </row>
    <row r="250" spans="1:84">
      <c r="B250" s="25" t="s">
        <v>4409</v>
      </c>
      <c r="C250" s="25">
        <v>1309117</v>
      </c>
      <c r="E250" s="25" t="s">
        <v>101</v>
      </c>
      <c r="H250" s="25" t="s">
        <v>784</v>
      </c>
      <c r="I250" s="25" t="s">
        <v>3870</v>
      </c>
      <c r="T250" s="25" t="str">
        <f t="shared" si="8"/>
        <v xml:space="preserve">         </v>
      </c>
      <c r="U250" s="25" t="s">
        <v>61</v>
      </c>
      <c r="V250" s="25" t="s">
        <v>61</v>
      </c>
      <c r="W250" s="25" t="s">
        <v>1410</v>
      </c>
      <c r="X250" s="25" t="s">
        <v>63</v>
      </c>
      <c r="Y250" s="25">
        <v>37</v>
      </c>
      <c r="AB250" s="25">
        <v>38</v>
      </c>
      <c r="AC250" s="25" t="s">
        <v>83</v>
      </c>
      <c r="AD250" s="25">
        <v>44</v>
      </c>
      <c r="AE250" s="25" t="s">
        <v>66</v>
      </c>
      <c r="AH250" s="25" t="str">
        <f t="shared" si="10"/>
        <v xml:space="preserve">KR 37   38 A 44 SUR  </v>
      </c>
      <c r="AI250" s="25" t="s">
        <v>61</v>
      </c>
      <c r="AJ250" s="25" t="s">
        <v>61</v>
      </c>
      <c r="AK250" s="25" t="s">
        <v>211</v>
      </c>
      <c r="AM250" s="25" t="s">
        <v>3889</v>
      </c>
      <c r="AP250" s="25">
        <v>9</v>
      </c>
      <c r="AQ250" s="34">
        <v>41715</v>
      </c>
      <c r="AR250" s="34">
        <v>41730</v>
      </c>
      <c r="AS250" s="36">
        <f t="shared" si="9"/>
        <v>15</v>
      </c>
      <c r="AT250" s="25" t="s">
        <v>792</v>
      </c>
      <c r="AU250" s="25" t="s">
        <v>195</v>
      </c>
    </row>
    <row r="251" spans="1:84">
      <c r="B251" s="25" t="s">
        <v>4410</v>
      </c>
      <c r="C251" s="25">
        <v>1309126</v>
      </c>
      <c r="D251" s="25" t="s">
        <v>125</v>
      </c>
      <c r="H251" s="25" t="s">
        <v>4411</v>
      </c>
      <c r="I251" s="25" t="s">
        <v>4412</v>
      </c>
      <c r="J251" s="25" t="s">
        <v>63</v>
      </c>
      <c r="K251" s="25">
        <v>24</v>
      </c>
      <c r="L251" s="25" t="s">
        <v>72</v>
      </c>
      <c r="N251" s="25">
        <v>40</v>
      </c>
      <c r="P251" s="25">
        <v>53</v>
      </c>
      <c r="Q251" s="25" t="s">
        <v>66</v>
      </c>
      <c r="T251" s="25" t="str">
        <f t="shared" si="8"/>
        <v xml:space="preserve">KR 24 F  40  53 SUR  </v>
      </c>
      <c r="U251" s="25" t="s">
        <v>61</v>
      </c>
      <c r="V251" s="25">
        <v>3332891</v>
      </c>
      <c r="W251" s="25" t="s">
        <v>4413</v>
      </c>
      <c r="X251" s="25" t="s">
        <v>63</v>
      </c>
      <c r="Y251" s="25">
        <v>24</v>
      </c>
      <c r="Z251" s="25" t="s">
        <v>72</v>
      </c>
      <c r="AB251" s="25">
        <v>40</v>
      </c>
      <c r="AD251" s="25">
        <v>53</v>
      </c>
      <c r="AE251" s="25" t="s">
        <v>66</v>
      </c>
      <c r="AH251" s="25" t="str">
        <f t="shared" si="10"/>
        <v xml:space="preserve">KR 24 F  40  53 SUR  </v>
      </c>
      <c r="AI251" s="25">
        <v>1037451048</v>
      </c>
      <c r="AJ251" s="25">
        <v>3327939</v>
      </c>
      <c r="AK251" s="25" t="s">
        <v>74</v>
      </c>
      <c r="AM251" s="25" t="s">
        <v>137</v>
      </c>
      <c r="AP251" s="25">
        <v>6</v>
      </c>
      <c r="AQ251" s="34">
        <v>41715</v>
      </c>
      <c r="AR251" s="34">
        <v>41715</v>
      </c>
      <c r="AS251" s="36">
        <f t="shared" si="9"/>
        <v>0</v>
      </c>
      <c r="AT251" s="25" t="s">
        <v>792</v>
      </c>
      <c r="AU251" s="25" t="s">
        <v>15</v>
      </c>
      <c r="AW251" s="38">
        <v>41712</v>
      </c>
      <c r="AX251" s="37" t="s">
        <v>503</v>
      </c>
      <c r="AY251" s="38">
        <v>41715</v>
      </c>
      <c r="CF251" s="38">
        <v>41715</v>
      </c>
    </row>
    <row r="252" spans="1:84">
      <c r="B252" s="25" t="s">
        <v>4414</v>
      </c>
      <c r="C252" s="25" t="s">
        <v>4415</v>
      </c>
      <c r="D252" s="25" t="s">
        <v>3686</v>
      </c>
      <c r="H252" s="25" t="s">
        <v>4416</v>
      </c>
      <c r="I252" s="25" t="s">
        <v>4417</v>
      </c>
      <c r="J252" s="25" t="s">
        <v>146</v>
      </c>
      <c r="K252" s="25">
        <v>35</v>
      </c>
      <c r="M252" s="25" t="s">
        <v>66</v>
      </c>
      <c r="N252" s="25">
        <v>27</v>
      </c>
      <c r="O252" s="25" t="s">
        <v>72</v>
      </c>
      <c r="P252" s="25">
        <v>51</v>
      </c>
      <c r="T252" s="25" t="str">
        <f t="shared" si="8"/>
        <v xml:space="preserve">TR 35  SUR 27 F 51   </v>
      </c>
      <c r="U252" s="25" t="s">
        <v>61</v>
      </c>
      <c r="V252" s="25">
        <v>3343517</v>
      </c>
      <c r="W252" s="25" t="s">
        <v>82</v>
      </c>
      <c r="AH252" s="25" t="str">
        <f t="shared" si="10"/>
        <v xml:space="preserve">         </v>
      </c>
      <c r="AI252" s="25" t="s">
        <v>61</v>
      </c>
      <c r="AJ252" s="25" t="s">
        <v>61</v>
      </c>
      <c r="AK252" s="25" t="s">
        <v>311</v>
      </c>
      <c r="AM252" s="25" t="s">
        <v>4051</v>
      </c>
      <c r="AP252" s="25">
        <v>5</v>
      </c>
      <c r="AQ252" s="34">
        <v>41708</v>
      </c>
      <c r="AR252" s="34">
        <v>41726</v>
      </c>
      <c r="AS252" s="36">
        <f t="shared" si="9"/>
        <v>18</v>
      </c>
      <c r="AT252" s="25" t="s">
        <v>792</v>
      </c>
      <c r="AU252" s="25" t="s">
        <v>15</v>
      </c>
    </row>
    <row r="253" spans="1:84">
      <c r="A253" s="25" t="s">
        <v>4418</v>
      </c>
      <c r="B253" s="25" t="s">
        <v>4419</v>
      </c>
      <c r="C253" s="25" t="s">
        <v>4420</v>
      </c>
      <c r="D253" s="25" t="s">
        <v>87</v>
      </c>
      <c r="H253" s="25" t="s">
        <v>4421</v>
      </c>
      <c r="I253" s="25" t="s">
        <v>4422</v>
      </c>
      <c r="J253" s="25" t="s">
        <v>4141</v>
      </c>
      <c r="K253" s="25">
        <v>36</v>
      </c>
      <c r="L253" s="25" t="s">
        <v>170</v>
      </c>
      <c r="M253" s="25" t="s">
        <v>66</v>
      </c>
      <c r="N253" s="25">
        <v>27</v>
      </c>
      <c r="O253" s="25" t="s">
        <v>298</v>
      </c>
      <c r="P253" s="25">
        <v>205</v>
      </c>
      <c r="T253" s="25" t="str">
        <f t="shared" si="8"/>
        <v xml:space="preserve">Cl 36 D SUR 27 AA 205   </v>
      </c>
      <c r="U253" s="25" t="s">
        <v>61</v>
      </c>
      <c r="V253" s="25">
        <v>2702932</v>
      </c>
      <c r="W253" s="25" t="s">
        <v>82</v>
      </c>
      <c r="AH253" s="25" t="str">
        <f t="shared" si="10"/>
        <v xml:space="preserve">         </v>
      </c>
      <c r="AI253" s="25" t="s">
        <v>61</v>
      </c>
      <c r="AJ253" s="25" t="s">
        <v>61</v>
      </c>
      <c r="AK253" s="25" t="s">
        <v>347</v>
      </c>
      <c r="AM253" s="25" t="s">
        <v>4423</v>
      </c>
      <c r="AP253" s="25">
        <v>5</v>
      </c>
      <c r="AQ253" s="34">
        <v>41708</v>
      </c>
      <c r="AR253" s="34">
        <v>41807</v>
      </c>
      <c r="AS253" s="36">
        <f t="shared" si="9"/>
        <v>99</v>
      </c>
      <c r="AT253" s="25" t="s">
        <v>792</v>
      </c>
      <c r="AU253" s="25" t="s">
        <v>15</v>
      </c>
      <c r="AW253" s="38">
        <v>41807</v>
      </c>
      <c r="AX253" s="37" t="s">
        <v>140</v>
      </c>
    </row>
    <row r="254" spans="1:84">
      <c r="A254" s="25" t="s">
        <v>4424</v>
      </c>
      <c r="B254" s="25" t="s">
        <v>4425</v>
      </c>
      <c r="C254" s="25">
        <v>1308941</v>
      </c>
      <c r="D254" s="25" t="s">
        <v>3686</v>
      </c>
      <c r="H254" s="25" t="s">
        <v>4426</v>
      </c>
      <c r="I254" s="25" t="s">
        <v>4427</v>
      </c>
      <c r="J254" s="25" t="s">
        <v>63</v>
      </c>
      <c r="K254" s="25">
        <v>10</v>
      </c>
      <c r="N254" s="25">
        <v>19</v>
      </c>
      <c r="P254" s="25">
        <v>851</v>
      </c>
      <c r="S254" s="25">
        <v>115</v>
      </c>
      <c r="T254" s="25" t="str">
        <f t="shared" si="8"/>
        <v>KR 10   19  851   115</v>
      </c>
      <c r="U254" s="25" t="s">
        <v>61</v>
      </c>
      <c r="V254" s="25">
        <v>3175973</v>
      </c>
      <c r="W254" s="25" t="s">
        <v>4428</v>
      </c>
      <c r="AG254" s="25" t="s">
        <v>4429</v>
      </c>
      <c r="AH254" s="25" t="str">
        <f t="shared" si="10"/>
        <v xml:space="preserve">         predio 220</v>
      </c>
      <c r="AI254" s="25" t="s">
        <v>61</v>
      </c>
      <c r="AJ254" s="25" t="s">
        <v>61</v>
      </c>
      <c r="AL254" s="25" t="s">
        <v>419</v>
      </c>
      <c r="AM254" s="25" t="s">
        <v>155</v>
      </c>
      <c r="AO254" s="25">
        <v>220</v>
      </c>
      <c r="AP254" s="25">
        <v>10</v>
      </c>
      <c r="AQ254" s="34">
        <v>41711</v>
      </c>
      <c r="AS254" s="36">
        <f t="shared" si="9"/>
        <v>-41711</v>
      </c>
      <c r="AT254" s="25" t="s">
        <v>792</v>
      </c>
      <c r="AU254" s="25" t="s">
        <v>15</v>
      </c>
      <c r="AV254" s="25" t="s">
        <v>4430</v>
      </c>
    </row>
    <row r="255" spans="1:84">
      <c r="B255" s="25" t="s">
        <v>4431</v>
      </c>
      <c r="C255" s="25">
        <v>112812</v>
      </c>
      <c r="G255" s="25" t="s">
        <v>4432</v>
      </c>
      <c r="H255" s="25" t="s">
        <v>4433</v>
      </c>
      <c r="I255" s="25" t="s">
        <v>4434</v>
      </c>
      <c r="T255" s="25" t="str">
        <f t="shared" si="8"/>
        <v xml:space="preserve">         </v>
      </c>
      <c r="U255" s="25" t="s">
        <v>61</v>
      </c>
      <c r="V255" s="25" t="s">
        <v>61</v>
      </c>
      <c r="W255" s="25" t="s">
        <v>1276</v>
      </c>
      <c r="AH255" s="25" t="str">
        <f t="shared" si="10"/>
        <v xml:space="preserve">         </v>
      </c>
      <c r="AI255" s="25" t="s">
        <v>61</v>
      </c>
      <c r="AJ255" s="25" t="s">
        <v>61</v>
      </c>
      <c r="AS255" s="36">
        <f t="shared" si="9"/>
        <v>0</v>
      </c>
      <c r="AT255" s="25" t="s">
        <v>815</v>
      </c>
      <c r="AU255" s="25" t="s">
        <v>815</v>
      </c>
    </row>
    <row r="256" spans="1:84">
      <c r="A256" s="25" t="s">
        <v>4435</v>
      </c>
      <c r="B256" s="25" t="s">
        <v>4436</v>
      </c>
      <c r="C256" s="25">
        <v>159678</v>
      </c>
      <c r="D256" s="25" t="s">
        <v>3686</v>
      </c>
      <c r="H256" s="25" t="s">
        <v>4437</v>
      </c>
      <c r="I256" s="25" t="s">
        <v>4438</v>
      </c>
      <c r="J256" s="25" t="s">
        <v>80</v>
      </c>
      <c r="K256" s="25">
        <v>40</v>
      </c>
      <c r="L256" s="25" t="s">
        <v>72</v>
      </c>
      <c r="M256" s="25" t="s">
        <v>66</v>
      </c>
      <c r="N256" s="25">
        <v>248</v>
      </c>
      <c r="P256" s="25">
        <v>200</v>
      </c>
      <c r="T256" s="25" t="str">
        <f t="shared" si="8"/>
        <v xml:space="preserve">CL 40 F SUR 248  200   </v>
      </c>
      <c r="U256" s="25">
        <v>42798769</v>
      </c>
      <c r="V256" s="25">
        <v>3060087</v>
      </c>
      <c r="W256" s="25" t="s">
        <v>4439</v>
      </c>
      <c r="X256" s="25" t="s">
        <v>80</v>
      </c>
      <c r="Y256" s="25">
        <v>40</v>
      </c>
      <c r="Z256" s="25" t="s">
        <v>83</v>
      </c>
      <c r="AA256" s="25" t="s">
        <v>66</v>
      </c>
      <c r="AB256" s="25">
        <v>25</v>
      </c>
      <c r="AC256" s="25" t="s">
        <v>298</v>
      </c>
      <c r="AD256" s="25">
        <v>9</v>
      </c>
      <c r="AH256" s="25" t="str">
        <f t="shared" si="10"/>
        <v xml:space="preserve">CL 40 A SUR 25 AA 9   </v>
      </c>
      <c r="AI256" s="25" t="s">
        <v>61</v>
      </c>
      <c r="AJ256" s="25" t="s">
        <v>61</v>
      </c>
      <c r="AK256" s="25" t="s">
        <v>3675</v>
      </c>
      <c r="AM256" s="25" t="s">
        <v>155</v>
      </c>
      <c r="AP256" s="25">
        <v>6</v>
      </c>
      <c r="AQ256" s="34">
        <v>41715</v>
      </c>
      <c r="AR256" s="34">
        <v>41771</v>
      </c>
      <c r="AS256" s="36">
        <f t="shared" si="9"/>
        <v>56</v>
      </c>
      <c r="AT256" s="25" t="s">
        <v>792</v>
      </c>
      <c r="AU256" s="25" t="s">
        <v>195</v>
      </c>
      <c r="AW256" s="38">
        <v>41771</v>
      </c>
      <c r="AX256" s="37" t="s">
        <v>859</v>
      </c>
      <c r="AY256" s="38">
        <v>41772</v>
      </c>
    </row>
    <row r="257" spans="1:84">
      <c r="A257" s="25" t="s">
        <v>4440</v>
      </c>
      <c r="B257" s="25" t="s">
        <v>4441</v>
      </c>
      <c r="C257" s="25">
        <v>114001</v>
      </c>
      <c r="D257" s="25" t="s">
        <v>3686</v>
      </c>
      <c r="G257" s="25" t="s">
        <v>4442</v>
      </c>
      <c r="H257" s="25" t="s">
        <v>4443</v>
      </c>
      <c r="I257" s="25" t="s">
        <v>4444</v>
      </c>
      <c r="T257" s="25" t="str">
        <f t="shared" si="8"/>
        <v xml:space="preserve">         </v>
      </c>
      <c r="U257" s="25" t="s">
        <v>61</v>
      </c>
      <c r="V257" s="25">
        <v>4938888</v>
      </c>
      <c r="W257" s="25" t="s">
        <v>4445</v>
      </c>
      <c r="AG257" s="25" t="s">
        <v>4446</v>
      </c>
      <c r="AH257" s="25" t="str">
        <f t="shared" si="10"/>
        <v xml:space="preserve">         predio 964</v>
      </c>
      <c r="AI257" s="25" t="s">
        <v>61</v>
      </c>
      <c r="AJ257" s="25" t="s">
        <v>4447</v>
      </c>
      <c r="AL257" s="25" t="s">
        <v>91</v>
      </c>
      <c r="AM257" s="25" t="s">
        <v>138</v>
      </c>
      <c r="AP257" s="25">
        <v>12</v>
      </c>
      <c r="AQ257" s="34">
        <v>41717</v>
      </c>
      <c r="AR257" s="34">
        <v>41751</v>
      </c>
      <c r="AS257" s="36">
        <f t="shared" si="9"/>
        <v>34</v>
      </c>
      <c r="AT257" s="25" t="s">
        <v>4176</v>
      </c>
      <c r="AU257" s="25" t="s">
        <v>15</v>
      </c>
      <c r="AW257" s="38">
        <v>41735</v>
      </c>
      <c r="AX257" s="37" t="s">
        <v>140</v>
      </c>
      <c r="AY257" s="38">
        <v>41735</v>
      </c>
    </row>
    <row r="258" spans="1:84">
      <c r="B258" s="25" t="s">
        <v>4448</v>
      </c>
      <c r="C258" s="25">
        <v>1309131</v>
      </c>
      <c r="E258" s="25" t="s">
        <v>101</v>
      </c>
      <c r="H258" s="25" t="s">
        <v>694</v>
      </c>
      <c r="I258" s="25" t="s">
        <v>273</v>
      </c>
      <c r="T258" s="25" t="str">
        <f t="shared" si="8"/>
        <v xml:space="preserve">         </v>
      </c>
      <c r="U258" s="25" t="s">
        <v>61</v>
      </c>
      <c r="V258" s="25" t="s">
        <v>61</v>
      </c>
      <c r="W258" s="25" t="s">
        <v>82</v>
      </c>
      <c r="X258" s="25" t="s">
        <v>80</v>
      </c>
      <c r="Y258" s="25">
        <v>40</v>
      </c>
      <c r="Z258" s="25" t="s">
        <v>170</v>
      </c>
      <c r="AA258" s="25" t="s">
        <v>66</v>
      </c>
      <c r="AB258" s="25">
        <v>28</v>
      </c>
      <c r="AD258" s="25">
        <v>18</v>
      </c>
      <c r="AH258" s="25" t="str">
        <f t="shared" si="10"/>
        <v xml:space="preserve">CL 40 D SUR 28  18   </v>
      </c>
      <c r="AI258" s="25" t="s">
        <v>61</v>
      </c>
      <c r="AJ258" s="25" t="s">
        <v>61</v>
      </c>
      <c r="AK258" s="25" t="s">
        <v>3675</v>
      </c>
      <c r="AM258" s="25" t="s">
        <v>155</v>
      </c>
      <c r="AP258" s="25">
        <v>6</v>
      </c>
      <c r="AQ258" s="34">
        <v>41715</v>
      </c>
      <c r="AR258" s="34">
        <v>41730</v>
      </c>
      <c r="AS258" s="36">
        <f t="shared" si="9"/>
        <v>15</v>
      </c>
      <c r="AT258" s="25" t="s">
        <v>792</v>
      </c>
      <c r="AU258" s="25" t="s">
        <v>15</v>
      </c>
      <c r="CF258" s="38">
        <v>41841</v>
      </c>
    </row>
    <row r="259" spans="1:84">
      <c r="B259" s="25" t="s">
        <v>4449</v>
      </c>
      <c r="C259" s="25">
        <v>1309139</v>
      </c>
      <c r="E259" s="25" t="s">
        <v>101</v>
      </c>
      <c r="H259" s="25" t="s">
        <v>4450</v>
      </c>
      <c r="I259" s="25" t="s">
        <v>3050</v>
      </c>
      <c r="T259" s="25" t="str">
        <f t="shared" si="8"/>
        <v xml:space="preserve">         </v>
      </c>
      <c r="U259" s="25" t="s">
        <v>61</v>
      </c>
      <c r="V259" s="25" t="s">
        <v>61</v>
      </c>
      <c r="W259" s="25" t="s">
        <v>4451</v>
      </c>
      <c r="AH259" s="25" t="str">
        <f t="shared" si="10"/>
        <v xml:space="preserve">         </v>
      </c>
      <c r="AI259" s="25" t="s">
        <v>61</v>
      </c>
      <c r="AJ259" s="25" t="s">
        <v>61</v>
      </c>
      <c r="AK259" s="25" t="s">
        <v>211</v>
      </c>
      <c r="AM259" s="25" t="s">
        <v>3889</v>
      </c>
      <c r="AP259" s="25">
        <v>9</v>
      </c>
      <c r="AQ259" s="34">
        <v>41716</v>
      </c>
      <c r="AR259" s="34">
        <v>41716</v>
      </c>
      <c r="AS259" s="36">
        <f t="shared" si="9"/>
        <v>0</v>
      </c>
      <c r="AT259" s="25" t="s">
        <v>792</v>
      </c>
      <c r="AU259" s="25" t="s">
        <v>15</v>
      </c>
      <c r="AW259" s="38">
        <v>41716</v>
      </c>
      <c r="AX259" s="37" t="s">
        <v>1029</v>
      </c>
      <c r="AY259" s="38">
        <v>41717</v>
      </c>
      <c r="CF259" s="38">
        <v>41723</v>
      </c>
    </row>
    <row r="260" spans="1:84">
      <c r="B260" s="25" t="s">
        <v>4452</v>
      </c>
      <c r="C260" s="25">
        <v>1309155</v>
      </c>
      <c r="D260" s="25" t="s">
        <v>94</v>
      </c>
      <c r="H260" s="25" t="s">
        <v>4453</v>
      </c>
      <c r="I260" s="25" t="s">
        <v>2760</v>
      </c>
      <c r="T260" s="25" t="str">
        <f t="shared" si="8"/>
        <v xml:space="preserve">         </v>
      </c>
      <c r="U260" s="25" t="s">
        <v>61</v>
      </c>
      <c r="V260" s="25">
        <v>3104308718</v>
      </c>
      <c r="W260" s="25" t="s">
        <v>4454</v>
      </c>
      <c r="AH260" s="25" t="str">
        <f t="shared" si="10"/>
        <v xml:space="preserve">         </v>
      </c>
      <c r="AI260" s="25" t="s">
        <v>61</v>
      </c>
      <c r="AJ260" s="25" t="s">
        <v>61</v>
      </c>
      <c r="AL260" s="25" t="s">
        <v>91</v>
      </c>
      <c r="AM260" s="25" t="s">
        <v>138</v>
      </c>
      <c r="AP260" s="25">
        <v>12</v>
      </c>
      <c r="AQ260" s="34">
        <v>41716</v>
      </c>
      <c r="AR260" s="34">
        <v>41729</v>
      </c>
      <c r="AS260" s="36">
        <f t="shared" si="9"/>
        <v>13</v>
      </c>
      <c r="AT260" s="25" t="s">
        <v>792</v>
      </c>
      <c r="AU260" s="25" t="s">
        <v>15</v>
      </c>
      <c r="AW260" s="38">
        <v>41729</v>
      </c>
      <c r="AX260" s="37" t="s">
        <v>118</v>
      </c>
      <c r="AY260" s="38">
        <v>41731</v>
      </c>
      <c r="CF260" s="38">
        <v>41731</v>
      </c>
    </row>
    <row r="261" spans="1:84">
      <c r="A261" s="25" t="s">
        <v>4455</v>
      </c>
      <c r="B261" s="25" t="s">
        <v>4456</v>
      </c>
      <c r="C261" s="25">
        <v>1308155</v>
      </c>
      <c r="D261" s="25" t="s">
        <v>3928</v>
      </c>
      <c r="H261" s="25" t="s">
        <v>1106</v>
      </c>
      <c r="I261" s="25" t="s">
        <v>624</v>
      </c>
      <c r="T261" s="25" t="str">
        <f t="shared" si="8"/>
        <v xml:space="preserve">         </v>
      </c>
      <c r="U261" s="25" t="s">
        <v>61</v>
      </c>
      <c r="V261" s="25" t="s">
        <v>61</v>
      </c>
      <c r="W261" s="25" t="s">
        <v>4097</v>
      </c>
      <c r="X261" s="25" t="s">
        <v>146</v>
      </c>
      <c r="Y261" s="25">
        <v>34</v>
      </c>
      <c r="Z261" s="25" t="s">
        <v>170</v>
      </c>
      <c r="AA261" s="25" t="s">
        <v>66</v>
      </c>
      <c r="AB261" s="25">
        <v>32</v>
      </c>
      <c r="AC261" s="25" t="s">
        <v>170</v>
      </c>
      <c r="AD261" s="25">
        <v>5</v>
      </c>
      <c r="AH261" s="25" t="str">
        <f t="shared" si="10"/>
        <v xml:space="preserve">TR 34 D SUR 32 D 5   </v>
      </c>
      <c r="AI261" s="25" t="s">
        <v>61</v>
      </c>
      <c r="AJ261" s="25">
        <v>3168344002</v>
      </c>
      <c r="AK261" s="25" t="s">
        <v>279</v>
      </c>
      <c r="AM261" s="25" t="s">
        <v>4065</v>
      </c>
      <c r="AP261" s="25">
        <v>9</v>
      </c>
      <c r="AQ261" s="34">
        <v>41723</v>
      </c>
      <c r="AS261" s="36">
        <f t="shared" si="9"/>
        <v>-41723</v>
      </c>
      <c r="AT261" s="25" t="s">
        <v>792</v>
      </c>
      <c r="AU261" s="25" t="s">
        <v>15</v>
      </c>
    </row>
    <row r="262" spans="1:84">
      <c r="B262" s="25" t="s">
        <v>4457</v>
      </c>
      <c r="C262" s="25">
        <v>1309158</v>
      </c>
      <c r="E262" s="25" t="s">
        <v>286</v>
      </c>
      <c r="H262" s="25" t="s">
        <v>4458</v>
      </c>
      <c r="I262" s="25" t="s">
        <v>273</v>
      </c>
      <c r="T262" s="25" t="str">
        <f t="shared" si="8"/>
        <v xml:space="preserve">         </v>
      </c>
      <c r="U262" s="25" t="s">
        <v>61</v>
      </c>
      <c r="V262" s="25" t="s">
        <v>61</v>
      </c>
      <c r="W262" s="25" t="s">
        <v>4459</v>
      </c>
      <c r="AH262" s="25" t="str">
        <f t="shared" ref="AH262:AH325" si="11">CONCATENATE(X262," ",Y262," ",Z262," ",AA262," ",AB262," ",AC262," ",AD262," ",AE262," ",AF262," ",AG262)</f>
        <v xml:space="preserve">         </v>
      </c>
      <c r="AI262" s="25" t="s">
        <v>61</v>
      </c>
      <c r="AJ262" s="25" t="s">
        <v>61</v>
      </c>
      <c r="AK262" s="25" t="s">
        <v>454</v>
      </c>
      <c r="AM262" s="25" t="s">
        <v>160</v>
      </c>
      <c r="AP262" s="25">
        <v>6</v>
      </c>
      <c r="AQ262" s="34">
        <v>41717</v>
      </c>
      <c r="AR262" s="34">
        <v>41730</v>
      </c>
      <c r="AS262" s="36">
        <f t="shared" ref="AS262:AS325" si="12">AR262-AQ262</f>
        <v>13</v>
      </c>
      <c r="AT262" s="25" t="s">
        <v>792</v>
      </c>
      <c r="AU262" s="25" t="s">
        <v>15</v>
      </c>
      <c r="AW262" s="38">
        <v>41730</v>
      </c>
      <c r="AX262" s="37" t="s">
        <v>503</v>
      </c>
      <c r="AY262" s="38">
        <v>41731</v>
      </c>
      <c r="CF262" s="38">
        <v>41731</v>
      </c>
    </row>
    <row r="263" spans="1:84">
      <c r="B263" s="25" t="s">
        <v>4460</v>
      </c>
      <c r="C263" s="25">
        <v>1309167</v>
      </c>
      <c r="E263" s="25" t="s">
        <v>286</v>
      </c>
      <c r="H263" s="25" t="s">
        <v>4461</v>
      </c>
      <c r="I263" s="25" t="s">
        <v>273</v>
      </c>
      <c r="T263" s="25" t="str">
        <f t="shared" ref="T263:T326" si="13">CONCATENATE(J263," ",K263," ",L263," ",M263," ",N263," ",O263," ",P263," ",Q263," ",R263," ",S263)</f>
        <v xml:space="preserve">         </v>
      </c>
      <c r="U263" s="25" t="s">
        <v>61</v>
      </c>
      <c r="V263" s="25" t="s">
        <v>61</v>
      </c>
      <c r="W263" s="25" t="s">
        <v>4462</v>
      </c>
      <c r="X263" s="25" t="s">
        <v>146</v>
      </c>
      <c r="Y263" s="25">
        <v>27</v>
      </c>
      <c r="Z263" s="25" t="s">
        <v>83</v>
      </c>
      <c r="AA263" s="25" t="s">
        <v>66</v>
      </c>
      <c r="AB263" s="25">
        <v>42</v>
      </c>
      <c r="AC263" s="25" t="s">
        <v>104</v>
      </c>
      <c r="AD263" s="25">
        <v>80</v>
      </c>
      <c r="AH263" s="25" t="str">
        <f t="shared" si="11"/>
        <v xml:space="preserve">TR 27 A SUR 42 B 80   </v>
      </c>
      <c r="AI263" s="25">
        <v>4447904</v>
      </c>
      <c r="AJ263" s="25">
        <v>9005397773</v>
      </c>
      <c r="AK263" s="25" t="s">
        <v>2861</v>
      </c>
      <c r="AM263" s="25" t="s">
        <v>4463</v>
      </c>
      <c r="AP263" s="25">
        <v>2</v>
      </c>
      <c r="AQ263" s="34">
        <v>41717</v>
      </c>
      <c r="AR263" s="34">
        <v>41730</v>
      </c>
      <c r="AS263" s="36">
        <f t="shared" si="12"/>
        <v>13</v>
      </c>
      <c r="AT263" s="25" t="s">
        <v>792</v>
      </c>
      <c r="AU263" s="25" t="s">
        <v>15</v>
      </c>
      <c r="CF263" s="38">
        <v>41841</v>
      </c>
    </row>
    <row r="264" spans="1:84">
      <c r="B264" s="25" t="s">
        <v>4464</v>
      </c>
      <c r="C264" s="25" t="s">
        <v>4465</v>
      </c>
      <c r="E264" s="25" t="s">
        <v>101</v>
      </c>
      <c r="F264" s="25">
        <v>3</v>
      </c>
      <c r="H264" s="25" t="s">
        <v>4466</v>
      </c>
      <c r="I264" s="25" t="s">
        <v>273</v>
      </c>
      <c r="T264" s="25" t="str">
        <f t="shared" si="13"/>
        <v xml:space="preserve">         </v>
      </c>
      <c r="U264" s="25" t="s">
        <v>61</v>
      </c>
      <c r="V264" s="25" t="s">
        <v>61</v>
      </c>
      <c r="W264" s="25" t="s">
        <v>4467</v>
      </c>
      <c r="X264" s="25" t="s">
        <v>289</v>
      </c>
      <c r="Y264" s="25">
        <v>29</v>
      </c>
      <c r="AB264" s="25">
        <v>34</v>
      </c>
      <c r="AC264" s="25" t="s">
        <v>104</v>
      </c>
      <c r="AD264" s="25">
        <v>58</v>
      </c>
      <c r="AE264" s="25" t="s">
        <v>66</v>
      </c>
      <c r="AH264" s="25" t="str">
        <f t="shared" si="11"/>
        <v xml:space="preserve">DG 29   34 B 58 SUR  </v>
      </c>
      <c r="AI264" s="25">
        <v>5994754</v>
      </c>
      <c r="AJ264" s="25" t="s">
        <v>61</v>
      </c>
      <c r="AK264" s="25" t="s">
        <v>194</v>
      </c>
      <c r="AM264" s="25" t="s">
        <v>3905</v>
      </c>
      <c r="AP264" s="25">
        <v>3</v>
      </c>
      <c r="AQ264" s="34">
        <v>41717</v>
      </c>
      <c r="AR264" s="34">
        <v>41717</v>
      </c>
      <c r="AS264" s="36">
        <f t="shared" si="12"/>
        <v>0</v>
      </c>
      <c r="AT264" s="25" t="s">
        <v>792</v>
      </c>
      <c r="AU264" s="25" t="s">
        <v>15</v>
      </c>
      <c r="AW264" s="38">
        <v>41716</v>
      </c>
      <c r="AX264" s="37" t="s">
        <v>503</v>
      </c>
      <c r="AY264" s="38">
        <v>41717</v>
      </c>
      <c r="AZ264" s="38"/>
      <c r="CF264" s="38">
        <v>41725</v>
      </c>
    </row>
    <row r="265" spans="1:84">
      <c r="B265" s="25" t="s">
        <v>4468</v>
      </c>
      <c r="C265" s="25">
        <v>1309175</v>
      </c>
      <c r="E265" s="25" t="s">
        <v>58</v>
      </c>
      <c r="H265" s="25" t="s">
        <v>482</v>
      </c>
      <c r="I265" s="25" t="s">
        <v>60</v>
      </c>
      <c r="T265" s="25" t="str">
        <f t="shared" si="13"/>
        <v xml:space="preserve">         </v>
      </c>
      <c r="U265" s="25" t="s">
        <v>61</v>
      </c>
      <c r="V265" s="25" t="s">
        <v>61</v>
      </c>
      <c r="W265" s="25" t="s">
        <v>4469</v>
      </c>
      <c r="AF265" s="25">
        <v>7.1</v>
      </c>
      <c r="AG265" s="25">
        <v>502</v>
      </c>
      <c r="AH265" s="25" t="str">
        <f t="shared" si="11"/>
        <v xml:space="preserve">        7,1 502</v>
      </c>
      <c r="AI265" s="25">
        <v>25193090</v>
      </c>
      <c r="AJ265" s="25">
        <v>6010842</v>
      </c>
      <c r="AK265" s="25" t="s">
        <v>225</v>
      </c>
      <c r="AM265" s="25" t="s">
        <v>226</v>
      </c>
      <c r="AP265" s="25">
        <v>7</v>
      </c>
      <c r="AQ265" s="34">
        <v>41718</v>
      </c>
      <c r="AR265" s="34">
        <v>41718</v>
      </c>
      <c r="AS265" s="36">
        <f t="shared" si="12"/>
        <v>0</v>
      </c>
      <c r="AT265" s="25" t="s">
        <v>792</v>
      </c>
      <c r="AU265" s="25" t="s">
        <v>15</v>
      </c>
      <c r="AW265" s="38">
        <v>41712</v>
      </c>
      <c r="AX265" s="37" t="s">
        <v>1029</v>
      </c>
      <c r="AY265" s="38">
        <v>41716</v>
      </c>
      <c r="CF265" s="38">
        <v>41801</v>
      </c>
    </row>
    <row r="266" spans="1:84">
      <c r="B266" s="25" t="s">
        <v>4470</v>
      </c>
      <c r="C266" s="25">
        <v>1309176</v>
      </c>
      <c r="E266" s="25" t="s">
        <v>58</v>
      </c>
      <c r="H266" s="25" t="s">
        <v>482</v>
      </c>
      <c r="I266" s="25" t="s">
        <v>60</v>
      </c>
      <c r="T266" s="25" t="str">
        <f t="shared" si="13"/>
        <v xml:space="preserve">         </v>
      </c>
      <c r="U266" s="25" t="s">
        <v>61</v>
      </c>
      <c r="V266" s="25" t="s">
        <v>61</v>
      </c>
      <c r="W266" s="25" t="s">
        <v>4471</v>
      </c>
      <c r="X266" s="25" t="s">
        <v>63</v>
      </c>
      <c r="Y266" s="25">
        <v>29</v>
      </c>
      <c r="Z266" s="25" t="s">
        <v>81</v>
      </c>
      <c r="AB266" s="25">
        <v>40</v>
      </c>
      <c r="AC266" s="25" t="s">
        <v>72</v>
      </c>
      <c r="AD266" s="25">
        <v>68</v>
      </c>
      <c r="AE266" s="25" t="s">
        <v>66</v>
      </c>
      <c r="AF266" s="25">
        <v>7.1</v>
      </c>
      <c r="AH266" s="25" t="str">
        <f t="shared" si="11"/>
        <v xml:space="preserve">KR 29 C  40 F 68 SUR 7,1 </v>
      </c>
      <c r="AI266" s="25">
        <v>70557577</v>
      </c>
      <c r="AJ266" s="25">
        <v>3145829893</v>
      </c>
      <c r="AK266" s="25" t="s">
        <v>225</v>
      </c>
      <c r="AM266" s="25" t="s">
        <v>226</v>
      </c>
      <c r="AP266" s="25">
        <v>7</v>
      </c>
      <c r="AQ266" s="34">
        <v>41718</v>
      </c>
      <c r="AR266" s="34">
        <v>41718</v>
      </c>
      <c r="AS266" s="36">
        <f t="shared" si="12"/>
        <v>0</v>
      </c>
      <c r="AT266" s="25" t="s">
        <v>792</v>
      </c>
      <c r="AU266" s="25" t="s">
        <v>15</v>
      </c>
      <c r="AW266" s="38">
        <v>41716</v>
      </c>
      <c r="AX266" s="37" t="s">
        <v>1029</v>
      </c>
      <c r="AY266" s="38">
        <v>41716</v>
      </c>
      <c r="AZ266" s="38">
        <v>41730</v>
      </c>
      <c r="BA266" s="37" t="s">
        <v>237</v>
      </c>
      <c r="BB266" s="38">
        <v>41731</v>
      </c>
      <c r="CF266" s="38">
        <v>41731</v>
      </c>
    </row>
    <row r="267" spans="1:84">
      <c r="B267" s="25" t="s">
        <v>4472</v>
      </c>
      <c r="C267" s="25">
        <v>108973</v>
      </c>
      <c r="D267" s="25" t="s">
        <v>3928</v>
      </c>
      <c r="H267" s="25" t="s">
        <v>4473</v>
      </c>
      <c r="I267" s="25" t="s">
        <v>4474</v>
      </c>
      <c r="T267" s="25" t="str">
        <f t="shared" si="13"/>
        <v xml:space="preserve">         </v>
      </c>
      <c r="U267" s="25" t="s">
        <v>61</v>
      </c>
      <c r="V267" s="25" t="s">
        <v>61</v>
      </c>
      <c r="W267" s="25" t="s">
        <v>4475</v>
      </c>
      <c r="X267" s="25" t="s">
        <v>80</v>
      </c>
      <c r="Y267" s="25">
        <v>38</v>
      </c>
      <c r="AA267" s="25" t="s">
        <v>66</v>
      </c>
      <c r="AB267" s="25">
        <v>32</v>
      </c>
      <c r="AD267" s="25">
        <v>41</v>
      </c>
      <c r="AH267" s="25" t="str">
        <f t="shared" si="11"/>
        <v xml:space="preserve">CL 38  SUR 32  41   </v>
      </c>
      <c r="AI267" s="25" t="s">
        <v>61</v>
      </c>
      <c r="AJ267" s="25" t="s">
        <v>61</v>
      </c>
      <c r="AK267" s="25" t="s">
        <v>211</v>
      </c>
      <c r="AM267" s="25" t="s">
        <v>3889</v>
      </c>
      <c r="AP267" s="25">
        <v>9</v>
      </c>
      <c r="AQ267" s="34">
        <v>41690</v>
      </c>
      <c r="AR267" s="34">
        <v>41718</v>
      </c>
      <c r="AS267" s="36">
        <f t="shared" si="12"/>
        <v>28</v>
      </c>
      <c r="AT267" s="25" t="s">
        <v>815</v>
      </c>
      <c r="AU267" s="25" t="s">
        <v>815</v>
      </c>
    </row>
    <row r="268" spans="1:84">
      <c r="A268" s="25" t="s">
        <v>4476</v>
      </c>
      <c r="B268" s="25" t="s">
        <v>4477</v>
      </c>
      <c r="D268" s="25" t="s">
        <v>94</v>
      </c>
      <c r="H268" s="25" t="s">
        <v>4478</v>
      </c>
      <c r="I268" s="25" t="s">
        <v>4479</v>
      </c>
      <c r="J268" s="25" t="s">
        <v>63</v>
      </c>
      <c r="K268" s="25">
        <v>27</v>
      </c>
      <c r="L268" s="25" t="s">
        <v>170</v>
      </c>
      <c r="N268" s="25">
        <v>27</v>
      </c>
      <c r="P268" s="25">
        <v>61</v>
      </c>
      <c r="Q268" s="25" t="s">
        <v>66</v>
      </c>
      <c r="T268" s="25" t="str">
        <f t="shared" si="13"/>
        <v xml:space="preserve">KR 27 D  27  61 SUR  </v>
      </c>
      <c r="U268" s="25" t="s">
        <v>61</v>
      </c>
      <c r="V268" s="25" t="s">
        <v>61</v>
      </c>
      <c r="W268" s="25" t="s">
        <v>4480</v>
      </c>
      <c r="X268" s="25" t="s">
        <v>80</v>
      </c>
      <c r="Y268" s="25">
        <v>27</v>
      </c>
      <c r="AA268" s="25" t="s">
        <v>66</v>
      </c>
      <c r="AB268" s="25">
        <v>27</v>
      </c>
      <c r="AC268" s="25" t="s">
        <v>170</v>
      </c>
      <c r="AD268" s="25">
        <v>123</v>
      </c>
      <c r="AH268" s="25" t="str">
        <f t="shared" si="11"/>
        <v xml:space="preserve">CL 27  SUR 27 D 123   </v>
      </c>
      <c r="AI268" s="25">
        <v>70057598</v>
      </c>
      <c r="AJ268" s="25" t="s">
        <v>61</v>
      </c>
      <c r="AK268" s="25" t="s">
        <v>99</v>
      </c>
      <c r="AM268" s="25" t="s">
        <v>250</v>
      </c>
      <c r="AP268" s="25">
        <v>4</v>
      </c>
      <c r="AQ268" s="34">
        <v>41723</v>
      </c>
      <c r="AS268" s="36">
        <f t="shared" si="12"/>
        <v>-41723</v>
      </c>
      <c r="AT268" s="25" t="s">
        <v>792</v>
      </c>
      <c r="AU268" s="25" t="s">
        <v>15</v>
      </c>
    </row>
    <row r="269" spans="1:84">
      <c r="B269" s="25" t="s">
        <v>4481</v>
      </c>
      <c r="C269" s="25">
        <v>1309231</v>
      </c>
      <c r="E269" s="25" t="s">
        <v>101</v>
      </c>
      <c r="G269" s="25" t="s">
        <v>801</v>
      </c>
      <c r="H269" s="25" t="s">
        <v>4482</v>
      </c>
      <c r="I269" s="25" t="s">
        <v>273</v>
      </c>
      <c r="T269" s="25" t="str">
        <f t="shared" si="13"/>
        <v xml:space="preserve">         </v>
      </c>
      <c r="U269" s="25" t="s">
        <v>61</v>
      </c>
      <c r="V269" s="25" t="s">
        <v>61</v>
      </c>
      <c r="W269" s="25" t="s">
        <v>273</v>
      </c>
      <c r="X269" s="25" t="s">
        <v>80</v>
      </c>
      <c r="Y269" s="25">
        <v>40</v>
      </c>
      <c r="AA269" s="25" t="s">
        <v>66</v>
      </c>
      <c r="AB269" s="25">
        <v>47</v>
      </c>
      <c r="AD269" s="25">
        <v>41</v>
      </c>
      <c r="AH269" s="25" t="str">
        <f t="shared" si="11"/>
        <v xml:space="preserve">CL 40  SUR 47  41   </v>
      </c>
      <c r="AI269" s="25" t="s">
        <v>61</v>
      </c>
      <c r="AJ269" s="25" t="s">
        <v>61</v>
      </c>
      <c r="AK269" s="25" t="s">
        <v>4173</v>
      </c>
      <c r="AM269" s="25" t="s">
        <v>4483</v>
      </c>
      <c r="AP269" s="25">
        <v>8</v>
      </c>
      <c r="AQ269" s="34">
        <v>41719</v>
      </c>
      <c r="AR269" s="34">
        <v>41719</v>
      </c>
      <c r="AS269" s="36">
        <f t="shared" si="12"/>
        <v>0</v>
      </c>
      <c r="AT269" s="25" t="s">
        <v>792</v>
      </c>
      <c r="AU269" s="25" t="s">
        <v>15</v>
      </c>
      <c r="AW269" s="38">
        <v>41718</v>
      </c>
      <c r="AX269" s="37" t="s">
        <v>4088</v>
      </c>
      <c r="AY269" s="38">
        <v>41719</v>
      </c>
      <c r="CF269" s="38">
        <v>41723</v>
      </c>
    </row>
    <row r="270" spans="1:84">
      <c r="B270" s="25" t="s">
        <v>4484</v>
      </c>
      <c r="C270" s="25">
        <v>1309240</v>
      </c>
      <c r="D270" s="25" t="s">
        <v>94</v>
      </c>
      <c r="G270" s="25" t="s">
        <v>4485</v>
      </c>
      <c r="H270" s="25" t="s">
        <v>4486</v>
      </c>
      <c r="I270" s="25" t="s">
        <v>273</v>
      </c>
      <c r="T270" s="25" t="str">
        <f t="shared" si="13"/>
        <v xml:space="preserve">         </v>
      </c>
      <c r="U270" s="25" t="s">
        <v>61</v>
      </c>
      <c r="V270" s="25" t="s">
        <v>61</v>
      </c>
      <c r="W270" s="25" t="s">
        <v>4487</v>
      </c>
      <c r="X270" s="25" t="s">
        <v>80</v>
      </c>
      <c r="Y270" s="25">
        <v>46</v>
      </c>
      <c r="Z270" s="25" t="s">
        <v>315</v>
      </c>
      <c r="AA270" s="25" t="s">
        <v>66</v>
      </c>
      <c r="AB270" s="25">
        <v>42</v>
      </c>
      <c r="AC270" s="25" t="s">
        <v>104</v>
      </c>
      <c r="AD270" s="25">
        <v>45</v>
      </c>
      <c r="AH270" s="25" t="str">
        <f t="shared" si="11"/>
        <v xml:space="preserve">CL 46 E SUR 42 B 45   </v>
      </c>
      <c r="AI270" s="25">
        <v>71669113</v>
      </c>
      <c r="AJ270" s="25" t="s">
        <v>61</v>
      </c>
      <c r="AK270" s="25" t="s">
        <v>316</v>
      </c>
      <c r="AM270" s="25" t="s">
        <v>3880</v>
      </c>
      <c r="AP270" s="25">
        <v>7</v>
      </c>
      <c r="AQ270" s="34">
        <v>41719</v>
      </c>
      <c r="AR270" s="34">
        <v>41719</v>
      </c>
      <c r="AS270" s="36">
        <f t="shared" si="12"/>
        <v>0</v>
      </c>
      <c r="AT270" s="25" t="s">
        <v>792</v>
      </c>
      <c r="AU270" s="25" t="s">
        <v>15</v>
      </c>
      <c r="AW270" s="38">
        <v>41718</v>
      </c>
      <c r="AX270" s="37" t="s">
        <v>503</v>
      </c>
      <c r="AY270" s="38">
        <v>41719</v>
      </c>
    </row>
    <row r="271" spans="1:84">
      <c r="B271" s="25" t="s">
        <v>4488</v>
      </c>
      <c r="C271" s="25">
        <v>1309253</v>
      </c>
      <c r="E271" s="25" t="s">
        <v>101</v>
      </c>
      <c r="H271" s="25" t="s">
        <v>694</v>
      </c>
      <c r="I271" s="25" t="s">
        <v>273</v>
      </c>
      <c r="T271" s="25" t="str">
        <f t="shared" si="13"/>
        <v xml:space="preserve">         </v>
      </c>
      <c r="U271" s="25" t="s">
        <v>61</v>
      </c>
      <c r="V271" s="25" t="s">
        <v>61</v>
      </c>
      <c r="W271" s="25" t="s">
        <v>82</v>
      </c>
      <c r="X271" s="25" t="s">
        <v>80</v>
      </c>
      <c r="Y271" s="25">
        <v>46</v>
      </c>
      <c r="AA271" s="25" t="s">
        <v>66</v>
      </c>
      <c r="AB271" s="25">
        <v>46</v>
      </c>
      <c r="AC271" s="25" t="s">
        <v>81</v>
      </c>
      <c r="AD271" s="25">
        <v>13</v>
      </c>
      <c r="AH271" s="25" t="str">
        <f t="shared" si="11"/>
        <v xml:space="preserve">CL 46  SUR 46 C 13   </v>
      </c>
      <c r="AI271" s="25" t="s">
        <v>61</v>
      </c>
      <c r="AJ271" s="25" t="s">
        <v>61</v>
      </c>
      <c r="AK271" s="25" t="s">
        <v>131</v>
      </c>
      <c r="AM271" s="25" t="s">
        <v>984</v>
      </c>
      <c r="AP271" s="25">
        <v>8</v>
      </c>
      <c r="AQ271" s="34">
        <v>41719</v>
      </c>
      <c r="AR271" s="34">
        <v>41730</v>
      </c>
      <c r="AS271" s="36">
        <f t="shared" si="12"/>
        <v>11</v>
      </c>
      <c r="AT271" s="25" t="s">
        <v>792</v>
      </c>
      <c r="AU271" s="25" t="s">
        <v>15</v>
      </c>
      <c r="AW271" s="38">
        <v>41730</v>
      </c>
      <c r="AX271" s="37" t="s">
        <v>503</v>
      </c>
      <c r="AY271" s="38">
        <v>41731</v>
      </c>
      <c r="CF271" s="38">
        <v>41731</v>
      </c>
    </row>
    <row r="272" spans="1:84">
      <c r="B272" s="25" t="s">
        <v>4489</v>
      </c>
      <c r="C272" s="25">
        <v>1309255</v>
      </c>
      <c r="E272" s="25" t="s">
        <v>58</v>
      </c>
      <c r="H272" s="25" t="s">
        <v>482</v>
      </c>
      <c r="I272" s="25" t="s">
        <v>3050</v>
      </c>
      <c r="T272" s="25" t="str">
        <f t="shared" si="13"/>
        <v xml:space="preserve">         </v>
      </c>
      <c r="U272" s="25" t="s">
        <v>61</v>
      </c>
      <c r="V272" s="25" t="s">
        <v>61</v>
      </c>
      <c r="W272" s="25" t="s">
        <v>4490</v>
      </c>
      <c r="X272" s="25" t="s">
        <v>146</v>
      </c>
      <c r="Y272" s="25">
        <v>35</v>
      </c>
      <c r="Z272" s="25" t="s">
        <v>170</v>
      </c>
      <c r="AA272" s="25" t="s">
        <v>66</v>
      </c>
      <c r="AB272" s="25">
        <v>29</v>
      </c>
      <c r="AD272" s="25">
        <v>11</v>
      </c>
      <c r="AH272" s="25" t="str">
        <f t="shared" si="11"/>
        <v xml:space="preserve">TR 35 D SUR 29  11   </v>
      </c>
      <c r="AI272" s="25">
        <v>1000755352</v>
      </c>
      <c r="AJ272" s="25">
        <v>3002949605</v>
      </c>
      <c r="AK272" s="25" t="s">
        <v>262</v>
      </c>
      <c r="AM272" s="25" t="s">
        <v>4491</v>
      </c>
      <c r="AP272" s="25">
        <v>3</v>
      </c>
      <c r="AQ272" s="34">
        <v>41723</v>
      </c>
      <c r="AR272" s="34">
        <v>41723</v>
      </c>
      <c r="AS272" s="36">
        <f t="shared" si="12"/>
        <v>0</v>
      </c>
      <c r="AT272" s="25" t="s">
        <v>792</v>
      </c>
      <c r="AU272" s="25" t="s">
        <v>15</v>
      </c>
      <c r="AW272" s="38">
        <v>41718</v>
      </c>
      <c r="AY272" s="38">
        <v>41723</v>
      </c>
      <c r="AZ272" s="38">
        <v>41730</v>
      </c>
      <c r="BA272" s="37" t="s">
        <v>503</v>
      </c>
      <c r="BB272" s="38">
        <v>41731</v>
      </c>
      <c r="CF272" s="38">
        <v>41731</v>
      </c>
    </row>
    <row r="273" spans="2:84">
      <c r="B273" s="25" t="s">
        <v>4492</v>
      </c>
      <c r="C273" s="25" t="s">
        <v>4493</v>
      </c>
      <c r="D273" s="25" t="s">
        <v>94</v>
      </c>
      <c r="H273" s="25" t="s">
        <v>4494</v>
      </c>
      <c r="I273" s="41" t="s">
        <v>4495</v>
      </c>
      <c r="T273" s="25" t="str">
        <f t="shared" si="13"/>
        <v xml:space="preserve">         </v>
      </c>
      <c r="U273" s="25" t="s">
        <v>61</v>
      </c>
      <c r="V273" s="25" t="s">
        <v>61</v>
      </c>
      <c r="W273" s="25" t="s">
        <v>82</v>
      </c>
      <c r="AH273" s="25" t="str">
        <f t="shared" si="11"/>
        <v xml:space="preserve">         </v>
      </c>
      <c r="AI273" s="25" t="s">
        <v>61</v>
      </c>
      <c r="AJ273" s="25" t="s">
        <v>61</v>
      </c>
      <c r="AK273" s="25" t="s">
        <v>959</v>
      </c>
      <c r="AM273" s="25" t="s">
        <v>364</v>
      </c>
      <c r="AP273" s="25">
        <v>7</v>
      </c>
      <c r="AQ273" s="34">
        <v>41723</v>
      </c>
      <c r="AR273" s="34">
        <v>41731</v>
      </c>
      <c r="AS273" s="36">
        <f t="shared" si="12"/>
        <v>8</v>
      </c>
      <c r="AT273" s="25" t="s">
        <v>792</v>
      </c>
      <c r="AU273" s="25" t="s">
        <v>15</v>
      </c>
      <c r="AW273" s="38">
        <v>41723</v>
      </c>
      <c r="AX273" s="37" t="s">
        <v>1029</v>
      </c>
      <c r="AY273" s="38">
        <v>41731</v>
      </c>
      <c r="CF273" s="38">
        <v>41801</v>
      </c>
    </row>
    <row r="274" spans="2:84">
      <c r="B274" s="25" t="s">
        <v>4496</v>
      </c>
      <c r="C274" s="25">
        <v>1309258</v>
      </c>
      <c r="D274" s="25" t="s">
        <v>3686</v>
      </c>
      <c r="H274" s="25" t="s">
        <v>4497</v>
      </c>
      <c r="I274" s="25" t="s">
        <v>3870</v>
      </c>
      <c r="T274" s="25" t="str">
        <f t="shared" si="13"/>
        <v xml:space="preserve">         </v>
      </c>
      <c r="U274" s="25" t="s">
        <v>61</v>
      </c>
      <c r="V274" s="25" t="s">
        <v>61</v>
      </c>
      <c r="W274" s="25" t="s">
        <v>82</v>
      </c>
      <c r="AH274" s="25" t="str">
        <f t="shared" si="11"/>
        <v xml:space="preserve">         </v>
      </c>
      <c r="AI274" s="25" t="s">
        <v>61</v>
      </c>
      <c r="AJ274" s="25" t="s">
        <v>61</v>
      </c>
      <c r="AL274" s="25" t="s">
        <v>347</v>
      </c>
      <c r="AM274" s="25" t="s">
        <v>137</v>
      </c>
      <c r="AP274" s="25">
        <v>10</v>
      </c>
      <c r="AQ274" s="34">
        <v>41723</v>
      </c>
      <c r="AR274" s="34">
        <v>41723</v>
      </c>
      <c r="AS274" s="36">
        <f t="shared" si="12"/>
        <v>0</v>
      </c>
      <c r="AT274" s="25" t="s">
        <v>792</v>
      </c>
      <c r="AU274" s="25" t="s">
        <v>15</v>
      </c>
      <c r="AW274" s="38">
        <v>41718</v>
      </c>
      <c r="AX274" s="37" t="s">
        <v>1029</v>
      </c>
      <c r="AY274" s="38">
        <v>41723</v>
      </c>
      <c r="CF274" s="38">
        <v>41723</v>
      </c>
    </row>
    <row r="275" spans="2:84">
      <c r="B275" s="25" t="s">
        <v>4498</v>
      </c>
      <c r="C275" s="25">
        <v>1309283</v>
      </c>
      <c r="D275" s="25" t="s">
        <v>3928</v>
      </c>
      <c r="H275" s="25" t="s">
        <v>623</v>
      </c>
      <c r="I275" s="25" t="s">
        <v>3050</v>
      </c>
      <c r="T275" s="25" t="str">
        <f t="shared" si="13"/>
        <v xml:space="preserve">         </v>
      </c>
      <c r="U275" s="25" t="s">
        <v>61</v>
      </c>
      <c r="V275" s="25" t="s">
        <v>61</v>
      </c>
      <c r="W275" s="25" t="s">
        <v>4499</v>
      </c>
      <c r="X275" s="25" t="s">
        <v>146</v>
      </c>
      <c r="Y275" s="25">
        <v>34</v>
      </c>
      <c r="Z275" s="25" t="s">
        <v>170</v>
      </c>
      <c r="AA275" s="25" t="s">
        <v>66</v>
      </c>
      <c r="AB275" s="25">
        <v>31</v>
      </c>
      <c r="AC275" s="25" t="s">
        <v>72</v>
      </c>
      <c r="AD275" s="25">
        <v>31</v>
      </c>
      <c r="AH275" s="25" t="str">
        <f t="shared" si="11"/>
        <v xml:space="preserve">TR 34 D SUR 31 F 31   </v>
      </c>
      <c r="AI275" s="25">
        <v>70564869</v>
      </c>
      <c r="AJ275" s="25">
        <v>3136705310</v>
      </c>
      <c r="AK275" s="25" t="s">
        <v>232</v>
      </c>
      <c r="AM275" s="25" t="s">
        <v>3986</v>
      </c>
      <c r="AP275" s="25">
        <v>9</v>
      </c>
      <c r="AQ275" s="34">
        <v>41723</v>
      </c>
      <c r="AR275" s="34">
        <v>41723</v>
      </c>
      <c r="AS275" s="36">
        <f t="shared" si="12"/>
        <v>0</v>
      </c>
      <c r="AT275" s="25" t="s">
        <v>792</v>
      </c>
      <c r="AU275" s="25" t="s">
        <v>15</v>
      </c>
      <c r="AW275" s="38">
        <v>41719</v>
      </c>
      <c r="AX275" s="37" t="s">
        <v>503</v>
      </c>
      <c r="AY275" s="38">
        <v>41723</v>
      </c>
      <c r="AZ275" s="38">
        <v>41837</v>
      </c>
      <c r="BA275" s="37" t="s">
        <v>140</v>
      </c>
      <c r="BB275" s="38">
        <v>41837</v>
      </c>
    </row>
    <row r="276" spans="2:84">
      <c r="B276" s="25" t="s">
        <v>4500</v>
      </c>
      <c r="C276" s="25">
        <v>1309284</v>
      </c>
      <c r="D276" s="25" t="s">
        <v>125</v>
      </c>
      <c r="H276" s="25" t="s">
        <v>4501</v>
      </c>
      <c r="I276" s="25" t="s">
        <v>4502</v>
      </c>
      <c r="J276" s="25" t="s">
        <v>4141</v>
      </c>
      <c r="K276" s="25">
        <v>23</v>
      </c>
      <c r="M276" s="25" t="s">
        <v>66</v>
      </c>
      <c r="N276" s="25">
        <v>15</v>
      </c>
      <c r="P276" s="25">
        <v>5</v>
      </c>
      <c r="T276" s="25" t="str">
        <f t="shared" si="13"/>
        <v xml:space="preserve">Cl 23  SUR 15  5   </v>
      </c>
      <c r="U276" s="25" t="s">
        <v>61</v>
      </c>
      <c r="V276" s="25" t="s">
        <v>61</v>
      </c>
      <c r="W276" s="25" t="s">
        <v>82</v>
      </c>
      <c r="AH276" s="25" t="str">
        <f t="shared" si="11"/>
        <v xml:space="preserve">         </v>
      </c>
      <c r="AI276" s="25" t="s">
        <v>61</v>
      </c>
      <c r="AJ276" s="25" t="s">
        <v>61</v>
      </c>
      <c r="AL276" s="25" t="s">
        <v>419</v>
      </c>
      <c r="AM276" s="25" t="s">
        <v>155</v>
      </c>
      <c r="AP276" s="25">
        <v>10</v>
      </c>
      <c r="AQ276" s="34">
        <v>41723</v>
      </c>
      <c r="AR276" s="34">
        <v>41723</v>
      </c>
      <c r="AS276" s="36">
        <f t="shared" si="12"/>
        <v>0</v>
      </c>
      <c r="AT276" s="25" t="s">
        <v>792</v>
      </c>
      <c r="AU276" s="25" t="s">
        <v>15</v>
      </c>
      <c r="AW276" s="38">
        <v>41719</v>
      </c>
      <c r="AX276" s="37" t="s">
        <v>503</v>
      </c>
      <c r="AY276" s="38">
        <v>41723</v>
      </c>
      <c r="CF276" s="38">
        <v>41724</v>
      </c>
    </row>
    <row r="277" spans="2:84">
      <c r="B277" s="25" t="s">
        <v>4503</v>
      </c>
      <c r="C277" s="25">
        <v>1309339</v>
      </c>
      <c r="D277" s="25" t="s">
        <v>3928</v>
      </c>
      <c r="G277" s="25" t="s">
        <v>4504</v>
      </c>
      <c r="H277" s="25" t="s">
        <v>1106</v>
      </c>
      <c r="I277" s="25" t="s">
        <v>60</v>
      </c>
      <c r="T277" s="25" t="str">
        <f t="shared" si="13"/>
        <v xml:space="preserve">         </v>
      </c>
      <c r="U277" s="25" t="s">
        <v>61</v>
      </c>
      <c r="V277" s="25" t="s">
        <v>61</v>
      </c>
      <c r="W277" s="25" t="s">
        <v>4182</v>
      </c>
      <c r="X277" s="25" t="s">
        <v>80</v>
      </c>
      <c r="Y277" s="25">
        <v>40</v>
      </c>
      <c r="AA277" s="25" t="s">
        <v>66</v>
      </c>
      <c r="AB277" s="25">
        <v>46</v>
      </c>
      <c r="AC277" s="25" t="s">
        <v>83</v>
      </c>
      <c r="AD277" s="25">
        <v>16</v>
      </c>
      <c r="AH277" s="25" t="str">
        <f t="shared" si="11"/>
        <v xml:space="preserve">CL 40  SUR 46 A 16   </v>
      </c>
      <c r="AI277" s="25">
        <v>98557506</v>
      </c>
      <c r="AJ277" s="25">
        <v>3006526763</v>
      </c>
      <c r="AK277" s="25" t="s">
        <v>3530</v>
      </c>
      <c r="AM277" s="25" t="s">
        <v>3992</v>
      </c>
      <c r="AP277" s="25">
        <v>8</v>
      </c>
      <c r="AQ277" s="34">
        <v>41725</v>
      </c>
      <c r="AR277" s="34">
        <v>41725</v>
      </c>
      <c r="AS277" s="36">
        <f t="shared" si="12"/>
        <v>0</v>
      </c>
      <c r="AT277" s="25" t="s">
        <v>792</v>
      </c>
      <c r="AU277" s="25" t="s">
        <v>15</v>
      </c>
      <c r="AW277" s="38">
        <v>41724</v>
      </c>
      <c r="AX277" s="37" t="s">
        <v>503</v>
      </c>
      <c r="AY277" s="38">
        <v>41725</v>
      </c>
      <c r="AZ277" s="38">
        <v>41779</v>
      </c>
      <c r="BA277" s="37" t="s">
        <v>140</v>
      </c>
      <c r="BB277" s="38">
        <v>41779</v>
      </c>
      <c r="BL277" s="38">
        <v>41729</v>
      </c>
      <c r="BM277" s="38">
        <v>41729</v>
      </c>
      <c r="CF277" s="38">
        <v>41779</v>
      </c>
    </row>
    <row r="278" spans="2:84">
      <c r="B278" s="25" t="s">
        <v>4505</v>
      </c>
      <c r="C278" s="25">
        <v>1309295</v>
      </c>
      <c r="E278" s="25" t="s">
        <v>101</v>
      </c>
      <c r="G278" s="25" t="s">
        <v>801</v>
      </c>
      <c r="H278" s="25" t="s">
        <v>694</v>
      </c>
      <c r="I278" s="25" t="s">
        <v>273</v>
      </c>
      <c r="T278" s="25" t="str">
        <f t="shared" si="13"/>
        <v xml:space="preserve">         </v>
      </c>
      <c r="U278" s="25" t="s">
        <v>61</v>
      </c>
      <c r="V278" s="25" t="s">
        <v>61</v>
      </c>
      <c r="W278" s="25" t="s">
        <v>273</v>
      </c>
      <c r="X278" s="25" t="s">
        <v>80</v>
      </c>
      <c r="Y278" s="25">
        <v>40</v>
      </c>
      <c r="Z278" s="25" t="s">
        <v>170</v>
      </c>
      <c r="AA278" s="25" t="s">
        <v>66</v>
      </c>
      <c r="AB278" s="25">
        <v>40</v>
      </c>
      <c r="AC278" s="25" t="s">
        <v>72</v>
      </c>
      <c r="AH278" s="25" t="str">
        <f t="shared" si="11"/>
        <v xml:space="preserve">CL 40 D SUR 40 F    </v>
      </c>
      <c r="AI278" s="25" t="s">
        <v>61</v>
      </c>
      <c r="AJ278" s="25" t="s">
        <v>61</v>
      </c>
      <c r="AK278" s="25" t="s">
        <v>67</v>
      </c>
      <c r="AM278" s="25" t="s">
        <v>68</v>
      </c>
      <c r="AP278" s="25">
        <v>7</v>
      </c>
      <c r="AQ278" s="34">
        <v>41724</v>
      </c>
      <c r="AR278" s="34">
        <v>41724</v>
      </c>
      <c r="AS278" s="36">
        <f t="shared" si="12"/>
        <v>0</v>
      </c>
      <c r="AT278" s="25" t="s">
        <v>792</v>
      </c>
      <c r="AU278" s="25" t="s">
        <v>15</v>
      </c>
      <c r="AW278" s="38">
        <v>41723</v>
      </c>
      <c r="AX278" s="37" t="s">
        <v>4088</v>
      </c>
      <c r="AY278" s="38">
        <v>41724</v>
      </c>
      <c r="CF278" s="38">
        <v>41729</v>
      </c>
    </row>
    <row r="279" spans="2:84">
      <c r="B279" s="25" t="s">
        <v>4506</v>
      </c>
      <c r="C279" s="25">
        <v>1309313</v>
      </c>
      <c r="E279" s="25" t="s">
        <v>101</v>
      </c>
      <c r="G279" s="25" t="s">
        <v>801</v>
      </c>
      <c r="H279" s="25" t="s">
        <v>694</v>
      </c>
      <c r="I279" s="25" t="s">
        <v>4507</v>
      </c>
      <c r="J279" s="25" t="s">
        <v>289</v>
      </c>
      <c r="K279" s="25">
        <v>29</v>
      </c>
      <c r="N279" s="25">
        <v>34</v>
      </c>
      <c r="O279" s="25" t="s">
        <v>104</v>
      </c>
      <c r="P279" s="25">
        <v>58</v>
      </c>
      <c r="Q279" s="25" t="s">
        <v>66</v>
      </c>
      <c r="T279" s="25" t="str">
        <f t="shared" si="13"/>
        <v xml:space="preserve">DG 29   34 B 58 SUR  </v>
      </c>
      <c r="U279" s="25">
        <v>1037608936</v>
      </c>
      <c r="V279" s="25">
        <v>5994754</v>
      </c>
      <c r="W279" s="25" t="s">
        <v>1410</v>
      </c>
      <c r="AH279" s="25" t="str">
        <f t="shared" si="11"/>
        <v xml:space="preserve">         </v>
      </c>
      <c r="AI279" s="25" t="s">
        <v>61</v>
      </c>
      <c r="AJ279" s="25" t="s">
        <v>61</v>
      </c>
      <c r="AK279" s="25" t="s">
        <v>194</v>
      </c>
      <c r="AM279" s="25" t="s">
        <v>3905</v>
      </c>
      <c r="AP279" s="25">
        <v>3</v>
      </c>
      <c r="AQ279" s="34">
        <v>41724</v>
      </c>
      <c r="AR279" s="34">
        <v>41731</v>
      </c>
      <c r="AS279" s="36">
        <f t="shared" si="12"/>
        <v>7</v>
      </c>
      <c r="AT279" s="25" t="s">
        <v>792</v>
      </c>
      <c r="AU279" s="25" t="s">
        <v>15</v>
      </c>
    </row>
    <row r="280" spans="2:84">
      <c r="B280" s="25" t="s">
        <v>4508</v>
      </c>
      <c r="C280" s="25">
        <v>1309317</v>
      </c>
      <c r="D280" s="25" t="s">
        <v>125</v>
      </c>
      <c r="H280" s="25" t="s">
        <v>4509</v>
      </c>
      <c r="I280" s="25" t="s">
        <v>273</v>
      </c>
      <c r="T280" s="25" t="str">
        <f t="shared" si="13"/>
        <v xml:space="preserve">         </v>
      </c>
      <c r="U280" s="25" t="s">
        <v>61</v>
      </c>
      <c r="V280" s="25" t="s">
        <v>61</v>
      </c>
      <c r="W280" s="25" t="s">
        <v>82</v>
      </c>
      <c r="X280" s="25" t="s">
        <v>63</v>
      </c>
      <c r="Y280" s="25">
        <v>24</v>
      </c>
      <c r="Z280" s="25" t="s">
        <v>3599</v>
      </c>
      <c r="AB280" s="25">
        <v>39</v>
      </c>
      <c r="AC280" s="25" t="s">
        <v>183</v>
      </c>
      <c r="AE280" s="25" t="s">
        <v>66</v>
      </c>
      <c r="AH280" s="25" t="str">
        <f t="shared" si="11"/>
        <v xml:space="preserve">KR 24 DB  39 EE  SUR  </v>
      </c>
      <c r="AI280" s="25" t="s">
        <v>61</v>
      </c>
      <c r="AJ280" s="25" t="s">
        <v>61</v>
      </c>
      <c r="AK280" s="25" t="s">
        <v>454</v>
      </c>
      <c r="AM280" s="25" t="s">
        <v>160</v>
      </c>
      <c r="AP280" s="25">
        <v>6</v>
      </c>
      <c r="AQ280" s="34">
        <v>41724</v>
      </c>
      <c r="AR280" s="34">
        <v>41731</v>
      </c>
      <c r="AS280" s="36">
        <f t="shared" si="12"/>
        <v>7</v>
      </c>
      <c r="AT280" s="25" t="s">
        <v>792</v>
      </c>
      <c r="AU280" s="25" t="s">
        <v>15</v>
      </c>
      <c r="AW280" s="38">
        <v>41731</v>
      </c>
      <c r="AX280" s="37" t="s">
        <v>503</v>
      </c>
      <c r="AY280" s="38">
        <v>41732</v>
      </c>
      <c r="CF280" s="38">
        <v>41753</v>
      </c>
    </row>
    <row r="281" spans="2:84">
      <c r="B281" s="25" t="s">
        <v>4510</v>
      </c>
      <c r="C281" s="25">
        <v>1309329</v>
      </c>
      <c r="D281" s="25" t="s">
        <v>3591</v>
      </c>
      <c r="H281" s="25" t="s">
        <v>768</v>
      </c>
      <c r="I281" s="25" t="s">
        <v>4511</v>
      </c>
      <c r="J281" s="25" t="s">
        <v>4141</v>
      </c>
      <c r="K281" s="25">
        <v>48</v>
      </c>
      <c r="L281" s="25" t="s">
        <v>81</v>
      </c>
      <c r="M281" s="25" t="s">
        <v>66</v>
      </c>
      <c r="N281" s="25">
        <v>43</v>
      </c>
      <c r="O281" s="25" t="s">
        <v>83</v>
      </c>
      <c r="P281" s="25">
        <v>50</v>
      </c>
      <c r="S281" s="25">
        <v>147</v>
      </c>
      <c r="T281" s="25" t="str">
        <f t="shared" si="13"/>
        <v>Cl 48 C SUR 43 A 50   147</v>
      </c>
      <c r="U281" s="25">
        <v>29701397</v>
      </c>
      <c r="V281" s="25">
        <v>3324903</v>
      </c>
      <c r="W281" s="25" t="s">
        <v>4512</v>
      </c>
      <c r="X281" s="25" t="s">
        <v>80</v>
      </c>
      <c r="Y281" s="25">
        <v>48</v>
      </c>
      <c r="Z281" s="25" t="s">
        <v>81</v>
      </c>
      <c r="AA281" s="25" t="s">
        <v>66</v>
      </c>
      <c r="AB281" s="25">
        <v>43</v>
      </c>
      <c r="AC281" s="25" t="s">
        <v>83</v>
      </c>
      <c r="AD281" s="25">
        <v>50</v>
      </c>
      <c r="AG281" s="25">
        <v>173</v>
      </c>
      <c r="AH281" s="25" t="str">
        <f t="shared" si="11"/>
        <v>CL 48 C SUR 43 A 50   173</v>
      </c>
      <c r="AI281" s="25" t="s">
        <v>61</v>
      </c>
      <c r="AJ281" s="25" t="s">
        <v>61</v>
      </c>
      <c r="AK281" s="25" t="s">
        <v>131</v>
      </c>
      <c r="AM281" s="25" t="s">
        <v>984</v>
      </c>
      <c r="AP281" s="25">
        <v>8</v>
      </c>
      <c r="AQ281" s="34">
        <v>41724</v>
      </c>
      <c r="AR281" s="34">
        <v>41731</v>
      </c>
      <c r="AS281" s="36">
        <f t="shared" si="12"/>
        <v>7</v>
      </c>
      <c r="AT281" s="25" t="s">
        <v>792</v>
      </c>
      <c r="AU281" s="25" t="s">
        <v>15</v>
      </c>
      <c r="CF281" s="38">
        <v>41764</v>
      </c>
    </row>
    <row r="282" spans="2:84">
      <c r="B282" s="25" t="s">
        <v>4513</v>
      </c>
      <c r="C282" s="25">
        <v>1309362</v>
      </c>
      <c r="E282" s="25" t="s">
        <v>58</v>
      </c>
      <c r="H282" s="25" t="s">
        <v>482</v>
      </c>
      <c r="I282" s="25" t="s">
        <v>4514</v>
      </c>
      <c r="J282" s="25" t="s">
        <v>4141</v>
      </c>
      <c r="K282" s="25">
        <v>41</v>
      </c>
      <c r="L282" s="25" t="s">
        <v>104</v>
      </c>
      <c r="M282" s="25" t="s">
        <v>66</v>
      </c>
      <c r="N282" s="25">
        <v>25</v>
      </c>
      <c r="O282" s="25" t="s">
        <v>83</v>
      </c>
      <c r="P282" s="25">
        <v>80</v>
      </c>
      <c r="S282" s="25">
        <v>102</v>
      </c>
      <c r="T282" s="25" t="str">
        <f t="shared" si="13"/>
        <v>Cl 41 B SUR 25 A 80   102</v>
      </c>
      <c r="U282" s="25" t="s">
        <v>61</v>
      </c>
      <c r="V282" s="25" t="s">
        <v>61</v>
      </c>
      <c r="W282" s="25" t="s">
        <v>4515</v>
      </c>
      <c r="X282" s="25" t="s">
        <v>80</v>
      </c>
      <c r="Y282" s="25">
        <v>41</v>
      </c>
      <c r="Z282" s="25" t="s">
        <v>104</v>
      </c>
      <c r="AA282" s="25" t="s">
        <v>66</v>
      </c>
      <c r="AB282" s="25">
        <v>25</v>
      </c>
      <c r="AC282" s="25" t="s">
        <v>83</v>
      </c>
      <c r="AD282" s="25">
        <v>80</v>
      </c>
      <c r="AG282" s="25">
        <v>103</v>
      </c>
      <c r="AH282" s="25" t="str">
        <f t="shared" si="11"/>
        <v>CL 41 B SUR 25 A 80   103</v>
      </c>
      <c r="AI282" s="25" t="s">
        <v>61</v>
      </c>
      <c r="AJ282" s="25">
        <v>2763808</v>
      </c>
      <c r="AK282" s="25" t="s">
        <v>322</v>
      </c>
      <c r="AM282" s="25" t="s">
        <v>138</v>
      </c>
      <c r="AP282" s="25">
        <v>6</v>
      </c>
      <c r="AQ282" s="34">
        <v>41725</v>
      </c>
      <c r="AR282" s="34">
        <v>41731</v>
      </c>
      <c r="AS282" s="36">
        <f t="shared" si="12"/>
        <v>6</v>
      </c>
      <c r="AT282" s="25" t="s">
        <v>792</v>
      </c>
      <c r="AU282" s="25" t="s">
        <v>15</v>
      </c>
      <c r="CF282" s="38">
        <v>41801</v>
      </c>
    </row>
    <row r="283" spans="2:84">
      <c r="B283" s="25" t="s">
        <v>4516</v>
      </c>
      <c r="C283" s="25">
        <v>1309363</v>
      </c>
      <c r="E283" s="25" t="s">
        <v>286</v>
      </c>
      <c r="H283" s="25" t="s">
        <v>4461</v>
      </c>
      <c r="I283" s="25" t="s">
        <v>273</v>
      </c>
      <c r="T283" s="25" t="str">
        <f t="shared" si="13"/>
        <v xml:space="preserve">         </v>
      </c>
      <c r="U283" s="25" t="s">
        <v>61</v>
      </c>
      <c r="V283" s="25" t="s">
        <v>61</v>
      </c>
      <c r="W283" s="25" t="s">
        <v>4517</v>
      </c>
      <c r="AF283" s="25" t="s">
        <v>4518</v>
      </c>
      <c r="AG283" s="25" t="s">
        <v>4519</v>
      </c>
      <c r="AH283" s="25" t="str">
        <f t="shared" si="11"/>
        <v xml:space="preserve">        D - F 302 - 402</v>
      </c>
      <c r="AI283" s="25" t="s">
        <v>61</v>
      </c>
      <c r="AJ283" s="25" t="s">
        <v>61</v>
      </c>
      <c r="AK283" s="25" t="s">
        <v>262</v>
      </c>
      <c r="AM283" s="25" t="s">
        <v>4491</v>
      </c>
      <c r="AP283" s="25">
        <v>3</v>
      </c>
      <c r="AQ283" s="34">
        <v>41725</v>
      </c>
      <c r="AR283" s="34">
        <v>41731</v>
      </c>
      <c r="AS283" s="36">
        <f t="shared" si="12"/>
        <v>6</v>
      </c>
      <c r="AT283" s="25" t="s">
        <v>792</v>
      </c>
      <c r="AU283" s="25" t="s">
        <v>15</v>
      </c>
      <c r="CF283" s="38">
        <v>41801</v>
      </c>
    </row>
    <row r="284" spans="2:84">
      <c r="B284" s="25" t="s">
        <v>4520</v>
      </c>
      <c r="C284" s="25">
        <v>1309382</v>
      </c>
      <c r="D284" s="25" t="s">
        <v>3928</v>
      </c>
      <c r="H284" s="25" t="s">
        <v>1106</v>
      </c>
      <c r="I284" s="25" t="s">
        <v>273</v>
      </c>
      <c r="T284" s="25" t="str">
        <f t="shared" si="13"/>
        <v xml:space="preserve">         </v>
      </c>
      <c r="U284" s="25" t="s">
        <v>61</v>
      </c>
      <c r="V284" s="25" t="s">
        <v>61</v>
      </c>
      <c r="W284" s="25" t="s">
        <v>4521</v>
      </c>
      <c r="X284" s="25" t="s">
        <v>80</v>
      </c>
      <c r="Y284" s="25">
        <v>38</v>
      </c>
      <c r="AA284" s="25" t="s">
        <v>66</v>
      </c>
      <c r="AB284" s="25">
        <v>29</v>
      </c>
      <c r="AC284" s="25" t="s">
        <v>83</v>
      </c>
      <c r="AD284" s="25">
        <v>19</v>
      </c>
      <c r="AH284" s="25" t="str">
        <f t="shared" si="11"/>
        <v xml:space="preserve">CL 38  SUR 29 A 19   </v>
      </c>
      <c r="AI284" s="25">
        <v>42875102</v>
      </c>
      <c r="AJ284" s="25">
        <v>3333433</v>
      </c>
      <c r="AK284" s="25" t="s">
        <v>211</v>
      </c>
      <c r="AM284" s="25" t="s">
        <v>3889</v>
      </c>
      <c r="AP284" s="25">
        <v>9</v>
      </c>
      <c r="AQ284" s="34">
        <v>41726</v>
      </c>
      <c r="AR284" s="34">
        <v>41726</v>
      </c>
      <c r="AS284" s="36">
        <f t="shared" si="12"/>
        <v>0</v>
      </c>
      <c r="AT284" s="25" t="s">
        <v>792</v>
      </c>
      <c r="AU284" s="25" t="s">
        <v>15</v>
      </c>
      <c r="AW284" s="38">
        <v>41725</v>
      </c>
      <c r="AX284" s="37" t="s">
        <v>503</v>
      </c>
      <c r="AY284" s="38">
        <v>41726</v>
      </c>
      <c r="AZ284" s="38">
        <v>41786</v>
      </c>
      <c r="BA284" s="37" t="s">
        <v>140</v>
      </c>
      <c r="BB284" s="38">
        <v>41786</v>
      </c>
    </row>
    <row r="285" spans="2:84">
      <c r="B285" s="25" t="s">
        <v>4522</v>
      </c>
      <c r="C285" s="25">
        <v>1309384</v>
      </c>
      <c r="D285" s="25" t="s">
        <v>125</v>
      </c>
      <c r="H285" s="25" t="s">
        <v>1812</v>
      </c>
      <c r="I285" s="25" t="s">
        <v>273</v>
      </c>
      <c r="T285" s="25" t="str">
        <f t="shared" si="13"/>
        <v xml:space="preserve">         </v>
      </c>
      <c r="U285" s="25" t="s">
        <v>61</v>
      </c>
      <c r="V285" s="25" t="s">
        <v>61</v>
      </c>
      <c r="W285" s="25" t="s">
        <v>4523</v>
      </c>
      <c r="X285" s="25" t="s">
        <v>80</v>
      </c>
      <c r="Y285" s="25">
        <v>48</v>
      </c>
      <c r="Z285" s="25" t="s">
        <v>81</v>
      </c>
      <c r="AA285" s="25" t="s">
        <v>66</v>
      </c>
      <c r="AB285" s="25">
        <v>39</v>
      </c>
      <c r="AC285" s="25" t="s">
        <v>83</v>
      </c>
      <c r="AD285" s="25">
        <v>155</v>
      </c>
      <c r="AH285" s="25" t="str">
        <f t="shared" si="11"/>
        <v xml:space="preserve">CL 48 C SUR 39 A 155   </v>
      </c>
      <c r="AI285" s="25" t="s">
        <v>61</v>
      </c>
      <c r="AJ285" s="25">
        <v>2708452</v>
      </c>
      <c r="AK285" s="25" t="s">
        <v>225</v>
      </c>
      <c r="AM285" s="25" t="s">
        <v>226</v>
      </c>
      <c r="AP285" s="25">
        <v>7</v>
      </c>
      <c r="AQ285" s="34">
        <v>41726</v>
      </c>
      <c r="AR285" s="34">
        <v>41726</v>
      </c>
      <c r="AS285" s="36">
        <f t="shared" si="12"/>
        <v>0</v>
      </c>
      <c r="AT285" s="25" t="s">
        <v>792</v>
      </c>
      <c r="AU285" s="25" t="s">
        <v>15</v>
      </c>
      <c r="AW285" s="38">
        <v>41726</v>
      </c>
      <c r="AX285" s="37" t="s">
        <v>140</v>
      </c>
      <c r="AY285" s="38">
        <v>41726</v>
      </c>
      <c r="CF285" s="38">
        <v>41731</v>
      </c>
    </row>
    <row r="286" spans="2:84">
      <c r="B286" s="25" t="s">
        <v>4524</v>
      </c>
      <c r="C286" s="25" t="s">
        <v>4525</v>
      </c>
      <c r="E286" s="25" t="s">
        <v>101</v>
      </c>
      <c r="F286" s="25">
        <v>3</v>
      </c>
      <c r="H286" s="25" t="s">
        <v>4526</v>
      </c>
      <c r="I286" s="25" t="s">
        <v>3050</v>
      </c>
      <c r="T286" s="25" t="str">
        <f t="shared" si="13"/>
        <v xml:space="preserve">         </v>
      </c>
      <c r="U286" s="25" t="s">
        <v>61</v>
      </c>
      <c r="V286" s="25" t="s">
        <v>61</v>
      </c>
      <c r="W286" s="25" t="s">
        <v>4527</v>
      </c>
      <c r="X286" s="25" t="s">
        <v>63</v>
      </c>
      <c r="Y286" s="25">
        <v>41</v>
      </c>
      <c r="AB286" s="25">
        <v>44</v>
      </c>
      <c r="AD286" s="25">
        <v>83</v>
      </c>
      <c r="AE286" s="25" t="s">
        <v>66</v>
      </c>
      <c r="AH286" s="25" t="str">
        <f t="shared" si="11"/>
        <v xml:space="preserve">KR 41   44  83 SUR  </v>
      </c>
      <c r="AI286" s="25">
        <v>17174821</v>
      </c>
      <c r="AJ286" s="25">
        <v>2063501</v>
      </c>
      <c r="AK286" s="25" t="s">
        <v>67</v>
      </c>
      <c r="AM286" s="25" t="s">
        <v>68</v>
      </c>
      <c r="AP286" s="25">
        <v>7</v>
      </c>
      <c r="AQ286" s="34">
        <v>41729</v>
      </c>
      <c r="AR286" s="34">
        <v>41729</v>
      </c>
      <c r="AS286" s="36">
        <f t="shared" si="12"/>
        <v>0</v>
      </c>
      <c r="AT286" s="25" t="s">
        <v>3256</v>
      </c>
      <c r="AU286" s="25" t="s">
        <v>15</v>
      </c>
      <c r="AW286" s="38">
        <v>41723</v>
      </c>
      <c r="AX286" s="37" t="s">
        <v>1029</v>
      </c>
      <c r="AY286" s="38">
        <v>41729</v>
      </c>
      <c r="CF286" s="38">
        <v>42020</v>
      </c>
    </row>
    <row r="287" spans="2:84">
      <c r="B287" s="25" t="s">
        <v>4528</v>
      </c>
      <c r="C287" s="25">
        <v>1309402</v>
      </c>
      <c r="E287" s="25" t="s">
        <v>101</v>
      </c>
      <c r="H287" s="25" t="s">
        <v>4529</v>
      </c>
      <c r="I287" s="25" t="s">
        <v>4530</v>
      </c>
      <c r="J287" s="25" t="s">
        <v>4141</v>
      </c>
      <c r="K287" s="25">
        <v>45</v>
      </c>
      <c r="L287" s="25" t="s">
        <v>81</v>
      </c>
      <c r="M287" s="25" t="s">
        <v>66</v>
      </c>
      <c r="N287" s="25">
        <v>42</v>
      </c>
      <c r="T287" s="25" t="str">
        <f t="shared" si="13"/>
        <v xml:space="preserve">Cl 45 C SUR 42     </v>
      </c>
      <c r="U287" s="25" t="s">
        <v>61</v>
      </c>
      <c r="V287" s="25" t="s">
        <v>4531</v>
      </c>
      <c r="W287" s="25" t="s">
        <v>4532</v>
      </c>
      <c r="X287" s="25" t="s">
        <v>80</v>
      </c>
      <c r="Y287" s="25">
        <v>45</v>
      </c>
      <c r="Z287" s="25" t="s">
        <v>81</v>
      </c>
      <c r="AA287" s="25" t="s">
        <v>66</v>
      </c>
      <c r="AB287" s="25">
        <v>42</v>
      </c>
      <c r="AH287" s="25" t="str">
        <f t="shared" si="11"/>
        <v xml:space="preserve">CL 45 C SUR 42     </v>
      </c>
      <c r="AI287" s="25" t="s">
        <v>61</v>
      </c>
      <c r="AJ287" s="25" t="s">
        <v>61</v>
      </c>
      <c r="AK287" s="25" t="s">
        <v>316</v>
      </c>
      <c r="AM287" s="25" t="s">
        <v>3880</v>
      </c>
      <c r="AP287" s="25">
        <v>7</v>
      </c>
      <c r="AQ287" s="34">
        <v>41729</v>
      </c>
      <c r="AR287" s="34">
        <v>41750</v>
      </c>
      <c r="AS287" s="36">
        <f t="shared" si="12"/>
        <v>21</v>
      </c>
      <c r="AT287" s="25" t="s">
        <v>792</v>
      </c>
      <c r="AU287" s="25" t="s">
        <v>15</v>
      </c>
      <c r="CF287" s="38">
        <v>41801</v>
      </c>
    </row>
    <row r="288" spans="2:84">
      <c r="B288" s="25" t="s">
        <v>4533</v>
      </c>
      <c r="C288" s="25">
        <v>1309496</v>
      </c>
      <c r="D288" s="25" t="s">
        <v>125</v>
      </c>
      <c r="H288" s="25" t="s">
        <v>4534</v>
      </c>
      <c r="I288" s="25" t="s">
        <v>3050</v>
      </c>
      <c r="T288" s="25" t="str">
        <f t="shared" si="13"/>
        <v xml:space="preserve">         </v>
      </c>
      <c r="U288" s="25" t="s">
        <v>61</v>
      </c>
      <c r="V288" s="25" t="s">
        <v>61</v>
      </c>
      <c r="W288" s="25" t="s">
        <v>4535</v>
      </c>
      <c r="X288" s="25" t="s">
        <v>80</v>
      </c>
      <c r="Y288" s="25">
        <v>46</v>
      </c>
      <c r="Z288" s="25" t="s">
        <v>315</v>
      </c>
      <c r="AA288" s="25" t="s">
        <v>66</v>
      </c>
      <c r="AB288" s="25">
        <v>41</v>
      </c>
      <c r="AC288" s="25" t="s">
        <v>83</v>
      </c>
      <c r="AD288" s="25">
        <v>45</v>
      </c>
      <c r="AG288" s="25">
        <v>201</v>
      </c>
      <c r="AH288" s="25" t="str">
        <f t="shared" si="11"/>
        <v>CL 46 E SUR 41 A 45   201</v>
      </c>
      <c r="AI288" s="25">
        <v>52344813</v>
      </c>
      <c r="AJ288" s="25">
        <v>3213977243</v>
      </c>
      <c r="AK288" s="25" t="s">
        <v>316</v>
      </c>
      <c r="AM288" s="25" t="s">
        <v>3880</v>
      </c>
      <c r="AP288" s="25">
        <v>7</v>
      </c>
      <c r="AQ288" s="34">
        <v>41730</v>
      </c>
      <c r="AR288" s="34">
        <v>41730</v>
      </c>
      <c r="AS288" s="36">
        <f t="shared" si="12"/>
        <v>0</v>
      </c>
      <c r="AT288" s="25" t="s">
        <v>792</v>
      </c>
      <c r="AU288" s="25" t="s">
        <v>15</v>
      </c>
      <c r="AW288" s="38">
        <v>41729</v>
      </c>
      <c r="AX288" s="37" t="s">
        <v>503</v>
      </c>
      <c r="AY288" s="38">
        <v>41730</v>
      </c>
      <c r="AZ288" s="38">
        <v>41739</v>
      </c>
      <c r="BA288" s="37" t="s">
        <v>503</v>
      </c>
      <c r="BB288" s="38">
        <v>41740</v>
      </c>
      <c r="CF288" s="38">
        <v>41753</v>
      </c>
    </row>
    <row r="289" spans="1:84">
      <c r="B289" s="25" t="s">
        <v>4536</v>
      </c>
      <c r="C289" s="25">
        <v>1309501</v>
      </c>
      <c r="D289" s="25" t="s">
        <v>94</v>
      </c>
      <c r="H289" s="25" t="s">
        <v>4537</v>
      </c>
      <c r="I289" s="25" t="s">
        <v>4538</v>
      </c>
      <c r="T289" s="25" t="str">
        <f t="shared" si="13"/>
        <v xml:space="preserve">         </v>
      </c>
      <c r="U289" s="25" t="s">
        <v>61</v>
      </c>
      <c r="V289" s="25" t="s">
        <v>61</v>
      </c>
      <c r="W289" s="25" t="s">
        <v>4539</v>
      </c>
      <c r="AH289" s="25" t="str">
        <f t="shared" si="11"/>
        <v xml:space="preserve">         </v>
      </c>
      <c r="AI289" s="25" t="s">
        <v>61</v>
      </c>
      <c r="AJ289" s="25" t="s">
        <v>61</v>
      </c>
      <c r="AL289" s="25" t="s">
        <v>191</v>
      </c>
      <c r="AM289" s="25" t="s">
        <v>160</v>
      </c>
      <c r="AP289" s="25">
        <v>11</v>
      </c>
      <c r="AQ289" s="34">
        <v>41730</v>
      </c>
      <c r="AR289" s="34">
        <v>41750</v>
      </c>
      <c r="AS289" s="36">
        <f t="shared" si="12"/>
        <v>20</v>
      </c>
      <c r="AT289" s="25" t="s">
        <v>792</v>
      </c>
      <c r="AU289" s="25" t="s">
        <v>195</v>
      </c>
    </row>
    <row r="290" spans="1:84">
      <c r="B290" s="25" t="s">
        <v>4540</v>
      </c>
      <c r="C290" s="25">
        <v>1309503</v>
      </c>
      <c r="E290" s="25" t="s">
        <v>101</v>
      </c>
      <c r="H290" s="25" t="s">
        <v>4541</v>
      </c>
      <c r="I290" s="25" t="s">
        <v>4542</v>
      </c>
      <c r="J290" s="25" t="s">
        <v>289</v>
      </c>
      <c r="K290" s="25">
        <v>33</v>
      </c>
      <c r="N290" s="25">
        <v>34</v>
      </c>
      <c r="O290" s="25" t="s">
        <v>81</v>
      </c>
      <c r="P290" s="25">
        <v>27</v>
      </c>
      <c r="S290" s="25">
        <v>101</v>
      </c>
      <c r="T290" s="25" t="str">
        <f t="shared" si="13"/>
        <v>DG 33   34 C 27   101</v>
      </c>
      <c r="U290" s="25" t="s">
        <v>61</v>
      </c>
      <c r="V290" s="25">
        <v>3175237852</v>
      </c>
      <c r="W290" s="25" t="s">
        <v>4543</v>
      </c>
      <c r="X290" s="25" t="s">
        <v>289</v>
      </c>
      <c r="Y290" s="25">
        <v>33</v>
      </c>
      <c r="AB290" s="25">
        <v>33</v>
      </c>
      <c r="AD290" s="25">
        <v>8</v>
      </c>
      <c r="AH290" s="25" t="str">
        <f t="shared" si="11"/>
        <v xml:space="preserve">DG 33   33  8   </v>
      </c>
      <c r="AI290" s="25" t="s">
        <v>61</v>
      </c>
      <c r="AJ290" s="25" t="s">
        <v>61</v>
      </c>
      <c r="AK290" s="25" t="s">
        <v>279</v>
      </c>
      <c r="AM290" s="25" t="s">
        <v>4065</v>
      </c>
      <c r="AP290" s="25">
        <v>9</v>
      </c>
      <c r="AQ290" s="34">
        <v>41730</v>
      </c>
      <c r="AR290" s="34">
        <v>41750</v>
      </c>
      <c r="AS290" s="36">
        <f t="shared" si="12"/>
        <v>20</v>
      </c>
      <c r="AT290" s="25" t="s">
        <v>792</v>
      </c>
      <c r="AU290" s="25" t="s">
        <v>15</v>
      </c>
      <c r="CF290" s="38">
        <v>41801</v>
      </c>
    </row>
    <row r="291" spans="1:84">
      <c r="B291" s="25" t="s">
        <v>4544</v>
      </c>
      <c r="C291" s="25">
        <v>1309521</v>
      </c>
      <c r="D291" s="25" t="s">
        <v>87</v>
      </c>
      <c r="H291" s="25" t="s">
        <v>4545</v>
      </c>
      <c r="I291" s="25" t="s">
        <v>89</v>
      </c>
      <c r="T291" s="25" t="str">
        <f t="shared" si="13"/>
        <v xml:space="preserve">         </v>
      </c>
      <c r="U291" s="25" t="s">
        <v>61</v>
      </c>
      <c r="V291" s="25">
        <v>3860909</v>
      </c>
      <c r="W291" s="25" t="s">
        <v>4546</v>
      </c>
      <c r="AF291" s="25" t="s">
        <v>4547</v>
      </c>
      <c r="AH291" s="25" t="str">
        <f t="shared" si="11"/>
        <v xml:space="preserve">        PREDIO 160 </v>
      </c>
      <c r="AI291" s="25" t="s">
        <v>61</v>
      </c>
      <c r="AJ291" s="25" t="s">
        <v>61</v>
      </c>
      <c r="AL291" s="25" t="s">
        <v>91</v>
      </c>
      <c r="AM291" s="25" t="s">
        <v>138</v>
      </c>
      <c r="AP291" s="25">
        <v>12</v>
      </c>
      <c r="AQ291" s="34">
        <v>41730</v>
      </c>
      <c r="AR291" s="34">
        <v>41730</v>
      </c>
      <c r="AS291" s="36">
        <f t="shared" si="12"/>
        <v>0</v>
      </c>
      <c r="AT291" s="25" t="s">
        <v>792</v>
      </c>
      <c r="AU291" s="25" t="s">
        <v>195</v>
      </c>
      <c r="AW291" s="38">
        <v>41730</v>
      </c>
      <c r="AX291" s="37" t="s">
        <v>140</v>
      </c>
      <c r="AY291" s="38">
        <v>41730</v>
      </c>
    </row>
    <row r="292" spans="1:84">
      <c r="B292" s="25" t="s">
        <v>4548</v>
      </c>
      <c r="C292" s="25" t="s">
        <v>4549</v>
      </c>
      <c r="E292" s="25" t="s">
        <v>58</v>
      </c>
      <c r="H292" s="25" t="s">
        <v>4550</v>
      </c>
      <c r="I292" s="25" t="s">
        <v>273</v>
      </c>
      <c r="T292" s="25" t="str">
        <f t="shared" si="13"/>
        <v xml:space="preserve">         </v>
      </c>
      <c r="U292" s="25" t="s">
        <v>61</v>
      </c>
      <c r="V292" s="25" t="s">
        <v>61</v>
      </c>
      <c r="W292" s="25" t="s">
        <v>4551</v>
      </c>
      <c r="X292" s="25" t="s">
        <v>80</v>
      </c>
      <c r="Y292" s="25">
        <v>40</v>
      </c>
      <c r="Z292" s="25" t="s">
        <v>170</v>
      </c>
      <c r="AA292" s="25" t="s">
        <v>66</v>
      </c>
      <c r="AB292" s="25">
        <v>25</v>
      </c>
      <c r="AC292" s="25" t="s">
        <v>104</v>
      </c>
      <c r="AD292" s="25">
        <v>46</v>
      </c>
      <c r="AG292" s="25">
        <v>301</v>
      </c>
      <c r="AH292" s="25" t="str">
        <f t="shared" si="11"/>
        <v>CL 40 D SUR 25 B 46   301</v>
      </c>
      <c r="AI292" s="25">
        <v>39430420</v>
      </c>
      <c r="AJ292" s="25">
        <v>39430920</v>
      </c>
      <c r="AK292" s="25" t="s">
        <v>3675</v>
      </c>
      <c r="AM292" s="25" t="s">
        <v>155</v>
      </c>
      <c r="AP292" s="25">
        <v>6</v>
      </c>
      <c r="AQ292" s="34">
        <v>41733</v>
      </c>
      <c r="AR292" s="34">
        <v>41733</v>
      </c>
      <c r="AS292" s="36">
        <f t="shared" si="12"/>
        <v>0</v>
      </c>
      <c r="AT292" s="25" t="s">
        <v>792</v>
      </c>
      <c r="AU292" s="25" t="s">
        <v>15</v>
      </c>
      <c r="AW292" s="38">
        <v>41730</v>
      </c>
      <c r="AX292" s="37" t="s">
        <v>503</v>
      </c>
      <c r="AY292" s="38">
        <v>41731</v>
      </c>
      <c r="BN292" s="38">
        <v>41752</v>
      </c>
      <c r="BQ292" s="38">
        <v>41758</v>
      </c>
      <c r="BV292" s="38">
        <v>41754</v>
      </c>
      <c r="BX292" s="38">
        <v>41878</v>
      </c>
      <c r="CF292" s="38">
        <v>41927</v>
      </c>
    </row>
    <row r="293" spans="1:84">
      <c r="B293" s="25" t="s">
        <v>4552</v>
      </c>
      <c r="C293" s="25">
        <v>1309530</v>
      </c>
      <c r="E293" s="25" t="s">
        <v>101</v>
      </c>
      <c r="H293" s="25" t="s">
        <v>694</v>
      </c>
      <c r="I293" s="25" t="s">
        <v>3050</v>
      </c>
      <c r="T293" s="25" t="str">
        <f t="shared" si="13"/>
        <v xml:space="preserve">         </v>
      </c>
      <c r="U293" s="25" t="s">
        <v>61</v>
      </c>
      <c r="V293" s="25" t="s">
        <v>61</v>
      </c>
      <c r="W293" s="25" t="s">
        <v>4553</v>
      </c>
      <c r="X293" s="25" t="s">
        <v>63</v>
      </c>
      <c r="Y293" s="25">
        <v>42</v>
      </c>
      <c r="AB293" s="25">
        <v>40</v>
      </c>
      <c r="AC293" s="25" t="s">
        <v>104</v>
      </c>
      <c r="AD293" s="25">
        <v>16</v>
      </c>
      <c r="AE293" s="25" t="s">
        <v>66</v>
      </c>
      <c r="AG293" s="25" t="s">
        <v>4554</v>
      </c>
      <c r="AH293" s="25" t="str">
        <f t="shared" si="11"/>
        <v>KR 42   40 B 16 SUR  apt 502</v>
      </c>
      <c r="AI293" s="25" t="s">
        <v>61</v>
      </c>
      <c r="AJ293" s="25" t="s">
        <v>61</v>
      </c>
      <c r="AK293" s="25" t="s">
        <v>67</v>
      </c>
      <c r="AM293" s="25" t="s">
        <v>68</v>
      </c>
      <c r="AP293" s="25">
        <v>7</v>
      </c>
      <c r="AQ293" s="34">
        <v>41731</v>
      </c>
      <c r="AR293" s="34">
        <v>41750</v>
      </c>
      <c r="AS293" s="36">
        <f t="shared" si="12"/>
        <v>19</v>
      </c>
      <c r="AT293" s="25" t="s">
        <v>792</v>
      </c>
      <c r="AU293" s="25" t="s">
        <v>15</v>
      </c>
      <c r="AW293" s="38">
        <v>41731</v>
      </c>
      <c r="AX293" s="37" t="s">
        <v>4555</v>
      </c>
      <c r="AY293" s="38">
        <v>41750</v>
      </c>
      <c r="CF293" s="38">
        <v>41764</v>
      </c>
    </row>
    <row r="294" spans="1:84">
      <c r="B294" s="25" t="s">
        <v>4556</v>
      </c>
      <c r="C294" s="25">
        <v>1309531</v>
      </c>
      <c r="E294" s="25" t="s">
        <v>286</v>
      </c>
      <c r="H294" s="25" t="s">
        <v>4557</v>
      </c>
      <c r="I294" s="25" t="s">
        <v>3870</v>
      </c>
      <c r="T294" s="25" t="str">
        <f t="shared" si="13"/>
        <v xml:space="preserve">         </v>
      </c>
      <c r="U294" s="25" t="s">
        <v>61</v>
      </c>
      <c r="V294" s="25" t="s">
        <v>61</v>
      </c>
      <c r="W294" s="25" t="s">
        <v>4558</v>
      </c>
      <c r="X294" s="25" t="s">
        <v>80</v>
      </c>
      <c r="Y294" s="25">
        <v>39</v>
      </c>
      <c r="AA294" s="25" t="s">
        <v>66</v>
      </c>
      <c r="AB294" s="25">
        <v>40</v>
      </c>
      <c r="AH294" s="25" t="str">
        <f t="shared" si="11"/>
        <v xml:space="preserve">CL 39  SUR 40     </v>
      </c>
      <c r="AI294" s="25" t="s">
        <v>61</v>
      </c>
      <c r="AJ294" s="25" t="s">
        <v>61</v>
      </c>
      <c r="AK294" s="25" t="s">
        <v>3623</v>
      </c>
      <c r="AM294" s="25" t="s">
        <v>3860</v>
      </c>
      <c r="AP294" s="25">
        <v>9</v>
      </c>
      <c r="AQ294" s="34">
        <v>41731</v>
      </c>
      <c r="AR294" s="34">
        <v>41750</v>
      </c>
      <c r="AS294" s="36">
        <f t="shared" si="12"/>
        <v>19</v>
      </c>
      <c r="AT294" s="25" t="s">
        <v>792</v>
      </c>
      <c r="AU294" s="25" t="s">
        <v>195</v>
      </c>
    </row>
    <row r="295" spans="1:84">
      <c r="A295" s="25" t="s">
        <v>4559</v>
      </c>
      <c r="B295" s="25" t="s">
        <v>4560</v>
      </c>
      <c r="C295" s="25">
        <v>1309532</v>
      </c>
      <c r="E295" s="25" t="s">
        <v>101</v>
      </c>
      <c r="H295" s="25" t="s">
        <v>694</v>
      </c>
      <c r="I295" s="25" t="s">
        <v>4561</v>
      </c>
      <c r="J295" s="25" t="s">
        <v>4141</v>
      </c>
      <c r="K295" s="25">
        <v>52</v>
      </c>
      <c r="L295" s="25" t="s">
        <v>104</v>
      </c>
      <c r="M295" s="25" t="s">
        <v>66</v>
      </c>
      <c r="N295" s="25">
        <v>40</v>
      </c>
      <c r="P295" s="25">
        <v>70</v>
      </c>
      <c r="T295" s="25" t="str">
        <f t="shared" si="13"/>
        <v xml:space="preserve">Cl 52 B SUR 40  70   </v>
      </c>
      <c r="U295" s="25" t="s">
        <v>61</v>
      </c>
      <c r="V295" s="25">
        <v>3207406126</v>
      </c>
      <c r="W295" s="25" t="s">
        <v>2182</v>
      </c>
      <c r="AH295" s="25" t="str">
        <f t="shared" si="11"/>
        <v xml:space="preserve">         </v>
      </c>
      <c r="AI295" s="25" t="s">
        <v>61</v>
      </c>
      <c r="AJ295" s="25" t="s">
        <v>61</v>
      </c>
      <c r="AK295" s="25" t="s">
        <v>225</v>
      </c>
      <c r="AM295" s="25" t="s">
        <v>226</v>
      </c>
      <c r="AP295" s="25">
        <v>7</v>
      </c>
      <c r="AQ295" s="34">
        <v>41731</v>
      </c>
      <c r="AR295" s="34">
        <v>41785</v>
      </c>
      <c r="AS295" s="36">
        <f t="shared" si="12"/>
        <v>54</v>
      </c>
      <c r="AT295" s="25" t="s">
        <v>792</v>
      </c>
      <c r="AU295" s="25" t="s">
        <v>15</v>
      </c>
      <c r="AW295" s="38">
        <v>41785</v>
      </c>
      <c r="AX295" s="37" t="s">
        <v>3656</v>
      </c>
      <c r="AY295" s="38">
        <v>41787</v>
      </c>
    </row>
    <row r="296" spans="1:84">
      <c r="A296" s="25" t="s">
        <v>4562</v>
      </c>
      <c r="B296" s="25" t="s">
        <v>4563</v>
      </c>
      <c r="C296" s="25">
        <v>1309536</v>
      </c>
      <c r="D296" s="25" t="s">
        <v>3591</v>
      </c>
      <c r="H296" s="25" t="s">
        <v>4564</v>
      </c>
      <c r="I296" s="25" t="s">
        <v>4565</v>
      </c>
      <c r="J296" s="25" t="s">
        <v>146</v>
      </c>
      <c r="K296" s="25">
        <v>34</v>
      </c>
      <c r="L296" s="25" t="s">
        <v>170</v>
      </c>
      <c r="M296" s="25" t="s">
        <v>66</v>
      </c>
      <c r="N296" s="25">
        <v>29</v>
      </c>
      <c r="P296" s="25">
        <v>38</v>
      </c>
      <c r="T296" s="25" t="str">
        <f t="shared" si="13"/>
        <v xml:space="preserve">TR 34 D SUR 29  38   </v>
      </c>
      <c r="U296" s="25">
        <v>1037602647</v>
      </c>
      <c r="V296" s="25">
        <v>2704328</v>
      </c>
      <c r="W296" s="25" t="s">
        <v>4566</v>
      </c>
      <c r="X296" s="25" t="s">
        <v>146</v>
      </c>
      <c r="Y296" s="25">
        <v>34</v>
      </c>
      <c r="Z296" s="25" t="s">
        <v>170</v>
      </c>
      <c r="AA296" s="25" t="s">
        <v>66</v>
      </c>
      <c r="AB296" s="25">
        <v>29</v>
      </c>
      <c r="AD296" s="25">
        <v>38</v>
      </c>
      <c r="AH296" s="25" t="str">
        <f t="shared" si="11"/>
        <v xml:space="preserve">TR 34 D SUR 29  38   </v>
      </c>
      <c r="AI296" s="25" t="s">
        <v>61</v>
      </c>
      <c r="AJ296" s="25">
        <v>2704328</v>
      </c>
      <c r="AK296" s="25" t="s">
        <v>194</v>
      </c>
      <c r="AM296" s="25" t="s">
        <v>3905</v>
      </c>
      <c r="AP296" s="25">
        <v>3</v>
      </c>
      <c r="AQ296" s="34">
        <v>41731</v>
      </c>
      <c r="AR296" s="34">
        <v>41750</v>
      </c>
      <c r="AS296" s="36">
        <f t="shared" si="12"/>
        <v>19</v>
      </c>
      <c r="AT296" s="25" t="s">
        <v>792</v>
      </c>
      <c r="AU296" s="25" t="s">
        <v>15</v>
      </c>
      <c r="CF296" s="38">
        <v>41764</v>
      </c>
    </row>
    <row r="297" spans="1:84">
      <c r="B297" s="25" t="s">
        <v>4567</v>
      </c>
      <c r="C297" s="25">
        <v>1309543</v>
      </c>
      <c r="D297" s="25" t="s">
        <v>94</v>
      </c>
      <c r="H297" s="25" t="s">
        <v>4568</v>
      </c>
      <c r="I297" s="25" t="s">
        <v>4569</v>
      </c>
      <c r="J297" s="25" t="s">
        <v>289</v>
      </c>
      <c r="K297" s="25">
        <v>33</v>
      </c>
      <c r="N297" s="25">
        <v>33</v>
      </c>
      <c r="O297" s="25" t="s">
        <v>83</v>
      </c>
      <c r="P297" s="25">
        <v>23</v>
      </c>
      <c r="Q297" s="25" t="s">
        <v>66</v>
      </c>
      <c r="T297" s="25" t="str">
        <f t="shared" si="13"/>
        <v xml:space="preserve">DG 33   33 A 23 SUR  </v>
      </c>
      <c r="U297" s="25">
        <v>21719241</v>
      </c>
      <c r="V297" s="25">
        <v>2065979</v>
      </c>
      <c r="W297" s="25" t="s">
        <v>4570</v>
      </c>
      <c r="X297" s="25" t="s">
        <v>289</v>
      </c>
      <c r="Y297" s="25">
        <v>33</v>
      </c>
      <c r="AB297" s="25">
        <v>33</v>
      </c>
      <c r="AD297" s="25">
        <v>28</v>
      </c>
      <c r="AH297" s="25" t="str">
        <f t="shared" si="11"/>
        <v xml:space="preserve">DG 33   33  28   </v>
      </c>
      <c r="AI297" s="25" t="s">
        <v>61</v>
      </c>
      <c r="AJ297" s="25" t="s">
        <v>61</v>
      </c>
      <c r="AK297" s="25" t="s">
        <v>496</v>
      </c>
      <c r="AM297" s="25" t="s">
        <v>4116</v>
      </c>
      <c r="AP297" s="25">
        <v>9</v>
      </c>
      <c r="AQ297" s="34">
        <v>41731</v>
      </c>
      <c r="AR297" s="34">
        <v>41750</v>
      </c>
      <c r="AS297" s="36">
        <f t="shared" si="12"/>
        <v>19</v>
      </c>
      <c r="AT297" s="25" t="s">
        <v>792</v>
      </c>
      <c r="AU297" s="25" t="s">
        <v>15</v>
      </c>
    </row>
    <row r="298" spans="1:84">
      <c r="B298" s="25" t="s">
        <v>4571</v>
      </c>
      <c r="C298" s="25">
        <v>1309545</v>
      </c>
      <c r="E298" s="25" t="s">
        <v>101</v>
      </c>
      <c r="H298" s="25" t="s">
        <v>4572</v>
      </c>
      <c r="I298" s="25" t="s">
        <v>3050</v>
      </c>
      <c r="T298" s="25" t="str">
        <f t="shared" si="13"/>
        <v xml:space="preserve">         </v>
      </c>
      <c r="U298" s="25" t="s">
        <v>61</v>
      </c>
      <c r="V298" s="25" t="s">
        <v>61</v>
      </c>
      <c r="W298" s="25" t="s">
        <v>4573</v>
      </c>
      <c r="AH298" s="25" t="str">
        <f t="shared" si="11"/>
        <v xml:space="preserve">         </v>
      </c>
      <c r="AI298" s="25">
        <v>8343171</v>
      </c>
      <c r="AJ298" s="25">
        <v>3329128</v>
      </c>
      <c r="AK298" s="25" t="s">
        <v>232</v>
      </c>
      <c r="AM298" s="25" t="s">
        <v>3986</v>
      </c>
      <c r="AP298" s="25">
        <v>9</v>
      </c>
      <c r="AQ298" s="34">
        <v>41731</v>
      </c>
      <c r="AR298" s="34">
        <v>41731</v>
      </c>
      <c r="AS298" s="36">
        <f t="shared" si="12"/>
        <v>0</v>
      </c>
      <c r="AT298" s="25" t="s">
        <v>792</v>
      </c>
      <c r="AU298" s="25" t="s">
        <v>15</v>
      </c>
      <c r="AW298" s="38">
        <v>41729</v>
      </c>
      <c r="AX298" s="37" t="s">
        <v>1029</v>
      </c>
      <c r="AY298" s="38">
        <v>41731</v>
      </c>
      <c r="CF298" s="38">
        <v>41841</v>
      </c>
    </row>
    <row r="299" spans="1:84">
      <c r="B299" s="25" t="s">
        <v>4574</v>
      </c>
      <c r="C299" s="25">
        <v>1309546</v>
      </c>
      <c r="E299" s="25" t="s">
        <v>58</v>
      </c>
      <c r="H299" s="25" t="s">
        <v>482</v>
      </c>
      <c r="I299" s="25" t="s">
        <v>3050</v>
      </c>
      <c r="T299" s="25" t="str">
        <f t="shared" si="13"/>
        <v xml:space="preserve">         </v>
      </c>
      <c r="U299" s="25" t="s">
        <v>61</v>
      </c>
      <c r="V299" s="25" t="s">
        <v>61</v>
      </c>
      <c r="W299" s="25" t="s">
        <v>4317</v>
      </c>
      <c r="X299" s="25" t="s">
        <v>146</v>
      </c>
      <c r="Y299" s="25">
        <v>34</v>
      </c>
      <c r="Z299" s="25" t="s">
        <v>81</v>
      </c>
      <c r="AA299" s="25" t="s">
        <v>66</v>
      </c>
      <c r="AB299" s="25">
        <v>31</v>
      </c>
      <c r="AC299" s="25" t="s">
        <v>315</v>
      </c>
      <c r="AD299" s="25">
        <v>39</v>
      </c>
      <c r="AH299" s="25" t="str">
        <f t="shared" si="11"/>
        <v xml:space="preserve">TR 34 C SUR 31 E 39   </v>
      </c>
      <c r="AI299" s="25">
        <v>6759416</v>
      </c>
      <c r="AJ299" s="25">
        <v>3122898714</v>
      </c>
      <c r="AK299" s="25" t="s">
        <v>279</v>
      </c>
      <c r="AM299" s="25" t="s">
        <v>4065</v>
      </c>
      <c r="AP299" s="25">
        <v>9</v>
      </c>
      <c r="AQ299" s="34">
        <v>41731</v>
      </c>
      <c r="AR299" s="34">
        <v>41731</v>
      </c>
      <c r="AS299" s="36">
        <f t="shared" si="12"/>
        <v>0</v>
      </c>
      <c r="AT299" s="25" t="s">
        <v>792</v>
      </c>
      <c r="AU299" s="25" t="s">
        <v>15</v>
      </c>
      <c r="AW299" s="38">
        <v>41730</v>
      </c>
      <c r="AX299" s="37" t="s">
        <v>1029</v>
      </c>
      <c r="AY299" s="38">
        <v>41731</v>
      </c>
      <c r="CF299" s="38">
        <v>41737</v>
      </c>
    </row>
    <row r="300" spans="1:84">
      <c r="B300" s="25" t="s">
        <v>4575</v>
      </c>
      <c r="C300" s="25">
        <v>1309547</v>
      </c>
      <c r="E300" s="25" t="s">
        <v>101</v>
      </c>
      <c r="H300" s="25" t="s">
        <v>694</v>
      </c>
      <c r="I300" s="25" t="s">
        <v>3050</v>
      </c>
      <c r="T300" s="25" t="str">
        <f t="shared" si="13"/>
        <v xml:space="preserve">         </v>
      </c>
      <c r="U300" s="25" t="s">
        <v>61</v>
      </c>
      <c r="V300" s="25" t="s">
        <v>61</v>
      </c>
      <c r="W300" s="25" t="s">
        <v>2718</v>
      </c>
      <c r="X300" s="25" t="s">
        <v>80</v>
      </c>
      <c r="Y300" s="25">
        <v>45</v>
      </c>
      <c r="Z300" s="25" t="s">
        <v>81</v>
      </c>
      <c r="AA300" s="25" t="s">
        <v>66</v>
      </c>
      <c r="AB300" s="25">
        <v>42</v>
      </c>
      <c r="AH300" s="25" t="str">
        <f t="shared" si="11"/>
        <v xml:space="preserve">CL 45 C SUR 42     </v>
      </c>
      <c r="AI300" s="25" t="s">
        <v>61</v>
      </c>
      <c r="AJ300" s="25" t="s">
        <v>61</v>
      </c>
      <c r="AK300" s="25" t="s">
        <v>316</v>
      </c>
      <c r="AM300" s="25" t="s">
        <v>3880</v>
      </c>
      <c r="AP300" s="25">
        <v>7</v>
      </c>
      <c r="AQ300" s="34">
        <v>41731</v>
      </c>
      <c r="AR300" s="34">
        <v>41731</v>
      </c>
      <c r="AS300" s="36">
        <f t="shared" si="12"/>
        <v>0</v>
      </c>
      <c r="AT300" s="25" t="s">
        <v>792</v>
      </c>
      <c r="AU300" s="25" t="s">
        <v>15</v>
      </c>
      <c r="AW300" s="38">
        <v>41730</v>
      </c>
      <c r="AX300" s="37" t="s">
        <v>1029</v>
      </c>
      <c r="AY300" s="38">
        <v>41731</v>
      </c>
      <c r="CF300" s="38">
        <v>41737</v>
      </c>
    </row>
    <row r="301" spans="1:84">
      <c r="B301" s="25" t="s">
        <v>4576</v>
      </c>
      <c r="C301" s="25">
        <v>1309548</v>
      </c>
      <c r="E301" s="25" t="s">
        <v>58</v>
      </c>
      <c r="H301" s="25" t="s">
        <v>482</v>
      </c>
      <c r="I301" s="25" t="s">
        <v>3050</v>
      </c>
      <c r="T301" s="25" t="str">
        <f t="shared" si="13"/>
        <v xml:space="preserve">         </v>
      </c>
      <c r="U301" s="25" t="s">
        <v>61</v>
      </c>
      <c r="V301" s="25" t="s">
        <v>61</v>
      </c>
      <c r="W301" s="25" t="s">
        <v>4577</v>
      </c>
      <c r="X301" s="25" t="s">
        <v>63</v>
      </c>
      <c r="Y301" s="25">
        <v>47</v>
      </c>
      <c r="AB301" s="25">
        <v>39</v>
      </c>
      <c r="AC301" s="25" t="s">
        <v>104</v>
      </c>
      <c r="AD301" s="25">
        <v>18</v>
      </c>
      <c r="AE301" s="25" t="s">
        <v>66</v>
      </c>
      <c r="AH301" s="25" t="str">
        <f t="shared" si="11"/>
        <v xml:space="preserve">KR 47   39 B 18 SUR  </v>
      </c>
      <c r="AI301" s="25" t="s">
        <v>61</v>
      </c>
      <c r="AJ301" s="25" t="s">
        <v>61</v>
      </c>
      <c r="AK301" s="25" t="s">
        <v>3530</v>
      </c>
      <c r="AM301" s="25" t="s">
        <v>3992</v>
      </c>
      <c r="AP301" s="25">
        <v>8</v>
      </c>
      <c r="AQ301" s="34">
        <v>41731</v>
      </c>
      <c r="AR301" s="34">
        <v>41731</v>
      </c>
      <c r="AS301" s="36">
        <f t="shared" si="12"/>
        <v>0</v>
      </c>
      <c r="AT301" s="25" t="s">
        <v>792</v>
      </c>
      <c r="AU301" s="25" t="s">
        <v>15</v>
      </c>
      <c r="AW301" s="38">
        <v>41730</v>
      </c>
      <c r="AX301" s="37" t="s">
        <v>1029</v>
      </c>
      <c r="AY301" s="38">
        <v>41731</v>
      </c>
      <c r="CF301" s="38">
        <v>41753</v>
      </c>
    </row>
    <row r="302" spans="1:84">
      <c r="B302" s="25" t="s">
        <v>4578</v>
      </c>
      <c r="C302" s="25">
        <v>1309560</v>
      </c>
      <c r="D302" s="25" t="s">
        <v>125</v>
      </c>
      <c r="H302" s="25" t="s">
        <v>4579</v>
      </c>
      <c r="I302" s="25" t="s">
        <v>231</v>
      </c>
      <c r="T302" s="25" t="str">
        <f t="shared" si="13"/>
        <v xml:space="preserve">         </v>
      </c>
      <c r="U302" s="25" t="s">
        <v>61</v>
      </c>
      <c r="V302" s="25" t="s">
        <v>61</v>
      </c>
      <c r="W302" s="25" t="s">
        <v>4580</v>
      </c>
      <c r="X302" s="25" t="s">
        <v>80</v>
      </c>
      <c r="Y302" s="25">
        <v>40</v>
      </c>
      <c r="AA302" s="25" t="s">
        <v>66</v>
      </c>
      <c r="AB302" s="25">
        <v>24</v>
      </c>
      <c r="AC302" s="25" t="s">
        <v>72</v>
      </c>
      <c r="AD302" s="25">
        <v>17</v>
      </c>
      <c r="AG302" s="25">
        <v>301</v>
      </c>
      <c r="AH302" s="25" t="str">
        <f t="shared" si="11"/>
        <v>CL 40  SUR 24 F 17   301</v>
      </c>
      <c r="AI302" s="25">
        <v>8340493</v>
      </c>
      <c r="AJ302" s="25">
        <v>3347896</v>
      </c>
      <c r="AK302" s="25" t="s">
        <v>74</v>
      </c>
      <c r="AM302" s="25" t="s">
        <v>137</v>
      </c>
      <c r="AP302" s="25">
        <v>6</v>
      </c>
      <c r="AQ302" s="34">
        <v>41732</v>
      </c>
      <c r="AR302" s="34">
        <v>41732</v>
      </c>
      <c r="AS302" s="36">
        <f t="shared" si="12"/>
        <v>0</v>
      </c>
      <c r="AT302" s="25" t="s">
        <v>792</v>
      </c>
      <c r="AU302" s="25" t="s">
        <v>15</v>
      </c>
      <c r="AW302" s="38">
        <v>41731</v>
      </c>
      <c r="AX302" s="37" t="s">
        <v>503</v>
      </c>
      <c r="AY302" s="38">
        <v>41732</v>
      </c>
      <c r="CF302" s="38">
        <v>41737</v>
      </c>
    </row>
    <row r="303" spans="1:84">
      <c r="B303" s="25" t="s">
        <v>4581</v>
      </c>
      <c r="C303" s="25">
        <v>1309561</v>
      </c>
      <c r="E303" s="25" t="s">
        <v>58</v>
      </c>
      <c r="H303" s="25" t="s">
        <v>482</v>
      </c>
      <c r="I303" s="25" t="s">
        <v>3870</v>
      </c>
      <c r="U303" s="25" t="s">
        <v>61</v>
      </c>
      <c r="V303" s="25" t="s">
        <v>61</v>
      </c>
      <c r="W303" s="25" t="s">
        <v>82</v>
      </c>
      <c r="X303" s="25" t="s">
        <v>80</v>
      </c>
      <c r="Y303" s="25">
        <v>39</v>
      </c>
      <c r="Z303" s="25" t="s">
        <v>104</v>
      </c>
      <c r="AA303" s="25" t="s">
        <v>66</v>
      </c>
      <c r="AI303" s="25" t="s">
        <v>61</v>
      </c>
      <c r="AJ303" s="25" t="s">
        <v>61</v>
      </c>
      <c r="AK303" s="25" t="s">
        <v>454</v>
      </c>
      <c r="AM303" s="25" t="s">
        <v>160</v>
      </c>
      <c r="AP303" s="25">
        <v>6</v>
      </c>
      <c r="AQ303" s="34">
        <v>41732</v>
      </c>
      <c r="AR303" s="34">
        <v>41732</v>
      </c>
      <c r="AS303" s="36">
        <f t="shared" si="12"/>
        <v>0</v>
      </c>
      <c r="AT303" s="25" t="s">
        <v>792</v>
      </c>
      <c r="AU303" s="25" t="s">
        <v>15</v>
      </c>
      <c r="AW303" s="38">
        <v>41731</v>
      </c>
      <c r="AX303" s="37" t="s">
        <v>503</v>
      </c>
      <c r="AY303" s="38">
        <v>41732</v>
      </c>
      <c r="CF303" s="38">
        <v>41737</v>
      </c>
    </row>
    <row r="304" spans="1:84">
      <c r="B304" s="25" t="s">
        <v>4582</v>
      </c>
      <c r="C304" s="25" t="s">
        <v>4583</v>
      </c>
      <c r="D304" s="25" t="s">
        <v>3591</v>
      </c>
      <c r="H304" s="25" t="s">
        <v>2294</v>
      </c>
      <c r="I304" s="25" t="s">
        <v>4584</v>
      </c>
      <c r="T304" s="25" t="str">
        <f t="shared" si="13"/>
        <v xml:space="preserve">         </v>
      </c>
      <c r="U304" s="25" t="s">
        <v>61</v>
      </c>
      <c r="V304" s="25">
        <v>3313368</v>
      </c>
      <c r="W304" s="25" t="s">
        <v>4585</v>
      </c>
      <c r="AH304" s="25" t="str">
        <f t="shared" si="11"/>
        <v xml:space="preserve">         </v>
      </c>
      <c r="AI304" s="25" t="s">
        <v>61</v>
      </c>
      <c r="AJ304" s="25">
        <v>2761332</v>
      </c>
      <c r="AL304" s="25" t="s">
        <v>191</v>
      </c>
      <c r="AM304" s="25" t="s">
        <v>160</v>
      </c>
      <c r="AP304" s="25">
        <v>11</v>
      </c>
      <c r="AQ304" s="34">
        <v>41732</v>
      </c>
      <c r="AR304" s="34">
        <v>41736</v>
      </c>
      <c r="AS304" s="36">
        <f t="shared" si="12"/>
        <v>4</v>
      </c>
      <c r="AT304" s="25" t="s">
        <v>283</v>
      </c>
      <c r="AU304" s="25" t="s">
        <v>15</v>
      </c>
      <c r="AV304" s="25" t="s">
        <v>4586</v>
      </c>
    </row>
    <row r="305" spans="1:84">
      <c r="B305" s="25" t="s">
        <v>4587</v>
      </c>
      <c r="C305" s="25">
        <v>1309574</v>
      </c>
      <c r="D305" s="25" t="s">
        <v>94</v>
      </c>
      <c r="H305" s="25" t="s">
        <v>4588</v>
      </c>
      <c r="I305" s="25" t="s">
        <v>4584</v>
      </c>
      <c r="T305" s="25" t="str">
        <f t="shared" si="13"/>
        <v xml:space="preserve">         </v>
      </c>
      <c r="U305" s="25" t="s">
        <v>61</v>
      </c>
      <c r="V305" s="25">
        <v>3313368</v>
      </c>
      <c r="W305" s="25" t="s">
        <v>82</v>
      </c>
      <c r="AH305" s="25" t="str">
        <f t="shared" si="11"/>
        <v xml:space="preserve">         </v>
      </c>
      <c r="AI305" s="25" t="s">
        <v>61</v>
      </c>
      <c r="AJ305" s="25" t="s">
        <v>61</v>
      </c>
      <c r="AL305" s="25" t="s">
        <v>191</v>
      </c>
      <c r="AM305" s="25" t="s">
        <v>160</v>
      </c>
      <c r="AP305" s="25">
        <v>11</v>
      </c>
      <c r="AQ305" s="34">
        <v>41732</v>
      </c>
      <c r="AR305" s="34">
        <v>41753</v>
      </c>
      <c r="AS305" s="36">
        <f t="shared" si="12"/>
        <v>21</v>
      </c>
      <c r="AT305" s="25" t="s">
        <v>792</v>
      </c>
      <c r="AU305" s="25" t="s">
        <v>15</v>
      </c>
    </row>
    <row r="306" spans="1:84">
      <c r="B306" s="25" t="s">
        <v>4589</v>
      </c>
      <c r="C306" s="25">
        <v>1309588</v>
      </c>
      <c r="D306" s="25" t="s">
        <v>94</v>
      </c>
      <c r="H306" s="25" t="s">
        <v>4590</v>
      </c>
      <c r="I306" s="25" t="s">
        <v>3870</v>
      </c>
      <c r="T306" s="25" t="str">
        <f t="shared" si="13"/>
        <v xml:space="preserve">         </v>
      </c>
      <c r="U306" s="25" t="s">
        <v>61</v>
      </c>
      <c r="V306" s="25" t="s">
        <v>61</v>
      </c>
      <c r="W306" s="25" t="s">
        <v>4591</v>
      </c>
      <c r="X306" s="25" t="s">
        <v>146</v>
      </c>
      <c r="Y306" s="25">
        <v>35</v>
      </c>
      <c r="Z306" s="25" t="s">
        <v>104</v>
      </c>
      <c r="AA306" s="25" t="s">
        <v>66</v>
      </c>
      <c r="AB306" s="25">
        <v>31</v>
      </c>
      <c r="AC306" s="25" t="s">
        <v>83</v>
      </c>
      <c r="AD306" s="25">
        <v>3</v>
      </c>
      <c r="AG306" s="25">
        <v>101</v>
      </c>
      <c r="AH306" s="25" t="str">
        <f t="shared" si="11"/>
        <v>TR 35 B SUR 31 A 3   101</v>
      </c>
      <c r="AI306" s="25" t="s">
        <v>61</v>
      </c>
      <c r="AJ306" s="25" t="s">
        <v>61</v>
      </c>
      <c r="AK306" s="25" t="s">
        <v>262</v>
      </c>
      <c r="AM306" s="25" t="s">
        <v>4491</v>
      </c>
      <c r="AP306" s="25">
        <v>3</v>
      </c>
      <c r="AQ306" s="34">
        <v>41733</v>
      </c>
      <c r="AR306" s="34">
        <v>41740</v>
      </c>
      <c r="AS306" s="36">
        <f t="shared" si="12"/>
        <v>7</v>
      </c>
      <c r="AT306" s="25" t="s">
        <v>792</v>
      </c>
      <c r="AU306" s="25" t="s">
        <v>15</v>
      </c>
      <c r="AW306" s="38">
        <v>41740</v>
      </c>
      <c r="AX306" s="37" t="s">
        <v>3656</v>
      </c>
      <c r="AY306" s="38">
        <v>41740</v>
      </c>
      <c r="CF306" s="38">
        <v>41753</v>
      </c>
    </row>
    <row r="307" spans="1:84">
      <c r="B307" s="25" t="s">
        <v>4592</v>
      </c>
      <c r="C307" s="25">
        <v>1309596</v>
      </c>
      <c r="E307" s="25" t="s">
        <v>101</v>
      </c>
      <c r="H307" s="25" t="s">
        <v>694</v>
      </c>
      <c r="I307" s="25" t="s">
        <v>273</v>
      </c>
      <c r="T307" s="25" t="str">
        <f t="shared" si="13"/>
        <v xml:space="preserve">         </v>
      </c>
      <c r="U307" s="25" t="s">
        <v>61</v>
      </c>
      <c r="V307" s="25" t="s">
        <v>61</v>
      </c>
      <c r="W307" s="25" t="s">
        <v>3697</v>
      </c>
      <c r="X307" s="25" t="s">
        <v>289</v>
      </c>
      <c r="Y307" s="25">
        <v>32</v>
      </c>
      <c r="Z307" s="25" t="s">
        <v>170</v>
      </c>
      <c r="AB307" s="25">
        <v>31</v>
      </c>
      <c r="AD307" s="25">
        <v>35</v>
      </c>
      <c r="AE307" s="25" t="s">
        <v>66</v>
      </c>
      <c r="AH307" s="25" t="str">
        <f t="shared" si="11"/>
        <v xml:space="preserve">DG 32 D  31  35 SUR  </v>
      </c>
      <c r="AI307" s="25" t="s">
        <v>61</v>
      </c>
      <c r="AJ307" s="25" t="s">
        <v>61</v>
      </c>
      <c r="AK307" s="25" t="s">
        <v>496</v>
      </c>
      <c r="AM307" s="25" t="s">
        <v>4116</v>
      </c>
      <c r="AP307" s="25">
        <v>9</v>
      </c>
      <c r="AQ307" s="34">
        <v>41733</v>
      </c>
      <c r="AR307" s="34">
        <v>41751</v>
      </c>
      <c r="AS307" s="36">
        <f t="shared" si="12"/>
        <v>18</v>
      </c>
      <c r="AT307" s="25" t="s">
        <v>792</v>
      </c>
      <c r="AU307" s="25" t="s">
        <v>15</v>
      </c>
      <c r="AW307" s="38">
        <v>41751</v>
      </c>
      <c r="AX307" s="37" t="s">
        <v>503</v>
      </c>
      <c r="AY307" s="38">
        <v>41753</v>
      </c>
      <c r="CF307" s="38">
        <v>41753</v>
      </c>
    </row>
    <row r="308" spans="1:84">
      <c r="B308" s="25" t="s">
        <v>4593</v>
      </c>
      <c r="C308" s="25">
        <v>1309597</v>
      </c>
      <c r="E308" s="25" t="s">
        <v>101</v>
      </c>
      <c r="H308" s="25" t="s">
        <v>694</v>
      </c>
      <c r="I308" s="25" t="s">
        <v>273</v>
      </c>
      <c r="T308" s="25" t="str">
        <f t="shared" si="13"/>
        <v xml:space="preserve">         </v>
      </c>
      <c r="U308" s="25" t="s">
        <v>61</v>
      </c>
      <c r="V308" s="25" t="s">
        <v>61</v>
      </c>
      <c r="W308" s="25" t="s">
        <v>4594</v>
      </c>
      <c r="X308" s="25" t="s">
        <v>289</v>
      </c>
      <c r="Y308" s="25">
        <v>32</v>
      </c>
      <c r="Z308" s="25" t="s">
        <v>170</v>
      </c>
      <c r="AB308" s="25">
        <v>31</v>
      </c>
      <c r="AD308" s="25">
        <v>33</v>
      </c>
      <c r="AE308" s="25" t="s">
        <v>66</v>
      </c>
      <c r="AH308" s="25" t="str">
        <f t="shared" si="11"/>
        <v xml:space="preserve">DG 32 D  31  33 SUR  </v>
      </c>
      <c r="AI308" s="25" t="s">
        <v>61</v>
      </c>
      <c r="AJ308" s="25" t="s">
        <v>61</v>
      </c>
      <c r="AK308" s="25" t="s">
        <v>496</v>
      </c>
      <c r="AM308" s="25" t="s">
        <v>4116</v>
      </c>
      <c r="AP308" s="25">
        <v>9</v>
      </c>
      <c r="AQ308" s="34">
        <v>41733</v>
      </c>
      <c r="AR308" s="34">
        <v>41751</v>
      </c>
      <c r="AS308" s="36">
        <f t="shared" si="12"/>
        <v>18</v>
      </c>
      <c r="AT308" s="25" t="s">
        <v>792</v>
      </c>
      <c r="AU308" s="25" t="s">
        <v>15</v>
      </c>
      <c r="AW308" s="38">
        <v>41751</v>
      </c>
      <c r="AX308" s="37" t="s">
        <v>503</v>
      </c>
      <c r="AY308" s="38">
        <v>41753</v>
      </c>
      <c r="CF308" s="38">
        <v>41753</v>
      </c>
    </row>
    <row r="309" spans="1:84">
      <c r="A309" s="25" t="s">
        <v>4595</v>
      </c>
      <c r="B309" s="25" t="s">
        <v>4596</v>
      </c>
      <c r="C309" s="25">
        <v>1309607</v>
      </c>
      <c r="D309" s="25" t="s">
        <v>94</v>
      </c>
      <c r="H309" s="25" t="s">
        <v>4597</v>
      </c>
      <c r="I309" s="25" t="s">
        <v>4598</v>
      </c>
      <c r="J309" s="25" t="s">
        <v>4141</v>
      </c>
      <c r="K309" s="25">
        <v>37</v>
      </c>
      <c r="L309" s="25" t="s">
        <v>104</v>
      </c>
      <c r="M309" s="25" t="s">
        <v>66</v>
      </c>
      <c r="N309" s="25">
        <v>27</v>
      </c>
      <c r="O309" s="25" t="s">
        <v>83</v>
      </c>
      <c r="P309" s="25">
        <v>150</v>
      </c>
      <c r="R309" s="25" t="s">
        <v>4599</v>
      </c>
      <c r="T309" s="25" t="str">
        <f t="shared" si="13"/>
        <v xml:space="preserve">Cl 37 B SUR 27 A 150  RAMAL 4 </v>
      </c>
      <c r="U309" s="25">
        <v>70551613</v>
      </c>
      <c r="V309" s="25">
        <v>3148468686</v>
      </c>
      <c r="W309" s="25" t="s">
        <v>4600</v>
      </c>
      <c r="AH309" s="25" t="str">
        <f t="shared" si="11"/>
        <v xml:space="preserve">         </v>
      </c>
      <c r="AI309" s="25" t="s">
        <v>61</v>
      </c>
      <c r="AJ309" s="25">
        <v>3322409</v>
      </c>
      <c r="AK309" s="25" t="s">
        <v>276</v>
      </c>
      <c r="AM309" s="25" t="s">
        <v>4423</v>
      </c>
      <c r="AP309" s="25">
        <v>5</v>
      </c>
      <c r="AQ309" s="34">
        <v>41736</v>
      </c>
      <c r="AR309" s="34">
        <v>41771</v>
      </c>
      <c r="AS309" s="36">
        <f t="shared" si="12"/>
        <v>35</v>
      </c>
      <c r="AT309" s="25" t="s">
        <v>792</v>
      </c>
      <c r="AU309" s="25" t="s">
        <v>15</v>
      </c>
      <c r="AW309" s="38">
        <v>41771</v>
      </c>
      <c r="AX309" s="37" t="s">
        <v>526</v>
      </c>
      <c r="AY309" s="38">
        <v>41775</v>
      </c>
      <c r="CF309" s="38">
        <v>41816</v>
      </c>
    </row>
    <row r="310" spans="1:84">
      <c r="B310" s="25" t="s">
        <v>4601</v>
      </c>
      <c r="C310" s="25">
        <v>1309608</v>
      </c>
      <c r="D310" s="25" t="s">
        <v>94</v>
      </c>
      <c r="H310" s="25" t="s">
        <v>4602</v>
      </c>
      <c r="I310" s="25" t="s">
        <v>3870</v>
      </c>
      <c r="T310" s="25" t="str">
        <f t="shared" si="13"/>
        <v xml:space="preserve">         </v>
      </c>
      <c r="U310" s="25" t="s">
        <v>61</v>
      </c>
      <c r="V310" s="25" t="s">
        <v>61</v>
      </c>
      <c r="W310" s="25" t="s">
        <v>4603</v>
      </c>
      <c r="X310" s="25" t="s">
        <v>80</v>
      </c>
      <c r="Y310" s="25">
        <v>39</v>
      </c>
      <c r="Z310" s="25" t="s">
        <v>104</v>
      </c>
      <c r="AA310" s="25" t="s">
        <v>66</v>
      </c>
      <c r="AB310" s="25">
        <v>36</v>
      </c>
      <c r="AD310" s="25">
        <v>27</v>
      </c>
      <c r="AH310" s="25" t="str">
        <f t="shared" si="11"/>
        <v xml:space="preserve">CL 39 B SUR 36  27   </v>
      </c>
      <c r="AI310" s="25" t="s">
        <v>61</v>
      </c>
      <c r="AJ310" s="25" t="s">
        <v>61</v>
      </c>
      <c r="AK310" s="25" t="s">
        <v>211</v>
      </c>
      <c r="AM310" s="25" t="s">
        <v>3889</v>
      </c>
      <c r="AP310" s="25">
        <v>9</v>
      </c>
      <c r="AQ310" s="34">
        <v>41736</v>
      </c>
      <c r="AR310" s="34">
        <v>41751</v>
      </c>
      <c r="AS310" s="36">
        <f t="shared" si="12"/>
        <v>15</v>
      </c>
      <c r="AT310" s="25" t="s">
        <v>792</v>
      </c>
      <c r="AU310" s="25" t="s">
        <v>15</v>
      </c>
      <c r="AW310" s="38">
        <v>41751</v>
      </c>
      <c r="AX310" s="37" t="s">
        <v>503</v>
      </c>
      <c r="AY310" s="38">
        <v>41753</v>
      </c>
      <c r="CF310" s="38">
        <v>41753</v>
      </c>
    </row>
    <row r="311" spans="1:84">
      <c r="B311" s="25" t="s">
        <v>4604</v>
      </c>
      <c r="C311" s="25">
        <v>1309625</v>
      </c>
      <c r="D311" s="25" t="s">
        <v>3928</v>
      </c>
      <c r="H311" s="25" t="s">
        <v>4605</v>
      </c>
      <c r="I311" s="25" t="s">
        <v>60</v>
      </c>
      <c r="T311" s="25" t="str">
        <f t="shared" si="13"/>
        <v xml:space="preserve">         </v>
      </c>
      <c r="U311" s="25" t="s">
        <v>61</v>
      </c>
      <c r="V311" s="25" t="s">
        <v>61</v>
      </c>
      <c r="W311" s="25" t="s">
        <v>4606</v>
      </c>
      <c r="X311" s="25" t="s">
        <v>63</v>
      </c>
      <c r="Y311" s="25">
        <v>40</v>
      </c>
      <c r="AB311" s="25">
        <v>46</v>
      </c>
      <c r="AC311" s="25" t="s">
        <v>170</v>
      </c>
      <c r="AD311" s="25">
        <v>46</v>
      </c>
      <c r="AE311" s="25" t="s">
        <v>66</v>
      </c>
      <c r="AH311" s="25" t="str">
        <f t="shared" si="11"/>
        <v xml:space="preserve">KR 40   46 D 46 SUR  </v>
      </c>
      <c r="AI311" s="25">
        <v>21527286</v>
      </c>
      <c r="AJ311" s="25">
        <v>3017726989</v>
      </c>
      <c r="AK311" s="25" t="s">
        <v>3626</v>
      </c>
      <c r="AM311" s="25" t="s">
        <v>4020</v>
      </c>
      <c r="AP311" s="25">
        <v>7</v>
      </c>
      <c r="AQ311" s="34">
        <v>41737</v>
      </c>
      <c r="AR311" s="34">
        <v>41737</v>
      </c>
      <c r="AS311" s="36">
        <f t="shared" si="12"/>
        <v>0</v>
      </c>
      <c r="AT311" s="25" t="s">
        <v>792</v>
      </c>
      <c r="AU311" s="25" t="s">
        <v>15</v>
      </c>
      <c r="AW311" s="38">
        <v>41736</v>
      </c>
      <c r="AX311" s="37" t="s">
        <v>3656</v>
      </c>
      <c r="AY311" s="38">
        <v>41737</v>
      </c>
      <c r="CF311" s="38">
        <v>41926</v>
      </c>
    </row>
    <row r="312" spans="1:84">
      <c r="B312" s="25" t="s">
        <v>4607</v>
      </c>
      <c r="C312" s="25" t="s">
        <v>4608</v>
      </c>
      <c r="E312" s="25" t="s">
        <v>101</v>
      </c>
      <c r="H312" s="25" t="s">
        <v>434</v>
      </c>
      <c r="I312" s="25" t="s">
        <v>60</v>
      </c>
      <c r="T312" s="25" t="str">
        <f t="shared" si="13"/>
        <v xml:space="preserve">         </v>
      </c>
      <c r="U312" s="25" t="s">
        <v>61</v>
      </c>
      <c r="V312" s="25" t="s">
        <v>61</v>
      </c>
      <c r="W312" s="25" t="s">
        <v>4609</v>
      </c>
      <c r="X312" s="25" t="s">
        <v>80</v>
      </c>
      <c r="Y312" s="25">
        <v>39</v>
      </c>
      <c r="Z312" s="25" t="s">
        <v>104</v>
      </c>
      <c r="AA312" s="25" t="s">
        <v>66</v>
      </c>
      <c r="AB312" s="25">
        <v>45</v>
      </c>
      <c r="AD312" s="25">
        <v>15</v>
      </c>
      <c r="AG312" s="25">
        <v>301</v>
      </c>
      <c r="AH312" s="25" t="str">
        <f t="shared" si="11"/>
        <v>CL 39 B SUR 45  15   301</v>
      </c>
      <c r="AI312" s="25">
        <v>3415317</v>
      </c>
      <c r="AJ312" s="25">
        <v>3023568</v>
      </c>
      <c r="AK312" s="25" t="s">
        <v>3530</v>
      </c>
      <c r="AM312" s="25" t="s">
        <v>3992</v>
      </c>
      <c r="AP312" s="25">
        <v>8</v>
      </c>
      <c r="AQ312" s="34">
        <v>41737</v>
      </c>
      <c r="AR312" s="34">
        <v>41737</v>
      </c>
      <c r="AS312" s="36">
        <f t="shared" si="12"/>
        <v>0</v>
      </c>
      <c r="AT312" s="25" t="s">
        <v>792</v>
      </c>
      <c r="AU312" s="25" t="s">
        <v>15</v>
      </c>
      <c r="AW312" s="38">
        <v>41732</v>
      </c>
      <c r="AX312" s="37" t="s">
        <v>1029</v>
      </c>
      <c r="AY312" s="38">
        <v>41737</v>
      </c>
      <c r="CF312" s="38">
        <v>42019</v>
      </c>
    </row>
    <row r="313" spans="1:84">
      <c r="B313" s="25" t="s">
        <v>4610</v>
      </c>
      <c r="C313" s="25">
        <v>116613</v>
      </c>
      <c r="E313" s="25" t="s">
        <v>101</v>
      </c>
      <c r="H313" s="25" t="s">
        <v>694</v>
      </c>
      <c r="I313" s="25" t="s">
        <v>4611</v>
      </c>
      <c r="T313" s="25" t="str">
        <f t="shared" si="13"/>
        <v xml:space="preserve">         </v>
      </c>
      <c r="U313" s="25" t="s">
        <v>61</v>
      </c>
      <c r="V313" s="25" t="s">
        <v>4612</v>
      </c>
      <c r="W313" s="25" t="s">
        <v>4613</v>
      </c>
      <c r="X313" s="25" t="s">
        <v>63</v>
      </c>
      <c r="Y313" s="25">
        <v>48</v>
      </c>
      <c r="AB313" s="25">
        <v>19</v>
      </c>
      <c r="AD313" s="25">
        <v>136</v>
      </c>
      <c r="AE313" s="25" t="s">
        <v>66</v>
      </c>
      <c r="AH313" s="25" t="str">
        <f t="shared" si="11"/>
        <v xml:space="preserve">KR 48   19  136 SUR  </v>
      </c>
      <c r="AI313" s="25" t="s">
        <v>61</v>
      </c>
      <c r="AJ313" s="25" t="s">
        <v>61</v>
      </c>
      <c r="AK313" s="25" t="s">
        <v>243</v>
      </c>
      <c r="AM313" s="25" t="s">
        <v>176</v>
      </c>
      <c r="AP313" s="25">
        <v>2</v>
      </c>
      <c r="AQ313" s="34">
        <v>41731</v>
      </c>
      <c r="AR313" s="34">
        <v>41751</v>
      </c>
      <c r="AS313" s="36">
        <f t="shared" si="12"/>
        <v>20</v>
      </c>
      <c r="AT313" s="25" t="s">
        <v>792</v>
      </c>
      <c r="AU313" s="25" t="s">
        <v>15</v>
      </c>
      <c r="CF313" s="38">
        <v>41787</v>
      </c>
    </row>
    <row r="314" spans="1:84">
      <c r="B314" s="25" t="s">
        <v>4614</v>
      </c>
      <c r="C314" s="25">
        <v>1136</v>
      </c>
      <c r="D314" s="25" t="s">
        <v>3686</v>
      </c>
      <c r="H314" s="25" t="s">
        <v>4615</v>
      </c>
      <c r="I314" s="25" t="s">
        <v>218</v>
      </c>
      <c r="T314" s="25" t="str">
        <f t="shared" si="13"/>
        <v xml:space="preserve">         </v>
      </c>
      <c r="U314" s="25" t="s">
        <v>61</v>
      </c>
      <c r="V314" s="25" t="s">
        <v>61</v>
      </c>
      <c r="W314" s="25" t="s">
        <v>2182</v>
      </c>
      <c r="AH314" s="25" t="str">
        <f t="shared" si="11"/>
        <v xml:space="preserve">         </v>
      </c>
      <c r="AI314" s="25" t="s">
        <v>61</v>
      </c>
      <c r="AJ314" s="25" t="s">
        <v>61</v>
      </c>
      <c r="AL314" s="25" t="s">
        <v>998</v>
      </c>
      <c r="AM314" s="25" t="s">
        <v>4020</v>
      </c>
      <c r="AP314" s="25">
        <v>13</v>
      </c>
      <c r="AQ314" s="34">
        <v>41698</v>
      </c>
      <c r="AR314" s="34">
        <v>41799</v>
      </c>
      <c r="AS314" s="36">
        <f t="shared" si="12"/>
        <v>101</v>
      </c>
      <c r="AT314" s="25" t="s">
        <v>792</v>
      </c>
      <c r="AU314" s="25" t="s">
        <v>15</v>
      </c>
    </row>
    <row r="315" spans="1:84">
      <c r="A315" s="25" t="s">
        <v>4616</v>
      </c>
      <c r="B315" s="25" t="s">
        <v>4617</v>
      </c>
      <c r="C315" s="25" t="s">
        <v>4618</v>
      </c>
      <c r="D315" s="25" t="s">
        <v>3686</v>
      </c>
      <c r="H315" s="25" t="s">
        <v>3185</v>
      </c>
      <c r="I315" s="25" t="s">
        <v>4342</v>
      </c>
      <c r="T315" s="25" t="str">
        <f t="shared" si="13"/>
        <v xml:space="preserve">         </v>
      </c>
      <c r="U315" s="25" t="s">
        <v>61</v>
      </c>
      <c r="V315" s="25" t="s">
        <v>61</v>
      </c>
      <c r="W315" s="25" t="s">
        <v>4619</v>
      </c>
      <c r="X315" s="25" t="s">
        <v>63</v>
      </c>
      <c r="Y315" s="25">
        <v>34</v>
      </c>
      <c r="AB315" s="25">
        <v>38</v>
      </c>
      <c r="AC315" s="25" t="s">
        <v>83</v>
      </c>
      <c r="AD315" s="25">
        <v>47</v>
      </c>
      <c r="AE315" s="25" t="s">
        <v>66</v>
      </c>
      <c r="AG315" s="25">
        <v>201</v>
      </c>
      <c r="AH315" s="25" t="str">
        <f t="shared" si="11"/>
        <v>KR 34   38 A 47 SUR  201</v>
      </c>
      <c r="AI315" s="25" t="s">
        <v>61</v>
      </c>
      <c r="AJ315" s="25">
        <v>3320831</v>
      </c>
      <c r="AK315" s="25" t="s">
        <v>211</v>
      </c>
      <c r="AM315" s="25" t="s">
        <v>3889</v>
      </c>
      <c r="AP315" s="25">
        <v>9</v>
      </c>
      <c r="AQ315" s="34">
        <v>41732</v>
      </c>
      <c r="AR315" s="34">
        <v>41757</v>
      </c>
      <c r="AS315" s="36">
        <f t="shared" si="12"/>
        <v>25</v>
      </c>
      <c r="AT315" s="25" t="s">
        <v>792</v>
      </c>
      <c r="AU315" s="25" t="s">
        <v>15</v>
      </c>
      <c r="AW315" s="38">
        <v>41774</v>
      </c>
      <c r="AX315" s="37" t="s">
        <v>421</v>
      </c>
      <c r="AY315" s="38">
        <v>41775</v>
      </c>
    </row>
    <row r="316" spans="1:84">
      <c r="B316" s="25" t="s">
        <v>4620</v>
      </c>
      <c r="C316" s="25">
        <v>1309604</v>
      </c>
      <c r="D316" s="25" t="s">
        <v>87</v>
      </c>
      <c r="H316" s="25" t="s">
        <v>4621</v>
      </c>
      <c r="I316" s="25" t="s">
        <v>3050</v>
      </c>
      <c r="U316" s="25" t="s">
        <v>61</v>
      </c>
      <c r="V316" s="25" t="s">
        <v>61</v>
      </c>
      <c r="W316" s="25" t="s">
        <v>4622</v>
      </c>
      <c r="AH316" s="25" t="str">
        <f t="shared" si="11"/>
        <v xml:space="preserve">         </v>
      </c>
      <c r="AL316" s="25" t="s">
        <v>363</v>
      </c>
      <c r="AM316" s="25" t="s">
        <v>364</v>
      </c>
      <c r="AP316" s="25">
        <v>13</v>
      </c>
      <c r="AQ316" s="34">
        <v>41736</v>
      </c>
      <c r="AR316" s="34">
        <v>41736</v>
      </c>
      <c r="AS316" s="36">
        <f t="shared" si="12"/>
        <v>0</v>
      </c>
      <c r="AT316" s="25" t="s">
        <v>792</v>
      </c>
      <c r="AU316" s="25" t="s">
        <v>15</v>
      </c>
      <c r="AW316" s="38">
        <v>41734</v>
      </c>
      <c r="AX316" s="37" t="s">
        <v>140</v>
      </c>
      <c r="AY316" s="38">
        <v>41736</v>
      </c>
      <c r="CF316" s="38">
        <v>41884</v>
      </c>
    </row>
    <row r="317" spans="1:84">
      <c r="B317" s="25" t="s">
        <v>4623</v>
      </c>
      <c r="C317" s="25">
        <v>1309721</v>
      </c>
      <c r="E317" s="25" t="s">
        <v>286</v>
      </c>
      <c r="H317" s="25" t="s">
        <v>4624</v>
      </c>
      <c r="I317" s="25" t="s">
        <v>3050</v>
      </c>
      <c r="T317" s="25" t="str">
        <f t="shared" si="13"/>
        <v xml:space="preserve">         </v>
      </c>
      <c r="U317" s="25" t="s">
        <v>61</v>
      </c>
      <c r="V317" s="25" t="s">
        <v>61</v>
      </c>
      <c r="W317" s="25" t="s">
        <v>4625</v>
      </c>
      <c r="X317" s="25" t="s">
        <v>289</v>
      </c>
      <c r="Y317" s="25">
        <v>33</v>
      </c>
      <c r="AB317" s="25">
        <v>32</v>
      </c>
      <c r="AC317" s="25" t="s">
        <v>81</v>
      </c>
      <c r="AD317" s="25">
        <v>41</v>
      </c>
      <c r="AE317" s="25" t="s">
        <v>66</v>
      </c>
      <c r="AH317" s="25" t="str">
        <f t="shared" si="11"/>
        <v xml:space="preserve">DG 33   32 C 41 SUR  </v>
      </c>
      <c r="AI317" s="25">
        <v>42896828</v>
      </c>
      <c r="AJ317" s="25">
        <v>2761279</v>
      </c>
      <c r="AK317" s="25" t="s">
        <v>496</v>
      </c>
      <c r="AM317" s="25" t="s">
        <v>4116</v>
      </c>
      <c r="AP317" s="25">
        <v>9</v>
      </c>
      <c r="AQ317" s="34">
        <v>41737</v>
      </c>
      <c r="AR317" s="34">
        <v>41737</v>
      </c>
      <c r="AS317" s="36">
        <f t="shared" si="12"/>
        <v>0</v>
      </c>
      <c r="AT317" s="25" t="s">
        <v>792</v>
      </c>
      <c r="AU317" s="25" t="s">
        <v>15</v>
      </c>
      <c r="AW317" s="38">
        <v>41737</v>
      </c>
      <c r="AX317" s="37" t="s">
        <v>503</v>
      </c>
      <c r="AY317" s="38">
        <v>41738</v>
      </c>
      <c r="CF317" s="38">
        <v>41751</v>
      </c>
    </row>
    <row r="318" spans="1:84">
      <c r="A318" s="25" t="s">
        <v>4626</v>
      </c>
      <c r="B318" s="25" t="s">
        <v>4627</v>
      </c>
      <c r="C318" s="25" t="s">
        <v>4628</v>
      </c>
      <c r="D318" s="25" t="s">
        <v>94</v>
      </c>
      <c r="H318" s="25" t="s">
        <v>4629</v>
      </c>
      <c r="I318" s="25" t="s">
        <v>3050</v>
      </c>
      <c r="T318" s="25" t="str">
        <f t="shared" si="13"/>
        <v xml:space="preserve">         </v>
      </c>
      <c r="U318" s="25" t="s">
        <v>61</v>
      </c>
      <c r="V318" s="25" t="s">
        <v>61</v>
      </c>
      <c r="W318" s="25" t="s">
        <v>4630</v>
      </c>
      <c r="AH318" s="25" t="str">
        <f t="shared" si="11"/>
        <v xml:space="preserve">         </v>
      </c>
      <c r="AI318" s="25">
        <v>43726061</v>
      </c>
      <c r="AJ318" s="25">
        <v>5839966</v>
      </c>
      <c r="AL318" s="25" t="s">
        <v>363</v>
      </c>
      <c r="AN318" s="25" t="s">
        <v>364</v>
      </c>
      <c r="AP318" s="25">
        <v>13</v>
      </c>
      <c r="AQ318" s="34">
        <v>41736</v>
      </c>
      <c r="AR318" s="34">
        <v>41736</v>
      </c>
      <c r="AS318" s="36">
        <f t="shared" si="12"/>
        <v>0</v>
      </c>
      <c r="AT318" s="25" t="s">
        <v>792</v>
      </c>
      <c r="AU318" s="25" t="s">
        <v>750</v>
      </c>
      <c r="AW318" s="38">
        <v>41734</v>
      </c>
      <c r="AX318" s="37" t="s">
        <v>140</v>
      </c>
      <c r="AY318" s="38">
        <v>41736</v>
      </c>
    </row>
    <row r="319" spans="1:84">
      <c r="B319" s="25" t="s">
        <v>4631</v>
      </c>
      <c r="C319" s="25">
        <v>1309690</v>
      </c>
      <c r="D319" s="25" t="s">
        <v>3686</v>
      </c>
      <c r="H319" s="25" t="s">
        <v>4632</v>
      </c>
      <c r="I319" s="25" t="s">
        <v>4633</v>
      </c>
      <c r="J319" s="25" t="s">
        <v>4141</v>
      </c>
      <c r="K319" s="25">
        <v>40</v>
      </c>
      <c r="L319" s="25" t="s">
        <v>83</v>
      </c>
      <c r="M319" s="25" t="s">
        <v>66</v>
      </c>
      <c r="N319" s="25">
        <v>25</v>
      </c>
      <c r="O319" s="25" t="s">
        <v>298</v>
      </c>
      <c r="P319" s="25">
        <v>135</v>
      </c>
      <c r="T319" s="25" t="str">
        <f t="shared" si="13"/>
        <v xml:space="preserve">Cl 40 A SUR 25 AA 135   </v>
      </c>
      <c r="U319" s="25" t="s">
        <v>61</v>
      </c>
      <c r="V319" s="25">
        <v>3333805</v>
      </c>
      <c r="W319" s="25" t="s">
        <v>4634</v>
      </c>
      <c r="X319" s="25" t="s">
        <v>80</v>
      </c>
      <c r="Y319" s="25">
        <v>40</v>
      </c>
      <c r="Z319" s="25" t="s">
        <v>83</v>
      </c>
      <c r="AA319" s="25" t="s">
        <v>66</v>
      </c>
      <c r="AB319" s="25">
        <v>25</v>
      </c>
      <c r="AC319" s="25" t="s">
        <v>298</v>
      </c>
      <c r="AD319" s="25">
        <v>127</v>
      </c>
      <c r="AH319" s="25" t="str">
        <f t="shared" si="11"/>
        <v xml:space="preserve">CL 40 A SUR 25 AA 127   </v>
      </c>
      <c r="AI319" s="25" t="s">
        <v>61</v>
      </c>
      <c r="AJ319" s="25" t="s">
        <v>61</v>
      </c>
      <c r="AK319" s="25" t="s">
        <v>3675</v>
      </c>
      <c r="AM319" s="25" t="s">
        <v>155</v>
      </c>
      <c r="AP319" s="25">
        <v>6</v>
      </c>
      <c r="AQ319" s="34">
        <v>41739</v>
      </c>
      <c r="AR319" s="34">
        <v>41757</v>
      </c>
      <c r="AS319" s="36">
        <f t="shared" si="12"/>
        <v>18</v>
      </c>
      <c r="AT319" s="25" t="s">
        <v>792</v>
      </c>
      <c r="AU319" s="25" t="s">
        <v>15</v>
      </c>
      <c r="CF319" s="38">
        <v>41865</v>
      </c>
    </row>
    <row r="320" spans="1:84">
      <c r="B320" s="25" t="s">
        <v>4635</v>
      </c>
      <c r="C320" s="25">
        <v>1309697</v>
      </c>
      <c r="D320" s="25" t="s">
        <v>125</v>
      </c>
      <c r="G320" s="25" t="s">
        <v>4636</v>
      </c>
      <c r="H320" s="25" t="s">
        <v>4637</v>
      </c>
      <c r="I320" s="25" t="s">
        <v>273</v>
      </c>
      <c r="T320" s="25" t="str">
        <f t="shared" si="13"/>
        <v xml:space="preserve">         </v>
      </c>
      <c r="U320" s="25" t="s">
        <v>61</v>
      </c>
      <c r="V320" s="25" t="s">
        <v>61</v>
      </c>
      <c r="W320" s="25" t="s">
        <v>4638</v>
      </c>
      <c r="AH320" s="25" t="str">
        <f t="shared" si="11"/>
        <v xml:space="preserve">         </v>
      </c>
      <c r="AI320" s="25" t="s">
        <v>61</v>
      </c>
      <c r="AJ320" s="25" t="s">
        <v>61</v>
      </c>
      <c r="AK320" s="25" t="s">
        <v>404</v>
      </c>
      <c r="AM320" s="25" t="s">
        <v>4310</v>
      </c>
      <c r="AP320" s="25">
        <v>2</v>
      </c>
      <c r="AQ320" s="34">
        <v>41739</v>
      </c>
      <c r="AR320" s="34">
        <v>41739</v>
      </c>
      <c r="AS320" s="36">
        <f t="shared" si="12"/>
        <v>0</v>
      </c>
      <c r="AT320" s="25" t="s">
        <v>792</v>
      </c>
      <c r="AU320" s="25" t="s">
        <v>15</v>
      </c>
      <c r="CF320" s="38">
        <v>41816</v>
      </c>
    </row>
    <row r="321" spans="1:84">
      <c r="B321" s="25" t="s">
        <v>4639</v>
      </c>
      <c r="C321" s="25">
        <v>1309687</v>
      </c>
      <c r="D321" s="25" t="s">
        <v>125</v>
      </c>
      <c r="H321" s="25" t="s">
        <v>4640</v>
      </c>
      <c r="I321" s="25" t="s">
        <v>3050</v>
      </c>
      <c r="T321" s="25" t="str">
        <f t="shared" si="13"/>
        <v xml:space="preserve">         </v>
      </c>
      <c r="U321" s="25" t="s">
        <v>61</v>
      </c>
      <c r="V321" s="25" t="s">
        <v>61</v>
      </c>
      <c r="W321" s="25" t="s">
        <v>4641</v>
      </c>
      <c r="AG321" s="25" t="s">
        <v>4642</v>
      </c>
      <c r="AH321" s="25" t="str">
        <f t="shared" si="11"/>
        <v xml:space="preserve">         km 4,5</v>
      </c>
      <c r="AI321" s="25">
        <v>71691184</v>
      </c>
      <c r="AJ321" s="25">
        <v>3361979</v>
      </c>
      <c r="AL321" s="25" t="s">
        <v>347</v>
      </c>
      <c r="AM321" s="25" t="s">
        <v>137</v>
      </c>
      <c r="AP321" s="25">
        <v>12</v>
      </c>
      <c r="AQ321" s="34">
        <v>41739</v>
      </c>
      <c r="AR321" s="34">
        <v>41739</v>
      </c>
      <c r="AS321" s="36">
        <f t="shared" si="12"/>
        <v>0</v>
      </c>
      <c r="AT321" s="25" t="s">
        <v>792</v>
      </c>
      <c r="AU321" s="25" t="s">
        <v>195</v>
      </c>
      <c r="AW321" s="38">
        <v>41738</v>
      </c>
      <c r="AX321" s="37" t="s">
        <v>140</v>
      </c>
      <c r="AY321" s="38">
        <v>41739</v>
      </c>
    </row>
    <row r="322" spans="1:84">
      <c r="A322" s="25" t="s">
        <v>4643</v>
      </c>
      <c r="B322" s="25" t="s">
        <v>4644</v>
      </c>
      <c r="C322" s="25">
        <v>1309663</v>
      </c>
      <c r="D322" s="25" t="s">
        <v>3686</v>
      </c>
      <c r="H322" s="25" t="s">
        <v>4645</v>
      </c>
      <c r="I322" s="25" t="s">
        <v>4646</v>
      </c>
      <c r="J322" s="25" t="s">
        <v>4141</v>
      </c>
      <c r="K322" s="25">
        <v>36</v>
      </c>
      <c r="M322" s="25" t="s">
        <v>66</v>
      </c>
      <c r="N322" s="25">
        <v>22</v>
      </c>
      <c r="P322" s="25">
        <v>4</v>
      </c>
      <c r="R322" s="25" t="s">
        <v>4647</v>
      </c>
      <c r="S322" s="25">
        <v>113</v>
      </c>
      <c r="T322" s="25" t="str">
        <f t="shared" si="13"/>
        <v>Cl 36  SUR 22  4  PREDIO 192 113</v>
      </c>
      <c r="U322" s="25" t="s">
        <v>61</v>
      </c>
      <c r="V322" s="25">
        <v>3313247</v>
      </c>
      <c r="W322" s="25" t="s">
        <v>4648</v>
      </c>
      <c r="AF322" s="25" t="s">
        <v>4649</v>
      </c>
      <c r="AH322" s="25" t="str">
        <f t="shared" si="11"/>
        <v xml:space="preserve">        PREDIO 416 </v>
      </c>
      <c r="AI322" s="25">
        <v>800217842</v>
      </c>
      <c r="AJ322" s="25">
        <v>3118084</v>
      </c>
      <c r="AL322" s="25" t="s">
        <v>419</v>
      </c>
      <c r="AM322" s="25" t="s">
        <v>155</v>
      </c>
      <c r="AP322" s="25">
        <v>10</v>
      </c>
      <c r="AQ322" s="34">
        <v>41738</v>
      </c>
      <c r="AR322" s="34">
        <v>41751</v>
      </c>
      <c r="AS322" s="36">
        <f t="shared" si="12"/>
        <v>13</v>
      </c>
      <c r="AT322" s="25" t="s">
        <v>792</v>
      </c>
      <c r="AU322" s="25" t="s">
        <v>195</v>
      </c>
      <c r="AW322" s="38">
        <v>41739</v>
      </c>
      <c r="AX322" s="37" t="s">
        <v>118</v>
      </c>
      <c r="AY322" s="38">
        <v>41751</v>
      </c>
    </row>
    <row r="323" spans="1:84">
      <c r="B323" s="25" t="s">
        <v>4650</v>
      </c>
      <c r="C323" s="25">
        <v>1309672</v>
      </c>
      <c r="D323" s="25" t="s">
        <v>3591</v>
      </c>
      <c r="H323" s="25" t="s">
        <v>4651</v>
      </c>
      <c r="I323" s="25" t="s">
        <v>4652</v>
      </c>
      <c r="J323" s="25" t="s">
        <v>4141</v>
      </c>
      <c r="K323" s="25">
        <v>5</v>
      </c>
      <c r="N323" s="25">
        <v>80</v>
      </c>
      <c r="O323" s="25" t="s">
        <v>81</v>
      </c>
      <c r="P323" s="25">
        <v>130</v>
      </c>
      <c r="S323" s="25">
        <v>1412</v>
      </c>
      <c r="T323" s="25" t="str">
        <f t="shared" si="13"/>
        <v>Cl 5   80 C 130   1412</v>
      </c>
      <c r="U323" s="25">
        <v>42993430</v>
      </c>
      <c r="V323" s="25">
        <v>3148248970</v>
      </c>
      <c r="W323" s="25" t="s">
        <v>4653</v>
      </c>
      <c r="X323" s="25" t="s">
        <v>63</v>
      </c>
      <c r="Y323" s="25">
        <v>36</v>
      </c>
      <c r="Z323" s="25" t="s">
        <v>170</v>
      </c>
      <c r="AB323" s="25">
        <v>43</v>
      </c>
      <c r="AD323" s="25">
        <v>100</v>
      </c>
      <c r="AE323" s="25" t="s">
        <v>66</v>
      </c>
      <c r="AG323" s="25">
        <v>15</v>
      </c>
      <c r="AH323" s="25" t="str">
        <f t="shared" si="11"/>
        <v>KR 36 D  43  100 SUR  15</v>
      </c>
      <c r="AI323" s="25" t="s">
        <v>61</v>
      </c>
      <c r="AJ323" s="25">
        <v>3006014316</v>
      </c>
      <c r="AK323" s="25" t="s">
        <v>959</v>
      </c>
      <c r="AM323" s="25" t="s">
        <v>364</v>
      </c>
      <c r="AP323" s="25">
        <v>7</v>
      </c>
      <c r="AQ323" s="34">
        <v>41738</v>
      </c>
      <c r="AR323" s="34">
        <v>41761</v>
      </c>
      <c r="AS323" s="36">
        <f t="shared" si="12"/>
        <v>23</v>
      </c>
      <c r="AT323" s="25" t="s">
        <v>792</v>
      </c>
      <c r="AU323" s="25" t="s">
        <v>15</v>
      </c>
      <c r="CF323" s="38">
        <v>41771</v>
      </c>
    </row>
    <row r="324" spans="1:84">
      <c r="B324" s="25" t="s">
        <v>4654</v>
      </c>
      <c r="C324" s="25">
        <v>1309649</v>
      </c>
      <c r="D324" s="25" t="s">
        <v>3591</v>
      </c>
      <c r="H324" s="25" t="s">
        <v>590</v>
      </c>
      <c r="I324" s="25" t="s">
        <v>4061</v>
      </c>
      <c r="T324" s="25" t="str">
        <f t="shared" si="13"/>
        <v xml:space="preserve">         </v>
      </c>
      <c r="U324" s="25" t="s">
        <v>61</v>
      </c>
      <c r="V324" s="25" t="s">
        <v>61</v>
      </c>
      <c r="W324" s="25" t="s">
        <v>4655</v>
      </c>
      <c r="X324" s="25" t="s">
        <v>63</v>
      </c>
      <c r="Y324" s="25">
        <v>24</v>
      </c>
      <c r="Z324" s="25" t="s">
        <v>315</v>
      </c>
      <c r="AB324" s="25">
        <v>40</v>
      </c>
      <c r="AE324" s="25" t="s">
        <v>66</v>
      </c>
      <c r="AH324" s="25" t="str">
        <f t="shared" si="11"/>
        <v xml:space="preserve">KR 24 E  40   SUR  </v>
      </c>
      <c r="AI324" s="25" t="s">
        <v>61</v>
      </c>
      <c r="AJ324" s="25" t="s">
        <v>61</v>
      </c>
      <c r="AK324" s="25" t="s">
        <v>74</v>
      </c>
      <c r="AM324" s="25" t="s">
        <v>137</v>
      </c>
      <c r="AP324" s="25">
        <v>6</v>
      </c>
      <c r="AQ324" s="34">
        <v>41738</v>
      </c>
      <c r="AR324" s="34">
        <v>41757</v>
      </c>
      <c r="AS324" s="36">
        <f t="shared" si="12"/>
        <v>19</v>
      </c>
      <c r="AT324" s="25" t="s">
        <v>792</v>
      </c>
      <c r="AU324" s="25" t="s">
        <v>15</v>
      </c>
    </row>
    <row r="325" spans="1:84">
      <c r="B325" s="25" t="s">
        <v>4656</v>
      </c>
      <c r="C325" s="25">
        <v>1309654</v>
      </c>
      <c r="E325" s="25" t="s">
        <v>101</v>
      </c>
      <c r="H325" s="25" t="s">
        <v>434</v>
      </c>
      <c r="I325" s="25" t="s">
        <v>134</v>
      </c>
      <c r="T325" s="25" t="str">
        <f t="shared" si="13"/>
        <v xml:space="preserve">         </v>
      </c>
      <c r="U325" s="25" t="s">
        <v>61</v>
      </c>
      <c r="V325" s="25">
        <v>4032000</v>
      </c>
      <c r="W325" s="25" t="s">
        <v>82</v>
      </c>
      <c r="X325" s="25" t="s">
        <v>80</v>
      </c>
      <c r="Y325" s="25">
        <v>40</v>
      </c>
      <c r="AA325" s="25" t="s">
        <v>66</v>
      </c>
      <c r="AB325" s="25">
        <v>28</v>
      </c>
      <c r="AD325" s="25">
        <v>35</v>
      </c>
      <c r="AH325" s="25" t="str">
        <f t="shared" si="11"/>
        <v xml:space="preserve">CL 40  SUR 28  35   </v>
      </c>
      <c r="AI325" s="25" t="s">
        <v>61</v>
      </c>
      <c r="AJ325" s="25" t="s">
        <v>61</v>
      </c>
      <c r="AK325" s="25" t="s">
        <v>3937</v>
      </c>
      <c r="AM325" s="25" t="s">
        <v>565</v>
      </c>
      <c r="AP325" s="25">
        <v>6</v>
      </c>
      <c r="AQ325" s="34">
        <v>41738</v>
      </c>
      <c r="AR325" s="34">
        <v>41757</v>
      </c>
      <c r="AS325" s="36">
        <f t="shared" si="12"/>
        <v>19</v>
      </c>
      <c r="AT325" s="25" t="s">
        <v>792</v>
      </c>
      <c r="AU325" s="25" t="s">
        <v>15</v>
      </c>
    </row>
    <row r="326" spans="1:84">
      <c r="B326" s="25" t="s">
        <v>4657</v>
      </c>
      <c r="C326" s="25">
        <v>1309670</v>
      </c>
      <c r="D326" s="25" t="s">
        <v>3928</v>
      </c>
      <c r="G326" s="25" t="s">
        <v>4658</v>
      </c>
      <c r="H326" s="25" t="s">
        <v>4659</v>
      </c>
      <c r="I326" s="25" t="s">
        <v>60</v>
      </c>
      <c r="T326" s="25" t="str">
        <f t="shared" si="13"/>
        <v xml:space="preserve">         </v>
      </c>
      <c r="U326" s="25" t="s">
        <v>61</v>
      </c>
      <c r="V326" s="25" t="s">
        <v>61</v>
      </c>
      <c r="W326" s="25" t="s">
        <v>4660</v>
      </c>
      <c r="X326" s="25" t="s">
        <v>80</v>
      </c>
      <c r="Y326" s="25">
        <v>39</v>
      </c>
      <c r="AA326" s="25" t="s">
        <v>66</v>
      </c>
      <c r="AB326" s="25">
        <v>45</v>
      </c>
      <c r="AC326" s="25" t="s">
        <v>83</v>
      </c>
      <c r="AD326" s="25">
        <v>3</v>
      </c>
      <c r="AH326" s="25" t="str">
        <f t="shared" ref="AH326:AH389" si="14">CONCATENATE(X326," ",Y326," ",Z326," ",AA326," ",AB326," ",AC326," ",AD326," ",AE326," ",AF326," ",AG326)</f>
        <v xml:space="preserve">CL 39  SUR 45 A 3   </v>
      </c>
      <c r="AI326" s="25">
        <v>98517845</v>
      </c>
      <c r="AJ326" s="25">
        <v>3108953444</v>
      </c>
      <c r="AK326" s="25" t="s">
        <v>3530</v>
      </c>
      <c r="AM326" s="25" t="s">
        <v>3992</v>
      </c>
      <c r="AP326" s="25">
        <v>8</v>
      </c>
      <c r="AQ326" s="34">
        <v>41738</v>
      </c>
      <c r="AR326" s="34">
        <v>41738</v>
      </c>
      <c r="AS326" s="36">
        <f t="shared" ref="AS326:AS389" si="15">AR326-AQ326</f>
        <v>0</v>
      </c>
      <c r="AT326" s="25" t="s">
        <v>792</v>
      </c>
      <c r="AU326" s="25" t="s">
        <v>15</v>
      </c>
      <c r="AW326" s="38">
        <v>41738</v>
      </c>
      <c r="AX326" s="37" t="s">
        <v>140</v>
      </c>
      <c r="AY326" s="38">
        <v>41739</v>
      </c>
      <c r="AZ326" s="38">
        <v>41779</v>
      </c>
      <c r="BA326" s="37" t="s">
        <v>140</v>
      </c>
      <c r="BB326" s="38">
        <v>41779</v>
      </c>
      <c r="CF326" s="38">
        <v>41779</v>
      </c>
    </row>
    <row r="327" spans="1:84">
      <c r="B327" s="25" t="s">
        <v>4661</v>
      </c>
      <c r="C327" s="25">
        <v>1309637</v>
      </c>
      <c r="D327" s="25" t="s">
        <v>3591</v>
      </c>
      <c r="H327" s="25" t="s">
        <v>4662</v>
      </c>
      <c r="I327" s="25" t="s">
        <v>4663</v>
      </c>
      <c r="J327" s="25" t="s">
        <v>63</v>
      </c>
      <c r="K327" s="25">
        <v>30</v>
      </c>
      <c r="N327" s="25">
        <v>40</v>
      </c>
      <c r="O327" s="25" t="s">
        <v>72</v>
      </c>
      <c r="P327" s="25">
        <v>86</v>
      </c>
      <c r="Q327" s="25" t="s">
        <v>66</v>
      </c>
      <c r="T327" s="25" t="str">
        <f t="shared" ref="T327:T390" si="16">CONCATENATE(J327," ",K327," ",L327," ",M327," ",N327," ",O327," ",P327," ",Q327," ",R327," ",S327)</f>
        <v xml:space="preserve">KR 30   40 F 86 SUR  </v>
      </c>
      <c r="U327" s="25" t="s">
        <v>61</v>
      </c>
      <c r="V327" s="25">
        <v>3311166</v>
      </c>
      <c r="W327" s="25" t="s">
        <v>82</v>
      </c>
      <c r="X327" s="25" t="s">
        <v>80</v>
      </c>
      <c r="Y327" s="25">
        <v>41</v>
      </c>
      <c r="AA327" s="25" t="s">
        <v>66</v>
      </c>
      <c r="AB327" s="25">
        <v>27</v>
      </c>
      <c r="AC327" s="25" t="s">
        <v>83</v>
      </c>
      <c r="AH327" s="25" t="str">
        <f t="shared" si="14"/>
        <v xml:space="preserve">CL 41  SUR 27 A    </v>
      </c>
      <c r="AI327" s="25" t="s">
        <v>61</v>
      </c>
      <c r="AJ327" s="25" t="s">
        <v>61</v>
      </c>
      <c r="AK327" s="25" t="s">
        <v>3937</v>
      </c>
      <c r="AM327" s="25" t="s">
        <v>565</v>
      </c>
      <c r="AP327" s="25">
        <v>6</v>
      </c>
      <c r="AQ327" s="34">
        <v>41737</v>
      </c>
      <c r="AR327" s="34">
        <v>41757</v>
      </c>
      <c r="AS327" s="36">
        <f t="shared" si="15"/>
        <v>20</v>
      </c>
      <c r="AT327" s="25" t="s">
        <v>792</v>
      </c>
      <c r="AU327" s="25" t="s">
        <v>15</v>
      </c>
      <c r="CF327" s="38">
        <v>41876</v>
      </c>
    </row>
    <row r="328" spans="1:84">
      <c r="B328" s="25" t="s">
        <v>4664</v>
      </c>
      <c r="C328" s="25">
        <v>1309646</v>
      </c>
      <c r="E328" s="25" t="s">
        <v>58</v>
      </c>
      <c r="H328" s="25" t="s">
        <v>1067</v>
      </c>
      <c r="I328" s="25" t="s">
        <v>4665</v>
      </c>
      <c r="J328" s="25" t="s">
        <v>4141</v>
      </c>
      <c r="K328" s="25">
        <v>41</v>
      </c>
      <c r="L328" s="25" t="s">
        <v>104</v>
      </c>
      <c r="M328" s="25" t="s">
        <v>66</v>
      </c>
      <c r="N328" s="25">
        <v>25</v>
      </c>
      <c r="O328" s="25" t="s">
        <v>83</v>
      </c>
      <c r="P328" s="25">
        <v>71</v>
      </c>
      <c r="T328" s="25" t="str">
        <f t="shared" si="16"/>
        <v xml:space="preserve">Cl 41 B SUR 25 A 71   </v>
      </c>
      <c r="U328" s="25">
        <v>8163409</v>
      </c>
      <c r="V328" s="25">
        <v>5701024</v>
      </c>
      <c r="W328" s="25" t="s">
        <v>82</v>
      </c>
      <c r="X328" s="25" t="s">
        <v>80</v>
      </c>
      <c r="Y328" s="25">
        <v>41</v>
      </c>
      <c r="Z328" s="25" t="s">
        <v>104</v>
      </c>
      <c r="AA328" s="25" t="s">
        <v>66</v>
      </c>
      <c r="AB328" s="25">
        <v>25</v>
      </c>
      <c r="AC328" s="25" t="s">
        <v>83</v>
      </c>
      <c r="AH328" s="25" t="str">
        <f t="shared" si="14"/>
        <v xml:space="preserve">CL 41 B SUR 25 A    </v>
      </c>
      <c r="AI328" s="25" t="s">
        <v>61</v>
      </c>
      <c r="AJ328" s="25" t="s">
        <v>61</v>
      </c>
      <c r="AK328" s="25" t="s">
        <v>322</v>
      </c>
      <c r="AM328" s="25" t="s">
        <v>138</v>
      </c>
      <c r="AP328" s="25">
        <v>6</v>
      </c>
      <c r="AQ328" s="34">
        <v>41738</v>
      </c>
      <c r="AR328" s="34">
        <v>41757</v>
      </c>
      <c r="AS328" s="36">
        <f t="shared" si="15"/>
        <v>19</v>
      </c>
      <c r="AT328" s="25" t="s">
        <v>792</v>
      </c>
      <c r="AU328" s="25" t="s">
        <v>15</v>
      </c>
      <c r="CF328" s="38">
        <v>41771</v>
      </c>
    </row>
    <row r="329" spans="1:84">
      <c r="B329" s="25" t="s">
        <v>4666</v>
      </c>
      <c r="C329" s="25">
        <v>1309647</v>
      </c>
      <c r="E329" s="25" t="s">
        <v>101</v>
      </c>
      <c r="H329" s="25" t="s">
        <v>694</v>
      </c>
      <c r="I329" s="25" t="s">
        <v>273</v>
      </c>
      <c r="J329" s="25" t="s">
        <v>63</v>
      </c>
      <c r="K329" s="25">
        <v>41</v>
      </c>
      <c r="N329" s="25">
        <v>39</v>
      </c>
      <c r="P329" s="25">
        <v>70</v>
      </c>
      <c r="Q329" s="25" t="s">
        <v>66</v>
      </c>
      <c r="T329" s="25" t="str">
        <f t="shared" si="16"/>
        <v xml:space="preserve">KR 41   39  70 SUR  </v>
      </c>
      <c r="U329" s="25" t="s">
        <v>61</v>
      </c>
      <c r="V329" s="25" t="s">
        <v>61</v>
      </c>
      <c r="W329" s="25" t="s">
        <v>4667</v>
      </c>
      <c r="AH329" s="25" t="str">
        <f t="shared" si="14"/>
        <v xml:space="preserve">         </v>
      </c>
      <c r="AI329" s="25" t="s">
        <v>61</v>
      </c>
      <c r="AJ329" s="25" t="s">
        <v>61</v>
      </c>
      <c r="AK329" s="25" t="s">
        <v>67</v>
      </c>
      <c r="AM329" s="25" t="s">
        <v>68</v>
      </c>
      <c r="AP329" s="25">
        <v>7</v>
      </c>
      <c r="AQ329" s="34">
        <v>41738</v>
      </c>
      <c r="AR329" s="34">
        <v>41757</v>
      </c>
      <c r="AS329" s="36">
        <f t="shared" si="15"/>
        <v>19</v>
      </c>
      <c r="AT329" s="25" t="s">
        <v>792</v>
      </c>
      <c r="AU329" s="25" t="s">
        <v>15</v>
      </c>
      <c r="CF329" s="38">
        <v>41771</v>
      </c>
    </row>
    <row r="330" spans="1:84">
      <c r="B330" s="25" t="s">
        <v>4668</v>
      </c>
      <c r="C330" s="25">
        <v>1309779</v>
      </c>
      <c r="D330" s="25" t="s">
        <v>3591</v>
      </c>
      <c r="H330" s="25" t="s">
        <v>4669</v>
      </c>
      <c r="I330" s="25" t="s">
        <v>4670</v>
      </c>
      <c r="T330" s="25" t="str">
        <f t="shared" si="16"/>
        <v xml:space="preserve">         </v>
      </c>
      <c r="U330" s="25" t="s">
        <v>61</v>
      </c>
      <c r="V330" s="25">
        <v>3838219</v>
      </c>
      <c r="W330" s="25" t="s">
        <v>4671</v>
      </c>
      <c r="X330" s="25" t="s">
        <v>80</v>
      </c>
      <c r="Y330" s="25">
        <v>41</v>
      </c>
      <c r="Z330" s="25" t="s">
        <v>104</v>
      </c>
      <c r="AA330" s="25" t="s">
        <v>66</v>
      </c>
      <c r="AB330" s="25">
        <v>25</v>
      </c>
      <c r="AC330" s="25" t="s">
        <v>83</v>
      </c>
      <c r="AD330" s="25">
        <v>71</v>
      </c>
      <c r="AG330" s="25">
        <v>9979</v>
      </c>
      <c r="AH330" s="25" t="str">
        <f t="shared" si="14"/>
        <v>CL 41 B SUR 25 A 71   9979</v>
      </c>
      <c r="AI330" s="25" t="s">
        <v>61</v>
      </c>
      <c r="AJ330" s="25" t="s">
        <v>61</v>
      </c>
      <c r="AK330" s="25" t="s">
        <v>322</v>
      </c>
      <c r="AM330" s="25" t="s">
        <v>138</v>
      </c>
      <c r="AP330" s="25">
        <v>6</v>
      </c>
      <c r="AQ330" s="34">
        <v>41750</v>
      </c>
      <c r="AR330" s="34">
        <v>41757</v>
      </c>
      <c r="AS330" s="36">
        <f t="shared" si="15"/>
        <v>7</v>
      </c>
      <c r="AT330" s="25" t="s">
        <v>792</v>
      </c>
      <c r="AU330" s="25" t="s">
        <v>15</v>
      </c>
      <c r="CF330" s="38">
        <v>41778</v>
      </c>
    </row>
    <row r="331" spans="1:84">
      <c r="B331" s="25" t="s">
        <v>4672</v>
      </c>
      <c r="C331" s="25">
        <v>1309725</v>
      </c>
      <c r="D331" s="25" t="s">
        <v>94</v>
      </c>
      <c r="H331" s="25" t="s">
        <v>4673</v>
      </c>
      <c r="I331" s="25" t="s">
        <v>3050</v>
      </c>
      <c r="T331" s="25" t="str">
        <f t="shared" si="16"/>
        <v xml:space="preserve">         </v>
      </c>
      <c r="U331" s="25" t="s">
        <v>61</v>
      </c>
      <c r="V331" s="25" t="s">
        <v>61</v>
      </c>
      <c r="W331" s="25" t="s">
        <v>4674</v>
      </c>
      <c r="AH331" s="25" t="str">
        <f t="shared" si="14"/>
        <v xml:space="preserve">         </v>
      </c>
      <c r="AI331" s="25" t="s">
        <v>61</v>
      </c>
      <c r="AJ331" s="25">
        <v>3007448993</v>
      </c>
      <c r="AL331" s="25" t="s">
        <v>191</v>
      </c>
      <c r="AM331" s="25" t="s">
        <v>160</v>
      </c>
      <c r="AP331" s="25">
        <v>11</v>
      </c>
      <c r="AQ331" s="34">
        <v>41740</v>
      </c>
      <c r="AR331" s="34">
        <v>41740</v>
      </c>
      <c r="AS331" s="36">
        <f t="shared" si="15"/>
        <v>0</v>
      </c>
      <c r="AT331" s="25" t="s">
        <v>815</v>
      </c>
      <c r="AU331" s="25" t="s">
        <v>15</v>
      </c>
      <c r="AW331" s="38">
        <v>41740</v>
      </c>
      <c r="AX331" s="37" t="s">
        <v>3656</v>
      </c>
      <c r="AY331" s="38">
        <v>41740</v>
      </c>
      <c r="CF331" s="38">
        <v>41752</v>
      </c>
    </row>
    <row r="332" spans="1:84">
      <c r="B332" s="25" t="s">
        <v>4675</v>
      </c>
      <c r="C332" s="25">
        <v>1309727</v>
      </c>
      <c r="D332" s="25" t="s">
        <v>94</v>
      </c>
      <c r="H332" s="25" t="s">
        <v>4676</v>
      </c>
      <c r="I332" s="25" t="s">
        <v>3050</v>
      </c>
      <c r="T332" s="25" t="str">
        <f t="shared" si="16"/>
        <v xml:space="preserve">         </v>
      </c>
      <c r="U332" s="25" t="s">
        <v>61</v>
      </c>
      <c r="V332" s="25" t="s">
        <v>61</v>
      </c>
      <c r="W332" s="25" t="s">
        <v>4677</v>
      </c>
      <c r="X332" s="25" t="s">
        <v>80</v>
      </c>
      <c r="Y332" s="25">
        <v>29</v>
      </c>
      <c r="AB332" s="25">
        <v>41</v>
      </c>
      <c r="AD332" s="25">
        <v>98</v>
      </c>
      <c r="AG332" s="25">
        <v>1001</v>
      </c>
      <c r="AH332" s="25" t="str">
        <f t="shared" si="14"/>
        <v>CL 29   41  98   1001</v>
      </c>
      <c r="AI332" s="25">
        <v>71775433</v>
      </c>
      <c r="AJ332" s="25">
        <v>3105388845</v>
      </c>
      <c r="AL332" s="25" t="s">
        <v>363</v>
      </c>
      <c r="AM332" s="25" t="s">
        <v>364</v>
      </c>
      <c r="AP332" s="25">
        <v>13</v>
      </c>
      <c r="AQ332" s="34">
        <v>41740</v>
      </c>
      <c r="AR332" s="34">
        <v>41740</v>
      </c>
      <c r="AS332" s="36">
        <f t="shared" si="15"/>
        <v>0</v>
      </c>
      <c r="AT332" s="25" t="s">
        <v>792</v>
      </c>
      <c r="AU332" s="25" t="s">
        <v>195</v>
      </c>
      <c r="AW332" s="38">
        <v>41740</v>
      </c>
      <c r="AX332" s="37" t="s">
        <v>140</v>
      </c>
      <c r="AY332" s="38">
        <v>41740</v>
      </c>
    </row>
    <row r="333" spans="1:84">
      <c r="B333" s="25" t="s">
        <v>4678</v>
      </c>
      <c r="C333" s="25">
        <v>1309786</v>
      </c>
      <c r="D333" s="25" t="s">
        <v>3591</v>
      </c>
      <c r="H333" s="25" t="s">
        <v>4679</v>
      </c>
      <c r="I333" s="25" t="s">
        <v>4680</v>
      </c>
      <c r="J333" s="25" t="s">
        <v>4141</v>
      </c>
      <c r="K333" s="25">
        <v>46</v>
      </c>
      <c r="M333" s="25" t="s">
        <v>66</v>
      </c>
      <c r="N333" s="25">
        <v>46</v>
      </c>
      <c r="O333" s="25" t="s">
        <v>298</v>
      </c>
      <c r="P333" s="25">
        <v>37</v>
      </c>
      <c r="T333" s="25" t="str">
        <f t="shared" si="16"/>
        <v xml:space="preserve">Cl 46  SUR 46 AA 37   </v>
      </c>
      <c r="U333" s="25">
        <v>1128430066</v>
      </c>
      <c r="V333" s="25">
        <v>5680176</v>
      </c>
      <c r="W333" s="25" t="s">
        <v>4681</v>
      </c>
      <c r="X333" s="25" t="s">
        <v>80</v>
      </c>
      <c r="Y333" s="25">
        <v>46</v>
      </c>
      <c r="AA333" s="25" t="s">
        <v>66</v>
      </c>
      <c r="AB333" s="25">
        <v>46</v>
      </c>
      <c r="AC333" s="25" t="s">
        <v>104</v>
      </c>
      <c r="AD333" s="25">
        <v>22</v>
      </c>
      <c r="AH333" s="25" t="str">
        <f t="shared" si="14"/>
        <v xml:space="preserve">CL 46  SUR 46 B 22   </v>
      </c>
      <c r="AI333" s="25" t="s">
        <v>61</v>
      </c>
      <c r="AJ333" s="25" t="s">
        <v>61</v>
      </c>
      <c r="AK333" s="25" t="s">
        <v>131</v>
      </c>
      <c r="AM333" s="25" t="s">
        <v>984</v>
      </c>
      <c r="AP333" s="25">
        <v>8</v>
      </c>
      <c r="AQ333" s="34">
        <v>41750</v>
      </c>
      <c r="AR333" s="34">
        <v>41757</v>
      </c>
      <c r="AS333" s="36">
        <f t="shared" si="15"/>
        <v>7</v>
      </c>
      <c r="AT333" s="25" t="s">
        <v>792</v>
      </c>
      <c r="AU333" s="25" t="s">
        <v>195</v>
      </c>
    </row>
    <row r="334" spans="1:84">
      <c r="B334" s="25" t="s">
        <v>4682</v>
      </c>
      <c r="C334" s="25">
        <v>1194</v>
      </c>
      <c r="D334" s="25" t="s">
        <v>125</v>
      </c>
      <c r="H334" s="25" t="s">
        <v>4683</v>
      </c>
      <c r="I334" s="25" t="s">
        <v>4342</v>
      </c>
      <c r="T334" s="25" t="str">
        <f t="shared" si="16"/>
        <v xml:space="preserve">         </v>
      </c>
      <c r="U334" s="25" t="s">
        <v>61</v>
      </c>
      <c r="V334" s="25" t="s">
        <v>61</v>
      </c>
      <c r="W334" s="25" t="s">
        <v>4684</v>
      </c>
      <c r="AH334" s="25" t="str">
        <f t="shared" si="14"/>
        <v xml:space="preserve">         </v>
      </c>
      <c r="AI334" s="25" t="s">
        <v>61</v>
      </c>
      <c r="AJ334" s="25" t="s">
        <v>61</v>
      </c>
      <c r="AL334" s="25" t="s">
        <v>191</v>
      </c>
      <c r="AM334" s="25" t="s">
        <v>160</v>
      </c>
      <c r="AP334" s="25">
        <v>11</v>
      </c>
      <c r="AQ334" s="34">
        <v>41739</v>
      </c>
      <c r="AR334" s="34">
        <v>41758</v>
      </c>
      <c r="AS334" s="36">
        <f t="shared" si="15"/>
        <v>19</v>
      </c>
      <c r="AT334" s="25" t="s">
        <v>792</v>
      </c>
      <c r="AU334" s="25" t="s">
        <v>15</v>
      </c>
    </row>
    <row r="335" spans="1:84">
      <c r="B335" s="25" t="s">
        <v>4685</v>
      </c>
      <c r="C335" s="25">
        <v>1309785</v>
      </c>
      <c r="D335" s="25" t="s">
        <v>3591</v>
      </c>
      <c r="H335" s="25" t="s">
        <v>2308</v>
      </c>
      <c r="I335" s="25" t="s">
        <v>4686</v>
      </c>
      <c r="J335" s="25" t="s">
        <v>63</v>
      </c>
      <c r="K335" s="25">
        <v>27</v>
      </c>
      <c r="L335" s="25" t="s">
        <v>104</v>
      </c>
      <c r="N335" s="25">
        <v>23</v>
      </c>
      <c r="P335" s="25">
        <v>100</v>
      </c>
      <c r="Q335" s="25" t="s">
        <v>66</v>
      </c>
      <c r="T335" s="25" t="str">
        <f t="shared" si="16"/>
        <v xml:space="preserve">KR 27 B  23  100 SUR  </v>
      </c>
      <c r="U335" s="25">
        <v>3471991</v>
      </c>
      <c r="V335" s="25">
        <v>3170240</v>
      </c>
      <c r="W335" s="25" t="s">
        <v>4687</v>
      </c>
      <c r="X335" s="25" t="s">
        <v>63</v>
      </c>
      <c r="Y335" s="25">
        <v>27</v>
      </c>
      <c r="Z335" s="25" t="s">
        <v>104</v>
      </c>
      <c r="AB335" s="25">
        <v>23</v>
      </c>
      <c r="AD335" s="25">
        <v>100</v>
      </c>
      <c r="AE335" s="25" t="s">
        <v>66</v>
      </c>
      <c r="AH335" s="25" t="str">
        <f t="shared" si="14"/>
        <v xml:space="preserve">KR 27 B  23  100 SUR  </v>
      </c>
      <c r="AI335" s="25" t="s">
        <v>61</v>
      </c>
      <c r="AJ335" s="25" t="s">
        <v>61</v>
      </c>
      <c r="AK335" s="25" t="s">
        <v>374</v>
      </c>
      <c r="AM335" s="25" t="s">
        <v>375</v>
      </c>
      <c r="AP335" s="25">
        <v>4</v>
      </c>
      <c r="AQ335" s="34">
        <v>41750</v>
      </c>
      <c r="AR335" s="34">
        <v>41753</v>
      </c>
      <c r="AS335" s="36">
        <f t="shared" si="15"/>
        <v>3</v>
      </c>
      <c r="AT335" s="25" t="s">
        <v>806</v>
      </c>
      <c r="AU335" s="25" t="s">
        <v>15</v>
      </c>
    </row>
    <row r="336" spans="1:84">
      <c r="B336" s="25" t="s">
        <v>4688</v>
      </c>
      <c r="C336" s="25">
        <v>1309845</v>
      </c>
      <c r="E336" s="25" t="s">
        <v>101</v>
      </c>
      <c r="H336" s="25" t="s">
        <v>694</v>
      </c>
      <c r="I336" s="25" t="s">
        <v>134</v>
      </c>
      <c r="J336" s="25" t="s">
        <v>63</v>
      </c>
      <c r="K336" s="25">
        <v>43</v>
      </c>
      <c r="L336" s="25" t="s">
        <v>83</v>
      </c>
      <c r="N336" s="25">
        <v>46</v>
      </c>
      <c r="O336" s="25" t="s">
        <v>83</v>
      </c>
      <c r="P336" s="25">
        <v>39</v>
      </c>
      <c r="Q336" s="25" t="s">
        <v>66</v>
      </c>
      <c r="T336" s="25" t="str">
        <f t="shared" si="16"/>
        <v xml:space="preserve">KR 43 A  46 A 39 SUR  </v>
      </c>
      <c r="U336" s="25" t="s">
        <v>61</v>
      </c>
      <c r="V336" s="25">
        <v>4032000</v>
      </c>
      <c r="W336" s="25" t="s">
        <v>4689</v>
      </c>
      <c r="X336" s="25" t="s">
        <v>289</v>
      </c>
      <c r="Y336" s="25">
        <v>33</v>
      </c>
      <c r="AB336" s="25">
        <v>32</v>
      </c>
      <c r="AC336" s="25" t="s">
        <v>83</v>
      </c>
      <c r="AD336" s="25">
        <v>44</v>
      </c>
      <c r="AE336" s="25" t="s">
        <v>66</v>
      </c>
      <c r="AH336" s="25" t="str">
        <f t="shared" si="14"/>
        <v xml:space="preserve">DG 33   32 A 44 SUR  </v>
      </c>
      <c r="AI336" s="25" t="s">
        <v>61</v>
      </c>
      <c r="AJ336" s="25" t="s">
        <v>61</v>
      </c>
      <c r="AK336" s="25" t="s">
        <v>496</v>
      </c>
      <c r="AM336" s="25" t="s">
        <v>4116</v>
      </c>
      <c r="AP336" s="25">
        <v>9</v>
      </c>
      <c r="AQ336" s="34">
        <v>41751</v>
      </c>
      <c r="AR336" s="34">
        <v>41757</v>
      </c>
      <c r="AS336" s="36">
        <f t="shared" si="15"/>
        <v>6</v>
      </c>
      <c r="AT336" s="25" t="s">
        <v>792</v>
      </c>
      <c r="AU336" s="25" t="s">
        <v>15</v>
      </c>
      <c r="AW336" s="38">
        <v>41757</v>
      </c>
      <c r="AX336" s="37" t="s">
        <v>503</v>
      </c>
      <c r="AY336" s="38">
        <v>41757</v>
      </c>
      <c r="BL336" s="38">
        <v>41785</v>
      </c>
      <c r="CF336" s="38">
        <v>41787</v>
      </c>
    </row>
    <row r="337" spans="1:84">
      <c r="B337" s="25" t="s">
        <v>4690</v>
      </c>
      <c r="C337" s="25">
        <v>1309804</v>
      </c>
      <c r="E337" s="25" t="s">
        <v>101</v>
      </c>
      <c r="H337" s="25" t="s">
        <v>4691</v>
      </c>
      <c r="I337" s="25" t="s">
        <v>273</v>
      </c>
      <c r="T337" s="25" t="str">
        <f t="shared" si="16"/>
        <v xml:space="preserve">         </v>
      </c>
      <c r="U337" s="25" t="s">
        <v>61</v>
      </c>
      <c r="V337" s="25" t="s">
        <v>61</v>
      </c>
      <c r="W337" s="25" t="s">
        <v>1410</v>
      </c>
      <c r="X337" s="25" t="s">
        <v>80</v>
      </c>
      <c r="Y337" s="25">
        <v>39</v>
      </c>
      <c r="Z337" s="25" t="s">
        <v>104</v>
      </c>
      <c r="AA337" s="25" t="s">
        <v>66</v>
      </c>
      <c r="AB337" s="25">
        <v>33</v>
      </c>
      <c r="AD337" s="25">
        <v>47</v>
      </c>
      <c r="AH337" s="25" t="str">
        <f t="shared" si="14"/>
        <v xml:space="preserve">CL 39 B SUR 33  47   </v>
      </c>
      <c r="AI337" s="25" t="s">
        <v>61</v>
      </c>
      <c r="AJ337" s="25" t="s">
        <v>61</v>
      </c>
      <c r="AK337" s="25" t="s">
        <v>211</v>
      </c>
      <c r="AM337" s="25" t="s">
        <v>3889</v>
      </c>
      <c r="AP337" s="25">
        <v>9</v>
      </c>
      <c r="AQ337" s="34">
        <v>41751</v>
      </c>
      <c r="AR337" s="34">
        <v>41761</v>
      </c>
      <c r="AS337" s="36">
        <f t="shared" si="15"/>
        <v>10</v>
      </c>
      <c r="AT337" s="25" t="s">
        <v>792</v>
      </c>
      <c r="AU337" s="25" t="s">
        <v>15</v>
      </c>
      <c r="CF337" s="38">
        <v>41787</v>
      </c>
    </row>
    <row r="338" spans="1:84">
      <c r="B338" s="25" t="s">
        <v>4692</v>
      </c>
      <c r="C338" s="25" t="s">
        <v>4693</v>
      </c>
      <c r="D338" s="25" t="s">
        <v>3591</v>
      </c>
      <c r="H338" s="25" t="s">
        <v>4370</v>
      </c>
      <c r="I338" s="25" t="s">
        <v>4694</v>
      </c>
      <c r="J338" s="25" t="s">
        <v>4141</v>
      </c>
      <c r="K338" s="25">
        <v>33</v>
      </c>
      <c r="L338" s="25" t="s">
        <v>104</v>
      </c>
      <c r="M338" s="25" t="s">
        <v>66</v>
      </c>
      <c r="N338" s="25">
        <v>43</v>
      </c>
      <c r="P338" s="25">
        <v>36</v>
      </c>
      <c r="T338" s="25" t="str">
        <f t="shared" si="16"/>
        <v xml:space="preserve">Cl 33 B SUR 43  36   </v>
      </c>
      <c r="U338" s="25">
        <v>1037597215</v>
      </c>
      <c r="V338" s="25">
        <v>5798510</v>
      </c>
      <c r="W338" s="25" t="s">
        <v>4695</v>
      </c>
      <c r="X338" s="25" t="s">
        <v>63</v>
      </c>
      <c r="Y338" s="25">
        <v>45</v>
      </c>
      <c r="Z338" s="25" t="s">
        <v>83</v>
      </c>
      <c r="AB338" s="25">
        <v>35</v>
      </c>
      <c r="AD338" s="25">
        <v>43</v>
      </c>
      <c r="AE338" s="25" t="s">
        <v>66</v>
      </c>
      <c r="AH338" s="25" t="str">
        <f t="shared" si="14"/>
        <v xml:space="preserve">KR 45 A  35  43 SUR  </v>
      </c>
      <c r="AI338" s="25" t="s">
        <v>61</v>
      </c>
      <c r="AJ338" s="25">
        <v>5966807</v>
      </c>
      <c r="AK338" s="25" t="s">
        <v>615</v>
      </c>
      <c r="AM338" s="25" t="s">
        <v>4087</v>
      </c>
      <c r="AP338" s="25">
        <v>3</v>
      </c>
      <c r="AQ338" s="34">
        <v>41751</v>
      </c>
      <c r="AR338" s="34">
        <v>41771</v>
      </c>
      <c r="AS338" s="36">
        <f t="shared" si="15"/>
        <v>20</v>
      </c>
      <c r="AT338" s="25" t="s">
        <v>806</v>
      </c>
      <c r="AU338" s="25" t="s">
        <v>15</v>
      </c>
    </row>
    <row r="339" spans="1:84">
      <c r="B339" s="25" t="s">
        <v>4696</v>
      </c>
      <c r="C339" s="25" t="s">
        <v>4697</v>
      </c>
      <c r="D339" s="25" t="s">
        <v>3591</v>
      </c>
      <c r="H339" s="25" t="s">
        <v>2308</v>
      </c>
      <c r="I339" s="25" t="s">
        <v>4698</v>
      </c>
      <c r="J339" s="25" t="s">
        <v>63</v>
      </c>
      <c r="K339" s="25">
        <v>41</v>
      </c>
      <c r="N339" s="25">
        <v>39</v>
      </c>
      <c r="T339" s="25" t="str">
        <f t="shared" si="16"/>
        <v xml:space="preserve">KR 41   39     </v>
      </c>
      <c r="U339" s="25" t="s">
        <v>61</v>
      </c>
      <c r="V339" s="25">
        <v>3336051</v>
      </c>
      <c r="W339" s="25" t="s">
        <v>4699</v>
      </c>
      <c r="X339" s="25" t="s">
        <v>63</v>
      </c>
      <c r="Y339" s="25">
        <v>41</v>
      </c>
      <c r="Z339" s="25" t="s">
        <v>83</v>
      </c>
      <c r="AB339" s="25">
        <v>40</v>
      </c>
      <c r="AC339" s="25" t="s">
        <v>104</v>
      </c>
      <c r="AD339" s="25">
        <v>11</v>
      </c>
      <c r="AE339" s="25" t="s">
        <v>66</v>
      </c>
      <c r="AH339" s="25" t="str">
        <f t="shared" si="14"/>
        <v xml:space="preserve">KR 41 A  40 B 11 SUR  </v>
      </c>
      <c r="AI339" s="25" t="s">
        <v>61</v>
      </c>
      <c r="AJ339" s="25" t="s">
        <v>61</v>
      </c>
      <c r="AK339" s="25" t="s">
        <v>67</v>
      </c>
      <c r="AM339" s="25" t="s">
        <v>68</v>
      </c>
      <c r="AP339" s="25">
        <v>7</v>
      </c>
      <c r="AQ339" s="34">
        <v>41751</v>
      </c>
      <c r="AR339" s="34">
        <v>41771</v>
      </c>
      <c r="AS339" s="36">
        <f t="shared" si="15"/>
        <v>20</v>
      </c>
      <c r="AT339" s="25" t="s">
        <v>792</v>
      </c>
      <c r="AU339" s="25" t="s">
        <v>15</v>
      </c>
      <c r="CF339" s="38">
        <v>42019</v>
      </c>
    </row>
    <row r="340" spans="1:84">
      <c r="B340" s="25" t="s">
        <v>4700</v>
      </c>
      <c r="C340" s="25">
        <v>1309846</v>
      </c>
      <c r="D340" s="25" t="s">
        <v>94</v>
      </c>
      <c r="H340" s="25" t="s">
        <v>4701</v>
      </c>
      <c r="I340" s="25" t="s">
        <v>231</v>
      </c>
      <c r="T340" s="25" t="str">
        <f t="shared" si="16"/>
        <v xml:space="preserve">         </v>
      </c>
      <c r="U340" s="25" t="s">
        <v>61</v>
      </c>
      <c r="V340" s="25" t="s">
        <v>61</v>
      </c>
      <c r="W340" s="25" t="s">
        <v>4702</v>
      </c>
      <c r="X340" s="25" t="s">
        <v>80</v>
      </c>
      <c r="Y340" s="25">
        <v>40</v>
      </c>
      <c r="AA340" s="25" t="s">
        <v>66</v>
      </c>
      <c r="AB340" s="25">
        <v>32</v>
      </c>
      <c r="AD340" s="25">
        <v>41</v>
      </c>
      <c r="AH340" s="25" t="str">
        <f t="shared" si="14"/>
        <v xml:space="preserve">CL 40  SUR 32  41   </v>
      </c>
      <c r="AI340" s="25" t="s">
        <v>61</v>
      </c>
      <c r="AJ340" s="25" t="s">
        <v>61</v>
      </c>
      <c r="AK340" s="25" t="s">
        <v>211</v>
      </c>
      <c r="AM340" s="25" t="s">
        <v>3889</v>
      </c>
      <c r="AP340" s="25">
        <v>9</v>
      </c>
      <c r="AQ340" s="34">
        <v>41751</v>
      </c>
      <c r="AR340" s="34">
        <v>41834</v>
      </c>
      <c r="AS340" s="36">
        <f t="shared" si="15"/>
        <v>83</v>
      </c>
      <c r="AT340" s="25" t="s">
        <v>792</v>
      </c>
      <c r="AU340" s="25" t="s">
        <v>15</v>
      </c>
      <c r="AW340" s="38">
        <v>41834</v>
      </c>
      <c r="AX340" s="37" t="s">
        <v>140</v>
      </c>
      <c r="AY340" s="38">
        <v>41834</v>
      </c>
      <c r="CF340" s="38">
        <v>41841</v>
      </c>
    </row>
    <row r="341" spans="1:84">
      <c r="B341" s="25" t="s">
        <v>4703</v>
      </c>
      <c r="C341" s="25">
        <v>1309851</v>
      </c>
      <c r="D341" s="25" t="s">
        <v>94</v>
      </c>
      <c r="H341" s="25" t="s">
        <v>4704</v>
      </c>
      <c r="I341" s="25" t="s">
        <v>273</v>
      </c>
      <c r="T341" s="25" t="str">
        <f t="shared" si="16"/>
        <v xml:space="preserve">         </v>
      </c>
      <c r="U341" s="25" t="s">
        <v>61</v>
      </c>
      <c r="V341" s="25" t="s">
        <v>61</v>
      </c>
      <c r="W341" s="25" t="s">
        <v>4705</v>
      </c>
      <c r="X341" s="25" t="s">
        <v>80</v>
      </c>
      <c r="Y341" s="25">
        <v>21</v>
      </c>
      <c r="AA341" s="25" t="s">
        <v>66</v>
      </c>
      <c r="AB341" s="25">
        <v>41</v>
      </c>
      <c r="AC341" s="25" t="s">
        <v>83</v>
      </c>
      <c r="AD341" s="25">
        <v>71</v>
      </c>
      <c r="AF341" s="25">
        <v>3</v>
      </c>
      <c r="AG341" s="25">
        <v>105</v>
      </c>
      <c r="AH341" s="25" t="str">
        <f t="shared" si="14"/>
        <v>CL 21  SUR 41 A 71  3 105</v>
      </c>
      <c r="AI341" s="25" t="s">
        <v>61</v>
      </c>
      <c r="AJ341" s="25" t="s">
        <v>61</v>
      </c>
      <c r="AK341" s="25" t="s">
        <v>374</v>
      </c>
      <c r="AM341" s="25" t="s">
        <v>375</v>
      </c>
      <c r="AP341" s="25">
        <v>4</v>
      </c>
      <c r="AQ341" s="34">
        <v>41751</v>
      </c>
      <c r="AR341" s="34">
        <v>41773</v>
      </c>
      <c r="AS341" s="36">
        <f t="shared" si="15"/>
        <v>22</v>
      </c>
      <c r="AT341" s="25" t="s">
        <v>792</v>
      </c>
      <c r="AU341" s="25" t="s">
        <v>15</v>
      </c>
    </row>
    <row r="342" spans="1:84">
      <c r="A342" s="25" t="s">
        <v>4706</v>
      </c>
      <c r="B342" s="25" t="s">
        <v>4707</v>
      </c>
      <c r="C342" s="25">
        <v>1200</v>
      </c>
      <c r="D342" s="25" t="s">
        <v>3686</v>
      </c>
      <c r="H342" s="25" t="s">
        <v>4708</v>
      </c>
      <c r="I342" s="25" t="s">
        <v>3050</v>
      </c>
      <c r="T342" s="25" t="str">
        <f t="shared" si="16"/>
        <v xml:space="preserve">         </v>
      </c>
      <c r="U342" s="25" t="s">
        <v>61</v>
      </c>
      <c r="V342" s="25" t="s">
        <v>61</v>
      </c>
      <c r="W342" s="25" t="s">
        <v>4709</v>
      </c>
      <c r="X342" s="25" t="s">
        <v>63</v>
      </c>
      <c r="Y342" s="25">
        <v>43</v>
      </c>
      <c r="AB342" s="25">
        <v>38</v>
      </c>
      <c r="AD342" s="25">
        <v>75</v>
      </c>
      <c r="AE342" s="25" t="s">
        <v>66</v>
      </c>
      <c r="AH342" s="25" t="str">
        <f t="shared" si="14"/>
        <v xml:space="preserve">KR 43   38  75 SUR  </v>
      </c>
      <c r="AI342" s="25" t="s">
        <v>61</v>
      </c>
      <c r="AJ342" s="25">
        <v>4446868</v>
      </c>
      <c r="AK342" s="25" t="s">
        <v>3623</v>
      </c>
      <c r="AM342" s="25" t="s">
        <v>3860</v>
      </c>
      <c r="AP342" s="25">
        <v>9</v>
      </c>
      <c r="AQ342" s="34">
        <v>41753</v>
      </c>
      <c r="AS342" s="36">
        <f t="shared" si="15"/>
        <v>-41753</v>
      </c>
      <c r="AT342" s="25" t="s">
        <v>792</v>
      </c>
      <c r="AU342" s="25" t="s">
        <v>15</v>
      </c>
      <c r="AW342" s="38">
        <v>41753</v>
      </c>
      <c r="AX342" s="37" t="s">
        <v>2349</v>
      </c>
      <c r="AY342" s="38">
        <v>41753</v>
      </c>
      <c r="BL342" s="38">
        <v>41757</v>
      </c>
      <c r="BM342" s="37" t="s">
        <v>4710</v>
      </c>
      <c r="CF342" s="38">
        <v>41940</v>
      </c>
    </row>
    <row r="343" spans="1:84">
      <c r="B343" s="25" t="s">
        <v>4711</v>
      </c>
      <c r="C343" s="25" t="s">
        <v>4712</v>
      </c>
      <c r="D343" s="25" t="s">
        <v>3686</v>
      </c>
      <c r="G343" s="25" t="s">
        <v>4713</v>
      </c>
      <c r="H343" s="25" t="s">
        <v>4714</v>
      </c>
      <c r="I343" s="25" t="s">
        <v>3050</v>
      </c>
      <c r="U343" s="25" t="s">
        <v>61</v>
      </c>
      <c r="V343" s="25" t="s">
        <v>61</v>
      </c>
      <c r="W343" s="25" t="s">
        <v>4715</v>
      </c>
      <c r="X343" s="25" t="s">
        <v>80</v>
      </c>
      <c r="Y343" s="25">
        <v>27</v>
      </c>
      <c r="AA343" s="25" t="s">
        <v>66</v>
      </c>
      <c r="AB343" s="25">
        <v>27</v>
      </c>
      <c r="AD343" s="25">
        <v>92</v>
      </c>
      <c r="AH343" s="25" t="str">
        <f t="shared" si="14"/>
        <v xml:space="preserve">CL 27  SUR 27  92   </v>
      </c>
      <c r="AI343" s="25" t="s">
        <v>61</v>
      </c>
      <c r="AJ343" s="25" t="s">
        <v>4716</v>
      </c>
      <c r="AK343" s="25" t="s">
        <v>194</v>
      </c>
      <c r="AM343" s="25" t="s">
        <v>3905</v>
      </c>
      <c r="AP343" s="25">
        <v>3</v>
      </c>
      <c r="AQ343" s="34">
        <v>41753</v>
      </c>
      <c r="AR343" s="34">
        <v>41753</v>
      </c>
      <c r="AS343" s="36">
        <f t="shared" si="15"/>
        <v>0</v>
      </c>
      <c r="AT343" s="25" t="s">
        <v>792</v>
      </c>
      <c r="AU343" s="25" t="s">
        <v>15</v>
      </c>
    </row>
    <row r="344" spans="1:84">
      <c r="B344" s="25" t="s">
        <v>4717</v>
      </c>
      <c r="C344" s="25" t="s">
        <v>4718</v>
      </c>
      <c r="D344" s="25" t="s">
        <v>3538</v>
      </c>
      <c r="H344" s="25" t="s">
        <v>4719</v>
      </c>
      <c r="I344" s="25" t="s">
        <v>4720</v>
      </c>
      <c r="T344" s="25" t="str">
        <f t="shared" si="16"/>
        <v xml:space="preserve">         </v>
      </c>
      <c r="U344" s="25">
        <v>32333295</v>
      </c>
      <c r="V344" s="25">
        <v>3346921</v>
      </c>
      <c r="W344" s="25" t="s">
        <v>4721</v>
      </c>
      <c r="X344" s="25" t="s">
        <v>289</v>
      </c>
      <c r="Y344" s="25">
        <v>29</v>
      </c>
      <c r="AB344" s="25">
        <v>26</v>
      </c>
      <c r="AC344" s="25" t="s">
        <v>83</v>
      </c>
      <c r="AD344" s="25">
        <v>97</v>
      </c>
      <c r="AE344" s="25" t="s">
        <v>66</v>
      </c>
      <c r="AF344" s="25">
        <v>1</v>
      </c>
      <c r="AG344" s="25">
        <v>504</v>
      </c>
      <c r="AH344" s="25" t="str">
        <f t="shared" si="14"/>
        <v>DG 29   26 A 97 SUR 1 504</v>
      </c>
      <c r="AI344" s="25" t="s">
        <v>61</v>
      </c>
      <c r="AJ344" s="25" t="s">
        <v>61</v>
      </c>
      <c r="AK344" s="25" t="s">
        <v>153</v>
      </c>
      <c r="AM344" s="25" t="s">
        <v>154</v>
      </c>
      <c r="AP344" s="25">
        <v>3</v>
      </c>
      <c r="AQ344" s="34">
        <v>41750</v>
      </c>
      <c r="AR344" s="34">
        <v>41761</v>
      </c>
      <c r="AS344" s="36">
        <f t="shared" si="15"/>
        <v>11</v>
      </c>
      <c r="AT344" s="25" t="s">
        <v>792</v>
      </c>
      <c r="AU344" s="25" t="s">
        <v>15</v>
      </c>
      <c r="CF344" s="38">
        <v>41816</v>
      </c>
    </row>
    <row r="345" spans="1:84">
      <c r="B345" s="25" t="s">
        <v>4722</v>
      </c>
      <c r="C345" s="25">
        <v>1309924</v>
      </c>
      <c r="E345" s="25" t="s">
        <v>101</v>
      </c>
      <c r="H345" s="25" t="s">
        <v>694</v>
      </c>
      <c r="I345" s="25" t="s">
        <v>273</v>
      </c>
      <c r="T345" s="25" t="str">
        <f t="shared" si="16"/>
        <v xml:space="preserve">         </v>
      </c>
      <c r="U345" s="25" t="s">
        <v>61</v>
      </c>
      <c r="V345" s="25" t="s">
        <v>61</v>
      </c>
      <c r="W345" s="25" t="s">
        <v>273</v>
      </c>
      <c r="AH345" s="25" t="str">
        <f t="shared" si="14"/>
        <v xml:space="preserve">         </v>
      </c>
      <c r="AI345" s="25" t="s">
        <v>61</v>
      </c>
      <c r="AJ345" s="25" t="s">
        <v>61</v>
      </c>
      <c r="AK345" s="25" t="s">
        <v>3675</v>
      </c>
      <c r="AM345" s="25" t="s">
        <v>155</v>
      </c>
      <c r="AP345" s="25">
        <v>6</v>
      </c>
      <c r="AQ345" s="34">
        <v>41753</v>
      </c>
      <c r="AR345" s="34">
        <v>41754</v>
      </c>
      <c r="AS345" s="36">
        <f t="shared" si="15"/>
        <v>1</v>
      </c>
      <c r="AT345" s="25" t="s">
        <v>792</v>
      </c>
      <c r="AU345" s="25" t="s">
        <v>15</v>
      </c>
    </row>
    <row r="346" spans="1:84">
      <c r="B346" s="25" t="s">
        <v>4723</v>
      </c>
      <c r="C346" s="25">
        <v>1309925</v>
      </c>
      <c r="D346" s="25" t="s">
        <v>3591</v>
      </c>
      <c r="H346" s="25" t="s">
        <v>4724</v>
      </c>
      <c r="I346" s="25" t="s">
        <v>3870</v>
      </c>
      <c r="T346" s="25" t="str">
        <f t="shared" si="16"/>
        <v xml:space="preserve">         </v>
      </c>
      <c r="U346" s="25" t="s">
        <v>61</v>
      </c>
      <c r="V346" s="25" t="s">
        <v>61</v>
      </c>
      <c r="W346" s="25" t="s">
        <v>4725</v>
      </c>
      <c r="X346" s="25" t="s">
        <v>80</v>
      </c>
      <c r="Y346" s="25">
        <v>40</v>
      </c>
      <c r="AA346" s="25" t="s">
        <v>66</v>
      </c>
      <c r="AB346" s="25">
        <v>25</v>
      </c>
      <c r="AC346" s="25" t="s">
        <v>298</v>
      </c>
      <c r="AD346" s="25">
        <v>25</v>
      </c>
      <c r="AG346" s="25">
        <v>102</v>
      </c>
      <c r="AH346" s="25" t="str">
        <f t="shared" si="14"/>
        <v>CL 40  SUR 25 AA 25   102</v>
      </c>
      <c r="AI346" s="25" t="s">
        <v>61</v>
      </c>
      <c r="AJ346" s="25" t="s">
        <v>61</v>
      </c>
      <c r="AK346" s="25" t="s">
        <v>74</v>
      </c>
      <c r="AM346" s="25" t="s">
        <v>137</v>
      </c>
      <c r="AP346" s="25">
        <v>6</v>
      </c>
      <c r="AQ346" s="34">
        <v>41753</v>
      </c>
      <c r="AR346" s="34">
        <v>41877</v>
      </c>
      <c r="AS346" s="36">
        <f t="shared" si="15"/>
        <v>124</v>
      </c>
      <c r="AT346" s="25" t="s">
        <v>792</v>
      </c>
      <c r="AU346" s="25" t="s">
        <v>15</v>
      </c>
      <c r="CF346" s="38">
        <v>41883</v>
      </c>
    </row>
    <row r="347" spans="1:84">
      <c r="B347" s="25" t="s">
        <v>4726</v>
      </c>
      <c r="C347" s="25">
        <v>1309263</v>
      </c>
      <c r="D347" s="25" t="s">
        <v>3591</v>
      </c>
      <c r="H347" s="25" t="s">
        <v>4727</v>
      </c>
      <c r="I347" s="25" t="s">
        <v>4728</v>
      </c>
      <c r="J347" s="25" t="s">
        <v>4141</v>
      </c>
      <c r="K347" s="25">
        <v>39</v>
      </c>
      <c r="L347" s="25" t="s">
        <v>104</v>
      </c>
      <c r="M347" s="25" t="s">
        <v>66</v>
      </c>
      <c r="N347" s="25">
        <v>30</v>
      </c>
      <c r="P347" s="25">
        <v>44</v>
      </c>
      <c r="S347" s="25">
        <v>401</v>
      </c>
      <c r="T347" s="25" t="str">
        <f t="shared" si="16"/>
        <v>Cl 39 B SUR 30  44   401</v>
      </c>
      <c r="U347" s="25">
        <v>15910898</v>
      </c>
      <c r="V347" s="25">
        <v>3023751</v>
      </c>
      <c r="W347" s="25" t="s">
        <v>82</v>
      </c>
      <c r="X347" s="25" t="s">
        <v>80</v>
      </c>
      <c r="Y347" s="25">
        <v>39</v>
      </c>
      <c r="Z347" s="25" t="s">
        <v>104</v>
      </c>
      <c r="AA347" s="25" t="s">
        <v>66</v>
      </c>
      <c r="AB347" s="25">
        <v>30</v>
      </c>
      <c r="AD347" s="25">
        <v>44</v>
      </c>
      <c r="AG347" s="25">
        <v>402</v>
      </c>
      <c r="AH347" s="25" t="str">
        <f t="shared" si="14"/>
        <v>CL 39 B SUR 30  44   402</v>
      </c>
      <c r="AI347" s="25" t="s">
        <v>61</v>
      </c>
      <c r="AJ347" s="25" t="s">
        <v>61</v>
      </c>
      <c r="AK347" s="25" t="s">
        <v>211</v>
      </c>
      <c r="AM347" s="25" t="s">
        <v>3889</v>
      </c>
      <c r="AP347" s="25">
        <v>9</v>
      </c>
      <c r="AQ347" s="34">
        <v>41757</v>
      </c>
      <c r="AS347" s="36">
        <f t="shared" si="15"/>
        <v>-41757</v>
      </c>
      <c r="AT347" s="25" t="s">
        <v>792</v>
      </c>
      <c r="AU347" s="25" t="s">
        <v>252</v>
      </c>
    </row>
    <row r="348" spans="1:84">
      <c r="B348" s="25" t="s">
        <v>4729</v>
      </c>
      <c r="C348" s="25">
        <v>1309168</v>
      </c>
      <c r="D348" s="25" t="s">
        <v>3591</v>
      </c>
      <c r="H348" s="25" t="s">
        <v>4730</v>
      </c>
      <c r="I348" s="25" t="s">
        <v>4731</v>
      </c>
      <c r="T348" s="25" t="str">
        <f t="shared" si="16"/>
        <v xml:space="preserve">         </v>
      </c>
      <c r="U348" s="25" t="s">
        <v>61</v>
      </c>
      <c r="V348" s="25" t="s">
        <v>61</v>
      </c>
      <c r="W348" s="25" t="s">
        <v>4732</v>
      </c>
      <c r="X348" s="25" t="s">
        <v>80</v>
      </c>
      <c r="Y348" s="25">
        <v>52</v>
      </c>
      <c r="Z348" s="25" t="s">
        <v>104</v>
      </c>
      <c r="AA348" s="25" t="s">
        <v>66</v>
      </c>
      <c r="AB348" s="25">
        <v>39</v>
      </c>
      <c r="AC348" s="25" t="s">
        <v>315</v>
      </c>
      <c r="AD348" s="25">
        <v>37</v>
      </c>
      <c r="AF348" s="25">
        <v>2</v>
      </c>
      <c r="AG348" s="25">
        <v>811</v>
      </c>
      <c r="AH348" s="25" t="str">
        <f t="shared" si="14"/>
        <v>CL 52 B SUR 39 E 37  2 811</v>
      </c>
      <c r="AI348" s="25" t="s">
        <v>61</v>
      </c>
      <c r="AJ348" s="25" t="s">
        <v>61</v>
      </c>
      <c r="AK348" s="25" t="s">
        <v>225</v>
      </c>
      <c r="AM348" s="25" t="s">
        <v>226</v>
      </c>
      <c r="AP348" s="25">
        <v>7</v>
      </c>
      <c r="AQ348" s="34">
        <v>41757</v>
      </c>
      <c r="AS348" s="36">
        <f t="shared" si="15"/>
        <v>-41757</v>
      </c>
      <c r="AT348" s="25" t="s">
        <v>792</v>
      </c>
      <c r="AU348" s="25" t="s">
        <v>252</v>
      </c>
    </row>
    <row r="349" spans="1:84">
      <c r="B349" s="25" t="s">
        <v>4733</v>
      </c>
      <c r="C349" s="25">
        <v>1309160</v>
      </c>
      <c r="D349" s="25" t="s">
        <v>3591</v>
      </c>
      <c r="H349" s="25" t="s">
        <v>2398</v>
      </c>
      <c r="I349" s="25" t="s">
        <v>4734</v>
      </c>
      <c r="T349" s="25" t="str">
        <f t="shared" si="16"/>
        <v xml:space="preserve">         </v>
      </c>
      <c r="U349" s="25">
        <v>43733005</v>
      </c>
      <c r="V349" s="25">
        <v>5976462</v>
      </c>
      <c r="W349" s="25" t="s">
        <v>4735</v>
      </c>
      <c r="X349" s="25" t="s">
        <v>63</v>
      </c>
      <c r="Y349" s="25">
        <v>32</v>
      </c>
      <c r="AB349" s="25">
        <v>40</v>
      </c>
      <c r="AC349" s="25" t="s">
        <v>315</v>
      </c>
      <c r="AD349" s="25">
        <v>14</v>
      </c>
      <c r="AE349" s="25" t="s">
        <v>66</v>
      </c>
      <c r="AH349" s="25" t="str">
        <f t="shared" si="14"/>
        <v xml:space="preserve">KR 32   40 E 14 SUR  </v>
      </c>
      <c r="AI349" s="25" t="s">
        <v>61</v>
      </c>
      <c r="AJ349" s="25" t="s">
        <v>61</v>
      </c>
      <c r="AK349" s="25" t="s">
        <v>67</v>
      </c>
      <c r="AM349" s="25" t="s">
        <v>68</v>
      </c>
      <c r="AP349" s="25">
        <v>7</v>
      </c>
      <c r="AQ349" s="34">
        <v>41757</v>
      </c>
      <c r="AS349" s="36">
        <f t="shared" si="15"/>
        <v>-41757</v>
      </c>
      <c r="AT349" s="25" t="s">
        <v>792</v>
      </c>
      <c r="AU349" s="25" t="s">
        <v>252</v>
      </c>
    </row>
    <row r="350" spans="1:84">
      <c r="B350" s="25" t="s">
        <v>4736</v>
      </c>
      <c r="C350" s="25">
        <v>1309143</v>
      </c>
      <c r="D350" s="25" t="s">
        <v>3591</v>
      </c>
      <c r="H350" s="25" t="s">
        <v>2398</v>
      </c>
      <c r="I350" s="25" t="s">
        <v>4737</v>
      </c>
      <c r="T350" s="25" t="str">
        <f t="shared" si="16"/>
        <v xml:space="preserve">         </v>
      </c>
      <c r="U350" s="25" t="s">
        <v>61</v>
      </c>
      <c r="V350" s="25" t="s">
        <v>61</v>
      </c>
      <c r="W350" s="25" t="s">
        <v>4738</v>
      </c>
      <c r="X350" s="25" t="s">
        <v>80</v>
      </c>
      <c r="Y350" s="25">
        <v>37</v>
      </c>
      <c r="AA350" s="25" t="s">
        <v>66</v>
      </c>
      <c r="AB350" s="25">
        <v>28</v>
      </c>
      <c r="AD350" s="25">
        <v>34</v>
      </c>
      <c r="AH350" s="25" t="str">
        <f t="shared" si="14"/>
        <v xml:space="preserve">CL 37  SUR 28  34   </v>
      </c>
      <c r="AI350" s="25" t="s">
        <v>61</v>
      </c>
      <c r="AJ350" s="25" t="s">
        <v>61</v>
      </c>
      <c r="AK350" s="25" t="s">
        <v>166</v>
      </c>
      <c r="AM350" s="25" t="s">
        <v>3923</v>
      </c>
      <c r="AP350" s="25">
        <v>5</v>
      </c>
      <c r="AQ350" s="34">
        <v>41757</v>
      </c>
      <c r="AS350" s="36">
        <f t="shared" si="15"/>
        <v>-41757</v>
      </c>
      <c r="AT350" s="25" t="s">
        <v>792</v>
      </c>
      <c r="AU350" s="25" t="s">
        <v>252</v>
      </c>
    </row>
    <row r="351" spans="1:84">
      <c r="B351" s="25" t="s">
        <v>4739</v>
      </c>
      <c r="C351" s="25">
        <v>1309940</v>
      </c>
      <c r="D351" s="25" t="s">
        <v>3928</v>
      </c>
      <c r="H351" s="25" t="s">
        <v>4740</v>
      </c>
      <c r="I351" s="25" t="s">
        <v>273</v>
      </c>
      <c r="T351" s="25" t="str">
        <f t="shared" si="16"/>
        <v xml:space="preserve">         </v>
      </c>
      <c r="U351" s="25" t="s">
        <v>61</v>
      </c>
      <c r="V351" s="25" t="s">
        <v>61</v>
      </c>
      <c r="W351" s="25" t="s">
        <v>4741</v>
      </c>
      <c r="X351" s="25" t="s">
        <v>80</v>
      </c>
      <c r="Y351" s="25">
        <v>30</v>
      </c>
      <c r="AA351" s="25" t="s">
        <v>66</v>
      </c>
      <c r="AB351" s="25">
        <v>45</v>
      </c>
      <c r="AD351" s="25">
        <v>27</v>
      </c>
      <c r="AH351" s="25" t="str">
        <f t="shared" si="14"/>
        <v xml:space="preserve">CL 30  SUR 45  27   </v>
      </c>
      <c r="AI351" s="25" t="s">
        <v>61</v>
      </c>
      <c r="AJ351" s="25" t="s">
        <v>61</v>
      </c>
      <c r="AK351" s="25" t="s">
        <v>404</v>
      </c>
      <c r="AM351" s="25" t="s">
        <v>4310</v>
      </c>
      <c r="AP351" s="25">
        <v>2</v>
      </c>
      <c r="AQ351" s="34">
        <v>41754</v>
      </c>
      <c r="AR351" s="34">
        <v>41754</v>
      </c>
      <c r="AS351" s="36">
        <f t="shared" si="15"/>
        <v>0</v>
      </c>
      <c r="AT351" s="25" t="s">
        <v>792</v>
      </c>
      <c r="AU351" s="25" t="s">
        <v>252</v>
      </c>
    </row>
    <row r="352" spans="1:84">
      <c r="B352" s="25" t="s">
        <v>4742</v>
      </c>
      <c r="C352" s="25">
        <v>1309941</v>
      </c>
      <c r="D352" s="25" t="s">
        <v>3928</v>
      </c>
      <c r="H352" s="25" t="s">
        <v>4743</v>
      </c>
      <c r="I352" s="25" t="s">
        <v>60</v>
      </c>
      <c r="T352" s="25" t="str">
        <f t="shared" si="16"/>
        <v xml:space="preserve">         </v>
      </c>
      <c r="U352" s="25" t="s">
        <v>61</v>
      </c>
      <c r="V352" s="25" t="s">
        <v>61</v>
      </c>
      <c r="W352" s="25" t="s">
        <v>4744</v>
      </c>
      <c r="X352" s="25" t="s">
        <v>80</v>
      </c>
      <c r="Y352" s="25">
        <v>30</v>
      </c>
      <c r="AA352" s="25" t="s">
        <v>66</v>
      </c>
      <c r="AB352" s="25">
        <v>44</v>
      </c>
      <c r="AC352" s="25" t="s">
        <v>83</v>
      </c>
      <c r="AD352" s="25">
        <v>41</v>
      </c>
      <c r="AH352" s="25" t="str">
        <f t="shared" si="14"/>
        <v xml:space="preserve">CL 30  SUR 44 A 41   </v>
      </c>
      <c r="AI352" s="25">
        <v>52685015</v>
      </c>
      <c r="AJ352" s="25">
        <v>3314980</v>
      </c>
      <c r="AK352" s="25" t="s">
        <v>404</v>
      </c>
      <c r="AM352" s="25" t="s">
        <v>4310</v>
      </c>
      <c r="AP352" s="25">
        <v>2</v>
      </c>
      <c r="AQ352" s="34">
        <v>41754</v>
      </c>
      <c r="AR352" s="34">
        <v>41754</v>
      </c>
      <c r="AS352" s="36">
        <f t="shared" si="15"/>
        <v>0</v>
      </c>
      <c r="AT352" s="25" t="s">
        <v>792</v>
      </c>
      <c r="AU352" s="25" t="s">
        <v>195</v>
      </c>
    </row>
    <row r="353" spans="1:84">
      <c r="B353" s="25" t="s">
        <v>4745</v>
      </c>
      <c r="C353" s="25">
        <v>1309942</v>
      </c>
      <c r="D353" s="25" t="s">
        <v>3928</v>
      </c>
      <c r="H353" s="25" t="s">
        <v>4746</v>
      </c>
      <c r="I353" s="25" t="s">
        <v>273</v>
      </c>
      <c r="T353" s="25" t="str">
        <f t="shared" si="16"/>
        <v xml:space="preserve">         </v>
      </c>
      <c r="U353" s="25" t="s">
        <v>61</v>
      </c>
      <c r="V353" s="25" t="s">
        <v>61</v>
      </c>
      <c r="W353" s="25" t="s">
        <v>4747</v>
      </c>
      <c r="X353" s="25" t="s">
        <v>80</v>
      </c>
      <c r="Y353" s="25">
        <v>30</v>
      </c>
      <c r="AA353" s="25" t="s">
        <v>66</v>
      </c>
      <c r="AB353" s="25">
        <v>45</v>
      </c>
      <c r="AD353" s="25">
        <v>27</v>
      </c>
      <c r="AH353" s="25" t="str">
        <f t="shared" si="14"/>
        <v xml:space="preserve">CL 30  SUR 45  27   </v>
      </c>
      <c r="AI353" s="25" t="s">
        <v>61</v>
      </c>
      <c r="AJ353" s="25" t="s">
        <v>61</v>
      </c>
      <c r="AK353" s="25" t="s">
        <v>404</v>
      </c>
      <c r="AM353" s="25" t="s">
        <v>4310</v>
      </c>
      <c r="AP353" s="25">
        <v>2</v>
      </c>
      <c r="AQ353" s="34">
        <v>41754</v>
      </c>
      <c r="AR353" s="34">
        <v>41754</v>
      </c>
      <c r="AS353" s="36">
        <f t="shared" si="15"/>
        <v>0</v>
      </c>
      <c r="AT353" s="25" t="s">
        <v>792</v>
      </c>
      <c r="AU353" s="25" t="s">
        <v>252</v>
      </c>
    </row>
    <row r="354" spans="1:84">
      <c r="B354" s="25" t="s">
        <v>4748</v>
      </c>
      <c r="C354" s="25">
        <v>1309943</v>
      </c>
      <c r="D354" s="25" t="s">
        <v>3928</v>
      </c>
      <c r="H354" s="25" t="s">
        <v>4749</v>
      </c>
      <c r="I354" s="25" t="s">
        <v>273</v>
      </c>
      <c r="T354" s="25" t="str">
        <f t="shared" si="16"/>
        <v xml:space="preserve">         </v>
      </c>
      <c r="U354" s="25" t="s">
        <v>61</v>
      </c>
      <c r="V354" s="25" t="s">
        <v>61</v>
      </c>
      <c r="W354" s="25" t="s">
        <v>4750</v>
      </c>
      <c r="X354" s="25" t="s">
        <v>63</v>
      </c>
      <c r="Y354" s="25">
        <v>45</v>
      </c>
      <c r="AB354" s="25">
        <v>29</v>
      </c>
      <c r="AC354" s="25" t="s">
        <v>83</v>
      </c>
      <c r="AD354" s="25">
        <v>29</v>
      </c>
      <c r="AE354" s="25" t="s">
        <v>66</v>
      </c>
      <c r="AH354" s="25" t="str">
        <f t="shared" si="14"/>
        <v xml:space="preserve">KR 45   29 A 29 SUR  </v>
      </c>
      <c r="AI354" s="25" t="s">
        <v>61</v>
      </c>
      <c r="AJ354" s="25">
        <v>3320027</v>
      </c>
      <c r="AK354" s="25" t="s">
        <v>404</v>
      </c>
      <c r="AM354" s="25" t="s">
        <v>4310</v>
      </c>
      <c r="AP354" s="25">
        <v>2</v>
      </c>
      <c r="AQ354" s="34">
        <v>41754</v>
      </c>
      <c r="AR354" s="34">
        <v>41754</v>
      </c>
      <c r="AS354" s="36">
        <f t="shared" si="15"/>
        <v>0</v>
      </c>
      <c r="AT354" s="25" t="s">
        <v>792</v>
      </c>
      <c r="AU354" s="25" t="s">
        <v>15</v>
      </c>
      <c r="AW354" s="38">
        <v>41754</v>
      </c>
      <c r="AX354" s="37" t="s">
        <v>140</v>
      </c>
      <c r="AY354" s="38">
        <v>41757</v>
      </c>
      <c r="CF354" s="38">
        <v>41774</v>
      </c>
    </row>
    <row r="355" spans="1:84">
      <c r="B355" s="25" t="s">
        <v>4751</v>
      </c>
      <c r="C355" s="25">
        <v>1309945</v>
      </c>
      <c r="D355" s="25" t="s">
        <v>3928</v>
      </c>
      <c r="H355" s="25" t="s">
        <v>4752</v>
      </c>
      <c r="I355" s="25" t="s">
        <v>273</v>
      </c>
      <c r="T355" s="25" t="str">
        <f t="shared" si="16"/>
        <v xml:space="preserve">         </v>
      </c>
      <c r="U355" s="25" t="s">
        <v>61</v>
      </c>
      <c r="V355" s="25" t="s">
        <v>61</v>
      </c>
      <c r="W355" s="25" t="s">
        <v>4753</v>
      </c>
      <c r="X355" s="25" t="s">
        <v>80</v>
      </c>
      <c r="Y355" s="25">
        <v>25</v>
      </c>
      <c r="AA355" s="25" t="s">
        <v>66</v>
      </c>
      <c r="AB355" s="25">
        <v>46</v>
      </c>
      <c r="AD355" s="25">
        <v>29</v>
      </c>
      <c r="AG355" s="25">
        <v>116</v>
      </c>
      <c r="AH355" s="25" t="str">
        <f t="shared" si="14"/>
        <v>CL 25  SUR 46  29   116</v>
      </c>
      <c r="AI355" s="25">
        <v>71679577</v>
      </c>
      <c r="AJ355" s="25">
        <v>3332357</v>
      </c>
      <c r="AK355" s="25" t="s">
        <v>645</v>
      </c>
      <c r="AM355" s="25" t="s">
        <v>2332</v>
      </c>
      <c r="AP355" s="25">
        <v>2</v>
      </c>
      <c r="AQ355" s="34">
        <v>41754</v>
      </c>
      <c r="AR355" s="34">
        <v>41754</v>
      </c>
      <c r="AS355" s="36">
        <f t="shared" si="15"/>
        <v>0</v>
      </c>
      <c r="AT355" s="25" t="s">
        <v>792</v>
      </c>
      <c r="AU355" s="25" t="s">
        <v>15</v>
      </c>
    </row>
    <row r="356" spans="1:84">
      <c r="A356" s="25">
        <v>1709</v>
      </c>
      <c r="B356" s="25" t="s">
        <v>4754</v>
      </c>
      <c r="C356" s="25">
        <v>1309953</v>
      </c>
      <c r="E356" s="25" t="s">
        <v>101</v>
      </c>
      <c r="H356" s="25" t="s">
        <v>694</v>
      </c>
      <c r="I356" s="25" t="s">
        <v>273</v>
      </c>
      <c r="T356" s="25" t="str">
        <f t="shared" si="16"/>
        <v xml:space="preserve">         </v>
      </c>
      <c r="U356" s="25" t="s">
        <v>61</v>
      </c>
      <c r="V356" s="25" t="s">
        <v>61</v>
      </c>
      <c r="W356" s="25" t="s">
        <v>4755</v>
      </c>
      <c r="X356" s="25" t="s">
        <v>80</v>
      </c>
      <c r="Y356" s="25">
        <v>35</v>
      </c>
      <c r="AA356" s="25" t="s">
        <v>66</v>
      </c>
      <c r="AB356" s="25">
        <v>45</v>
      </c>
      <c r="AC356" s="25" t="s">
        <v>104</v>
      </c>
      <c r="AD356" s="25">
        <v>90</v>
      </c>
      <c r="AH356" s="25" t="str">
        <f t="shared" si="14"/>
        <v xml:space="preserve">CL 35  SUR 45 B 90   </v>
      </c>
      <c r="AI356" s="25" t="s">
        <v>61</v>
      </c>
      <c r="AJ356" s="25" t="s">
        <v>61</v>
      </c>
      <c r="AK356" s="25" t="s">
        <v>841</v>
      </c>
      <c r="AM356" s="25" t="s">
        <v>4756</v>
      </c>
      <c r="AP356" s="25">
        <v>2</v>
      </c>
      <c r="AQ356" s="34">
        <v>41757</v>
      </c>
      <c r="AR356" s="34">
        <v>41757</v>
      </c>
      <c r="AS356" s="36">
        <f t="shared" si="15"/>
        <v>0</v>
      </c>
      <c r="AT356" s="25" t="s">
        <v>792</v>
      </c>
      <c r="AU356" s="25" t="s">
        <v>202</v>
      </c>
    </row>
    <row r="357" spans="1:84">
      <c r="B357" s="25" t="s">
        <v>4757</v>
      </c>
      <c r="C357" s="25" t="s">
        <v>4758</v>
      </c>
      <c r="D357" s="25" t="s">
        <v>3686</v>
      </c>
      <c r="H357" s="25" t="s">
        <v>4759</v>
      </c>
      <c r="I357" s="25" t="s">
        <v>4342</v>
      </c>
      <c r="T357" s="25" t="str">
        <f t="shared" si="16"/>
        <v xml:space="preserve">         </v>
      </c>
      <c r="U357" s="25" t="s">
        <v>61</v>
      </c>
      <c r="V357" s="25" t="s">
        <v>61</v>
      </c>
      <c r="W357" s="25" t="s">
        <v>4760</v>
      </c>
      <c r="X357" s="25" t="s">
        <v>63</v>
      </c>
      <c r="Y357" s="25">
        <v>25</v>
      </c>
      <c r="AC357" s="25" t="s">
        <v>170</v>
      </c>
      <c r="AD357" s="25">
        <v>2</v>
      </c>
      <c r="AG357" s="25">
        <v>175</v>
      </c>
      <c r="AH357" s="25" t="str">
        <f t="shared" si="14"/>
        <v>KR 25    D 2   175</v>
      </c>
      <c r="AI357" s="25">
        <v>3316968</v>
      </c>
      <c r="AJ357" s="25">
        <v>3163342606</v>
      </c>
      <c r="AK357" s="25" t="s">
        <v>454</v>
      </c>
      <c r="AM357" s="25" t="s">
        <v>160</v>
      </c>
      <c r="AP357" s="25">
        <v>6</v>
      </c>
      <c r="AQ357" s="34">
        <v>41757</v>
      </c>
      <c r="AR357" s="34">
        <v>41757</v>
      </c>
      <c r="AS357" s="36">
        <f t="shared" si="15"/>
        <v>0</v>
      </c>
      <c r="AT357" s="25" t="s">
        <v>792</v>
      </c>
      <c r="AU357" s="25" t="s">
        <v>195</v>
      </c>
    </row>
    <row r="358" spans="1:84">
      <c r="B358" s="25" t="s">
        <v>4761</v>
      </c>
      <c r="C358" s="25">
        <v>1309983</v>
      </c>
      <c r="D358" s="25" t="s">
        <v>125</v>
      </c>
      <c r="H358" s="25" t="s">
        <v>4762</v>
      </c>
      <c r="I358" s="25" t="s">
        <v>60</v>
      </c>
      <c r="T358" s="25" t="str">
        <f t="shared" si="16"/>
        <v xml:space="preserve">         </v>
      </c>
      <c r="U358" s="25" t="s">
        <v>61</v>
      </c>
      <c r="V358" s="25" t="s">
        <v>61</v>
      </c>
      <c r="W358" s="25" t="s">
        <v>82</v>
      </c>
      <c r="X358" s="25" t="s">
        <v>63</v>
      </c>
      <c r="Y358" s="25">
        <v>39</v>
      </c>
      <c r="Z358" s="25" t="s">
        <v>170</v>
      </c>
      <c r="AB358" s="25">
        <v>45</v>
      </c>
      <c r="AC358" s="25" t="s">
        <v>315</v>
      </c>
      <c r="AD358" s="25">
        <v>7</v>
      </c>
      <c r="AE358" s="25" t="s">
        <v>66</v>
      </c>
      <c r="AH358" s="25" t="str">
        <f t="shared" si="14"/>
        <v xml:space="preserve">KR 39 D  45 E 7 SUR  </v>
      </c>
      <c r="AI358" s="25" t="s">
        <v>61</v>
      </c>
      <c r="AJ358" s="25" t="s">
        <v>61</v>
      </c>
      <c r="AK358" s="25" t="s">
        <v>316</v>
      </c>
      <c r="AM358" s="25" t="s">
        <v>3880</v>
      </c>
      <c r="AP358" s="25">
        <v>7</v>
      </c>
      <c r="AQ358" s="34">
        <v>41758</v>
      </c>
      <c r="AR358" s="34">
        <v>41878</v>
      </c>
      <c r="AS358" s="36">
        <f t="shared" si="15"/>
        <v>120</v>
      </c>
      <c r="AT358" s="25" t="s">
        <v>792</v>
      </c>
      <c r="AU358" s="25" t="s">
        <v>15</v>
      </c>
      <c r="CF358" s="38">
        <v>41883</v>
      </c>
    </row>
    <row r="359" spans="1:84">
      <c r="B359" s="25" t="s">
        <v>4763</v>
      </c>
      <c r="C359" s="25">
        <v>1310035</v>
      </c>
      <c r="D359" s="25" t="s">
        <v>3591</v>
      </c>
      <c r="H359" s="25" t="s">
        <v>2520</v>
      </c>
      <c r="I359" s="25" t="s">
        <v>4764</v>
      </c>
      <c r="J359" s="25" t="s">
        <v>4141</v>
      </c>
      <c r="K359" s="25">
        <v>36</v>
      </c>
      <c r="M359" s="25" t="s">
        <v>66</v>
      </c>
      <c r="N359" s="25">
        <v>25</v>
      </c>
      <c r="P359" s="25">
        <v>175</v>
      </c>
      <c r="T359" s="25" t="str">
        <f t="shared" si="16"/>
        <v xml:space="preserve">Cl 36  SUR 25  175   </v>
      </c>
      <c r="U359" s="25" t="s">
        <v>4765</v>
      </c>
      <c r="V359" s="25">
        <v>3121610</v>
      </c>
      <c r="W359" s="25" t="s">
        <v>4766</v>
      </c>
      <c r="X359" s="25" t="s">
        <v>80</v>
      </c>
      <c r="Y359" s="25">
        <v>36</v>
      </c>
      <c r="AA359" s="25" t="s">
        <v>66</v>
      </c>
      <c r="AB359" s="25">
        <v>25</v>
      </c>
      <c r="AD359" s="25">
        <v>175</v>
      </c>
      <c r="AG359" s="25">
        <v>172</v>
      </c>
      <c r="AH359" s="25" t="str">
        <f t="shared" si="14"/>
        <v>CL 36  SUR 25  175   172</v>
      </c>
      <c r="AI359" s="25" t="s">
        <v>61</v>
      </c>
      <c r="AJ359" s="25" t="s">
        <v>61</v>
      </c>
      <c r="AK359" s="25" t="s">
        <v>184</v>
      </c>
      <c r="AM359" s="25" t="s">
        <v>330</v>
      </c>
      <c r="AP359" s="25">
        <v>4</v>
      </c>
      <c r="AQ359" s="34">
        <v>41758</v>
      </c>
      <c r="AS359" s="36">
        <f t="shared" si="15"/>
        <v>-41758</v>
      </c>
      <c r="AT359" s="25" t="s">
        <v>792</v>
      </c>
      <c r="AU359" s="25" t="s">
        <v>15</v>
      </c>
      <c r="AW359" s="38">
        <v>41758</v>
      </c>
      <c r="AX359" s="37" t="s">
        <v>4767</v>
      </c>
      <c r="AY359" s="38">
        <v>41878</v>
      </c>
      <c r="AZ359" s="38">
        <v>41913</v>
      </c>
      <c r="BA359" s="38" t="s">
        <v>4768</v>
      </c>
      <c r="BB359" s="38">
        <v>41913</v>
      </c>
      <c r="CF359" s="38">
        <v>41940</v>
      </c>
    </row>
    <row r="360" spans="1:84">
      <c r="A360" s="25" t="s">
        <v>4769</v>
      </c>
      <c r="B360" s="25" t="s">
        <v>4770</v>
      </c>
      <c r="C360" s="25" t="s">
        <v>4771</v>
      </c>
      <c r="D360" s="25" t="s">
        <v>3591</v>
      </c>
      <c r="H360" s="25" t="s">
        <v>4772</v>
      </c>
      <c r="I360" s="25" t="s">
        <v>4773</v>
      </c>
      <c r="J360" s="25" t="s">
        <v>4141</v>
      </c>
      <c r="K360" s="25">
        <v>29</v>
      </c>
      <c r="M360" s="25" t="s">
        <v>66</v>
      </c>
      <c r="N360" s="25">
        <v>43</v>
      </c>
      <c r="O360" s="25" t="s">
        <v>83</v>
      </c>
      <c r="P360" s="25">
        <v>15</v>
      </c>
      <c r="S360" s="25">
        <v>401</v>
      </c>
      <c r="T360" s="25" t="str">
        <f t="shared" si="16"/>
        <v>Cl 29  SUR 43 A 15   401</v>
      </c>
      <c r="U360" s="25">
        <v>10219885</v>
      </c>
      <c r="V360" s="25">
        <v>2704300</v>
      </c>
      <c r="W360" s="25" t="s">
        <v>82</v>
      </c>
      <c r="AH360" s="25" t="str">
        <f t="shared" si="14"/>
        <v xml:space="preserve">         </v>
      </c>
      <c r="AI360" s="25" t="s">
        <v>61</v>
      </c>
      <c r="AJ360" s="25" t="s">
        <v>61</v>
      </c>
      <c r="AK360" s="25" t="s">
        <v>74</v>
      </c>
      <c r="AM360" s="25" t="s">
        <v>137</v>
      </c>
      <c r="AP360" s="25">
        <v>6</v>
      </c>
      <c r="AQ360" s="34">
        <v>41765</v>
      </c>
      <c r="AR360" s="34">
        <v>41795</v>
      </c>
      <c r="AS360" s="36">
        <f t="shared" si="15"/>
        <v>30</v>
      </c>
      <c r="AT360" s="25" t="s">
        <v>792</v>
      </c>
      <c r="AU360" s="25" t="s">
        <v>195</v>
      </c>
    </row>
    <row r="361" spans="1:84">
      <c r="B361" s="25" t="s">
        <v>4774</v>
      </c>
      <c r="C361" s="25">
        <v>1310051</v>
      </c>
      <c r="D361" s="25" t="s">
        <v>3591</v>
      </c>
      <c r="H361" s="25" t="s">
        <v>4775</v>
      </c>
      <c r="I361" s="25" t="s">
        <v>4776</v>
      </c>
      <c r="J361" s="25" t="s">
        <v>4141</v>
      </c>
      <c r="K361" s="25">
        <v>39</v>
      </c>
      <c r="M361" s="25" t="s">
        <v>66</v>
      </c>
      <c r="N361" s="25">
        <v>24</v>
      </c>
      <c r="P361" s="25">
        <v>180</v>
      </c>
      <c r="S361" s="25">
        <v>102</v>
      </c>
      <c r="T361" s="25" t="str">
        <f t="shared" si="16"/>
        <v>Cl 39  SUR 24  180   102</v>
      </c>
      <c r="U361" s="25" t="s">
        <v>61</v>
      </c>
      <c r="V361" s="25">
        <v>3325457</v>
      </c>
      <c r="W361" s="25" t="s">
        <v>4777</v>
      </c>
      <c r="X361" s="25" t="s">
        <v>80</v>
      </c>
      <c r="Y361" s="25">
        <v>37</v>
      </c>
      <c r="AA361" s="25" t="s">
        <v>66</v>
      </c>
      <c r="AB361" s="25">
        <v>39</v>
      </c>
      <c r="AD361" s="25">
        <v>38</v>
      </c>
      <c r="AH361" s="25" t="str">
        <f t="shared" si="14"/>
        <v xml:space="preserve">CL 37  SUR 39  38   </v>
      </c>
      <c r="AI361" s="25" t="s">
        <v>61</v>
      </c>
      <c r="AJ361" s="25">
        <v>2767571</v>
      </c>
      <c r="AK361" s="25" t="s">
        <v>74</v>
      </c>
      <c r="AM361" s="25" t="s">
        <v>137</v>
      </c>
      <c r="AP361" s="25">
        <v>6</v>
      </c>
      <c r="AQ361" s="34">
        <v>41759</v>
      </c>
      <c r="AR361" s="34">
        <v>41767</v>
      </c>
      <c r="AS361" s="36">
        <f t="shared" si="15"/>
        <v>8</v>
      </c>
      <c r="AT361" s="25" t="s">
        <v>792</v>
      </c>
      <c r="AU361" s="25" t="s">
        <v>252</v>
      </c>
    </row>
    <row r="362" spans="1:84">
      <c r="B362" s="25" t="s">
        <v>4778</v>
      </c>
      <c r="C362" s="25">
        <v>1310081</v>
      </c>
      <c r="D362" s="25" t="s">
        <v>3591</v>
      </c>
      <c r="H362" s="25" t="s">
        <v>4779</v>
      </c>
      <c r="I362" s="25" t="s">
        <v>4780</v>
      </c>
      <c r="J362" s="25" t="s">
        <v>289</v>
      </c>
      <c r="K362" s="25">
        <v>31</v>
      </c>
      <c r="L362" s="25" t="s">
        <v>104</v>
      </c>
      <c r="N362" s="25">
        <v>32</v>
      </c>
      <c r="O362" s="25" t="s">
        <v>81</v>
      </c>
      <c r="P362" s="25">
        <v>118</v>
      </c>
      <c r="R362" s="25">
        <v>10</v>
      </c>
      <c r="S362" s="25">
        <v>102</v>
      </c>
      <c r="T362" s="25" t="str">
        <f t="shared" si="16"/>
        <v>DG 31 B  32 C 118  10 102</v>
      </c>
      <c r="U362" s="25" t="s">
        <v>61</v>
      </c>
      <c r="V362" s="25">
        <v>2709532</v>
      </c>
      <c r="W362" s="25" t="s">
        <v>4781</v>
      </c>
      <c r="X362" s="25" t="s">
        <v>80</v>
      </c>
      <c r="Y362" s="25">
        <v>39</v>
      </c>
      <c r="Z362" s="25" t="s">
        <v>170</v>
      </c>
      <c r="AA362" s="25" t="s">
        <v>66</v>
      </c>
      <c r="AB362" s="25">
        <v>24</v>
      </c>
      <c r="AC362" s="25" t="s">
        <v>170</v>
      </c>
      <c r="AD362" s="25">
        <v>12</v>
      </c>
      <c r="AH362" s="25" t="str">
        <f t="shared" si="14"/>
        <v xml:space="preserve">CL 39 D SUR 24 D 12   </v>
      </c>
      <c r="AI362" s="25" t="s">
        <v>61</v>
      </c>
      <c r="AJ362" s="25">
        <v>5798299</v>
      </c>
      <c r="AK362" s="25" t="s">
        <v>74</v>
      </c>
      <c r="AM362" s="25" t="s">
        <v>137</v>
      </c>
      <c r="AP362" s="25">
        <v>6</v>
      </c>
      <c r="AQ362" s="34">
        <v>41759</v>
      </c>
      <c r="AR362" s="34">
        <v>41841</v>
      </c>
      <c r="AS362" s="36">
        <f t="shared" si="15"/>
        <v>82</v>
      </c>
      <c r="AT362" s="25" t="s">
        <v>792</v>
      </c>
      <c r="AU362" s="25" t="s">
        <v>1735</v>
      </c>
    </row>
    <row r="363" spans="1:84">
      <c r="B363" s="25" t="s">
        <v>4782</v>
      </c>
      <c r="C363" s="25" t="s">
        <v>4783</v>
      </c>
      <c r="E363" s="25" t="s">
        <v>101</v>
      </c>
      <c r="H363" s="25" t="s">
        <v>694</v>
      </c>
      <c r="I363" s="25" t="s">
        <v>4784</v>
      </c>
      <c r="T363" s="25" t="str">
        <f t="shared" si="16"/>
        <v xml:space="preserve">         </v>
      </c>
      <c r="U363" s="25" t="s">
        <v>61</v>
      </c>
      <c r="V363" s="25">
        <v>2708514</v>
      </c>
      <c r="W363" s="25" t="s">
        <v>4785</v>
      </c>
      <c r="AH363" s="25" t="str">
        <f t="shared" si="14"/>
        <v xml:space="preserve">         </v>
      </c>
      <c r="AI363" s="25" t="s">
        <v>61</v>
      </c>
      <c r="AJ363" s="25" t="s">
        <v>61</v>
      </c>
      <c r="AK363" s="25" t="s">
        <v>225</v>
      </c>
      <c r="AM363" s="25" t="s">
        <v>226</v>
      </c>
      <c r="AP363" s="25">
        <v>7</v>
      </c>
      <c r="AQ363" s="34">
        <v>41761</v>
      </c>
      <c r="AR363" s="34">
        <v>41761</v>
      </c>
      <c r="AS363" s="36">
        <f t="shared" si="15"/>
        <v>0</v>
      </c>
      <c r="AT363" s="25" t="s">
        <v>792</v>
      </c>
      <c r="AU363" s="25" t="s">
        <v>15</v>
      </c>
      <c r="AV363" s="25" t="s">
        <v>4786</v>
      </c>
      <c r="CF363" s="38">
        <v>41761</v>
      </c>
    </row>
    <row r="364" spans="1:84">
      <c r="B364" s="25" t="s">
        <v>4787</v>
      </c>
      <c r="C364" s="25">
        <v>1310084</v>
      </c>
      <c r="D364" s="25" t="s">
        <v>125</v>
      </c>
      <c r="H364" s="25" t="s">
        <v>4788</v>
      </c>
      <c r="I364" s="25" t="s">
        <v>3050</v>
      </c>
      <c r="T364" s="25" t="str">
        <f t="shared" si="16"/>
        <v xml:space="preserve">         </v>
      </c>
      <c r="U364" s="25" t="s">
        <v>61</v>
      </c>
      <c r="V364" s="25" t="s">
        <v>61</v>
      </c>
      <c r="W364" s="25" t="s">
        <v>4789</v>
      </c>
      <c r="AH364" s="25" t="str">
        <f t="shared" si="14"/>
        <v xml:space="preserve">         </v>
      </c>
      <c r="AI364" s="25" t="s">
        <v>61</v>
      </c>
      <c r="AJ364" s="25" t="s">
        <v>61</v>
      </c>
      <c r="AL364" s="25" t="s">
        <v>191</v>
      </c>
      <c r="AM364" s="25" t="s">
        <v>160</v>
      </c>
      <c r="AP364" s="25">
        <v>11</v>
      </c>
      <c r="AQ364" s="34">
        <v>41761</v>
      </c>
      <c r="AR364" s="34">
        <v>41761</v>
      </c>
      <c r="AS364" s="36">
        <f t="shared" si="15"/>
        <v>0</v>
      </c>
      <c r="AT364" s="25" t="s">
        <v>792</v>
      </c>
      <c r="AU364" s="25" t="s">
        <v>15</v>
      </c>
      <c r="AW364" s="38">
        <v>41761</v>
      </c>
      <c r="AX364" s="37" t="s">
        <v>1029</v>
      </c>
      <c r="AY364" s="38">
        <v>41761</v>
      </c>
      <c r="AZ364" s="38">
        <v>41786</v>
      </c>
      <c r="BA364" s="37" t="s">
        <v>142</v>
      </c>
      <c r="BB364" s="38">
        <v>41787</v>
      </c>
      <c r="CF364" s="38">
        <v>41787</v>
      </c>
    </row>
    <row r="365" spans="1:84">
      <c r="B365" s="25" t="s">
        <v>4790</v>
      </c>
      <c r="C365" s="25" t="s">
        <v>4791</v>
      </c>
      <c r="D365" s="25" t="s">
        <v>3928</v>
      </c>
      <c r="H365" s="25" t="s">
        <v>4792</v>
      </c>
      <c r="I365" s="25" t="s">
        <v>273</v>
      </c>
      <c r="T365" s="25" t="str">
        <f t="shared" si="16"/>
        <v xml:space="preserve">         </v>
      </c>
      <c r="U365" s="25" t="s">
        <v>61</v>
      </c>
      <c r="V365" s="25" t="s">
        <v>61</v>
      </c>
      <c r="W365" s="25" t="s">
        <v>4793</v>
      </c>
      <c r="X365" s="25" t="s">
        <v>80</v>
      </c>
      <c r="Y365" s="25">
        <v>37</v>
      </c>
      <c r="AA365" s="25" t="s">
        <v>66</v>
      </c>
      <c r="AB365" s="25">
        <v>29</v>
      </c>
      <c r="AC365" s="25" t="s">
        <v>83</v>
      </c>
      <c r="AD365" s="25">
        <v>9</v>
      </c>
      <c r="AH365" s="25" t="str">
        <f t="shared" si="14"/>
        <v xml:space="preserve">CL 37  SUR 29 A 9   </v>
      </c>
      <c r="AI365" s="25">
        <v>98565148</v>
      </c>
      <c r="AJ365" s="25">
        <v>3314047</v>
      </c>
      <c r="AK365" s="25" t="s">
        <v>211</v>
      </c>
      <c r="AM365" s="25" t="s">
        <v>3889</v>
      </c>
      <c r="AP365" s="25">
        <v>9</v>
      </c>
      <c r="AQ365" s="34">
        <v>41761</v>
      </c>
      <c r="AR365" s="34">
        <v>41771</v>
      </c>
      <c r="AS365" s="36">
        <f t="shared" si="15"/>
        <v>10</v>
      </c>
      <c r="AT365" s="25" t="s">
        <v>792</v>
      </c>
      <c r="AU365" s="25" t="s">
        <v>195</v>
      </c>
      <c r="AW365" s="38">
        <v>41771</v>
      </c>
      <c r="AX365" s="37" t="s">
        <v>503</v>
      </c>
      <c r="AY365" s="38">
        <v>41771</v>
      </c>
      <c r="BL365" s="38">
        <v>41779</v>
      </c>
      <c r="BM365" s="38">
        <v>41779</v>
      </c>
    </row>
    <row r="366" spans="1:84">
      <c r="B366" s="25" t="s">
        <v>4794</v>
      </c>
      <c r="C366" s="25">
        <v>1310111</v>
      </c>
      <c r="E366" s="25" t="s">
        <v>101</v>
      </c>
      <c r="H366" s="25" t="s">
        <v>694</v>
      </c>
      <c r="I366" s="25" t="s">
        <v>3519</v>
      </c>
      <c r="J366" s="25" t="s">
        <v>63</v>
      </c>
      <c r="K366" s="25">
        <v>43</v>
      </c>
      <c r="L366" s="25" t="s">
        <v>104</v>
      </c>
      <c r="N366" s="25">
        <v>34</v>
      </c>
      <c r="P366" s="25">
        <v>50</v>
      </c>
      <c r="Q366" s="25" t="s">
        <v>66</v>
      </c>
      <c r="T366" s="25" t="str">
        <f t="shared" si="16"/>
        <v xml:space="preserve">KR 43 B  34  50 SUR  </v>
      </c>
      <c r="U366" s="25">
        <v>70569291</v>
      </c>
      <c r="V366" s="25">
        <v>3312576</v>
      </c>
      <c r="W366" s="25" t="s">
        <v>4795</v>
      </c>
      <c r="X366" s="25" t="s">
        <v>80</v>
      </c>
      <c r="Y366" s="25">
        <v>38</v>
      </c>
      <c r="Z366" s="25" t="s">
        <v>83</v>
      </c>
      <c r="AA366" s="25" t="s">
        <v>66</v>
      </c>
      <c r="AB366" s="25">
        <v>41</v>
      </c>
      <c r="AD366" s="25">
        <v>53</v>
      </c>
      <c r="AH366" s="25" t="str">
        <f t="shared" si="14"/>
        <v xml:space="preserve">CL 38 A SUR 41  53   </v>
      </c>
      <c r="AI366" s="25" t="s">
        <v>61</v>
      </c>
      <c r="AJ366" s="25" t="s">
        <v>61</v>
      </c>
      <c r="AK366" s="25" t="s">
        <v>3623</v>
      </c>
      <c r="AM366" s="25" t="s">
        <v>3860</v>
      </c>
      <c r="AP366" s="25">
        <v>9</v>
      </c>
      <c r="AQ366" s="34">
        <v>41764</v>
      </c>
      <c r="AR366" s="34">
        <v>41771</v>
      </c>
      <c r="AS366" s="36">
        <f t="shared" si="15"/>
        <v>7</v>
      </c>
      <c r="AT366" s="25" t="s">
        <v>792</v>
      </c>
      <c r="AU366" s="25" t="s">
        <v>15</v>
      </c>
      <c r="CF366" s="38">
        <v>41884</v>
      </c>
    </row>
    <row r="367" spans="1:84">
      <c r="B367" s="25" t="s">
        <v>4796</v>
      </c>
      <c r="C367" s="25" t="s">
        <v>4797</v>
      </c>
      <c r="E367" s="25" t="s">
        <v>101</v>
      </c>
      <c r="H367" s="25" t="s">
        <v>4798</v>
      </c>
      <c r="I367" s="25" t="s">
        <v>4799</v>
      </c>
      <c r="U367" s="25" t="s">
        <v>61</v>
      </c>
      <c r="V367" s="25" t="s">
        <v>61</v>
      </c>
      <c r="W367" s="25" t="s">
        <v>4800</v>
      </c>
      <c r="X367" s="25" t="s">
        <v>80</v>
      </c>
      <c r="Y367" s="25">
        <v>40</v>
      </c>
      <c r="Z367" s="25" t="s">
        <v>83</v>
      </c>
      <c r="AA367" s="25" t="s">
        <v>66</v>
      </c>
      <c r="AB367" s="25">
        <v>25</v>
      </c>
      <c r="AH367" s="25" t="str">
        <f t="shared" si="14"/>
        <v xml:space="preserve">CL 40 A SUR 25     </v>
      </c>
      <c r="AI367" s="25" t="s">
        <v>61</v>
      </c>
      <c r="AJ367" s="25" t="s">
        <v>61</v>
      </c>
      <c r="AK367" s="25" t="s">
        <v>74</v>
      </c>
      <c r="AM367" s="25" t="s">
        <v>137</v>
      </c>
      <c r="AP367" s="25">
        <v>6</v>
      </c>
      <c r="AQ367" s="34">
        <v>41765</v>
      </c>
      <c r="AS367" s="36">
        <f t="shared" si="15"/>
        <v>-41765</v>
      </c>
      <c r="AT367" s="25" t="s">
        <v>792</v>
      </c>
      <c r="AU367" s="25" t="s">
        <v>202</v>
      </c>
    </row>
    <row r="368" spans="1:84">
      <c r="B368" s="25" t="s">
        <v>4801</v>
      </c>
      <c r="C368" s="25">
        <v>1310151</v>
      </c>
      <c r="E368" s="25" t="s">
        <v>101</v>
      </c>
      <c r="H368" s="25" t="s">
        <v>694</v>
      </c>
      <c r="I368" s="25" t="s">
        <v>4802</v>
      </c>
      <c r="T368" s="25" t="str">
        <f t="shared" si="16"/>
        <v xml:space="preserve">         </v>
      </c>
      <c r="U368" s="25">
        <v>43031074</v>
      </c>
      <c r="V368" s="25">
        <v>3316448</v>
      </c>
      <c r="W368" s="25" t="s">
        <v>4803</v>
      </c>
      <c r="AH368" s="25" t="str">
        <f t="shared" si="14"/>
        <v xml:space="preserve">         </v>
      </c>
      <c r="AI368" s="25" t="s">
        <v>61</v>
      </c>
      <c r="AJ368" s="25" t="s">
        <v>61</v>
      </c>
      <c r="AK368" s="25" t="s">
        <v>322</v>
      </c>
      <c r="AM368" s="25" t="s">
        <v>138</v>
      </c>
      <c r="AP368" s="25">
        <v>6</v>
      </c>
      <c r="AQ368" s="34">
        <v>41765</v>
      </c>
      <c r="AR368" s="34">
        <v>41771</v>
      </c>
      <c r="AS368" s="36">
        <f t="shared" si="15"/>
        <v>6</v>
      </c>
      <c r="AT368" s="25" t="s">
        <v>792</v>
      </c>
      <c r="AU368" s="25" t="s">
        <v>15</v>
      </c>
      <c r="CF368" s="38">
        <v>41877</v>
      </c>
    </row>
    <row r="369" spans="1:84">
      <c r="B369" s="25" t="s">
        <v>4804</v>
      </c>
      <c r="C369" s="25">
        <v>1310179</v>
      </c>
      <c r="D369" s="25" t="s">
        <v>3686</v>
      </c>
      <c r="H369" s="25" t="s">
        <v>4805</v>
      </c>
      <c r="I369" s="25" t="s">
        <v>89</v>
      </c>
      <c r="T369" s="25" t="str">
        <f t="shared" si="16"/>
        <v xml:space="preserve">         </v>
      </c>
      <c r="U369" s="25" t="s">
        <v>61</v>
      </c>
      <c r="V369" s="25">
        <v>3860909</v>
      </c>
      <c r="W369" s="25" t="s">
        <v>4806</v>
      </c>
      <c r="AH369" s="25" t="str">
        <f t="shared" si="14"/>
        <v xml:space="preserve">         </v>
      </c>
      <c r="AI369" s="25">
        <v>8300063</v>
      </c>
      <c r="AJ369" s="25">
        <v>3860191</v>
      </c>
      <c r="AL369" s="25" t="s">
        <v>91</v>
      </c>
      <c r="AM369" s="25" t="s">
        <v>138</v>
      </c>
      <c r="AP369" s="25">
        <v>12</v>
      </c>
      <c r="AQ369" s="34">
        <v>41766</v>
      </c>
      <c r="AR369" s="34">
        <v>41766</v>
      </c>
      <c r="AS369" s="36">
        <f t="shared" si="15"/>
        <v>0</v>
      </c>
      <c r="AT369" s="25" t="s">
        <v>792</v>
      </c>
      <c r="AU369" s="25" t="s">
        <v>195</v>
      </c>
      <c r="AW369" s="38">
        <v>41764</v>
      </c>
      <c r="AX369" s="37" t="s">
        <v>118</v>
      </c>
      <c r="AY369" s="38">
        <v>41766</v>
      </c>
    </row>
    <row r="370" spans="1:84">
      <c r="B370" s="25" t="s">
        <v>4807</v>
      </c>
      <c r="C370" s="25">
        <v>1310064</v>
      </c>
      <c r="D370" s="25" t="s">
        <v>87</v>
      </c>
      <c r="H370" s="25" t="s">
        <v>4808</v>
      </c>
      <c r="I370" s="25" t="s">
        <v>3050</v>
      </c>
      <c r="T370" s="25" t="str">
        <f t="shared" si="16"/>
        <v xml:space="preserve">         </v>
      </c>
      <c r="U370" s="25" t="s">
        <v>61</v>
      </c>
      <c r="V370" s="25" t="s">
        <v>61</v>
      </c>
      <c r="W370" s="25" t="s">
        <v>4809</v>
      </c>
      <c r="AH370" s="25" t="str">
        <f t="shared" si="14"/>
        <v xml:space="preserve">         </v>
      </c>
      <c r="AI370" s="25" t="s">
        <v>61</v>
      </c>
      <c r="AJ370" s="25" t="s">
        <v>61</v>
      </c>
      <c r="AK370" s="25" t="s">
        <v>74</v>
      </c>
      <c r="AM370" s="25" t="s">
        <v>137</v>
      </c>
      <c r="AP370" s="25">
        <v>6</v>
      </c>
      <c r="AQ370" s="34">
        <v>41759</v>
      </c>
      <c r="AR370" s="34">
        <v>41759</v>
      </c>
      <c r="AS370" s="36">
        <f t="shared" si="15"/>
        <v>0</v>
      </c>
      <c r="AT370" s="25" t="s">
        <v>792</v>
      </c>
      <c r="AU370" s="25" t="s">
        <v>15</v>
      </c>
      <c r="AV370" s="25" t="s">
        <v>4810</v>
      </c>
      <c r="AW370" s="38">
        <v>41759</v>
      </c>
      <c r="AX370" s="37" t="s">
        <v>4811</v>
      </c>
      <c r="AY370" s="38">
        <v>41759</v>
      </c>
      <c r="CF370" s="38">
        <v>41816</v>
      </c>
    </row>
    <row r="371" spans="1:84">
      <c r="B371" s="25" t="s">
        <v>4812</v>
      </c>
      <c r="C371" s="25">
        <v>113657</v>
      </c>
      <c r="D371" s="25" t="s">
        <v>3686</v>
      </c>
      <c r="H371" s="25" t="s">
        <v>4813</v>
      </c>
      <c r="I371" s="25" t="s">
        <v>4814</v>
      </c>
      <c r="J371" s="25" t="s">
        <v>63</v>
      </c>
      <c r="K371" s="25">
        <v>24</v>
      </c>
      <c r="L371" s="25" t="s">
        <v>72</v>
      </c>
      <c r="N371" s="25">
        <v>40</v>
      </c>
      <c r="P371" s="25">
        <v>141</v>
      </c>
      <c r="Q371" s="25" t="s">
        <v>66</v>
      </c>
      <c r="S371" s="25">
        <v>109</v>
      </c>
      <c r="T371" s="25" t="str">
        <f t="shared" si="16"/>
        <v>KR 24 F  40  141 SUR  109</v>
      </c>
      <c r="U371" s="25" t="s">
        <v>61</v>
      </c>
      <c r="V371" s="25" t="s">
        <v>61</v>
      </c>
      <c r="W371" s="25" t="s">
        <v>4815</v>
      </c>
      <c r="AG371" s="25" t="s">
        <v>578</v>
      </c>
      <c r="AH371" s="25" t="str">
        <f t="shared" si="14"/>
        <v xml:space="preserve">         lote</v>
      </c>
      <c r="AI371" s="25" t="s">
        <v>61</v>
      </c>
      <c r="AJ371" s="25">
        <v>5119955</v>
      </c>
      <c r="AK371" s="25" t="s">
        <v>74</v>
      </c>
      <c r="AM371" s="25" t="s">
        <v>137</v>
      </c>
      <c r="AP371" s="25">
        <v>6</v>
      </c>
      <c r="AQ371" s="34">
        <v>41765</v>
      </c>
      <c r="AS371" s="36">
        <f t="shared" si="15"/>
        <v>-41765</v>
      </c>
      <c r="AT371" s="25" t="s">
        <v>792</v>
      </c>
      <c r="AU371" s="25" t="s">
        <v>195</v>
      </c>
    </row>
    <row r="372" spans="1:84">
      <c r="A372" s="25" t="s">
        <v>4816</v>
      </c>
      <c r="B372" s="25" t="s">
        <v>4817</v>
      </c>
      <c r="C372" s="25" t="s">
        <v>4818</v>
      </c>
      <c r="D372" s="25" t="s">
        <v>3686</v>
      </c>
      <c r="H372" s="25" t="s">
        <v>4819</v>
      </c>
      <c r="I372" s="25" t="s">
        <v>218</v>
      </c>
      <c r="T372" s="25" t="str">
        <f t="shared" si="16"/>
        <v xml:space="preserve">         </v>
      </c>
      <c r="U372" s="25" t="s">
        <v>61</v>
      </c>
      <c r="V372" s="25" t="s">
        <v>61</v>
      </c>
      <c r="W372" s="25" t="s">
        <v>4820</v>
      </c>
      <c r="X372" s="25" t="s">
        <v>80</v>
      </c>
      <c r="Y372" s="25">
        <v>24</v>
      </c>
      <c r="AA372" s="25" t="s">
        <v>66</v>
      </c>
      <c r="AB372" s="25">
        <v>39</v>
      </c>
      <c r="AD372" s="25">
        <v>37</v>
      </c>
      <c r="AH372" s="25" t="str">
        <f t="shared" si="14"/>
        <v xml:space="preserve">CL 24  SUR 39  37   </v>
      </c>
      <c r="AI372" s="25" t="s">
        <v>61</v>
      </c>
      <c r="AJ372" s="25">
        <v>3113403135</v>
      </c>
      <c r="AK372" s="25" t="s">
        <v>374</v>
      </c>
      <c r="AM372" s="25" t="s">
        <v>375</v>
      </c>
      <c r="AP372" s="25">
        <v>4</v>
      </c>
      <c r="AQ372" s="34">
        <v>41764</v>
      </c>
      <c r="AR372" s="34">
        <v>41796</v>
      </c>
      <c r="AS372" s="36">
        <f t="shared" si="15"/>
        <v>32</v>
      </c>
      <c r="AT372" s="25" t="s">
        <v>792</v>
      </c>
      <c r="AU372" s="25" t="s">
        <v>15</v>
      </c>
      <c r="CF372" s="38">
        <v>41799</v>
      </c>
    </row>
    <row r="373" spans="1:84">
      <c r="A373" s="25" t="s">
        <v>4821</v>
      </c>
      <c r="B373" s="25" t="s">
        <v>4822</v>
      </c>
      <c r="C373" s="25">
        <v>122517</v>
      </c>
      <c r="E373" s="25" t="s">
        <v>101</v>
      </c>
      <c r="H373" s="25" t="s">
        <v>4823</v>
      </c>
      <c r="I373" s="25" t="s">
        <v>676</v>
      </c>
      <c r="J373" s="25" t="s">
        <v>4141</v>
      </c>
      <c r="K373" s="25">
        <v>39</v>
      </c>
      <c r="M373" s="25" t="s">
        <v>66</v>
      </c>
      <c r="N373" s="25">
        <v>39</v>
      </c>
      <c r="P373" s="25">
        <v>47</v>
      </c>
      <c r="T373" s="25" t="str">
        <f t="shared" si="16"/>
        <v xml:space="preserve">Cl 39  SUR 39  47   </v>
      </c>
      <c r="U373" s="25" t="s">
        <v>61</v>
      </c>
      <c r="V373" s="25">
        <v>3394041</v>
      </c>
      <c r="W373" s="25" t="s">
        <v>82</v>
      </c>
      <c r="X373" s="25" t="s">
        <v>80</v>
      </c>
      <c r="Y373" s="25">
        <v>39</v>
      </c>
      <c r="Z373" s="25" t="s">
        <v>104</v>
      </c>
      <c r="AA373" s="25" t="s">
        <v>66</v>
      </c>
      <c r="AB373" s="25">
        <v>45</v>
      </c>
      <c r="AC373" s="25" t="s">
        <v>298</v>
      </c>
      <c r="AD373" s="25">
        <v>4</v>
      </c>
      <c r="AH373" s="25" t="str">
        <f t="shared" si="14"/>
        <v xml:space="preserve">CL 39 B SUR 45 AA 4   </v>
      </c>
      <c r="AI373" s="25" t="s">
        <v>61</v>
      </c>
      <c r="AJ373" s="25" t="s">
        <v>61</v>
      </c>
      <c r="AK373" s="25" t="s">
        <v>3530</v>
      </c>
      <c r="AM373" s="25" t="s">
        <v>3992</v>
      </c>
      <c r="AP373" s="25">
        <v>8</v>
      </c>
      <c r="AQ373" s="34">
        <v>41764</v>
      </c>
      <c r="AR373" s="34">
        <v>41773</v>
      </c>
      <c r="AS373" s="36">
        <f t="shared" si="15"/>
        <v>9</v>
      </c>
      <c r="AT373" s="25" t="s">
        <v>792</v>
      </c>
      <c r="AU373" s="25" t="s">
        <v>195</v>
      </c>
      <c r="AW373" s="38">
        <v>41773</v>
      </c>
      <c r="AX373" s="37" t="s">
        <v>3656</v>
      </c>
      <c r="AY373" s="38">
        <v>41774</v>
      </c>
    </row>
    <row r="374" spans="1:84">
      <c r="B374" s="25" t="s">
        <v>4824</v>
      </c>
      <c r="C374" s="25">
        <v>1310184</v>
      </c>
      <c r="E374" s="25" t="s">
        <v>101</v>
      </c>
      <c r="H374" s="25" t="s">
        <v>434</v>
      </c>
      <c r="I374" s="25" t="s">
        <v>4825</v>
      </c>
      <c r="J374" s="25" t="s">
        <v>63</v>
      </c>
      <c r="K374" s="25">
        <v>45</v>
      </c>
      <c r="L374" s="25" t="s">
        <v>394</v>
      </c>
      <c r="N374" s="25">
        <v>40</v>
      </c>
      <c r="O374" s="25" t="s">
        <v>83</v>
      </c>
      <c r="P374" s="25">
        <v>31</v>
      </c>
      <c r="Q374" s="25" t="s">
        <v>66</v>
      </c>
      <c r="R374" s="25">
        <v>7</v>
      </c>
      <c r="S374" s="25">
        <v>401</v>
      </c>
      <c r="T374" s="25" t="str">
        <f t="shared" si="16"/>
        <v>KR 45 H  40 A 31 SUR 7 401</v>
      </c>
      <c r="U374" s="25">
        <v>3520796</v>
      </c>
      <c r="V374" s="25">
        <v>3314749</v>
      </c>
      <c r="W374" s="25" t="s">
        <v>82</v>
      </c>
      <c r="AH374" s="25" t="str">
        <f t="shared" si="14"/>
        <v xml:space="preserve">         </v>
      </c>
      <c r="AI374" s="25" t="s">
        <v>61</v>
      </c>
      <c r="AJ374" s="25" t="s">
        <v>61</v>
      </c>
      <c r="AK374" s="25" t="s">
        <v>4173</v>
      </c>
      <c r="AM374" s="25" t="s">
        <v>4483</v>
      </c>
      <c r="AP374" s="25">
        <v>8</v>
      </c>
      <c r="AQ374" s="34">
        <v>41766</v>
      </c>
      <c r="AR374" s="34">
        <v>41781</v>
      </c>
      <c r="AS374" s="36">
        <f t="shared" si="15"/>
        <v>15</v>
      </c>
      <c r="AT374" s="25" t="s">
        <v>792</v>
      </c>
      <c r="AU374" s="25" t="s">
        <v>15</v>
      </c>
    </row>
    <row r="375" spans="1:84">
      <c r="B375" s="25" t="s">
        <v>4826</v>
      </c>
      <c r="C375" s="25">
        <v>1310202</v>
      </c>
      <c r="E375" s="25" t="s">
        <v>58</v>
      </c>
      <c r="H375" s="25" t="s">
        <v>482</v>
      </c>
      <c r="I375" s="25" t="s">
        <v>273</v>
      </c>
      <c r="T375" s="25" t="str">
        <f t="shared" si="16"/>
        <v xml:space="preserve">         </v>
      </c>
      <c r="U375" s="25" t="s">
        <v>61</v>
      </c>
      <c r="V375" s="25" t="s">
        <v>61</v>
      </c>
      <c r="W375" s="25" t="s">
        <v>4827</v>
      </c>
      <c r="X375" s="25" t="s">
        <v>63</v>
      </c>
      <c r="Y375" s="25">
        <v>47</v>
      </c>
      <c r="AB375" s="25">
        <v>19</v>
      </c>
      <c r="AD375" s="25">
        <v>56</v>
      </c>
      <c r="AE375" s="25" t="s">
        <v>66</v>
      </c>
      <c r="AH375" s="25" t="str">
        <f t="shared" si="14"/>
        <v xml:space="preserve">KR 47   19  56 SUR  </v>
      </c>
      <c r="AI375" s="25" t="s">
        <v>61</v>
      </c>
      <c r="AJ375" s="25" t="s">
        <v>61</v>
      </c>
      <c r="AK375" s="25" t="s">
        <v>374</v>
      </c>
      <c r="AM375" s="25" t="s">
        <v>375</v>
      </c>
      <c r="AP375" s="25">
        <v>4</v>
      </c>
      <c r="AQ375" s="34">
        <v>41767</v>
      </c>
      <c r="AR375" s="34">
        <v>41788</v>
      </c>
      <c r="AS375" s="36">
        <f t="shared" si="15"/>
        <v>21</v>
      </c>
      <c r="AT375" s="25" t="s">
        <v>792</v>
      </c>
      <c r="AU375" s="25" t="s">
        <v>15</v>
      </c>
    </row>
    <row r="376" spans="1:84">
      <c r="A376" s="25" t="s">
        <v>4828</v>
      </c>
      <c r="B376" s="25" t="s">
        <v>4829</v>
      </c>
      <c r="C376" s="25" t="s">
        <v>4830</v>
      </c>
      <c r="D376" s="25" t="s">
        <v>3686</v>
      </c>
      <c r="H376" s="25" t="s">
        <v>4831</v>
      </c>
      <c r="I376" s="25" t="s">
        <v>218</v>
      </c>
      <c r="T376" s="25" t="str">
        <f t="shared" si="16"/>
        <v xml:space="preserve">         </v>
      </c>
      <c r="U376" s="25" t="s">
        <v>61</v>
      </c>
      <c r="V376" s="25" t="s">
        <v>61</v>
      </c>
      <c r="W376" s="25" t="s">
        <v>4832</v>
      </c>
      <c r="X376" s="25" t="s">
        <v>63</v>
      </c>
      <c r="Y376" s="25">
        <v>58</v>
      </c>
      <c r="AB376" s="25">
        <v>42</v>
      </c>
      <c r="AD376" s="25">
        <v>125</v>
      </c>
      <c r="AH376" s="25" t="str">
        <f t="shared" si="14"/>
        <v xml:space="preserve">KR 58   42  125   </v>
      </c>
      <c r="AI376" s="25" t="s">
        <v>61</v>
      </c>
      <c r="AJ376" s="25">
        <v>3807637</v>
      </c>
      <c r="AL376" s="25" t="s">
        <v>347</v>
      </c>
      <c r="AM376" s="25" t="s">
        <v>137</v>
      </c>
      <c r="AP376" s="25">
        <v>10</v>
      </c>
      <c r="AQ376" s="34">
        <v>41771</v>
      </c>
      <c r="AS376" s="36">
        <f t="shared" si="15"/>
        <v>-41771</v>
      </c>
      <c r="AT376" s="25" t="s">
        <v>792</v>
      </c>
      <c r="AU376" s="25" t="s">
        <v>750</v>
      </c>
    </row>
    <row r="377" spans="1:84">
      <c r="B377" s="25" t="s">
        <v>4833</v>
      </c>
      <c r="C377" s="25">
        <v>1310036</v>
      </c>
      <c r="D377" s="25" t="s">
        <v>125</v>
      </c>
      <c r="H377" s="25" t="s">
        <v>1812</v>
      </c>
      <c r="I377" s="25" t="s">
        <v>273</v>
      </c>
      <c r="T377" s="25" t="str">
        <f t="shared" si="16"/>
        <v xml:space="preserve">         </v>
      </c>
      <c r="U377" s="25" t="s">
        <v>61</v>
      </c>
      <c r="V377" s="25" t="s">
        <v>61</v>
      </c>
      <c r="W377" s="25" t="s">
        <v>4834</v>
      </c>
      <c r="X377" s="25" t="s">
        <v>80</v>
      </c>
      <c r="Y377" s="25">
        <v>36</v>
      </c>
      <c r="AA377" s="25" t="s">
        <v>66</v>
      </c>
      <c r="AB377" s="25">
        <v>22</v>
      </c>
      <c r="AD377" s="25">
        <v>4</v>
      </c>
      <c r="AH377" s="25" t="str">
        <f t="shared" si="14"/>
        <v xml:space="preserve">CL 36  SUR 22  4   </v>
      </c>
      <c r="AI377" s="25">
        <v>21667725</v>
      </c>
      <c r="AJ377" s="25">
        <v>3360767</v>
      </c>
      <c r="AK377" s="25" t="s">
        <v>397</v>
      </c>
      <c r="AM377" s="25" t="s">
        <v>3980</v>
      </c>
      <c r="AP377" s="25">
        <v>5</v>
      </c>
      <c r="AQ377" s="34">
        <v>41758</v>
      </c>
      <c r="AR377" s="34">
        <v>41765</v>
      </c>
      <c r="AS377" s="36">
        <f t="shared" si="15"/>
        <v>7</v>
      </c>
      <c r="AT377" s="25" t="s">
        <v>792</v>
      </c>
      <c r="AU377" s="25" t="s">
        <v>195</v>
      </c>
      <c r="AW377" s="38">
        <v>41765</v>
      </c>
      <c r="AX377" s="37" t="s">
        <v>4835</v>
      </c>
      <c r="AY377" s="38">
        <v>41768</v>
      </c>
    </row>
    <row r="378" spans="1:84">
      <c r="A378" s="25" t="s">
        <v>4836</v>
      </c>
      <c r="B378" s="25" t="s">
        <v>4837</v>
      </c>
      <c r="C378" s="25" t="s">
        <v>4838</v>
      </c>
      <c r="D378" s="25" t="s">
        <v>3686</v>
      </c>
      <c r="H378" s="25" t="s">
        <v>4839</v>
      </c>
      <c r="I378" s="25" t="s">
        <v>4840</v>
      </c>
      <c r="T378" s="25" t="str">
        <f t="shared" si="16"/>
        <v xml:space="preserve">         </v>
      </c>
      <c r="U378" s="25">
        <v>43756128</v>
      </c>
      <c r="V378" s="25" t="s">
        <v>61</v>
      </c>
      <c r="W378" s="25" t="s">
        <v>4841</v>
      </c>
      <c r="X378" s="25" t="s">
        <v>63</v>
      </c>
      <c r="Y378" s="25">
        <v>58</v>
      </c>
      <c r="AB378" s="25">
        <v>42</v>
      </c>
      <c r="AD378" s="25">
        <v>125</v>
      </c>
      <c r="AH378" s="25" t="str">
        <f t="shared" si="14"/>
        <v xml:space="preserve">KR 58   42  125   </v>
      </c>
      <c r="AI378" s="25" t="s">
        <v>61</v>
      </c>
      <c r="AJ378" s="25">
        <v>3807637</v>
      </c>
      <c r="AK378" s="25" t="s">
        <v>99</v>
      </c>
      <c r="AM378" s="25" t="s">
        <v>250</v>
      </c>
      <c r="AP378" s="25">
        <v>4</v>
      </c>
      <c r="AQ378" s="34">
        <v>41766</v>
      </c>
      <c r="AR378" s="34">
        <v>41767</v>
      </c>
      <c r="AS378" s="36">
        <f t="shared" si="15"/>
        <v>1</v>
      </c>
      <c r="AT378" s="25" t="s">
        <v>792</v>
      </c>
      <c r="AU378" s="25" t="s">
        <v>15</v>
      </c>
      <c r="AW378" s="38">
        <v>41757</v>
      </c>
      <c r="AX378" s="37" t="s">
        <v>118</v>
      </c>
      <c r="AY378" s="38">
        <v>41758</v>
      </c>
    </row>
    <row r="379" spans="1:84">
      <c r="B379" s="25" t="s">
        <v>4842</v>
      </c>
      <c r="C379" s="25">
        <v>1310368</v>
      </c>
      <c r="D379" s="25" t="s">
        <v>3686</v>
      </c>
      <c r="H379" s="25" t="s">
        <v>4843</v>
      </c>
      <c r="I379" s="25" t="s">
        <v>4342</v>
      </c>
      <c r="T379" s="25" t="str">
        <f t="shared" si="16"/>
        <v xml:space="preserve">         </v>
      </c>
      <c r="U379" s="25" t="s">
        <v>61</v>
      </c>
      <c r="V379" s="25" t="s">
        <v>61</v>
      </c>
      <c r="W379" s="25" t="s">
        <v>4844</v>
      </c>
      <c r="AH379" s="25" t="str">
        <f t="shared" si="14"/>
        <v xml:space="preserve">         </v>
      </c>
      <c r="AI379" s="25" t="s">
        <v>61</v>
      </c>
      <c r="AJ379" s="25" t="s">
        <v>61</v>
      </c>
      <c r="AL379" s="25" t="s">
        <v>191</v>
      </c>
      <c r="AM379" s="25" t="s">
        <v>160</v>
      </c>
      <c r="AP379" s="25">
        <v>11</v>
      </c>
      <c r="AQ379" s="34">
        <v>41775</v>
      </c>
      <c r="AS379" s="36">
        <f t="shared" si="15"/>
        <v>-41775</v>
      </c>
      <c r="AT379" s="25" t="s">
        <v>792</v>
      </c>
      <c r="AU379" s="25" t="s">
        <v>252</v>
      </c>
    </row>
    <row r="380" spans="1:84">
      <c r="B380" s="25" t="s">
        <v>4845</v>
      </c>
      <c r="C380" s="25" t="s">
        <v>4846</v>
      </c>
      <c r="E380" s="25" t="s">
        <v>286</v>
      </c>
      <c r="F380" s="25">
        <v>12</v>
      </c>
      <c r="H380" s="25" t="s">
        <v>4847</v>
      </c>
      <c r="I380" s="25" t="s">
        <v>3050</v>
      </c>
      <c r="T380" s="25" t="str">
        <f t="shared" si="16"/>
        <v xml:space="preserve">         </v>
      </c>
      <c r="U380" s="25" t="s">
        <v>61</v>
      </c>
      <c r="V380" s="25" t="s">
        <v>61</v>
      </c>
      <c r="W380" s="25" t="s">
        <v>4848</v>
      </c>
      <c r="X380" s="25" t="s">
        <v>80</v>
      </c>
      <c r="Y380" s="25">
        <v>31</v>
      </c>
      <c r="AA380" s="25" t="s">
        <v>66</v>
      </c>
      <c r="AB380" s="25">
        <v>45</v>
      </c>
      <c r="AC380" s="25" t="s">
        <v>83</v>
      </c>
      <c r="AD380" s="25">
        <v>3</v>
      </c>
      <c r="AH380" s="25" t="str">
        <f t="shared" si="14"/>
        <v xml:space="preserve">CL 31  SUR 45 A 3   </v>
      </c>
      <c r="AI380" s="25">
        <v>8110065516</v>
      </c>
      <c r="AJ380" s="25">
        <v>3329166</v>
      </c>
      <c r="AK380" s="25" t="s">
        <v>404</v>
      </c>
      <c r="AM380" s="25" t="s">
        <v>4310</v>
      </c>
      <c r="AP380" s="25">
        <v>2</v>
      </c>
      <c r="AQ380" s="34">
        <v>41775</v>
      </c>
      <c r="AR380" s="34">
        <v>41775</v>
      </c>
      <c r="AS380" s="36">
        <f t="shared" si="15"/>
        <v>0</v>
      </c>
      <c r="AT380" s="25" t="s">
        <v>3256</v>
      </c>
      <c r="AU380" s="25" t="s">
        <v>15</v>
      </c>
    </row>
    <row r="381" spans="1:84">
      <c r="B381" s="25" t="s">
        <v>4849</v>
      </c>
      <c r="C381" s="25" t="s">
        <v>4850</v>
      </c>
      <c r="E381" s="25" t="s">
        <v>286</v>
      </c>
      <c r="F381" s="25">
        <v>12</v>
      </c>
      <c r="H381" s="25" t="s">
        <v>4851</v>
      </c>
      <c r="I381" s="25" t="s">
        <v>3050</v>
      </c>
      <c r="T381" s="25" t="str">
        <f t="shared" si="16"/>
        <v xml:space="preserve">         </v>
      </c>
      <c r="U381" s="25" t="s">
        <v>61</v>
      </c>
      <c r="V381" s="25" t="s">
        <v>61</v>
      </c>
      <c r="W381" s="25" t="s">
        <v>4852</v>
      </c>
      <c r="X381" s="25" t="s">
        <v>63</v>
      </c>
      <c r="Y381" s="25">
        <v>44</v>
      </c>
      <c r="Z381" s="25" t="s">
        <v>83</v>
      </c>
      <c r="AB381" s="25">
        <v>31</v>
      </c>
      <c r="AD381" s="25">
        <v>15</v>
      </c>
      <c r="AE381" s="25" t="s">
        <v>66</v>
      </c>
      <c r="AH381" s="25" t="str">
        <f t="shared" si="14"/>
        <v xml:space="preserve">KR 44 A  31  15 SUR  </v>
      </c>
      <c r="AI381" s="25">
        <v>8110384522</v>
      </c>
      <c r="AJ381" s="25">
        <v>3024919</v>
      </c>
      <c r="AK381" s="25" t="s">
        <v>615</v>
      </c>
      <c r="AM381" s="25" t="s">
        <v>4087</v>
      </c>
      <c r="AP381" s="25">
        <v>2</v>
      </c>
      <c r="AQ381" s="34">
        <v>41775</v>
      </c>
      <c r="AR381" s="34">
        <v>41775</v>
      </c>
      <c r="AS381" s="36">
        <f t="shared" si="15"/>
        <v>0</v>
      </c>
      <c r="AT381" s="25" t="s">
        <v>3256</v>
      </c>
      <c r="AU381" s="25" t="s">
        <v>15</v>
      </c>
    </row>
    <row r="382" spans="1:84">
      <c r="B382" s="25" t="s">
        <v>4853</v>
      </c>
      <c r="C382" s="25">
        <v>1310400</v>
      </c>
      <c r="E382" s="25" t="s">
        <v>286</v>
      </c>
      <c r="F382" s="25">
        <v>12</v>
      </c>
      <c r="H382" s="25" t="s">
        <v>4854</v>
      </c>
      <c r="I382" s="25" t="s">
        <v>3050</v>
      </c>
      <c r="T382" s="25" t="str">
        <f t="shared" si="16"/>
        <v xml:space="preserve">         </v>
      </c>
      <c r="U382" s="25" t="s">
        <v>61</v>
      </c>
      <c r="V382" s="25" t="s">
        <v>61</v>
      </c>
      <c r="W382" s="25" t="s">
        <v>4855</v>
      </c>
      <c r="X382" s="25" t="s">
        <v>63</v>
      </c>
      <c r="Y382" s="25">
        <v>45</v>
      </c>
      <c r="Z382" s="25" t="s">
        <v>104</v>
      </c>
      <c r="AB382" s="25">
        <v>29</v>
      </c>
      <c r="AD382" s="25">
        <v>71</v>
      </c>
      <c r="AE382" s="25" t="s">
        <v>66</v>
      </c>
      <c r="AH382" s="25" t="str">
        <f t="shared" si="14"/>
        <v xml:space="preserve">KR 45 B  29  71 SUR  </v>
      </c>
      <c r="AI382" s="25">
        <v>9001531151</v>
      </c>
      <c r="AJ382" s="25">
        <v>3768957</v>
      </c>
      <c r="AK382" s="25" t="s">
        <v>404</v>
      </c>
      <c r="AM382" s="25" t="s">
        <v>4310</v>
      </c>
      <c r="AP382" s="25">
        <v>2</v>
      </c>
      <c r="AQ382" s="34">
        <v>41775</v>
      </c>
      <c r="AR382" s="34">
        <v>41775</v>
      </c>
      <c r="AS382" s="36">
        <f t="shared" si="15"/>
        <v>0</v>
      </c>
      <c r="AT382" s="25" t="s">
        <v>3256</v>
      </c>
      <c r="AU382" s="25" t="s">
        <v>15</v>
      </c>
    </row>
    <row r="383" spans="1:84">
      <c r="B383" s="25" t="s">
        <v>4856</v>
      </c>
      <c r="C383" s="25">
        <v>1310401</v>
      </c>
      <c r="E383" s="25" t="s">
        <v>286</v>
      </c>
      <c r="F383" s="25">
        <v>12</v>
      </c>
      <c r="H383" s="25" t="s">
        <v>4857</v>
      </c>
      <c r="I383" s="25" t="s">
        <v>3050</v>
      </c>
      <c r="T383" s="25" t="str">
        <f t="shared" si="16"/>
        <v xml:space="preserve">         </v>
      </c>
      <c r="U383" s="25" t="s">
        <v>61</v>
      </c>
      <c r="V383" s="25" t="s">
        <v>61</v>
      </c>
      <c r="W383" s="25" t="s">
        <v>4858</v>
      </c>
      <c r="X383" s="25" t="s">
        <v>80</v>
      </c>
      <c r="Y383" s="25">
        <v>30</v>
      </c>
      <c r="AA383" s="25" t="s">
        <v>66</v>
      </c>
      <c r="AB383" s="25">
        <v>45</v>
      </c>
      <c r="AC383" s="25" t="s">
        <v>83</v>
      </c>
      <c r="AD383" s="25">
        <v>1</v>
      </c>
      <c r="AH383" s="25" t="str">
        <f t="shared" si="14"/>
        <v xml:space="preserve">CL 30  SUR 45 A 1   </v>
      </c>
      <c r="AI383" s="25" t="s">
        <v>61</v>
      </c>
      <c r="AJ383" s="25" t="s">
        <v>61</v>
      </c>
      <c r="AK383" s="25" t="s">
        <v>404</v>
      </c>
      <c r="AM383" s="25" t="s">
        <v>4310</v>
      </c>
      <c r="AP383" s="25">
        <v>2</v>
      </c>
      <c r="AQ383" s="34">
        <v>41775</v>
      </c>
      <c r="AR383" s="34">
        <v>41775</v>
      </c>
      <c r="AS383" s="36">
        <f t="shared" si="15"/>
        <v>0</v>
      </c>
      <c r="AT383" s="25" t="s">
        <v>3256</v>
      </c>
      <c r="AU383" s="25" t="s">
        <v>15</v>
      </c>
      <c r="CF383" s="38">
        <v>42019</v>
      </c>
    </row>
    <row r="384" spans="1:84">
      <c r="B384" s="25" t="s">
        <v>4859</v>
      </c>
      <c r="C384" s="25">
        <v>1310492</v>
      </c>
      <c r="E384" s="25" t="s">
        <v>58</v>
      </c>
      <c r="H384" s="25" t="s">
        <v>4860</v>
      </c>
      <c r="I384" s="25" t="s">
        <v>273</v>
      </c>
      <c r="T384" s="25" t="str">
        <f t="shared" si="16"/>
        <v xml:space="preserve">         </v>
      </c>
      <c r="U384" s="25" t="s">
        <v>61</v>
      </c>
      <c r="V384" s="25" t="s">
        <v>61</v>
      </c>
      <c r="W384" s="25" t="s">
        <v>4861</v>
      </c>
      <c r="X384" s="25" t="s">
        <v>80</v>
      </c>
      <c r="Y384" s="25">
        <v>36</v>
      </c>
      <c r="Z384" s="25" t="s">
        <v>170</v>
      </c>
      <c r="AA384" s="25" t="s">
        <v>66</v>
      </c>
      <c r="AB384" s="25">
        <v>23</v>
      </c>
      <c r="AD384" s="25">
        <v>97</v>
      </c>
      <c r="AH384" s="25" t="str">
        <f t="shared" si="14"/>
        <v xml:space="preserve">CL 36 D SUR 23  97   </v>
      </c>
      <c r="AI384" s="25" t="s">
        <v>61</v>
      </c>
      <c r="AJ384" s="25">
        <v>3013572921</v>
      </c>
      <c r="AL384" s="25" t="s">
        <v>347</v>
      </c>
      <c r="AM384" s="25" t="s">
        <v>137</v>
      </c>
      <c r="AP384" s="25">
        <v>10</v>
      </c>
      <c r="AQ384" s="34">
        <v>41781</v>
      </c>
      <c r="AR384" s="34">
        <v>41782</v>
      </c>
      <c r="AS384" s="36">
        <f t="shared" si="15"/>
        <v>1</v>
      </c>
      <c r="AT384" s="25" t="s">
        <v>792</v>
      </c>
      <c r="AU384" s="25" t="s">
        <v>195</v>
      </c>
    </row>
    <row r="385" spans="1:84">
      <c r="A385" s="25" t="s">
        <v>4862</v>
      </c>
      <c r="B385" s="25" t="s">
        <v>4863</v>
      </c>
      <c r="C385" s="25" t="s">
        <v>4864</v>
      </c>
      <c r="D385" s="25" t="s">
        <v>3686</v>
      </c>
      <c r="G385" s="25" t="s">
        <v>4865</v>
      </c>
      <c r="H385" s="25" t="s">
        <v>4866</v>
      </c>
      <c r="I385" s="25" t="s">
        <v>218</v>
      </c>
      <c r="T385" s="25" t="str">
        <f t="shared" si="16"/>
        <v xml:space="preserve">         </v>
      </c>
      <c r="U385" s="25" t="s">
        <v>61</v>
      </c>
      <c r="V385" s="25" t="s">
        <v>61</v>
      </c>
      <c r="W385" s="25" t="s">
        <v>4867</v>
      </c>
      <c r="X385" s="25" t="s">
        <v>80</v>
      </c>
      <c r="Y385" s="25">
        <v>21</v>
      </c>
      <c r="AA385" s="25" t="s">
        <v>66</v>
      </c>
      <c r="AB385" s="25">
        <v>41</v>
      </c>
      <c r="AD385" s="25">
        <v>117</v>
      </c>
      <c r="AH385" s="25" t="str">
        <f t="shared" si="14"/>
        <v xml:space="preserve">CL 21  SUR 41  117   </v>
      </c>
      <c r="AI385" s="25" t="s">
        <v>61</v>
      </c>
      <c r="AJ385" s="25">
        <v>2717570</v>
      </c>
      <c r="AK385" s="25" t="s">
        <v>374</v>
      </c>
      <c r="AM385" s="25" t="s">
        <v>375</v>
      </c>
      <c r="AP385" s="25">
        <v>4</v>
      </c>
      <c r="AQ385" s="34">
        <v>41779</v>
      </c>
      <c r="AR385" s="34">
        <v>41780</v>
      </c>
      <c r="AS385" s="36">
        <f t="shared" si="15"/>
        <v>1</v>
      </c>
      <c r="AT385" s="25" t="s">
        <v>792</v>
      </c>
      <c r="AU385" s="25" t="s">
        <v>15</v>
      </c>
      <c r="AV385" s="25" t="s">
        <v>4868</v>
      </c>
      <c r="AW385" s="38">
        <v>42122</v>
      </c>
      <c r="AX385" s="37" t="s">
        <v>1574</v>
      </c>
      <c r="AY385" s="38">
        <v>42123</v>
      </c>
    </row>
    <row r="386" spans="1:84">
      <c r="B386" s="25" t="s">
        <v>4869</v>
      </c>
      <c r="C386" s="25">
        <v>1310462</v>
      </c>
      <c r="E386" s="25" t="s">
        <v>286</v>
      </c>
      <c r="F386" s="25">
        <v>12</v>
      </c>
      <c r="H386" s="25" t="s">
        <v>4870</v>
      </c>
      <c r="I386" s="25" t="s">
        <v>3050</v>
      </c>
      <c r="T386" s="25" t="str">
        <f t="shared" si="16"/>
        <v xml:space="preserve">         </v>
      </c>
      <c r="U386" s="25" t="s">
        <v>61</v>
      </c>
      <c r="V386" s="25" t="s">
        <v>61</v>
      </c>
      <c r="W386" s="25" t="s">
        <v>4871</v>
      </c>
      <c r="X386" s="25" t="s">
        <v>63</v>
      </c>
      <c r="Y386" s="25">
        <v>48</v>
      </c>
      <c r="AB386" s="25">
        <v>30</v>
      </c>
      <c r="AD386" s="25">
        <v>106</v>
      </c>
      <c r="AF386" s="25" t="s">
        <v>4872</v>
      </c>
      <c r="AH386" s="25" t="str">
        <f t="shared" si="14"/>
        <v xml:space="preserve">KR 48   30  106  TORRE 7 </v>
      </c>
      <c r="AI386" s="25" t="s">
        <v>61</v>
      </c>
      <c r="AJ386" s="25">
        <v>3332535</v>
      </c>
      <c r="AK386" s="25" t="s">
        <v>404</v>
      </c>
      <c r="AM386" s="25" t="s">
        <v>4310</v>
      </c>
      <c r="AP386" s="25">
        <v>2</v>
      </c>
      <c r="AQ386" s="34">
        <v>41780</v>
      </c>
      <c r="AR386" s="34">
        <v>41780</v>
      </c>
      <c r="AS386" s="36">
        <f t="shared" si="15"/>
        <v>0</v>
      </c>
      <c r="AT386" s="25" t="s">
        <v>3256</v>
      </c>
      <c r="AU386" s="25" t="s">
        <v>15</v>
      </c>
    </row>
    <row r="387" spans="1:84">
      <c r="B387" s="25" t="s">
        <v>4873</v>
      </c>
      <c r="C387" s="25" t="s">
        <v>4874</v>
      </c>
      <c r="D387" s="25" t="s">
        <v>3591</v>
      </c>
      <c r="H387" s="25" t="s">
        <v>4875</v>
      </c>
      <c r="I387" s="25" t="s">
        <v>273</v>
      </c>
      <c r="T387" s="25" t="str">
        <f t="shared" si="16"/>
        <v xml:space="preserve">         </v>
      </c>
      <c r="U387" s="25" t="s">
        <v>61</v>
      </c>
      <c r="V387" s="25" t="s">
        <v>61</v>
      </c>
      <c r="W387" s="25" t="s">
        <v>4876</v>
      </c>
      <c r="X387" s="25" t="s">
        <v>80</v>
      </c>
      <c r="Y387" s="25">
        <v>25</v>
      </c>
      <c r="AA387" s="25" t="s">
        <v>66</v>
      </c>
      <c r="AB387" s="25">
        <v>25</v>
      </c>
      <c r="AC387" s="25" t="s">
        <v>104</v>
      </c>
      <c r="AD387" s="25">
        <v>40</v>
      </c>
      <c r="AG387" s="25">
        <v>108</v>
      </c>
      <c r="AH387" s="25" t="str">
        <f t="shared" si="14"/>
        <v>CL 25  SUR 25 B 40   108</v>
      </c>
      <c r="AI387" s="25" t="s">
        <v>61</v>
      </c>
      <c r="AJ387" s="25">
        <v>3360023</v>
      </c>
      <c r="AK387" s="25" t="s">
        <v>184</v>
      </c>
      <c r="AM387" s="25" t="s">
        <v>330</v>
      </c>
      <c r="AP387" s="25">
        <v>4</v>
      </c>
      <c r="AQ387" s="34">
        <v>41771</v>
      </c>
      <c r="AR387" s="34">
        <v>41786</v>
      </c>
      <c r="AS387" s="36">
        <f t="shared" si="15"/>
        <v>15</v>
      </c>
      <c r="AT387" s="25" t="s">
        <v>792</v>
      </c>
      <c r="AU387" s="25" t="s">
        <v>15</v>
      </c>
      <c r="CF387" s="38">
        <v>41865</v>
      </c>
    </row>
    <row r="388" spans="1:84">
      <c r="B388" s="25" t="s">
        <v>4877</v>
      </c>
      <c r="C388" s="25">
        <v>1310440</v>
      </c>
      <c r="E388" s="25" t="s">
        <v>58</v>
      </c>
      <c r="H388" s="25" t="s">
        <v>482</v>
      </c>
      <c r="I388" s="25" t="s">
        <v>273</v>
      </c>
      <c r="T388" s="25" t="str">
        <f t="shared" si="16"/>
        <v xml:space="preserve">         </v>
      </c>
      <c r="U388" s="25" t="s">
        <v>61</v>
      </c>
      <c r="V388" s="25" t="s">
        <v>61</v>
      </c>
      <c r="W388" s="25" t="s">
        <v>82</v>
      </c>
      <c r="X388" s="25" t="s">
        <v>63</v>
      </c>
      <c r="Y388" s="25">
        <v>40</v>
      </c>
      <c r="AA388" s="25" t="s">
        <v>66</v>
      </c>
      <c r="AB388" s="25">
        <v>48</v>
      </c>
      <c r="AD388" s="25">
        <v>44</v>
      </c>
      <c r="AH388" s="25" t="str">
        <f t="shared" si="14"/>
        <v xml:space="preserve">KR 40  SUR 48  44   </v>
      </c>
      <c r="AI388" s="25" t="s">
        <v>61</v>
      </c>
      <c r="AJ388" s="25" t="s">
        <v>61</v>
      </c>
      <c r="AK388" s="25" t="s">
        <v>3626</v>
      </c>
      <c r="AM388" s="25" t="s">
        <v>4020</v>
      </c>
      <c r="AP388" s="25">
        <v>7</v>
      </c>
      <c r="AQ388" s="34">
        <v>41779</v>
      </c>
      <c r="AR388" s="34">
        <v>41786</v>
      </c>
      <c r="AS388" s="36">
        <f t="shared" si="15"/>
        <v>7</v>
      </c>
      <c r="AT388" s="25" t="s">
        <v>792</v>
      </c>
      <c r="AU388" s="25" t="s">
        <v>15</v>
      </c>
      <c r="CF388" s="38">
        <v>41827</v>
      </c>
    </row>
    <row r="389" spans="1:84">
      <c r="B389" s="25" t="s">
        <v>4878</v>
      </c>
      <c r="C389" s="25">
        <v>1310439</v>
      </c>
      <c r="D389" s="25" t="s">
        <v>3591</v>
      </c>
      <c r="H389" s="25" t="s">
        <v>4879</v>
      </c>
      <c r="I389" s="25" t="s">
        <v>4880</v>
      </c>
      <c r="J389" s="25" t="s">
        <v>63</v>
      </c>
      <c r="K389" s="25">
        <v>32</v>
      </c>
      <c r="N389" s="25">
        <v>39</v>
      </c>
      <c r="P389" s="25">
        <v>74</v>
      </c>
      <c r="Q389" s="25" t="s">
        <v>66</v>
      </c>
      <c r="T389" s="25" t="str">
        <f t="shared" si="16"/>
        <v xml:space="preserve">KR 32   39  74 SUR  </v>
      </c>
      <c r="U389" s="25" t="s">
        <v>61</v>
      </c>
      <c r="V389" s="25">
        <v>3207252860</v>
      </c>
      <c r="W389" s="25" t="s">
        <v>4881</v>
      </c>
      <c r="X389" s="25" t="s">
        <v>80</v>
      </c>
      <c r="Y389" s="25">
        <v>39</v>
      </c>
      <c r="Z389" s="25" t="s">
        <v>104</v>
      </c>
      <c r="AA389" s="25" t="s">
        <v>66</v>
      </c>
      <c r="AB389" s="25">
        <v>31</v>
      </c>
      <c r="AD389" s="25">
        <v>44</v>
      </c>
      <c r="AG389" s="25">
        <v>301</v>
      </c>
      <c r="AH389" s="25" t="str">
        <f t="shared" si="14"/>
        <v>CL 39 B SUR 31  44   301</v>
      </c>
      <c r="AI389" s="25" t="s">
        <v>61</v>
      </c>
      <c r="AJ389" s="25" t="s">
        <v>61</v>
      </c>
      <c r="AK389" s="25" t="s">
        <v>211</v>
      </c>
      <c r="AM389" s="25" t="s">
        <v>3889</v>
      </c>
      <c r="AP389" s="25">
        <v>9</v>
      </c>
      <c r="AQ389" s="34">
        <v>41779</v>
      </c>
      <c r="AR389" s="34">
        <v>41786</v>
      </c>
      <c r="AS389" s="36">
        <f t="shared" si="15"/>
        <v>7</v>
      </c>
      <c r="AT389" s="25" t="s">
        <v>792</v>
      </c>
      <c r="AU389" s="25" t="s">
        <v>4882</v>
      </c>
    </row>
    <row r="390" spans="1:84">
      <c r="B390" s="25" t="s">
        <v>4883</v>
      </c>
      <c r="C390" s="25">
        <v>1310430</v>
      </c>
      <c r="D390" s="25" t="s">
        <v>3591</v>
      </c>
      <c r="H390" s="25" t="s">
        <v>4879</v>
      </c>
      <c r="I390" s="25" t="s">
        <v>4884</v>
      </c>
      <c r="J390" s="25" t="s">
        <v>63</v>
      </c>
      <c r="K390" s="25">
        <v>25</v>
      </c>
      <c r="N390" s="25">
        <v>41</v>
      </c>
      <c r="O390" s="25" t="s">
        <v>104</v>
      </c>
      <c r="P390" s="25">
        <v>25</v>
      </c>
      <c r="Q390" s="25" t="s">
        <v>66</v>
      </c>
      <c r="S390" s="25">
        <v>137</v>
      </c>
      <c r="T390" s="25" t="str">
        <f t="shared" si="16"/>
        <v>KR 25   41 B 25 SUR  137</v>
      </c>
      <c r="U390" s="25">
        <v>8295595</v>
      </c>
      <c r="V390" s="25">
        <v>3310173</v>
      </c>
      <c r="W390" s="25" t="s">
        <v>82</v>
      </c>
      <c r="X390" s="25" t="s">
        <v>63</v>
      </c>
      <c r="Y390" s="25">
        <v>25</v>
      </c>
      <c r="AB390" s="25">
        <v>41</v>
      </c>
      <c r="AC390" s="25" t="s">
        <v>104</v>
      </c>
      <c r="AE390" s="25" t="s">
        <v>66</v>
      </c>
      <c r="AH390" s="25" t="str">
        <f t="shared" ref="AH390:AH406" si="17">CONCATENATE(X390," ",Y390," ",Z390," ",AA390," ",AB390," ",AC390," ",AD390," ",AE390," ",AF390," ",AG390)</f>
        <v xml:space="preserve">KR 25   41 B  SUR  </v>
      </c>
      <c r="AI390" s="25" t="s">
        <v>61</v>
      </c>
      <c r="AJ390" s="25" t="s">
        <v>61</v>
      </c>
      <c r="AK390" s="25" t="s">
        <v>322</v>
      </c>
      <c r="AM390" s="25" t="s">
        <v>138</v>
      </c>
      <c r="AP390" s="25">
        <v>6</v>
      </c>
      <c r="AQ390" s="34">
        <v>41779</v>
      </c>
      <c r="AR390" s="34">
        <v>41787</v>
      </c>
      <c r="AS390" s="36">
        <f t="shared" ref="AS390:AS453" si="18">AR390-AQ390</f>
        <v>8</v>
      </c>
      <c r="AT390" s="25" t="s">
        <v>792</v>
      </c>
      <c r="AU390" s="25" t="s">
        <v>15</v>
      </c>
      <c r="CF390" s="38">
        <v>41827</v>
      </c>
    </row>
    <row r="391" spans="1:84">
      <c r="B391" s="25" t="s">
        <v>4885</v>
      </c>
      <c r="C391" s="25">
        <v>1310438</v>
      </c>
      <c r="D391" s="25" t="s">
        <v>3686</v>
      </c>
      <c r="G391" s="25" t="s">
        <v>4886</v>
      </c>
      <c r="H391" s="25" t="s">
        <v>4887</v>
      </c>
      <c r="I391" s="25" t="s">
        <v>3050</v>
      </c>
      <c r="T391" s="25" t="str">
        <f t="shared" ref="T391:T454" si="19">CONCATENATE(J391," ",K391," ",L391," ",M391," ",N391," ",O391," ",P391," ",Q391," ",R391," ",S391)</f>
        <v xml:space="preserve">         </v>
      </c>
      <c r="U391" s="25" t="s">
        <v>61</v>
      </c>
      <c r="V391" s="25" t="s">
        <v>61</v>
      </c>
      <c r="W391" s="25" t="s">
        <v>4888</v>
      </c>
      <c r="X391" s="25" t="s">
        <v>80</v>
      </c>
      <c r="Y391" s="25">
        <v>48</v>
      </c>
      <c r="Z391" s="25" t="s">
        <v>72</v>
      </c>
      <c r="AA391" s="25" t="s">
        <v>66</v>
      </c>
      <c r="AB391" s="25">
        <v>39</v>
      </c>
      <c r="AC391" s="25" t="s">
        <v>104</v>
      </c>
      <c r="AD391" s="25">
        <v>193</v>
      </c>
      <c r="AH391" s="25" t="str">
        <f t="shared" si="17"/>
        <v xml:space="preserve">CL 48 F SUR 39 B 193   </v>
      </c>
      <c r="AI391" s="25" t="s">
        <v>61</v>
      </c>
      <c r="AJ391" s="25">
        <v>3323255</v>
      </c>
      <c r="AK391" s="25" t="s">
        <v>225</v>
      </c>
      <c r="AM391" s="25" t="s">
        <v>226</v>
      </c>
      <c r="AP391" s="25">
        <v>7</v>
      </c>
      <c r="AQ391" s="34">
        <v>41779</v>
      </c>
      <c r="AR391" s="34">
        <v>41779</v>
      </c>
      <c r="AS391" s="36">
        <f t="shared" si="18"/>
        <v>0</v>
      </c>
      <c r="AT391" s="25" t="s">
        <v>792</v>
      </c>
      <c r="AU391" s="25" t="s">
        <v>195</v>
      </c>
      <c r="AW391" s="38">
        <v>41779</v>
      </c>
      <c r="AX391" s="37" t="s">
        <v>140</v>
      </c>
      <c r="AY391" s="38">
        <v>41779</v>
      </c>
    </row>
    <row r="392" spans="1:84">
      <c r="B392" s="25" t="s">
        <v>4889</v>
      </c>
      <c r="C392" s="25">
        <v>1310454</v>
      </c>
      <c r="E392" s="25" t="s">
        <v>101</v>
      </c>
      <c r="H392" s="25" t="s">
        <v>694</v>
      </c>
      <c r="I392" s="25" t="s">
        <v>273</v>
      </c>
      <c r="T392" s="25" t="str">
        <f t="shared" si="19"/>
        <v xml:space="preserve">         </v>
      </c>
      <c r="U392" s="25" t="s">
        <v>61</v>
      </c>
      <c r="V392" s="25" t="s">
        <v>61</v>
      </c>
      <c r="W392" s="25" t="s">
        <v>1877</v>
      </c>
      <c r="X392" s="25" t="s">
        <v>63</v>
      </c>
      <c r="Y392" s="25">
        <v>38</v>
      </c>
      <c r="Z392" s="25" t="s">
        <v>83</v>
      </c>
      <c r="AB392" s="25">
        <v>39</v>
      </c>
      <c r="AE392" s="25" t="s">
        <v>66</v>
      </c>
      <c r="AH392" s="25" t="str">
        <f t="shared" si="17"/>
        <v xml:space="preserve">KR 38 A  39   SUR  </v>
      </c>
      <c r="AI392" s="25" t="s">
        <v>61</v>
      </c>
      <c r="AJ392" s="25" t="s">
        <v>61</v>
      </c>
      <c r="AK392" s="25" t="s">
        <v>211</v>
      </c>
      <c r="AM392" s="25" t="s">
        <v>3889</v>
      </c>
      <c r="AP392" s="25">
        <v>9</v>
      </c>
      <c r="AQ392" s="34">
        <v>41780</v>
      </c>
      <c r="AR392" s="34">
        <v>41787</v>
      </c>
      <c r="AS392" s="36">
        <f t="shared" si="18"/>
        <v>7</v>
      </c>
      <c r="AT392" s="25" t="s">
        <v>792</v>
      </c>
      <c r="AU392" s="25" t="s">
        <v>15</v>
      </c>
      <c r="CF392" s="38">
        <v>41884</v>
      </c>
    </row>
    <row r="393" spans="1:84">
      <c r="B393" s="25" t="s">
        <v>4890</v>
      </c>
      <c r="C393" s="25">
        <v>1310294</v>
      </c>
      <c r="E393" s="25" t="s">
        <v>286</v>
      </c>
      <c r="F393" s="25">
        <v>12</v>
      </c>
      <c r="H393" s="25" t="s">
        <v>4891</v>
      </c>
      <c r="I393" s="25" t="s">
        <v>3050</v>
      </c>
      <c r="T393" s="25" t="str">
        <f t="shared" si="19"/>
        <v xml:space="preserve">         </v>
      </c>
      <c r="U393" s="25" t="s">
        <v>61</v>
      </c>
      <c r="V393" s="25" t="s">
        <v>61</v>
      </c>
      <c r="W393" s="25" t="s">
        <v>4892</v>
      </c>
      <c r="X393" s="25" t="s">
        <v>80</v>
      </c>
      <c r="Y393" s="25">
        <v>24</v>
      </c>
      <c r="AA393" s="25" t="s">
        <v>66</v>
      </c>
      <c r="AB393" s="25">
        <v>46</v>
      </c>
      <c r="AC393" s="25" t="s">
        <v>104</v>
      </c>
      <c r="AD393" s="25">
        <v>87</v>
      </c>
      <c r="AH393" s="25" t="str">
        <f t="shared" si="17"/>
        <v xml:space="preserve">CL 24  SUR 46 B 87   </v>
      </c>
      <c r="AI393" s="25" t="s">
        <v>61</v>
      </c>
      <c r="AJ393" s="25">
        <v>2709982</v>
      </c>
      <c r="AK393" s="25" t="s">
        <v>4173</v>
      </c>
      <c r="AM393" s="25" t="s">
        <v>4483</v>
      </c>
      <c r="AP393" s="25">
        <v>8</v>
      </c>
      <c r="AQ393" s="34">
        <v>41773</v>
      </c>
      <c r="AR393" s="34">
        <v>41773</v>
      </c>
      <c r="AS393" s="36">
        <f t="shared" si="18"/>
        <v>0</v>
      </c>
      <c r="AT393" s="25" t="s">
        <v>3256</v>
      </c>
      <c r="AU393" s="25" t="s">
        <v>15</v>
      </c>
      <c r="AW393" s="38">
        <v>41773</v>
      </c>
      <c r="AX393" s="37" t="s">
        <v>720</v>
      </c>
      <c r="AY393" s="38">
        <v>41773</v>
      </c>
      <c r="BP393" s="38">
        <v>41843</v>
      </c>
      <c r="BQ393" s="38">
        <v>41843</v>
      </c>
      <c r="BT393" s="38">
        <v>41907</v>
      </c>
      <c r="BU393" s="38">
        <v>41907</v>
      </c>
      <c r="BV393" s="38">
        <v>41913</v>
      </c>
      <c r="BW393" s="38">
        <v>41913</v>
      </c>
      <c r="BX393" s="38">
        <v>41927</v>
      </c>
      <c r="BY393" s="38">
        <v>41974</v>
      </c>
      <c r="BZ393" s="38">
        <v>41982</v>
      </c>
      <c r="CA393" s="38">
        <v>41982</v>
      </c>
      <c r="CF393" s="38">
        <v>41982</v>
      </c>
    </row>
    <row r="394" spans="1:84">
      <c r="B394" s="25" t="s">
        <v>4893</v>
      </c>
      <c r="C394" s="25">
        <v>1310293</v>
      </c>
      <c r="E394" s="25" t="s">
        <v>286</v>
      </c>
      <c r="F394" s="25">
        <v>12</v>
      </c>
      <c r="H394" s="25" t="s">
        <v>4894</v>
      </c>
      <c r="I394" s="25" t="s">
        <v>60</v>
      </c>
      <c r="T394" s="25" t="str">
        <f t="shared" si="19"/>
        <v xml:space="preserve">         </v>
      </c>
      <c r="U394" s="25" t="s">
        <v>61</v>
      </c>
      <c r="V394" s="25" t="s">
        <v>61</v>
      </c>
      <c r="W394" s="25" t="s">
        <v>4895</v>
      </c>
      <c r="X394" s="25" t="s">
        <v>63</v>
      </c>
      <c r="Y394" s="25">
        <v>46</v>
      </c>
      <c r="Z394" s="25" t="s">
        <v>83</v>
      </c>
      <c r="AB394" s="25">
        <v>42</v>
      </c>
      <c r="AD394" s="25">
        <v>75</v>
      </c>
      <c r="AE394" s="25" t="s">
        <v>66</v>
      </c>
      <c r="AH394" s="25" t="str">
        <f t="shared" si="17"/>
        <v xml:space="preserve">KR 46 A  42  75 SUR  </v>
      </c>
      <c r="AI394" s="25">
        <v>8909408197</v>
      </c>
      <c r="AJ394" s="25">
        <v>3329068</v>
      </c>
      <c r="AK394" s="25" t="s">
        <v>4173</v>
      </c>
      <c r="AM394" s="25" t="s">
        <v>4483</v>
      </c>
      <c r="AP394" s="25">
        <v>8</v>
      </c>
      <c r="AQ394" s="34">
        <v>41773</v>
      </c>
      <c r="AR394" s="34">
        <v>41773</v>
      </c>
      <c r="AS394" s="36">
        <f t="shared" si="18"/>
        <v>0</v>
      </c>
      <c r="AT394" s="25" t="s">
        <v>3256</v>
      </c>
      <c r="AU394" s="25" t="s">
        <v>15</v>
      </c>
    </row>
    <row r="395" spans="1:84">
      <c r="B395" s="25" t="s">
        <v>4896</v>
      </c>
      <c r="C395" s="25">
        <v>1310292</v>
      </c>
      <c r="E395" s="25" t="s">
        <v>286</v>
      </c>
      <c r="F395" s="25">
        <v>12</v>
      </c>
      <c r="H395" s="25" t="s">
        <v>4897</v>
      </c>
      <c r="I395" s="25" t="s">
        <v>60</v>
      </c>
      <c r="T395" s="25" t="str">
        <f t="shared" si="19"/>
        <v xml:space="preserve">         </v>
      </c>
      <c r="U395" s="25" t="s">
        <v>61</v>
      </c>
      <c r="V395" s="25" t="s">
        <v>61</v>
      </c>
      <c r="W395" s="25" t="s">
        <v>4898</v>
      </c>
      <c r="X395" s="25" t="s">
        <v>80</v>
      </c>
      <c r="Y395" s="25">
        <v>44</v>
      </c>
      <c r="AA395" s="25" t="s">
        <v>66</v>
      </c>
      <c r="AB395" s="25">
        <v>47</v>
      </c>
      <c r="AD395" s="25">
        <v>18</v>
      </c>
      <c r="AH395" s="25" t="str">
        <f t="shared" si="17"/>
        <v xml:space="preserve">CL 44  SUR 47  18   </v>
      </c>
      <c r="AI395" s="25">
        <v>8000437258</v>
      </c>
      <c r="AJ395" s="25">
        <v>3317859</v>
      </c>
      <c r="AK395" s="25" t="s">
        <v>4173</v>
      </c>
      <c r="AM395" s="25" t="s">
        <v>4483</v>
      </c>
      <c r="AP395" s="25">
        <v>8</v>
      </c>
      <c r="AQ395" s="34">
        <v>41773</v>
      </c>
      <c r="AR395" s="34">
        <v>41773</v>
      </c>
      <c r="AS395" s="36">
        <f t="shared" si="18"/>
        <v>0</v>
      </c>
      <c r="AT395" s="25" t="s">
        <v>3256</v>
      </c>
      <c r="AU395" s="25" t="s">
        <v>21</v>
      </c>
    </row>
    <row r="396" spans="1:84">
      <c r="B396" s="25" t="s">
        <v>4899</v>
      </c>
      <c r="C396" s="25">
        <v>1310295</v>
      </c>
      <c r="E396" s="25" t="s">
        <v>101</v>
      </c>
      <c r="H396" s="25" t="s">
        <v>694</v>
      </c>
      <c r="I396" s="25" t="s">
        <v>4900</v>
      </c>
      <c r="J396" s="25" t="s">
        <v>4141</v>
      </c>
      <c r="K396" s="25">
        <v>40</v>
      </c>
      <c r="L396" s="25" t="s">
        <v>170</v>
      </c>
      <c r="M396" s="25" t="s">
        <v>66</v>
      </c>
      <c r="N396" s="25">
        <v>29</v>
      </c>
      <c r="O396" s="25" t="s">
        <v>81</v>
      </c>
      <c r="P396" s="25">
        <v>32</v>
      </c>
      <c r="T396" s="25" t="str">
        <f t="shared" si="19"/>
        <v xml:space="preserve">Cl 40 D SUR 29 C 32   </v>
      </c>
      <c r="U396" s="25" t="s">
        <v>61</v>
      </c>
      <c r="V396" s="25">
        <v>3026557</v>
      </c>
      <c r="W396" s="25" t="s">
        <v>2182</v>
      </c>
      <c r="AH396" s="25" t="str">
        <f t="shared" si="17"/>
        <v xml:space="preserve">         </v>
      </c>
      <c r="AI396" s="25" t="s">
        <v>61</v>
      </c>
      <c r="AJ396" s="25" t="s">
        <v>61</v>
      </c>
      <c r="AK396" s="25" t="s">
        <v>3937</v>
      </c>
      <c r="AM396" s="25" t="s">
        <v>565</v>
      </c>
      <c r="AP396" s="25">
        <v>6</v>
      </c>
      <c r="AQ396" s="34">
        <v>41773</v>
      </c>
      <c r="AR396" s="34">
        <v>41787</v>
      </c>
      <c r="AS396" s="36">
        <f t="shared" si="18"/>
        <v>14</v>
      </c>
      <c r="AT396" s="25" t="s">
        <v>792</v>
      </c>
      <c r="AU396" s="25" t="s">
        <v>15</v>
      </c>
      <c r="CF396" s="38">
        <v>41827</v>
      </c>
    </row>
    <row r="397" spans="1:84">
      <c r="B397" s="25" t="s">
        <v>4901</v>
      </c>
      <c r="C397" s="25">
        <v>1310297</v>
      </c>
      <c r="E397" s="25" t="s">
        <v>101</v>
      </c>
      <c r="H397" s="25" t="s">
        <v>694</v>
      </c>
      <c r="I397" s="25" t="s">
        <v>134</v>
      </c>
      <c r="T397" s="25" t="str">
        <f t="shared" si="19"/>
        <v xml:space="preserve">         </v>
      </c>
      <c r="U397" s="25" t="s">
        <v>61</v>
      </c>
      <c r="V397" s="25">
        <v>4600800</v>
      </c>
      <c r="W397" s="25" t="s">
        <v>1260</v>
      </c>
      <c r="X397" s="25" t="s">
        <v>80</v>
      </c>
      <c r="Y397" s="25">
        <v>37</v>
      </c>
      <c r="AA397" s="25" t="s">
        <v>66</v>
      </c>
      <c r="AB397" s="25">
        <v>29</v>
      </c>
      <c r="AC397" s="25" t="s">
        <v>83</v>
      </c>
      <c r="AH397" s="25" t="str">
        <f t="shared" si="17"/>
        <v xml:space="preserve">CL 37  SUR 29 A    </v>
      </c>
      <c r="AI397" s="25" t="s">
        <v>61</v>
      </c>
      <c r="AJ397" s="25" t="s">
        <v>61</v>
      </c>
      <c r="AK397" s="25" t="s">
        <v>211</v>
      </c>
      <c r="AM397" s="25" t="s">
        <v>3889</v>
      </c>
      <c r="AP397" s="25">
        <v>9</v>
      </c>
      <c r="AQ397" s="34">
        <v>41773</v>
      </c>
      <c r="AR397" s="34">
        <v>41787</v>
      </c>
      <c r="AS397" s="36">
        <f t="shared" si="18"/>
        <v>14</v>
      </c>
      <c r="AT397" s="25" t="s">
        <v>792</v>
      </c>
      <c r="AU397" s="25" t="s">
        <v>15</v>
      </c>
      <c r="CF397" s="38">
        <v>41827</v>
      </c>
    </row>
    <row r="398" spans="1:84">
      <c r="B398" s="25" t="s">
        <v>4902</v>
      </c>
      <c r="C398" s="25">
        <v>1310298</v>
      </c>
      <c r="D398" s="25" t="s">
        <v>87</v>
      </c>
      <c r="H398" s="25" t="s">
        <v>4903</v>
      </c>
      <c r="I398" s="25" t="s">
        <v>60</v>
      </c>
      <c r="T398" s="25" t="str">
        <f t="shared" si="19"/>
        <v xml:space="preserve">         </v>
      </c>
      <c r="U398" s="25" t="s">
        <v>61</v>
      </c>
      <c r="V398" s="25" t="s">
        <v>61</v>
      </c>
      <c r="W398" s="25" t="s">
        <v>82</v>
      </c>
      <c r="AH398" s="25" t="str">
        <f t="shared" si="17"/>
        <v xml:space="preserve">         </v>
      </c>
      <c r="AI398" s="25" t="s">
        <v>61</v>
      </c>
      <c r="AJ398" s="25" t="s">
        <v>61</v>
      </c>
      <c r="AL398" s="25" t="s">
        <v>91</v>
      </c>
      <c r="AM398" s="25" t="s">
        <v>138</v>
      </c>
      <c r="AP398" s="25">
        <v>12</v>
      </c>
      <c r="AQ398" s="34">
        <v>41773</v>
      </c>
      <c r="AR398" s="34">
        <v>41773</v>
      </c>
      <c r="AS398" s="36">
        <f t="shared" si="18"/>
        <v>0</v>
      </c>
      <c r="AT398" s="25" t="s">
        <v>792</v>
      </c>
      <c r="AU398" s="25" t="s">
        <v>195</v>
      </c>
      <c r="AW398" s="38">
        <v>41765</v>
      </c>
      <c r="AX398" s="37" t="s">
        <v>140</v>
      </c>
      <c r="AY398" s="38">
        <v>41773</v>
      </c>
    </row>
    <row r="399" spans="1:84">
      <c r="B399" s="25" t="s">
        <v>4904</v>
      </c>
      <c r="C399" s="25">
        <v>1310249</v>
      </c>
      <c r="D399" s="25" t="s">
        <v>125</v>
      </c>
      <c r="H399" s="25" t="s">
        <v>4905</v>
      </c>
      <c r="I399" s="25" t="s">
        <v>4906</v>
      </c>
      <c r="J399" s="25" t="s">
        <v>4141</v>
      </c>
      <c r="K399" s="25">
        <v>39</v>
      </c>
      <c r="M399" s="25" t="s">
        <v>66</v>
      </c>
      <c r="N399" s="25">
        <v>46</v>
      </c>
      <c r="O399" s="25" t="s">
        <v>83</v>
      </c>
      <c r="P399" s="25">
        <v>19</v>
      </c>
      <c r="S399" s="25">
        <v>201</v>
      </c>
      <c r="T399" s="25" t="str">
        <f t="shared" si="19"/>
        <v>Cl 39  SUR 46 A 19   201</v>
      </c>
      <c r="U399" s="25" t="s">
        <v>61</v>
      </c>
      <c r="V399" s="25">
        <v>2705140</v>
      </c>
      <c r="W399" s="25" t="s">
        <v>4907</v>
      </c>
      <c r="X399" s="25" t="s">
        <v>80</v>
      </c>
      <c r="Y399" s="25">
        <v>39</v>
      </c>
      <c r="AA399" s="25" t="s">
        <v>66</v>
      </c>
      <c r="AB399" s="25">
        <v>46</v>
      </c>
      <c r="AC399" s="25" t="s">
        <v>83</v>
      </c>
      <c r="AD399" s="25">
        <v>17</v>
      </c>
      <c r="AH399" s="25" t="str">
        <f t="shared" si="17"/>
        <v xml:space="preserve">CL 39  SUR 46 A 17   </v>
      </c>
      <c r="AI399" s="25" t="s">
        <v>61</v>
      </c>
      <c r="AJ399" s="25" t="s">
        <v>61</v>
      </c>
      <c r="AK399" s="25" t="s">
        <v>3530</v>
      </c>
      <c r="AM399" s="25" t="s">
        <v>3992</v>
      </c>
      <c r="AP399" s="25">
        <v>8</v>
      </c>
      <c r="AQ399" s="34">
        <v>41771</v>
      </c>
      <c r="AR399" s="34">
        <v>41787</v>
      </c>
      <c r="AS399" s="36">
        <f t="shared" si="18"/>
        <v>16</v>
      </c>
      <c r="AT399" s="25" t="s">
        <v>792</v>
      </c>
      <c r="AU399" s="25" t="s">
        <v>15</v>
      </c>
      <c r="CF399" s="38">
        <v>41877</v>
      </c>
    </row>
    <row r="400" spans="1:84">
      <c r="B400" s="25" t="s">
        <v>4908</v>
      </c>
      <c r="C400" s="25" t="s">
        <v>4909</v>
      </c>
      <c r="D400" s="25" t="s">
        <v>172</v>
      </c>
      <c r="H400" s="25" t="s">
        <v>4910</v>
      </c>
      <c r="I400" s="25" t="s">
        <v>4911</v>
      </c>
      <c r="J400" s="25" t="s">
        <v>4141</v>
      </c>
      <c r="K400" s="25">
        <v>48</v>
      </c>
      <c r="M400" s="25" t="s">
        <v>66</v>
      </c>
      <c r="T400" s="25" t="str">
        <f t="shared" si="19"/>
        <v xml:space="preserve">Cl 48  SUR      </v>
      </c>
      <c r="U400" s="25" t="s">
        <v>61</v>
      </c>
      <c r="V400" s="25" t="s">
        <v>61</v>
      </c>
      <c r="W400" s="25" t="s">
        <v>4912</v>
      </c>
      <c r="X400" s="25" t="s">
        <v>80</v>
      </c>
      <c r="Y400" s="25">
        <v>48</v>
      </c>
      <c r="AA400" s="25" t="s">
        <v>66</v>
      </c>
      <c r="AH400" s="25" t="str">
        <f t="shared" si="17"/>
        <v xml:space="preserve">CL 48  SUR      </v>
      </c>
      <c r="AI400" s="25" t="s">
        <v>61</v>
      </c>
      <c r="AJ400" s="25" t="s">
        <v>61</v>
      </c>
      <c r="AK400" s="25" t="s">
        <v>432</v>
      </c>
      <c r="AM400" s="25" t="s">
        <v>4024</v>
      </c>
      <c r="AP400" s="25">
        <v>1</v>
      </c>
      <c r="AQ400" s="34">
        <v>41772</v>
      </c>
      <c r="AR400" s="34">
        <v>41794</v>
      </c>
      <c r="AS400" s="36">
        <f t="shared" si="18"/>
        <v>22</v>
      </c>
      <c r="AT400" s="25" t="s">
        <v>792</v>
      </c>
      <c r="AU400" s="25" t="s">
        <v>15</v>
      </c>
      <c r="CF400" s="38">
        <v>41816</v>
      </c>
    </row>
    <row r="401" spans="1:84">
      <c r="B401" s="25" t="s">
        <v>4913</v>
      </c>
      <c r="C401" s="25" t="s">
        <v>4914</v>
      </c>
      <c r="D401" s="25" t="s">
        <v>3686</v>
      </c>
      <c r="G401" s="25" t="s">
        <v>4915</v>
      </c>
      <c r="H401" s="25" t="s">
        <v>4887</v>
      </c>
      <c r="I401" s="25" t="s">
        <v>60</v>
      </c>
      <c r="T401" s="25" t="str">
        <f t="shared" si="19"/>
        <v xml:space="preserve">         </v>
      </c>
      <c r="U401" s="25" t="s">
        <v>61</v>
      </c>
      <c r="V401" s="25" t="s">
        <v>61</v>
      </c>
      <c r="W401" s="25" t="s">
        <v>4916</v>
      </c>
      <c r="X401" s="25" t="s">
        <v>80</v>
      </c>
      <c r="Y401" s="25">
        <v>37</v>
      </c>
      <c r="Z401" s="25" t="s">
        <v>104</v>
      </c>
      <c r="AA401" s="25" t="s">
        <v>66</v>
      </c>
      <c r="AB401" s="25">
        <v>27</v>
      </c>
      <c r="AD401" s="25">
        <v>51</v>
      </c>
      <c r="AH401" s="25" t="str">
        <f t="shared" si="17"/>
        <v xml:space="preserve">CL 37 B SUR 27  51   </v>
      </c>
      <c r="AI401" s="25" t="s">
        <v>61</v>
      </c>
      <c r="AJ401" s="25">
        <v>3216467680</v>
      </c>
      <c r="AK401" s="25" t="s">
        <v>276</v>
      </c>
      <c r="AM401" s="25" t="s">
        <v>4423</v>
      </c>
      <c r="AP401" s="25">
        <v>5</v>
      </c>
      <c r="AQ401" s="34">
        <v>41772</v>
      </c>
      <c r="AR401" s="34">
        <v>41772</v>
      </c>
      <c r="AS401" s="36">
        <f t="shared" si="18"/>
        <v>0</v>
      </c>
      <c r="AT401" s="25" t="s">
        <v>792</v>
      </c>
      <c r="AU401" s="25" t="s">
        <v>195</v>
      </c>
      <c r="AW401" s="38">
        <v>41772</v>
      </c>
      <c r="AX401" s="37" t="s">
        <v>140</v>
      </c>
      <c r="AY401" s="38">
        <v>41772</v>
      </c>
      <c r="AZ401" s="38">
        <v>42144</v>
      </c>
      <c r="BA401" s="37" t="s">
        <v>859</v>
      </c>
      <c r="BB401" s="38">
        <v>42127</v>
      </c>
    </row>
    <row r="402" spans="1:84">
      <c r="A402" s="25" t="s">
        <v>4917</v>
      </c>
      <c r="B402" s="25" t="s">
        <v>4918</v>
      </c>
      <c r="C402" s="25">
        <v>1302549</v>
      </c>
      <c r="D402" s="25" t="s">
        <v>94</v>
      </c>
      <c r="H402" s="25" t="s">
        <v>4919</v>
      </c>
      <c r="I402" s="25" t="s">
        <v>231</v>
      </c>
      <c r="T402" s="25" t="str">
        <f t="shared" si="19"/>
        <v xml:space="preserve">         </v>
      </c>
      <c r="U402" s="25" t="s">
        <v>61</v>
      </c>
      <c r="V402" s="25" t="s">
        <v>61</v>
      </c>
      <c r="W402" s="25" t="s">
        <v>82</v>
      </c>
      <c r="X402" s="25" t="s">
        <v>289</v>
      </c>
      <c r="Y402" s="25">
        <v>30</v>
      </c>
      <c r="Z402" s="25" t="s">
        <v>83</v>
      </c>
      <c r="AB402" s="25">
        <v>34</v>
      </c>
      <c r="AC402" s="25" t="s">
        <v>315</v>
      </c>
      <c r="AD402" s="25">
        <v>52</v>
      </c>
      <c r="AE402" s="25" t="s">
        <v>66</v>
      </c>
      <c r="AH402" s="25" t="str">
        <f t="shared" si="17"/>
        <v xml:space="preserve">DG 30 A  34 E 52 SUR  </v>
      </c>
      <c r="AI402" s="25" t="s">
        <v>61</v>
      </c>
      <c r="AJ402" s="25" t="s">
        <v>61</v>
      </c>
      <c r="AK402" s="25" t="s">
        <v>194</v>
      </c>
      <c r="AM402" s="25" t="s">
        <v>3905</v>
      </c>
      <c r="AP402" s="25">
        <v>3</v>
      </c>
      <c r="AQ402" s="34">
        <v>41771</v>
      </c>
      <c r="AS402" s="36">
        <f t="shared" si="18"/>
        <v>-41771</v>
      </c>
      <c r="AT402" s="25" t="s">
        <v>792</v>
      </c>
      <c r="AU402" s="25" t="s">
        <v>252</v>
      </c>
    </row>
    <row r="403" spans="1:84">
      <c r="B403" s="25" t="s">
        <v>4920</v>
      </c>
      <c r="C403" s="25">
        <v>124892</v>
      </c>
      <c r="E403" s="25" t="s">
        <v>101</v>
      </c>
      <c r="H403" s="25" t="s">
        <v>694</v>
      </c>
      <c r="I403" s="25" t="s">
        <v>4921</v>
      </c>
      <c r="J403" s="25" t="s">
        <v>146</v>
      </c>
      <c r="K403" s="25">
        <v>36</v>
      </c>
      <c r="M403" s="25" t="s">
        <v>66</v>
      </c>
      <c r="N403" s="25">
        <v>33</v>
      </c>
      <c r="P403" s="25">
        <v>76</v>
      </c>
      <c r="T403" s="25" t="str">
        <f t="shared" si="19"/>
        <v xml:space="preserve">TR 36  SUR 33  76   </v>
      </c>
      <c r="U403" s="25">
        <v>42899114</v>
      </c>
      <c r="V403" s="25">
        <v>2710685</v>
      </c>
      <c r="W403" s="25" t="s">
        <v>4922</v>
      </c>
      <c r="AH403" s="25" t="str">
        <f t="shared" si="17"/>
        <v xml:space="preserve">         </v>
      </c>
      <c r="AI403" s="25" t="s">
        <v>61</v>
      </c>
      <c r="AJ403" s="25" t="s">
        <v>61</v>
      </c>
      <c r="AK403" s="25" t="s">
        <v>232</v>
      </c>
      <c r="AM403" s="25" t="s">
        <v>3986</v>
      </c>
      <c r="AP403" s="25">
        <v>9</v>
      </c>
      <c r="AQ403" s="34">
        <v>41775</v>
      </c>
      <c r="AR403" s="34">
        <v>41787</v>
      </c>
      <c r="AS403" s="36">
        <f t="shared" si="18"/>
        <v>12</v>
      </c>
      <c r="AT403" s="25" t="s">
        <v>792</v>
      </c>
      <c r="AU403" s="25" t="s">
        <v>15</v>
      </c>
      <c r="CF403" s="38">
        <v>41984</v>
      </c>
    </row>
    <row r="404" spans="1:84">
      <c r="B404" s="25" t="s">
        <v>4923</v>
      </c>
      <c r="C404" s="25">
        <v>1310386</v>
      </c>
      <c r="D404" s="25" t="s">
        <v>94</v>
      </c>
      <c r="G404" s="25" t="s">
        <v>4924</v>
      </c>
      <c r="H404" s="25" t="s">
        <v>4925</v>
      </c>
      <c r="I404" s="25" t="s">
        <v>60</v>
      </c>
      <c r="T404" s="25" t="str">
        <f t="shared" si="19"/>
        <v xml:space="preserve">         </v>
      </c>
      <c r="U404" s="25" t="s">
        <v>61</v>
      </c>
      <c r="V404" s="25" t="s">
        <v>61</v>
      </c>
      <c r="W404" s="25" t="s">
        <v>4924</v>
      </c>
      <c r="AH404" s="25" t="str">
        <f t="shared" si="17"/>
        <v xml:space="preserve">         </v>
      </c>
      <c r="AI404" s="25" t="s">
        <v>61</v>
      </c>
      <c r="AJ404" s="25" t="s">
        <v>61</v>
      </c>
      <c r="AL404" s="25" t="s">
        <v>91</v>
      </c>
      <c r="AM404" s="25" t="s">
        <v>138</v>
      </c>
      <c r="AP404" s="25">
        <v>12</v>
      </c>
      <c r="AQ404" s="34">
        <v>41778</v>
      </c>
      <c r="AR404" s="34">
        <v>41778</v>
      </c>
      <c r="AS404" s="36">
        <f t="shared" si="18"/>
        <v>0</v>
      </c>
      <c r="AT404" s="25" t="s">
        <v>792</v>
      </c>
      <c r="AU404" s="25" t="s">
        <v>15</v>
      </c>
      <c r="AW404" s="38">
        <v>41778</v>
      </c>
      <c r="AX404" s="37" t="s">
        <v>421</v>
      </c>
      <c r="AY404" s="38">
        <v>41778</v>
      </c>
      <c r="CF404" s="38">
        <v>41785</v>
      </c>
    </row>
    <row r="405" spans="1:84">
      <c r="B405" s="25" t="s">
        <v>4926</v>
      </c>
      <c r="C405" s="25">
        <v>1310387</v>
      </c>
      <c r="E405" s="25" t="s">
        <v>101</v>
      </c>
      <c r="H405" s="25" t="s">
        <v>694</v>
      </c>
      <c r="I405" s="25" t="s">
        <v>60</v>
      </c>
      <c r="T405" s="25" t="str">
        <f t="shared" si="19"/>
        <v xml:space="preserve">         </v>
      </c>
      <c r="U405" s="25" t="s">
        <v>61</v>
      </c>
      <c r="V405" s="25" t="s">
        <v>61</v>
      </c>
      <c r="W405" s="25" t="s">
        <v>82</v>
      </c>
      <c r="X405" s="25" t="s">
        <v>80</v>
      </c>
      <c r="Y405" s="25">
        <v>48</v>
      </c>
      <c r="Z405" s="25" t="s">
        <v>81</v>
      </c>
      <c r="AA405" s="25" t="s">
        <v>66</v>
      </c>
      <c r="AB405" s="25">
        <v>39</v>
      </c>
      <c r="AC405" s="25" t="s">
        <v>83</v>
      </c>
      <c r="AD405" s="25">
        <v>128</v>
      </c>
      <c r="AH405" s="25" t="str">
        <f t="shared" si="17"/>
        <v xml:space="preserve">CL 48 C SUR 39 A 128   </v>
      </c>
      <c r="AI405" s="25" t="s">
        <v>61</v>
      </c>
      <c r="AJ405" s="25" t="s">
        <v>61</v>
      </c>
      <c r="AK405" s="25" t="s">
        <v>3626</v>
      </c>
      <c r="AM405" s="25" t="s">
        <v>226</v>
      </c>
      <c r="AP405" s="25">
        <v>7</v>
      </c>
      <c r="AQ405" s="34">
        <v>41778</v>
      </c>
      <c r="AR405" s="34">
        <v>41787</v>
      </c>
      <c r="AS405" s="36">
        <f t="shared" si="18"/>
        <v>9</v>
      </c>
      <c r="AT405" s="25" t="s">
        <v>792</v>
      </c>
      <c r="AU405" s="25" t="s">
        <v>195</v>
      </c>
    </row>
    <row r="406" spans="1:84">
      <c r="B406" s="25" t="s">
        <v>4927</v>
      </c>
      <c r="C406" s="25">
        <v>1310417</v>
      </c>
      <c r="D406" s="25" t="s">
        <v>3928</v>
      </c>
      <c r="G406" s="25" t="s">
        <v>4928</v>
      </c>
      <c r="H406" s="25" t="s">
        <v>4887</v>
      </c>
      <c r="I406" s="25" t="s">
        <v>60</v>
      </c>
      <c r="T406" s="25" t="str">
        <f t="shared" si="19"/>
        <v xml:space="preserve">         </v>
      </c>
      <c r="U406" s="25" t="s">
        <v>61</v>
      </c>
      <c r="V406" s="25" t="s">
        <v>61</v>
      </c>
      <c r="W406" s="25" t="s">
        <v>4929</v>
      </c>
      <c r="X406" s="25" t="s">
        <v>63</v>
      </c>
      <c r="Y406" s="25">
        <v>45</v>
      </c>
      <c r="AB406" s="25">
        <v>23</v>
      </c>
      <c r="AD406" s="25">
        <v>15</v>
      </c>
      <c r="AE406" s="25" t="s">
        <v>66</v>
      </c>
      <c r="AH406" s="25" t="str">
        <f t="shared" si="17"/>
        <v xml:space="preserve">KR 45   23  15 SUR  </v>
      </c>
      <c r="AI406" s="25">
        <v>70558486</v>
      </c>
      <c r="AJ406" s="25">
        <v>2761323</v>
      </c>
      <c r="AK406" s="25" t="s">
        <v>243</v>
      </c>
      <c r="AM406" s="25" t="s">
        <v>176</v>
      </c>
      <c r="AP406" s="25">
        <v>2</v>
      </c>
      <c r="AQ406" s="34">
        <v>41779</v>
      </c>
      <c r="AR406" s="34">
        <v>41779</v>
      </c>
      <c r="AS406" s="36">
        <f t="shared" si="18"/>
        <v>0</v>
      </c>
      <c r="AT406" s="25" t="s">
        <v>792</v>
      </c>
      <c r="AU406" s="25" t="s">
        <v>195</v>
      </c>
      <c r="AW406" s="38">
        <v>41779</v>
      </c>
      <c r="AX406" s="37" t="s">
        <v>140</v>
      </c>
      <c r="AY406" s="38">
        <v>41779</v>
      </c>
    </row>
    <row r="407" spans="1:84">
      <c r="B407" s="25" t="s">
        <v>4930</v>
      </c>
      <c r="C407" s="25">
        <v>1310418</v>
      </c>
      <c r="D407" s="25" t="s">
        <v>3928</v>
      </c>
      <c r="G407" s="25" t="s">
        <v>4931</v>
      </c>
      <c r="H407" s="25" t="s">
        <v>4887</v>
      </c>
      <c r="I407" s="25" t="s">
        <v>60</v>
      </c>
      <c r="T407" s="25" t="str">
        <f t="shared" si="19"/>
        <v xml:space="preserve">         </v>
      </c>
      <c r="U407" s="25" t="s">
        <v>61</v>
      </c>
      <c r="V407" s="25" t="s">
        <v>61</v>
      </c>
      <c r="W407" s="25" t="s">
        <v>4932</v>
      </c>
      <c r="X407" s="25" t="s">
        <v>80</v>
      </c>
      <c r="Y407" s="25">
        <v>22</v>
      </c>
      <c r="Z407" s="25" t="s">
        <v>83</v>
      </c>
      <c r="AA407" s="25" t="s">
        <v>66</v>
      </c>
      <c r="AB407" s="25">
        <v>46</v>
      </c>
      <c r="AD407" s="25">
        <v>34</v>
      </c>
      <c r="AH407" s="25" t="str">
        <f t="shared" ref="AH407:AH453" si="20">CONCATENATE(X407," ",Y407," ",Z407," ",AA407," ",AB407," ",AC407," ",AD407," ",AE407," ",AF407," ",AG407)</f>
        <v xml:space="preserve">CL 22 A SUR 46  34   </v>
      </c>
      <c r="AI407" s="25">
        <v>3414055</v>
      </c>
      <c r="AJ407" s="25">
        <v>3105085238</v>
      </c>
      <c r="AK407" s="25" t="s">
        <v>243</v>
      </c>
      <c r="AM407" s="25" t="s">
        <v>176</v>
      </c>
      <c r="AP407" s="25">
        <v>2</v>
      </c>
      <c r="AQ407" s="34">
        <v>41779</v>
      </c>
      <c r="AR407" s="34">
        <v>41779</v>
      </c>
      <c r="AS407" s="36">
        <f t="shared" si="18"/>
        <v>0</v>
      </c>
      <c r="AT407" s="25" t="s">
        <v>792</v>
      </c>
      <c r="AU407" s="25" t="s">
        <v>195</v>
      </c>
      <c r="AW407" s="38">
        <v>41779</v>
      </c>
      <c r="AX407" s="37" t="s">
        <v>140</v>
      </c>
      <c r="AY407" s="38">
        <v>41779</v>
      </c>
    </row>
    <row r="408" spans="1:84">
      <c r="B408" s="25" t="s">
        <v>4933</v>
      </c>
      <c r="C408" s="25">
        <v>1310259</v>
      </c>
      <c r="D408" s="25" t="s">
        <v>94</v>
      </c>
      <c r="G408" s="25" t="s">
        <v>2861</v>
      </c>
      <c r="H408" s="25" t="s">
        <v>4934</v>
      </c>
      <c r="I408" s="25" t="s">
        <v>60</v>
      </c>
      <c r="T408" s="25" t="str">
        <f t="shared" si="19"/>
        <v xml:space="preserve">         </v>
      </c>
      <c r="U408" s="25" t="s">
        <v>61</v>
      </c>
      <c r="V408" s="25" t="s">
        <v>61</v>
      </c>
      <c r="W408" s="25" t="s">
        <v>4935</v>
      </c>
      <c r="X408" s="25" t="s">
        <v>146</v>
      </c>
      <c r="Y408" s="25">
        <v>27</v>
      </c>
      <c r="Z408" s="25" t="s">
        <v>83</v>
      </c>
      <c r="AA408" s="25" t="s">
        <v>66</v>
      </c>
      <c r="AB408" s="25">
        <v>42</v>
      </c>
      <c r="AD408" s="25">
        <v>100</v>
      </c>
      <c r="AH408" s="25" t="str">
        <f t="shared" si="20"/>
        <v xml:space="preserve">TR 27 A SUR 42  100   </v>
      </c>
      <c r="AI408" s="25">
        <v>71744540</v>
      </c>
      <c r="AJ408" s="25">
        <v>3104244154</v>
      </c>
      <c r="AK408" s="25" t="s">
        <v>2861</v>
      </c>
      <c r="AM408" s="25" t="s">
        <v>4463</v>
      </c>
      <c r="AP408" s="25">
        <v>2</v>
      </c>
      <c r="AQ408" s="34">
        <v>41772</v>
      </c>
      <c r="AR408" s="34">
        <v>41772</v>
      </c>
      <c r="AS408" s="36">
        <f t="shared" si="18"/>
        <v>0</v>
      </c>
      <c r="AT408" s="25" t="s">
        <v>792</v>
      </c>
      <c r="AU408" s="25" t="s">
        <v>195</v>
      </c>
      <c r="AW408" s="38">
        <v>41771</v>
      </c>
      <c r="AX408" s="37" t="s">
        <v>928</v>
      </c>
      <c r="AY408" s="38">
        <v>41772</v>
      </c>
    </row>
    <row r="409" spans="1:84">
      <c r="B409" s="25" t="s">
        <v>4936</v>
      </c>
      <c r="C409" s="25" t="s">
        <v>4937</v>
      </c>
      <c r="D409" s="25" t="s">
        <v>3686</v>
      </c>
      <c r="H409" s="25" t="s">
        <v>4938</v>
      </c>
      <c r="I409" s="25" t="s">
        <v>4939</v>
      </c>
      <c r="T409" s="25" t="str">
        <f t="shared" si="19"/>
        <v xml:space="preserve">         </v>
      </c>
      <c r="U409" s="25" t="s">
        <v>61</v>
      </c>
      <c r="V409" s="25" t="s">
        <v>4940</v>
      </c>
      <c r="W409" s="25" t="s">
        <v>82</v>
      </c>
      <c r="AH409" s="25" t="str">
        <f t="shared" si="20"/>
        <v xml:space="preserve">         </v>
      </c>
      <c r="AI409" s="25" t="s">
        <v>61</v>
      </c>
      <c r="AJ409" s="25" t="s">
        <v>61</v>
      </c>
      <c r="AL409" s="25" t="s">
        <v>91</v>
      </c>
      <c r="AM409" s="25" t="s">
        <v>138</v>
      </c>
      <c r="AP409" s="25">
        <v>12</v>
      </c>
      <c r="AQ409" s="34">
        <v>41768</v>
      </c>
      <c r="AR409" s="34">
        <v>41768</v>
      </c>
      <c r="AS409" s="36">
        <f t="shared" si="18"/>
        <v>0</v>
      </c>
      <c r="AT409" s="25" t="s">
        <v>792</v>
      </c>
      <c r="AU409" s="25" t="s">
        <v>195</v>
      </c>
      <c r="AW409" s="38">
        <v>41768</v>
      </c>
      <c r="AX409" s="37" t="s">
        <v>3278</v>
      </c>
      <c r="AY409" s="38">
        <v>41768</v>
      </c>
    </row>
    <row r="410" spans="1:84">
      <c r="B410" s="25" t="s">
        <v>4941</v>
      </c>
      <c r="C410" s="25">
        <v>1310226</v>
      </c>
      <c r="E410" s="25" t="s">
        <v>101</v>
      </c>
      <c r="H410" s="25" t="s">
        <v>694</v>
      </c>
      <c r="I410" s="25" t="s">
        <v>4942</v>
      </c>
      <c r="T410" s="25" t="str">
        <f t="shared" si="19"/>
        <v xml:space="preserve">         </v>
      </c>
      <c r="U410" s="25" t="s">
        <v>61</v>
      </c>
      <c r="V410" s="25" t="s">
        <v>61</v>
      </c>
      <c r="W410" s="25" t="s">
        <v>82</v>
      </c>
      <c r="X410" s="25" t="s">
        <v>63</v>
      </c>
      <c r="Y410" s="25">
        <v>40</v>
      </c>
      <c r="AB410" s="25">
        <v>25</v>
      </c>
      <c r="AC410" s="25" t="s">
        <v>298</v>
      </c>
      <c r="AD410" s="25">
        <v>24</v>
      </c>
      <c r="AG410" s="25">
        <v>112</v>
      </c>
      <c r="AH410" s="25" t="str">
        <f t="shared" si="20"/>
        <v>KR 40   25 AA 24   112</v>
      </c>
      <c r="AI410" s="25" t="s">
        <v>61</v>
      </c>
      <c r="AJ410" s="25" t="s">
        <v>61</v>
      </c>
      <c r="AK410" s="25" t="s">
        <v>74</v>
      </c>
      <c r="AM410" s="25" t="s">
        <v>137</v>
      </c>
      <c r="AP410" s="25">
        <v>6</v>
      </c>
      <c r="AQ410" s="34">
        <v>41768</v>
      </c>
      <c r="AR410" s="34">
        <v>41787</v>
      </c>
      <c r="AS410" s="36">
        <f t="shared" si="18"/>
        <v>19</v>
      </c>
      <c r="AT410" s="25" t="s">
        <v>792</v>
      </c>
      <c r="AU410" s="25" t="s">
        <v>15</v>
      </c>
      <c r="AW410" s="38"/>
      <c r="CF410" s="38">
        <v>41877</v>
      </c>
    </row>
    <row r="411" spans="1:84">
      <c r="B411" s="25" t="s">
        <v>4943</v>
      </c>
      <c r="C411" s="25">
        <v>1310232</v>
      </c>
      <c r="E411" s="25" t="s">
        <v>101</v>
      </c>
      <c r="H411" s="25" t="s">
        <v>4944</v>
      </c>
      <c r="I411" s="25" t="s">
        <v>273</v>
      </c>
      <c r="T411" s="25" t="str">
        <f t="shared" si="19"/>
        <v xml:space="preserve">         </v>
      </c>
      <c r="U411" s="25" t="s">
        <v>61</v>
      </c>
      <c r="V411" s="25" t="s">
        <v>61</v>
      </c>
      <c r="W411" s="25" t="s">
        <v>4945</v>
      </c>
      <c r="X411" s="25" t="s">
        <v>80</v>
      </c>
      <c r="Y411" s="25">
        <v>39</v>
      </c>
      <c r="Z411" s="25" t="s">
        <v>104</v>
      </c>
      <c r="AA411" s="25" t="s">
        <v>66</v>
      </c>
      <c r="AB411" s="25">
        <v>33</v>
      </c>
      <c r="AH411" s="25" t="str">
        <f t="shared" si="20"/>
        <v xml:space="preserve">CL 39 B SUR 33     </v>
      </c>
      <c r="AI411" s="25" t="s">
        <v>61</v>
      </c>
      <c r="AJ411" s="25" t="s">
        <v>61</v>
      </c>
      <c r="AK411" s="25" t="s">
        <v>211</v>
      </c>
      <c r="AM411" s="25" t="s">
        <v>3889</v>
      </c>
      <c r="AP411" s="25">
        <v>9</v>
      </c>
      <c r="AQ411" s="34">
        <v>41768</v>
      </c>
      <c r="AR411" s="34">
        <v>41814</v>
      </c>
      <c r="AS411" s="36">
        <f t="shared" si="18"/>
        <v>46</v>
      </c>
      <c r="AT411" s="25" t="s">
        <v>792</v>
      </c>
      <c r="AU411" s="25" t="s">
        <v>15</v>
      </c>
      <c r="CF411" s="38">
        <v>41877</v>
      </c>
    </row>
    <row r="412" spans="1:84">
      <c r="B412" s="25" t="s">
        <v>4946</v>
      </c>
      <c r="C412" s="25">
        <v>1310233</v>
      </c>
      <c r="D412" s="25" t="s">
        <v>3928</v>
      </c>
      <c r="H412" s="25" t="s">
        <v>1106</v>
      </c>
      <c r="I412" s="25" t="s">
        <v>273</v>
      </c>
      <c r="T412" s="25" t="str">
        <f t="shared" si="19"/>
        <v xml:space="preserve">         </v>
      </c>
      <c r="U412" s="25" t="s">
        <v>61</v>
      </c>
      <c r="V412" s="25" t="s">
        <v>61</v>
      </c>
      <c r="W412" s="25" t="s">
        <v>82</v>
      </c>
      <c r="X412" s="25" t="s">
        <v>63</v>
      </c>
      <c r="Y412" s="25">
        <v>36</v>
      </c>
      <c r="AB412" s="25">
        <v>40</v>
      </c>
      <c r="AC412" s="25" t="s">
        <v>298</v>
      </c>
      <c r="AH412" s="25" t="str">
        <f t="shared" si="20"/>
        <v xml:space="preserve">KR 36   40 AA    </v>
      </c>
      <c r="AI412" s="25" t="s">
        <v>61</v>
      </c>
      <c r="AJ412" s="25" t="s">
        <v>61</v>
      </c>
      <c r="AK412" s="25" t="s">
        <v>67</v>
      </c>
      <c r="AM412" s="25" t="s">
        <v>68</v>
      </c>
      <c r="AP412" s="25">
        <v>7</v>
      </c>
      <c r="AQ412" s="34">
        <v>41768</v>
      </c>
      <c r="AR412" s="34">
        <v>41844</v>
      </c>
      <c r="AS412" s="36">
        <f t="shared" si="18"/>
        <v>76</v>
      </c>
      <c r="AT412" s="25" t="s">
        <v>792</v>
      </c>
      <c r="AU412" s="25" t="s">
        <v>15</v>
      </c>
      <c r="AW412" s="38">
        <v>41768</v>
      </c>
      <c r="AX412" s="37" t="s">
        <v>4947</v>
      </c>
      <c r="AY412" s="38">
        <v>41814</v>
      </c>
      <c r="CF412" s="38">
        <v>41926</v>
      </c>
    </row>
    <row r="413" spans="1:84">
      <c r="A413" s="25" t="s">
        <v>4948</v>
      </c>
      <c r="B413" s="25" t="s">
        <v>4949</v>
      </c>
      <c r="D413" s="25" t="s">
        <v>3686</v>
      </c>
      <c r="H413" s="25" t="s">
        <v>4950</v>
      </c>
      <c r="I413" s="25" t="s">
        <v>218</v>
      </c>
      <c r="T413" s="25" t="str">
        <f t="shared" si="19"/>
        <v xml:space="preserve">         </v>
      </c>
      <c r="U413" s="25" t="s">
        <v>61</v>
      </c>
      <c r="V413" s="25" t="s">
        <v>61</v>
      </c>
      <c r="W413" s="25" t="s">
        <v>4951</v>
      </c>
      <c r="X413" s="25" t="s">
        <v>63</v>
      </c>
      <c r="Y413" s="25">
        <v>25</v>
      </c>
      <c r="Z413" s="25" t="s">
        <v>83</v>
      </c>
      <c r="AB413" s="25">
        <v>38</v>
      </c>
      <c r="AC413" s="25" t="s">
        <v>170</v>
      </c>
      <c r="AD413" s="25">
        <v>4</v>
      </c>
      <c r="AE413" s="25" t="s">
        <v>66</v>
      </c>
      <c r="AH413" s="25" t="str">
        <f t="shared" si="20"/>
        <v xml:space="preserve">KR 25 A  38 D 4 SUR  </v>
      </c>
      <c r="AI413" s="25" t="s">
        <v>61</v>
      </c>
      <c r="AJ413" s="25">
        <v>3113403135</v>
      </c>
      <c r="AL413" s="25" t="s">
        <v>347</v>
      </c>
      <c r="AM413" s="25" t="s">
        <v>137</v>
      </c>
      <c r="AO413" s="25">
        <v>1033</v>
      </c>
      <c r="AP413" s="25">
        <v>10</v>
      </c>
      <c r="AQ413" s="34">
        <v>41774</v>
      </c>
      <c r="AS413" s="36">
        <f t="shared" si="18"/>
        <v>-41774</v>
      </c>
      <c r="AT413" s="25" t="s">
        <v>792</v>
      </c>
      <c r="AU413" s="25" t="s">
        <v>252</v>
      </c>
    </row>
    <row r="414" spans="1:84">
      <c r="A414" s="25" t="s">
        <v>4952</v>
      </c>
      <c r="B414" s="25" t="s">
        <v>4953</v>
      </c>
      <c r="C414" s="25">
        <v>1172</v>
      </c>
      <c r="D414" s="25" t="s">
        <v>94</v>
      </c>
      <c r="H414" s="25" t="s">
        <v>4954</v>
      </c>
      <c r="I414" s="25" t="s">
        <v>218</v>
      </c>
      <c r="T414" s="25" t="str">
        <f t="shared" si="19"/>
        <v xml:space="preserve">         </v>
      </c>
      <c r="U414" s="25" t="s">
        <v>61</v>
      </c>
      <c r="V414" s="25" t="s">
        <v>61</v>
      </c>
      <c r="W414" s="25" t="s">
        <v>4955</v>
      </c>
      <c r="X414" s="25" t="s">
        <v>80</v>
      </c>
      <c r="Y414" s="25">
        <v>37</v>
      </c>
      <c r="AA414" s="25" t="s">
        <v>66</v>
      </c>
      <c r="AB414" s="25">
        <v>41</v>
      </c>
      <c r="AD414" s="25">
        <v>7</v>
      </c>
      <c r="AH414" s="25" t="str">
        <f t="shared" si="20"/>
        <v xml:space="preserve">CL 37  SUR 41  7   </v>
      </c>
      <c r="AI414" s="25">
        <v>70564979</v>
      </c>
      <c r="AJ414" s="25">
        <v>3311429</v>
      </c>
      <c r="AL414" s="25" t="s">
        <v>191</v>
      </c>
      <c r="AM414" s="25" t="s">
        <v>160</v>
      </c>
      <c r="AO414" s="25">
        <v>77</v>
      </c>
      <c r="AP414" s="25">
        <v>11</v>
      </c>
      <c r="AQ414" s="34">
        <v>41780</v>
      </c>
      <c r="AS414" s="36">
        <f t="shared" si="18"/>
        <v>-41780</v>
      </c>
      <c r="AT414" s="25" t="s">
        <v>792</v>
      </c>
      <c r="AU414" s="25" t="s">
        <v>252</v>
      </c>
    </row>
    <row r="415" spans="1:84">
      <c r="B415" s="25" t="s">
        <v>4956</v>
      </c>
      <c r="C415" s="25">
        <v>122514</v>
      </c>
      <c r="E415" s="25" t="s">
        <v>101</v>
      </c>
      <c r="H415" s="25" t="s">
        <v>4719</v>
      </c>
      <c r="I415" s="25" t="s">
        <v>676</v>
      </c>
      <c r="T415" s="25" t="str">
        <f t="shared" si="19"/>
        <v xml:space="preserve">         </v>
      </c>
      <c r="U415" s="25" t="s">
        <v>61</v>
      </c>
      <c r="V415" s="25" t="s">
        <v>61</v>
      </c>
      <c r="W415" s="25" t="s">
        <v>4957</v>
      </c>
      <c r="X415" s="25" t="s">
        <v>80</v>
      </c>
      <c r="Y415" s="25">
        <v>41</v>
      </c>
      <c r="Z415" s="25" t="s">
        <v>104</v>
      </c>
      <c r="AA415" s="25" t="s">
        <v>66</v>
      </c>
      <c r="AB415" s="25">
        <v>26</v>
      </c>
      <c r="AD415" s="25">
        <v>24</v>
      </c>
      <c r="AH415" s="25" t="str">
        <f t="shared" si="20"/>
        <v xml:space="preserve">CL 41 B SUR 26  24   </v>
      </c>
      <c r="AI415" s="25" t="s">
        <v>61</v>
      </c>
      <c r="AJ415" s="25" t="s">
        <v>4958</v>
      </c>
      <c r="AK415" s="25" t="s">
        <v>322</v>
      </c>
      <c r="AM415" s="25" t="s">
        <v>138</v>
      </c>
      <c r="AP415" s="25">
        <v>6</v>
      </c>
      <c r="AQ415" s="34">
        <v>41775</v>
      </c>
      <c r="AS415" s="36">
        <f t="shared" si="18"/>
        <v>-41775</v>
      </c>
      <c r="AT415" s="25" t="s">
        <v>792</v>
      </c>
      <c r="AU415" s="25" t="s">
        <v>252</v>
      </c>
    </row>
    <row r="416" spans="1:84">
      <c r="B416" s="25" t="s">
        <v>4959</v>
      </c>
      <c r="C416" s="25">
        <v>125347</v>
      </c>
      <c r="E416" s="25" t="s">
        <v>58</v>
      </c>
      <c r="H416" s="25" t="s">
        <v>4960</v>
      </c>
      <c r="I416" s="25" t="s">
        <v>4961</v>
      </c>
      <c r="J416" s="25" t="s">
        <v>289</v>
      </c>
      <c r="K416" s="25">
        <v>30</v>
      </c>
      <c r="L416" s="25" t="s">
        <v>83</v>
      </c>
      <c r="N416" s="25">
        <v>34</v>
      </c>
      <c r="O416" s="25" t="s">
        <v>136</v>
      </c>
      <c r="P416" s="25">
        <v>39</v>
      </c>
      <c r="Q416" s="25" t="s">
        <v>66</v>
      </c>
      <c r="T416" s="25" t="str">
        <f t="shared" si="19"/>
        <v xml:space="preserve">DG 30 A  34 DD 39 SUR  </v>
      </c>
      <c r="U416" s="25" t="s">
        <v>4962</v>
      </c>
      <c r="V416" s="25">
        <v>3319400</v>
      </c>
      <c r="W416" s="25" t="s">
        <v>82</v>
      </c>
      <c r="AH416" s="25" t="str">
        <f t="shared" si="20"/>
        <v xml:space="preserve">         </v>
      </c>
      <c r="AI416" s="25" t="s">
        <v>61</v>
      </c>
      <c r="AJ416" s="25" t="s">
        <v>61</v>
      </c>
      <c r="AK416" s="25" t="s">
        <v>262</v>
      </c>
      <c r="AM416" s="25" t="s">
        <v>4491</v>
      </c>
      <c r="AP416" s="25">
        <v>3</v>
      </c>
      <c r="AQ416" s="34">
        <v>41779</v>
      </c>
      <c r="AR416" s="34">
        <v>41814</v>
      </c>
      <c r="AS416" s="36">
        <f t="shared" si="18"/>
        <v>35</v>
      </c>
      <c r="AT416" s="25" t="s">
        <v>792</v>
      </c>
      <c r="AU416" s="25" t="s">
        <v>15</v>
      </c>
      <c r="AW416" s="38">
        <v>41779</v>
      </c>
      <c r="AX416" s="37" t="s">
        <v>4963</v>
      </c>
      <c r="AY416" s="38">
        <v>41814</v>
      </c>
      <c r="CF416" s="38">
        <v>41926</v>
      </c>
    </row>
    <row r="417" spans="1:84">
      <c r="B417" s="25" t="s">
        <v>4964</v>
      </c>
      <c r="C417" s="25">
        <v>1310517</v>
      </c>
      <c r="E417" s="25" t="s">
        <v>286</v>
      </c>
      <c r="H417" s="25" t="s">
        <v>1564</v>
      </c>
      <c r="I417" s="25" t="s">
        <v>273</v>
      </c>
      <c r="T417" s="25" t="str">
        <f t="shared" si="19"/>
        <v xml:space="preserve">         </v>
      </c>
      <c r="U417" s="25" t="s">
        <v>61</v>
      </c>
      <c r="V417" s="25" t="s">
        <v>61</v>
      </c>
      <c r="W417" s="25" t="s">
        <v>4965</v>
      </c>
      <c r="X417" s="25" t="s">
        <v>80</v>
      </c>
      <c r="Y417" s="25">
        <v>39</v>
      </c>
      <c r="Z417" s="25" t="s">
        <v>170</v>
      </c>
      <c r="AA417" s="25" t="s">
        <v>66</v>
      </c>
      <c r="AB417" s="25">
        <v>24</v>
      </c>
      <c r="AC417" s="25" t="s">
        <v>183</v>
      </c>
      <c r="AD417" s="25">
        <v>120</v>
      </c>
      <c r="AH417" s="25" t="str">
        <f t="shared" si="20"/>
        <v xml:space="preserve">CL 39 D SUR 24 EE 120   </v>
      </c>
      <c r="AI417" s="25" t="s">
        <v>61</v>
      </c>
      <c r="AJ417" s="25" t="s">
        <v>61</v>
      </c>
      <c r="AK417" s="25" t="s">
        <v>454</v>
      </c>
      <c r="AM417" s="25" t="s">
        <v>160</v>
      </c>
      <c r="AP417" s="25">
        <v>6</v>
      </c>
      <c r="AQ417" s="34">
        <v>41782</v>
      </c>
      <c r="AR417" s="34">
        <v>41786</v>
      </c>
      <c r="AS417" s="36">
        <f t="shared" si="18"/>
        <v>4</v>
      </c>
      <c r="AT417" s="25" t="s">
        <v>792</v>
      </c>
      <c r="AU417" s="25" t="s">
        <v>15</v>
      </c>
    </row>
    <row r="418" spans="1:84">
      <c r="B418" s="25" t="s">
        <v>4966</v>
      </c>
      <c r="C418" s="25">
        <v>1310531</v>
      </c>
      <c r="D418" s="25" t="s">
        <v>3591</v>
      </c>
      <c r="H418" s="25" t="s">
        <v>4967</v>
      </c>
      <c r="I418" s="25" t="s">
        <v>4968</v>
      </c>
      <c r="J418" s="25" t="s">
        <v>146</v>
      </c>
      <c r="K418" s="25">
        <v>32</v>
      </c>
      <c r="L418" s="25" t="s">
        <v>83</v>
      </c>
      <c r="M418" s="25" t="s">
        <v>66</v>
      </c>
      <c r="N418" s="25">
        <v>32</v>
      </c>
      <c r="P418" s="25">
        <v>28</v>
      </c>
      <c r="S418" s="25">
        <v>201</v>
      </c>
      <c r="T418" s="25" t="str">
        <f t="shared" si="19"/>
        <v>TR 32 A SUR 32  28   201</v>
      </c>
      <c r="U418" s="25">
        <v>32436705</v>
      </c>
      <c r="V418" s="25">
        <v>2704682</v>
      </c>
      <c r="W418" s="25" t="s">
        <v>4969</v>
      </c>
      <c r="X418" s="25" t="s">
        <v>146</v>
      </c>
      <c r="Y418" s="25">
        <v>32</v>
      </c>
      <c r="Z418" s="25" t="s">
        <v>83</v>
      </c>
      <c r="AA418" s="25" t="s">
        <v>66</v>
      </c>
      <c r="AB418" s="25">
        <v>32</v>
      </c>
      <c r="AD418" s="25">
        <v>28</v>
      </c>
      <c r="AG418" s="25">
        <v>302</v>
      </c>
      <c r="AH418" s="25" t="str">
        <f t="shared" si="20"/>
        <v>TR 32 A SUR 32  28   302</v>
      </c>
      <c r="AI418" s="25" t="s">
        <v>61</v>
      </c>
      <c r="AJ418" s="25">
        <v>2060275</v>
      </c>
      <c r="AK418" s="25" t="s">
        <v>496</v>
      </c>
      <c r="AM418" s="25" t="s">
        <v>4116</v>
      </c>
      <c r="AP418" s="25">
        <v>9</v>
      </c>
      <c r="AQ418" s="34">
        <v>41785</v>
      </c>
      <c r="AR418" s="34">
        <v>41814</v>
      </c>
      <c r="AS418" s="36">
        <f t="shared" si="18"/>
        <v>29</v>
      </c>
      <c r="AT418" s="25" t="s">
        <v>792</v>
      </c>
      <c r="AU418" s="25" t="s">
        <v>15</v>
      </c>
      <c r="CF418" s="38">
        <v>41841</v>
      </c>
    </row>
    <row r="419" spans="1:84">
      <c r="B419" s="25" t="s">
        <v>4970</v>
      </c>
      <c r="C419" s="25">
        <v>1310498</v>
      </c>
      <c r="D419" s="25" t="s">
        <v>125</v>
      </c>
      <c r="H419" s="25" t="s">
        <v>4971</v>
      </c>
      <c r="I419" s="25" t="s">
        <v>3050</v>
      </c>
      <c r="T419" s="25" t="str">
        <f t="shared" si="19"/>
        <v xml:space="preserve">         </v>
      </c>
      <c r="U419" s="25" t="s">
        <v>61</v>
      </c>
      <c r="V419" s="25" t="s">
        <v>61</v>
      </c>
      <c r="W419" s="25" t="s">
        <v>4972</v>
      </c>
      <c r="X419" s="25" t="s">
        <v>63</v>
      </c>
      <c r="Y419" s="25">
        <v>25</v>
      </c>
      <c r="AB419" s="25">
        <v>36</v>
      </c>
      <c r="AC419" s="25" t="s">
        <v>170</v>
      </c>
      <c r="AD419" s="25">
        <v>223</v>
      </c>
      <c r="AE419" s="25" t="s">
        <v>66</v>
      </c>
      <c r="AG419" s="25">
        <v>108</v>
      </c>
      <c r="AH419" s="25" t="str">
        <f t="shared" si="20"/>
        <v>KR 25   36 D 223 SUR  108</v>
      </c>
      <c r="AI419" s="25">
        <v>98589834</v>
      </c>
      <c r="AJ419" s="25" t="s">
        <v>61</v>
      </c>
      <c r="AL419" s="25" t="s">
        <v>347</v>
      </c>
      <c r="AM419" s="25" t="s">
        <v>137</v>
      </c>
      <c r="AO419" s="25">
        <v>694</v>
      </c>
      <c r="AP419" s="25">
        <v>10</v>
      </c>
      <c r="AQ419" s="34">
        <v>41781</v>
      </c>
      <c r="AR419" s="34">
        <v>41781</v>
      </c>
      <c r="AS419" s="36">
        <f t="shared" si="18"/>
        <v>0</v>
      </c>
      <c r="AT419" s="25" t="s">
        <v>792</v>
      </c>
      <c r="AU419" s="25" t="s">
        <v>15</v>
      </c>
      <c r="CF419" s="38">
        <v>41841</v>
      </c>
    </row>
    <row r="420" spans="1:84">
      <c r="A420" s="25" t="s">
        <v>4973</v>
      </c>
      <c r="B420" s="25" t="s">
        <v>4974</v>
      </c>
      <c r="C420" s="25">
        <v>1310499</v>
      </c>
      <c r="D420" s="25" t="s">
        <v>3686</v>
      </c>
      <c r="G420" s="25" t="s">
        <v>4975</v>
      </c>
      <c r="H420" s="25" t="s">
        <v>4976</v>
      </c>
      <c r="I420" s="25" t="s">
        <v>3050</v>
      </c>
      <c r="T420" s="25" t="str">
        <f t="shared" si="19"/>
        <v xml:space="preserve">         </v>
      </c>
      <c r="U420" s="25" t="s">
        <v>61</v>
      </c>
      <c r="V420" s="25" t="s">
        <v>61</v>
      </c>
      <c r="W420" s="25" t="s">
        <v>4977</v>
      </c>
      <c r="X420" s="25" t="s">
        <v>63</v>
      </c>
      <c r="Y420" s="25">
        <v>25</v>
      </c>
      <c r="AB420" s="25">
        <v>39</v>
      </c>
      <c r="AC420" s="25" t="s">
        <v>104</v>
      </c>
      <c r="AD420" s="25">
        <v>71</v>
      </c>
      <c r="AE420" s="25" t="s">
        <v>66</v>
      </c>
      <c r="AH420" s="25" t="str">
        <f t="shared" si="20"/>
        <v xml:space="preserve">KR 25   39 B 71 SUR  </v>
      </c>
      <c r="AI420" s="25">
        <v>43755256</v>
      </c>
      <c r="AJ420" s="25">
        <v>2760229</v>
      </c>
      <c r="AK420" s="25" t="s">
        <v>454</v>
      </c>
      <c r="AM420" s="25" t="s">
        <v>160</v>
      </c>
      <c r="AP420" s="25">
        <v>6</v>
      </c>
      <c r="AQ420" s="34">
        <v>41781</v>
      </c>
      <c r="AR420" s="34">
        <v>41781</v>
      </c>
      <c r="AS420" s="36">
        <f t="shared" si="18"/>
        <v>0</v>
      </c>
      <c r="AT420" s="25" t="s">
        <v>792</v>
      </c>
      <c r="AU420" s="25" t="s">
        <v>195</v>
      </c>
      <c r="AW420" s="38">
        <v>41781</v>
      </c>
      <c r="AX420" s="37" t="s">
        <v>859</v>
      </c>
      <c r="AY420" s="38">
        <v>41782</v>
      </c>
    </row>
    <row r="421" spans="1:84">
      <c r="B421" s="25" t="s">
        <v>4978</v>
      </c>
      <c r="C421" s="25">
        <v>1310529</v>
      </c>
      <c r="D421" s="25" t="s">
        <v>94</v>
      </c>
      <c r="G421" s="25" t="s">
        <v>4979</v>
      </c>
      <c r="H421" s="25" t="s">
        <v>4980</v>
      </c>
      <c r="I421" s="25" t="s">
        <v>3050</v>
      </c>
      <c r="T421" s="25" t="str">
        <f t="shared" si="19"/>
        <v xml:space="preserve">         </v>
      </c>
      <c r="U421" s="25" t="s">
        <v>61</v>
      </c>
      <c r="V421" s="25" t="s">
        <v>61</v>
      </c>
      <c r="W421" s="25" t="s">
        <v>4979</v>
      </c>
      <c r="X421" s="25" t="s">
        <v>63</v>
      </c>
      <c r="Y421" s="25">
        <v>46</v>
      </c>
      <c r="AB421" s="25">
        <v>22</v>
      </c>
      <c r="AD421" s="25">
        <v>50</v>
      </c>
      <c r="AE421" s="25" t="s">
        <v>66</v>
      </c>
      <c r="AH421" s="25" t="str">
        <f t="shared" si="20"/>
        <v xml:space="preserve">KR 46   22  50 SUR  </v>
      </c>
      <c r="AI421" s="25" t="s">
        <v>4981</v>
      </c>
      <c r="AJ421" s="25">
        <v>2704341</v>
      </c>
      <c r="AK421" s="25" t="s">
        <v>243</v>
      </c>
      <c r="AM421" s="25" t="s">
        <v>176</v>
      </c>
      <c r="AP421" s="25">
        <v>2</v>
      </c>
      <c r="AQ421" s="34">
        <v>41785</v>
      </c>
      <c r="AR421" s="34">
        <v>41785</v>
      </c>
      <c r="AS421" s="36">
        <f t="shared" si="18"/>
        <v>0</v>
      </c>
      <c r="AT421" s="25" t="s">
        <v>792</v>
      </c>
      <c r="AU421" s="25" t="s">
        <v>15</v>
      </c>
      <c r="AW421" s="38">
        <v>41781</v>
      </c>
      <c r="AX421" s="37" t="s">
        <v>630</v>
      </c>
      <c r="AY421" s="38">
        <v>41785</v>
      </c>
      <c r="CF421" s="38">
        <v>41787</v>
      </c>
    </row>
    <row r="422" spans="1:84">
      <c r="A422" s="25" t="s">
        <v>4982</v>
      </c>
      <c r="B422" s="25" t="s">
        <v>4983</v>
      </c>
      <c r="C422" s="25" t="s">
        <v>4984</v>
      </c>
      <c r="D422" s="25" t="s">
        <v>3686</v>
      </c>
      <c r="G422" s="25" t="s">
        <v>4985</v>
      </c>
      <c r="H422" s="25" t="s">
        <v>4986</v>
      </c>
      <c r="I422" s="25" t="s">
        <v>218</v>
      </c>
      <c r="T422" s="25" t="str">
        <f t="shared" si="19"/>
        <v xml:space="preserve">         </v>
      </c>
      <c r="U422" s="25" t="s">
        <v>61</v>
      </c>
      <c r="V422" s="25" t="s">
        <v>61</v>
      </c>
      <c r="W422" s="25" t="s">
        <v>4987</v>
      </c>
      <c r="X422" s="25" t="s">
        <v>80</v>
      </c>
      <c r="Y422" s="25">
        <v>23</v>
      </c>
      <c r="AA422" s="25" t="s">
        <v>66</v>
      </c>
      <c r="AB422" s="25">
        <v>28</v>
      </c>
      <c r="AD422" s="25">
        <v>80</v>
      </c>
      <c r="AH422" s="25" t="str">
        <f t="shared" si="20"/>
        <v xml:space="preserve">CL 23  SUR 28  80   </v>
      </c>
      <c r="AI422" s="25" t="s">
        <v>61</v>
      </c>
      <c r="AJ422" s="25" t="s">
        <v>4988</v>
      </c>
      <c r="AK422" s="25" t="s">
        <v>374</v>
      </c>
      <c r="AM422" s="25" t="s">
        <v>375</v>
      </c>
      <c r="AN422" s="25" t="s">
        <v>364</v>
      </c>
      <c r="AO422" s="25">
        <v>35</v>
      </c>
      <c r="AP422" s="25">
        <v>4</v>
      </c>
      <c r="AQ422" s="34">
        <v>41785</v>
      </c>
      <c r="AS422" s="36">
        <f t="shared" si="18"/>
        <v>-41785</v>
      </c>
      <c r="AT422" s="25" t="s">
        <v>792</v>
      </c>
      <c r="AU422" s="25" t="s">
        <v>252</v>
      </c>
    </row>
    <row r="423" spans="1:84">
      <c r="B423" s="25" t="s">
        <v>4989</v>
      </c>
      <c r="C423" s="25">
        <v>1310346</v>
      </c>
      <c r="E423" s="25" t="s">
        <v>101</v>
      </c>
      <c r="H423" s="25" t="s">
        <v>694</v>
      </c>
      <c r="I423" s="25" t="s">
        <v>273</v>
      </c>
      <c r="T423" s="25" t="str">
        <f t="shared" si="19"/>
        <v xml:space="preserve">         </v>
      </c>
      <c r="U423" s="25" t="s">
        <v>61</v>
      </c>
      <c r="V423" s="25" t="s">
        <v>61</v>
      </c>
      <c r="W423" s="25" t="s">
        <v>82</v>
      </c>
      <c r="X423" s="25" t="s">
        <v>63</v>
      </c>
      <c r="Y423" s="25">
        <v>45</v>
      </c>
      <c r="Z423" s="25" t="s">
        <v>81</v>
      </c>
      <c r="AB423" s="25">
        <v>38</v>
      </c>
      <c r="AC423" s="25" t="s">
        <v>104</v>
      </c>
      <c r="AD423" s="25">
        <v>30</v>
      </c>
      <c r="AE423" s="25" t="s">
        <v>66</v>
      </c>
      <c r="AG423" s="25">
        <v>201</v>
      </c>
      <c r="AH423" s="25" t="str">
        <f t="shared" si="20"/>
        <v>KR 45 C  38 B 30 SUR  201</v>
      </c>
      <c r="AI423" s="25" t="s">
        <v>61</v>
      </c>
      <c r="AJ423" s="25" t="s">
        <v>61</v>
      </c>
      <c r="AK423" s="25" t="s">
        <v>3530</v>
      </c>
      <c r="AM423" s="25" t="s">
        <v>3992</v>
      </c>
      <c r="AP423" s="25">
        <v>8</v>
      </c>
      <c r="AQ423" s="34">
        <v>41774</v>
      </c>
      <c r="AR423" s="34">
        <v>41814</v>
      </c>
      <c r="AS423" s="36">
        <f t="shared" si="18"/>
        <v>40</v>
      </c>
      <c r="AT423" s="25" t="s">
        <v>792</v>
      </c>
      <c r="AU423" s="25" t="s">
        <v>15</v>
      </c>
      <c r="CF423" s="38">
        <v>41877</v>
      </c>
    </row>
    <row r="424" spans="1:84">
      <c r="B424" s="25" t="s">
        <v>4990</v>
      </c>
      <c r="C424" s="25" t="s">
        <v>4991</v>
      </c>
      <c r="E424" s="25" t="s">
        <v>101</v>
      </c>
      <c r="H424" s="25" t="s">
        <v>694</v>
      </c>
      <c r="I424" s="25" t="s">
        <v>4992</v>
      </c>
      <c r="J424" s="25" t="s">
        <v>63</v>
      </c>
      <c r="K424" s="25">
        <v>24</v>
      </c>
      <c r="L424" s="25" t="s">
        <v>72</v>
      </c>
      <c r="N424" s="25">
        <v>40</v>
      </c>
      <c r="P424" s="25">
        <v>141</v>
      </c>
      <c r="Q424" s="25" t="s">
        <v>66</v>
      </c>
      <c r="S424" s="25">
        <v>125</v>
      </c>
      <c r="T424" s="25" t="str">
        <f t="shared" si="19"/>
        <v>KR 24 F  40  141 SUR  125</v>
      </c>
      <c r="U424" s="25">
        <v>98544360</v>
      </c>
      <c r="V424" s="25">
        <v>3333490</v>
      </c>
      <c r="W424" s="25" t="s">
        <v>4993</v>
      </c>
      <c r="AH424" s="25" t="str">
        <f t="shared" si="20"/>
        <v xml:space="preserve">         </v>
      </c>
      <c r="AI424" s="25" t="s">
        <v>61</v>
      </c>
      <c r="AJ424" s="25" t="s">
        <v>61</v>
      </c>
      <c r="AK424" s="25" t="s">
        <v>74</v>
      </c>
      <c r="AM424" s="25" t="s">
        <v>137</v>
      </c>
      <c r="AP424" s="25">
        <v>6</v>
      </c>
      <c r="AQ424" s="34">
        <v>41774</v>
      </c>
      <c r="AR424" s="34">
        <v>41800</v>
      </c>
      <c r="AS424" s="36">
        <f t="shared" si="18"/>
        <v>26</v>
      </c>
      <c r="AT424" s="25" t="s">
        <v>792</v>
      </c>
      <c r="AU424" s="25" t="s">
        <v>750</v>
      </c>
    </row>
    <row r="425" spans="1:84">
      <c r="B425" s="25" t="s">
        <v>4994</v>
      </c>
      <c r="C425" s="25" t="s">
        <v>4995</v>
      </c>
      <c r="D425" s="25" t="s">
        <v>3686</v>
      </c>
      <c r="H425" s="25" t="s">
        <v>4996</v>
      </c>
      <c r="I425" s="25" t="s">
        <v>4342</v>
      </c>
      <c r="T425" s="25" t="str">
        <f t="shared" si="19"/>
        <v xml:space="preserve">         </v>
      </c>
      <c r="U425" s="25" t="s">
        <v>61</v>
      </c>
      <c r="V425" s="25" t="s">
        <v>61</v>
      </c>
      <c r="W425" s="25" t="s">
        <v>4997</v>
      </c>
      <c r="X425" s="25" t="s">
        <v>80</v>
      </c>
      <c r="Y425" s="25">
        <v>49</v>
      </c>
      <c r="Z425" s="25" t="s">
        <v>170</v>
      </c>
      <c r="AA425" s="25" t="s">
        <v>66</v>
      </c>
      <c r="AB425" s="25">
        <v>39</v>
      </c>
      <c r="AC425" s="25" t="s">
        <v>104</v>
      </c>
      <c r="AD425" s="25">
        <v>51</v>
      </c>
      <c r="AE425" s="25" t="s">
        <v>66</v>
      </c>
      <c r="AH425" s="25" t="str">
        <f t="shared" si="20"/>
        <v xml:space="preserve">CL 49 D SUR 39 B 51 SUR  </v>
      </c>
      <c r="AI425" s="25" t="s">
        <v>61</v>
      </c>
      <c r="AJ425" s="25">
        <v>3164821054</v>
      </c>
      <c r="AK425" s="25" t="s">
        <v>225</v>
      </c>
      <c r="AP425" s="25">
        <v>7</v>
      </c>
      <c r="AQ425" s="34">
        <v>41876</v>
      </c>
      <c r="AR425" s="34">
        <v>41932</v>
      </c>
      <c r="AS425" s="36">
        <f t="shared" si="18"/>
        <v>56</v>
      </c>
      <c r="AT425" s="25" t="s">
        <v>792</v>
      </c>
      <c r="AU425" s="25" t="s">
        <v>15</v>
      </c>
      <c r="AV425" s="25" t="s">
        <v>4998</v>
      </c>
      <c r="AW425" s="38">
        <v>41932</v>
      </c>
      <c r="AX425" s="37" t="s">
        <v>4999</v>
      </c>
    </row>
    <row r="426" spans="1:84">
      <c r="B426" s="25" t="s">
        <v>5000</v>
      </c>
      <c r="C426" s="25">
        <v>1310352</v>
      </c>
      <c r="E426" s="25" t="s">
        <v>101</v>
      </c>
      <c r="H426" s="25" t="s">
        <v>5001</v>
      </c>
      <c r="I426" s="25" t="s">
        <v>3050</v>
      </c>
      <c r="T426" s="25" t="str">
        <f t="shared" si="19"/>
        <v xml:space="preserve">         </v>
      </c>
      <c r="U426" s="25" t="s">
        <v>61</v>
      </c>
      <c r="V426" s="25" t="s">
        <v>61</v>
      </c>
      <c r="W426" s="25" t="s">
        <v>5002</v>
      </c>
      <c r="AG426" s="25" t="s">
        <v>5003</v>
      </c>
      <c r="AH426" s="25" t="str">
        <f t="shared" si="20"/>
        <v xml:space="preserve">         km 19 palmas</v>
      </c>
      <c r="AI426" s="25" t="s">
        <v>61</v>
      </c>
      <c r="AJ426" s="25">
        <v>4444531</v>
      </c>
      <c r="AL426" s="25" t="s">
        <v>91</v>
      </c>
      <c r="AM426" s="25" t="s">
        <v>138</v>
      </c>
      <c r="AP426" s="25">
        <v>12</v>
      </c>
      <c r="AQ426" s="34">
        <v>41774</v>
      </c>
      <c r="AR426" s="34">
        <v>41774</v>
      </c>
      <c r="AS426" s="36">
        <f t="shared" si="18"/>
        <v>0</v>
      </c>
      <c r="AT426" s="25" t="s">
        <v>792</v>
      </c>
      <c r="AU426" s="25" t="s">
        <v>21</v>
      </c>
    </row>
    <row r="427" spans="1:84">
      <c r="B427" s="25" t="s">
        <v>5004</v>
      </c>
      <c r="C427" s="25">
        <v>1310353</v>
      </c>
      <c r="D427" s="25" t="s">
        <v>125</v>
      </c>
      <c r="H427" s="25" t="s">
        <v>5005</v>
      </c>
      <c r="I427" s="25" t="s">
        <v>3050</v>
      </c>
      <c r="T427" s="25" t="str">
        <f t="shared" si="19"/>
        <v xml:space="preserve">         </v>
      </c>
      <c r="U427" s="25" t="s">
        <v>61</v>
      </c>
      <c r="V427" s="25" t="s">
        <v>61</v>
      </c>
      <c r="W427" s="25" t="s">
        <v>5006</v>
      </c>
      <c r="AG427" s="25" t="s">
        <v>5007</v>
      </c>
      <c r="AH427" s="25" t="str">
        <f t="shared" si="20"/>
        <v xml:space="preserve">         km 18</v>
      </c>
      <c r="AI427" s="25">
        <v>14242436</v>
      </c>
      <c r="AJ427" s="25">
        <v>3113977744</v>
      </c>
      <c r="AL427" s="25" t="s">
        <v>91</v>
      </c>
      <c r="AM427" s="25" t="s">
        <v>138</v>
      </c>
      <c r="AP427" s="25">
        <v>12</v>
      </c>
      <c r="AQ427" s="34">
        <v>41774</v>
      </c>
      <c r="AR427" s="34">
        <v>41774</v>
      </c>
      <c r="AS427" s="36">
        <f t="shared" si="18"/>
        <v>0</v>
      </c>
      <c r="AT427" s="25" t="s">
        <v>792</v>
      </c>
      <c r="AU427" s="25" t="s">
        <v>15</v>
      </c>
      <c r="AW427" s="38">
        <v>41774</v>
      </c>
      <c r="AX427" s="37" t="s">
        <v>118</v>
      </c>
      <c r="AY427" s="38">
        <v>41774</v>
      </c>
    </row>
    <row r="428" spans="1:84">
      <c r="B428" s="25" t="s">
        <v>5008</v>
      </c>
      <c r="C428" s="25">
        <v>1310354</v>
      </c>
      <c r="E428" s="25" t="s">
        <v>101</v>
      </c>
      <c r="H428" s="25" t="s">
        <v>5009</v>
      </c>
      <c r="I428" s="25" t="s">
        <v>3050</v>
      </c>
      <c r="T428" s="25" t="str">
        <f t="shared" si="19"/>
        <v xml:space="preserve">         </v>
      </c>
      <c r="U428" s="25" t="s">
        <v>61</v>
      </c>
      <c r="V428" s="25" t="s">
        <v>61</v>
      </c>
      <c r="W428" s="25" t="s">
        <v>5010</v>
      </c>
      <c r="AG428" s="25" t="s">
        <v>5011</v>
      </c>
      <c r="AH428" s="25" t="str">
        <f t="shared" si="20"/>
        <v xml:space="preserve">         km 18 el remanso</v>
      </c>
      <c r="AI428" s="25">
        <v>39190529</v>
      </c>
      <c r="AJ428" s="25">
        <v>3860472</v>
      </c>
      <c r="AL428" s="25" t="s">
        <v>91</v>
      </c>
      <c r="AM428" s="25" t="s">
        <v>138</v>
      </c>
      <c r="AP428" s="25">
        <v>12</v>
      </c>
      <c r="AQ428" s="34">
        <v>41774</v>
      </c>
      <c r="AR428" s="34">
        <v>41774</v>
      </c>
      <c r="AS428" s="36">
        <f t="shared" si="18"/>
        <v>0</v>
      </c>
      <c r="AT428" s="25" t="s">
        <v>792</v>
      </c>
      <c r="AU428" s="25" t="s">
        <v>195</v>
      </c>
      <c r="AW428" s="38">
        <v>41774</v>
      </c>
      <c r="AX428" s="37" t="s">
        <v>118</v>
      </c>
      <c r="AY428" s="38">
        <v>41774</v>
      </c>
      <c r="CF428" s="38">
        <v>41788</v>
      </c>
    </row>
    <row r="429" spans="1:84">
      <c r="B429" s="25" t="s">
        <v>5012</v>
      </c>
      <c r="C429" s="25">
        <v>1310355</v>
      </c>
      <c r="E429" s="25" t="s">
        <v>101</v>
      </c>
      <c r="H429" s="25" t="s">
        <v>5009</v>
      </c>
      <c r="I429" s="25" t="s">
        <v>3050</v>
      </c>
      <c r="T429" s="25" t="str">
        <f t="shared" si="19"/>
        <v xml:space="preserve">         </v>
      </c>
      <c r="U429" s="25" t="s">
        <v>61</v>
      </c>
      <c r="V429" s="25" t="s">
        <v>61</v>
      </c>
      <c r="W429" s="25" t="s">
        <v>5013</v>
      </c>
      <c r="AG429" s="25" t="s">
        <v>5014</v>
      </c>
      <c r="AH429" s="25" t="str">
        <f t="shared" si="20"/>
        <v xml:space="preserve">         km el remanso</v>
      </c>
      <c r="AI429" s="25">
        <v>6211048</v>
      </c>
      <c r="AJ429" s="25">
        <v>3126314854</v>
      </c>
      <c r="AL429" s="25" t="s">
        <v>91</v>
      </c>
      <c r="AM429" s="25" t="s">
        <v>138</v>
      </c>
      <c r="AP429" s="25">
        <v>12</v>
      </c>
      <c r="AQ429" s="34">
        <v>41774</v>
      </c>
      <c r="AR429" s="34">
        <v>41774</v>
      </c>
      <c r="AS429" s="36">
        <f t="shared" si="18"/>
        <v>0</v>
      </c>
      <c r="AT429" s="25" t="s">
        <v>792</v>
      </c>
      <c r="AU429" s="25" t="s">
        <v>21</v>
      </c>
      <c r="AW429" s="38">
        <v>41774</v>
      </c>
      <c r="AX429" s="37" t="s">
        <v>118</v>
      </c>
      <c r="AY429" s="38">
        <v>41774</v>
      </c>
    </row>
    <row r="430" spans="1:84">
      <c r="A430" s="25" t="s">
        <v>5015</v>
      </c>
      <c r="B430" s="25" t="s">
        <v>5016</v>
      </c>
      <c r="C430" s="25">
        <v>1310579</v>
      </c>
      <c r="D430" s="25" t="s">
        <v>3538</v>
      </c>
      <c r="H430" s="25" t="s">
        <v>3940</v>
      </c>
      <c r="I430" s="25" t="s">
        <v>3050</v>
      </c>
      <c r="T430" s="25" t="str">
        <f t="shared" si="19"/>
        <v xml:space="preserve">         </v>
      </c>
      <c r="U430" s="25" t="s">
        <v>61</v>
      </c>
      <c r="V430" s="25" t="s">
        <v>61</v>
      </c>
      <c r="W430" s="25" t="s">
        <v>82</v>
      </c>
      <c r="X430" s="25" t="s">
        <v>80</v>
      </c>
      <c r="Y430" s="25">
        <v>24</v>
      </c>
      <c r="AA430" s="25" t="s">
        <v>66</v>
      </c>
      <c r="AB430" s="25">
        <v>39</v>
      </c>
      <c r="AD430" s="25">
        <v>85</v>
      </c>
      <c r="AH430" s="25" t="str">
        <f t="shared" si="20"/>
        <v xml:space="preserve">CL 24  SUR 39  85   </v>
      </c>
      <c r="AI430" s="25" t="s">
        <v>61</v>
      </c>
      <c r="AJ430" s="25" t="s">
        <v>61</v>
      </c>
      <c r="AK430" s="25" t="s">
        <v>374</v>
      </c>
      <c r="AM430" s="25" t="s">
        <v>375</v>
      </c>
      <c r="AP430" s="25">
        <v>4</v>
      </c>
      <c r="AQ430" s="34">
        <v>41786</v>
      </c>
      <c r="AR430" s="34">
        <v>41786</v>
      </c>
      <c r="AS430" s="36">
        <f t="shared" si="18"/>
        <v>0</v>
      </c>
      <c r="AT430" s="25" t="s">
        <v>792</v>
      </c>
      <c r="AU430" s="25" t="s">
        <v>15</v>
      </c>
      <c r="AW430" s="38">
        <v>41786</v>
      </c>
      <c r="AX430" s="37" t="s">
        <v>4811</v>
      </c>
      <c r="AY430" s="38">
        <v>41789</v>
      </c>
      <c r="CF430" s="38">
        <v>41841</v>
      </c>
    </row>
    <row r="431" spans="1:84">
      <c r="B431" s="25" t="s">
        <v>5017</v>
      </c>
      <c r="C431" s="25">
        <v>127132</v>
      </c>
      <c r="E431" s="25" t="s">
        <v>101</v>
      </c>
      <c r="H431" s="25" t="s">
        <v>313</v>
      </c>
      <c r="I431" s="25" t="s">
        <v>676</v>
      </c>
      <c r="T431" s="25" t="str">
        <f t="shared" si="19"/>
        <v xml:space="preserve">         </v>
      </c>
      <c r="U431" s="25" t="s">
        <v>61</v>
      </c>
      <c r="V431" s="25" t="s">
        <v>61</v>
      </c>
      <c r="W431" s="25" t="s">
        <v>82</v>
      </c>
      <c r="X431" s="25" t="s">
        <v>146</v>
      </c>
      <c r="Y431" s="25">
        <v>34</v>
      </c>
      <c r="Z431" s="25" t="s">
        <v>136</v>
      </c>
      <c r="AA431" s="25" t="s">
        <v>66</v>
      </c>
      <c r="AB431" s="25">
        <v>33</v>
      </c>
      <c r="AD431" s="25">
        <v>75</v>
      </c>
      <c r="AH431" s="25" t="str">
        <f t="shared" si="20"/>
        <v xml:space="preserve">TR 34 DD SUR 33  75   </v>
      </c>
      <c r="AI431" s="25" t="s">
        <v>61</v>
      </c>
      <c r="AJ431" s="25" t="s">
        <v>61</v>
      </c>
      <c r="AK431" s="25" t="s">
        <v>232</v>
      </c>
      <c r="AM431" s="25" t="s">
        <v>3986</v>
      </c>
      <c r="AP431" s="25">
        <v>9</v>
      </c>
      <c r="AQ431" s="34">
        <v>41787</v>
      </c>
      <c r="AR431" s="34">
        <v>41822</v>
      </c>
      <c r="AS431" s="36">
        <f t="shared" si="18"/>
        <v>35</v>
      </c>
      <c r="AT431" s="25" t="s">
        <v>792</v>
      </c>
      <c r="AU431" s="25" t="s">
        <v>15</v>
      </c>
      <c r="CF431" s="38">
        <v>41877</v>
      </c>
    </row>
    <row r="432" spans="1:84">
      <c r="B432" s="25" t="s">
        <v>5018</v>
      </c>
      <c r="C432" s="25">
        <v>1310586</v>
      </c>
      <c r="D432" t="s">
        <v>3928</v>
      </c>
      <c r="H432" s="25" t="s">
        <v>5019</v>
      </c>
      <c r="I432" s="25" t="s">
        <v>231</v>
      </c>
      <c r="T432" s="25" t="str">
        <f t="shared" si="19"/>
        <v xml:space="preserve">         </v>
      </c>
      <c r="U432" s="25" t="s">
        <v>61</v>
      </c>
      <c r="V432" s="25" t="s">
        <v>61</v>
      </c>
      <c r="W432" s="25" t="s">
        <v>5020</v>
      </c>
      <c r="X432" s="25" t="s">
        <v>146</v>
      </c>
      <c r="Y432" s="25">
        <v>34</v>
      </c>
      <c r="Z432" s="25" t="s">
        <v>136</v>
      </c>
      <c r="AA432" s="25" t="s">
        <v>66</v>
      </c>
      <c r="AB432" s="25">
        <v>33</v>
      </c>
      <c r="AD432" s="25">
        <v>47</v>
      </c>
      <c r="AH432" s="25" t="str">
        <f t="shared" si="20"/>
        <v xml:space="preserve">TR 34 DD SUR 33  47   </v>
      </c>
      <c r="AI432" s="25" t="s">
        <v>61</v>
      </c>
      <c r="AJ432" s="25">
        <v>3136615095</v>
      </c>
      <c r="AK432" s="25" t="s">
        <v>232</v>
      </c>
      <c r="AM432" s="25" t="s">
        <v>3986</v>
      </c>
      <c r="AP432" s="25">
        <v>9</v>
      </c>
      <c r="AQ432" s="34">
        <v>41786</v>
      </c>
      <c r="AR432" s="34">
        <v>41786</v>
      </c>
      <c r="AS432" s="36">
        <f t="shared" si="18"/>
        <v>0</v>
      </c>
      <c r="AT432" s="25" t="s">
        <v>792</v>
      </c>
      <c r="AU432" s="25" t="s">
        <v>252</v>
      </c>
      <c r="AW432" s="38">
        <v>41786</v>
      </c>
      <c r="AX432" s="37" t="s">
        <v>140</v>
      </c>
      <c r="AY432" s="38">
        <v>41786</v>
      </c>
    </row>
    <row r="433" spans="1:84">
      <c r="B433" s="25" t="s">
        <v>5021</v>
      </c>
      <c r="C433" s="25">
        <v>1310587</v>
      </c>
      <c r="D433" s="25" t="s">
        <v>125</v>
      </c>
      <c r="H433" s="25" t="s">
        <v>5022</v>
      </c>
      <c r="I433" s="25" t="s">
        <v>5023</v>
      </c>
      <c r="J433" s="25" t="s">
        <v>4141</v>
      </c>
      <c r="K433" s="25">
        <v>47</v>
      </c>
      <c r="M433" s="25" t="s">
        <v>66</v>
      </c>
      <c r="N433" s="25">
        <v>39</v>
      </c>
      <c r="P433" s="25">
        <v>12</v>
      </c>
      <c r="T433" s="25" t="str">
        <f t="shared" si="19"/>
        <v xml:space="preserve">Cl 47  SUR 39  12   </v>
      </c>
      <c r="U433" s="25">
        <v>42072250</v>
      </c>
      <c r="V433" s="25">
        <v>2762773</v>
      </c>
      <c r="W433" s="25" t="s">
        <v>5024</v>
      </c>
      <c r="X433" s="25" t="s">
        <v>80</v>
      </c>
      <c r="Y433" s="25">
        <v>47</v>
      </c>
      <c r="AA433" s="25" t="s">
        <v>66</v>
      </c>
      <c r="AB433" s="25">
        <v>39</v>
      </c>
      <c r="AH433" s="25" t="str">
        <f t="shared" si="20"/>
        <v xml:space="preserve">CL 47  SUR 39     </v>
      </c>
      <c r="AI433" s="25" t="s">
        <v>61</v>
      </c>
      <c r="AJ433" s="25">
        <v>3332497</v>
      </c>
      <c r="AK433" s="25" t="s">
        <v>3626</v>
      </c>
      <c r="AM433" s="25" t="s">
        <v>4020</v>
      </c>
      <c r="AP433" s="25">
        <v>7</v>
      </c>
      <c r="AQ433" s="34">
        <v>41786</v>
      </c>
      <c r="AR433" s="34">
        <v>41786</v>
      </c>
      <c r="AS433" s="36">
        <f t="shared" si="18"/>
        <v>0</v>
      </c>
      <c r="AT433" s="25" t="s">
        <v>792</v>
      </c>
      <c r="AU433" s="25" t="s">
        <v>195</v>
      </c>
      <c r="AW433" s="38">
        <v>41786</v>
      </c>
      <c r="AX433" s="37" t="s">
        <v>140</v>
      </c>
      <c r="AY433" s="38">
        <v>41786</v>
      </c>
    </row>
    <row r="434" spans="1:84">
      <c r="B434" s="25" t="s">
        <v>5025</v>
      </c>
      <c r="C434" s="25">
        <v>1310733</v>
      </c>
      <c r="E434" s="25" t="s">
        <v>286</v>
      </c>
      <c r="F434" s="25">
        <v>5</v>
      </c>
      <c r="H434" s="25" t="s">
        <v>5026</v>
      </c>
      <c r="I434" s="25" t="s">
        <v>3050</v>
      </c>
      <c r="T434" s="25" t="str">
        <f t="shared" si="19"/>
        <v xml:space="preserve">         </v>
      </c>
      <c r="U434" s="25" t="s">
        <v>61</v>
      </c>
      <c r="V434" s="25" t="s">
        <v>61</v>
      </c>
      <c r="W434" s="25" t="s">
        <v>5027</v>
      </c>
      <c r="X434" s="25" t="s">
        <v>80</v>
      </c>
      <c r="Y434" s="25">
        <v>37</v>
      </c>
      <c r="AA434" s="25" t="s">
        <v>66</v>
      </c>
      <c r="AB434" s="25">
        <v>32</v>
      </c>
      <c r="AD434" s="25">
        <v>3</v>
      </c>
      <c r="AH434" s="25" t="str">
        <f t="shared" si="20"/>
        <v xml:space="preserve">CL 37  SUR 32  3   </v>
      </c>
      <c r="AI434" s="25" t="s">
        <v>5028</v>
      </c>
      <c r="AJ434" s="25">
        <v>4446864</v>
      </c>
      <c r="AK434" s="25" t="s">
        <v>211</v>
      </c>
      <c r="AM434" s="25" t="s">
        <v>3889</v>
      </c>
      <c r="AP434" s="25">
        <v>9</v>
      </c>
      <c r="AQ434" s="34">
        <v>41793</v>
      </c>
      <c r="AR434" s="34">
        <v>41793</v>
      </c>
      <c r="AS434" s="36">
        <f t="shared" si="18"/>
        <v>0</v>
      </c>
      <c r="AT434" s="25" t="s">
        <v>3256</v>
      </c>
      <c r="AU434" s="25" t="s">
        <v>15</v>
      </c>
      <c r="AW434" s="38">
        <v>41771</v>
      </c>
      <c r="AX434" s="37" t="s">
        <v>1049</v>
      </c>
      <c r="AY434" s="38">
        <v>41793</v>
      </c>
      <c r="BN434" s="38">
        <v>41774</v>
      </c>
      <c r="CF434" s="38">
        <v>41926</v>
      </c>
    </row>
    <row r="435" spans="1:84">
      <c r="B435" s="25" t="s">
        <v>5029</v>
      </c>
      <c r="C435" s="25" t="s">
        <v>5030</v>
      </c>
      <c r="E435" s="25" t="s">
        <v>101</v>
      </c>
      <c r="F435" s="25">
        <v>5</v>
      </c>
      <c r="H435" s="25" t="s">
        <v>5031</v>
      </c>
      <c r="I435" s="25" t="s">
        <v>3050</v>
      </c>
      <c r="T435" s="25" t="str">
        <f t="shared" si="19"/>
        <v xml:space="preserve">         </v>
      </c>
      <c r="U435" s="25" t="s">
        <v>61</v>
      </c>
      <c r="V435" s="25" t="s">
        <v>61</v>
      </c>
      <c r="W435" s="25" t="s">
        <v>5032</v>
      </c>
      <c r="X435" s="25" t="s">
        <v>80</v>
      </c>
      <c r="Y435" s="25">
        <v>36</v>
      </c>
      <c r="Z435" s="25" t="s">
        <v>170</v>
      </c>
      <c r="AA435" s="25" t="s">
        <v>66</v>
      </c>
      <c r="AH435" s="25" t="s">
        <v>5033</v>
      </c>
      <c r="AI435" s="25" t="s">
        <v>5034</v>
      </c>
      <c r="AJ435" s="25">
        <v>3360260</v>
      </c>
      <c r="AL435" s="25" t="s">
        <v>347</v>
      </c>
      <c r="AM435" s="25" t="s">
        <v>137</v>
      </c>
      <c r="AP435" s="25">
        <v>10</v>
      </c>
      <c r="AQ435" s="34">
        <v>41793</v>
      </c>
      <c r="AR435" s="34">
        <v>41793</v>
      </c>
      <c r="AS435" s="36">
        <f t="shared" si="18"/>
        <v>0</v>
      </c>
      <c r="AT435" s="25" t="s">
        <v>3256</v>
      </c>
      <c r="AU435" s="25" t="s">
        <v>15</v>
      </c>
    </row>
    <row r="436" spans="1:84">
      <c r="B436" s="25" t="s">
        <v>5035</v>
      </c>
      <c r="C436" s="25">
        <v>1310555</v>
      </c>
      <c r="D436" s="25" t="s">
        <v>3686</v>
      </c>
      <c r="H436" s="25" t="s">
        <v>5036</v>
      </c>
      <c r="I436" s="25" t="s">
        <v>5037</v>
      </c>
      <c r="J436" s="25" t="s">
        <v>4141</v>
      </c>
      <c r="K436" s="25">
        <v>41</v>
      </c>
      <c r="L436" s="25" t="s">
        <v>104</v>
      </c>
      <c r="M436" s="25" t="s">
        <v>66</v>
      </c>
      <c r="N436" s="25">
        <v>25</v>
      </c>
      <c r="P436" s="25">
        <v>37</v>
      </c>
      <c r="T436" s="25" t="str">
        <f t="shared" si="19"/>
        <v xml:space="preserve">Cl 41 B SUR 25  37   </v>
      </c>
      <c r="U436" s="25" t="s">
        <v>61</v>
      </c>
      <c r="V436" s="25">
        <v>2701155</v>
      </c>
      <c r="W436" s="25" t="s">
        <v>5038</v>
      </c>
      <c r="AH436" s="25" t="str">
        <f t="shared" si="20"/>
        <v xml:space="preserve">         </v>
      </c>
      <c r="AI436" s="25">
        <v>15237367</v>
      </c>
      <c r="AJ436" s="25">
        <v>3317201</v>
      </c>
      <c r="AK436" s="25" t="s">
        <v>322</v>
      </c>
      <c r="AM436" s="25" t="s">
        <v>138</v>
      </c>
      <c r="AP436" s="25">
        <v>6</v>
      </c>
      <c r="AQ436" s="34">
        <v>41785</v>
      </c>
      <c r="AR436" s="34">
        <v>41793</v>
      </c>
      <c r="AS436" s="36">
        <f t="shared" si="18"/>
        <v>8</v>
      </c>
      <c r="AT436" s="25" t="s">
        <v>792</v>
      </c>
      <c r="AU436" s="25" t="s">
        <v>750</v>
      </c>
      <c r="BL436" s="38">
        <v>41793</v>
      </c>
    </row>
    <row r="437" spans="1:84">
      <c r="B437" s="25" t="s">
        <v>5039</v>
      </c>
      <c r="C437" s="25">
        <v>1310598</v>
      </c>
      <c r="D437" s="25" t="s">
        <v>94</v>
      </c>
      <c r="H437" s="25" t="s">
        <v>5040</v>
      </c>
      <c r="I437" s="25" t="s">
        <v>3050</v>
      </c>
      <c r="T437" s="25" t="str">
        <f t="shared" si="19"/>
        <v xml:space="preserve">         </v>
      </c>
      <c r="U437" s="25" t="s">
        <v>61</v>
      </c>
      <c r="V437" s="25" t="s">
        <v>61</v>
      </c>
      <c r="W437" s="25" t="s">
        <v>5041</v>
      </c>
      <c r="X437" s="25" t="s">
        <v>63</v>
      </c>
      <c r="Y437" s="25">
        <v>24</v>
      </c>
      <c r="Z437" s="25" t="s">
        <v>81</v>
      </c>
      <c r="AB437" s="25">
        <v>41</v>
      </c>
      <c r="AD437" s="25">
        <v>150</v>
      </c>
      <c r="AE437" s="25" t="s">
        <v>66</v>
      </c>
      <c r="AH437" s="25" t="str">
        <f t="shared" si="20"/>
        <v xml:space="preserve">KR 24 C  41  150 SUR  </v>
      </c>
      <c r="AI437" s="25" t="s">
        <v>61</v>
      </c>
      <c r="AJ437" s="25" t="s">
        <v>61</v>
      </c>
      <c r="AK437" s="25" t="s">
        <v>3675</v>
      </c>
      <c r="AM437" s="25" t="s">
        <v>155</v>
      </c>
      <c r="AP437" s="25">
        <v>6</v>
      </c>
      <c r="AQ437" s="34">
        <v>41787</v>
      </c>
      <c r="AR437" s="34">
        <v>41787</v>
      </c>
      <c r="AS437" s="36">
        <f t="shared" si="18"/>
        <v>0</v>
      </c>
      <c r="AT437" s="25" t="s">
        <v>792</v>
      </c>
      <c r="AU437" t="s">
        <v>15</v>
      </c>
      <c r="AV437"/>
      <c r="AW437" s="38">
        <v>41786</v>
      </c>
      <c r="AX437" s="37" t="s">
        <v>1049</v>
      </c>
      <c r="AY437" s="38">
        <v>41898</v>
      </c>
      <c r="CF437" s="38">
        <v>41927</v>
      </c>
    </row>
    <row r="438" spans="1:84">
      <c r="B438" s="25" t="s">
        <v>5042</v>
      </c>
      <c r="C438" s="25">
        <v>1310600</v>
      </c>
      <c r="E438" s="25" t="s">
        <v>101</v>
      </c>
      <c r="H438" s="25" t="s">
        <v>694</v>
      </c>
      <c r="I438" s="25" t="s">
        <v>231</v>
      </c>
      <c r="T438" s="25" t="str">
        <f t="shared" si="19"/>
        <v xml:space="preserve">         </v>
      </c>
      <c r="U438" s="25" t="s">
        <v>61</v>
      </c>
      <c r="V438" s="25" t="s">
        <v>61</v>
      </c>
      <c r="W438" s="25" t="s">
        <v>5043</v>
      </c>
      <c r="X438" s="25" t="s">
        <v>63</v>
      </c>
      <c r="Y438" s="25">
        <v>39</v>
      </c>
      <c r="AB438" s="25">
        <v>46</v>
      </c>
      <c r="AC438" s="25" t="s">
        <v>72</v>
      </c>
      <c r="AD438" s="25">
        <v>13</v>
      </c>
      <c r="AE438" s="25" t="s">
        <v>66</v>
      </c>
      <c r="AH438" s="25" t="str">
        <f t="shared" si="20"/>
        <v xml:space="preserve">KR 39   46 F 13 SUR  </v>
      </c>
      <c r="AI438" s="25" t="s">
        <v>61</v>
      </c>
      <c r="AJ438" s="25" t="s">
        <v>61</v>
      </c>
      <c r="AK438" s="25" t="s">
        <v>3626</v>
      </c>
      <c r="AM438" s="25" t="s">
        <v>4020</v>
      </c>
      <c r="AP438" s="25">
        <v>7</v>
      </c>
      <c r="AQ438" s="34">
        <v>41787</v>
      </c>
      <c r="AR438" s="34">
        <v>41814</v>
      </c>
      <c r="AS438" s="36">
        <f t="shared" si="18"/>
        <v>27</v>
      </c>
      <c r="AT438" s="25" t="s">
        <v>792</v>
      </c>
      <c r="AU438" s="25" t="s">
        <v>15</v>
      </c>
      <c r="CF438" s="38">
        <v>41841</v>
      </c>
    </row>
    <row r="439" spans="1:84">
      <c r="B439" s="25" t="s">
        <v>5044</v>
      </c>
      <c r="C439" s="25">
        <v>1310601</v>
      </c>
      <c r="D439" s="25" t="s">
        <v>3686</v>
      </c>
      <c r="H439" s="25" t="s">
        <v>5045</v>
      </c>
      <c r="I439" s="25" t="s">
        <v>5046</v>
      </c>
      <c r="T439" s="25" t="str">
        <f t="shared" si="19"/>
        <v xml:space="preserve">         </v>
      </c>
      <c r="U439" s="25" t="s">
        <v>61</v>
      </c>
      <c r="V439" s="25" t="s">
        <v>61</v>
      </c>
      <c r="W439" s="25" t="s">
        <v>5047</v>
      </c>
      <c r="AH439" s="25" t="str">
        <f t="shared" si="20"/>
        <v xml:space="preserve">         </v>
      </c>
      <c r="AI439" s="25" t="s">
        <v>61</v>
      </c>
      <c r="AJ439" s="25" t="s">
        <v>61</v>
      </c>
      <c r="AL439" s="25" t="s">
        <v>91</v>
      </c>
      <c r="AM439" s="25" t="s">
        <v>138</v>
      </c>
      <c r="AP439" s="25">
        <v>12</v>
      </c>
      <c r="AQ439" s="34">
        <v>41787</v>
      </c>
      <c r="AR439" s="34">
        <v>41802</v>
      </c>
      <c r="AS439" s="36">
        <f t="shared" si="18"/>
        <v>15</v>
      </c>
      <c r="AT439" s="25" t="s">
        <v>792</v>
      </c>
      <c r="AU439" s="25" t="s">
        <v>195</v>
      </c>
    </row>
    <row r="440" spans="1:84">
      <c r="B440" s="25" t="s">
        <v>5048</v>
      </c>
      <c r="C440" s="25">
        <v>1310726</v>
      </c>
      <c r="E440" s="25" t="s">
        <v>58</v>
      </c>
      <c r="F440" s="25">
        <v>3</v>
      </c>
      <c r="H440" s="25" t="s">
        <v>5049</v>
      </c>
      <c r="I440" s="25" t="s">
        <v>3050</v>
      </c>
      <c r="T440" s="25" t="str">
        <f t="shared" si="19"/>
        <v xml:space="preserve">         </v>
      </c>
      <c r="U440" s="25" t="s">
        <v>61</v>
      </c>
      <c r="V440" s="25" t="s">
        <v>61</v>
      </c>
      <c r="W440" s="25" t="s">
        <v>5050</v>
      </c>
      <c r="X440" s="25" t="s">
        <v>80</v>
      </c>
      <c r="Y440" s="25">
        <v>38</v>
      </c>
      <c r="AA440" s="25" t="s">
        <v>66</v>
      </c>
      <c r="AB440" s="25">
        <v>38</v>
      </c>
      <c r="AD440" s="25">
        <v>38</v>
      </c>
      <c r="AH440" s="25" t="str">
        <f t="shared" si="20"/>
        <v xml:space="preserve">CL 38  SUR 38  38   </v>
      </c>
      <c r="AI440" s="25" t="s">
        <v>61</v>
      </c>
      <c r="AJ440" s="25">
        <v>2762685</v>
      </c>
      <c r="AK440" s="25" t="s">
        <v>211</v>
      </c>
      <c r="AM440" s="25" t="s">
        <v>3889</v>
      </c>
      <c r="AP440" s="25">
        <v>9</v>
      </c>
      <c r="AQ440" s="34">
        <v>41789</v>
      </c>
      <c r="AR440" s="34">
        <v>41789</v>
      </c>
      <c r="AS440" s="36">
        <f t="shared" si="18"/>
        <v>0</v>
      </c>
      <c r="AT440" s="25" t="s">
        <v>3256</v>
      </c>
      <c r="AU440" s="25" t="s">
        <v>15</v>
      </c>
      <c r="AW440" s="38">
        <v>41788</v>
      </c>
      <c r="AX440" s="37" t="s">
        <v>5051</v>
      </c>
      <c r="AY440" s="38">
        <v>41789</v>
      </c>
    </row>
    <row r="441" spans="1:84">
      <c r="A441" s="25" t="s">
        <v>5052</v>
      </c>
      <c r="B441" s="25" t="s">
        <v>5053</v>
      </c>
      <c r="C441" s="25">
        <v>1310704</v>
      </c>
      <c r="D441" s="25" t="s">
        <v>3591</v>
      </c>
      <c r="H441" s="25" t="s">
        <v>5054</v>
      </c>
      <c r="I441" s="25" t="s">
        <v>5055</v>
      </c>
      <c r="J441" s="25" t="s">
        <v>146</v>
      </c>
      <c r="K441" s="25">
        <v>32</v>
      </c>
      <c r="L441" s="25" t="s">
        <v>744</v>
      </c>
      <c r="M441" s="25" t="s">
        <v>66</v>
      </c>
      <c r="N441" s="25">
        <v>31</v>
      </c>
      <c r="O441" s="25" t="s">
        <v>198</v>
      </c>
      <c r="P441" s="25">
        <v>11</v>
      </c>
      <c r="T441" s="25" t="str">
        <f t="shared" si="19"/>
        <v xml:space="preserve">TR 32 CC SUR 31 BB 11   </v>
      </c>
      <c r="U441" s="25" t="s">
        <v>5056</v>
      </c>
      <c r="V441" s="25">
        <v>2709948</v>
      </c>
      <c r="W441" s="25" t="s">
        <v>5057</v>
      </c>
      <c r="X441" s="25" t="s">
        <v>146</v>
      </c>
      <c r="Y441" s="25">
        <v>32</v>
      </c>
      <c r="Z441" s="25" t="s">
        <v>744</v>
      </c>
      <c r="AA441" s="25" t="s">
        <v>66</v>
      </c>
      <c r="AB441" s="25">
        <v>31</v>
      </c>
      <c r="AC441" s="25" t="s">
        <v>198</v>
      </c>
      <c r="AD441" s="25">
        <v>11</v>
      </c>
      <c r="AF441" s="25">
        <v>24</v>
      </c>
      <c r="AG441" s="25">
        <v>104</v>
      </c>
      <c r="AH441" s="25" t="str">
        <f t="shared" si="20"/>
        <v>TR 32 CC SUR 31 BB 11  24 104</v>
      </c>
      <c r="AI441" s="25" t="s">
        <v>61</v>
      </c>
      <c r="AJ441" s="25">
        <v>2706657</v>
      </c>
      <c r="AK441" s="25" t="s">
        <v>449</v>
      </c>
      <c r="AM441" s="25" t="s">
        <v>4071</v>
      </c>
      <c r="AP441" s="25">
        <v>3</v>
      </c>
      <c r="AQ441" s="34">
        <v>41793</v>
      </c>
      <c r="AR441" s="34">
        <v>41831</v>
      </c>
      <c r="AS441" s="36">
        <f t="shared" si="18"/>
        <v>38</v>
      </c>
      <c r="AT441" s="25" t="s">
        <v>806</v>
      </c>
      <c r="AU441" s="25" t="s">
        <v>15</v>
      </c>
      <c r="CF441" s="38">
        <v>41841</v>
      </c>
    </row>
    <row r="442" spans="1:84">
      <c r="B442" s="25" t="s">
        <v>5058</v>
      </c>
      <c r="C442" s="25" t="s">
        <v>5059</v>
      </c>
      <c r="E442" s="25" t="s">
        <v>101</v>
      </c>
      <c r="H442" s="25" t="s">
        <v>5060</v>
      </c>
      <c r="I442" s="25" t="s">
        <v>5061</v>
      </c>
      <c r="J442" s="25" t="s">
        <v>63</v>
      </c>
      <c r="K442" s="25">
        <v>45</v>
      </c>
      <c r="L442" s="25" t="s">
        <v>394</v>
      </c>
      <c r="N442" s="25">
        <v>40</v>
      </c>
      <c r="O442" s="25" t="s">
        <v>83</v>
      </c>
      <c r="P442" s="25">
        <v>31</v>
      </c>
      <c r="Q442" s="25" t="s">
        <v>66</v>
      </c>
      <c r="R442" s="25">
        <v>7</v>
      </c>
      <c r="S442" s="25">
        <v>401</v>
      </c>
      <c r="T442" s="25" t="str">
        <f t="shared" si="19"/>
        <v>KR 45 H  40 A 31 SUR 7 401</v>
      </c>
      <c r="U442" s="25">
        <v>3520796</v>
      </c>
      <c r="V442" s="25">
        <v>3314749</v>
      </c>
      <c r="W442" s="25" t="s">
        <v>5062</v>
      </c>
      <c r="AH442" s="25" t="str">
        <f t="shared" si="20"/>
        <v xml:space="preserve">         </v>
      </c>
      <c r="AI442" s="25" t="s">
        <v>61</v>
      </c>
      <c r="AJ442" s="25" t="s">
        <v>61</v>
      </c>
      <c r="AK442" s="25" t="s">
        <v>4173</v>
      </c>
      <c r="AM442" s="25" t="s">
        <v>4483</v>
      </c>
      <c r="AP442" s="25">
        <v>8</v>
      </c>
      <c r="AQ442" s="34">
        <v>41787</v>
      </c>
      <c r="AR442" s="34">
        <v>41823</v>
      </c>
      <c r="AS442" s="36">
        <f t="shared" si="18"/>
        <v>36</v>
      </c>
      <c r="AT442" s="25" t="s">
        <v>792</v>
      </c>
      <c r="AU442" s="25" t="s">
        <v>15</v>
      </c>
    </row>
    <row r="443" spans="1:84">
      <c r="B443" s="25" t="s">
        <v>5063</v>
      </c>
      <c r="C443" s="25">
        <v>1310719</v>
      </c>
      <c r="D443" s="25" t="s">
        <v>3686</v>
      </c>
      <c r="H443" s="25" t="s">
        <v>5064</v>
      </c>
      <c r="I443" s="25" t="s">
        <v>5065</v>
      </c>
      <c r="T443" s="25" t="str">
        <f t="shared" si="19"/>
        <v xml:space="preserve">         </v>
      </c>
      <c r="U443" s="25" t="s">
        <v>61</v>
      </c>
      <c r="V443" s="25" t="s">
        <v>61</v>
      </c>
      <c r="W443" s="25" t="s">
        <v>5066</v>
      </c>
      <c r="AH443" s="25" t="str">
        <f t="shared" si="20"/>
        <v xml:space="preserve">         </v>
      </c>
      <c r="AI443" s="25" t="s">
        <v>61</v>
      </c>
      <c r="AJ443" s="25" t="s">
        <v>61</v>
      </c>
      <c r="AK443" s="25" t="s">
        <v>262</v>
      </c>
      <c r="AM443" s="25" t="s">
        <v>4491</v>
      </c>
      <c r="AP443" s="25">
        <v>3</v>
      </c>
      <c r="AQ443" s="34">
        <v>41789</v>
      </c>
      <c r="AR443" s="34">
        <v>41789</v>
      </c>
      <c r="AS443" s="36">
        <f t="shared" si="18"/>
        <v>0</v>
      </c>
      <c r="AT443" s="25" t="s">
        <v>792</v>
      </c>
      <c r="AU443" s="25" t="s">
        <v>15</v>
      </c>
      <c r="CF443" s="38">
        <v>41827</v>
      </c>
    </row>
    <row r="444" spans="1:84">
      <c r="B444" s="25" t="s">
        <v>5067</v>
      </c>
      <c r="C444" s="25">
        <v>1310744</v>
      </c>
      <c r="D444" s="25" t="s">
        <v>3591</v>
      </c>
      <c r="H444" s="25" t="s">
        <v>5054</v>
      </c>
      <c r="I444" s="25" t="s">
        <v>5068</v>
      </c>
      <c r="J444" s="25" t="s">
        <v>4141</v>
      </c>
      <c r="K444" s="25">
        <v>48</v>
      </c>
      <c r="L444" s="25" t="s">
        <v>81</v>
      </c>
      <c r="M444" s="25" t="s">
        <v>66</v>
      </c>
      <c r="N444" s="25">
        <v>39</v>
      </c>
      <c r="O444" s="25" t="s">
        <v>83</v>
      </c>
      <c r="P444" s="25">
        <v>71</v>
      </c>
      <c r="T444" s="25" t="str">
        <f t="shared" si="19"/>
        <v xml:space="preserve">Cl 48 C SUR 39 A 71   </v>
      </c>
      <c r="U444" s="25" t="s">
        <v>61</v>
      </c>
      <c r="V444" s="25">
        <v>3116296366</v>
      </c>
      <c r="W444" s="25" t="s">
        <v>5069</v>
      </c>
      <c r="X444" s="25" t="s">
        <v>80</v>
      </c>
      <c r="Y444" s="25">
        <v>48</v>
      </c>
      <c r="Z444" s="25" t="s">
        <v>81</v>
      </c>
      <c r="AA444" s="25" t="s">
        <v>66</v>
      </c>
      <c r="AB444" s="25">
        <v>39</v>
      </c>
      <c r="AC444" s="25" t="s">
        <v>83</v>
      </c>
      <c r="AD444" s="25">
        <v>155</v>
      </c>
      <c r="AI444" s="25" t="s">
        <v>61</v>
      </c>
      <c r="AJ444" s="25">
        <v>3006019542</v>
      </c>
      <c r="AK444" s="25" t="s">
        <v>3626</v>
      </c>
      <c r="AM444" s="25" t="s">
        <v>4020</v>
      </c>
      <c r="AP444" s="25">
        <v>7</v>
      </c>
      <c r="AQ444" s="34">
        <v>41793</v>
      </c>
      <c r="AS444" s="36">
        <f t="shared" si="18"/>
        <v>-41793</v>
      </c>
      <c r="AT444" s="25" t="s">
        <v>806</v>
      </c>
      <c r="AU444" s="25" t="s">
        <v>15</v>
      </c>
    </row>
    <row r="445" spans="1:84">
      <c r="B445" s="25" t="s">
        <v>5070</v>
      </c>
      <c r="C445" s="25" t="s">
        <v>5071</v>
      </c>
      <c r="D445" s="25" t="s">
        <v>3686</v>
      </c>
      <c r="G445" s="25" t="s">
        <v>5072</v>
      </c>
      <c r="H445" s="25" t="s">
        <v>4887</v>
      </c>
      <c r="I445" s="25" t="s">
        <v>60</v>
      </c>
      <c r="T445" s="25" t="str">
        <f t="shared" si="19"/>
        <v xml:space="preserve">         </v>
      </c>
      <c r="U445" s="25" t="s">
        <v>61</v>
      </c>
      <c r="V445" s="25" t="s">
        <v>61</v>
      </c>
      <c r="W445" s="25" t="s">
        <v>5073</v>
      </c>
      <c r="AH445" s="25" t="str">
        <f t="shared" si="20"/>
        <v xml:space="preserve">         </v>
      </c>
      <c r="AI445" s="25" t="s">
        <v>61</v>
      </c>
      <c r="AJ445" s="25">
        <v>3861628</v>
      </c>
      <c r="AL445" s="25" t="s">
        <v>91</v>
      </c>
      <c r="AM445" s="25" t="s">
        <v>138</v>
      </c>
      <c r="AP445" s="25">
        <v>12</v>
      </c>
      <c r="AQ445" s="34">
        <v>41793</v>
      </c>
      <c r="AR445" s="34">
        <v>41793</v>
      </c>
      <c r="AS445" s="36">
        <f t="shared" si="18"/>
        <v>0</v>
      </c>
      <c r="AT445" s="25" t="s">
        <v>366</v>
      </c>
      <c r="AU445" s="25" t="s">
        <v>15</v>
      </c>
      <c r="AW445" s="38">
        <v>41773</v>
      </c>
      <c r="AX445" s="37" t="s">
        <v>140</v>
      </c>
      <c r="AY445" s="38">
        <v>41773</v>
      </c>
      <c r="CF445" s="38">
        <v>42053</v>
      </c>
    </row>
    <row r="446" spans="1:84">
      <c r="B446" s="25" t="s">
        <v>5074</v>
      </c>
      <c r="C446" s="25">
        <v>1310750</v>
      </c>
      <c r="D446" s="25" t="s">
        <v>125</v>
      </c>
      <c r="G446" s="25" t="s">
        <v>5075</v>
      </c>
      <c r="H446" s="25" t="s">
        <v>4887</v>
      </c>
      <c r="I446" s="25" t="s">
        <v>60</v>
      </c>
      <c r="T446" s="25" t="str">
        <f t="shared" si="19"/>
        <v xml:space="preserve">         </v>
      </c>
      <c r="U446" s="25" t="s">
        <v>61</v>
      </c>
      <c r="V446" s="25" t="s">
        <v>61</v>
      </c>
      <c r="W446" s="25" t="s">
        <v>5076</v>
      </c>
      <c r="X446" s="25" t="s">
        <v>63</v>
      </c>
      <c r="Y446" s="25">
        <v>46</v>
      </c>
      <c r="AB446" s="25">
        <v>20</v>
      </c>
      <c r="AD446" s="25">
        <v>79</v>
      </c>
      <c r="AE446" s="25" t="s">
        <v>66</v>
      </c>
      <c r="AH446" s="25" t="str">
        <f t="shared" si="20"/>
        <v xml:space="preserve">KR 46   20  79 SUR  </v>
      </c>
      <c r="AI446" s="25" t="s">
        <v>61</v>
      </c>
      <c r="AJ446" s="25" t="s">
        <v>61</v>
      </c>
      <c r="AK446" s="25" t="s">
        <v>243</v>
      </c>
      <c r="AM446" s="25" t="s">
        <v>176</v>
      </c>
      <c r="AP446" s="25">
        <v>2</v>
      </c>
      <c r="AQ446" s="34">
        <v>41793</v>
      </c>
      <c r="AR446" s="34">
        <v>41793</v>
      </c>
      <c r="AS446" s="36">
        <f t="shared" si="18"/>
        <v>0</v>
      </c>
      <c r="AT446" s="25" t="s">
        <v>792</v>
      </c>
      <c r="AU446" s="25" t="s">
        <v>195</v>
      </c>
      <c r="AW446" s="38">
        <v>41788</v>
      </c>
      <c r="AX446" s="37" t="s">
        <v>140</v>
      </c>
      <c r="AY446" s="38">
        <v>41788</v>
      </c>
    </row>
    <row r="447" spans="1:84">
      <c r="B447" s="25" t="s">
        <v>5077</v>
      </c>
      <c r="C447" s="25">
        <v>1310752</v>
      </c>
      <c r="E447" s="25" t="s">
        <v>58</v>
      </c>
      <c r="H447" s="25" t="s">
        <v>5078</v>
      </c>
      <c r="I447" s="25" t="s">
        <v>5079</v>
      </c>
      <c r="J447" s="25" t="s">
        <v>4141</v>
      </c>
      <c r="K447" s="25">
        <v>36</v>
      </c>
      <c r="L447" s="25" t="s">
        <v>104</v>
      </c>
      <c r="M447" s="25" t="s">
        <v>66</v>
      </c>
      <c r="N447" s="25">
        <v>25</v>
      </c>
      <c r="P447" s="25">
        <v>84</v>
      </c>
      <c r="T447" s="25" t="str">
        <f t="shared" si="19"/>
        <v xml:space="preserve">Cl 36 B SUR 25  84   </v>
      </c>
      <c r="U447" s="25">
        <v>43521616</v>
      </c>
      <c r="V447" s="25">
        <v>3148912417</v>
      </c>
      <c r="W447" s="25" t="s">
        <v>82</v>
      </c>
      <c r="AH447" s="25" t="str">
        <f t="shared" si="20"/>
        <v xml:space="preserve">         </v>
      </c>
      <c r="AI447" s="25" t="s">
        <v>61</v>
      </c>
      <c r="AJ447" s="25" t="s">
        <v>61</v>
      </c>
      <c r="AL447" s="25" t="s">
        <v>347</v>
      </c>
      <c r="AM447" s="25" t="s">
        <v>137</v>
      </c>
      <c r="AP447" s="25">
        <v>10</v>
      </c>
      <c r="AQ447" s="34">
        <v>41793</v>
      </c>
      <c r="AR447" s="34">
        <v>41823</v>
      </c>
      <c r="AS447" s="36">
        <f t="shared" si="18"/>
        <v>30</v>
      </c>
      <c r="AT447" s="25" t="s">
        <v>792</v>
      </c>
      <c r="AU447" s="25" t="s">
        <v>15</v>
      </c>
      <c r="CF447" s="38">
        <v>41878</v>
      </c>
    </row>
    <row r="448" spans="1:84">
      <c r="B448" s="25" t="s">
        <v>5080</v>
      </c>
      <c r="C448" s="25">
        <v>1310753</v>
      </c>
      <c r="E448" s="25" t="s">
        <v>101</v>
      </c>
      <c r="H448" s="25" t="s">
        <v>694</v>
      </c>
      <c r="I448" s="25" t="s">
        <v>5081</v>
      </c>
      <c r="J448" s="25" t="s">
        <v>63</v>
      </c>
      <c r="K448" s="25">
        <v>41</v>
      </c>
      <c r="N448" s="25">
        <v>40</v>
      </c>
      <c r="O448" s="25" t="s">
        <v>136</v>
      </c>
      <c r="P448" s="25">
        <v>34</v>
      </c>
      <c r="Q448" s="25" t="s">
        <v>66</v>
      </c>
      <c r="T448" s="25" t="str">
        <f t="shared" si="19"/>
        <v xml:space="preserve">KR 41   40 DD 34 SUR  </v>
      </c>
      <c r="U448" s="25">
        <v>21307772</v>
      </c>
      <c r="V448" s="25">
        <v>2763532</v>
      </c>
      <c r="W448" s="25" t="s">
        <v>2182</v>
      </c>
      <c r="AH448" s="25" t="str">
        <f t="shared" si="20"/>
        <v xml:space="preserve">         </v>
      </c>
      <c r="AI448" s="25" t="s">
        <v>61</v>
      </c>
      <c r="AJ448" s="25" t="s">
        <v>61</v>
      </c>
      <c r="AK448" s="25" t="s">
        <v>67</v>
      </c>
      <c r="AM448" s="25" t="s">
        <v>68</v>
      </c>
      <c r="AP448" s="25">
        <v>7</v>
      </c>
      <c r="AQ448" s="34">
        <v>41793</v>
      </c>
      <c r="AR448" s="34">
        <v>41823</v>
      </c>
      <c r="AS448" s="36">
        <f t="shared" si="18"/>
        <v>30</v>
      </c>
      <c r="AT448" s="25" t="s">
        <v>792</v>
      </c>
      <c r="AU448" s="25" t="s">
        <v>15</v>
      </c>
      <c r="AW448" s="37" t="s">
        <v>5082</v>
      </c>
      <c r="AX448" s="37" t="s">
        <v>5083</v>
      </c>
      <c r="AY448" s="38">
        <v>41823</v>
      </c>
      <c r="CF448" s="38">
        <v>41926</v>
      </c>
    </row>
    <row r="449" spans="1:84">
      <c r="B449" s="25" t="s">
        <v>5084</v>
      </c>
      <c r="C449" s="25">
        <v>1310782</v>
      </c>
      <c r="E449" s="25" t="s">
        <v>101</v>
      </c>
      <c r="H449" s="25" t="s">
        <v>694</v>
      </c>
      <c r="I449" s="25" t="s">
        <v>231</v>
      </c>
      <c r="T449" s="25" t="str">
        <f t="shared" si="19"/>
        <v xml:space="preserve">         </v>
      </c>
      <c r="U449" s="25" t="s">
        <v>61</v>
      </c>
      <c r="V449" s="25" t="s">
        <v>61</v>
      </c>
      <c r="W449" s="25" t="s">
        <v>5085</v>
      </c>
      <c r="X449" s="25" t="s">
        <v>80</v>
      </c>
      <c r="Y449" s="25">
        <v>48</v>
      </c>
      <c r="Z449" s="25" t="s">
        <v>81</v>
      </c>
      <c r="AA449" s="25" t="s">
        <v>66</v>
      </c>
      <c r="AB449" s="25">
        <v>42</v>
      </c>
      <c r="AC449" s="25" t="s">
        <v>744</v>
      </c>
      <c r="AD449" s="25">
        <v>10</v>
      </c>
      <c r="AH449" s="25" t="str">
        <f t="shared" si="20"/>
        <v xml:space="preserve">CL 48 C SUR 42 CC 10   </v>
      </c>
      <c r="AI449" s="25" t="s">
        <v>61</v>
      </c>
      <c r="AJ449" s="25" t="s">
        <v>61</v>
      </c>
      <c r="AK449" s="25" t="s">
        <v>316</v>
      </c>
      <c r="AM449" s="25" t="s">
        <v>3880</v>
      </c>
      <c r="AP449" s="25">
        <v>7</v>
      </c>
      <c r="AQ449" s="34">
        <v>41794</v>
      </c>
      <c r="AR449" s="34">
        <v>41816</v>
      </c>
      <c r="AS449" s="36">
        <f t="shared" si="18"/>
        <v>22</v>
      </c>
      <c r="AT449" s="25" t="s">
        <v>792</v>
      </c>
      <c r="AU449" s="25" t="s">
        <v>15</v>
      </c>
      <c r="CF449" s="38">
        <v>41841</v>
      </c>
    </row>
    <row r="450" spans="1:84">
      <c r="B450" s="25" t="s">
        <v>5086</v>
      </c>
      <c r="C450" s="25" t="s">
        <v>5087</v>
      </c>
      <c r="D450" s="25" t="s">
        <v>3686</v>
      </c>
      <c r="G450" s="25" t="s">
        <v>5088</v>
      </c>
      <c r="H450" s="25" t="s">
        <v>4887</v>
      </c>
      <c r="I450" s="25" t="s">
        <v>60</v>
      </c>
      <c r="T450" s="25" t="str">
        <f t="shared" si="19"/>
        <v xml:space="preserve">         </v>
      </c>
      <c r="U450" s="25" t="s">
        <v>61</v>
      </c>
      <c r="V450" s="25" t="s">
        <v>61</v>
      </c>
      <c r="W450" s="25" t="s">
        <v>5089</v>
      </c>
      <c r="X450" s="25" t="s">
        <v>80</v>
      </c>
      <c r="Y450" s="25">
        <v>23</v>
      </c>
      <c r="AA450" s="25" t="s">
        <v>66</v>
      </c>
      <c r="AB450" s="25">
        <v>15</v>
      </c>
      <c r="AD450" s="25">
        <v>50</v>
      </c>
      <c r="AH450" s="25" t="str">
        <f t="shared" si="20"/>
        <v xml:space="preserve">CL 23  SUR 15  50   </v>
      </c>
      <c r="AI450" s="25" t="s">
        <v>61</v>
      </c>
      <c r="AJ450" s="25">
        <v>3175324</v>
      </c>
      <c r="AK450" s="25" t="s">
        <v>374</v>
      </c>
      <c r="AM450" s="25" t="s">
        <v>375</v>
      </c>
      <c r="AP450" s="25">
        <v>4</v>
      </c>
      <c r="AQ450" s="34">
        <v>41793</v>
      </c>
      <c r="AR450" s="34">
        <v>41793</v>
      </c>
      <c r="AS450" s="36">
        <f t="shared" si="18"/>
        <v>0</v>
      </c>
      <c r="AT450" s="25" t="s">
        <v>792</v>
      </c>
      <c r="AU450" s="25" t="s">
        <v>195</v>
      </c>
      <c r="AW450" s="38">
        <v>41793</v>
      </c>
      <c r="AX450" s="37" t="s">
        <v>140</v>
      </c>
      <c r="AY450" s="38">
        <v>41793</v>
      </c>
    </row>
    <row r="451" spans="1:84">
      <c r="A451" s="25" t="s">
        <v>5090</v>
      </c>
      <c r="B451" s="25" t="s">
        <v>5091</v>
      </c>
      <c r="D451" s="25" t="s">
        <v>3686</v>
      </c>
      <c r="H451" s="25" t="s">
        <v>5092</v>
      </c>
      <c r="I451" s="25" t="s">
        <v>218</v>
      </c>
      <c r="T451" s="25" t="str">
        <f t="shared" si="19"/>
        <v xml:space="preserve">         </v>
      </c>
      <c r="U451" s="25" t="s">
        <v>61</v>
      </c>
      <c r="V451" s="25" t="s">
        <v>61</v>
      </c>
      <c r="W451" s="25" t="s">
        <v>5093</v>
      </c>
      <c r="X451" s="25" t="s">
        <v>80</v>
      </c>
      <c r="Y451" s="25">
        <v>23</v>
      </c>
      <c r="AA451" s="25" t="s">
        <v>66</v>
      </c>
      <c r="AB451" s="25">
        <v>15</v>
      </c>
      <c r="AD451" s="25">
        <v>175</v>
      </c>
      <c r="AH451" s="25" t="str">
        <f t="shared" si="20"/>
        <v xml:space="preserve">CL 23  SUR 15  175   </v>
      </c>
      <c r="AI451" s="25" t="s">
        <v>61</v>
      </c>
      <c r="AJ451" s="25">
        <v>4442420</v>
      </c>
      <c r="AK451" s="25" t="s">
        <v>374</v>
      </c>
      <c r="AM451" s="25" t="s">
        <v>375</v>
      </c>
      <c r="AP451" s="25">
        <v>4</v>
      </c>
      <c r="AQ451" s="34">
        <v>41787</v>
      </c>
      <c r="AS451" s="36">
        <f t="shared" si="18"/>
        <v>-41787</v>
      </c>
      <c r="AT451" s="25" t="s">
        <v>792</v>
      </c>
      <c r="AU451" s="25" t="s">
        <v>252</v>
      </c>
    </row>
    <row r="452" spans="1:84">
      <c r="B452" s="25" t="s">
        <v>5094</v>
      </c>
      <c r="C452" s="25" t="s">
        <v>5095</v>
      </c>
      <c r="D452" s="25" t="s">
        <v>3591</v>
      </c>
      <c r="E452" s="25" t="s">
        <v>101</v>
      </c>
      <c r="H452" s="25" t="s">
        <v>5096</v>
      </c>
      <c r="I452" s="25" t="s">
        <v>5097</v>
      </c>
      <c r="J452" s="25" t="s">
        <v>63</v>
      </c>
      <c r="K452" s="25">
        <v>27</v>
      </c>
      <c r="N452" s="25">
        <v>23</v>
      </c>
      <c r="P452" s="25">
        <v>117</v>
      </c>
      <c r="Q452" s="25" t="s">
        <v>66</v>
      </c>
      <c r="T452" s="25" t="str">
        <f t="shared" si="19"/>
        <v xml:space="preserve">KR 27   23  117 SUR  </v>
      </c>
      <c r="U452" s="25">
        <v>42873444</v>
      </c>
      <c r="V452" s="25">
        <v>3002746780</v>
      </c>
      <c r="W452" s="25" t="s">
        <v>5098</v>
      </c>
      <c r="AH452" s="25" t="str">
        <f t="shared" si="20"/>
        <v xml:space="preserve">         </v>
      </c>
      <c r="AI452" s="25" t="s">
        <v>61</v>
      </c>
      <c r="AJ452" s="25" t="s">
        <v>61</v>
      </c>
      <c r="AK452" s="25" t="s">
        <v>374</v>
      </c>
      <c r="AM452" s="25" t="s">
        <v>375</v>
      </c>
      <c r="AP452" s="25">
        <v>4</v>
      </c>
      <c r="AQ452" s="34">
        <v>41775</v>
      </c>
      <c r="AS452" s="36">
        <f t="shared" si="18"/>
        <v>-41775</v>
      </c>
      <c r="AT452" s="25" t="s">
        <v>792</v>
      </c>
      <c r="AU452" s="25" t="s">
        <v>15</v>
      </c>
      <c r="AW452" s="38">
        <v>41775</v>
      </c>
      <c r="AX452" s="37" t="s">
        <v>5099</v>
      </c>
      <c r="AY452" s="38">
        <v>41898</v>
      </c>
      <c r="CF452" s="38">
        <v>41927</v>
      </c>
    </row>
    <row r="453" spans="1:84">
      <c r="B453" s="25" t="s">
        <v>5100</v>
      </c>
      <c r="C453" s="25">
        <v>1311630</v>
      </c>
      <c r="D453" s="25" t="s">
        <v>125</v>
      </c>
      <c r="H453" s="25" t="s">
        <v>5101</v>
      </c>
      <c r="I453" s="25" t="s">
        <v>60</v>
      </c>
      <c r="T453" s="25" t="str">
        <f t="shared" si="19"/>
        <v xml:space="preserve">         </v>
      </c>
      <c r="U453" s="25" t="s">
        <v>61</v>
      </c>
      <c r="V453" s="25" t="s">
        <v>61</v>
      </c>
      <c r="W453" s="25" t="s">
        <v>5102</v>
      </c>
      <c r="X453" s="25" t="s">
        <v>146</v>
      </c>
      <c r="Y453" s="25">
        <v>33</v>
      </c>
      <c r="Z453" s="25" t="s">
        <v>83</v>
      </c>
      <c r="AA453" s="25" t="s">
        <v>66</v>
      </c>
      <c r="AB453" s="25">
        <v>32</v>
      </c>
      <c r="AC453" s="25" t="s">
        <v>170</v>
      </c>
      <c r="AD453" s="25">
        <v>31</v>
      </c>
      <c r="AH453" s="25" t="str">
        <f t="shared" si="20"/>
        <v xml:space="preserve">TR 33 A SUR 32 D 31   </v>
      </c>
      <c r="AI453" s="25" t="s">
        <v>61</v>
      </c>
      <c r="AJ453" s="25">
        <v>3319649</v>
      </c>
      <c r="AK453" s="25" t="s">
        <v>496</v>
      </c>
      <c r="AM453" s="25" t="s">
        <v>4116</v>
      </c>
      <c r="AP453" s="25">
        <v>9</v>
      </c>
      <c r="AQ453" s="34">
        <v>41810</v>
      </c>
      <c r="AR453" s="34">
        <v>41810</v>
      </c>
      <c r="AS453" s="36">
        <f t="shared" si="18"/>
        <v>0</v>
      </c>
      <c r="AT453" s="25" t="s">
        <v>792</v>
      </c>
      <c r="AU453" s="25" t="s">
        <v>15</v>
      </c>
      <c r="CF453" s="38">
        <v>41827</v>
      </c>
    </row>
    <row r="454" spans="1:84">
      <c r="B454" s="25" t="s">
        <v>5103</v>
      </c>
      <c r="C454" s="25">
        <v>1310790</v>
      </c>
      <c r="D454" s="25" t="s">
        <v>3591</v>
      </c>
      <c r="H454" s="25" t="s">
        <v>5104</v>
      </c>
      <c r="I454" s="25" t="s">
        <v>5105</v>
      </c>
      <c r="T454" s="25" t="str">
        <f t="shared" si="19"/>
        <v xml:space="preserve">         </v>
      </c>
      <c r="U454" s="25" t="s">
        <v>61</v>
      </c>
      <c r="V454" s="25" t="s">
        <v>61</v>
      </c>
      <c r="W454" s="25" t="s">
        <v>5106</v>
      </c>
      <c r="X454" s="25" t="s">
        <v>63</v>
      </c>
      <c r="Y454" s="25">
        <v>27</v>
      </c>
      <c r="AB454" s="25">
        <v>36</v>
      </c>
      <c r="AD454" s="25">
        <v>35</v>
      </c>
      <c r="AE454" s="25" t="s">
        <v>66</v>
      </c>
      <c r="AG454" s="25">
        <v>702</v>
      </c>
      <c r="AH454" s="25" t="str">
        <f t="shared" ref="AH454:AH491" si="21">CONCATENATE(X454," ",Y454," ",Z454," ",AA454," ",AB454," ",AC454," ",AD454," ",AE454," ",AF454," ",AG454)</f>
        <v>KR 27   36  35 SUR  702</v>
      </c>
      <c r="AI454" s="25" t="s">
        <v>61</v>
      </c>
      <c r="AJ454" s="25">
        <v>3361660</v>
      </c>
      <c r="AK454" s="25" t="s">
        <v>311</v>
      </c>
      <c r="AM454" s="25" t="s">
        <v>4051</v>
      </c>
      <c r="AP454" s="25">
        <v>5</v>
      </c>
      <c r="AQ454" s="34">
        <v>41794</v>
      </c>
      <c r="AR454" s="34">
        <v>41823</v>
      </c>
      <c r="AS454" s="36">
        <f t="shared" ref="AS454:AS517" si="22">AR454-AQ454</f>
        <v>29</v>
      </c>
      <c r="AT454" s="25" t="s">
        <v>792</v>
      </c>
      <c r="AU454" s="25" t="s">
        <v>15</v>
      </c>
      <c r="AW454" s="38">
        <v>41794</v>
      </c>
      <c r="AX454" s="37" t="s">
        <v>5107</v>
      </c>
      <c r="AY454" s="38">
        <v>41823</v>
      </c>
      <c r="CF454" s="38">
        <v>41878</v>
      </c>
    </row>
    <row r="455" spans="1:84">
      <c r="B455" s="25" t="s">
        <v>5108</v>
      </c>
      <c r="C455" s="25">
        <v>1221</v>
      </c>
      <c r="D455" s="25" t="s">
        <v>3686</v>
      </c>
      <c r="H455" s="25" t="s">
        <v>5109</v>
      </c>
      <c r="I455" s="25" t="s">
        <v>218</v>
      </c>
      <c r="T455" s="25" t="str">
        <f t="shared" ref="T455:T518" si="23">CONCATENATE(J455," ",K455," ",L455," ",M455," ",N455," ",O455," ",P455," ",Q455," ",R455," ",S455)</f>
        <v xml:space="preserve">         </v>
      </c>
      <c r="U455" s="25" t="s">
        <v>61</v>
      </c>
      <c r="V455" s="25" t="s">
        <v>61</v>
      </c>
      <c r="W455" s="25" t="s">
        <v>5110</v>
      </c>
      <c r="AH455" s="25" t="str">
        <f t="shared" si="21"/>
        <v xml:space="preserve">         </v>
      </c>
      <c r="AI455" s="25" t="s">
        <v>61</v>
      </c>
      <c r="AJ455" s="25">
        <v>3147266431</v>
      </c>
      <c r="AL455" s="25" t="s">
        <v>191</v>
      </c>
      <c r="AM455" s="25" t="s">
        <v>160</v>
      </c>
      <c r="AO455" s="25">
        <v>57</v>
      </c>
      <c r="AP455" s="25">
        <v>11</v>
      </c>
      <c r="AQ455" s="34">
        <v>41795</v>
      </c>
      <c r="AS455" s="36">
        <f t="shared" si="22"/>
        <v>-41795</v>
      </c>
      <c r="AT455" s="25" t="s">
        <v>792</v>
      </c>
      <c r="AU455" s="25" t="s">
        <v>252</v>
      </c>
    </row>
    <row r="456" spans="1:84">
      <c r="B456" s="25" t="s">
        <v>5111</v>
      </c>
      <c r="C456" s="25">
        <v>1310743</v>
      </c>
      <c r="D456" s="25" t="s">
        <v>94</v>
      </c>
      <c r="H456" s="25" t="s">
        <v>5112</v>
      </c>
      <c r="I456" s="25" t="s">
        <v>231</v>
      </c>
      <c r="T456" s="25" t="str">
        <f t="shared" si="23"/>
        <v xml:space="preserve">         </v>
      </c>
      <c r="U456" s="25" t="s">
        <v>61</v>
      </c>
      <c r="V456" s="25" t="s">
        <v>61</v>
      </c>
      <c r="W456" s="25" t="s">
        <v>5113</v>
      </c>
      <c r="X456" s="25" t="s">
        <v>63</v>
      </c>
      <c r="Y456" s="25">
        <v>29</v>
      </c>
      <c r="Z456" s="25" t="s">
        <v>81</v>
      </c>
      <c r="AB456" s="25">
        <v>40</v>
      </c>
      <c r="AC456" s="25" t="s">
        <v>72</v>
      </c>
      <c r="AD456" s="25">
        <v>76</v>
      </c>
      <c r="AE456" s="25" t="s">
        <v>66</v>
      </c>
      <c r="AH456" s="25" t="str">
        <f t="shared" si="21"/>
        <v xml:space="preserve">KR 29 C  40 F 76 SUR  </v>
      </c>
      <c r="AI456" s="25" t="s">
        <v>61</v>
      </c>
      <c r="AJ456" s="25" t="s">
        <v>61</v>
      </c>
      <c r="AK456" s="25" t="s">
        <v>3937</v>
      </c>
      <c r="AM456" s="25" t="s">
        <v>565</v>
      </c>
      <c r="AP456" s="25">
        <v>6</v>
      </c>
      <c r="AQ456" s="34">
        <v>41793</v>
      </c>
      <c r="AR456" s="34">
        <v>41814</v>
      </c>
      <c r="AS456" s="36">
        <f t="shared" si="22"/>
        <v>21</v>
      </c>
      <c r="AT456" s="25" t="s">
        <v>792</v>
      </c>
      <c r="AU456" s="25" t="s">
        <v>15</v>
      </c>
      <c r="CF456" s="38">
        <v>41876</v>
      </c>
    </row>
    <row r="457" spans="1:84">
      <c r="B457" s="25" t="s">
        <v>5114</v>
      </c>
      <c r="C457" s="25">
        <v>1310824</v>
      </c>
      <c r="E457" s="25" t="s">
        <v>101</v>
      </c>
      <c r="H457" s="25" t="s">
        <v>5115</v>
      </c>
      <c r="I457" s="25" t="s">
        <v>231</v>
      </c>
      <c r="T457" s="25" t="str">
        <f t="shared" si="23"/>
        <v xml:space="preserve">         </v>
      </c>
      <c r="U457" s="25" t="s">
        <v>61</v>
      </c>
      <c r="V457" s="25" t="s">
        <v>61</v>
      </c>
      <c r="W457" s="25" t="s">
        <v>199</v>
      </c>
      <c r="X457" s="25" t="s">
        <v>80</v>
      </c>
      <c r="Y457" s="25">
        <v>46</v>
      </c>
      <c r="Z457" s="25" t="s">
        <v>170</v>
      </c>
      <c r="AA457" s="25" t="s">
        <v>66</v>
      </c>
      <c r="AB457" s="25">
        <v>40</v>
      </c>
      <c r="AD457" s="25">
        <v>11</v>
      </c>
      <c r="AH457" s="25" t="str">
        <f t="shared" si="21"/>
        <v xml:space="preserve">CL 46 D SUR 40  11   </v>
      </c>
      <c r="AI457" s="25" t="s">
        <v>61</v>
      </c>
      <c r="AJ457" s="25" t="s">
        <v>61</v>
      </c>
      <c r="AK457" s="25" t="s">
        <v>3626</v>
      </c>
      <c r="AM457" s="25" t="s">
        <v>4020</v>
      </c>
      <c r="AP457" s="25">
        <v>7</v>
      </c>
      <c r="AQ457" s="34">
        <v>41796</v>
      </c>
      <c r="AR457" s="34">
        <v>41823</v>
      </c>
      <c r="AS457" s="36">
        <f t="shared" si="22"/>
        <v>27</v>
      </c>
      <c r="AT457" s="25" t="s">
        <v>792</v>
      </c>
      <c r="AU457" s="25" t="s">
        <v>195</v>
      </c>
    </row>
    <row r="458" spans="1:84">
      <c r="A458" s="25" t="s">
        <v>5116</v>
      </c>
      <c r="B458" s="25" t="s">
        <v>5117</v>
      </c>
      <c r="C458" s="25">
        <v>1311024</v>
      </c>
      <c r="D458" s="25" t="s">
        <v>125</v>
      </c>
      <c r="H458" s="25" t="s">
        <v>5118</v>
      </c>
      <c r="I458" s="25" t="s">
        <v>60</v>
      </c>
      <c r="T458" s="25" t="str">
        <f t="shared" si="23"/>
        <v xml:space="preserve">         </v>
      </c>
      <c r="U458" s="25" t="s">
        <v>61</v>
      </c>
      <c r="V458" s="25" t="s">
        <v>61</v>
      </c>
      <c r="W458" s="25" t="s">
        <v>5119</v>
      </c>
      <c r="X458" s="25" t="s">
        <v>80</v>
      </c>
      <c r="Y458" s="25">
        <v>48</v>
      </c>
      <c r="Z458" s="25" t="s">
        <v>81</v>
      </c>
      <c r="AA458" s="25" t="s">
        <v>66</v>
      </c>
      <c r="AB458" s="25">
        <v>39</v>
      </c>
      <c r="AC458" s="25" t="s">
        <v>83</v>
      </c>
      <c r="AD458" s="25">
        <v>110</v>
      </c>
      <c r="AH458" s="25" t="str">
        <f t="shared" si="21"/>
        <v xml:space="preserve">CL 48 C SUR 39 A 110   </v>
      </c>
      <c r="AI458" s="25">
        <v>3363137</v>
      </c>
      <c r="AJ458" s="25">
        <v>3192488614</v>
      </c>
      <c r="AK458" s="25" t="s">
        <v>3626</v>
      </c>
      <c r="AM458" s="25" t="s">
        <v>4020</v>
      </c>
      <c r="AP458" s="25">
        <v>7</v>
      </c>
      <c r="AQ458" s="34">
        <v>41799</v>
      </c>
      <c r="AR458" s="34">
        <v>41799</v>
      </c>
      <c r="AS458" s="36">
        <f t="shared" si="22"/>
        <v>0</v>
      </c>
      <c r="AT458" s="25" t="s">
        <v>792</v>
      </c>
      <c r="AU458" s="25" t="s">
        <v>15</v>
      </c>
      <c r="AW458" s="38">
        <v>41799</v>
      </c>
      <c r="AX458" s="37" t="s">
        <v>859</v>
      </c>
      <c r="AY458" s="38">
        <v>41803</v>
      </c>
      <c r="CF458" s="38">
        <v>41827</v>
      </c>
    </row>
    <row r="459" spans="1:84">
      <c r="B459" s="25" t="s">
        <v>5120</v>
      </c>
      <c r="C459" s="25">
        <v>129553</v>
      </c>
      <c r="E459" s="25" t="s">
        <v>58</v>
      </c>
      <c r="H459" s="25" t="s">
        <v>5121</v>
      </c>
      <c r="I459" s="25" t="s">
        <v>4422</v>
      </c>
      <c r="T459" s="25" t="str">
        <f t="shared" si="23"/>
        <v xml:space="preserve">         </v>
      </c>
      <c r="U459" s="25" t="s">
        <v>61</v>
      </c>
      <c r="V459" s="25" t="s">
        <v>61</v>
      </c>
      <c r="W459" s="25" t="s">
        <v>5122</v>
      </c>
      <c r="AH459" s="25" t="str">
        <f t="shared" si="21"/>
        <v xml:space="preserve">         </v>
      </c>
      <c r="AI459" s="25" t="s">
        <v>61</v>
      </c>
      <c r="AJ459" s="25" t="s">
        <v>61</v>
      </c>
      <c r="AK459" s="25" t="s">
        <v>276</v>
      </c>
      <c r="AM459" s="25" t="s">
        <v>4423</v>
      </c>
      <c r="AP459" s="25">
        <v>5</v>
      </c>
      <c r="AQ459" s="34">
        <v>41800</v>
      </c>
      <c r="AR459" s="34">
        <v>41830</v>
      </c>
      <c r="AS459" s="36">
        <f t="shared" si="22"/>
        <v>30</v>
      </c>
      <c r="AT459" s="25" t="s">
        <v>3256</v>
      </c>
      <c r="AU459" s="25" t="s">
        <v>704</v>
      </c>
    </row>
    <row r="460" spans="1:84">
      <c r="B460" s="25" t="s">
        <v>5123</v>
      </c>
      <c r="C460" s="25">
        <v>1345</v>
      </c>
      <c r="D460" s="25" t="s">
        <v>3686</v>
      </c>
      <c r="H460" s="25" t="s">
        <v>5124</v>
      </c>
      <c r="I460" s="25" t="s">
        <v>218</v>
      </c>
      <c r="T460" s="25" t="str">
        <f t="shared" si="23"/>
        <v xml:space="preserve">         </v>
      </c>
      <c r="U460" s="25" t="s">
        <v>61</v>
      </c>
      <c r="V460" s="25" t="s">
        <v>61</v>
      </c>
      <c r="W460" s="25" t="s">
        <v>5125</v>
      </c>
      <c r="AH460" s="25" t="str">
        <f t="shared" si="21"/>
        <v xml:space="preserve">         </v>
      </c>
      <c r="AI460" s="25">
        <v>15347768</v>
      </c>
      <c r="AJ460" s="25">
        <v>3334234</v>
      </c>
      <c r="AL460" s="25" t="s">
        <v>191</v>
      </c>
      <c r="AM460" s="25" t="s">
        <v>160</v>
      </c>
      <c r="AO460" s="25" t="s">
        <v>5126</v>
      </c>
      <c r="AP460" s="25">
        <v>11</v>
      </c>
      <c r="AQ460" s="34">
        <v>41788</v>
      </c>
      <c r="AR460" s="34">
        <v>41816</v>
      </c>
      <c r="AS460" s="36">
        <f t="shared" si="22"/>
        <v>28</v>
      </c>
      <c r="AT460" s="25" t="s">
        <v>792</v>
      </c>
      <c r="AU460" s="25" t="s">
        <v>15</v>
      </c>
      <c r="AW460" s="38">
        <v>41816</v>
      </c>
      <c r="AX460" s="37" t="s">
        <v>118</v>
      </c>
      <c r="AY460" s="38">
        <v>41788</v>
      </c>
      <c r="CF460" s="38">
        <v>41890</v>
      </c>
    </row>
    <row r="461" spans="1:84">
      <c r="B461" s="25" t="s">
        <v>5127</v>
      </c>
      <c r="C461" s="25">
        <v>1311505</v>
      </c>
      <c r="D461" s="25" t="s">
        <v>94</v>
      </c>
      <c r="H461" s="25" t="s">
        <v>5128</v>
      </c>
      <c r="I461" s="25" t="s">
        <v>5129</v>
      </c>
      <c r="T461" s="25" t="str">
        <f t="shared" si="23"/>
        <v xml:space="preserve">         </v>
      </c>
      <c r="U461" s="25">
        <v>70555640</v>
      </c>
      <c r="V461" s="25">
        <v>2708640</v>
      </c>
      <c r="W461" s="25" t="s">
        <v>82</v>
      </c>
      <c r="X461" s="25" t="s">
        <v>80</v>
      </c>
      <c r="Y461" s="25">
        <v>36</v>
      </c>
      <c r="Z461" s="25" t="s">
        <v>315</v>
      </c>
      <c r="AA461" s="25" t="s">
        <v>66</v>
      </c>
      <c r="AB461" s="25">
        <v>29</v>
      </c>
      <c r="AC461" s="25" t="s">
        <v>83</v>
      </c>
      <c r="AD461" s="25">
        <v>6</v>
      </c>
      <c r="AH461" s="25" t="str">
        <f t="shared" si="21"/>
        <v xml:space="preserve">CL 36 E SUR 29 A 6   </v>
      </c>
      <c r="AI461" s="25" t="s">
        <v>61</v>
      </c>
      <c r="AJ461" s="25" t="s">
        <v>61</v>
      </c>
      <c r="AK461" s="25" t="s">
        <v>166</v>
      </c>
      <c r="AM461" s="25" t="s">
        <v>3923</v>
      </c>
      <c r="AP461" s="25">
        <v>5</v>
      </c>
      <c r="AQ461" s="34">
        <v>41803</v>
      </c>
      <c r="AR461" s="34">
        <v>41807</v>
      </c>
      <c r="AS461" s="36">
        <f t="shared" si="22"/>
        <v>4</v>
      </c>
      <c r="AT461" s="25" t="s">
        <v>792</v>
      </c>
      <c r="AU461" s="25" t="s">
        <v>15</v>
      </c>
      <c r="CF461" s="38">
        <v>41865</v>
      </c>
    </row>
    <row r="462" spans="1:84">
      <c r="B462" s="25" t="s">
        <v>5130</v>
      </c>
      <c r="C462" s="25">
        <v>1311518</v>
      </c>
      <c r="E462" s="25" t="s">
        <v>3934</v>
      </c>
      <c r="H462" s="25" t="s">
        <v>5131</v>
      </c>
      <c r="I462" s="25" t="s">
        <v>231</v>
      </c>
      <c r="T462" s="25" t="str">
        <f t="shared" si="23"/>
        <v xml:space="preserve">         </v>
      </c>
      <c r="U462" s="25" t="s">
        <v>61</v>
      </c>
      <c r="V462" s="25" t="s">
        <v>61</v>
      </c>
      <c r="W462" s="25" t="s">
        <v>5132</v>
      </c>
      <c r="X462" s="25" t="s">
        <v>289</v>
      </c>
      <c r="Y462" s="25">
        <v>32</v>
      </c>
      <c r="Z462" s="25" t="s">
        <v>170</v>
      </c>
      <c r="AB462" s="25">
        <v>31</v>
      </c>
      <c r="AE462" s="25" t="s">
        <v>66</v>
      </c>
      <c r="AH462" s="25" t="str">
        <f t="shared" si="21"/>
        <v xml:space="preserve">DG 32 D  31   SUR  </v>
      </c>
      <c r="AI462" s="25" t="s">
        <v>61</v>
      </c>
      <c r="AJ462" s="25" t="s">
        <v>61</v>
      </c>
      <c r="AK462" s="25" t="s">
        <v>496</v>
      </c>
      <c r="AM462" s="25" t="s">
        <v>4116</v>
      </c>
      <c r="AP462" s="25">
        <v>9</v>
      </c>
      <c r="AQ462" s="34">
        <v>41803</v>
      </c>
      <c r="AR462" s="34">
        <v>41814</v>
      </c>
      <c r="AS462" s="36">
        <f t="shared" si="22"/>
        <v>11</v>
      </c>
      <c r="AT462" s="25" t="s">
        <v>792</v>
      </c>
      <c r="AU462" s="25" t="s">
        <v>15</v>
      </c>
      <c r="CF462" s="38">
        <v>41878</v>
      </c>
    </row>
    <row r="463" spans="1:84">
      <c r="A463" s="25" t="s">
        <v>5133</v>
      </c>
      <c r="B463" s="25" t="s">
        <v>5134</v>
      </c>
      <c r="C463" s="25" t="s">
        <v>5135</v>
      </c>
      <c r="D463" s="25" t="s">
        <v>94</v>
      </c>
      <c r="H463" s="25" t="s">
        <v>5136</v>
      </c>
      <c r="I463" s="25" t="s">
        <v>218</v>
      </c>
      <c r="T463" s="25" t="str">
        <f t="shared" si="23"/>
        <v xml:space="preserve">         </v>
      </c>
      <c r="U463" s="25" t="s">
        <v>61</v>
      </c>
      <c r="V463" s="25" t="s">
        <v>61</v>
      </c>
      <c r="W463" s="25" t="s">
        <v>5137</v>
      </c>
      <c r="AH463" s="25" t="s">
        <v>5138</v>
      </c>
      <c r="AI463" s="25" t="s">
        <v>61</v>
      </c>
      <c r="AJ463" s="25" t="s">
        <v>61</v>
      </c>
      <c r="AL463" s="25" t="s">
        <v>91</v>
      </c>
      <c r="AM463" s="25" t="s">
        <v>138</v>
      </c>
      <c r="AO463" s="25">
        <v>176</v>
      </c>
      <c r="AP463" s="25">
        <v>12</v>
      </c>
      <c r="AQ463" s="34">
        <v>41801</v>
      </c>
      <c r="AR463" s="34">
        <v>41871</v>
      </c>
      <c r="AS463" s="36">
        <f t="shared" si="22"/>
        <v>70</v>
      </c>
      <c r="AT463" s="25" t="s">
        <v>792</v>
      </c>
      <c r="AU463" s="25" t="s">
        <v>15</v>
      </c>
    </row>
    <row r="464" spans="1:84">
      <c r="B464" s="25" t="s">
        <v>5139</v>
      </c>
      <c r="C464" s="25" t="s">
        <v>5140</v>
      </c>
      <c r="D464" s="25" t="s">
        <v>3591</v>
      </c>
      <c r="H464" s="25" t="s">
        <v>5141</v>
      </c>
      <c r="I464" s="25" t="s">
        <v>5142</v>
      </c>
      <c r="J464" s="25" t="s">
        <v>63</v>
      </c>
      <c r="K464" s="25">
        <v>25</v>
      </c>
      <c r="L464" s="25" t="s">
        <v>104</v>
      </c>
      <c r="N464" s="25">
        <v>26</v>
      </c>
      <c r="P464" s="25">
        <v>9</v>
      </c>
      <c r="Q464" s="25" t="s">
        <v>66</v>
      </c>
      <c r="S464" s="25">
        <v>104</v>
      </c>
      <c r="T464" s="25" t="str">
        <f t="shared" si="23"/>
        <v>KR 25 B  26  9 SUR  104</v>
      </c>
      <c r="U464" s="25">
        <v>43618088</v>
      </c>
      <c r="V464" s="25" t="s">
        <v>61</v>
      </c>
      <c r="W464" s="25" t="s">
        <v>5143</v>
      </c>
      <c r="X464" s="25" t="s">
        <v>63</v>
      </c>
      <c r="Y464" s="25">
        <v>25</v>
      </c>
      <c r="Z464" s="25" t="s">
        <v>104</v>
      </c>
      <c r="AB464" s="25">
        <v>26</v>
      </c>
      <c r="AD464" s="25">
        <v>9</v>
      </c>
      <c r="AE464" s="25" t="s">
        <v>66</v>
      </c>
      <c r="AG464" s="25">
        <v>120</v>
      </c>
      <c r="AH464" s="25" t="str">
        <f t="shared" si="21"/>
        <v>KR 25 B  26  9 SUR  120</v>
      </c>
      <c r="AI464" s="25" t="s">
        <v>61</v>
      </c>
      <c r="AJ464" s="25" t="s">
        <v>61</v>
      </c>
      <c r="AK464" s="25" t="s">
        <v>99</v>
      </c>
      <c r="AM464" s="25" t="s">
        <v>250</v>
      </c>
      <c r="AP464" s="25">
        <v>4</v>
      </c>
      <c r="AQ464" s="34">
        <v>41808</v>
      </c>
      <c r="AR464" s="34">
        <v>41830</v>
      </c>
      <c r="AS464" s="36">
        <f t="shared" si="22"/>
        <v>22</v>
      </c>
      <c r="AT464" s="25" t="s">
        <v>792</v>
      </c>
      <c r="AU464" s="25" t="s">
        <v>15</v>
      </c>
      <c r="AW464" s="38">
        <v>41808</v>
      </c>
      <c r="AX464" s="37" t="s">
        <v>2349</v>
      </c>
      <c r="AY464" s="38">
        <v>41808</v>
      </c>
      <c r="BN464" s="38">
        <v>41827</v>
      </c>
      <c r="BO464" s="37" t="s">
        <v>1049</v>
      </c>
      <c r="BP464" s="38">
        <v>41842</v>
      </c>
      <c r="BQ464" s="38">
        <v>41849</v>
      </c>
      <c r="BV464" s="38">
        <v>41827</v>
      </c>
      <c r="BW464" s="38">
        <v>41830</v>
      </c>
      <c r="CF464" s="38">
        <v>41940</v>
      </c>
    </row>
    <row r="465" spans="1:84">
      <c r="B465" s="25" t="s">
        <v>5144</v>
      </c>
      <c r="C465" s="25">
        <v>1310791</v>
      </c>
      <c r="D465" s="25" t="s">
        <v>3591</v>
      </c>
      <c r="H465" s="25" t="s">
        <v>5145</v>
      </c>
      <c r="I465" s="25" t="s">
        <v>4417</v>
      </c>
      <c r="J465" s="25" t="s">
        <v>146</v>
      </c>
      <c r="K465" s="25">
        <v>35</v>
      </c>
      <c r="M465" s="25" t="s">
        <v>66</v>
      </c>
      <c r="N465" s="25">
        <v>27</v>
      </c>
      <c r="O465" s="25" t="s">
        <v>72</v>
      </c>
      <c r="P465" s="25">
        <v>51</v>
      </c>
      <c r="T465" s="25" t="str">
        <f t="shared" si="23"/>
        <v xml:space="preserve">TR 35  SUR 27 F 51   </v>
      </c>
      <c r="U465" s="25" t="s">
        <v>61</v>
      </c>
      <c r="V465" s="25">
        <v>3343517</v>
      </c>
      <c r="W465" s="25" t="s">
        <v>273</v>
      </c>
      <c r="AH465" s="25" t="str">
        <f t="shared" si="21"/>
        <v xml:space="preserve">         </v>
      </c>
      <c r="AI465" s="25" t="s">
        <v>61</v>
      </c>
      <c r="AJ465" s="25" t="s">
        <v>61</v>
      </c>
      <c r="AK465" s="25" t="s">
        <v>276</v>
      </c>
      <c r="AM465" s="25" t="s">
        <v>4423</v>
      </c>
      <c r="AP465" s="25">
        <v>5</v>
      </c>
      <c r="AQ465" s="34">
        <v>41794</v>
      </c>
      <c r="AR465" s="34">
        <v>41803</v>
      </c>
      <c r="AS465" s="36">
        <f t="shared" si="22"/>
        <v>9</v>
      </c>
      <c r="AT465" s="25" t="s">
        <v>792</v>
      </c>
      <c r="AU465" s="25" t="s">
        <v>15</v>
      </c>
      <c r="CF465" s="38">
        <v>41865</v>
      </c>
    </row>
    <row r="466" spans="1:84">
      <c r="A466" s="25" t="s">
        <v>5146</v>
      </c>
      <c r="B466" s="25" t="s">
        <v>5147</v>
      </c>
      <c r="C466" s="25">
        <v>133854</v>
      </c>
      <c r="D466" s="25" t="s">
        <v>3686</v>
      </c>
      <c r="G466" s="25" t="s">
        <v>5148</v>
      </c>
      <c r="H466" s="25" t="s">
        <v>5149</v>
      </c>
      <c r="I466" s="25" t="s">
        <v>218</v>
      </c>
      <c r="T466" s="25" t="str">
        <f t="shared" si="23"/>
        <v xml:space="preserve">         </v>
      </c>
      <c r="U466" s="25" t="s">
        <v>61</v>
      </c>
      <c r="V466" s="25" t="s">
        <v>61</v>
      </c>
      <c r="W466" s="25" t="s">
        <v>5150</v>
      </c>
      <c r="X466" s="25" t="s">
        <v>80</v>
      </c>
      <c r="Y466" s="25">
        <v>25</v>
      </c>
      <c r="AA466" s="25" t="s">
        <v>66</v>
      </c>
      <c r="AB466" s="25">
        <v>20</v>
      </c>
      <c r="AD466" s="25">
        <v>17</v>
      </c>
      <c r="AH466" s="25" t="str">
        <f t="shared" si="21"/>
        <v xml:space="preserve">CL 25  SUR 20  17   </v>
      </c>
      <c r="AI466" s="25" t="s">
        <v>61</v>
      </c>
      <c r="AJ466" s="25" t="s">
        <v>61</v>
      </c>
      <c r="AK466" s="25" t="s">
        <v>184</v>
      </c>
      <c r="AM466" s="25" t="s">
        <v>330</v>
      </c>
      <c r="AP466" s="25">
        <v>4</v>
      </c>
      <c r="AQ466" s="34">
        <v>41808</v>
      </c>
      <c r="AS466" s="36">
        <f t="shared" si="22"/>
        <v>-41808</v>
      </c>
      <c r="AT466" s="25" t="s">
        <v>792</v>
      </c>
      <c r="AU466" s="25" t="s">
        <v>195</v>
      </c>
    </row>
    <row r="467" spans="1:84">
      <c r="A467" s="25" t="s">
        <v>5151</v>
      </c>
      <c r="B467" s="25" t="s">
        <v>5152</v>
      </c>
      <c r="D467" s="25" t="s">
        <v>94</v>
      </c>
      <c r="H467" s="25" t="s">
        <v>5153</v>
      </c>
      <c r="I467" s="25" t="s">
        <v>624</v>
      </c>
      <c r="T467" s="25" t="str">
        <f t="shared" si="23"/>
        <v xml:space="preserve">         </v>
      </c>
      <c r="U467" s="25" t="s">
        <v>61</v>
      </c>
      <c r="V467" s="25" t="s">
        <v>61</v>
      </c>
      <c r="W467" s="25" t="s">
        <v>5154</v>
      </c>
      <c r="X467" s="25" t="s">
        <v>63</v>
      </c>
      <c r="Y467" s="25">
        <v>48</v>
      </c>
      <c r="AB467" s="25">
        <v>45</v>
      </c>
      <c r="AD467" s="25">
        <v>95</v>
      </c>
      <c r="AE467" s="25" t="s">
        <v>66</v>
      </c>
      <c r="AH467" s="25" t="str">
        <f t="shared" si="21"/>
        <v xml:space="preserve">KR 48   45  95 SUR  </v>
      </c>
      <c r="AI467" s="25" t="s">
        <v>61</v>
      </c>
      <c r="AJ467" s="25" t="s">
        <v>5155</v>
      </c>
      <c r="AK467" s="25" t="s">
        <v>432</v>
      </c>
      <c r="AM467" s="25" t="s">
        <v>4024</v>
      </c>
      <c r="AP467" s="25">
        <v>1</v>
      </c>
      <c r="AQ467" s="34">
        <v>41822</v>
      </c>
      <c r="AS467" s="36">
        <f t="shared" si="22"/>
        <v>-41822</v>
      </c>
      <c r="AT467" s="25" t="s">
        <v>792</v>
      </c>
      <c r="AU467" s="25" t="s">
        <v>252</v>
      </c>
    </row>
    <row r="468" spans="1:84">
      <c r="A468" s="25" t="s">
        <v>5156</v>
      </c>
      <c r="B468" s="25" t="s">
        <v>5157</v>
      </c>
      <c r="C468" s="25" t="s">
        <v>5158</v>
      </c>
      <c r="D468" s="25" t="s">
        <v>3686</v>
      </c>
      <c r="G468" s="25" t="s">
        <v>5159</v>
      </c>
      <c r="H468" s="25" t="s">
        <v>5160</v>
      </c>
      <c r="I468" s="25" t="s">
        <v>4342</v>
      </c>
      <c r="T468" s="25" t="str">
        <f t="shared" si="23"/>
        <v xml:space="preserve">         </v>
      </c>
      <c r="U468" s="25" t="s">
        <v>61</v>
      </c>
      <c r="V468" s="25" t="s">
        <v>61</v>
      </c>
      <c r="W468" s="25" t="s">
        <v>5161</v>
      </c>
      <c r="AH468" s="25" t="str">
        <f t="shared" si="21"/>
        <v xml:space="preserve">         </v>
      </c>
      <c r="AI468" s="25" t="s">
        <v>61</v>
      </c>
      <c r="AJ468" s="25" t="s">
        <v>61</v>
      </c>
      <c r="AK468" s="25" t="s">
        <v>276</v>
      </c>
      <c r="AM468" s="25" t="s">
        <v>4423</v>
      </c>
      <c r="AP468" s="25">
        <v>5</v>
      </c>
      <c r="AQ468" s="34">
        <v>41810</v>
      </c>
      <c r="AS468" s="36">
        <f t="shared" si="22"/>
        <v>-41810</v>
      </c>
      <c r="AT468" s="25" t="s">
        <v>792</v>
      </c>
      <c r="AU468" s="25" t="s">
        <v>815</v>
      </c>
    </row>
    <row r="469" spans="1:84">
      <c r="A469" s="25" t="s">
        <v>5162</v>
      </c>
      <c r="B469" s="25" t="s">
        <v>5163</v>
      </c>
      <c r="D469" s="25" t="s">
        <v>3686</v>
      </c>
      <c r="H469" s="25" t="s">
        <v>5164</v>
      </c>
      <c r="I469" s="25" t="s">
        <v>218</v>
      </c>
      <c r="T469" s="25" t="str">
        <f t="shared" si="23"/>
        <v xml:space="preserve">         </v>
      </c>
      <c r="U469" s="25" t="s">
        <v>61</v>
      </c>
      <c r="V469" s="25" t="s">
        <v>61</v>
      </c>
      <c r="W469" s="25" t="s">
        <v>4841</v>
      </c>
      <c r="X469" s="25" t="s">
        <v>289</v>
      </c>
      <c r="Y469" s="25">
        <v>31</v>
      </c>
      <c r="Z469" s="25" t="s">
        <v>81</v>
      </c>
      <c r="AB469" s="25">
        <v>33</v>
      </c>
      <c r="AC469" s="25" t="s">
        <v>83</v>
      </c>
      <c r="AD469" s="25">
        <v>130</v>
      </c>
      <c r="AE469" s="25" t="s">
        <v>66</v>
      </c>
      <c r="AH469" s="25" t="str">
        <f t="shared" si="21"/>
        <v xml:space="preserve">DG 31 C  33 A 130 SUR  </v>
      </c>
      <c r="AI469" s="25" t="s">
        <v>61</v>
      </c>
      <c r="AJ469" s="25" t="s">
        <v>61</v>
      </c>
      <c r="AK469" s="25" t="s">
        <v>449</v>
      </c>
      <c r="AM469" s="25" t="s">
        <v>4071</v>
      </c>
      <c r="AP469" s="25">
        <v>3</v>
      </c>
      <c r="AQ469" s="34">
        <v>41814</v>
      </c>
      <c r="AS469" s="36">
        <f t="shared" si="22"/>
        <v>-41814</v>
      </c>
      <c r="AT469" s="25" t="s">
        <v>792</v>
      </c>
      <c r="AU469" s="25" t="s">
        <v>750</v>
      </c>
    </row>
    <row r="470" spans="1:84">
      <c r="A470" s="25" t="s">
        <v>5165</v>
      </c>
      <c r="B470" s="25" t="s">
        <v>5166</v>
      </c>
      <c r="D470" s="25" t="s">
        <v>3686</v>
      </c>
      <c r="H470" s="25" t="s">
        <v>5167</v>
      </c>
      <c r="I470" s="25" t="s">
        <v>218</v>
      </c>
      <c r="T470" s="25" t="str">
        <f t="shared" si="23"/>
        <v xml:space="preserve">         </v>
      </c>
      <c r="U470" s="25" t="s">
        <v>61</v>
      </c>
      <c r="V470" s="25" t="s">
        <v>61</v>
      </c>
      <c r="W470" s="25" t="s">
        <v>4841</v>
      </c>
      <c r="X470" s="25" t="s">
        <v>63</v>
      </c>
      <c r="Y470" s="25">
        <v>29</v>
      </c>
      <c r="Z470" s="25" t="s">
        <v>83</v>
      </c>
      <c r="AB470" s="25">
        <v>39</v>
      </c>
      <c r="AE470" s="25" t="s">
        <v>66</v>
      </c>
      <c r="AH470" s="25" t="str">
        <f t="shared" si="21"/>
        <v xml:space="preserve">KR 29 A  39   SUR  </v>
      </c>
      <c r="AI470" s="25" t="s">
        <v>61</v>
      </c>
      <c r="AJ470" s="25" t="s">
        <v>61</v>
      </c>
      <c r="AK470" s="25" t="s">
        <v>276</v>
      </c>
      <c r="AM470" s="25" t="s">
        <v>4423</v>
      </c>
      <c r="AP470" s="25">
        <v>5</v>
      </c>
      <c r="AQ470" s="34">
        <v>41810</v>
      </c>
      <c r="AS470" s="36">
        <f t="shared" si="22"/>
        <v>-41810</v>
      </c>
      <c r="AT470" s="25" t="s">
        <v>792</v>
      </c>
      <c r="AU470" s="25" t="s">
        <v>750</v>
      </c>
    </row>
    <row r="471" spans="1:84">
      <c r="A471" s="25" t="s">
        <v>5168</v>
      </c>
      <c r="B471" s="25" t="s">
        <v>5169</v>
      </c>
      <c r="D471" s="25" t="s">
        <v>3686</v>
      </c>
      <c r="H471" s="25" t="s">
        <v>5170</v>
      </c>
      <c r="I471" s="25" t="s">
        <v>218</v>
      </c>
      <c r="T471" s="25" t="str">
        <f t="shared" si="23"/>
        <v xml:space="preserve">         </v>
      </c>
      <c r="U471" s="25" t="s">
        <v>61</v>
      </c>
      <c r="V471" s="25" t="s">
        <v>61</v>
      </c>
      <c r="W471" s="25" t="s">
        <v>4841</v>
      </c>
      <c r="X471" s="25" t="s">
        <v>146</v>
      </c>
      <c r="Y471" s="25">
        <v>36</v>
      </c>
      <c r="AA471" s="25" t="s">
        <v>66</v>
      </c>
      <c r="AB471" s="25">
        <v>28</v>
      </c>
      <c r="AD471" s="25">
        <v>4</v>
      </c>
      <c r="AH471" s="25" t="str">
        <f t="shared" si="21"/>
        <v xml:space="preserve">TR 36  SUR 28  4   </v>
      </c>
      <c r="AI471" s="25" t="s">
        <v>61</v>
      </c>
      <c r="AJ471" s="25" t="s">
        <v>61</v>
      </c>
      <c r="AK471" s="25" t="s">
        <v>166</v>
      </c>
      <c r="AM471" s="25" t="s">
        <v>3923</v>
      </c>
      <c r="AP471" s="25">
        <v>5</v>
      </c>
      <c r="AQ471" s="34">
        <v>41814</v>
      </c>
      <c r="AS471" s="36">
        <f t="shared" si="22"/>
        <v>-41814</v>
      </c>
      <c r="AT471" s="25" t="s">
        <v>792</v>
      </c>
      <c r="AU471" s="25" t="s">
        <v>750</v>
      </c>
    </row>
    <row r="472" spans="1:84">
      <c r="B472" s="25" t="s">
        <v>5171</v>
      </c>
      <c r="C472" s="25">
        <v>131685</v>
      </c>
      <c r="E472" s="25" t="s">
        <v>101</v>
      </c>
      <c r="H472" s="25" t="s">
        <v>3119</v>
      </c>
      <c r="I472" s="25" t="s">
        <v>5172</v>
      </c>
      <c r="T472" s="25" t="str">
        <f t="shared" si="23"/>
        <v xml:space="preserve">         </v>
      </c>
      <c r="U472" s="25" t="s">
        <v>61</v>
      </c>
      <c r="V472" s="25" t="s">
        <v>5173</v>
      </c>
      <c r="W472" s="25" t="s">
        <v>82</v>
      </c>
      <c r="X472" s="25" t="s">
        <v>289</v>
      </c>
      <c r="Y472" s="25">
        <v>32</v>
      </c>
      <c r="Z472" s="25" t="s">
        <v>81</v>
      </c>
      <c r="AB472" s="25">
        <v>34</v>
      </c>
      <c r="AC472" s="25" t="s">
        <v>170</v>
      </c>
      <c r="AE472" s="25" t="s">
        <v>66</v>
      </c>
      <c r="AH472" s="25" t="str">
        <f t="shared" si="21"/>
        <v xml:space="preserve">DG 32 C  34 D  SUR  </v>
      </c>
      <c r="AI472" s="25" t="s">
        <v>61</v>
      </c>
      <c r="AJ472" s="25" t="s">
        <v>61</v>
      </c>
      <c r="AK472" s="25" t="s">
        <v>232</v>
      </c>
      <c r="AM472" s="25" t="s">
        <v>3986</v>
      </c>
      <c r="AP472" s="25">
        <v>9</v>
      </c>
      <c r="AQ472" s="34">
        <v>41810</v>
      </c>
      <c r="AR472" s="34">
        <v>41823</v>
      </c>
      <c r="AS472" s="36">
        <f t="shared" si="22"/>
        <v>13</v>
      </c>
      <c r="AT472" s="25" t="s">
        <v>792</v>
      </c>
      <c r="AU472" s="25" t="s">
        <v>15</v>
      </c>
    </row>
    <row r="473" spans="1:84">
      <c r="B473" s="25" t="s">
        <v>5174</v>
      </c>
      <c r="C473" s="25">
        <v>1311529</v>
      </c>
      <c r="E473" s="25" t="s">
        <v>58</v>
      </c>
      <c r="H473" s="25" t="s">
        <v>482</v>
      </c>
      <c r="I473" s="25" t="s">
        <v>3050</v>
      </c>
      <c r="T473" s="25" t="str">
        <f t="shared" si="23"/>
        <v xml:space="preserve">         </v>
      </c>
      <c r="U473" s="25" t="s">
        <v>61</v>
      </c>
      <c r="V473" s="25" t="s">
        <v>61</v>
      </c>
      <c r="W473" s="25" t="s">
        <v>82</v>
      </c>
      <c r="X473" s="25" t="s">
        <v>63</v>
      </c>
      <c r="Y473" s="25">
        <v>43</v>
      </c>
      <c r="Z473" s="25" t="s">
        <v>83</v>
      </c>
      <c r="AB473" s="25">
        <v>32</v>
      </c>
      <c r="AC473" s="25" t="s">
        <v>104</v>
      </c>
      <c r="AD473" s="25">
        <v>42</v>
      </c>
      <c r="AE473" s="25" t="s">
        <v>66</v>
      </c>
      <c r="AG473" s="25">
        <v>201</v>
      </c>
      <c r="AH473" s="25" t="str">
        <f t="shared" si="21"/>
        <v>KR 43 A  32 B 42 SUR  201</v>
      </c>
      <c r="AI473" s="25" t="s">
        <v>61</v>
      </c>
      <c r="AJ473" s="25" t="s">
        <v>61</v>
      </c>
      <c r="AK473" s="25" t="s">
        <v>615</v>
      </c>
      <c r="AM473" s="25" t="s">
        <v>4087</v>
      </c>
      <c r="AP473" s="25">
        <v>2</v>
      </c>
      <c r="AQ473" s="34">
        <v>41806</v>
      </c>
      <c r="AS473" s="36">
        <f t="shared" si="22"/>
        <v>-41806</v>
      </c>
      <c r="AT473" s="25" t="s">
        <v>3256</v>
      </c>
      <c r="AU473" s="25" t="s">
        <v>15</v>
      </c>
    </row>
    <row r="474" spans="1:84">
      <c r="B474" s="25" t="s">
        <v>5175</v>
      </c>
      <c r="C474" s="25">
        <v>1311530</v>
      </c>
      <c r="E474" s="25" t="s">
        <v>58</v>
      </c>
      <c r="H474" s="25" t="s">
        <v>482</v>
      </c>
      <c r="I474" s="25" t="s">
        <v>3050</v>
      </c>
      <c r="T474" s="25" t="str">
        <f t="shared" si="23"/>
        <v xml:space="preserve">         </v>
      </c>
      <c r="U474" s="25" t="s">
        <v>61</v>
      </c>
      <c r="V474" s="25" t="s">
        <v>61</v>
      </c>
      <c r="W474" s="25" t="s">
        <v>82</v>
      </c>
      <c r="X474" s="25" t="s">
        <v>146</v>
      </c>
      <c r="Y474" s="25">
        <v>32</v>
      </c>
      <c r="Z474" s="25" t="s">
        <v>81</v>
      </c>
      <c r="AA474" s="25" t="s">
        <v>66</v>
      </c>
      <c r="AB474" s="25">
        <v>31</v>
      </c>
      <c r="AC474" s="25" t="s">
        <v>315</v>
      </c>
      <c r="AD474" s="25">
        <v>22</v>
      </c>
      <c r="AH474" s="25" t="str">
        <f t="shared" si="21"/>
        <v xml:space="preserve">TR 32 C SUR 31 E 22   </v>
      </c>
      <c r="AI474" s="25" t="s">
        <v>61</v>
      </c>
      <c r="AJ474" s="25" t="s">
        <v>61</v>
      </c>
      <c r="AK474" s="25" t="s">
        <v>279</v>
      </c>
      <c r="AM474" s="25" t="s">
        <v>4065</v>
      </c>
      <c r="AP474" s="25">
        <v>9</v>
      </c>
      <c r="AQ474" s="34">
        <v>41816</v>
      </c>
      <c r="AS474" s="36">
        <f t="shared" si="22"/>
        <v>-41816</v>
      </c>
      <c r="AT474" s="25" t="s">
        <v>3256</v>
      </c>
      <c r="AU474" s="25" t="s">
        <v>15</v>
      </c>
      <c r="AV474" s="25" t="s">
        <v>5176</v>
      </c>
    </row>
    <row r="475" spans="1:84">
      <c r="B475" s="25" t="s">
        <v>5177</v>
      </c>
      <c r="C475" s="25">
        <v>1311531</v>
      </c>
      <c r="E475" s="25" t="s">
        <v>3934</v>
      </c>
      <c r="H475" s="25" t="s">
        <v>718</v>
      </c>
      <c r="I475" s="25" t="s">
        <v>3050</v>
      </c>
      <c r="T475" s="25" t="str">
        <f t="shared" si="23"/>
        <v xml:space="preserve">         </v>
      </c>
      <c r="U475" s="25" t="s">
        <v>61</v>
      </c>
      <c r="V475" s="25" t="s">
        <v>61</v>
      </c>
      <c r="W475" s="25" t="s">
        <v>82</v>
      </c>
      <c r="X475" s="25" t="s">
        <v>146</v>
      </c>
      <c r="Y475" s="25">
        <v>34</v>
      </c>
      <c r="Z475" s="25" t="s">
        <v>81</v>
      </c>
      <c r="AA475" s="25" t="s">
        <v>66</v>
      </c>
      <c r="AB475" s="25">
        <v>32</v>
      </c>
      <c r="AD475" s="25">
        <v>26</v>
      </c>
      <c r="AH475" s="25" t="str">
        <f t="shared" si="21"/>
        <v xml:space="preserve">TR 34 C SUR 32  26   </v>
      </c>
      <c r="AI475" s="25" t="s">
        <v>61</v>
      </c>
      <c r="AJ475" s="25" t="s">
        <v>61</v>
      </c>
      <c r="AK475" s="25" t="s">
        <v>279</v>
      </c>
      <c r="AM475" s="25" t="s">
        <v>4065</v>
      </c>
      <c r="AP475" s="25">
        <v>9</v>
      </c>
      <c r="AQ475" s="34">
        <v>41806</v>
      </c>
      <c r="AR475" s="34">
        <v>41796</v>
      </c>
      <c r="AS475" s="36">
        <f t="shared" si="22"/>
        <v>-10</v>
      </c>
      <c r="AT475" s="25" t="s">
        <v>3256</v>
      </c>
      <c r="AU475" s="25" t="s">
        <v>15</v>
      </c>
      <c r="AW475" s="38">
        <v>41796</v>
      </c>
      <c r="AX475" s="37" t="s">
        <v>720</v>
      </c>
      <c r="AY475" s="38">
        <v>41796</v>
      </c>
      <c r="CF475" s="38">
        <v>42020</v>
      </c>
    </row>
    <row r="476" spans="1:84">
      <c r="B476" s="25" t="s">
        <v>5178</v>
      </c>
      <c r="C476" s="25">
        <v>1311532</v>
      </c>
      <c r="E476" s="25" t="s">
        <v>3934</v>
      </c>
      <c r="H476" s="25" t="s">
        <v>718</v>
      </c>
      <c r="I476" s="25" t="s">
        <v>3050</v>
      </c>
      <c r="T476" s="25" t="str">
        <f t="shared" si="23"/>
        <v xml:space="preserve">         </v>
      </c>
      <c r="U476" s="25" t="s">
        <v>61</v>
      </c>
      <c r="V476" s="25" t="s">
        <v>61</v>
      </c>
      <c r="W476" s="25" t="s">
        <v>5179</v>
      </c>
      <c r="X476" s="25" t="s">
        <v>80</v>
      </c>
      <c r="Y476" s="25">
        <v>38</v>
      </c>
      <c r="Z476" s="25" t="s">
        <v>83</v>
      </c>
      <c r="AA476" s="25" t="s">
        <v>66</v>
      </c>
      <c r="AB476" s="25">
        <v>32</v>
      </c>
      <c r="AD476" s="25">
        <v>35</v>
      </c>
      <c r="AH476" s="25" t="str">
        <f t="shared" si="21"/>
        <v xml:space="preserve">CL 38 A SUR 32  35   </v>
      </c>
      <c r="AI476" s="25" t="s">
        <v>61</v>
      </c>
      <c r="AJ476" s="25" t="s">
        <v>61</v>
      </c>
      <c r="AK476" s="25" t="s">
        <v>211</v>
      </c>
      <c r="AM476" s="25" t="s">
        <v>3889</v>
      </c>
      <c r="AP476" s="25">
        <v>9</v>
      </c>
      <c r="AQ476" s="34">
        <v>41806</v>
      </c>
      <c r="AS476" s="36">
        <f t="shared" si="22"/>
        <v>-41806</v>
      </c>
      <c r="AT476" s="25" t="s">
        <v>3256</v>
      </c>
      <c r="AU476" s="25" t="s">
        <v>15</v>
      </c>
    </row>
    <row r="477" spans="1:84">
      <c r="B477" s="25" t="s">
        <v>5180</v>
      </c>
      <c r="C477" s="25">
        <v>1311533</v>
      </c>
      <c r="E477" s="25" t="s">
        <v>58</v>
      </c>
      <c r="H477" s="25" t="s">
        <v>482</v>
      </c>
      <c r="I477" s="25" t="s">
        <v>3050</v>
      </c>
      <c r="T477" s="25" t="str">
        <f t="shared" si="23"/>
        <v xml:space="preserve">         </v>
      </c>
      <c r="U477" s="25" t="s">
        <v>61</v>
      </c>
      <c r="V477" s="25" t="s">
        <v>61</v>
      </c>
      <c r="W477" s="25" t="s">
        <v>5181</v>
      </c>
      <c r="X477" s="25" t="s">
        <v>80</v>
      </c>
      <c r="Y477" s="25">
        <v>27</v>
      </c>
      <c r="AA477" s="25" t="s">
        <v>66</v>
      </c>
      <c r="AB477" s="25">
        <v>27</v>
      </c>
      <c r="AD477" s="25">
        <v>39</v>
      </c>
      <c r="AH477" s="25" t="str">
        <f t="shared" si="21"/>
        <v xml:space="preserve">CL 27  SUR 27  39   </v>
      </c>
      <c r="AI477" s="25" t="s">
        <v>61</v>
      </c>
      <c r="AJ477" s="25" t="s">
        <v>61</v>
      </c>
      <c r="AK477" s="25" t="s">
        <v>99</v>
      </c>
      <c r="AM477" s="25" t="s">
        <v>250</v>
      </c>
      <c r="AP477" s="25">
        <v>4</v>
      </c>
      <c r="AQ477" s="34">
        <v>41806</v>
      </c>
      <c r="AS477" s="36">
        <f t="shared" si="22"/>
        <v>-41806</v>
      </c>
      <c r="AT477" s="25" t="s">
        <v>3256</v>
      </c>
      <c r="AU477" s="25" t="s">
        <v>15</v>
      </c>
    </row>
    <row r="478" spans="1:84">
      <c r="B478" s="25" t="s">
        <v>5182</v>
      </c>
      <c r="C478" s="25">
        <v>1311534</v>
      </c>
      <c r="E478" s="25" t="s">
        <v>3934</v>
      </c>
      <c r="H478" s="25" t="s">
        <v>718</v>
      </c>
      <c r="I478" s="25" t="s">
        <v>3050</v>
      </c>
      <c r="T478" s="25" t="str">
        <f t="shared" si="23"/>
        <v xml:space="preserve">         </v>
      </c>
      <c r="U478" s="25" t="s">
        <v>61</v>
      </c>
      <c r="V478" s="25" t="s">
        <v>61</v>
      </c>
      <c r="W478" s="25" t="s">
        <v>5183</v>
      </c>
      <c r="X478" s="25" t="s">
        <v>80</v>
      </c>
      <c r="Y478" s="25">
        <v>39</v>
      </c>
      <c r="AA478" s="25" t="s">
        <v>66</v>
      </c>
      <c r="AB478" s="25">
        <v>47</v>
      </c>
      <c r="AD478" s="25">
        <v>30</v>
      </c>
      <c r="AH478" s="25" t="str">
        <f t="shared" si="21"/>
        <v xml:space="preserve">CL 39  SUR 47  30   </v>
      </c>
      <c r="AI478" s="25" t="s">
        <v>61</v>
      </c>
      <c r="AJ478" s="25" t="s">
        <v>61</v>
      </c>
      <c r="AK478" s="25" t="s">
        <v>3530</v>
      </c>
      <c r="AM478" s="25" t="s">
        <v>3992</v>
      </c>
      <c r="AP478" s="25">
        <v>8</v>
      </c>
      <c r="AQ478" s="34">
        <v>41806</v>
      </c>
      <c r="AS478" s="36">
        <f t="shared" si="22"/>
        <v>-41806</v>
      </c>
      <c r="AT478" s="25" t="s">
        <v>3256</v>
      </c>
      <c r="AU478" s="25" t="s">
        <v>15</v>
      </c>
      <c r="CF478" s="38">
        <v>42053</v>
      </c>
    </row>
    <row r="479" spans="1:84">
      <c r="B479" s="25" t="s">
        <v>5184</v>
      </c>
      <c r="C479" s="25">
        <v>1311560</v>
      </c>
      <c r="E479" s="25" t="s">
        <v>286</v>
      </c>
      <c r="H479" s="25" t="s">
        <v>5185</v>
      </c>
      <c r="I479" s="25" t="s">
        <v>3050</v>
      </c>
      <c r="T479" s="25" t="str">
        <f t="shared" si="23"/>
        <v xml:space="preserve">         </v>
      </c>
      <c r="U479" s="25" t="s">
        <v>61</v>
      </c>
      <c r="V479" s="25" t="s">
        <v>61</v>
      </c>
      <c r="W479" s="25" t="s">
        <v>5186</v>
      </c>
      <c r="X479" s="25" t="s">
        <v>80</v>
      </c>
      <c r="Y479" s="25">
        <v>36</v>
      </c>
      <c r="Z479" s="25" t="s">
        <v>170</v>
      </c>
      <c r="AA479" s="25" t="s">
        <v>66</v>
      </c>
      <c r="AB479" s="25">
        <v>27</v>
      </c>
      <c r="AC479" s="25" t="s">
        <v>170</v>
      </c>
      <c r="AD479" s="25">
        <v>29</v>
      </c>
      <c r="AH479" s="25" t="str">
        <f t="shared" si="21"/>
        <v xml:space="preserve">CL 36 D SUR 27 D 29   </v>
      </c>
      <c r="AI479" s="25" t="s">
        <v>61</v>
      </c>
      <c r="AJ479" s="25" t="s">
        <v>61</v>
      </c>
      <c r="AK479" s="25" t="s">
        <v>276</v>
      </c>
      <c r="AM479" s="25" t="s">
        <v>4423</v>
      </c>
      <c r="AP479" s="25">
        <v>5</v>
      </c>
      <c r="AQ479" s="34">
        <v>41807</v>
      </c>
      <c r="AS479" s="36">
        <f t="shared" si="22"/>
        <v>-41807</v>
      </c>
      <c r="AT479" s="25" t="s">
        <v>3256</v>
      </c>
      <c r="AU479" s="25" t="s">
        <v>15</v>
      </c>
      <c r="AW479" s="38">
        <v>41837</v>
      </c>
      <c r="AX479" s="37" t="s">
        <v>5187</v>
      </c>
      <c r="AY479" s="38">
        <v>41837</v>
      </c>
      <c r="BP479" s="38">
        <v>41827</v>
      </c>
      <c r="BQ479" s="38">
        <v>41827</v>
      </c>
      <c r="BT479" s="38">
        <v>41899</v>
      </c>
      <c r="BU479" s="38">
        <v>41907</v>
      </c>
      <c r="BV479" s="38">
        <v>41829</v>
      </c>
      <c r="BW479" s="38">
        <v>41834</v>
      </c>
      <c r="BX479" s="38">
        <v>41927</v>
      </c>
      <c r="BY479" s="38">
        <v>41928</v>
      </c>
      <c r="BZ479" s="38">
        <v>41932</v>
      </c>
      <c r="CA479" s="38">
        <v>41932</v>
      </c>
      <c r="CF479" s="38">
        <v>41940</v>
      </c>
    </row>
    <row r="480" spans="1:84">
      <c r="B480" s="25" t="s">
        <v>5188</v>
      </c>
      <c r="C480" s="25">
        <v>1311528</v>
      </c>
      <c r="E480" s="25" t="s">
        <v>286</v>
      </c>
      <c r="H480" s="25" t="s">
        <v>1807</v>
      </c>
      <c r="I480" s="25" t="s">
        <v>3050</v>
      </c>
      <c r="T480" s="25" t="str">
        <f t="shared" si="23"/>
        <v xml:space="preserve">         </v>
      </c>
      <c r="U480" s="25" t="s">
        <v>61</v>
      </c>
      <c r="V480" s="25" t="s">
        <v>61</v>
      </c>
      <c r="W480" s="25" t="s">
        <v>5189</v>
      </c>
      <c r="X480" s="25" t="s">
        <v>63</v>
      </c>
      <c r="Y480" s="25">
        <v>25</v>
      </c>
      <c r="Z480" s="25" t="s">
        <v>104</v>
      </c>
      <c r="AA480" s="25" t="s">
        <v>66</v>
      </c>
      <c r="AB480" s="25">
        <v>45</v>
      </c>
      <c r="AD480" s="25">
        <v>80</v>
      </c>
      <c r="AH480" s="25" t="str">
        <f t="shared" si="21"/>
        <v xml:space="preserve">KR 25 B SUR 45  80   </v>
      </c>
      <c r="AI480" s="25" t="s">
        <v>61</v>
      </c>
      <c r="AJ480" s="25" t="s">
        <v>61</v>
      </c>
      <c r="AK480" s="25" t="s">
        <v>432</v>
      </c>
      <c r="AM480" s="25" t="s">
        <v>4024</v>
      </c>
      <c r="AP480" s="25">
        <v>1</v>
      </c>
      <c r="AQ480" s="34">
        <v>41806</v>
      </c>
      <c r="AS480" s="36">
        <f t="shared" si="22"/>
        <v>-41806</v>
      </c>
      <c r="AT480" s="25" t="s">
        <v>3256</v>
      </c>
      <c r="AU480" s="25" t="s">
        <v>15</v>
      </c>
    </row>
    <row r="481" spans="2:84">
      <c r="B481" s="25" t="s">
        <v>5190</v>
      </c>
      <c r="C481" s="25">
        <v>1311667</v>
      </c>
      <c r="E481" s="25" t="s">
        <v>101</v>
      </c>
      <c r="H481" s="25" t="s">
        <v>694</v>
      </c>
      <c r="I481" s="25" t="s">
        <v>3050</v>
      </c>
      <c r="T481" s="25" t="str">
        <f t="shared" si="23"/>
        <v xml:space="preserve">         </v>
      </c>
      <c r="U481" s="25" t="s">
        <v>61</v>
      </c>
      <c r="V481" s="25" t="s">
        <v>61</v>
      </c>
      <c r="W481" s="25" t="s">
        <v>5191</v>
      </c>
      <c r="X481" s="25" t="s">
        <v>63</v>
      </c>
      <c r="Y481" s="25">
        <v>31</v>
      </c>
      <c r="AB481" s="25">
        <v>37</v>
      </c>
      <c r="AD481" s="25">
        <v>21</v>
      </c>
      <c r="AE481" s="25" t="s">
        <v>66</v>
      </c>
      <c r="AH481" s="25" t="str">
        <f t="shared" si="21"/>
        <v xml:space="preserve">KR 31   37  21 SUR  </v>
      </c>
      <c r="AI481" s="25" t="s">
        <v>61</v>
      </c>
      <c r="AJ481" s="25" t="s">
        <v>61</v>
      </c>
      <c r="AK481" s="25" t="s">
        <v>211</v>
      </c>
      <c r="AM481" s="25" t="s">
        <v>3889</v>
      </c>
      <c r="AP481" s="25">
        <v>9</v>
      </c>
      <c r="AQ481" s="34">
        <v>41815</v>
      </c>
      <c r="AR481" s="34">
        <v>41815</v>
      </c>
      <c r="AS481" s="36">
        <f t="shared" si="22"/>
        <v>0</v>
      </c>
      <c r="AT481" s="25" t="s">
        <v>3256</v>
      </c>
      <c r="AU481" s="25" t="s">
        <v>1735</v>
      </c>
    </row>
    <row r="482" spans="2:84">
      <c r="B482" s="25" t="s">
        <v>5192</v>
      </c>
      <c r="C482" s="25">
        <v>1311686</v>
      </c>
      <c r="E482" s="25" t="s">
        <v>286</v>
      </c>
      <c r="H482" s="25" t="s">
        <v>5185</v>
      </c>
      <c r="I482" s="25" t="s">
        <v>3050</v>
      </c>
      <c r="T482" s="25" t="str">
        <f t="shared" si="23"/>
        <v xml:space="preserve">         </v>
      </c>
      <c r="U482" s="25" t="s">
        <v>61</v>
      </c>
      <c r="V482" s="25" t="s">
        <v>61</v>
      </c>
      <c r="W482" s="25" t="s">
        <v>5193</v>
      </c>
      <c r="X482" s="25" t="s">
        <v>80</v>
      </c>
      <c r="Y482" s="25">
        <v>41</v>
      </c>
      <c r="Z482" s="25" t="s">
        <v>104</v>
      </c>
      <c r="AA482" s="25" t="s">
        <v>66</v>
      </c>
      <c r="AB482" s="25">
        <v>34</v>
      </c>
      <c r="AD482" s="25">
        <v>100</v>
      </c>
      <c r="AH482" s="25" t="str">
        <f t="shared" si="21"/>
        <v xml:space="preserve">CL 41 B SUR 34  100   </v>
      </c>
      <c r="AI482" s="25" t="s">
        <v>61</v>
      </c>
      <c r="AJ482" s="25" t="s">
        <v>61</v>
      </c>
      <c r="AK482" s="25" t="s">
        <v>67</v>
      </c>
      <c r="AM482" s="25" t="s">
        <v>68</v>
      </c>
      <c r="AP482" s="25">
        <v>7</v>
      </c>
      <c r="AQ482" s="34">
        <v>41816</v>
      </c>
      <c r="AR482" s="34">
        <v>41816</v>
      </c>
      <c r="AS482" s="36">
        <f t="shared" si="22"/>
        <v>0</v>
      </c>
      <c r="AT482" s="25" t="s">
        <v>3256</v>
      </c>
      <c r="AU482" s="25" t="s">
        <v>15</v>
      </c>
      <c r="AW482" s="38">
        <v>41816</v>
      </c>
      <c r="AX482" s="37" t="s">
        <v>705</v>
      </c>
      <c r="BP482" s="38">
        <v>41843</v>
      </c>
      <c r="BQ482" s="38">
        <v>41843</v>
      </c>
      <c r="BT482" s="38">
        <v>41899</v>
      </c>
      <c r="BU482" s="38">
        <v>41899</v>
      </c>
      <c r="BV482" s="38">
        <v>41904</v>
      </c>
      <c r="BW482" s="38">
        <v>41904</v>
      </c>
      <c r="BX482" s="38">
        <v>41918</v>
      </c>
      <c r="BY482" s="38">
        <v>41967</v>
      </c>
      <c r="BZ482" s="38">
        <v>41982</v>
      </c>
      <c r="CA482" s="38">
        <v>41982</v>
      </c>
      <c r="CF482" s="38">
        <v>41982</v>
      </c>
    </row>
    <row r="483" spans="2:84">
      <c r="B483" s="25" t="s">
        <v>5194</v>
      </c>
      <c r="C483" s="25">
        <v>1311579</v>
      </c>
      <c r="E483" s="25" t="s">
        <v>101</v>
      </c>
      <c r="F483" s="25">
        <v>3</v>
      </c>
      <c r="H483" s="25" t="s">
        <v>5195</v>
      </c>
      <c r="I483" s="25" t="s">
        <v>3050</v>
      </c>
      <c r="T483" s="25" t="str">
        <f t="shared" si="23"/>
        <v xml:space="preserve">         </v>
      </c>
      <c r="U483" s="25" t="s">
        <v>61</v>
      </c>
      <c r="V483" s="25" t="s">
        <v>61</v>
      </c>
      <c r="W483" s="25" t="s">
        <v>5196</v>
      </c>
      <c r="X483" s="25" t="s">
        <v>63</v>
      </c>
      <c r="Y483" s="25">
        <v>42</v>
      </c>
      <c r="AB483" s="25">
        <v>38</v>
      </c>
      <c r="AC483" s="25" t="s">
        <v>83</v>
      </c>
      <c r="AD483" s="25">
        <v>34</v>
      </c>
      <c r="AH483" s="25" t="str">
        <f t="shared" si="21"/>
        <v xml:space="preserve">KR 42   38 A 34   </v>
      </c>
      <c r="AI483" s="25" t="s">
        <v>5197</v>
      </c>
      <c r="AJ483" s="25" t="s">
        <v>61</v>
      </c>
      <c r="AK483" s="25" t="s">
        <v>3623</v>
      </c>
      <c r="AM483" s="25" t="s">
        <v>3860</v>
      </c>
      <c r="AP483" s="25">
        <v>9</v>
      </c>
      <c r="AQ483" s="34">
        <v>41808</v>
      </c>
      <c r="AR483" s="34">
        <v>41808</v>
      </c>
      <c r="AS483" s="36">
        <f t="shared" si="22"/>
        <v>0</v>
      </c>
      <c r="AT483" s="25" t="s">
        <v>3256</v>
      </c>
      <c r="AU483" s="25" t="s">
        <v>1735</v>
      </c>
    </row>
    <row r="484" spans="2:84">
      <c r="B484" s="25" t="s">
        <v>5198</v>
      </c>
      <c r="C484" s="25">
        <v>1311730</v>
      </c>
      <c r="E484" s="25" t="s">
        <v>286</v>
      </c>
      <c r="F484" s="25">
        <v>12</v>
      </c>
      <c r="H484" s="25" t="s">
        <v>5199</v>
      </c>
      <c r="I484" s="25" t="s">
        <v>3050</v>
      </c>
      <c r="T484" s="25" t="str">
        <f t="shared" si="23"/>
        <v xml:space="preserve">         </v>
      </c>
      <c r="U484" s="25" t="s">
        <v>61</v>
      </c>
      <c r="V484" s="25" t="s">
        <v>61</v>
      </c>
      <c r="W484" s="25" t="s">
        <v>5200</v>
      </c>
      <c r="X484" s="25" t="s">
        <v>63</v>
      </c>
      <c r="Y484" s="25">
        <v>27</v>
      </c>
      <c r="Z484" s="25" t="s">
        <v>83</v>
      </c>
      <c r="AB484" s="25">
        <v>37</v>
      </c>
      <c r="AD484" s="25">
        <v>80</v>
      </c>
      <c r="AE484" s="25" t="s">
        <v>66</v>
      </c>
      <c r="AH484" s="25" t="str">
        <f t="shared" si="21"/>
        <v xml:space="preserve">KR 27 A  37  80 SUR  </v>
      </c>
      <c r="AI484" s="25" t="s">
        <v>61</v>
      </c>
      <c r="AJ484" s="25" t="s">
        <v>61</v>
      </c>
      <c r="AK484" s="25" t="s">
        <v>276</v>
      </c>
      <c r="AM484" s="25" t="s">
        <v>4423</v>
      </c>
      <c r="AP484" s="25">
        <v>5</v>
      </c>
      <c r="AQ484" s="34">
        <v>41817</v>
      </c>
      <c r="AR484" s="34">
        <v>41817</v>
      </c>
      <c r="AS484" s="36">
        <f t="shared" si="22"/>
        <v>0</v>
      </c>
      <c r="AT484" s="25" t="s">
        <v>3256</v>
      </c>
      <c r="AU484" s="25" t="s">
        <v>15</v>
      </c>
    </row>
    <row r="485" spans="2:84">
      <c r="B485" s="25" t="s">
        <v>5201</v>
      </c>
      <c r="C485" s="25">
        <v>1311734</v>
      </c>
      <c r="E485" s="25" t="s">
        <v>286</v>
      </c>
      <c r="F485" s="25">
        <v>3</v>
      </c>
      <c r="H485" s="25" t="s">
        <v>5202</v>
      </c>
      <c r="I485" s="25" t="s">
        <v>3050</v>
      </c>
      <c r="T485" s="25" t="str">
        <f t="shared" si="23"/>
        <v xml:space="preserve">         </v>
      </c>
      <c r="U485" s="25" t="s">
        <v>61</v>
      </c>
      <c r="V485" s="25" t="s">
        <v>61</v>
      </c>
      <c r="W485" s="25" t="s">
        <v>5203</v>
      </c>
      <c r="X485" s="25" t="s">
        <v>80</v>
      </c>
      <c r="Y485" s="25">
        <v>40</v>
      </c>
      <c r="Z485" s="25" t="s">
        <v>83</v>
      </c>
      <c r="AA485" s="25" t="s">
        <v>66</v>
      </c>
      <c r="AB485" s="25">
        <v>45</v>
      </c>
      <c r="AD485" s="25">
        <v>37</v>
      </c>
      <c r="AF485" s="25">
        <v>5</v>
      </c>
      <c r="AG485" s="25">
        <v>106</v>
      </c>
      <c r="AH485" s="25" t="str">
        <f t="shared" si="21"/>
        <v>CL 40 A SUR 45  37  5 106</v>
      </c>
      <c r="AI485" s="25">
        <v>43837629</v>
      </c>
      <c r="AJ485" s="25">
        <v>3317665</v>
      </c>
      <c r="AK485" s="25" t="s">
        <v>4173</v>
      </c>
      <c r="AM485" s="25" t="s">
        <v>4483</v>
      </c>
      <c r="AP485" s="25">
        <v>8</v>
      </c>
      <c r="AQ485" s="34">
        <v>41821</v>
      </c>
      <c r="AR485" s="34">
        <v>41821</v>
      </c>
      <c r="AS485" s="36">
        <f t="shared" si="22"/>
        <v>0</v>
      </c>
      <c r="AT485" s="25" t="s">
        <v>3256</v>
      </c>
      <c r="AU485" s="25" t="s">
        <v>15</v>
      </c>
    </row>
    <row r="486" spans="2:84">
      <c r="B486" s="25" t="s">
        <v>5204</v>
      </c>
      <c r="C486" s="25">
        <v>1311566</v>
      </c>
      <c r="E486" s="25" t="s">
        <v>101</v>
      </c>
      <c r="H486" s="25" t="s">
        <v>694</v>
      </c>
      <c r="I486" s="25" t="s">
        <v>273</v>
      </c>
      <c r="T486" s="25" t="str">
        <f t="shared" si="23"/>
        <v xml:space="preserve">         </v>
      </c>
      <c r="U486" s="25" t="s">
        <v>61</v>
      </c>
      <c r="V486" s="25" t="s">
        <v>61</v>
      </c>
      <c r="W486" s="25" t="s">
        <v>5205</v>
      </c>
      <c r="X486" s="25" t="s">
        <v>63</v>
      </c>
      <c r="Y486" s="25">
        <v>39</v>
      </c>
      <c r="AB486" s="25">
        <v>46</v>
      </c>
      <c r="AC486" s="25" t="s">
        <v>72</v>
      </c>
      <c r="AD486" s="25">
        <v>12</v>
      </c>
      <c r="AE486" s="25" t="s">
        <v>66</v>
      </c>
      <c r="AH486" s="25" t="str">
        <f t="shared" si="21"/>
        <v xml:space="preserve">KR 39   46 F 12 SUR  </v>
      </c>
      <c r="AI486" s="25" t="s">
        <v>61</v>
      </c>
      <c r="AJ486" s="25" t="s">
        <v>61</v>
      </c>
      <c r="AK486" s="25" t="s">
        <v>3626</v>
      </c>
      <c r="AM486" s="25" t="s">
        <v>4020</v>
      </c>
      <c r="AP486" s="25">
        <v>7</v>
      </c>
      <c r="AQ486" s="34">
        <v>41807</v>
      </c>
      <c r="AR486" s="34">
        <v>41823</v>
      </c>
      <c r="AS486" s="36">
        <f t="shared" si="22"/>
        <v>16</v>
      </c>
      <c r="AT486" s="25" t="s">
        <v>792</v>
      </c>
      <c r="AU486" s="25" t="s">
        <v>195</v>
      </c>
    </row>
    <row r="487" spans="2:84">
      <c r="B487" s="25" t="s">
        <v>5206</v>
      </c>
      <c r="C487" s="25">
        <v>1311567</v>
      </c>
      <c r="E487" s="25" t="s">
        <v>101</v>
      </c>
      <c r="H487" s="25" t="s">
        <v>694</v>
      </c>
      <c r="I487" s="25" t="s">
        <v>273</v>
      </c>
      <c r="T487" s="25" t="str">
        <f t="shared" si="23"/>
        <v xml:space="preserve">         </v>
      </c>
      <c r="U487" s="25" t="s">
        <v>61</v>
      </c>
      <c r="V487" s="25" t="s">
        <v>61</v>
      </c>
      <c r="W487" s="25" t="s">
        <v>5207</v>
      </c>
      <c r="X487" s="25" t="s">
        <v>63</v>
      </c>
      <c r="Y487" s="25">
        <v>39</v>
      </c>
      <c r="AB487" s="25">
        <v>46</v>
      </c>
      <c r="AC487" s="25" t="s">
        <v>72</v>
      </c>
      <c r="AD487" s="25">
        <v>13</v>
      </c>
      <c r="AE487" s="25" t="s">
        <v>66</v>
      </c>
      <c r="AH487" s="25" t="str">
        <f t="shared" si="21"/>
        <v xml:space="preserve">KR 39   46 F 13 SUR  </v>
      </c>
      <c r="AI487" s="25" t="s">
        <v>61</v>
      </c>
      <c r="AJ487" s="25" t="s">
        <v>61</v>
      </c>
      <c r="AK487" s="25" t="s">
        <v>3626</v>
      </c>
      <c r="AM487" s="25" t="s">
        <v>4020</v>
      </c>
      <c r="AP487" s="25">
        <v>7</v>
      </c>
      <c r="AQ487" s="34">
        <v>41807</v>
      </c>
      <c r="AR487" s="34">
        <v>41822</v>
      </c>
      <c r="AS487" s="36">
        <f t="shared" si="22"/>
        <v>15</v>
      </c>
      <c r="AT487" s="25" t="s">
        <v>792</v>
      </c>
      <c r="AU487" s="25" t="s">
        <v>15</v>
      </c>
      <c r="CF487" s="38">
        <v>41884</v>
      </c>
    </row>
    <row r="488" spans="2:84">
      <c r="B488" s="25" t="s">
        <v>5208</v>
      </c>
      <c r="C488" s="25" t="s">
        <v>5209</v>
      </c>
      <c r="D488" s="25" t="s">
        <v>3686</v>
      </c>
      <c r="G488" s="25" t="s">
        <v>5210</v>
      </c>
      <c r="H488" s="25" t="s">
        <v>5211</v>
      </c>
      <c r="I488" s="25" t="s">
        <v>5212</v>
      </c>
      <c r="J488" s="25" t="s">
        <v>63</v>
      </c>
      <c r="K488" s="25">
        <v>27</v>
      </c>
      <c r="L488" s="25" t="s">
        <v>104</v>
      </c>
      <c r="N488" s="25">
        <v>23</v>
      </c>
      <c r="P488" s="25">
        <v>74</v>
      </c>
      <c r="Q488" s="25" t="s">
        <v>66</v>
      </c>
      <c r="S488" s="25">
        <v>121</v>
      </c>
      <c r="T488" s="25" t="str">
        <f t="shared" si="23"/>
        <v>KR 27 B  23  74 SUR  121</v>
      </c>
      <c r="U488" s="25">
        <v>42878309</v>
      </c>
      <c r="V488" s="25">
        <v>3212104</v>
      </c>
      <c r="W488" s="25" t="s">
        <v>5213</v>
      </c>
      <c r="X488" s="25" t="s">
        <v>63</v>
      </c>
      <c r="Y488" s="25">
        <v>27</v>
      </c>
      <c r="AB488" s="25">
        <v>23</v>
      </c>
      <c r="AD488" s="25">
        <v>9</v>
      </c>
      <c r="AE488" s="25" t="s">
        <v>66</v>
      </c>
      <c r="AH488" s="25" t="str">
        <f t="shared" si="21"/>
        <v xml:space="preserve">KR 27   23  9 SUR  </v>
      </c>
      <c r="AI488" s="25" t="s">
        <v>61</v>
      </c>
      <c r="AJ488" s="25" t="s">
        <v>61</v>
      </c>
      <c r="AK488" s="25" t="s">
        <v>374</v>
      </c>
      <c r="AM488" s="25" t="s">
        <v>375</v>
      </c>
      <c r="AP488" s="25">
        <v>4</v>
      </c>
      <c r="AQ488" s="34">
        <v>41821</v>
      </c>
      <c r="AR488" s="34">
        <v>41823</v>
      </c>
      <c r="AS488" s="36">
        <f t="shared" si="22"/>
        <v>2</v>
      </c>
      <c r="AT488" s="25" t="s">
        <v>792</v>
      </c>
      <c r="AU488" s="25" t="s">
        <v>195</v>
      </c>
    </row>
    <row r="489" spans="2:84">
      <c r="B489" s="25" t="s">
        <v>5214</v>
      </c>
      <c r="C489" s="25">
        <v>1311751</v>
      </c>
      <c r="E489" s="25" t="s">
        <v>101</v>
      </c>
      <c r="H489" s="25" t="s">
        <v>694</v>
      </c>
      <c r="I489" s="25" t="s">
        <v>5215</v>
      </c>
      <c r="T489" s="25" t="str">
        <f t="shared" si="23"/>
        <v xml:space="preserve">         </v>
      </c>
      <c r="U489" s="25" t="s">
        <v>61</v>
      </c>
      <c r="V489" s="25" t="s">
        <v>61</v>
      </c>
      <c r="W489" s="25" t="s">
        <v>5043</v>
      </c>
      <c r="X489" s="25" t="s">
        <v>80</v>
      </c>
      <c r="Y489" s="25">
        <v>40</v>
      </c>
      <c r="AA489" s="25" t="s">
        <v>66</v>
      </c>
      <c r="AB489" s="25">
        <v>30</v>
      </c>
      <c r="AH489" s="25" t="str">
        <f t="shared" si="21"/>
        <v xml:space="preserve">CL 40  SUR 30     </v>
      </c>
      <c r="AI489" s="25" t="s">
        <v>61</v>
      </c>
      <c r="AJ489" s="25" t="s">
        <v>61</v>
      </c>
      <c r="AK489" s="25" t="s">
        <v>3937</v>
      </c>
      <c r="AM489" s="25" t="s">
        <v>565</v>
      </c>
      <c r="AP489" s="25">
        <v>6</v>
      </c>
      <c r="AQ489" s="34">
        <v>41821</v>
      </c>
      <c r="AR489" s="34">
        <v>41823</v>
      </c>
      <c r="AS489" s="36">
        <f t="shared" si="22"/>
        <v>2</v>
      </c>
      <c r="AT489" s="25" t="s">
        <v>792</v>
      </c>
      <c r="AU489" s="25" t="s">
        <v>202</v>
      </c>
    </row>
    <row r="490" spans="2:84">
      <c r="B490" s="25" t="s">
        <v>5216</v>
      </c>
      <c r="C490" s="25">
        <v>1311558</v>
      </c>
      <c r="E490" s="25" t="s">
        <v>58</v>
      </c>
      <c r="H490" s="25" t="s">
        <v>482</v>
      </c>
      <c r="I490" s="25" t="s">
        <v>3050</v>
      </c>
      <c r="T490" s="25" t="str">
        <f t="shared" si="23"/>
        <v xml:space="preserve">         </v>
      </c>
      <c r="U490" s="25" t="s">
        <v>61</v>
      </c>
      <c r="V490" s="25" t="s">
        <v>61</v>
      </c>
      <c r="W490" s="25" t="s">
        <v>5217</v>
      </c>
      <c r="X490" s="25" t="s">
        <v>80</v>
      </c>
      <c r="Y490" s="25">
        <v>41</v>
      </c>
      <c r="Z490" s="25" t="s">
        <v>104</v>
      </c>
      <c r="AA490" s="25" t="s">
        <v>66</v>
      </c>
      <c r="AB490" s="25">
        <v>42</v>
      </c>
      <c r="AD490" s="25">
        <v>48</v>
      </c>
      <c r="AH490" s="25" t="str">
        <f t="shared" si="21"/>
        <v xml:space="preserve">CL 41 B SUR 42  48   </v>
      </c>
      <c r="AI490" s="25">
        <v>8272150</v>
      </c>
      <c r="AJ490" s="25">
        <v>3324014</v>
      </c>
      <c r="AK490" s="25" t="s">
        <v>67</v>
      </c>
      <c r="AM490" s="25" t="s">
        <v>68</v>
      </c>
      <c r="AP490" s="25">
        <v>7</v>
      </c>
      <c r="AQ490" s="34">
        <v>41807</v>
      </c>
      <c r="AR490" s="34">
        <v>41807</v>
      </c>
      <c r="AS490" s="36">
        <f t="shared" si="22"/>
        <v>0</v>
      </c>
      <c r="AT490" s="25" t="s">
        <v>792</v>
      </c>
      <c r="AU490" s="25" t="s">
        <v>195</v>
      </c>
      <c r="AW490" s="38">
        <v>41807</v>
      </c>
      <c r="AX490" s="37" t="s">
        <v>5051</v>
      </c>
      <c r="AY490" s="38">
        <v>41807</v>
      </c>
    </row>
    <row r="491" spans="2:84">
      <c r="B491" s="25" t="s">
        <v>5218</v>
      </c>
      <c r="C491" s="25">
        <v>1311559</v>
      </c>
      <c r="E491" s="25" t="s">
        <v>58</v>
      </c>
      <c r="H491" s="25" t="s">
        <v>482</v>
      </c>
      <c r="I491" s="25" t="s">
        <v>60</v>
      </c>
      <c r="T491" s="25" t="str">
        <f t="shared" si="23"/>
        <v xml:space="preserve">         </v>
      </c>
      <c r="U491" s="25" t="s">
        <v>61</v>
      </c>
      <c r="V491" s="25" t="s">
        <v>61</v>
      </c>
      <c r="W491" s="25" t="s">
        <v>5219</v>
      </c>
      <c r="X491" s="25" t="s">
        <v>63</v>
      </c>
      <c r="Y491" s="25">
        <v>43</v>
      </c>
      <c r="Z491" s="25" t="s">
        <v>83</v>
      </c>
      <c r="AB491" s="25">
        <v>40</v>
      </c>
      <c r="AD491" s="25">
        <v>118</v>
      </c>
      <c r="AE491" s="25" t="s">
        <v>66</v>
      </c>
      <c r="AH491" s="25" t="str">
        <f t="shared" si="21"/>
        <v xml:space="preserve">KR 43 A  40  118 SUR  </v>
      </c>
      <c r="AI491" s="25" t="s">
        <v>61</v>
      </c>
      <c r="AJ491" s="25">
        <v>3207723918</v>
      </c>
      <c r="AK491" s="25" t="s">
        <v>67</v>
      </c>
      <c r="AM491" s="25" t="s">
        <v>68</v>
      </c>
      <c r="AP491" s="25">
        <v>7</v>
      </c>
      <c r="AQ491" s="34">
        <v>41807</v>
      </c>
      <c r="AR491" s="34">
        <v>41807</v>
      </c>
      <c r="AS491" s="36">
        <f t="shared" si="22"/>
        <v>0</v>
      </c>
      <c r="AT491" s="25" t="s">
        <v>792</v>
      </c>
      <c r="AU491" s="25" t="s">
        <v>195</v>
      </c>
    </row>
    <row r="492" spans="2:84">
      <c r="B492" s="25" t="s">
        <v>5220</v>
      </c>
      <c r="C492" s="25">
        <v>1311552</v>
      </c>
      <c r="D492" s="25" t="s">
        <v>125</v>
      </c>
      <c r="G492" s="25" t="s">
        <v>5221</v>
      </c>
      <c r="H492" s="25" t="s">
        <v>5222</v>
      </c>
      <c r="I492" s="25" t="s">
        <v>5223</v>
      </c>
      <c r="J492" s="25" t="s">
        <v>63</v>
      </c>
      <c r="K492" s="25">
        <v>27</v>
      </c>
      <c r="S492" s="25">
        <v>139</v>
      </c>
      <c r="T492" s="25" t="str">
        <f t="shared" si="23"/>
        <v>KR 27        139</v>
      </c>
      <c r="U492" s="25" t="s">
        <v>61</v>
      </c>
      <c r="V492" s="25">
        <v>5969467</v>
      </c>
      <c r="W492" s="25" t="s">
        <v>5224</v>
      </c>
      <c r="X492" s="25" t="s">
        <v>63</v>
      </c>
      <c r="Y492" s="25">
        <v>38</v>
      </c>
      <c r="AB492" s="25">
        <v>23</v>
      </c>
      <c r="AD492" s="25">
        <v>42</v>
      </c>
      <c r="AE492" s="25" t="s">
        <v>66</v>
      </c>
      <c r="AH492" s="25" t="str">
        <f t="shared" ref="AH492:AH523" si="24">CONCATENATE(X492," ",Y492," ",Z492," ",AA492," ",AB492," ",AC492," ",AD492," ",AE492," ",AF492," ",AG492)</f>
        <v xml:space="preserve">KR 38   23  42 SUR  </v>
      </c>
      <c r="AI492" s="25" t="s">
        <v>61</v>
      </c>
      <c r="AJ492" s="25">
        <v>3215447</v>
      </c>
      <c r="AK492" s="25" t="s">
        <v>374</v>
      </c>
      <c r="AM492" s="25" t="s">
        <v>375</v>
      </c>
      <c r="AP492" s="25">
        <v>4</v>
      </c>
      <c r="AQ492" s="34">
        <v>41807</v>
      </c>
      <c r="AR492" s="34">
        <v>41807</v>
      </c>
      <c r="AS492" s="36">
        <f t="shared" si="22"/>
        <v>0</v>
      </c>
      <c r="AT492" s="25" t="s">
        <v>792</v>
      </c>
      <c r="AU492" s="25" t="s">
        <v>15</v>
      </c>
      <c r="AW492" s="38">
        <v>41807</v>
      </c>
      <c r="AX492" s="37" t="s">
        <v>5051</v>
      </c>
      <c r="AY492" s="38">
        <v>41807</v>
      </c>
    </row>
    <row r="493" spans="2:84">
      <c r="B493" s="25" t="s">
        <v>5225</v>
      </c>
      <c r="C493" s="25">
        <v>1311575</v>
      </c>
      <c r="E493" s="25" t="s">
        <v>58</v>
      </c>
      <c r="H493" s="25" t="s">
        <v>482</v>
      </c>
      <c r="I493" s="25" t="s">
        <v>60</v>
      </c>
      <c r="T493" s="25" t="str">
        <f t="shared" si="23"/>
        <v xml:space="preserve">         </v>
      </c>
      <c r="U493" s="25" t="s">
        <v>61</v>
      </c>
      <c r="V493" s="25" t="s">
        <v>61</v>
      </c>
      <c r="W493" s="25" t="s">
        <v>5226</v>
      </c>
      <c r="X493" s="25" t="s">
        <v>63</v>
      </c>
      <c r="Y493" s="25">
        <v>28</v>
      </c>
      <c r="AB493" s="25">
        <v>40</v>
      </c>
      <c r="AC493" s="25" t="s">
        <v>104</v>
      </c>
      <c r="AD493" s="25">
        <v>21</v>
      </c>
      <c r="AE493" s="25" t="s">
        <v>66</v>
      </c>
      <c r="AH493" s="25" t="str">
        <f t="shared" si="24"/>
        <v xml:space="preserve">KR 28   40 B 21 SUR  </v>
      </c>
      <c r="AI493" s="25" t="s">
        <v>61</v>
      </c>
      <c r="AJ493" s="25">
        <v>2705820</v>
      </c>
      <c r="AK493" s="25" t="s">
        <v>3675</v>
      </c>
      <c r="AM493" s="25" t="s">
        <v>155</v>
      </c>
      <c r="AP493" s="25">
        <v>6</v>
      </c>
      <c r="AQ493" s="34">
        <v>41808</v>
      </c>
      <c r="AR493" s="34">
        <v>41808</v>
      </c>
      <c r="AS493" s="36">
        <f t="shared" si="22"/>
        <v>0</v>
      </c>
      <c r="AT493" s="25" t="s">
        <v>792</v>
      </c>
      <c r="AU493" s="25" t="s">
        <v>195</v>
      </c>
    </row>
    <row r="494" spans="2:84">
      <c r="B494" s="25" t="s">
        <v>5227</v>
      </c>
      <c r="C494" s="25">
        <v>1311573</v>
      </c>
      <c r="D494" s="25" t="s">
        <v>3538</v>
      </c>
      <c r="H494" s="25" t="s">
        <v>3893</v>
      </c>
      <c r="I494" s="25" t="s">
        <v>5228</v>
      </c>
      <c r="J494" s="25" t="s">
        <v>63</v>
      </c>
      <c r="K494" s="25">
        <v>40</v>
      </c>
      <c r="N494" s="25">
        <v>47</v>
      </c>
      <c r="P494" s="25">
        <v>61</v>
      </c>
      <c r="Q494" s="25" t="s">
        <v>66</v>
      </c>
      <c r="T494" s="25" t="str">
        <f t="shared" si="23"/>
        <v xml:space="preserve">KR 40   47  61 SUR  </v>
      </c>
      <c r="U494" s="25" t="s">
        <v>61</v>
      </c>
      <c r="V494" s="25">
        <v>3024885</v>
      </c>
      <c r="W494" s="25" t="s">
        <v>5229</v>
      </c>
      <c r="X494" s="25" t="s">
        <v>63</v>
      </c>
      <c r="Y494" s="25">
        <v>40</v>
      </c>
      <c r="AB494" s="25">
        <v>47</v>
      </c>
      <c r="AD494" s="25">
        <v>65</v>
      </c>
      <c r="AE494" s="25" t="s">
        <v>66</v>
      </c>
      <c r="AH494" s="25" t="str">
        <f t="shared" si="24"/>
        <v xml:space="preserve">KR 40   47  65 SUR  </v>
      </c>
      <c r="AI494" s="25" t="s">
        <v>61</v>
      </c>
      <c r="AJ494" s="25">
        <v>3026865</v>
      </c>
      <c r="AK494" s="25" t="s">
        <v>3626</v>
      </c>
      <c r="AM494" s="25" t="s">
        <v>4020</v>
      </c>
      <c r="AP494" s="25">
        <v>7</v>
      </c>
      <c r="AQ494" s="34">
        <v>41808</v>
      </c>
      <c r="AR494" s="34">
        <v>41828</v>
      </c>
      <c r="AS494" s="36">
        <f t="shared" si="22"/>
        <v>20</v>
      </c>
      <c r="AT494" s="25" t="s">
        <v>792</v>
      </c>
      <c r="AU494" s="25" t="s">
        <v>195</v>
      </c>
    </row>
    <row r="495" spans="2:84">
      <c r="B495" s="25" t="s">
        <v>5230</v>
      </c>
      <c r="C495" s="25">
        <v>1311598</v>
      </c>
      <c r="E495" s="25" t="s">
        <v>58</v>
      </c>
      <c r="H495" s="25" t="s">
        <v>482</v>
      </c>
      <c r="I495" s="25" t="s">
        <v>60</v>
      </c>
      <c r="T495" s="25" t="str">
        <f t="shared" si="23"/>
        <v xml:space="preserve">         </v>
      </c>
      <c r="U495" s="25" t="s">
        <v>61</v>
      </c>
      <c r="V495" s="25" t="s">
        <v>61</v>
      </c>
      <c r="W495" s="25" t="s">
        <v>5231</v>
      </c>
      <c r="X495" s="25" t="s">
        <v>80</v>
      </c>
      <c r="Y495" s="25">
        <v>40</v>
      </c>
      <c r="AA495" s="25" t="s">
        <v>66</v>
      </c>
      <c r="AB495" s="25">
        <v>24</v>
      </c>
      <c r="AC495" s="25" t="s">
        <v>136</v>
      </c>
      <c r="AD495" s="25">
        <v>26</v>
      </c>
      <c r="AH495" s="25" t="str">
        <f t="shared" si="24"/>
        <v xml:space="preserve">CL 40  SUR 24 DD 26   </v>
      </c>
      <c r="AI495" s="25" t="s">
        <v>5232</v>
      </c>
      <c r="AJ495" s="25">
        <v>3343278</v>
      </c>
      <c r="AK495" s="25" t="s">
        <v>74</v>
      </c>
      <c r="AM495" s="25" t="s">
        <v>137</v>
      </c>
      <c r="AP495" s="25">
        <v>6</v>
      </c>
      <c r="AQ495" s="34">
        <v>41808</v>
      </c>
      <c r="AR495" s="34">
        <v>41808</v>
      </c>
      <c r="AS495" s="36">
        <f t="shared" si="22"/>
        <v>0</v>
      </c>
      <c r="AT495" s="25" t="s">
        <v>792</v>
      </c>
      <c r="AU495" s="25" t="s">
        <v>15</v>
      </c>
      <c r="CF495" s="38">
        <v>41841</v>
      </c>
    </row>
    <row r="496" spans="2:84">
      <c r="B496" s="25" t="s">
        <v>5233</v>
      </c>
      <c r="C496" s="25">
        <v>1311597</v>
      </c>
      <c r="D496" s="25" t="s">
        <v>125</v>
      </c>
      <c r="H496" s="25" t="s">
        <v>5234</v>
      </c>
      <c r="I496" s="25" t="s">
        <v>4283</v>
      </c>
      <c r="J496" s="25" t="s">
        <v>4141</v>
      </c>
      <c r="K496" s="25">
        <v>45</v>
      </c>
      <c r="M496" s="25" t="s">
        <v>66</v>
      </c>
      <c r="N496" s="25">
        <v>39</v>
      </c>
      <c r="O496" s="25" t="s">
        <v>104</v>
      </c>
      <c r="P496" s="25">
        <v>2</v>
      </c>
      <c r="T496" s="25" t="str">
        <f t="shared" si="23"/>
        <v xml:space="preserve">Cl 45  SUR 39 B 2   </v>
      </c>
      <c r="U496" s="25">
        <v>70554168</v>
      </c>
      <c r="V496" s="25">
        <v>2709800</v>
      </c>
      <c r="W496" s="25" t="s">
        <v>5235</v>
      </c>
      <c r="X496" s="25" t="s">
        <v>80</v>
      </c>
      <c r="Y496" s="25">
        <v>45</v>
      </c>
      <c r="Z496" s="25" t="s">
        <v>83</v>
      </c>
      <c r="AA496" s="25" t="s">
        <v>66</v>
      </c>
      <c r="AB496" s="25">
        <v>39</v>
      </c>
      <c r="AC496" s="25" t="s">
        <v>104</v>
      </c>
      <c r="AD496" s="25">
        <v>22</v>
      </c>
      <c r="AH496" s="25" t="str">
        <f t="shared" si="24"/>
        <v xml:space="preserve">CL 45 A SUR 39 B 22   </v>
      </c>
      <c r="AI496" s="25" t="s">
        <v>61</v>
      </c>
      <c r="AJ496" s="25">
        <v>4440356</v>
      </c>
      <c r="AK496" s="25" t="s">
        <v>316</v>
      </c>
      <c r="AM496" s="25" t="s">
        <v>3880</v>
      </c>
      <c r="AP496" s="25">
        <v>7</v>
      </c>
      <c r="AQ496" s="34">
        <v>41808</v>
      </c>
      <c r="AR496" s="34">
        <v>41831</v>
      </c>
      <c r="AS496" s="36">
        <f t="shared" si="22"/>
        <v>23</v>
      </c>
      <c r="AT496" s="25" t="s">
        <v>792</v>
      </c>
      <c r="AU496" s="25" t="s">
        <v>15</v>
      </c>
    </row>
    <row r="497" spans="2:84">
      <c r="B497" s="25" t="s">
        <v>5236</v>
      </c>
      <c r="C497" s="25">
        <v>1311595</v>
      </c>
      <c r="D497" s="25" t="s">
        <v>3928</v>
      </c>
      <c r="H497" s="25" t="s">
        <v>623</v>
      </c>
      <c r="I497" s="25" t="s">
        <v>231</v>
      </c>
      <c r="T497" s="25" t="str">
        <f t="shared" si="23"/>
        <v xml:space="preserve">         </v>
      </c>
      <c r="U497" s="25" t="s">
        <v>61</v>
      </c>
      <c r="V497" s="25" t="s">
        <v>61</v>
      </c>
      <c r="W497" s="25" t="s">
        <v>82</v>
      </c>
      <c r="X497" s="25" t="s">
        <v>80</v>
      </c>
      <c r="Y497" s="25">
        <v>45</v>
      </c>
      <c r="Z497" s="25" t="s">
        <v>83</v>
      </c>
      <c r="AA497" s="25" t="s">
        <v>66</v>
      </c>
      <c r="AB497" s="25">
        <v>41</v>
      </c>
      <c r="AD497" s="25">
        <v>61</v>
      </c>
      <c r="AH497" s="25" t="str">
        <f t="shared" si="24"/>
        <v xml:space="preserve">CL 45 A SUR 41  61   </v>
      </c>
      <c r="AI497" s="25" t="s">
        <v>61</v>
      </c>
      <c r="AJ497" s="25" t="s">
        <v>61</v>
      </c>
      <c r="AK497" s="25" t="s">
        <v>316</v>
      </c>
      <c r="AM497" s="25" t="s">
        <v>3880</v>
      </c>
      <c r="AP497" s="25">
        <v>7</v>
      </c>
      <c r="AQ497" s="34">
        <v>41808</v>
      </c>
      <c r="AR497" s="34">
        <v>41842</v>
      </c>
      <c r="AS497" s="36">
        <f t="shared" si="22"/>
        <v>34</v>
      </c>
      <c r="AT497" s="25" t="s">
        <v>792</v>
      </c>
      <c r="AU497" s="25" t="s">
        <v>15</v>
      </c>
      <c r="CF497" s="38">
        <v>41865</v>
      </c>
    </row>
    <row r="498" spans="2:84">
      <c r="B498" s="25" t="s">
        <v>5237</v>
      </c>
      <c r="C498" s="25">
        <v>1311587</v>
      </c>
      <c r="D498" s="25" t="s">
        <v>125</v>
      </c>
      <c r="H498" s="25" t="s">
        <v>5238</v>
      </c>
      <c r="I498" s="25" t="s">
        <v>231</v>
      </c>
      <c r="T498" s="25" t="str">
        <f t="shared" si="23"/>
        <v xml:space="preserve">         </v>
      </c>
      <c r="U498" s="25" t="s">
        <v>61</v>
      </c>
      <c r="V498" s="25" t="s">
        <v>61</v>
      </c>
      <c r="W498" s="25" t="s">
        <v>5239</v>
      </c>
      <c r="X498" s="25" t="s">
        <v>80</v>
      </c>
      <c r="Y498" s="25">
        <v>49</v>
      </c>
      <c r="Z498" s="25" t="s">
        <v>170</v>
      </c>
      <c r="AA498" s="25" t="s">
        <v>66</v>
      </c>
      <c r="AB498" s="25">
        <v>40</v>
      </c>
      <c r="AC498" s="25" t="s">
        <v>83</v>
      </c>
      <c r="AD498" s="25">
        <v>39</v>
      </c>
      <c r="AH498" s="25" t="str">
        <f t="shared" si="24"/>
        <v xml:space="preserve">CL 49 D SUR 40 A 39   </v>
      </c>
      <c r="AI498" s="25" t="s">
        <v>61</v>
      </c>
      <c r="AJ498" s="25" t="s">
        <v>61</v>
      </c>
      <c r="AK498" s="25" t="s">
        <v>225</v>
      </c>
      <c r="AM498" s="25" t="s">
        <v>226</v>
      </c>
      <c r="AP498" s="25">
        <v>7</v>
      </c>
      <c r="AQ498" s="34">
        <v>41808</v>
      </c>
      <c r="AR498" s="34">
        <v>41828</v>
      </c>
      <c r="AS498" s="36">
        <f t="shared" si="22"/>
        <v>20</v>
      </c>
      <c r="AT498" s="25" t="s">
        <v>792</v>
      </c>
      <c r="AU498" s="25" t="s">
        <v>195</v>
      </c>
    </row>
    <row r="499" spans="2:84">
      <c r="B499" s="25" t="s">
        <v>5240</v>
      </c>
      <c r="C499" s="25">
        <v>1311603</v>
      </c>
      <c r="D499" s="25" t="s">
        <v>3538</v>
      </c>
      <c r="H499" s="25" t="s">
        <v>5241</v>
      </c>
      <c r="I499" s="25" t="s">
        <v>60</v>
      </c>
      <c r="T499" s="25" t="str">
        <f t="shared" si="23"/>
        <v xml:space="preserve">         </v>
      </c>
      <c r="U499" s="25" t="s">
        <v>61</v>
      </c>
      <c r="V499" s="25" t="s">
        <v>61</v>
      </c>
      <c r="W499" s="25" t="s">
        <v>2705</v>
      </c>
      <c r="X499" s="25" t="s">
        <v>63</v>
      </c>
      <c r="Y499" s="25">
        <v>34</v>
      </c>
      <c r="AB499" s="25">
        <v>39</v>
      </c>
      <c r="AD499" s="25">
        <v>38</v>
      </c>
      <c r="AE499" s="25" t="s">
        <v>66</v>
      </c>
      <c r="AH499" s="25" t="str">
        <f t="shared" si="24"/>
        <v xml:space="preserve">KR 34   39  38 SUR  </v>
      </c>
      <c r="AI499" s="25" t="s">
        <v>61</v>
      </c>
      <c r="AJ499" s="25" t="s">
        <v>61</v>
      </c>
      <c r="AK499" s="25" t="s">
        <v>211</v>
      </c>
      <c r="AM499" s="25" t="s">
        <v>3889</v>
      </c>
      <c r="AP499" s="25">
        <v>9</v>
      </c>
      <c r="AQ499" s="34">
        <v>41809</v>
      </c>
      <c r="AR499" s="34">
        <v>41809</v>
      </c>
      <c r="AS499" s="36">
        <f t="shared" si="22"/>
        <v>0</v>
      </c>
      <c r="AT499" s="25" t="s">
        <v>792</v>
      </c>
      <c r="AU499" s="25" t="s">
        <v>195</v>
      </c>
    </row>
    <row r="500" spans="2:84">
      <c r="B500" s="25" t="s">
        <v>5242</v>
      </c>
      <c r="C500" s="25">
        <v>1311612</v>
      </c>
      <c r="D500" s="25" t="s">
        <v>3928</v>
      </c>
      <c r="H500" s="25" t="s">
        <v>1106</v>
      </c>
      <c r="I500" s="25" t="s">
        <v>60</v>
      </c>
      <c r="T500" s="25" t="str">
        <f t="shared" si="23"/>
        <v xml:space="preserve">         </v>
      </c>
      <c r="U500" s="25" t="s">
        <v>61</v>
      </c>
      <c r="V500" s="25" t="s">
        <v>61</v>
      </c>
      <c r="W500" s="25" t="s">
        <v>5243</v>
      </c>
      <c r="X500" s="25" t="s">
        <v>80</v>
      </c>
      <c r="Y500" s="25">
        <v>48</v>
      </c>
      <c r="Z500" s="25" t="s">
        <v>72</v>
      </c>
      <c r="AA500" s="25" t="s">
        <v>66</v>
      </c>
      <c r="AB500" s="25">
        <v>42</v>
      </c>
      <c r="AC500" s="25" t="s">
        <v>198</v>
      </c>
      <c r="AD500" s="25">
        <v>50</v>
      </c>
      <c r="AG500" s="25">
        <v>101</v>
      </c>
      <c r="AH500" s="25" t="str">
        <f t="shared" si="24"/>
        <v>CL 48 F SUR 42 BB 50   101</v>
      </c>
      <c r="AI500" s="25">
        <v>39414972</v>
      </c>
      <c r="AJ500" s="25">
        <v>2060015</v>
      </c>
      <c r="AK500" s="25" t="s">
        <v>225</v>
      </c>
      <c r="AM500" s="25" t="s">
        <v>226</v>
      </c>
      <c r="AP500" s="25">
        <v>7</v>
      </c>
      <c r="AQ500" s="34">
        <v>41810</v>
      </c>
      <c r="AR500" s="34">
        <v>41810</v>
      </c>
      <c r="AS500" s="36">
        <f t="shared" si="22"/>
        <v>0</v>
      </c>
      <c r="AT500" s="25" t="s">
        <v>792</v>
      </c>
      <c r="AU500" s="25" t="s">
        <v>195</v>
      </c>
      <c r="AW500" s="38">
        <v>41800</v>
      </c>
      <c r="AX500" s="37" t="s">
        <v>140</v>
      </c>
      <c r="AY500" s="38">
        <v>41810</v>
      </c>
    </row>
    <row r="501" spans="2:84">
      <c r="B501" s="25" t="s">
        <v>5244</v>
      </c>
      <c r="C501" s="25">
        <v>1311611</v>
      </c>
      <c r="D501" s="25" t="s">
        <v>125</v>
      </c>
      <c r="H501" s="25" t="s">
        <v>5245</v>
      </c>
      <c r="I501" s="25" t="s">
        <v>60</v>
      </c>
      <c r="T501" s="25" t="str">
        <f t="shared" si="23"/>
        <v xml:space="preserve">         </v>
      </c>
      <c r="U501" s="25" t="s">
        <v>61</v>
      </c>
      <c r="V501" s="25" t="s">
        <v>61</v>
      </c>
      <c r="W501" s="25" t="s">
        <v>5246</v>
      </c>
      <c r="X501" s="25" t="s">
        <v>63</v>
      </c>
      <c r="Y501" s="25">
        <v>27</v>
      </c>
      <c r="Z501" s="25" t="s">
        <v>65</v>
      </c>
      <c r="AB501" s="25">
        <v>36</v>
      </c>
      <c r="AC501" s="25" t="s">
        <v>170</v>
      </c>
      <c r="AD501" s="25">
        <v>130</v>
      </c>
      <c r="AE501" s="25" t="s">
        <v>66</v>
      </c>
      <c r="AH501" s="25" t="str">
        <f t="shared" si="24"/>
        <v xml:space="preserve">KR 27 G  36 D 130 SUR  </v>
      </c>
      <c r="AI501" s="25">
        <v>70525072</v>
      </c>
      <c r="AJ501" s="25">
        <v>3117671378</v>
      </c>
      <c r="AK501" s="25" t="s">
        <v>276</v>
      </c>
      <c r="AM501" s="25" t="s">
        <v>4423</v>
      </c>
      <c r="AP501" s="25">
        <v>5</v>
      </c>
      <c r="AQ501" s="34">
        <v>41810</v>
      </c>
      <c r="AR501" s="34">
        <v>41810</v>
      </c>
      <c r="AS501" s="36">
        <f t="shared" si="22"/>
        <v>0</v>
      </c>
      <c r="AT501" s="25" t="s">
        <v>792</v>
      </c>
      <c r="AU501" s="25" t="s">
        <v>195</v>
      </c>
    </row>
    <row r="502" spans="2:84">
      <c r="B502" s="25" t="s">
        <v>5247</v>
      </c>
      <c r="C502" s="25">
        <v>1311668</v>
      </c>
      <c r="E502" s="25" t="s">
        <v>101</v>
      </c>
      <c r="H502" s="25" t="s">
        <v>694</v>
      </c>
      <c r="I502" s="25" t="s">
        <v>5248</v>
      </c>
      <c r="J502" s="25" t="s">
        <v>63</v>
      </c>
      <c r="K502" s="25">
        <v>43</v>
      </c>
      <c r="N502" s="25">
        <v>46</v>
      </c>
      <c r="O502" s="25" t="s">
        <v>83</v>
      </c>
      <c r="P502" s="25">
        <v>39</v>
      </c>
      <c r="Q502" s="25" t="s">
        <v>66</v>
      </c>
      <c r="T502" s="25" t="str">
        <f t="shared" si="23"/>
        <v xml:space="preserve">KR 43   46 A 39 SUR  </v>
      </c>
      <c r="U502" s="25" t="s">
        <v>61</v>
      </c>
      <c r="V502" s="25">
        <v>4032000</v>
      </c>
      <c r="W502" s="25" t="s">
        <v>82</v>
      </c>
      <c r="X502" s="25" t="s">
        <v>63</v>
      </c>
      <c r="Y502" s="25">
        <v>38</v>
      </c>
      <c r="AH502" s="25" t="str">
        <f t="shared" si="24"/>
        <v xml:space="preserve">KR 38        </v>
      </c>
      <c r="AI502" s="25" t="s">
        <v>61</v>
      </c>
      <c r="AJ502" s="25" t="s">
        <v>61</v>
      </c>
      <c r="AK502" s="25" t="s">
        <v>211</v>
      </c>
      <c r="AM502" s="25" t="s">
        <v>3889</v>
      </c>
      <c r="AP502" s="25">
        <v>9</v>
      </c>
      <c r="AQ502" s="34">
        <v>41815</v>
      </c>
      <c r="AS502" s="36">
        <f t="shared" si="22"/>
        <v>-41815</v>
      </c>
      <c r="AT502" s="25" t="s">
        <v>792</v>
      </c>
      <c r="AU502" s="25" t="s">
        <v>202</v>
      </c>
    </row>
    <row r="503" spans="2:84">
      <c r="B503" s="25" t="s">
        <v>5249</v>
      </c>
      <c r="C503" s="25" t="s">
        <v>5250</v>
      </c>
      <c r="D503" s="25" t="s">
        <v>3686</v>
      </c>
      <c r="H503" s="25" t="s">
        <v>5251</v>
      </c>
      <c r="I503" s="25" t="s">
        <v>273</v>
      </c>
      <c r="T503" s="25" t="str">
        <f t="shared" si="23"/>
        <v xml:space="preserve">         </v>
      </c>
      <c r="U503" s="25" t="s">
        <v>61</v>
      </c>
      <c r="V503" s="25" t="s">
        <v>61</v>
      </c>
      <c r="W503" s="25" t="s">
        <v>82</v>
      </c>
      <c r="X503" s="25" t="s">
        <v>80</v>
      </c>
      <c r="Y503" s="25">
        <v>41</v>
      </c>
      <c r="AA503" s="25" t="s">
        <v>66</v>
      </c>
      <c r="AB503" s="25">
        <v>25</v>
      </c>
      <c r="AD503" s="25">
        <v>149</v>
      </c>
      <c r="AG503" s="25">
        <v>141</v>
      </c>
      <c r="AH503" s="25" t="str">
        <f t="shared" si="24"/>
        <v>CL 41  SUR 25  149   141</v>
      </c>
      <c r="AI503" s="25" t="s">
        <v>61</v>
      </c>
      <c r="AJ503" s="25" t="s">
        <v>61</v>
      </c>
      <c r="AK503" s="25" t="s">
        <v>3675</v>
      </c>
      <c r="AM503" s="25" t="s">
        <v>155</v>
      </c>
      <c r="AP503" s="25">
        <v>6</v>
      </c>
      <c r="AQ503" s="34">
        <v>41816</v>
      </c>
      <c r="AR503" s="34">
        <v>41828</v>
      </c>
      <c r="AS503" s="36">
        <f t="shared" si="22"/>
        <v>12</v>
      </c>
      <c r="AT503" s="25" t="s">
        <v>792</v>
      </c>
      <c r="AU503" s="25" t="s">
        <v>195</v>
      </c>
    </row>
    <row r="504" spans="2:84">
      <c r="B504" s="25" t="s">
        <v>5252</v>
      </c>
      <c r="C504" s="25">
        <v>1311687</v>
      </c>
      <c r="D504" s="25" t="s">
        <v>3686</v>
      </c>
      <c r="H504" s="25" t="s">
        <v>5253</v>
      </c>
      <c r="I504" s="25" t="s">
        <v>231</v>
      </c>
      <c r="T504" s="25" t="str">
        <f t="shared" si="23"/>
        <v xml:space="preserve">         </v>
      </c>
      <c r="U504" s="25" t="s">
        <v>61</v>
      </c>
      <c r="V504" s="25" t="s">
        <v>61</v>
      </c>
      <c r="W504" s="25" t="s">
        <v>5254</v>
      </c>
      <c r="X504" s="25" t="s">
        <v>80</v>
      </c>
      <c r="Y504" s="25">
        <v>36</v>
      </c>
      <c r="Z504" s="25" t="s">
        <v>170</v>
      </c>
      <c r="AA504" s="25" t="s">
        <v>66</v>
      </c>
      <c r="AB504" s="25">
        <v>24</v>
      </c>
      <c r="AD504" s="25">
        <v>35</v>
      </c>
      <c r="AG504" s="25">
        <v>118</v>
      </c>
      <c r="AH504" s="25" t="str">
        <f t="shared" si="24"/>
        <v>CL 36 D SUR 24  35   118</v>
      </c>
      <c r="AI504" s="25" t="s">
        <v>61</v>
      </c>
      <c r="AJ504" s="25" t="s">
        <v>61</v>
      </c>
      <c r="AL504" s="25" t="s">
        <v>347</v>
      </c>
      <c r="AM504" s="25" t="s">
        <v>137</v>
      </c>
      <c r="AP504" s="25">
        <v>10</v>
      </c>
      <c r="AQ504" s="34">
        <v>41816</v>
      </c>
      <c r="AR504" s="34">
        <v>41827</v>
      </c>
      <c r="AS504" s="36">
        <f t="shared" si="22"/>
        <v>11</v>
      </c>
      <c r="AT504" s="25" t="s">
        <v>792</v>
      </c>
      <c r="AU504" s="25" t="s">
        <v>15</v>
      </c>
      <c r="AW504" s="38">
        <v>41816</v>
      </c>
      <c r="AX504" s="37" t="s">
        <v>5255</v>
      </c>
      <c r="AY504" s="38">
        <v>41863</v>
      </c>
      <c r="CF504" s="38">
        <v>41926</v>
      </c>
    </row>
    <row r="505" spans="2:84">
      <c r="B505" s="25" t="s">
        <v>5256</v>
      </c>
      <c r="C505" s="25" t="s">
        <v>5257</v>
      </c>
      <c r="D505" s="25" t="s">
        <v>3686</v>
      </c>
      <c r="H505" s="25" t="s">
        <v>5258</v>
      </c>
      <c r="I505" s="25" t="s">
        <v>5259</v>
      </c>
      <c r="J505" s="25" t="s">
        <v>63</v>
      </c>
      <c r="K505" s="25">
        <v>25</v>
      </c>
      <c r="N505" s="25">
        <v>29</v>
      </c>
      <c r="P505" s="25">
        <v>5</v>
      </c>
      <c r="Q505" s="25" t="s">
        <v>66</v>
      </c>
      <c r="T505" s="25" t="str">
        <f t="shared" si="23"/>
        <v xml:space="preserve">KR 25   29  5 SUR  </v>
      </c>
      <c r="U505" s="25">
        <v>70553823</v>
      </c>
      <c r="V505" s="25">
        <v>3360675</v>
      </c>
      <c r="W505" s="25" t="s">
        <v>5260</v>
      </c>
      <c r="AH505" s="25" t="str">
        <f t="shared" si="24"/>
        <v xml:space="preserve">         </v>
      </c>
      <c r="AI505" s="25" t="s">
        <v>61</v>
      </c>
      <c r="AJ505" s="25" t="s">
        <v>61</v>
      </c>
      <c r="AK505" s="25" t="s">
        <v>184</v>
      </c>
      <c r="AM505" s="25" t="s">
        <v>330</v>
      </c>
      <c r="AP505" s="25">
        <v>4</v>
      </c>
      <c r="AQ505" s="34">
        <v>41821</v>
      </c>
      <c r="AR505" s="34">
        <v>41828</v>
      </c>
      <c r="AS505" s="36">
        <f t="shared" si="22"/>
        <v>7</v>
      </c>
      <c r="AT505" s="25" t="s">
        <v>792</v>
      </c>
      <c r="AU505" s="25" t="s">
        <v>15</v>
      </c>
      <c r="AW505" s="38">
        <v>41821</v>
      </c>
      <c r="AX505" s="37" t="s">
        <v>5255</v>
      </c>
      <c r="AY505" s="38">
        <v>41828</v>
      </c>
      <c r="AZ505" s="38">
        <v>41901</v>
      </c>
      <c r="CF505" s="38">
        <v>41927</v>
      </c>
    </row>
    <row r="506" spans="2:84">
      <c r="B506" s="25" t="s">
        <v>5261</v>
      </c>
      <c r="C506" s="25">
        <v>1311741</v>
      </c>
      <c r="E506" s="25" t="s">
        <v>58</v>
      </c>
      <c r="H506" s="25" t="s">
        <v>5262</v>
      </c>
      <c r="I506" s="25" t="s">
        <v>5263</v>
      </c>
      <c r="T506" s="25" t="str">
        <f t="shared" si="23"/>
        <v xml:space="preserve">         </v>
      </c>
      <c r="U506" s="25" t="s">
        <v>61</v>
      </c>
      <c r="V506" s="25" t="s">
        <v>61</v>
      </c>
      <c r="W506" s="25" t="s">
        <v>82</v>
      </c>
      <c r="X506" s="25" t="s">
        <v>80</v>
      </c>
      <c r="Y506" s="25">
        <v>40</v>
      </c>
      <c r="AA506" s="25" t="s">
        <v>66</v>
      </c>
      <c r="AB506" s="25">
        <v>27</v>
      </c>
      <c r="AD506" s="25">
        <v>21</v>
      </c>
      <c r="AH506" s="25" t="str">
        <f t="shared" si="24"/>
        <v xml:space="preserve">CL 40  SUR 27  21   </v>
      </c>
      <c r="AI506" s="25" t="s">
        <v>61</v>
      </c>
      <c r="AJ506" s="25" t="s">
        <v>61</v>
      </c>
      <c r="AK506" s="25" t="s">
        <v>3937</v>
      </c>
      <c r="AM506" s="25" t="s">
        <v>565</v>
      </c>
      <c r="AP506" s="25">
        <v>6</v>
      </c>
      <c r="AQ506" s="34">
        <v>41821</v>
      </c>
      <c r="AR506" s="34">
        <v>41830</v>
      </c>
      <c r="AS506" s="36">
        <f t="shared" si="22"/>
        <v>9</v>
      </c>
      <c r="AT506" s="25" t="s">
        <v>792</v>
      </c>
      <c r="AU506" s="25" t="s">
        <v>15</v>
      </c>
    </row>
    <row r="507" spans="2:84">
      <c r="B507" s="25" t="s">
        <v>5264</v>
      </c>
      <c r="C507" s="25">
        <v>1311737</v>
      </c>
      <c r="D507" s="25" t="s">
        <v>3591</v>
      </c>
      <c r="H507" s="25" t="s">
        <v>5265</v>
      </c>
      <c r="I507" s="25" t="s">
        <v>5266</v>
      </c>
      <c r="J507" s="25" t="s">
        <v>4141</v>
      </c>
      <c r="K507" s="25">
        <v>26</v>
      </c>
      <c r="L507" s="25" t="s">
        <v>104</v>
      </c>
      <c r="M507" s="25" t="s">
        <v>66</v>
      </c>
      <c r="N507" s="25">
        <v>42</v>
      </c>
      <c r="O507" s="25" t="s">
        <v>104</v>
      </c>
      <c r="P507" s="25">
        <v>92</v>
      </c>
      <c r="T507" s="25" t="str">
        <f t="shared" si="23"/>
        <v xml:space="preserve">Cl 26 B SUR 42 B 92   </v>
      </c>
      <c r="U507" s="25" t="s">
        <v>61</v>
      </c>
      <c r="V507" s="25">
        <v>3320819</v>
      </c>
      <c r="W507" s="25" t="s">
        <v>5267</v>
      </c>
      <c r="X507" s="25" t="s">
        <v>146</v>
      </c>
      <c r="Y507" s="25">
        <v>32</v>
      </c>
      <c r="Z507" s="25" t="s">
        <v>81</v>
      </c>
      <c r="AA507" s="25" t="s">
        <v>66</v>
      </c>
      <c r="AB507" s="25">
        <v>31</v>
      </c>
      <c r="AD507" s="25">
        <v>19</v>
      </c>
      <c r="AG507" s="25">
        <v>201</v>
      </c>
      <c r="AH507" s="25" t="str">
        <f t="shared" si="24"/>
        <v>TR 32 C SUR 31  19   201</v>
      </c>
      <c r="AI507" s="25" t="s">
        <v>61</v>
      </c>
      <c r="AJ507" s="25" t="s">
        <v>61</v>
      </c>
      <c r="AK507" s="25" t="s">
        <v>153</v>
      </c>
      <c r="AM507" s="25" t="s">
        <v>154</v>
      </c>
      <c r="AP507" s="25">
        <v>3</v>
      </c>
      <c r="AQ507" s="34">
        <v>41821</v>
      </c>
      <c r="AR507" s="34">
        <v>41898</v>
      </c>
      <c r="AS507" s="36">
        <f t="shared" si="22"/>
        <v>77</v>
      </c>
      <c r="AT507" s="25" t="s">
        <v>806</v>
      </c>
      <c r="AU507" s="25" t="s">
        <v>15</v>
      </c>
      <c r="BN507" s="38">
        <v>41898</v>
      </c>
    </row>
    <row r="508" spans="2:84">
      <c r="B508" s="25" t="s">
        <v>5268</v>
      </c>
      <c r="C508" s="25">
        <v>1311752</v>
      </c>
      <c r="D508" s="25" t="s">
        <v>3686</v>
      </c>
      <c r="H508" s="25" t="s">
        <v>5269</v>
      </c>
      <c r="I508" s="25" t="s">
        <v>231</v>
      </c>
      <c r="T508" s="25" t="str">
        <f t="shared" si="23"/>
        <v xml:space="preserve">         </v>
      </c>
      <c r="U508" s="25" t="s">
        <v>61</v>
      </c>
      <c r="V508" s="25" t="s">
        <v>61</v>
      </c>
      <c r="W508" s="25" t="s">
        <v>5270</v>
      </c>
      <c r="X508" s="25" t="s">
        <v>63</v>
      </c>
      <c r="Y508" s="25">
        <v>24</v>
      </c>
      <c r="Z508" s="25" t="s">
        <v>170</v>
      </c>
      <c r="AB508" s="25">
        <v>40</v>
      </c>
      <c r="AD508" s="25">
        <v>180</v>
      </c>
      <c r="AE508" s="25" t="s">
        <v>66</v>
      </c>
      <c r="AH508" s="25" t="str">
        <f t="shared" si="24"/>
        <v xml:space="preserve">KR 24 D  40  180 SUR  </v>
      </c>
      <c r="AI508" s="25" t="s">
        <v>61</v>
      </c>
      <c r="AJ508" s="25" t="s">
        <v>61</v>
      </c>
      <c r="AL508" s="25" t="s">
        <v>191</v>
      </c>
      <c r="AM508" s="25" t="s">
        <v>160</v>
      </c>
      <c r="AP508" s="25">
        <v>11</v>
      </c>
      <c r="AQ508" s="34">
        <v>41821</v>
      </c>
      <c r="AS508" s="36">
        <f t="shared" si="22"/>
        <v>-41821</v>
      </c>
      <c r="AT508" s="25" t="s">
        <v>792</v>
      </c>
      <c r="AU508" s="25" t="s">
        <v>105</v>
      </c>
    </row>
    <row r="509" spans="2:84">
      <c r="B509" s="25" t="s">
        <v>5271</v>
      </c>
      <c r="C509" s="25">
        <v>1310419</v>
      </c>
      <c r="D509" s="25" t="s">
        <v>3928</v>
      </c>
      <c r="H509" s="25" t="s">
        <v>5272</v>
      </c>
      <c r="I509" s="25" t="s">
        <v>231</v>
      </c>
      <c r="T509" s="25" t="str">
        <f t="shared" si="23"/>
        <v xml:space="preserve">         </v>
      </c>
      <c r="U509" s="25" t="s">
        <v>61</v>
      </c>
      <c r="V509" s="25" t="s">
        <v>61</v>
      </c>
      <c r="W509" s="25" t="s">
        <v>5273</v>
      </c>
      <c r="X509" s="25" t="s">
        <v>80</v>
      </c>
      <c r="Y509" s="25">
        <v>39</v>
      </c>
      <c r="AA509" s="25" t="s">
        <v>66</v>
      </c>
      <c r="AB509" s="25">
        <v>45</v>
      </c>
      <c r="AC509" s="25" t="s">
        <v>83</v>
      </c>
      <c r="AH509" s="25" t="str">
        <f t="shared" si="24"/>
        <v xml:space="preserve">CL 39  SUR 45 A    </v>
      </c>
      <c r="AI509" s="25" t="s">
        <v>61</v>
      </c>
      <c r="AJ509" s="25" t="s">
        <v>61</v>
      </c>
      <c r="AK509" s="25" t="s">
        <v>3530</v>
      </c>
      <c r="AM509" s="25" t="s">
        <v>3992</v>
      </c>
      <c r="AP509" s="25">
        <v>8</v>
      </c>
      <c r="AQ509" s="34">
        <v>41795</v>
      </c>
      <c r="AS509" s="36">
        <f t="shared" si="22"/>
        <v>-41795</v>
      </c>
      <c r="AT509" s="25" t="s">
        <v>792</v>
      </c>
      <c r="AU509" s="25" t="s">
        <v>15</v>
      </c>
    </row>
    <row r="510" spans="2:84">
      <c r="B510" s="25" t="s">
        <v>5274</v>
      </c>
      <c r="C510" s="25">
        <v>1311550</v>
      </c>
      <c r="E510" s="25" t="s">
        <v>58</v>
      </c>
      <c r="H510" s="25" t="s">
        <v>482</v>
      </c>
      <c r="I510" s="25" t="s">
        <v>3050</v>
      </c>
      <c r="T510" s="25" t="str">
        <f t="shared" si="23"/>
        <v xml:space="preserve">         </v>
      </c>
      <c r="U510" s="25" t="s">
        <v>61</v>
      </c>
      <c r="V510" s="25" t="s">
        <v>61</v>
      </c>
      <c r="W510" s="25" t="s">
        <v>5275</v>
      </c>
      <c r="X510" s="25" t="s">
        <v>80</v>
      </c>
      <c r="Y510" s="25">
        <v>39</v>
      </c>
      <c r="Z510" s="25" t="s">
        <v>104</v>
      </c>
      <c r="AA510" s="25" t="s">
        <v>66</v>
      </c>
      <c r="AB510" s="25">
        <v>36</v>
      </c>
      <c r="AD510" s="25">
        <v>28</v>
      </c>
      <c r="AH510" s="25" t="str">
        <f t="shared" si="24"/>
        <v xml:space="preserve">CL 39 B SUR 36  28   </v>
      </c>
      <c r="AI510" s="25">
        <v>21718423</v>
      </c>
      <c r="AJ510" s="25">
        <v>2762410</v>
      </c>
      <c r="AK510" s="25" t="s">
        <v>211</v>
      </c>
      <c r="AM510" s="25" t="s">
        <v>3889</v>
      </c>
      <c r="AP510" s="25">
        <v>9</v>
      </c>
      <c r="AQ510" s="34">
        <v>41807</v>
      </c>
      <c r="AR510" s="34">
        <v>41807</v>
      </c>
      <c r="AS510" s="36">
        <f t="shared" si="22"/>
        <v>0</v>
      </c>
      <c r="AT510" s="25" t="s">
        <v>3256</v>
      </c>
      <c r="AU510" s="25" t="s">
        <v>1735</v>
      </c>
    </row>
    <row r="511" spans="2:84">
      <c r="B511" s="25" t="s">
        <v>5276</v>
      </c>
      <c r="C511" s="25">
        <v>1311551</v>
      </c>
      <c r="E511" s="25" t="s">
        <v>58</v>
      </c>
      <c r="H511" s="25" t="s">
        <v>482</v>
      </c>
      <c r="I511" s="25" t="s">
        <v>3050</v>
      </c>
      <c r="T511" s="25" t="str">
        <f t="shared" si="23"/>
        <v xml:space="preserve">         </v>
      </c>
      <c r="U511" s="25" t="s">
        <v>61</v>
      </c>
      <c r="V511" s="25" t="s">
        <v>61</v>
      </c>
      <c r="W511" s="25" t="s">
        <v>5277</v>
      </c>
      <c r="X511" s="25" t="s">
        <v>146</v>
      </c>
      <c r="Y511" s="25">
        <v>35</v>
      </c>
      <c r="Z511" s="25" t="s">
        <v>83</v>
      </c>
      <c r="AA511" s="25" t="s">
        <v>66</v>
      </c>
      <c r="AB511" s="25">
        <v>32</v>
      </c>
      <c r="AD511" s="25">
        <v>72</v>
      </c>
      <c r="AH511" s="25" t="str">
        <f t="shared" si="24"/>
        <v xml:space="preserve">TR 35 A SUR 32  72   </v>
      </c>
      <c r="AI511" s="25">
        <v>42890134</v>
      </c>
      <c r="AJ511" s="25" t="s">
        <v>61</v>
      </c>
      <c r="AK511" s="25" t="s">
        <v>232</v>
      </c>
      <c r="AM511" s="25" t="s">
        <v>3986</v>
      </c>
      <c r="AP511" s="25">
        <v>9</v>
      </c>
      <c r="AQ511" s="34">
        <v>41807</v>
      </c>
      <c r="AR511" s="34">
        <v>41807</v>
      </c>
      <c r="AS511" s="36">
        <f t="shared" si="22"/>
        <v>0</v>
      </c>
      <c r="AT511" s="25" t="s">
        <v>3256</v>
      </c>
      <c r="AU511" s="25" t="s">
        <v>1735</v>
      </c>
    </row>
    <row r="512" spans="2:84">
      <c r="B512" s="25" t="s">
        <v>5278</v>
      </c>
      <c r="C512" s="25" t="s">
        <v>5279</v>
      </c>
      <c r="D512" s="25" t="s">
        <v>87</v>
      </c>
      <c r="H512" s="25" t="s">
        <v>5280</v>
      </c>
      <c r="I512" s="25" t="s">
        <v>4342</v>
      </c>
      <c r="T512" s="25" t="str">
        <f t="shared" si="23"/>
        <v xml:space="preserve">         </v>
      </c>
      <c r="U512" s="25" t="s">
        <v>61</v>
      </c>
      <c r="V512" s="25" t="s">
        <v>61</v>
      </c>
      <c r="W512" s="25" t="s">
        <v>5281</v>
      </c>
      <c r="X512" s="25" t="s">
        <v>63</v>
      </c>
      <c r="Y512" s="25">
        <v>24</v>
      </c>
      <c r="Z512" s="25" t="s">
        <v>170</v>
      </c>
      <c r="AB512" s="25">
        <v>39</v>
      </c>
      <c r="AC512" s="25" t="s">
        <v>136</v>
      </c>
      <c r="AE512" s="25" t="s">
        <v>66</v>
      </c>
      <c r="AH512" s="25" t="str">
        <f t="shared" si="24"/>
        <v xml:space="preserve">KR 24 D  39 DD  SUR  </v>
      </c>
      <c r="AI512" s="25" t="s">
        <v>61</v>
      </c>
      <c r="AJ512" s="25">
        <v>2517146</v>
      </c>
      <c r="AK512" s="25" t="s">
        <v>74</v>
      </c>
      <c r="AM512" s="25" t="s">
        <v>137</v>
      </c>
      <c r="AP512" s="25">
        <v>6</v>
      </c>
      <c r="AQ512" s="34">
        <v>41817</v>
      </c>
      <c r="AS512" s="36">
        <f t="shared" si="22"/>
        <v>-41817</v>
      </c>
      <c r="AT512" s="25" t="s">
        <v>792</v>
      </c>
      <c r="AU512" s="25" t="s">
        <v>15</v>
      </c>
    </row>
    <row r="513" spans="2:84">
      <c r="B513" s="25" t="s">
        <v>5282</v>
      </c>
      <c r="C513" s="25">
        <v>1311830</v>
      </c>
      <c r="E513" s="25" t="s">
        <v>3934</v>
      </c>
      <c r="G513" s="25" t="s">
        <v>5283</v>
      </c>
      <c r="H513" s="25" t="s">
        <v>5284</v>
      </c>
      <c r="I513" s="25" t="s">
        <v>3050</v>
      </c>
      <c r="T513" s="25" t="str">
        <f t="shared" si="23"/>
        <v xml:space="preserve">         </v>
      </c>
      <c r="U513" s="25" t="s">
        <v>61</v>
      </c>
      <c r="V513" s="25" t="s">
        <v>61</v>
      </c>
      <c r="W513" s="25" t="s">
        <v>5285</v>
      </c>
      <c r="X513" s="25" t="s">
        <v>146</v>
      </c>
      <c r="Y513" s="25">
        <v>34</v>
      </c>
      <c r="Z513" s="25" t="s">
        <v>81</v>
      </c>
      <c r="AA513" s="25" t="s">
        <v>66</v>
      </c>
      <c r="AB513" s="25">
        <v>32</v>
      </c>
      <c r="AC513" s="25" t="s">
        <v>170</v>
      </c>
      <c r="AD513" s="25">
        <v>22</v>
      </c>
      <c r="AH513" s="25" t="str">
        <f t="shared" si="24"/>
        <v xml:space="preserve">TR 34 C SUR 32 D 22   </v>
      </c>
      <c r="AI513" s="25" t="s">
        <v>61</v>
      </c>
      <c r="AJ513" s="25">
        <v>3147019066</v>
      </c>
      <c r="AK513" s="25" t="s">
        <v>279</v>
      </c>
      <c r="AM513" s="25" t="s">
        <v>4065</v>
      </c>
      <c r="AP513" s="25">
        <v>9</v>
      </c>
      <c r="AQ513" s="34">
        <v>41822</v>
      </c>
      <c r="AR513" s="34">
        <v>41822</v>
      </c>
      <c r="AS513" s="36">
        <f t="shared" si="22"/>
        <v>0</v>
      </c>
      <c r="AT513" s="25" t="s">
        <v>792</v>
      </c>
      <c r="AU513" s="25" t="s">
        <v>195</v>
      </c>
    </row>
    <row r="514" spans="2:84">
      <c r="B514" s="25" t="s">
        <v>5286</v>
      </c>
      <c r="C514" s="25">
        <v>1311831</v>
      </c>
      <c r="D514" s="25" t="s">
        <v>94</v>
      </c>
      <c r="H514" s="25" t="s">
        <v>5287</v>
      </c>
      <c r="I514" s="25" t="s">
        <v>3050</v>
      </c>
      <c r="T514" s="25" t="str">
        <f t="shared" si="23"/>
        <v xml:space="preserve">         </v>
      </c>
      <c r="U514" s="25" t="s">
        <v>61</v>
      </c>
      <c r="V514" s="25" t="s">
        <v>61</v>
      </c>
      <c r="W514" s="25" t="s">
        <v>5288</v>
      </c>
      <c r="X514" s="25" t="s">
        <v>80</v>
      </c>
      <c r="Y514" s="25">
        <v>39</v>
      </c>
      <c r="AA514" s="25" t="s">
        <v>66</v>
      </c>
      <c r="AB514" s="25">
        <v>25</v>
      </c>
      <c r="AC514" s="25" t="s">
        <v>81</v>
      </c>
      <c r="AD514" s="25">
        <v>89</v>
      </c>
      <c r="AH514" s="25" t="str">
        <f t="shared" si="24"/>
        <v xml:space="preserve">CL 39  SUR 25 C 89   </v>
      </c>
      <c r="AI514" s="25" t="s">
        <v>61</v>
      </c>
      <c r="AJ514" s="25">
        <v>3346200</v>
      </c>
      <c r="AK514" s="25" t="s">
        <v>454</v>
      </c>
      <c r="AM514" s="25" t="s">
        <v>160</v>
      </c>
      <c r="AP514" s="25">
        <v>6</v>
      </c>
      <c r="AQ514" s="34">
        <v>41822</v>
      </c>
      <c r="AR514" s="34">
        <v>41822</v>
      </c>
      <c r="AS514" s="36">
        <f t="shared" si="22"/>
        <v>0</v>
      </c>
      <c r="AT514" s="25" t="s">
        <v>792</v>
      </c>
      <c r="AU514" s="25" t="s">
        <v>195</v>
      </c>
    </row>
    <row r="515" spans="2:84">
      <c r="B515" s="25" t="s">
        <v>5289</v>
      </c>
      <c r="C515" s="25">
        <v>1311900</v>
      </c>
      <c r="D515" s="25" t="s">
        <v>3686</v>
      </c>
      <c r="E515" s="25" t="s">
        <v>58</v>
      </c>
      <c r="F515" s="25">
        <v>5</v>
      </c>
      <c r="H515" s="25" t="s">
        <v>5290</v>
      </c>
      <c r="I515" s="25" t="s">
        <v>3050</v>
      </c>
      <c r="T515" s="25" t="str">
        <f t="shared" si="23"/>
        <v xml:space="preserve">         </v>
      </c>
      <c r="U515" s="25" t="s">
        <v>61</v>
      </c>
      <c r="V515" s="25" t="s">
        <v>61</v>
      </c>
      <c r="W515" s="25" t="s">
        <v>5291</v>
      </c>
      <c r="AH515" s="25" t="str">
        <f t="shared" si="24"/>
        <v xml:space="preserve">         </v>
      </c>
      <c r="AI515" s="25" t="s">
        <v>61</v>
      </c>
      <c r="AJ515" s="25">
        <v>3314171</v>
      </c>
      <c r="AL515" s="25" t="s">
        <v>419</v>
      </c>
      <c r="AM515" s="25" t="s">
        <v>155</v>
      </c>
      <c r="AO515" s="25">
        <v>2</v>
      </c>
      <c r="AP515" s="25">
        <v>10</v>
      </c>
      <c r="AQ515" s="34">
        <v>41827</v>
      </c>
      <c r="AR515" s="34">
        <v>41827</v>
      </c>
      <c r="AS515" s="36">
        <f t="shared" si="22"/>
        <v>0</v>
      </c>
      <c r="AT515" s="25" t="s">
        <v>3256</v>
      </c>
      <c r="AU515" s="25" t="s">
        <v>15</v>
      </c>
      <c r="CF515" s="38">
        <v>42053</v>
      </c>
    </row>
    <row r="516" spans="2:84">
      <c r="B516" s="25" t="s">
        <v>5292</v>
      </c>
      <c r="C516" s="25">
        <v>1311901</v>
      </c>
      <c r="D516" s="25" t="s">
        <v>87</v>
      </c>
      <c r="H516" s="25" t="s">
        <v>5293</v>
      </c>
      <c r="I516" s="25" t="s">
        <v>3050</v>
      </c>
      <c r="T516" s="25" t="str">
        <f t="shared" si="23"/>
        <v xml:space="preserve">         </v>
      </c>
      <c r="U516" s="25" t="s">
        <v>61</v>
      </c>
      <c r="V516" s="25" t="s">
        <v>61</v>
      </c>
      <c r="W516" s="25" t="s">
        <v>5294</v>
      </c>
      <c r="AH516" s="25" t="str">
        <f t="shared" si="24"/>
        <v xml:space="preserve">         </v>
      </c>
      <c r="AI516" s="25" t="s">
        <v>61</v>
      </c>
      <c r="AJ516" s="25">
        <v>3360318</v>
      </c>
      <c r="AL516" s="25" t="s">
        <v>347</v>
      </c>
      <c r="AM516" s="25" t="s">
        <v>137</v>
      </c>
      <c r="AO516" s="25">
        <v>175</v>
      </c>
      <c r="AP516" s="25">
        <v>10</v>
      </c>
      <c r="AQ516" s="34">
        <v>41827</v>
      </c>
      <c r="AR516" s="34">
        <v>41827</v>
      </c>
      <c r="AS516" s="36">
        <f t="shared" si="22"/>
        <v>0</v>
      </c>
      <c r="AT516" s="25" t="s">
        <v>792</v>
      </c>
      <c r="AU516" s="25" t="s">
        <v>750</v>
      </c>
    </row>
    <row r="517" spans="2:84">
      <c r="B517" s="25" t="s">
        <v>5295</v>
      </c>
      <c r="C517" s="25">
        <v>126021</v>
      </c>
      <c r="E517" s="25" t="s">
        <v>101</v>
      </c>
      <c r="H517" s="25" t="s">
        <v>5296</v>
      </c>
      <c r="I517" s="25" t="s">
        <v>5297</v>
      </c>
      <c r="T517" s="25" t="str">
        <f t="shared" si="23"/>
        <v xml:space="preserve">         </v>
      </c>
      <c r="U517" s="25" t="s">
        <v>61</v>
      </c>
      <c r="V517" s="25" t="s">
        <v>61</v>
      </c>
      <c r="W517" s="25" t="s">
        <v>5298</v>
      </c>
      <c r="X517" s="25" t="s">
        <v>80</v>
      </c>
      <c r="Y517" s="25">
        <v>36</v>
      </c>
      <c r="AA517" s="25" t="s">
        <v>66</v>
      </c>
      <c r="AB517" s="25">
        <v>24</v>
      </c>
      <c r="AD517" s="25">
        <v>6</v>
      </c>
      <c r="AG517" s="25">
        <v>364</v>
      </c>
      <c r="AH517" s="25" t="str">
        <f t="shared" si="24"/>
        <v>CL 36  SUR 24  6   364</v>
      </c>
      <c r="AI517" s="25">
        <v>32525066</v>
      </c>
      <c r="AJ517" s="25">
        <v>3136415856</v>
      </c>
      <c r="AK517" s="25" t="s">
        <v>397</v>
      </c>
      <c r="AM517" s="25" t="s">
        <v>3980</v>
      </c>
      <c r="AP517" s="25">
        <v>5</v>
      </c>
      <c r="AQ517" s="34">
        <v>41781</v>
      </c>
      <c r="AR517" s="34">
        <v>41837</v>
      </c>
      <c r="AS517" s="36">
        <f t="shared" si="22"/>
        <v>56</v>
      </c>
      <c r="AT517" s="25" t="s">
        <v>792</v>
      </c>
      <c r="AU517" s="25" t="s">
        <v>15</v>
      </c>
      <c r="AW517" s="38">
        <v>41781</v>
      </c>
      <c r="AX517" s="37" t="s">
        <v>5299</v>
      </c>
      <c r="AY517" s="38">
        <v>41840</v>
      </c>
      <c r="AZ517" s="38">
        <v>41908</v>
      </c>
      <c r="BA517" s="37" t="s">
        <v>5300</v>
      </c>
      <c r="BB517" s="38">
        <v>41909</v>
      </c>
      <c r="BC517" s="38">
        <v>41913</v>
      </c>
      <c r="BD517" s="37" t="s">
        <v>5300</v>
      </c>
      <c r="BE517" s="38">
        <v>41914</v>
      </c>
      <c r="CF517" s="38">
        <v>41926</v>
      </c>
    </row>
    <row r="518" spans="2:84">
      <c r="B518" s="25" t="s">
        <v>5301</v>
      </c>
      <c r="C518" s="25">
        <v>1311843</v>
      </c>
      <c r="D518" s="25" t="s">
        <v>125</v>
      </c>
      <c r="G518" s="25" t="s">
        <v>5302</v>
      </c>
      <c r="H518" s="25" t="s">
        <v>4887</v>
      </c>
      <c r="I518" s="25" t="s">
        <v>273</v>
      </c>
      <c r="J518" s="25" t="s">
        <v>63</v>
      </c>
      <c r="K518" s="25">
        <v>42</v>
      </c>
      <c r="L518" s="25" t="s">
        <v>104</v>
      </c>
      <c r="N518" s="25">
        <v>23</v>
      </c>
      <c r="O518" s="25" t="s">
        <v>83</v>
      </c>
      <c r="P518" s="25">
        <v>60</v>
      </c>
      <c r="T518" s="25" t="str">
        <f t="shared" si="23"/>
        <v xml:space="preserve">KR 42 B  23 A 60   </v>
      </c>
      <c r="U518" s="25" t="s">
        <v>61</v>
      </c>
      <c r="V518" s="25" t="s">
        <v>61</v>
      </c>
      <c r="W518" s="25" t="s">
        <v>5303</v>
      </c>
      <c r="X518" s="25" t="s">
        <v>63</v>
      </c>
      <c r="Y518" s="25">
        <v>42</v>
      </c>
      <c r="Z518" s="25" t="s">
        <v>104</v>
      </c>
      <c r="AB518" s="25">
        <v>23</v>
      </c>
      <c r="AC518" s="25" t="s">
        <v>83</v>
      </c>
      <c r="AD518" s="25">
        <v>90</v>
      </c>
      <c r="AE518" s="25" t="s">
        <v>66</v>
      </c>
      <c r="AH518" s="25" t="str">
        <f t="shared" si="24"/>
        <v xml:space="preserve">KR 42 B  23 A 90 SUR  </v>
      </c>
      <c r="AI518" s="25" t="s">
        <v>61</v>
      </c>
      <c r="AJ518" s="25">
        <v>2764437</v>
      </c>
      <c r="AK518" s="25" t="s">
        <v>153</v>
      </c>
      <c r="AM518" s="25" t="s">
        <v>154</v>
      </c>
      <c r="AP518" s="25">
        <v>3</v>
      </c>
      <c r="AQ518" s="34">
        <v>41823</v>
      </c>
      <c r="AR518" s="34">
        <v>41834</v>
      </c>
      <c r="AS518" s="36">
        <f t="shared" ref="AS518:AS543" si="25">AR518-AQ518</f>
        <v>11</v>
      </c>
      <c r="AT518" s="25" t="s">
        <v>792</v>
      </c>
      <c r="AU518" s="25" t="s">
        <v>195</v>
      </c>
    </row>
    <row r="519" spans="2:84">
      <c r="B519" s="25" t="s">
        <v>5304</v>
      </c>
      <c r="C519" s="25" t="s">
        <v>5305</v>
      </c>
      <c r="E519" s="25" t="s">
        <v>286</v>
      </c>
      <c r="F519" s="25">
        <v>12</v>
      </c>
      <c r="H519" s="25" t="s">
        <v>5306</v>
      </c>
      <c r="I519" s="25" t="s">
        <v>3050</v>
      </c>
      <c r="T519" s="25" t="str">
        <f t="shared" ref="T519:T582" si="26">CONCATENATE(J519," ",K519," ",L519," ",M519," ",N519," ",O519," ",P519," ",Q519," ",R519," ",S519)</f>
        <v xml:space="preserve">         </v>
      </c>
      <c r="U519" s="25" t="s">
        <v>61</v>
      </c>
      <c r="V519" s="25" t="s">
        <v>61</v>
      </c>
      <c r="W519" s="25" t="s">
        <v>5307</v>
      </c>
      <c r="X519" s="25" t="s">
        <v>80</v>
      </c>
      <c r="Y519" s="25">
        <v>36</v>
      </c>
      <c r="AA519" s="25" t="s">
        <v>66</v>
      </c>
      <c r="AB519" s="25">
        <v>27</v>
      </c>
      <c r="AH519" s="25" t="str">
        <f t="shared" si="24"/>
        <v xml:space="preserve">CL 36  SUR 27     </v>
      </c>
      <c r="AI519" s="25" t="s">
        <v>61</v>
      </c>
      <c r="AJ519" s="25" t="s">
        <v>61</v>
      </c>
      <c r="AK519" s="25" t="s">
        <v>184</v>
      </c>
      <c r="AM519" s="25" t="s">
        <v>330</v>
      </c>
      <c r="AP519" s="25">
        <v>4</v>
      </c>
      <c r="AQ519" s="34">
        <v>41822</v>
      </c>
      <c r="AR519" s="34">
        <v>41822</v>
      </c>
      <c r="AS519" s="36">
        <f t="shared" si="25"/>
        <v>0</v>
      </c>
      <c r="AT519" s="25" t="s">
        <v>3256</v>
      </c>
      <c r="AU519" s="25" t="s">
        <v>15</v>
      </c>
      <c r="AV519" s="25" t="s">
        <v>5308</v>
      </c>
    </row>
    <row r="520" spans="2:84">
      <c r="B520" s="25" t="s">
        <v>5309</v>
      </c>
      <c r="C520" s="25">
        <v>133790</v>
      </c>
      <c r="E520" s="25" t="s">
        <v>101</v>
      </c>
      <c r="H520" s="25" t="s">
        <v>694</v>
      </c>
      <c r="I520" s="25" t="s">
        <v>676</v>
      </c>
      <c r="T520" s="25" t="str">
        <f t="shared" si="26"/>
        <v xml:space="preserve">         </v>
      </c>
      <c r="U520" s="25" t="s">
        <v>61</v>
      </c>
      <c r="V520" s="25" t="s">
        <v>61</v>
      </c>
      <c r="W520" s="25" t="s">
        <v>273</v>
      </c>
      <c r="X520" s="25" t="s">
        <v>80</v>
      </c>
      <c r="Y520" s="25">
        <v>37</v>
      </c>
      <c r="Z520" s="25" t="s">
        <v>83</v>
      </c>
      <c r="AA520" s="25" t="s">
        <v>66</v>
      </c>
      <c r="AB520" s="25">
        <v>33</v>
      </c>
      <c r="AD520" s="25">
        <v>7</v>
      </c>
      <c r="AH520" s="25" t="str">
        <f t="shared" si="24"/>
        <v xml:space="preserve">CL 37 A SUR 33  7   </v>
      </c>
      <c r="AI520" s="25" t="s">
        <v>61</v>
      </c>
      <c r="AJ520" s="25" t="s">
        <v>61</v>
      </c>
      <c r="AK520" s="25" t="s">
        <v>211</v>
      </c>
      <c r="AM520" s="25" t="s">
        <v>3889</v>
      </c>
      <c r="AP520" s="25">
        <v>9</v>
      </c>
      <c r="AQ520" s="34">
        <v>41823</v>
      </c>
      <c r="AR520" s="34">
        <v>41838</v>
      </c>
      <c r="AS520" s="36">
        <f t="shared" si="25"/>
        <v>15</v>
      </c>
      <c r="AT520" s="25" t="s">
        <v>792</v>
      </c>
      <c r="AU520" s="25" t="s">
        <v>15</v>
      </c>
      <c r="AW520" s="38">
        <v>41838</v>
      </c>
      <c r="AX520" s="37" t="s">
        <v>5051</v>
      </c>
    </row>
    <row r="521" spans="2:84">
      <c r="B521" s="25" t="s">
        <v>5310</v>
      </c>
      <c r="C521" s="25">
        <v>1311892</v>
      </c>
      <c r="D521" s="25" t="s">
        <v>125</v>
      </c>
      <c r="H521" s="25" t="s">
        <v>5311</v>
      </c>
      <c r="I521" s="25" t="s">
        <v>5312</v>
      </c>
      <c r="J521" s="25" t="s">
        <v>146</v>
      </c>
      <c r="K521" s="25">
        <v>33</v>
      </c>
      <c r="L521" s="25" t="s">
        <v>83</v>
      </c>
      <c r="M521" s="25" t="s">
        <v>66</v>
      </c>
      <c r="N521" s="25">
        <v>31</v>
      </c>
      <c r="P521" s="25">
        <v>28</v>
      </c>
      <c r="S521" s="25">
        <v>201</v>
      </c>
      <c r="T521" s="25" t="str">
        <f t="shared" si="26"/>
        <v>TR 33 A SUR 31  28   201</v>
      </c>
      <c r="U521" s="25">
        <v>43869619</v>
      </c>
      <c r="V521" s="25">
        <v>2060484</v>
      </c>
      <c r="W521" s="25" t="s">
        <v>5313</v>
      </c>
      <c r="X521" s="25" t="s">
        <v>146</v>
      </c>
      <c r="Y521" s="25">
        <v>33</v>
      </c>
      <c r="Z521" s="25" t="s">
        <v>83</v>
      </c>
      <c r="AA521" s="25" t="s">
        <v>66</v>
      </c>
      <c r="AB521" s="25">
        <v>31</v>
      </c>
      <c r="AD521" s="25">
        <v>28</v>
      </c>
      <c r="AG521" s="25">
        <v>301</v>
      </c>
      <c r="AH521" s="25" t="str">
        <f t="shared" si="24"/>
        <v>TR 33 A SUR 31  28   301</v>
      </c>
      <c r="AI521" s="25" t="s">
        <v>61</v>
      </c>
      <c r="AJ521" s="25" t="s">
        <v>61</v>
      </c>
      <c r="AK521" s="25" t="s">
        <v>449</v>
      </c>
      <c r="AM521" s="25" t="s">
        <v>4071</v>
      </c>
      <c r="AP521" s="25">
        <v>3</v>
      </c>
      <c r="AQ521" s="34">
        <v>41824</v>
      </c>
      <c r="AR521" s="34">
        <v>41837</v>
      </c>
      <c r="AS521" s="36">
        <f t="shared" si="25"/>
        <v>13</v>
      </c>
      <c r="AT521" s="25" t="s">
        <v>792</v>
      </c>
      <c r="AU521" s="25" t="s">
        <v>202</v>
      </c>
      <c r="AW521" s="38">
        <v>41837</v>
      </c>
      <c r="AX521" s="37" t="s">
        <v>4999</v>
      </c>
    </row>
    <row r="522" spans="2:84">
      <c r="B522" s="25" t="s">
        <v>5314</v>
      </c>
      <c r="C522" s="25">
        <v>1311895</v>
      </c>
      <c r="D522" s="45"/>
      <c r="E522" s="25" t="s">
        <v>58</v>
      </c>
      <c r="H522" s="25" t="s">
        <v>1233</v>
      </c>
      <c r="I522" s="25" t="s">
        <v>5315</v>
      </c>
      <c r="T522" s="25" t="str">
        <f t="shared" si="26"/>
        <v xml:space="preserve">         </v>
      </c>
      <c r="U522" s="25" t="s">
        <v>61</v>
      </c>
      <c r="V522" s="25" t="s">
        <v>61</v>
      </c>
      <c r="W522" s="25" t="s">
        <v>82</v>
      </c>
      <c r="X522" s="25" t="s">
        <v>289</v>
      </c>
      <c r="Y522" s="25">
        <v>31</v>
      </c>
      <c r="AB522" s="25">
        <v>33</v>
      </c>
      <c r="AC522" s="25" t="s">
        <v>83</v>
      </c>
      <c r="AH522" s="25" t="str">
        <f t="shared" si="24"/>
        <v xml:space="preserve">DG 31   33 A    </v>
      </c>
      <c r="AI522" s="25" t="s">
        <v>61</v>
      </c>
      <c r="AJ522" s="25" t="s">
        <v>61</v>
      </c>
      <c r="AK522" s="25" t="s">
        <v>449</v>
      </c>
      <c r="AM522" s="25" t="s">
        <v>4071</v>
      </c>
      <c r="AP522" s="25">
        <v>3</v>
      </c>
      <c r="AQ522" s="34">
        <v>41827</v>
      </c>
      <c r="AR522" s="34">
        <v>41841</v>
      </c>
      <c r="AS522" s="36">
        <f t="shared" si="25"/>
        <v>14</v>
      </c>
      <c r="AT522" s="25" t="s">
        <v>792</v>
      </c>
      <c r="AU522" s="25" t="s">
        <v>202</v>
      </c>
      <c r="AW522" s="38">
        <v>41841</v>
      </c>
      <c r="AX522" s="37" t="s">
        <v>5051</v>
      </c>
    </row>
    <row r="523" spans="2:84">
      <c r="B523" s="25" t="s">
        <v>5316</v>
      </c>
      <c r="C523" s="25">
        <v>1311896</v>
      </c>
      <c r="E523" s="25" t="s">
        <v>58</v>
      </c>
      <c r="H523" s="25" t="s">
        <v>1233</v>
      </c>
      <c r="I523" s="25" t="s">
        <v>5315</v>
      </c>
      <c r="J523" s="25" t="s">
        <v>63</v>
      </c>
      <c r="K523" s="25">
        <v>43</v>
      </c>
      <c r="L523" s="25" t="s">
        <v>83</v>
      </c>
      <c r="N523" s="25">
        <v>46</v>
      </c>
      <c r="O523" s="25" t="s">
        <v>83</v>
      </c>
      <c r="P523" s="25">
        <v>39</v>
      </c>
      <c r="T523" s="25" t="str">
        <f t="shared" si="26"/>
        <v xml:space="preserve">KR 43 A  46 A 39   </v>
      </c>
      <c r="U523" s="25" t="s">
        <v>61</v>
      </c>
      <c r="V523" s="25" t="s">
        <v>61</v>
      </c>
      <c r="W523" s="25" t="s">
        <v>82</v>
      </c>
      <c r="X523" s="25" t="s">
        <v>146</v>
      </c>
      <c r="Y523" s="25">
        <v>32</v>
      </c>
      <c r="Z523" s="25" t="s">
        <v>83</v>
      </c>
      <c r="AA523" s="25" t="s">
        <v>66</v>
      </c>
      <c r="AB523" s="25">
        <v>29</v>
      </c>
      <c r="AD523" s="25">
        <v>212</v>
      </c>
      <c r="AH523" s="25" t="str">
        <f t="shared" si="24"/>
        <v xml:space="preserve">TR 32 A SUR 29  212   </v>
      </c>
      <c r="AI523" s="25" t="s">
        <v>61</v>
      </c>
      <c r="AJ523" s="25" t="s">
        <v>61</v>
      </c>
      <c r="AK523" s="25" t="s">
        <v>635</v>
      </c>
      <c r="AM523" s="25" t="s">
        <v>3950</v>
      </c>
      <c r="AP523" s="25">
        <v>3</v>
      </c>
      <c r="AQ523" s="34">
        <v>41827</v>
      </c>
      <c r="AR523" s="34">
        <v>41838</v>
      </c>
      <c r="AS523" s="36">
        <f t="shared" si="25"/>
        <v>11</v>
      </c>
      <c r="AT523" s="25" t="s">
        <v>792</v>
      </c>
      <c r="AU523" s="25" t="s">
        <v>15</v>
      </c>
      <c r="CF523" s="38">
        <v>41844</v>
      </c>
    </row>
    <row r="524" spans="2:84">
      <c r="B524" s="25" t="s">
        <v>5317</v>
      </c>
      <c r="C524" s="25">
        <v>1311899</v>
      </c>
      <c r="D524" s="25" t="s">
        <v>94</v>
      </c>
      <c r="H524" s="25" t="s">
        <v>5318</v>
      </c>
      <c r="I524" s="25" t="s">
        <v>5319</v>
      </c>
      <c r="J524" s="25" t="s">
        <v>63</v>
      </c>
      <c r="K524" s="25">
        <v>43</v>
      </c>
      <c r="L524" s="25" t="s">
        <v>83</v>
      </c>
      <c r="N524" s="25">
        <v>46</v>
      </c>
      <c r="P524" s="25">
        <v>90</v>
      </c>
      <c r="Q524" s="25" t="s">
        <v>66</v>
      </c>
      <c r="T524" s="25" t="str">
        <f t="shared" si="26"/>
        <v xml:space="preserve">KR 43 A  46  90 SUR  </v>
      </c>
      <c r="U524" s="25">
        <v>70549613</v>
      </c>
      <c r="V524" s="25">
        <v>2763078</v>
      </c>
      <c r="W524" s="25" t="s">
        <v>82</v>
      </c>
      <c r="X524" s="25" t="s">
        <v>63</v>
      </c>
      <c r="Y524" s="25">
        <v>46</v>
      </c>
      <c r="Z524" s="25" t="s">
        <v>298</v>
      </c>
      <c r="AB524" s="25">
        <v>45</v>
      </c>
      <c r="AC524" s="25" t="s">
        <v>81</v>
      </c>
      <c r="AD524" s="25">
        <v>39</v>
      </c>
      <c r="AE524" s="25" t="s">
        <v>66</v>
      </c>
      <c r="AH524" s="25" t="str">
        <f t="shared" ref="AH524:AH587" si="27">CONCATENATE(X524," ",Y524," ",Z524," ",AA524," ",AB524," ",AC524," ",AD524," ",AE524," ",AF524," ",AG524)</f>
        <v xml:space="preserve">KR 46 AA  45 C 39 SUR  </v>
      </c>
      <c r="AI524" s="25" t="s">
        <v>61</v>
      </c>
      <c r="AJ524" s="25" t="s">
        <v>61</v>
      </c>
      <c r="AK524" s="25" t="s">
        <v>131</v>
      </c>
      <c r="AM524" s="25" t="s">
        <v>984</v>
      </c>
      <c r="AP524" s="25">
        <v>8</v>
      </c>
      <c r="AQ524" s="34">
        <v>41827</v>
      </c>
      <c r="AR524" s="34">
        <v>41838</v>
      </c>
      <c r="AS524" s="36">
        <f t="shared" si="25"/>
        <v>11</v>
      </c>
      <c r="AT524" s="25" t="s">
        <v>792</v>
      </c>
      <c r="AU524" s="25" t="s">
        <v>15</v>
      </c>
    </row>
    <row r="525" spans="2:84">
      <c r="B525" s="25" t="s">
        <v>5320</v>
      </c>
      <c r="C525" s="25" t="s">
        <v>5321</v>
      </c>
      <c r="D525" s="25" t="s">
        <v>3591</v>
      </c>
      <c r="H525" s="25" t="s">
        <v>5322</v>
      </c>
      <c r="I525" s="25" t="s">
        <v>3015</v>
      </c>
      <c r="T525" s="25" t="str">
        <f t="shared" si="26"/>
        <v xml:space="preserve">         </v>
      </c>
      <c r="U525" s="25" t="s">
        <v>61</v>
      </c>
      <c r="V525" s="25" t="s">
        <v>61</v>
      </c>
      <c r="W525" s="25" t="s">
        <v>82</v>
      </c>
      <c r="X525" s="25" t="s">
        <v>146</v>
      </c>
      <c r="Y525" s="25">
        <v>35</v>
      </c>
      <c r="Z525" s="25" t="s">
        <v>104</v>
      </c>
      <c r="AA525" s="25" t="s">
        <v>66</v>
      </c>
      <c r="AB525" s="25">
        <v>31</v>
      </c>
      <c r="AD525" s="25">
        <v>5</v>
      </c>
      <c r="AG525" s="25">
        <v>201</v>
      </c>
      <c r="AH525" s="25" t="str">
        <f t="shared" si="27"/>
        <v>TR 35 B SUR 31  5   201</v>
      </c>
      <c r="AI525" s="25" t="s">
        <v>61</v>
      </c>
      <c r="AJ525" s="25" t="s">
        <v>61</v>
      </c>
      <c r="AK525" s="25" t="s">
        <v>262</v>
      </c>
      <c r="AM525" s="25" t="s">
        <v>4491</v>
      </c>
      <c r="AP525" s="25">
        <v>3</v>
      </c>
      <c r="AQ525" s="34">
        <v>41830</v>
      </c>
      <c r="AR525" s="34">
        <v>41845</v>
      </c>
      <c r="AS525" s="36">
        <f t="shared" si="25"/>
        <v>15</v>
      </c>
      <c r="AT525" s="25" t="s">
        <v>806</v>
      </c>
      <c r="AU525" s="25" t="s">
        <v>15</v>
      </c>
      <c r="CF525" s="38">
        <v>41865</v>
      </c>
    </row>
    <row r="526" spans="2:84">
      <c r="B526" s="25" t="s">
        <v>5323</v>
      </c>
      <c r="C526" s="25">
        <v>1310273</v>
      </c>
      <c r="D526" s="25" t="s">
        <v>3591</v>
      </c>
      <c r="H526" s="25" t="s">
        <v>4727</v>
      </c>
      <c r="I526" s="25" t="s">
        <v>3015</v>
      </c>
      <c r="T526" s="25" t="str">
        <f t="shared" si="26"/>
        <v xml:space="preserve">         </v>
      </c>
      <c r="U526" s="25" t="s">
        <v>61</v>
      </c>
      <c r="V526" s="25" t="s">
        <v>61</v>
      </c>
      <c r="W526" s="25" t="s">
        <v>82</v>
      </c>
      <c r="X526" s="25" t="s">
        <v>80</v>
      </c>
      <c r="Y526" s="25">
        <v>39</v>
      </c>
      <c r="Z526" s="25" t="s">
        <v>104</v>
      </c>
      <c r="AA526" s="25" t="s">
        <v>66</v>
      </c>
      <c r="AB526" s="25">
        <v>30</v>
      </c>
      <c r="AD526" s="25">
        <v>44</v>
      </c>
      <c r="AG526" s="25">
        <v>402</v>
      </c>
      <c r="AH526" s="25" t="str">
        <f t="shared" si="27"/>
        <v>CL 39 B SUR 30  44   402</v>
      </c>
      <c r="AI526" s="25" t="s">
        <v>61</v>
      </c>
      <c r="AJ526" s="25" t="s">
        <v>61</v>
      </c>
      <c r="AK526" s="25" t="s">
        <v>211</v>
      </c>
      <c r="AM526" s="25" t="s">
        <v>3889</v>
      </c>
      <c r="AP526" s="25">
        <v>9</v>
      </c>
      <c r="AQ526" s="34">
        <v>41830</v>
      </c>
      <c r="AS526" s="36">
        <f t="shared" si="25"/>
        <v>-41830</v>
      </c>
      <c r="AT526" s="25" t="s">
        <v>792</v>
      </c>
      <c r="AU526" s="25" t="s">
        <v>252</v>
      </c>
    </row>
    <row r="527" spans="2:84">
      <c r="B527" s="25" t="s">
        <v>5324</v>
      </c>
      <c r="C527" s="25">
        <v>1309848</v>
      </c>
      <c r="D527" s="25" t="s">
        <v>3591</v>
      </c>
      <c r="H527" s="25" t="s">
        <v>2398</v>
      </c>
      <c r="I527" s="25" t="s">
        <v>3015</v>
      </c>
      <c r="T527" s="25" t="str">
        <f t="shared" si="26"/>
        <v xml:space="preserve">         </v>
      </c>
      <c r="U527" s="25" t="s">
        <v>61</v>
      </c>
      <c r="V527" s="25" t="s">
        <v>61</v>
      </c>
      <c r="W527" s="25" t="s">
        <v>5325</v>
      </c>
      <c r="X527" s="25" t="s">
        <v>80</v>
      </c>
      <c r="Y527" s="25">
        <v>27</v>
      </c>
      <c r="Z527" s="25" t="s">
        <v>83</v>
      </c>
      <c r="AA527" s="25" t="s">
        <v>66</v>
      </c>
      <c r="AB527" s="25">
        <v>47</v>
      </c>
      <c r="AD527" s="25">
        <v>70</v>
      </c>
      <c r="AG527" s="25">
        <v>605</v>
      </c>
      <c r="AH527" s="25" t="str">
        <f t="shared" si="27"/>
        <v>CL 27 A SUR 47  70   605</v>
      </c>
      <c r="AI527" s="25" t="s">
        <v>61</v>
      </c>
      <c r="AJ527" s="25">
        <v>3005744584</v>
      </c>
      <c r="AK527" s="25" t="s">
        <v>404</v>
      </c>
      <c r="AM527" s="25" t="s">
        <v>4310</v>
      </c>
      <c r="AP527" s="25">
        <v>2</v>
      </c>
      <c r="AQ527" s="34">
        <v>41830</v>
      </c>
      <c r="AS527" s="36">
        <f t="shared" si="25"/>
        <v>-41830</v>
      </c>
      <c r="AT527" s="25" t="s">
        <v>792</v>
      </c>
      <c r="AU527" s="25" t="s">
        <v>252</v>
      </c>
    </row>
    <row r="528" spans="2:84">
      <c r="B528" s="25" t="s">
        <v>5326</v>
      </c>
      <c r="C528" s="25">
        <v>1312264</v>
      </c>
      <c r="D528" s="25" t="s">
        <v>3686</v>
      </c>
      <c r="H528" s="25" t="s">
        <v>5327</v>
      </c>
      <c r="I528" s="25" t="s">
        <v>5328</v>
      </c>
      <c r="J528" s="25" t="s">
        <v>63</v>
      </c>
      <c r="K528" s="25">
        <v>27</v>
      </c>
      <c r="L528" s="25" t="s">
        <v>83</v>
      </c>
      <c r="N528" s="25">
        <v>37</v>
      </c>
      <c r="O528" s="25" t="s">
        <v>104</v>
      </c>
      <c r="P528" s="25">
        <v>99</v>
      </c>
      <c r="Q528" s="25" t="s">
        <v>66</v>
      </c>
      <c r="T528" s="25" t="str">
        <f t="shared" si="26"/>
        <v xml:space="preserve">KR 27 A  37 B 99 SUR  </v>
      </c>
      <c r="U528" s="25" t="s">
        <v>61</v>
      </c>
      <c r="V528" s="25">
        <v>3318146</v>
      </c>
      <c r="W528" s="25" t="s">
        <v>82</v>
      </c>
      <c r="AI528" s="25" t="s">
        <v>61</v>
      </c>
      <c r="AJ528" s="25" t="s">
        <v>61</v>
      </c>
      <c r="AK528" s="25" t="s">
        <v>276</v>
      </c>
      <c r="AM528" s="25" t="s">
        <v>4423</v>
      </c>
      <c r="AP528" s="25">
        <v>5</v>
      </c>
      <c r="AQ528" s="34">
        <v>41836</v>
      </c>
      <c r="AR528" s="34">
        <v>41849</v>
      </c>
      <c r="AS528" s="36">
        <f t="shared" si="25"/>
        <v>13</v>
      </c>
      <c r="AT528" s="25" t="s">
        <v>792</v>
      </c>
      <c r="AU528" s="25" t="s">
        <v>15</v>
      </c>
    </row>
    <row r="529" spans="2:84">
      <c r="B529" s="25" t="s">
        <v>5329</v>
      </c>
      <c r="C529" s="25">
        <v>123055</v>
      </c>
      <c r="D529" s="25" t="s">
        <v>3591</v>
      </c>
      <c r="H529" s="25" t="s">
        <v>2522</v>
      </c>
      <c r="I529" s="25" t="s">
        <v>3015</v>
      </c>
      <c r="T529" s="25" t="str">
        <f>CONCATENATE(J529," ",K529," ",L529," ",M529," ",N529," ",O529," ",P529," ",Q529," ",R529," ",S529)</f>
        <v xml:space="preserve">         </v>
      </c>
      <c r="U529" s="25" t="s">
        <v>61</v>
      </c>
      <c r="V529" s="25" t="s">
        <v>61</v>
      </c>
      <c r="W529" s="25" t="s">
        <v>5330</v>
      </c>
      <c r="X529" s="25" t="s">
        <v>146</v>
      </c>
      <c r="Y529" s="25">
        <v>32</v>
      </c>
      <c r="Z529" s="25" t="s">
        <v>744</v>
      </c>
      <c r="AA529" s="25" t="s">
        <v>66</v>
      </c>
      <c r="AB529" s="25">
        <v>31</v>
      </c>
      <c r="AC529" s="25" t="s">
        <v>104</v>
      </c>
      <c r="AD529" s="25">
        <v>11</v>
      </c>
      <c r="AF529" s="25">
        <v>18</v>
      </c>
      <c r="AG529" s="25">
        <v>104</v>
      </c>
      <c r="AH529" s="25" t="str">
        <f>CONCATENATE(X529," ",Y529," ",Z529," ",AA529," ",AB529," ",AC529," ",AD529," ",AE529," ",AF529," ",AG529)</f>
        <v>TR 32 CC SUR 31 B 11  18 104</v>
      </c>
      <c r="AI529" s="25">
        <v>1039933930</v>
      </c>
      <c r="AJ529" s="25" t="s">
        <v>61</v>
      </c>
      <c r="AK529" s="25" t="s">
        <v>449</v>
      </c>
      <c r="AM529" s="25" t="s">
        <v>4071</v>
      </c>
      <c r="AP529" s="25">
        <v>3</v>
      </c>
      <c r="AQ529" s="34">
        <v>41830</v>
      </c>
      <c r="AS529" s="36">
        <f>AR529-AQ529</f>
        <v>-41830</v>
      </c>
      <c r="AT529" s="25" t="s">
        <v>792</v>
      </c>
      <c r="AU529" s="25" t="s">
        <v>15</v>
      </c>
      <c r="AW529" s="38">
        <v>41830</v>
      </c>
      <c r="AX529" s="37" t="s">
        <v>4963</v>
      </c>
      <c r="AY529" s="38">
        <v>41848</v>
      </c>
      <c r="CF529" s="38">
        <v>41926</v>
      </c>
    </row>
    <row r="530" spans="2:84">
      <c r="B530" s="25" t="s">
        <v>5331</v>
      </c>
      <c r="C530" s="25">
        <v>1311638</v>
      </c>
      <c r="E530" s="25" t="s">
        <v>101</v>
      </c>
      <c r="H530" s="25" t="s">
        <v>694</v>
      </c>
      <c r="I530" s="25" t="s">
        <v>5332</v>
      </c>
      <c r="J530" s="25" t="s">
        <v>63</v>
      </c>
      <c r="K530" s="25">
        <v>40</v>
      </c>
      <c r="L530" s="25" t="s">
        <v>83</v>
      </c>
      <c r="M530" s="25" t="s">
        <v>66</v>
      </c>
      <c r="N530" s="25">
        <v>46</v>
      </c>
      <c r="O530" s="25" t="s">
        <v>170</v>
      </c>
      <c r="P530" s="25">
        <v>67</v>
      </c>
      <c r="T530" s="25" t="str">
        <f t="shared" si="26"/>
        <v xml:space="preserve">KR 40 A SUR 46 D 67   </v>
      </c>
      <c r="U530" s="25">
        <v>32488364</v>
      </c>
      <c r="V530" s="25">
        <v>3340547</v>
      </c>
      <c r="W530" s="25" t="s">
        <v>82</v>
      </c>
      <c r="AH530" s="25" t="str">
        <f t="shared" si="27"/>
        <v xml:space="preserve">         </v>
      </c>
      <c r="AI530" s="25" t="s">
        <v>61</v>
      </c>
      <c r="AJ530" s="25" t="s">
        <v>61</v>
      </c>
      <c r="AK530" s="25" t="s">
        <v>3626</v>
      </c>
      <c r="AM530" s="25" t="s">
        <v>4020</v>
      </c>
      <c r="AP530" s="25">
        <v>7</v>
      </c>
      <c r="AQ530" s="34">
        <v>41814</v>
      </c>
      <c r="AR530" s="34">
        <v>41838</v>
      </c>
      <c r="AS530" s="36">
        <f t="shared" si="25"/>
        <v>24</v>
      </c>
      <c r="AT530" s="25" t="s">
        <v>792</v>
      </c>
      <c r="AU530" s="25" t="s">
        <v>202</v>
      </c>
    </row>
    <row r="531" spans="2:84">
      <c r="B531" s="25" t="s">
        <v>5333</v>
      </c>
      <c r="C531" s="25">
        <v>1311931</v>
      </c>
      <c r="E531" s="25" t="s">
        <v>286</v>
      </c>
      <c r="F531" s="25">
        <v>12</v>
      </c>
      <c r="H531" s="25" t="s">
        <v>5334</v>
      </c>
      <c r="I531" s="25" t="s">
        <v>3050</v>
      </c>
      <c r="T531" s="25" t="str">
        <f t="shared" si="26"/>
        <v xml:space="preserve">         </v>
      </c>
      <c r="U531" s="25" t="s">
        <v>61</v>
      </c>
      <c r="V531" s="25" t="s">
        <v>61</v>
      </c>
      <c r="W531" s="25" t="s">
        <v>5335</v>
      </c>
      <c r="X531" s="25" t="s">
        <v>63</v>
      </c>
      <c r="Y531" s="25">
        <v>42</v>
      </c>
      <c r="AB531" s="25">
        <v>23</v>
      </c>
      <c r="AC531" s="25" t="s">
        <v>83</v>
      </c>
      <c r="AD531" s="25">
        <v>126</v>
      </c>
      <c r="AE531" s="25" t="s">
        <v>66</v>
      </c>
      <c r="AH531" s="25" t="str">
        <f t="shared" si="27"/>
        <v xml:space="preserve">KR 42   23 A 126 SUR  </v>
      </c>
      <c r="AI531" s="25" t="s">
        <v>5336</v>
      </c>
      <c r="AJ531" s="25">
        <v>2717573</v>
      </c>
      <c r="AK531" s="25" t="s">
        <v>153</v>
      </c>
      <c r="AM531" s="25" t="s">
        <v>154</v>
      </c>
      <c r="AP531" s="25">
        <v>3</v>
      </c>
      <c r="AQ531" s="34">
        <v>41828</v>
      </c>
      <c r="AR531" s="34">
        <v>41828</v>
      </c>
      <c r="AS531" s="36">
        <f t="shared" si="25"/>
        <v>0</v>
      </c>
      <c r="AT531" s="25" t="s">
        <v>792</v>
      </c>
      <c r="AU531" s="25" t="s">
        <v>15</v>
      </c>
    </row>
    <row r="532" spans="2:84">
      <c r="B532" s="25" t="s">
        <v>5337</v>
      </c>
      <c r="C532" s="25">
        <v>1311933</v>
      </c>
      <c r="E532" s="25" t="s">
        <v>101</v>
      </c>
      <c r="H532" s="25" t="s">
        <v>694</v>
      </c>
      <c r="I532" s="25" t="s">
        <v>3050</v>
      </c>
      <c r="T532" s="25" t="str">
        <f t="shared" si="26"/>
        <v xml:space="preserve">         </v>
      </c>
      <c r="U532" s="25" t="s">
        <v>61</v>
      </c>
      <c r="V532" s="25" t="s">
        <v>61</v>
      </c>
      <c r="W532" s="25" t="s">
        <v>5338</v>
      </c>
      <c r="X532" s="25" t="s">
        <v>80</v>
      </c>
      <c r="Y532" s="25">
        <v>52</v>
      </c>
      <c r="Z532" s="25" t="s">
        <v>81</v>
      </c>
      <c r="AA532" s="25" t="s">
        <v>66</v>
      </c>
      <c r="AB532" s="25">
        <v>39</v>
      </c>
      <c r="AC532" s="25" t="s">
        <v>315</v>
      </c>
      <c r="AD532" s="25">
        <v>37</v>
      </c>
      <c r="AG532" s="25">
        <v>210</v>
      </c>
      <c r="AH532" s="25" t="str">
        <f t="shared" si="27"/>
        <v>CL 52 C SUR 39 E 37   210</v>
      </c>
      <c r="AI532" s="25" t="s">
        <v>61</v>
      </c>
      <c r="AJ532" s="25" t="s">
        <v>61</v>
      </c>
      <c r="AK532" s="25" t="s">
        <v>225</v>
      </c>
      <c r="AM532" s="25" t="s">
        <v>226</v>
      </c>
      <c r="AP532" s="25">
        <v>7</v>
      </c>
      <c r="AQ532" s="34">
        <v>41828</v>
      </c>
      <c r="AR532" s="34">
        <v>41828</v>
      </c>
      <c r="AS532" s="36">
        <f t="shared" si="25"/>
        <v>0</v>
      </c>
      <c r="AT532" s="25" t="s">
        <v>3256</v>
      </c>
      <c r="AU532" s="25" t="s">
        <v>21</v>
      </c>
    </row>
    <row r="533" spans="2:84">
      <c r="B533" s="25" t="s">
        <v>5339</v>
      </c>
      <c r="C533" s="25">
        <v>1311934</v>
      </c>
      <c r="E533" s="25" t="s">
        <v>58</v>
      </c>
      <c r="H533" s="25" t="s">
        <v>482</v>
      </c>
      <c r="I533" s="25" t="s">
        <v>3050</v>
      </c>
      <c r="T533" s="25" t="str">
        <f t="shared" si="26"/>
        <v xml:space="preserve">         </v>
      </c>
      <c r="U533" s="25" t="s">
        <v>61</v>
      </c>
      <c r="V533" s="25" t="s">
        <v>61</v>
      </c>
      <c r="W533" s="25" t="s">
        <v>5340</v>
      </c>
      <c r="AH533" s="25" t="str">
        <f t="shared" si="27"/>
        <v xml:space="preserve">         </v>
      </c>
      <c r="AI533" s="25" t="s">
        <v>61</v>
      </c>
      <c r="AJ533" s="25" t="s">
        <v>61</v>
      </c>
      <c r="AK533" s="25" t="s">
        <v>225</v>
      </c>
      <c r="AM533" s="25" t="s">
        <v>226</v>
      </c>
      <c r="AP533" s="25">
        <v>7</v>
      </c>
      <c r="AQ533" s="34">
        <v>41828</v>
      </c>
      <c r="AS533" s="36">
        <f t="shared" si="25"/>
        <v>-41828</v>
      </c>
      <c r="AT533" s="25" t="s">
        <v>3256</v>
      </c>
      <c r="AU533" s="25" t="s">
        <v>15</v>
      </c>
    </row>
    <row r="534" spans="2:84">
      <c r="B534" s="25" t="s">
        <v>5341</v>
      </c>
      <c r="C534" s="25">
        <v>1311942</v>
      </c>
      <c r="E534" s="25" t="s">
        <v>101</v>
      </c>
      <c r="H534" s="25" t="s">
        <v>694</v>
      </c>
      <c r="I534" s="25" t="s">
        <v>134</v>
      </c>
      <c r="T534" s="25" t="str">
        <f t="shared" si="26"/>
        <v xml:space="preserve">         </v>
      </c>
      <c r="U534" s="25" t="s">
        <v>61</v>
      </c>
      <c r="V534" s="25" t="s">
        <v>61</v>
      </c>
      <c r="W534" s="25" t="s">
        <v>5342</v>
      </c>
      <c r="AH534" s="25" t="str">
        <f t="shared" si="27"/>
        <v xml:space="preserve">         </v>
      </c>
      <c r="AI534" s="25" t="s">
        <v>61</v>
      </c>
      <c r="AJ534" s="25">
        <v>3346328</v>
      </c>
      <c r="AK534" s="25" t="s">
        <v>3623</v>
      </c>
      <c r="AM534" s="25" t="s">
        <v>3860</v>
      </c>
      <c r="AP534" s="25">
        <v>9</v>
      </c>
      <c r="AQ534" s="34">
        <v>41829</v>
      </c>
      <c r="AS534" s="36">
        <f t="shared" si="25"/>
        <v>-41829</v>
      </c>
      <c r="AT534" s="25" t="s">
        <v>792</v>
      </c>
      <c r="AU534" s="25" t="s">
        <v>15</v>
      </c>
    </row>
    <row r="535" spans="2:84">
      <c r="B535" s="25" t="s">
        <v>5343</v>
      </c>
      <c r="C535" s="25">
        <v>1311947</v>
      </c>
      <c r="E535" s="25" t="s">
        <v>101</v>
      </c>
      <c r="H535" s="25" t="s">
        <v>694</v>
      </c>
      <c r="I535" s="25" t="s">
        <v>5344</v>
      </c>
      <c r="J535" s="25" t="s">
        <v>63</v>
      </c>
      <c r="K535" s="25">
        <v>24</v>
      </c>
      <c r="L535" s="25" t="s">
        <v>81</v>
      </c>
      <c r="N535" s="25">
        <v>41</v>
      </c>
      <c r="P535" s="25">
        <v>26</v>
      </c>
      <c r="Q535" s="25" t="s">
        <v>66</v>
      </c>
      <c r="S535" s="25" t="s">
        <v>3060</v>
      </c>
      <c r="T535" s="25" t="str">
        <f t="shared" si="26"/>
        <v>KR 24 C  41  26 SUR  201 - 202</v>
      </c>
      <c r="U535" s="25">
        <v>8164518</v>
      </c>
      <c r="V535" s="25" t="s">
        <v>61</v>
      </c>
      <c r="W535" s="25" t="s">
        <v>82</v>
      </c>
      <c r="AH535" s="25" t="str">
        <f t="shared" si="27"/>
        <v xml:space="preserve">         </v>
      </c>
      <c r="AI535" s="25" t="s">
        <v>61</v>
      </c>
      <c r="AJ535" s="25" t="s">
        <v>61</v>
      </c>
      <c r="AK535" s="25" t="s">
        <v>3675</v>
      </c>
      <c r="AM535" s="25" t="s">
        <v>155</v>
      </c>
      <c r="AP535" s="25">
        <v>6</v>
      </c>
      <c r="AQ535" s="34">
        <v>41829</v>
      </c>
      <c r="AS535" s="36">
        <f t="shared" si="25"/>
        <v>-41829</v>
      </c>
      <c r="AT535" s="25" t="s">
        <v>792</v>
      </c>
      <c r="AU535" s="25" t="s">
        <v>202</v>
      </c>
    </row>
    <row r="536" spans="2:84">
      <c r="B536" s="25" t="s">
        <v>5345</v>
      </c>
      <c r="C536" s="25">
        <v>1311954</v>
      </c>
      <c r="E536" s="25" t="s">
        <v>58</v>
      </c>
      <c r="H536" s="25" t="s">
        <v>482</v>
      </c>
      <c r="I536" s="25" t="s">
        <v>3050</v>
      </c>
      <c r="T536" s="25" t="str">
        <f t="shared" si="26"/>
        <v xml:space="preserve">         </v>
      </c>
      <c r="U536" s="25" t="s">
        <v>61</v>
      </c>
      <c r="V536" s="25" t="s">
        <v>61</v>
      </c>
      <c r="W536" s="25" t="s">
        <v>5346</v>
      </c>
      <c r="X536" s="25" t="s">
        <v>146</v>
      </c>
      <c r="Y536" s="25">
        <v>32</v>
      </c>
      <c r="Z536" s="25" t="s">
        <v>81</v>
      </c>
      <c r="AA536" s="25" t="s">
        <v>66</v>
      </c>
      <c r="AB536" s="25">
        <v>31</v>
      </c>
      <c r="AD536" s="25">
        <v>46</v>
      </c>
      <c r="AH536" s="25" t="str">
        <f t="shared" si="27"/>
        <v xml:space="preserve">TR 32 C SUR 31  46   </v>
      </c>
      <c r="AI536" s="25">
        <v>646015</v>
      </c>
      <c r="AJ536" s="25">
        <v>3311369</v>
      </c>
      <c r="AK536" s="25" t="s">
        <v>449</v>
      </c>
      <c r="AM536" s="25" t="s">
        <v>4071</v>
      </c>
      <c r="AP536" s="25">
        <v>3</v>
      </c>
      <c r="AQ536" s="34">
        <v>41829</v>
      </c>
      <c r="AR536" s="34">
        <v>41829</v>
      </c>
      <c r="AS536" s="36">
        <f t="shared" si="25"/>
        <v>0</v>
      </c>
      <c r="AT536" s="25" t="s">
        <v>792</v>
      </c>
      <c r="AU536" s="25" t="s">
        <v>195</v>
      </c>
    </row>
    <row r="537" spans="2:84">
      <c r="B537" s="25" t="s">
        <v>5347</v>
      </c>
      <c r="C537" s="25">
        <v>1311963</v>
      </c>
      <c r="D537" s="25" t="s">
        <v>94</v>
      </c>
      <c r="H537" s="25" t="s">
        <v>5348</v>
      </c>
      <c r="I537" s="25" t="s">
        <v>624</v>
      </c>
      <c r="T537" s="25" t="str">
        <f t="shared" si="26"/>
        <v xml:space="preserve">         </v>
      </c>
      <c r="U537" s="25" t="s">
        <v>61</v>
      </c>
      <c r="V537" s="25" t="s">
        <v>61</v>
      </c>
      <c r="W537" s="25" t="s">
        <v>5349</v>
      </c>
      <c r="X537" s="25" t="s">
        <v>63</v>
      </c>
      <c r="Y537" s="25">
        <v>39</v>
      </c>
      <c r="Z537" s="25" t="s">
        <v>104</v>
      </c>
      <c r="AB537" s="25">
        <v>47</v>
      </c>
      <c r="AC537" s="25" t="s">
        <v>83</v>
      </c>
      <c r="AD537" s="25">
        <v>13</v>
      </c>
      <c r="AE537" s="25" t="s">
        <v>66</v>
      </c>
      <c r="AH537" s="25" t="str">
        <f t="shared" si="27"/>
        <v xml:space="preserve">KR 39 B  47 A 13 SUR  </v>
      </c>
      <c r="AI537" s="25" t="s">
        <v>61</v>
      </c>
      <c r="AJ537" s="25" t="s">
        <v>61</v>
      </c>
      <c r="AK537" s="25" t="s">
        <v>3626</v>
      </c>
      <c r="AM537" s="25" t="s">
        <v>4020</v>
      </c>
      <c r="AP537" s="25">
        <v>7</v>
      </c>
      <c r="AQ537" s="34">
        <v>41830</v>
      </c>
      <c r="AR537" s="34">
        <v>41830</v>
      </c>
      <c r="AS537" s="36">
        <f t="shared" si="25"/>
        <v>0</v>
      </c>
      <c r="AT537" s="25" t="s">
        <v>792</v>
      </c>
      <c r="AU537" s="25" t="s">
        <v>15</v>
      </c>
    </row>
    <row r="538" spans="2:84">
      <c r="B538" s="25" t="s">
        <v>5350</v>
      </c>
      <c r="C538" s="25">
        <v>1311974</v>
      </c>
      <c r="D538" s="25" t="s">
        <v>3591</v>
      </c>
      <c r="H538" s="25" t="s">
        <v>2308</v>
      </c>
      <c r="I538" s="25" t="s">
        <v>5351</v>
      </c>
      <c r="J538" s="25" t="s">
        <v>63</v>
      </c>
      <c r="K538" s="25">
        <v>42</v>
      </c>
      <c r="L538" s="25" t="s">
        <v>83</v>
      </c>
      <c r="N538" s="25">
        <v>26</v>
      </c>
      <c r="O538" s="25" t="s">
        <v>83</v>
      </c>
      <c r="P538" s="25">
        <v>4</v>
      </c>
      <c r="Q538" s="25" t="s">
        <v>66</v>
      </c>
      <c r="S538" s="25">
        <v>108</v>
      </c>
      <c r="T538" s="25" t="str">
        <f t="shared" si="26"/>
        <v>KR 42 A  26 A 4 SUR  108</v>
      </c>
      <c r="U538" s="25">
        <v>32331019</v>
      </c>
      <c r="V538" s="25">
        <v>3025908</v>
      </c>
      <c r="W538" s="25" t="s">
        <v>5352</v>
      </c>
      <c r="X538" s="25" t="s">
        <v>63</v>
      </c>
      <c r="Y538" s="25">
        <v>42</v>
      </c>
      <c r="Z538" s="25" t="s">
        <v>83</v>
      </c>
      <c r="AB538" s="25">
        <v>26</v>
      </c>
      <c r="AC538" s="25" t="s">
        <v>83</v>
      </c>
      <c r="AD538" s="25">
        <v>4</v>
      </c>
      <c r="AE538" s="25" t="s">
        <v>66</v>
      </c>
      <c r="AG538" s="25">
        <v>205</v>
      </c>
      <c r="AH538" s="25" t="str">
        <f t="shared" si="27"/>
        <v>KR 42 A  26 A 4 SUR  205</v>
      </c>
      <c r="AI538" s="25" t="s">
        <v>61</v>
      </c>
      <c r="AJ538" s="25" t="s">
        <v>61</v>
      </c>
      <c r="AK538" s="25" t="s">
        <v>153</v>
      </c>
      <c r="AM538" s="25" t="s">
        <v>154</v>
      </c>
      <c r="AP538" s="25">
        <v>3</v>
      </c>
      <c r="AQ538" s="34">
        <v>41830</v>
      </c>
      <c r="AS538" s="36">
        <f t="shared" si="25"/>
        <v>-41830</v>
      </c>
      <c r="AT538" s="25" t="s">
        <v>806</v>
      </c>
      <c r="AU538" s="25" t="s">
        <v>1735</v>
      </c>
    </row>
    <row r="539" spans="2:84">
      <c r="B539" s="25" t="s">
        <v>5353</v>
      </c>
      <c r="C539" s="25">
        <v>1312014</v>
      </c>
      <c r="D539" s="25" t="s">
        <v>94</v>
      </c>
      <c r="H539" s="25" t="s">
        <v>5354</v>
      </c>
      <c r="I539" s="25" t="s">
        <v>5355</v>
      </c>
      <c r="J539" s="25" t="s">
        <v>4141</v>
      </c>
      <c r="K539" s="25">
        <v>23</v>
      </c>
      <c r="M539" s="25" t="s">
        <v>66</v>
      </c>
      <c r="N539" s="25">
        <v>25</v>
      </c>
      <c r="O539" s="25" t="s">
        <v>104</v>
      </c>
      <c r="P539" s="25">
        <v>9</v>
      </c>
      <c r="S539" s="25">
        <v>109</v>
      </c>
      <c r="T539" s="25" t="str">
        <f t="shared" si="26"/>
        <v>Cl 23  SUR 25 B 9   109</v>
      </c>
      <c r="U539" s="25">
        <v>42869564</v>
      </c>
      <c r="V539" s="25">
        <v>3174008</v>
      </c>
      <c r="W539" s="25" t="s">
        <v>5356</v>
      </c>
      <c r="X539" s="25" t="s">
        <v>80</v>
      </c>
      <c r="Y539" s="25">
        <v>23</v>
      </c>
      <c r="AA539" s="25" t="s">
        <v>66</v>
      </c>
      <c r="AB539" s="25">
        <v>25</v>
      </c>
      <c r="AC539" s="25" t="s">
        <v>104</v>
      </c>
      <c r="AD539" s="25">
        <v>9</v>
      </c>
      <c r="AH539" s="25" t="str">
        <f t="shared" si="27"/>
        <v xml:space="preserve">CL 23  SUR 25 B 9   </v>
      </c>
      <c r="AI539" s="25" t="s">
        <v>61</v>
      </c>
      <c r="AJ539" s="25">
        <v>5971966</v>
      </c>
      <c r="AK539" s="25" t="s">
        <v>184</v>
      </c>
      <c r="AM539" s="25" t="s">
        <v>330</v>
      </c>
      <c r="AP539" s="25">
        <v>4</v>
      </c>
      <c r="AQ539" s="34">
        <v>41834</v>
      </c>
      <c r="AR539" s="34">
        <v>41835</v>
      </c>
      <c r="AS539" s="36">
        <f t="shared" si="25"/>
        <v>1</v>
      </c>
      <c r="AT539" s="25" t="s">
        <v>792</v>
      </c>
      <c r="AU539" s="25" t="s">
        <v>105</v>
      </c>
    </row>
    <row r="540" spans="2:84">
      <c r="B540" s="25" t="s">
        <v>5357</v>
      </c>
      <c r="C540" s="25">
        <v>1312215</v>
      </c>
      <c r="E540" s="25" t="s">
        <v>286</v>
      </c>
      <c r="H540" s="25" t="s">
        <v>5358</v>
      </c>
      <c r="I540" s="25" t="s">
        <v>231</v>
      </c>
      <c r="T540" s="25" t="str">
        <f t="shared" si="26"/>
        <v xml:space="preserve">         </v>
      </c>
      <c r="U540" s="25" t="s">
        <v>61</v>
      </c>
      <c r="V540" s="25" t="s">
        <v>61</v>
      </c>
      <c r="W540" s="25" t="s">
        <v>5359</v>
      </c>
      <c r="AH540" s="25" t="str">
        <f t="shared" si="27"/>
        <v xml:space="preserve">         </v>
      </c>
      <c r="AI540" s="25" t="s">
        <v>61</v>
      </c>
      <c r="AJ540" s="25" t="s">
        <v>61</v>
      </c>
      <c r="AK540" s="25" t="s">
        <v>211</v>
      </c>
      <c r="AM540" s="25" t="s">
        <v>3889</v>
      </c>
      <c r="AP540" s="25">
        <v>9</v>
      </c>
      <c r="AQ540" s="34">
        <v>41834</v>
      </c>
      <c r="AR540" s="34">
        <v>41842</v>
      </c>
      <c r="AS540" s="36">
        <f t="shared" si="25"/>
        <v>8</v>
      </c>
      <c r="AT540" s="25" t="s">
        <v>792</v>
      </c>
      <c r="AU540" s="25" t="s">
        <v>195</v>
      </c>
    </row>
    <row r="541" spans="2:84">
      <c r="B541" s="25" t="s">
        <v>5360</v>
      </c>
      <c r="C541" s="25">
        <v>1312214</v>
      </c>
      <c r="E541" s="25" t="s">
        <v>286</v>
      </c>
      <c r="H541" s="25" t="s">
        <v>1532</v>
      </c>
      <c r="I541" s="25" t="s">
        <v>60</v>
      </c>
      <c r="T541" s="25" t="str">
        <f t="shared" si="26"/>
        <v xml:space="preserve">         </v>
      </c>
      <c r="U541" s="25" t="s">
        <v>61</v>
      </c>
      <c r="V541" s="25" t="s">
        <v>61</v>
      </c>
      <c r="W541" s="25" t="s">
        <v>82</v>
      </c>
      <c r="X541" s="25" t="s">
        <v>80</v>
      </c>
      <c r="Y541" s="25">
        <v>40</v>
      </c>
      <c r="Z541" s="25" t="s">
        <v>81</v>
      </c>
      <c r="AA541" s="25" t="s">
        <v>66</v>
      </c>
      <c r="AB541" s="25">
        <v>42</v>
      </c>
      <c r="AH541" s="25" t="str">
        <f t="shared" si="27"/>
        <v xml:space="preserve">CL 40 C SUR 42     </v>
      </c>
      <c r="AI541" s="25" t="s">
        <v>61</v>
      </c>
      <c r="AJ541" s="25" t="s">
        <v>61</v>
      </c>
      <c r="AK541" s="25" t="s">
        <v>67</v>
      </c>
      <c r="AM541" s="25" t="s">
        <v>68</v>
      </c>
      <c r="AP541" s="25">
        <v>7</v>
      </c>
      <c r="AQ541" s="34">
        <v>41834</v>
      </c>
      <c r="AR541" s="34">
        <v>41834</v>
      </c>
      <c r="AS541" s="36">
        <f t="shared" si="25"/>
        <v>0</v>
      </c>
      <c r="AT541" s="25" t="s">
        <v>792</v>
      </c>
      <c r="AU541" s="25" t="s">
        <v>202</v>
      </c>
    </row>
    <row r="542" spans="2:84">
      <c r="B542" s="25" t="s">
        <v>5361</v>
      </c>
      <c r="C542" s="25">
        <v>1312224</v>
      </c>
      <c r="D542" s="25" t="s">
        <v>3591</v>
      </c>
      <c r="H542" s="25" t="s">
        <v>5362</v>
      </c>
      <c r="I542" s="25" t="s">
        <v>5363</v>
      </c>
      <c r="T542" s="25" t="str">
        <f t="shared" si="26"/>
        <v xml:space="preserve">         </v>
      </c>
      <c r="U542" s="25">
        <v>98667124</v>
      </c>
      <c r="V542" s="25">
        <v>3325311</v>
      </c>
      <c r="W542" s="25" t="s">
        <v>5364</v>
      </c>
      <c r="X542" s="25" t="s">
        <v>63</v>
      </c>
      <c r="Y542" s="25">
        <v>26</v>
      </c>
      <c r="AB542" s="25">
        <v>40</v>
      </c>
      <c r="AD542" s="25">
        <v>19</v>
      </c>
      <c r="AE542" s="25" t="s">
        <v>66</v>
      </c>
      <c r="AH542" s="25" t="str">
        <f t="shared" si="27"/>
        <v xml:space="preserve">KR 26   40  19 SUR  </v>
      </c>
      <c r="AI542" s="25" t="s">
        <v>61</v>
      </c>
      <c r="AJ542" s="25">
        <v>3317136</v>
      </c>
      <c r="AK542" s="25" t="s">
        <v>3675</v>
      </c>
      <c r="AM542" s="25" t="s">
        <v>155</v>
      </c>
      <c r="AP542" s="25">
        <v>6</v>
      </c>
      <c r="AQ542" s="34">
        <v>41835</v>
      </c>
      <c r="AR542" s="34">
        <v>41842</v>
      </c>
      <c r="AS542" s="36">
        <f t="shared" si="25"/>
        <v>7</v>
      </c>
      <c r="AT542" s="25" t="s">
        <v>792</v>
      </c>
      <c r="AU542" s="25" t="s">
        <v>15</v>
      </c>
    </row>
    <row r="543" spans="2:84">
      <c r="B543" s="25" t="s">
        <v>5365</v>
      </c>
      <c r="C543" s="25">
        <v>1312219</v>
      </c>
      <c r="E543" s="25" t="s">
        <v>101</v>
      </c>
      <c r="H543" s="25" t="s">
        <v>5366</v>
      </c>
      <c r="I543" s="25" t="s">
        <v>5367</v>
      </c>
      <c r="J543" s="25" t="s">
        <v>63</v>
      </c>
      <c r="K543" s="25">
        <v>40</v>
      </c>
      <c r="L543" s="25" t="s">
        <v>83</v>
      </c>
      <c r="N543" s="25">
        <v>40</v>
      </c>
      <c r="O543" s="25" t="s">
        <v>136</v>
      </c>
      <c r="P543" s="25">
        <v>9</v>
      </c>
      <c r="Q543" s="25" t="s">
        <v>66</v>
      </c>
      <c r="S543" s="25">
        <v>301</v>
      </c>
      <c r="T543" s="25" t="str">
        <f t="shared" si="26"/>
        <v>KR 40 A  40 DD 9 SUR  301</v>
      </c>
      <c r="U543" s="25">
        <v>3454144</v>
      </c>
      <c r="V543" s="25">
        <v>3147054317</v>
      </c>
      <c r="W543" s="25" t="s">
        <v>82</v>
      </c>
      <c r="X543" s="25" t="s">
        <v>63</v>
      </c>
      <c r="Y543" s="25">
        <v>40</v>
      </c>
      <c r="Z543" s="25" t="s">
        <v>83</v>
      </c>
      <c r="AB543" s="25">
        <v>40</v>
      </c>
      <c r="AC543" s="25" t="s">
        <v>136</v>
      </c>
      <c r="AD543" s="25">
        <v>9</v>
      </c>
      <c r="AE543" s="25" t="s">
        <v>66</v>
      </c>
      <c r="AG543" s="25">
        <v>302</v>
      </c>
      <c r="AH543" s="25" t="str">
        <f t="shared" si="27"/>
        <v>KR 40 A  40 DD 9 SUR  302</v>
      </c>
      <c r="AI543" s="25" t="s">
        <v>61</v>
      </c>
      <c r="AJ543" s="25" t="s">
        <v>61</v>
      </c>
      <c r="AK543" s="25" t="s">
        <v>67</v>
      </c>
      <c r="AM543" s="25" t="s">
        <v>68</v>
      </c>
      <c r="AP543" s="25">
        <v>7</v>
      </c>
      <c r="AQ543" s="34">
        <v>41835</v>
      </c>
      <c r="AR543" s="34">
        <v>41842</v>
      </c>
      <c r="AS543" s="36">
        <f t="shared" si="25"/>
        <v>7</v>
      </c>
      <c r="AT543" s="25" t="s">
        <v>792</v>
      </c>
      <c r="AU543" s="25" t="s">
        <v>202</v>
      </c>
    </row>
    <row r="544" spans="2:84">
      <c r="B544" s="25" t="s">
        <v>5368</v>
      </c>
      <c r="C544" s="25">
        <v>1312245</v>
      </c>
      <c r="E544" s="25" t="s">
        <v>101</v>
      </c>
      <c r="H544" s="25" t="s">
        <v>5369</v>
      </c>
      <c r="I544" s="25" t="s">
        <v>5263</v>
      </c>
      <c r="T544" s="25" t="str">
        <f t="shared" si="26"/>
        <v xml:space="preserve">         </v>
      </c>
      <c r="U544" s="25" t="s">
        <v>61</v>
      </c>
      <c r="V544" s="25" t="s">
        <v>61</v>
      </c>
      <c r="W544" s="25" t="s">
        <v>5370</v>
      </c>
      <c r="X544" s="25" t="s">
        <v>289</v>
      </c>
      <c r="Y544" s="25">
        <v>31</v>
      </c>
      <c r="Z544" s="25" t="s">
        <v>170</v>
      </c>
      <c r="AB544" s="25">
        <v>34</v>
      </c>
      <c r="AE544" s="25" t="s">
        <v>66</v>
      </c>
      <c r="AH544" s="25" t="str">
        <f t="shared" si="27"/>
        <v xml:space="preserve">DG 31 D  34   SUR  </v>
      </c>
      <c r="AI544" s="25" t="s">
        <v>61</v>
      </c>
      <c r="AJ544" s="25" t="s">
        <v>61</v>
      </c>
      <c r="AK544" s="25" t="s">
        <v>449</v>
      </c>
      <c r="AM544" s="25" t="s">
        <v>4071</v>
      </c>
      <c r="AP544" s="25">
        <v>3</v>
      </c>
      <c r="AQ544" s="34">
        <v>41836</v>
      </c>
      <c r="AR544" s="34">
        <v>41836</v>
      </c>
      <c r="AS544" s="36"/>
      <c r="AT544" s="25" t="s">
        <v>792</v>
      </c>
      <c r="AU544" s="25" t="s">
        <v>195</v>
      </c>
    </row>
    <row r="545" spans="1:84">
      <c r="B545" s="25" t="s">
        <v>5371</v>
      </c>
      <c r="C545" s="25">
        <v>136160</v>
      </c>
      <c r="D545" s="25" t="s">
        <v>3538</v>
      </c>
      <c r="E545" s="25" t="s">
        <v>101</v>
      </c>
      <c r="H545" s="25" t="s">
        <v>5372</v>
      </c>
      <c r="I545" s="25" t="s">
        <v>5373</v>
      </c>
      <c r="J545" s="25" t="s">
        <v>63</v>
      </c>
      <c r="K545" s="25">
        <v>28</v>
      </c>
      <c r="N545" s="25">
        <v>38</v>
      </c>
      <c r="P545" s="25">
        <v>10</v>
      </c>
      <c r="Q545" s="25" t="s">
        <v>66</v>
      </c>
      <c r="T545" s="25" t="str">
        <f t="shared" si="26"/>
        <v xml:space="preserve">KR 28   38  10 SUR  </v>
      </c>
      <c r="U545" s="25" t="s">
        <v>5374</v>
      </c>
      <c r="V545" s="25">
        <v>3346375</v>
      </c>
      <c r="W545" s="25" t="s">
        <v>5375</v>
      </c>
      <c r="X545" s="25" t="s">
        <v>63</v>
      </c>
      <c r="Y545" s="25">
        <v>28</v>
      </c>
      <c r="AB545" s="25">
        <v>37</v>
      </c>
      <c r="AC545" s="25" t="s">
        <v>104</v>
      </c>
      <c r="AD545" s="25">
        <v>56</v>
      </c>
      <c r="AE545" s="25" t="s">
        <v>66</v>
      </c>
      <c r="AH545" s="25" t="str">
        <f t="shared" si="27"/>
        <v xml:space="preserve">KR 28   37 B 56 SUR  </v>
      </c>
      <c r="AI545" s="25" t="s">
        <v>61</v>
      </c>
      <c r="AJ545" s="25" t="s">
        <v>61</v>
      </c>
      <c r="AK545" s="25" t="s">
        <v>276</v>
      </c>
      <c r="AM545" s="25" t="s">
        <v>4423</v>
      </c>
      <c r="AP545" s="25">
        <v>5</v>
      </c>
      <c r="AQ545" s="34">
        <v>41836</v>
      </c>
      <c r="AR545" s="34">
        <v>41845</v>
      </c>
      <c r="AS545" s="36"/>
      <c r="AT545" s="25" t="s">
        <v>792</v>
      </c>
      <c r="AU545" s="25" t="s">
        <v>15</v>
      </c>
      <c r="CF545" s="38">
        <v>41876</v>
      </c>
    </row>
    <row r="546" spans="1:84">
      <c r="B546" s="25" t="s">
        <v>5376</v>
      </c>
      <c r="C546" s="25" t="s">
        <v>5377</v>
      </c>
      <c r="E546" s="25" t="s">
        <v>101</v>
      </c>
      <c r="H546" s="25" t="s">
        <v>5378</v>
      </c>
      <c r="I546" s="25" t="s">
        <v>231</v>
      </c>
      <c r="T546" s="25" t="str">
        <f t="shared" si="26"/>
        <v xml:space="preserve">         </v>
      </c>
      <c r="U546" s="25" t="s">
        <v>61</v>
      </c>
      <c r="V546" s="25" t="s">
        <v>61</v>
      </c>
      <c r="W546" s="25" t="s">
        <v>5379</v>
      </c>
      <c r="X546" s="25" t="s">
        <v>80</v>
      </c>
      <c r="Y546" s="25">
        <v>44</v>
      </c>
      <c r="Z546" s="25" t="s">
        <v>83</v>
      </c>
      <c r="AA546" s="25" t="s">
        <v>66</v>
      </c>
      <c r="AB546" s="25">
        <v>40</v>
      </c>
      <c r="AD546" s="25">
        <v>35</v>
      </c>
      <c r="AH546" s="25" t="str">
        <f t="shared" si="27"/>
        <v xml:space="preserve">CL 44 A SUR 40  35   </v>
      </c>
      <c r="AI546" s="25" t="s">
        <v>61</v>
      </c>
      <c r="AJ546" s="25" t="s">
        <v>61</v>
      </c>
      <c r="AK546" s="25" t="s">
        <v>67</v>
      </c>
      <c r="AM546" s="25" t="s">
        <v>68</v>
      </c>
      <c r="AP546" s="25">
        <v>7</v>
      </c>
      <c r="AQ546" s="34">
        <v>41836</v>
      </c>
      <c r="AR546" s="34">
        <v>41919</v>
      </c>
      <c r="AS546" s="36"/>
      <c r="AT546" s="25" t="s">
        <v>792</v>
      </c>
      <c r="AU546" s="25" t="s">
        <v>202</v>
      </c>
      <c r="AW546" s="38">
        <v>41919</v>
      </c>
      <c r="AX546" s="37" t="s">
        <v>3951</v>
      </c>
    </row>
    <row r="547" spans="1:84">
      <c r="B547" s="25" t="s">
        <v>5380</v>
      </c>
      <c r="C547" s="25">
        <v>1311938</v>
      </c>
      <c r="D547" s="25" t="s">
        <v>3928</v>
      </c>
      <c r="H547" s="25" t="s">
        <v>1106</v>
      </c>
      <c r="I547" s="25" t="s">
        <v>231</v>
      </c>
      <c r="T547" s="25" t="str">
        <f>CONCATENATE(J547," ",K547," ",L547," ",M547," ",N547," ",O547," ",P547," ",Q547," ",R547," ",S547)</f>
        <v xml:space="preserve">         </v>
      </c>
      <c r="U547" s="25" t="s">
        <v>61</v>
      </c>
      <c r="V547" s="25" t="s">
        <v>61</v>
      </c>
      <c r="W547" s="25" t="s">
        <v>5381</v>
      </c>
      <c r="X547" s="25" t="s">
        <v>146</v>
      </c>
      <c r="Y547" s="25">
        <v>35</v>
      </c>
      <c r="Z547" s="25" t="s">
        <v>104</v>
      </c>
      <c r="AA547" s="25" t="s">
        <v>66</v>
      </c>
      <c r="AB547" s="25">
        <v>31</v>
      </c>
      <c r="AD547" s="25">
        <v>5</v>
      </c>
      <c r="AH547" s="25" t="str">
        <f>CONCATENATE(X547," ",Y547," ",Z547," ",AA547," ",AB547," ",AC547," ",AD547," ",AE547," ",AF547," ",AG547)</f>
        <v xml:space="preserve">TR 35 B SUR 31  5   </v>
      </c>
      <c r="AI547" s="25" t="s">
        <v>61</v>
      </c>
      <c r="AJ547" s="25" t="s">
        <v>61</v>
      </c>
      <c r="AK547" s="25" t="s">
        <v>262</v>
      </c>
      <c r="AM547" s="25" t="s">
        <v>4491</v>
      </c>
      <c r="AP547" s="25">
        <v>3</v>
      </c>
      <c r="AQ547" s="34">
        <v>41829</v>
      </c>
      <c r="AR547" s="34">
        <v>41837</v>
      </c>
      <c r="AS547" s="36">
        <f t="shared" ref="AS547:AS610" si="28">AR547-AQ547</f>
        <v>8</v>
      </c>
      <c r="AT547" s="25" t="s">
        <v>792</v>
      </c>
      <c r="AU547" s="25" t="s">
        <v>15</v>
      </c>
    </row>
    <row r="548" spans="1:84">
      <c r="B548" s="25" t="s">
        <v>5382</v>
      </c>
      <c r="C548" s="25">
        <v>1312254</v>
      </c>
      <c r="E548" s="25" t="s">
        <v>101</v>
      </c>
      <c r="H548" s="25" t="s">
        <v>694</v>
      </c>
      <c r="I548" s="25" t="s">
        <v>5383</v>
      </c>
      <c r="J548" s="25" t="s">
        <v>146</v>
      </c>
      <c r="K548" s="25">
        <v>33</v>
      </c>
      <c r="L548" s="25" t="s">
        <v>83</v>
      </c>
      <c r="M548" s="25" t="s">
        <v>66</v>
      </c>
      <c r="N548" s="25">
        <v>31</v>
      </c>
      <c r="O548" s="25" t="s">
        <v>315</v>
      </c>
      <c r="P548" s="25">
        <v>11</v>
      </c>
      <c r="S548" s="25">
        <v>202</v>
      </c>
      <c r="T548" s="25" t="str">
        <f t="shared" si="26"/>
        <v>TR 33 A SUR 31 E 11   202</v>
      </c>
      <c r="U548" s="25" t="s">
        <v>61</v>
      </c>
      <c r="V548" s="25">
        <v>3326689</v>
      </c>
      <c r="W548" s="25" t="s">
        <v>273</v>
      </c>
      <c r="AH548" s="25" t="str">
        <f t="shared" si="27"/>
        <v xml:space="preserve">         </v>
      </c>
      <c r="AI548" s="25" t="s">
        <v>61</v>
      </c>
      <c r="AJ548" s="25" t="s">
        <v>61</v>
      </c>
      <c r="AK548" s="25" t="s">
        <v>496</v>
      </c>
      <c r="AM548" s="25" t="s">
        <v>4116</v>
      </c>
      <c r="AP548" s="25">
        <v>9</v>
      </c>
      <c r="AQ548" s="34">
        <v>41836</v>
      </c>
      <c r="AR548" s="34">
        <v>41922</v>
      </c>
      <c r="AS548" s="36">
        <f t="shared" si="28"/>
        <v>86</v>
      </c>
      <c r="AT548" s="25" t="s">
        <v>792</v>
      </c>
      <c r="AU548" s="25" t="s">
        <v>202</v>
      </c>
      <c r="AW548" s="38">
        <v>41919</v>
      </c>
      <c r="AX548" s="37" t="s">
        <v>4999</v>
      </c>
      <c r="AY548" s="38">
        <v>41922</v>
      </c>
    </row>
    <row r="549" spans="1:84">
      <c r="B549" s="25" t="s">
        <v>5384</v>
      </c>
      <c r="C549" s="25">
        <v>1312261</v>
      </c>
      <c r="D549" s="25" t="s">
        <v>125</v>
      </c>
      <c r="H549" s="25" t="s">
        <v>5385</v>
      </c>
      <c r="I549" s="25" t="s">
        <v>5386</v>
      </c>
      <c r="J549" s="25" t="s">
        <v>289</v>
      </c>
      <c r="K549" s="25">
        <v>32</v>
      </c>
      <c r="L549" s="25" t="s">
        <v>170</v>
      </c>
      <c r="N549" s="25">
        <v>34</v>
      </c>
      <c r="P549" s="25">
        <v>23</v>
      </c>
      <c r="Q549" s="25" t="s">
        <v>66</v>
      </c>
      <c r="T549" s="25" t="str">
        <f t="shared" si="26"/>
        <v xml:space="preserve">DG 32 D  34  23 SUR  </v>
      </c>
      <c r="U549" s="25" t="s">
        <v>61</v>
      </c>
      <c r="V549" s="25">
        <v>3316872</v>
      </c>
      <c r="W549" s="25" t="s">
        <v>5387</v>
      </c>
      <c r="X549" s="25" t="s">
        <v>289</v>
      </c>
      <c r="Y549" s="25">
        <v>32</v>
      </c>
      <c r="Z549" s="25" t="s">
        <v>170</v>
      </c>
      <c r="AB549" s="25">
        <v>34</v>
      </c>
      <c r="AD549" s="25">
        <v>31</v>
      </c>
      <c r="AE549" s="25" t="s">
        <v>66</v>
      </c>
      <c r="AH549" s="25" t="str">
        <f t="shared" si="27"/>
        <v xml:space="preserve">DG 32 D  34  31 SUR  </v>
      </c>
      <c r="AI549" s="25" t="s">
        <v>61</v>
      </c>
      <c r="AJ549" s="25">
        <v>2761649</v>
      </c>
      <c r="AK549" s="25" t="s">
        <v>279</v>
      </c>
      <c r="AM549" s="25" t="s">
        <v>4065</v>
      </c>
      <c r="AP549" s="25">
        <v>9</v>
      </c>
      <c r="AQ549" s="34">
        <v>41836</v>
      </c>
      <c r="AS549" s="36">
        <f t="shared" si="28"/>
        <v>-41836</v>
      </c>
      <c r="AT549" s="25" t="s">
        <v>792</v>
      </c>
      <c r="AU549" s="25" t="s">
        <v>105</v>
      </c>
    </row>
    <row r="550" spans="1:84">
      <c r="B550" s="25" t="s">
        <v>5388</v>
      </c>
      <c r="C550" s="25">
        <v>1312265</v>
      </c>
      <c r="E550" s="25" t="s">
        <v>101</v>
      </c>
      <c r="H550" s="25" t="s">
        <v>5389</v>
      </c>
      <c r="I550" s="25" t="s">
        <v>60</v>
      </c>
      <c r="T550" s="25" t="str">
        <f t="shared" si="26"/>
        <v xml:space="preserve">         </v>
      </c>
      <c r="U550" s="25" t="s">
        <v>61</v>
      </c>
      <c r="V550" s="25" t="s">
        <v>61</v>
      </c>
      <c r="W550" s="25" t="s">
        <v>5390</v>
      </c>
      <c r="X550" s="25" t="s">
        <v>80</v>
      </c>
      <c r="Y550" s="25">
        <v>45</v>
      </c>
      <c r="Z550" s="25" t="s">
        <v>104</v>
      </c>
      <c r="AA550" s="25" t="s">
        <v>66</v>
      </c>
      <c r="AB550" s="25">
        <v>38</v>
      </c>
      <c r="AD550" s="25">
        <v>15</v>
      </c>
      <c r="AH550" s="25" t="str">
        <f t="shared" si="27"/>
        <v xml:space="preserve">CL 45 B SUR 38  15   </v>
      </c>
      <c r="AI550" s="25">
        <v>98763589</v>
      </c>
      <c r="AJ550" s="25" t="s">
        <v>61</v>
      </c>
      <c r="AK550" s="25" t="s">
        <v>959</v>
      </c>
      <c r="AM550" s="25" t="s">
        <v>364</v>
      </c>
      <c r="AP550" s="25">
        <v>7</v>
      </c>
      <c r="AQ550" s="34">
        <v>41837</v>
      </c>
      <c r="AR550" s="34">
        <v>41837</v>
      </c>
      <c r="AS550" s="36">
        <f t="shared" si="28"/>
        <v>0</v>
      </c>
      <c r="AT550" s="25" t="s">
        <v>792</v>
      </c>
      <c r="AU550" s="25" t="s">
        <v>195</v>
      </c>
    </row>
    <row r="551" spans="1:84">
      <c r="B551" s="25" t="s">
        <v>5391</v>
      </c>
      <c r="C551" s="25">
        <v>1312266</v>
      </c>
      <c r="E551" s="25" t="s">
        <v>286</v>
      </c>
      <c r="F551" s="25">
        <v>12</v>
      </c>
      <c r="H551" s="25" t="s">
        <v>5392</v>
      </c>
      <c r="I551" s="25" t="s">
        <v>60</v>
      </c>
      <c r="T551" s="25" t="str">
        <f t="shared" si="26"/>
        <v xml:space="preserve">         </v>
      </c>
      <c r="U551" s="25" t="s">
        <v>61</v>
      </c>
      <c r="V551" s="25" t="s">
        <v>61</v>
      </c>
      <c r="W551" s="25" t="s">
        <v>5393</v>
      </c>
      <c r="X551" s="25" t="s">
        <v>63</v>
      </c>
      <c r="Y551" s="25">
        <v>45</v>
      </c>
      <c r="AB551" s="25">
        <v>38</v>
      </c>
      <c r="AC551" s="25" t="s">
        <v>83</v>
      </c>
      <c r="AD551" s="25">
        <v>29</v>
      </c>
      <c r="AE551" s="25" t="s">
        <v>66</v>
      </c>
      <c r="AH551" s="25" t="str">
        <f t="shared" si="27"/>
        <v xml:space="preserve">KR 45   38 A 29 SUR  </v>
      </c>
      <c r="AI551" s="25" t="s">
        <v>61</v>
      </c>
      <c r="AJ551" s="25" t="s">
        <v>61</v>
      </c>
      <c r="AK551" s="25" t="s">
        <v>3530</v>
      </c>
      <c r="AM551" s="25" t="s">
        <v>3992</v>
      </c>
      <c r="AP551" s="25">
        <v>8</v>
      </c>
      <c r="AQ551" s="34">
        <v>41837</v>
      </c>
      <c r="AR551" s="34">
        <v>41837</v>
      </c>
      <c r="AS551" s="36">
        <f t="shared" si="28"/>
        <v>0</v>
      </c>
      <c r="AT551" s="25" t="s">
        <v>3256</v>
      </c>
      <c r="AU551" s="25" t="s">
        <v>1735</v>
      </c>
    </row>
    <row r="552" spans="1:84">
      <c r="B552" s="25" t="s">
        <v>5394</v>
      </c>
      <c r="C552" s="25">
        <v>1312267</v>
      </c>
      <c r="E552" s="25" t="s">
        <v>286</v>
      </c>
      <c r="F552" s="25">
        <v>12</v>
      </c>
      <c r="H552" s="25" t="s">
        <v>5395</v>
      </c>
      <c r="I552" s="25" t="s">
        <v>3050</v>
      </c>
      <c r="T552" s="25" t="str">
        <f t="shared" si="26"/>
        <v xml:space="preserve">         </v>
      </c>
      <c r="U552" s="25" t="s">
        <v>61</v>
      </c>
      <c r="V552" s="25" t="s">
        <v>61</v>
      </c>
      <c r="W552" s="25" t="s">
        <v>5396</v>
      </c>
      <c r="X552" s="25" t="s">
        <v>63</v>
      </c>
      <c r="Y552" s="25">
        <v>45</v>
      </c>
      <c r="Z552" s="25" t="s">
        <v>83</v>
      </c>
      <c r="AB552" s="25">
        <v>38</v>
      </c>
      <c r="AC552" s="25" t="s">
        <v>104</v>
      </c>
      <c r="AD552" s="25">
        <v>46</v>
      </c>
      <c r="AE552" s="25" t="s">
        <v>66</v>
      </c>
      <c r="AH552" s="25" t="str">
        <f t="shared" si="27"/>
        <v xml:space="preserve">KR 45 A  38 B 46 SUR  </v>
      </c>
      <c r="AI552" s="25" t="s">
        <v>61</v>
      </c>
      <c r="AJ552" s="25" t="s">
        <v>61</v>
      </c>
      <c r="AK552" s="25" t="s">
        <v>3530</v>
      </c>
      <c r="AM552" s="25" t="s">
        <v>3992</v>
      </c>
      <c r="AP552" s="25">
        <v>8</v>
      </c>
      <c r="AQ552" s="34">
        <v>41837</v>
      </c>
      <c r="AR552" s="34">
        <v>41837</v>
      </c>
      <c r="AS552" s="36">
        <f t="shared" si="28"/>
        <v>0</v>
      </c>
      <c r="AT552" s="25" t="s">
        <v>3256</v>
      </c>
      <c r="AU552" s="25" t="s">
        <v>15</v>
      </c>
    </row>
    <row r="553" spans="1:84">
      <c r="B553" s="25" t="s">
        <v>5397</v>
      </c>
      <c r="C553" s="25">
        <v>1310136</v>
      </c>
      <c r="E553" s="25" t="s">
        <v>58</v>
      </c>
      <c r="H553" s="25" t="s">
        <v>4390</v>
      </c>
      <c r="I553" s="25" t="s">
        <v>3050</v>
      </c>
      <c r="T553" s="25" t="str">
        <f t="shared" si="26"/>
        <v xml:space="preserve">         </v>
      </c>
      <c r="U553" s="25" t="s">
        <v>61</v>
      </c>
      <c r="V553" s="25" t="s">
        <v>61</v>
      </c>
      <c r="W553" s="25" t="s">
        <v>5398</v>
      </c>
      <c r="X553" s="25" t="s">
        <v>80</v>
      </c>
      <c r="Y553" s="25">
        <v>48</v>
      </c>
      <c r="Z553" s="25" t="s">
        <v>136</v>
      </c>
      <c r="AA553" s="25" t="s">
        <v>66</v>
      </c>
      <c r="AB553" s="25">
        <v>42</v>
      </c>
      <c r="AC553" s="25" t="s">
        <v>198</v>
      </c>
      <c r="AD553" s="25">
        <v>38</v>
      </c>
      <c r="AG553" s="25">
        <v>103</v>
      </c>
      <c r="AH553" s="25" t="str">
        <f t="shared" si="27"/>
        <v>CL 48 DD SUR 42 BB 38   103</v>
      </c>
      <c r="AI553" s="25" t="s">
        <v>61</v>
      </c>
      <c r="AJ553" s="25">
        <v>3313895</v>
      </c>
      <c r="AK553" s="25" t="s">
        <v>225</v>
      </c>
      <c r="AM553" s="25" t="s">
        <v>226</v>
      </c>
      <c r="AP553" s="25">
        <v>7</v>
      </c>
      <c r="AQ553" s="34">
        <v>41835</v>
      </c>
      <c r="AR553" s="34">
        <v>41835</v>
      </c>
      <c r="AS553" s="36">
        <f t="shared" si="28"/>
        <v>0</v>
      </c>
      <c r="AT553" s="25" t="s">
        <v>792</v>
      </c>
      <c r="AU553" s="25" t="s">
        <v>195</v>
      </c>
      <c r="AW553" s="38">
        <v>41835</v>
      </c>
      <c r="AX553" s="37" t="s">
        <v>140</v>
      </c>
      <c r="AY553" s="38">
        <v>41835</v>
      </c>
    </row>
    <row r="554" spans="1:84">
      <c r="B554" s="25" t="s">
        <v>5399</v>
      </c>
      <c r="C554" s="25">
        <v>1312281</v>
      </c>
      <c r="E554" s="25" t="s">
        <v>58</v>
      </c>
      <c r="H554" s="25" t="s">
        <v>5400</v>
      </c>
      <c r="I554" s="25" t="s">
        <v>3115</v>
      </c>
      <c r="J554" s="25" t="s">
        <v>4141</v>
      </c>
      <c r="K554" s="25">
        <v>48</v>
      </c>
      <c r="M554" s="25" t="s">
        <v>66</v>
      </c>
      <c r="N554" s="25">
        <v>39</v>
      </c>
      <c r="P554" s="25">
        <v>6</v>
      </c>
      <c r="T554" s="25" t="str">
        <f t="shared" si="26"/>
        <v xml:space="preserve">Cl 48  SUR 39  6   </v>
      </c>
      <c r="U554" s="25" t="s">
        <v>61</v>
      </c>
      <c r="V554" s="25">
        <v>3311168</v>
      </c>
      <c r="W554" s="25" t="s">
        <v>5401</v>
      </c>
      <c r="X554" s="25" t="s">
        <v>80</v>
      </c>
      <c r="Y554" s="25">
        <v>48</v>
      </c>
      <c r="AA554" s="25" t="s">
        <v>66</v>
      </c>
      <c r="AB554" s="25">
        <v>39</v>
      </c>
      <c r="AD554" s="25">
        <v>6</v>
      </c>
      <c r="AH554" s="25" t="str">
        <f t="shared" si="27"/>
        <v xml:space="preserve">CL 48  SUR 39  6   </v>
      </c>
      <c r="AI554" s="25" t="s">
        <v>61</v>
      </c>
      <c r="AJ554" s="25" t="s">
        <v>61</v>
      </c>
      <c r="AK554" s="25" t="s">
        <v>3626</v>
      </c>
      <c r="AM554" s="25" t="s">
        <v>4020</v>
      </c>
      <c r="AP554" s="25">
        <v>7</v>
      </c>
      <c r="AQ554" s="34">
        <v>41837</v>
      </c>
      <c r="AR554" s="34">
        <v>41920</v>
      </c>
      <c r="AS554" s="36">
        <f t="shared" si="28"/>
        <v>83</v>
      </c>
      <c r="AT554" s="25" t="s">
        <v>792</v>
      </c>
      <c r="AU554" s="25" t="s">
        <v>15</v>
      </c>
      <c r="AW554" s="38">
        <v>41920</v>
      </c>
      <c r="AX554" s="37" t="s">
        <v>4999</v>
      </c>
      <c r="AY554" s="38">
        <v>41920</v>
      </c>
    </row>
    <row r="555" spans="1:84">
      <c r="A555" s="25" t="s">
        <v>5402</v>
      </c>
      <c r="B555" s="25" t="s">
        <v>5403</v>
      </c>
      <c r="C555" s="25" t="s">
        <v>5404</v>
      </c>
      <c r="E555" s="25" t="s">
        <v>101</v>
      </c>
      <c r="H555" s="25" t="s">
        <v>694</v>
      </c>
      <c r="I555" s="25" t="s">
        <v>3050</v>
      </c>
      <c r="T555" s="25" t="str">
        <f t="shared" si="26"/>
        <v xml:space="preserve">         </v>
      </c>
      <c r="U555" s="25" t="s">
        <v>61</v>
      </c>
      <c r="V555" s="25" t="s">
        <v>61</v>
      </c>
      <c r="W555" s="25" t="s">
        <v>5405</v>
      </c>
      <c r="AH555" s="25" t="str">
        <f t="shared" si="27"/>
        <v xml:space="preserve">         </v>
      </c>
      <c r="AI555" s="25" t="s">
        <v>61</v>
      </c>
      <c r="AJ555" s="25" t="s">
        <v>61</v>
      </c>
      <c r="AL555" s="25" t="s">
        <v>347</v>
      </c>
      <c r="AM555" s="25" t="s">
        <v>137</v>
      </c>
      <c r="AP555" s="25">
        <v>10</v>
      </c>
      <c r="AQ555" s="34">
        <v>41837</v>
      </c>
      <c r="AR555" s="34">
        <v>41837</v>
      </c>
      <c r="AS555" s="36">
        <f t="shared" si="28"/>
        <v>0</v>
      </c>
      <c r="AT555" s="25" t="s">
        <v>792</v>
      </c>
      <c r="AU555" s="25" t="s">
        <v>195</v>
      </c>
    </row>
    <row r="556" spans="1:84">
      <c r="B556" s="25" t="s">
        <v>5406</v>
      </c>
      <c r="C556" s="25" t="s">
        <v>5407</v>
      </c>
      <c r="E556" s="25" t="s">
        <v>58</v>
      </c>
      <c r="H556" s="25" t="s">
        <v>694</v>
      </c>
      <c r="I556" s="25" t="s">
        <v>231</v>
      </c>
      <c r="T556" s="25" t="str">
        <f t="shared" si="26"/>
        <v xml:space="preserve">         </v>
      </c>
      <c r="U556" s="25" t="s">
        <v>61</v>
      </c>
      <c r="V556" s="25" t="s">
        <v>61</v>
      </c>
      <c r="W556" s="25" t="s">
        <v>5408</v>
      </c>
      <c r="X556" s="25" t="s">
        <v>80</v>
      </c>
      <c r="Y556" s="25">
        <v>46</v>
      </c>
      <c r="Z556" s="25" t="s">
        <v>81</v>
      </c>
      <c r="AA556" s="25" t="s">
        <v>66</v>
      </c>
      <c r="AB556" s="25">
        <v>42</v>
      </c>
      <c r="AH556" s="25" t="str">
        <f t="shared" si="27"/>
        <v xml:space="preserve">CL 46 C SUR 42     </v>
      </c>
      <c r="AI556" s="25" t="s">
        <v>61</v>
      </c>
      <c r="AJ556" s="25" t="s">
        <v>61</v>
      </c>
      <c r="AK556" s="25" t="s">
        <v>316</v>
      </c>
      <c r="AM556" s="25" t="s">
        <v>3880</v>
      </c>
      <c r="AP556" s="25">
        <v>7</v>
      </c>
      <c r="AQ556" s="34">
        <v>41837</v>
      </c>
      <c r="AR556" s="34">
        <v>41837</v>
      </c>
      <c r="AS556" s="36">
        <f t="shared" si="28"/>
        <v>0</v>
      </c>
      <c r="AT556" s="25" t="s">
        <v>792</v>
      </c>
      <c r="AU556" s="25" t="s">
        <v>15</v>
      </c>
      <c r="AV556" s="25" t="s">
        <v>5409</v>
      </c>
    </row>
    <row r="557" spans="1:84">
      <c r="B557" s="25" t="s">
        <v>5410</v>
      </c>
      <c r="C557" s="25" t="s">
        <v>5411</v>
      </c>
      <c r="D557" s="25" t="s">
        <v>3686</v>
      </c>
      <c r="H557" s="25" t="s">
        <v>5412</v>
      </c>
      <c r="I557" s="25" t="s">
        <v>4342</v>
      </c>
      <c r="T557" s="25" t="str">
        <f t="shared" si="26"/>
        <v xml:space="preserve">         </v>
      </c>
      <c r="U557" s="25" t="s">
        <v>61</v>
      </c>
      <c r="V557" s="25" t="s">
        <v>61</v>
      </c>
      <c r="W557" s="25" t="s">
        <v>5413</v>
      </c>
      <c r="X557" s="25" t="s">
        <v>63</v>
      </c>
      <c r="Y557" s="25">
        <v>25</v>
      </c>
      <c r="AB557" s="25">
        <v>38</v>
      </c>
      <c r="AC557" s="25" t="s">
        <v>170</v>
      </c>
      <c r="AD557" s="25">
        <v>36</v>
      </c>
      <c r="AE557" s="25" t="s">
        <v>66</v>
      </c>
      <c r="AH557" s="25" t="str">
        <f t="shared" si="27"/>
        <v xml:space="preserve">KR 25   38 D 36 SUR  </v>
      </c>
      <c r="AI557" s="25">
        <v>98568624</v>
      </c>
      <c r="AJ557" s="25">
        <v>2702462</v>
      </c>
      <c r="AK557" s="25" t="s">
        <v>454</v>
      </c>
      <c r="AM557" s="25" t="s">
        <v>160</v>
      </c>
      <c r="AP557" s="25">
        <v>6</v>
      </c>
      <c r="AQ557" s="34">
        <v>41844</v>
      </c>
      <c r="AS557" s="36">
        <f t="shared" si="28"/>
        <v>-41844</v>
      </c>
      <c r="AT557" s="25" t="s">
        <v>792</v>
      </c>
      <c r="AU557" s="25" t="s">
        <v>15</v>
      </c>
    </row>
    <row r="558" spans="1:84">
      <c r="B558" s="25" t="s">
        <v>5414</v>
      </c>
      <c r="C558" s="25">
        <v>1312434</v>
      </c>
      <c r="E558" s="25" t="s">
        <v>58</v>
      </c>
      <c r="H558" s="25" t="s">
        <v>1233</v>
      </c>
      <c r="I558" s="25" t="s">
        <v>3050</v>
      </c>
      <c r="T558" s="25" t="str">
        <f t="shared" si="26"/>
        <v xml:space="preserve">         </v>
      </c>
      <c r="U558" s="25" t="s">
        <v>61</v>
      </c>
      <c r="V558" s="25" t="s">
        <v>61</v>
      </c>
      <c r="W558" s="25" t="s">
        <v>5415</v>
      </c>
      <c r="X558" s="25" t="s">
        <v>289</v>
      </c>
      <c r="Y558" s="25">
        <v>31</v>
      </c>
      <c r="AB558" s="25">
        <v>33</v>
      </c>
      <c r="AC558" s="25" t="s">
        <v>83</v>
      </c>
      <c r="AE558" s="25" t="s">
        <v>66</v>
      </c>
      <c r="AH558" s="25" t="str">
        <f t="shared" si="27"/>
        <v xml:space="preserve">DG 31   33 A  SUR  </v>
      </c>
      <c r="AI558" s="25">
        <v>42896062</v>
      </c>
      <c r="AJ558" s="25">
        <v>2707079</v>
      </c>
      <c r="AK558" s="25" t="s">
        <v>449</v>
      </c>
      <c r="AM558" s="25" t="s">
        <v>4071</v>
      </c>
      <c r="AP558" s="25">
        <v>3</v>
      </c>
      <c r="AQ558" s="34">
        <v>41842</v>
      </c>
      <c r="AR558" s="34">
        <v>41842</v>
      </c>
      <c r="AS558" s="36">
        <f t="shared" si="28"/>
        <v>0</v>
      </c>
      <c r="AT558" s="25" t="s">
        <v>792</v>
      </c>
      <c r="AU558" s="25" t="s">
        <v>195</v>
      </c>
    </row>
    <row r="559" spans="1:84">
      <c r="B559" s="25" t="s">
        <v>5416</v>
      </c>
      <c r="C559" s="25">
        <v>1312339</v>
      </c>
      <c r="D559" s="25" t="s">
        <v>94</v>
      </c>
      <c r="H559" s="25" t="s">
        <v>5417</v>
      </c>
      <c r="I559" s="25" t="s">
        <v>5418</v>
      </c>
      <c r="J559" s="25" t="s">
        <v>4141</v>
      </c>
      <c r="K559" s="25">
        <v>40</v>
      </c>
      <c r="M559" s="25" t="s">
        <v>66</v>
      </c>
      <c r="N559" s="25">
        <v>25</v>
      </c>
      <c r="O559" s="25" t="s">
        <v>83</v>
      </c>
      <c r="P559" s="25">
        <v>30</v>
      </c>
      <c r="T559" s="25" t="str">
        <f t="shared" si="26"/>
        <v xml:space="preserve">Cl 40  SUR 25 A 30   </v>
      </c>
      <c r="U559" s="25">
        <v>21998923</v>
      </c>
      <c r="V559" s="25">
        <v>3330584</v>
      </c>
      <c r="W559" s="25" t="s">
        <v>5419</v>
      </c>
      <c r="X559" s="25" t="s">
        <v>80</v>
      </c>
      <c r="Y559" s="25">
        <v>40</v>
      </c>
      <c r="AA559" s="25" t="s">
        <v>66</v>
      </c>
      <c r="AB559" s="25">
        <v>25</v>
      </c>
      <c r="AC559" s="25" t="s">
        <v>83</v>
      </c>
      <c r="AD559" s="25">
        <v>30</v>
      </c>
      <c r="AH559" s="25" t="str">
        <f t="shared" si="27"/>
        <v xml:space="preserve">CL 40  SUR 25 A 30   </v>
      </c>
      <c r="AI559" s="25" t="s">
        <v>61</v>
      </c>
      <c r="AJ559" s="25" t="s">
        <v>61</v>
      </c>
      <c r="AK559" s="25" t="s">
        <v>74</v>
      </c>
      <c r="AM559" s="25" t="s">
        <v>137</v>
      </c>
      <c r="AP559" s="25">
        <v>6</v>
      </c>
      <c r="AQ559" s="34">
        <v>41841</v>
      </c>
      <c r="AR559" s="34">
        <v>41843</v>
      </c>
      <c r="AS559" s="36">
        <f t="shared" si="28"/>
        <v>2</v>
      </c>
      <c r="AT559" s="25" t="s">
        <v>792</v>
      </c>
      <c r="AU559" s="25" t="s">
        <v>195</v>
      </c>
    </row>
    <row r="560" spans="1:84">
      <c r="B560" s="25" t="s">
        <v>5420</v>
      </c>
      <c r="C560" s="25">
        <v>1312359</v>
      </c>
      <c r="D560" s="25" t="s">
        <v>3591</v>
      </c>
      <c r="H560" s="25" t="s">
        <v>3738</v>
      </c>
      <c r="I560" s="25" t="s">
        <v>5421</v>
      </c>
      <c r="J560" s="25" t="s">
        <v>146</v>
      </c>
      <c r="K560" s="25">
        <v>35</v>
      </c>
      <c r="M560" s="25" t="s">
        <v>66</v>
      </c>
      <c r="N560" s="25">
        <v>30</v>
      </c>
      <c r="P560" s="25">
        <v>56</v>
      </c>
      <c r="S560" s="25">
        <v>101</v>
      </c>
      <c r="T560" s="25" t="str">
        <f t="shared" si="26"/>
        <v>TR 35  SUR 30  56   101</v>
      </c>
      <c r="U560" s="25">
        <v>98669174</v>
      </c>
      <c r="V560" s="25">
        <v>3017403241</v>
      </c>
      <c r="W560" s="25" t="s">
        <v>5422</v>
      </c>
      <c r="X560" s="25" t="s">
        <v>146</v>
      </c>
      <c r="Y560" s="25">
        <v>35</v>
      </c>
      <c r="AA560" s="25" t="s">
        <v>66</v>
      </c>
      <c r="AB560" s="25">
        <v>30</v>
      </c>
      <c r="AD560" s="25">
        <v>56</v>
      </c>
      <c r="AG560" s="25">
        <v>104</v>
      </c>
      <c r="AH560" s="25" t="str">
        <f t="shared" si="27"/>
        <v>TR 35  SUR 30  56   104</v>
      </c>
      <c r="AI560" s="25" t="s">
        <v>61</v>
      </c>
      <c r="AJ560" s="25" t="s">
        <v>61</v>
      </c>
      <c r="AK560" s="25" t="s">
        <v>262</v>
      </c>
      <c r="AM560" s="25" t="s">
        <v>4491</v>
      </c>
      <c r="AP560" s="25">
        <v>3</v>
      </c>
      <c r="AQ560" s="34">
        <v>41841</v>
      </c>
      <c r="AS560" s="36">
        <f t="shared" si="28"/>
        <v>-41841</v>
      </c>
      <c r="AT560" s="25" t="s">
        <v>806</v>
      </c>
      <c r="AU560" s="25" t="s">
        <v>1735</v>
      </c>
    </row>
    <row r="561" spans="1:84">
      <c r="B561" s="25" t="s">
        <v>5423</v>
      </c>
      <c r="C561" s="25">
        <v>1312343</v>
      </c>
      <c r="E561" s="25" t="s">
        <v>101</v>
      </c>
      <c r="H561" s="25" t="s">
        <v>5424</v>
      </c>
      <c r="I561" s="25" t="s">
        <v>5425</v>
      </c>
      <c r="J561" s="25" t="s">
        <v>4141</v>
      </c>
      <c r="K561" s="25">
        <v>38</v>
      </c>
      <c r="L561" s="25" t="s">
        <v>83</v>
      </c>
      <c r="M561" s="25" t="s">
        <v>66</v>
      </c>
      <c r="N561" s="25">
        <v>30</v>
      </c>
      <c r="P561" s="25">
        <v>12</v>
      </c>
      <c r="S561" s="25">
        <v>201</v>
      </c>
      <c r="T561" s="25" t="str">
        <f t="shared" si="26"/>
        <v>Cl 38 A SUR 30  12   201</v>
      </c>
      <c r="U561" s="25">
        <v>43871460</v>
      </c>
      <c r="V561" s="25">
        <v>2765420</v>
      </c>
      <c r="W561" s="25" t="s">
        <v>199</v>
      </c>
      <c r="AH561" s="25" t="str">
        <f t="shared" si="27"/>
        <v xml:space="preserve">         </v>
      </c>
      <c r="AI561" s="25" t="s">
        <v>61</v>
      </c>
      <c r="AJ561" s="25" t="s">
        <v>61</v>
      </c>
      <c r="AK561" s="25" t="s">
        <v>211</v>
      </c>
      <c r="AM561" s="25" t="s">
        <v>3889</v>
      </c>
      <c r="AP561" s="25">
        <v>9</v>
      </c>
      <c r="AQ561" s="34">
        <v>41841</v>
      </c>
      <c r="AR561" s="34">
        <v>41855</v>
      </c>
      <c r="AS561" s="36">
        <f t="shared" si="28"/>
        <v>14</v>
      </c>
      <c r="AT561" s="25" t="s">
        <v>792</v>
      </c>
      <c r="AU561" s="25" t="s">
        <v>202</v>
      </c>
      <c r="AW561" s="38">
        <v>41855</v>
      </c>
      <c r="AX561" s="37" t="s">
        <v>142</v>
      </c>
    </row>
    <row r="562" spans="1:84">
      <c r="B562" s="25" t="s">
        <v>5426</v>
      </c>
      <c r="C562" s="25">
        <v>1312337</v>
      </c>
      <c r="E562" s="25" t="s">
        <v>101</v>
      </c>
      <c r="H562" s="25" t="s">
        <v>694</v>
      </c>
      <c r="I562" s="25" t="s">
        <v>273</v>
      </c>
      <c r="J562" s="25" t="s">
        <v>63</v>
      </c>
      <c r="K562" s="25">
        <v>32</v>
      </c>
      <c r="L562" s="25" t="s">
        <v>104</v>
      </c>
      <c r="N562" s="25">
        <v>40</v>
      </c>
      <c r="O562" s="25" t="s">
        <v>170</v>
      </c>
      <c r="Q562" s="25" t="s">
        <v>66</v>
      </c>
      <c r="T562" s="25" t="str">
        <f t="shared" si="26"/>
        <v xml:space="preserve">KR 32 B  40 D  SUR  </v>
      </c>
      <c r="U562" s="25" t="s">
        <v>61</v>
      </c>
      <c r="V562" s="25" t="s">
        <v>61</v>
      </c>
      <c r="W562" s="25" t="s">
        <v>3619</v>
      </c>
      <c r="AH562" s="25" t="str">
        <f t="shared" si="27"/>
        <v xml:space="preserve">         </v>
      </c>
      <c r="AI562" s="25" t="s">
        <v>61</v>
      </c>
      <c r="AJ562" s="25" t="s">
        <v>61</v>
      </c>
      <c r="AK562" s="25" t="s">
        <v>67</v>
      </c>
      <c r="AM562" s="25" t="s">
        <v>68</v>
      </c>
      <c r="AP562" s="25">
        <v>7</v>
      </c>
      <c r="AQ562" s="34">
        <v>41841</v>
      </c>
      <c r="AR562" s="34">
        <v>41855</v>
      </c>
      <c r="AS562" s="36">
        <f t="shared" si="28"/>
        <v>14</v>
      </c>
      <c r="AT562" s="25" t="s">
        <v>792</v>
      </c>
      <c r="AU562" s="25" t="s">
        <v>202</v>
      </c>
      <c r="AW562" s="38">
        <v>41855</v>
      </c>
      <c r="AX562" s="37" t="s">
        <v>142</v>
      </c>
    </row>
    <row r="563" spans="1:84">
      <c r="A563" s="25" t="s">
        <v>5427</v>
      </c>
      <c r="B563" s="25" t="s">
        <v>5428</v>
      </c>
      <c r="C563" s="25" t="s">
        <v>5429</v>
      </c>
      <c r="D563" s="25" t="s">
        <v>3686</v>
      </c>
      <c r="H563" s="25" t="s">
        <v>5430</v>
      </c>
      <c r="I563" s="25" t="s">
        <v>3050</v>
      </c>
      <c r="T563" s="25" t="str">
        <f t="shared" si="26"/>
        <v xml:space="preserve">         </v>
      </c>
      <c r="U563" s="25" t="s">
        <v>61</v>
      </c>
      <c r="V563" s="25" t="s">
        <v>61</v>
      </c>
      <c r="W563" s="25" t="s">
        <v>2466</v>
      </c>
      <c r="X563" s="25" t="s">
        <v>63</v>
      </c>
      <c r="Y563" s="25">
        <v>25</v>
      </c>
      <c r="Z563" s="25" t="s">
        <v>104</v>
      </c>
      <c r="AB563" s="25">
        <v>27</v>
      </c>
      <c r="AC563" s="25" t="s">
        <v>104</v>
      </c>
      <c r="AD563" s="25">
        <v>15</v>
      </c>
      <c r="AE563" s="25" t="s">
        <v>66</v>
      </c>
      <c r="AH563" s="25" t="str">
        <f t="shared" si="27"/>
        <v xml:space="preserve">KR 25 B  27 B 15 SUR  </v>
      </c>
      <c r="AI563" s="25" t="s">
        <v>61</v>
      </c>
      <c r="AJ563" s="25" t="s">
        <v>61</v>
      </c>
      <c r="AK563" s="25" t="s">
        <v>184</v>
      </c>
      <c r="AM563" s="25" t="s">
        <v>330</v>
      </c>
      <c r="AP563" s="25">
        <v>4</v>
      </c>
      <c r="AQ563" s="34">
        <v>41842</v>
      </c>
      <c r="AR563" s="34">
        <v>41842</v>
      </c>
      <c r="AS563" s="36">
        <f t="shared" si="28"/>
        <v>0</v>
      </c>
      <c r="AT563" s="25" t="s">
        <v>792</v>
      </c>
      <c r="AU563" s="25" t="s">
        <v>15</v>
      </c>
    </row>
    <row r="564" spans="1:84">
      <c r="B564" s="25" t="s">
        <v>5431</v>
      </c>
      <c r="C564" s="25">
        <v>1312435</v>
      </c>
      <c r="E564" s="25" t="s">
        <v>58</v>
      </c>
      <c r="H564" s="25" t="s">
        <v>482</v>
      </c>
      <c r="I564" s="25" t="s">
        <v>5432</v>
      </c>
      <c r="J564" s="25" t="s">
        <v>289</v>
      </c>
      <c r="K564" s="25">
        <v>33</v>
      </c>
      <c r="N564" s="25">
        <v>33</v>
      </c>
      <c r="P564" s="25">
        <v>41</v>
      </c>
      <c r="Q564" s="25" t="s">
        <v>66</v>
      </c>
      <c r="T564" s="25" t="str">
        <f t="shared" si="26"/>
        <v xml:space="preserve">DG 33   33  41 SUR  </v>
      </c>
      <c r="U564" s="25" t="s">
        <v>61</v>
      </c>
      <c r="V564" s="25">
        <v>3346618</v>
      </c>
      <c r="W564" s="25" t="s">
        <v>5433</v>
      </c>
      <c r="X564" s="25" t="s">
        <v>289</v>
      </c>
      <c r="Y564" s="25">
        <v>33</v>
      </c>
      <c r="AB564" s="25">
        <v>33</v>
      </c>
      <c r="AC564" s="25" t="s">
        <v>83</v>
      </c>
      <c r="AD564" s="25">
        <v>5</v>
      </c>
      <c r="AE564" s="25" t="s">
        <v>66</v>
      </c>
      <c r="AH564" s="25" t="str">
        <f t="shared" si="27"/>
        <v xml:space="preserve">DG 33   33 A 5 SUR  </v>
      </c>
      <c r="AI564" s="25" t="s">
        <v>61</v>
      </c>
      <c r="AJ564" s="25" t="s">
        <v>61</v>
      </c>
      <c r="AK564" s="25" t="s">
        <v>496</v>
      </c>
      <c r="AM564" s="25" t="s">
        <v>4116</v>
      </c>
      <c r="AP564" s="25">
        <v>9</v>
      </c>
      <c r="AQ564" s="34">
        <v>41842</v>
      </c>
      <c r="AR564" s="34">
        <v>41842</v>
      </c>
      <c r="AS564" s="36">
        <f t="shared" si="28"/>
        <v>0</v>
      </c>
      <c r="AT564" s="25" t="s">
        <v>792</v>
      </c>
      <c r="AU564" s="25" t="s">
        <v>195</v>
      </c>
    </row>
    <row r="565" spans="1:84">
      <c r="B565" s="25" t="s">
        <v>5434</v>
      </c>
      <c r="C565" s="25">
        <v>1312445</v>
      </c>
      <c r="D565" s="25" t="s">
        <v>3591</v>
      </c>
      <c r="H565" s="25" t="s">
        <v>2398</v>
      </c>
      <c r="I565" s="25" t="s">
        <v>5435</v>
      </c>
      <c r="J565" s="25" t="s">
        <v>4141</v>
      </c>
      <c r="K565" s="25">
        <v>39</v>
      </c>
      <c r="L565" s="25" t="s">
        <v>83</v>
      </c>
      <c r="M565" s="25" t="s">
        <v>66</v>
      </c>
      <c r="N565" s="25">
        <v>27</v>
      </c>
      <c r="O565" s="25" t="s">
        <v>104</v>
      </c>
      <c r="P565" s="25">
        <v>40</v>
      </c>
      <c r="S565" s="25">
        <v>188</v>
      </c>
      <c r="T565" s="25" t="str">
        <f t="shared" si="26"/>
        <v>Cl 39 A SUR 27 B 40   188</v>
      </c>
      <c r="U565" s="25" t="s">
        <v>61</v>
      </c>
      <c r="V565" s="25">
        <v>3016409698</v>
      </c>
      <c r="W565" s="25" t="s">
        <v>82</v>
      </c>
      <c r="X565" s="25" t="s">
        <v>63</v>
      </c>
      <c r="Y565" s="25">
        <v>29</v>
      </c>
      <c r="Z565" s="25" t="s">
        <v>83</v>
      </c>
      <c r="AB565" s="25">
        <v>39</v>
      </c>
      <c r="AC565" s="25" t="s">
        <v>104</v>
      </c>
      <c r="AD565" s="25">
        <v>25</v>
      </c>
      <c r="AE565" s="25" t="s">
        <v>66</v>
      </c>
      <c r="AG565" s="25">
        <v>201</v>
      </c>
      <c r="AH565" s="25" t="str">
        <f t="shared" si="27"/>
        <v>KR 29 A  39 B 25 SUR  201</v>
      </c>
      <c r="AI565" s="25" t="s">
        <v>61</v>
      </c>
      <c r="AJ565" s="25" t="s">
        <v>61</v>
      </c>
      <c r="AK565" s="25" t="s">
        <v>3937</v>
      </c>
      <c r="AM565" s="25" t="s">
        <v>565</v>
      </c>
      <c r="AP565" s="25">
        <v>6</v>
      </c>
      <c r="AQ565" s="34">
        <v>41842</v>
      </c>
      <c r="AR565" s="34">
        <v>41872</v>
      </c>
      <c r="AS565" s="36">
        <f t="shared" si="28"/>
        <v>30</v>
      </c>
      <c r="AT565" s="25" t="s">
        <v>792</v>
      </c>
      <c r="AU565" s="25" t="s">
        <v>15</v>
      </c>
      <c r="CF565" s="38">
        <v>41883</v>
      </c>
    </row>
    <row r="566" spans="1:84">
      <c r="B566" s="25" t="s">
        <v>5436</v>
      </c>
      <c r="C566" s="25">
        <v>1312422</v>
      </c>
      <c r="E566" s="25" t="s">
        <v>3934</v>
      </c>
      <c r="H566" s="25" t="s">
        <v>5437</v>
      </c>
      <c r="I566" s="25" t="s">
        <v>273</v>
      </c>
      <c r="T566" s="25" t="str">
        <f t="shared" si="26"/>
        <v xml:space="preserve">         </v>
      </c>
      <c r="U566" s="25" t="s">
        <v>61</v>
      </c>
      <c r="V566" s="25" t="s">
        <v>61</v>
      </c>
      <c r="W566" s="25" t="s">
        <v>5438</v>
      </c>
      <c r="X566" s="25" t="s">
        <v>80</v>
      </c>
      <c r="Y566" s="25">
        <v>45</v>
      </c>
      <c r="Z566" s="25" t="s">
        <v>104</v>
      </c>
      <c r="AA566" s="25" t="s">
        <v>66</v>
      </c>
      <c r="AB566" s="25">
        <v>42</v>
      </c>
      <c r="AC566" s="25" t="s">
        <v>104</v>
      </c>
      <c r="AD566" s="25">
        <v>48</v>
      </c>
      <c r="AH566" s="25" t="str">
        <f t="shared" si="27"/>
        <v xml:space="preserve">CL 45 B SUR 42 B 48   </v>
      </c>
      <c r="AI566" s="25" t="s">
        <v>61</v>
      </c>
      <c r="AJ566" s="25" t="s">
        <v>61</v>
      </c>
      <c r="AK566" s="25" t="s">
        <v>316</v>
      </c>
      <c r="AM566" s="25" t="s">
        <v>3880</v>
      </c>
      <c r="AP566" s="25">
        <v>7</v>
      </c>
      <c r="AQ566" s="34">
        <v>41842</v>
      </c>
      <c r="AR566" s="34">
        <v>41870</v>
      </c>
      <c r="AS566" s="36">
        <f t="shared" si="28"/>
        <v>28</v>
      </c>
      <c r="AT566" s="25" t="s">
        <v>792</v>
      </c>
      <c r="AU566" s="25" t="s">
        <v>195</v>
      </c>
      <c r="AW566" s="38">
        <v>41870</v>
      </c>
      <c r="AX566" s="37" t="s">
        <v>140</v>
      </c>
      <c r="AY566" s="38">
        <v>41871</v>
      </c>
    </row>
    <row r="567" spans="1:84">
      <c r="B567" s="25" t="s">
        <v>5439</v>
      </c>
      <c r="C567" s="25">
        <v>1312433</v>
      </c>
      <c r="E567" s="25" t="s">
        <v>3934</v>
      </c>
      <c r="H567" s="25" t="s">
        <v>5440</v>
      </c>
      <c r="I567" s="25" t="s">
        <v>3050</v>
      </c>
      <c r="T567" s="25" t="str">
        <f t="shared" si="26"/>
        <v xml:space="preserve">         </v>
      </c>
      <c r="U567" s="25" t="s">
        <v>61</v>
      </c>
      <c r="V567" s="25" t="s">
        <v>61</v>
      </c>
      <c r="W567" s="25" t="s">
        <v>5441</v>
      </c>
      <c r="X567" s="25" t="s">
        <v>289</v>
      </c>
      <c r="Y567" s="25">
        <v>32</v>
      </c>
      <c r="Z567" s="25" t="s">
        <v>170</v>
      </c>
      <c r="AB567" s="25">
        <v>34</v>
      </c>
      <c r="AC567" s="25" t="s">
        <v>104</v>
      </c>
      <c r="AD567" s="25">
        <v>5</v>
      </c>
      <c r="AE567" s="25" t="s">
        <v>66</v>
      </c>
      <c r="AH567" s="25" t="str">
        <f t="shared" si="27"/>
        <v xml:space="preserve">DG 32 D  34 B 5 SUR  </v>
      </c>
      <c r="AI567" s="25" t="s">
        <v>61</v>
      </c>
      <c r="AJ567" s="25" t="s">
        <v>61</v>
      </c>
      <c r="AK567" s="25" t="s">
        <v>279</v>
      </c>
      <c r="AM567" s="25" t="s">
        <v>4065</v>
      </c>
      <c r="AP567" s="25">
        <v>9</v>
      </c>
      <c r="AQ567" s="34">
        <v>41842</v>
      </c>
      <c r="AR567" s="34">
        <v>41842</v>
      </c>
      <c r="AS567" s="36">
        <f t="shared" si="28"/>
        <v>0</v>
      </c>
      <c r="AT567" s="25" t="s">
        <v>792</v>
      </c>
      <c r="AU567" s="25" t="s">
        <v>195</v>
      </c>
      <c r="AW567" s="38">
        <v>41842</v>
      </c>
      <c r="AX567" s="37" t="s">
        <v>140</v>
      </c>
      <c r="AY567" s="38">
        <v>41842</v>
      </c>
    </row>
    <row r="568" spans="1:84">
      <c r="B568" s="25" t="s">
        <v>5442</v>
      </c>
      <c r="C568" s="25">
        <v>1312437</v>
      </c>
      <c r="D568" s="25" t="s">
        <v>3591</v>
      </c>
      <c r="H568" s="25" t="s">
        <v>2308</v>
      </c>
      <c r="I568" s="25" t="s">
        <v>5443</v>
      </c>
      <c r="J568" s="25" t="s">
        <v>63</v>
      </c>
      <c r="K568" s="25">
        <v>41</v>
      </c>
      <c r="N568" s="25">
        <v>38</v>
      </c>
      <c r="P568" s="25">
        <v>68</v>
      </c>
      <c r="Q568" s="25" t="s">
        <v>66</v>
      </c>
      <c r="T568" s="25" t="str">
        <f t="shared" si="26"/>
        <v xml:space="preserve">KR 41   38  68 SUR  </v>
      </c>
      <c r="U568" s="25">
        <v>8341964</v>
      </c>
      <c r="V568" s="25">
        <v>2761466</v>
      </c>
      <c r="W568" s="25" t="s">
        <v>5444</v>
      </c>
      <c r="AH568" s="25" t="str">
        <f t="shared" si="27"/>
        <v xml:space="preserve">         </v>
      </c>
      <c r="AI568" s="25" t="s">
        <v>61</v>
      </c>
      <c r="AJ568" s="25" t="s">
        <v>61</v>
      </c>
      <c r="AL568" s="25" t="s">
        <v>91</v>
      </c>
      <c r="AM568" s="25" t="s">
        <v>138</v>
      </c>
      <c r="AP568" s="25">
        <v>12</v>
      </c>
      <c r="AQ568" s="34">
        <v>41842</v>
      </c>
      <c r="AS568" s="36">
        <f t="shared" si="28"/>
        <v>-41842</v>
      </c>
      <c r="AT568" s="25" t="s">
        <v>806</v>
      </c>
      <c r="AU568" s="25" t="s">
        <v>15</v>
      </c>
    </row>
    <row r="569" spans="1:84">
      <c r="B569" s="25" t="s">
        <v>5445</v>
      </c>
      <c r="C569" s="25">
        <v>1312451</v>
      </c>
      <c r="E569" s="25" t="s">
        <v>286</v>
      </c>
      <c r="H569" s="25" t="s">
        <v>5446</v>
      </c>
      <c r="I569" s="25" t="s">
        <v>134</v>
      </c>
      <c r="T569" s="25" t="str">
        <f t="shared" si="26"/>
        <v xml:space="preserve">         </v>
      </c>
      <c r="U569" s="25" t="s">
        <v>61</v>
      </c>
      <c r="V569" s="25" t="s">
        <v>61</v>
      </c>
      <c r="W569" s="25" t="s">
        <v>5447</v>
      </c>
      <c r="X569" s="25" t="s">
        <v>80</v>
      </c>
      <c r="Y569" s="25">
        <v>36</v>
      </c>
      <c r="Z569" s="25" t="s">
        <v>298</v>
      </c>
      <c r="AA569" s="25" t="s">
        <v>66</v>
      </c>
      <c r="AB569" s="25">
        <v>26</v>
      </c>
      <c r="AC569" s="25" t="s">
        <v>83</v>
      </c>
      <c r="AD569" s="25">
        <v>77</v>
      </c>
      <c r="AH569" s="25" t="str">
        <f t="shared" si="27"/>
        <v xml:space="preserve">CL 36 AA SUR 26 A 77   </v>
      </c>
      <c r="AI569" s="25" t="s">
        <v>61</v>
      </c>
      <c r="AJ569" s="25" t="s">
        <v>61</v>
      </c>
      <c r="AL569" s="25" t="s">
        <v>347</v>
      </c>
      <c r="AM569" s="25" t="s">
        <v>137</v>
      </c>
      <c r="AP569" s="25">
        <v>10</v>
      </c>
      <c r="AQ569" s="34">
        <v>41843</v>
      </c>
      <c r="AR569" s="34">
        <v>41920</v>
      </c>
      <c r="AS569" s="36">
        <f t="shared" si="28"/>
        <v>77</v>
      </c>
      <c r="AT569" s="25" t="s">
        <v>792</v>
      </c>
      <c r="AU569" s="25" t="s">
        <v>202</v>
      </c>
      <c r="AW569" s="38">
        <v>41920</v>
      </c>
      <c r="AX569" s="37" t="s">
        <v>4999</v>
      </c>
      <c r="AY569" s="38">
        <v>41920</v>
      </c>
    </row>
    <row r="570" spans="1:84">
      <c r="B570" s="25" t="s">
        <v>5448</v>
      </c>
      <c r="C570" s="25">
        <v>1312438</v>
      </c>
      <c r="D570" s="25" t="s">
        <v>94</v>
      </c>
      <c r="H570" s="25" t="s">
        <v>1626</v>
      </c>
      <c r="I570" s="25" t="s">
        <v>273</v>
      </c>
      <c r="T570" s="25" t="str">
        <f t="shared" si="26"/>
        <v xml:space="preserve">         </v>
      </c>
      <c r="U570" s="25" t="s">
        <v>61</v>
      </c>
      <c r="V570" s="25" t="s">
        <v>61</v>
      </c>
      <c r="W570" s="25" t="s">
        <v>82</v>
      </c>
      <c r="X570" s="25" t="s">
        <v>80</v>
      </c>
      <c r="Y570" s="25">
        <v>48</v>
      </c>
      <c r="AA570" s="25" t="s">
        <v>66</v>
      </c>
      <c r="AB570" s="25">
        <v>39</v>
      </c>
      <c r="AC570" s="25" t="s">
        <v>104</v>
      </c>
      <c r="AH570" s="25" t="str">
        <f t="shared" si="27"/>
        <v xml:space="preserve">CL 48  SUR 39 B    </v>
      </c>
      <c r="AI570" s="25" t="s">
        <v>61</v>
      </c>
      <c r="AJ570" s="25" t="s">
        <v>61</v>
      </c>
      <c r="AK570" s="25" t="s">
        <v>3626</v>
      </c>
      <c r="AM570" s="25" t="s">
        <v>4020</v>
      </c>
      <c r="AP570" s="25">
        <v>7</v>
      </c>
      <c r="AQ570" s="34">
        <v>41842</v>
      </c>
      <c r="AR570" s="34">
        <v>41845</v>
      </c>
      <c r="AS570" s="36">
        <f t="shared" si="28"/>
        <v>3</v>
      </c>
      <c r="AT570" s="25" t="s">
        <v>792</v>
      </c>
      <c r="AU570" s="25" t="s">
        <v>15</v>
      </c>
    </row>
    <row r="571" spans="1:84">
      <c r="B571" s="25" t="s">
        <v>5449</v>
      </c>
      <c r="C571" s="25">
        <v>1312457</v>
      </c>
      <c r="D571" s="25" t="s">
        <v>94</v>
      </c>
      <c r="H571" s="25" t="s">
        <v>5450</v>
      </c>
      <c r="I571" s="25" t="s">
        <v>231</v>
      </c>
      <c r="T571" s="25" t="str">
        <f t="shared" si="26"/>
        <v xml:space="preserve">         </v>
      </c>
      <c r="U571" s="25" t="s">
        <v>61</v>
      </c>
      <c r="V571" s="25" t="s">
        <v>61</v>
      </c>
      <c r="W571" s="25" t="s">
        <v>5451</v>
      </c>
      <c r="X571" s="25" t="s">
        <v>63</v>
      </c>
      <c r="Y571" s="25">
        <v>45</v>
      </c>
      <c r="Z571" s="25" t="s">
        <v>72</v>
      </c>
      <c r="AB571" s="25">
        <v>40</v>
      </c>
      <c r="AD571" s="25">
        <v>7</v>
      </c>
      <c r="AE571" s="25" t="s">
        <v>66</v>
      </c>
      <c r="AH571" s="25" t="str">
        <f t="shared" si="27"/>
        <v xml:space="preserve">KR 45 F  40  7 SUR  </v>
      </c>
      <c r="AI571" s="25" t="s">
        <v>61</v>
      </c>
      <c r="AJ571" s="25" t="s">
        <v>61</v>
      </c>
      <c r="AK571" s="25" t="s">
        <v>4173</v>
      </c>
      <c r="AM571" s="25" t="s">
        <v>4483</v>
      </c>
      <c r="AP571" s="25">
        <v>8</v>
      </c>
      <c r="AQ571" s="34">
        <v>41843</v>
      </c>
      <c r="AR571" s="34">
        <v>41845</v>
      </c>
      <c r="AS571" s="36">
        <f t="shared" si="28"/>
        <v>2</v>
      </c>
      <c r="AT571" s="25" t="s">
        <v>792</v>
      </c>
      <c r="AU571" s="25" t="s">
        <v>202</v>
      </c>
      <c r="AW571" s="38">
        <v>41845</v>
      </c>
      <c r="AX571" s="37" t="s">
        <v>4999</v>
      </c>
    </row>
    <row r="572" spans="1:84">
      <c r="A572" s="25" t="s">
        <v>5452</v>
      </c>
      <c r="B572" s="25" t="s">
        <v>5453</v>
      </c>
      <c r="C572" s="25">
        <v>1312459</v>
      </c>
      <c r="D572" s="25" t="s">
        <v>3686</v>
      </c>
      <c r="H572" s="25" t="s">
        <v>5454</v>
      </c>
      <c r="I572" s="25" t="s">
        <v>5455</v>
      </c>
      <c r="J572" s="25" t="s">
        <v>4141</v>
      </c>
      <c r="K572" s="25">
        <v>39</v>
      </c>
      <c r="L572" s="25" t="s">
        <v>83</v>
      </c>
      <c r="M572" s="25" t="s">
        <v>66</v>
      </c>
      <c r="N572" s="25">
        <v>27</v>
      </c>
      <c r="O572" s="25" t="s">
        <v>104</v>
      </c>
      <c r="P572" s="25">
        <v>40</v>
      </c>
      <c r="T572" s="25" t="str">
        <f t="shared" si="26"/>
        <v xml:space="preserve">Cl 39 A SUR 27 B 40   </v>
      </c>
      <c r="U572" s="25" t="s">
        <v>61</v>
      </c>
      <c r="V572" s="25">
        <v>6012411</v>
      </c>
      <c r="W572" s="25" t="s">
        <v>82</v>
      </c>
      <c r="AH572" s="25" t="str">
        <f t="shared" si="27"/>
        <v xml:space="preserve">         </v>
      </c>
      <c r="AI572" s="25" t="s">
        <v>61</v>
      </c>
      <c r="AJ572" s="25" t="s">
        <v>61</v>
      </c>
      <c r="AK572" s="25" t="s">
        <v>3937</v>
      </c>
      <c r="AM572" s="25" t="s">
        <v>565</v>
      </c>
      <c r="AP572" s="25">
        <v>6</v>
      </c>
      <c r="AQ572" s="34">
        <v>41843</v>
      </c>
      <c r="AR572" s="34">
        <v>41870</v>
      </c>
      <c r="AS572" s="36">
        <f t="shared" si="28"/>
        <v>27</v>
      </c>
      <c r="AT572" s="25" t="s">
        <v>792</v>
      </c>
      <c r="AU572" s="25" t="s">
        <v>15</v>
      </c>
      <c r="AW572" s="38">
        <v>41870</v>
      </c>
      <c r="AX572" s="37" t="s">
        <v>140</v>
      </c>
      <c r="AY572" s="38">
        <v>41871</v>
      </c>
    </row>
    <row r="573" spans="1:84">
      <c r="B573" s="25" t="s">
        <v>5456</v>
      </c>
      <c r="C573" s="25">
        <v>1312460</v>
      </c>
      <c r="D573" s="25" t="s">
        <v>3538</v>
      </c>
      <c r="H573" s="25" t="s">
        <v>5457</v>
      </c>
      <c r="I573" s="25" t="s">
        <v>231</v>
      </c>
      <c r="T573" s="25" t="str">
        <f t="shared" si="26"/>
        <v xml:space="preserve">         </v>
      </c>
      <c r="U573" s="25" t="s">
        <v>61</v>
      </c>
      <c r="V573" s="25" t="s">
        <v>61</v>
      </c>
      <c r="W573" s="25" t="s">
        <v>5458</v>
      </c>
      <c r="X573" s="25" t="s">
        <v>146</v>
      </c>
      <c r="Y573" s="25">
        <v>33</v>
      </c>
      <c r="AA573" s="25" t="s">
        <v>66</v>
      </c>
      <c r="AB573" s="25">
        <v>29</v>
      </c>
      <c r="AD573" s="25">
        <v>18</v>
      </c>
      <c r="AH573" s="25" t="str">
        <f t="shared" si="27"/>
        <v xml:space="preserve">TR 33  SUR 29  18   </v>
      </c>
      <c r="AI573" s="25" t="s">
        <v>61</v>
      </c>
      <c r="AJ573" s="25" t="s">
        <v>61</v>
      </c>
      <c r="AK573" s="25" t="s">
        <v>635</v>
      </c>
      <c r="AM573" s="25" t="s">
        <v>3950</v>
      </c>
      <c r="AP573" s="25">
        <v>3</v>
      </c>
      <c r="AQ573" s="34">
        <v>41843</v>
      </c>
      <c r="AR573" s="34">
        <v>41922</v>
      </c>
      <c r="AS573" s="36">
        <f t="shared" si="28"/>
        <v>79</v>
      </c>
      <c r="AT573" s="25" t="s">
        <v>792</v>
      </c>
      <c r="AU573" s="25" t="s">
        <v>15</v>
      </c>
      <c r="AW573" s="38">
        <v>41922</v>
      </c>
      <c r="AX573" s="37" t="s">
        <v>4999</v>
      </c>
      <c r="AY573" s="38">
        <v>41920</v>
      </c>
    </row>
    <row r="574" spans="1:84">
      <c r="B574" s="25" t="s">
        <v>5459</v>
      </c>
      <c r="C574" s="25">
        <v>1312467</v>
      </c>
      <c r="E574" s="25" t="s">
        <v>101</v>
      </c>
      <c r="H574" s="25" t="s">
        <v>5460</v>
      </c>
      <c r="I574" s="25" t="s">
        <v>273</v>
      </c>
      <c r="T574" s="25" t="str">
        <f t="shared" si="26"/>
        <v xml:space="preserve">         </v>
      </c>
      <c r="U574" s="25" t="s">
        <v>61</v>
      </c>
      <c r="V574" s="25" t="s">
        <v>61</v>
      </c>
      <c r="W574" s="25" t="s">
        <v>2051</v>
      </c>
      <c r="X574" s="25" t="s">
        <v>146</v>
      </c>
      <c r="Y574" s="25">
        <v>32</v>
      </c>
      <c r="Z574" s="25" t="s">
        <v>83</v>
      </c>
      <c r="AA574" s="25" t="s">
        <v>66</v>
      </c>
      <c r="AB574" s="25">
        <v>29</v>
      </c>
      <c r="AD574" s="25">
        <v>168</v>
      </c>
      <c r="AH574" s="25" t="str">
        <f t="shared" si="27"/>
        <v xml:space="preserve">TR 32 A SUR 29  168   </v>
      </c>
      <c r="AI574" s="25" t="s">
        <v>61</v>
      </c>
      <c r="AJ574" s="25" t="s">
        <v>61</v>
      </c>
      <c r="AK574" s="25" t="s">
        <v>635</v>
      </c>
      <c r="AM574" s="25" t="s">
        <v>3950</v>
      </c>
      <c r="AP574" s="25">
        <v>3</v>
      </c>
      <c r="AQ574" s="34">
        <v>41843</v>
      </c>
      <c r="AR574" s="34">
        <v>41922</v>
      </c>
      <c r="AS574" s="36">
        <f t="shared" si="28"/>
        <v>79</v>
      </c>
      <c r="AT574" s="25" t="s">
        <v>792</v>
      </c>
      <c r="AU574" s="25" t="s">
        <v>202</v>
      </c>
      <c r="AW574" s="38">
        <v>41922</v>
      </c>
      <c r="AX574" s="37" t="s">
        <v>4999</v>
      </c>
      <c r="AY574" s="38">
        <v>41922</v>
      </c>
    </row>
    <row r="575" spans="1:84">
      <c r="B575" s="25" t="s">
        <v>5461</v>
      </c>
      <c r="C575" s="25">
        <v>1312458</v>
      </c>
      <c r="E575" s="25" t="s">
        <v>58</v>
      </c>
      <c r="H575" s="25" t="s">
        <v>482</v>
      </c>
      <c r="I575" s="25" t="s">
        <v>5462</v>
      </c>
      <c r="J575" s="25" t="s">
        <v>63</v>
      </c>
      <c r="K575" s="25">
        <v>28</v>
      </c>
      <c r="N575" s="25">
        <v>27</v>
      </c>
      <c r="O575" s="25" t="s">
        <v>170</v>
      </c>
      <c r="P575" s="25">
        <v>150</v>
      </c>
      <c r="Q575" s="25" t="s">
        <v>66</v>
      </c>
      <c r="S575" s="25">
        <v>144</v>
      </c>
      <c r="T575" s="25" t="str">
        <f t="shared" si="26"/>
        <v>KR 28   27 D 150 SUR  144</v>
      </c>
      <c r="U575" s="25">
        <v>70110541</v>
      </c>
      <c r="V575" s="25">
        <v>2714812</v>
      </c>
      <c r="W575" s="25" t="s">
        <v>82</v>
      </c>
      <c r="AH575" s="25" t="str">
        <f t="shared" si="27"/>
        <v xml:space="preserve">         </v>
      </c>
      <c r="AI575" s="25" t="s">
        <v>61</v>
      </c>
      <c r="AJ575" s="25" t="s">
        <v>61</v>
      </c>
      <c r="AK575" s="25" t="s">
        <v>635</v>
      </c>
      <c r="AM575" s="25" t="s">
        <v>3950</v>
      </c>
      <c r="AP575" s="25">
        <v>3</v>
      </c>
      <c r="AQ575" s="34">
        <v>41843</v>
      </c>
      <c r="AR575" s="34">
        <v>41922</v>
      </c>
      <c r="AS575" s="36">
        <f t="shared" si="28"/>
        <v>79</v>
      </c>
      <c r="AT575" s="25" t="s">
        <v>792</v>
      </c>
      <c r="AU575" s="25" t="s">
        <v>202</v>
      </c>
      <c r="AW575" s="38">
        <v>41922</v>
      </c>
      <c r="AX575" s="37" t="s">
        <v>4999</v>
      </c>
      <c r="AY575" s="38">
        <v>41922</v>
      </c>
    </row>
    <row r="576" spans="1:84">
      <c r="B576" s="25" t="s">
        <v>5463</v>
      </c>
      <c r="C576" s="25">
        <v>1312470</v>
      </c>
      <c r="E576" s="25" t="s">
        <v>58</v>
      </c>
      <c r="H576" s="25" t="s">
        <v>482</v>
      </c>
      <c r="I576" s="25" t="s">
        <v>5464</v>
      </c>
      <c r="J576" s="25" t="s">
        <v>63</v>
      </c>
      <c r="K576" s="25">
        <v>41</v>
      </c>
      <c r="L576" s="25" t="s">
        <v>83</v>
      </c>
      <c r="N576" s="25">
        <v>22</v>
      </c>
      <c r="P576" s="25">
        <v>87</v>
      </c>
      <c r="Q576" s="25" t="s">
        <v>66</v>
      </c>
      <c r="T576" s="25" t="str">
        <f t="shared" si="26"/>
        <v xml:space="preserve">KR 41 A  22  87 SUR  </v>
      </c>
      <c r="U576" s="25">
        <v>1036618023</v>
      </c>
      <c r="V576" s="25">
        <v>3134558</v>
      </c>
      <c r="W576" s="25" t="s">
        <v>82</v>
      </c>
      <c r="X576" s="25" t="s">
        <v>63</v>
      </c>
      <c r="Y576" s="25">
        <v>43</v>
      </c>
      <c r="AB576" s="25">
        <v>23</v>
      </c>
      <c r="AC576" s="25" t="s">
        <v>83</v>
      </c>
      <c r="AD576" s="25">
        <v>198</v>
      </c>
      <c r="AE576" s="25" t="s">
        <v>66</v>
      </c>
      <c r="AH576" s="25" t="str">
        <f t="shared" si="27"/>
        <v xml:space="preserve">KR 43   23 A 198 SUR  </v>
      </c>
      <c r="AI576" s="25" t="s">
        <v>61</v>
      </c>
      <c r="AJ576" s="25" t="s">
        <v>61</v>
      </c>
      <c r="AK576" s="25" t="s">
        <v>153</v>
      </c>
      <c r="AM576" s="25" t="s">
        <v>154</v>
      </c>
      <c r="AP576" s="25">
        <v>3</v>
      </c>
      <c r="AQ576" s="34">
        <v>41843</v>
      </c>
      <c r="AR576" s="34">
        <v>41870</v>
      </c>
      <c r="AS576" s="36">
        <f t="shared" si="28"/>
        <v>27</v>
      </c>
      <c r="AT576" s="25" t="s">
        <v>792</v>
      </c>
      <c r="AU576" s="25" t="s">
        <v>15</v>
      </c>
      <c r="AW576" s="38">
        <v>41870</v>
      </c>
      <c r="AX576" s="37" t="s">
        <v>140</v>
      </c>
      <c r="AY576" s="38">
        <v>41871</v>
      </c>
    </row>
    <row r="577" spans="1:84">
      <c r="A577" s="25" t="s">
        <v>5465</v>
      </c>
      <c r="B577" s="25" t="s">
        <v>5466</v>
      </c>
      <c r="C577" s="25" t="s">
        <v>5467</v>
      </c>
      <c r="D577" s="25" t="s">
        <v>3686</v>
      </c>
      <c r="G577" s="25" t="s">
        <v>5468</v>
      </c>
      <c r="H577" s="25" t="s">
        <v>5469</v>
      </c>
      <c r="I577" s="25" t="s">
        <v>218</v>
      </c>
      <c r="T577" s="25" t="str">
        <f t="shared" si="26"/>
        <v xml:space="preserve">         </v>
      </c>
      <c r="U577" s="25" t="s">
        <v>61</v>
      </c>
      <c r="V577" s="25" t="s">
        <v>61</v>
      </c>
      <c r="W577" s="25" t="s">
        <v>5470</v>
      </c>
      <c r="X577" s="25" t="s">
        <v>80</v>
      </c>
      <c r="Y577" s="25">
        <v>27</v>
      </c>
      <c r="AA577" s="25" t="s">
        <v>66</v>
      </c>
      <c r="AB577" s="25">
        <v>27</v>
      </c>
      <c r="AC577" s="25" t="s">
        <v>104</v>
      </c>
      <c r="AD577" s="25">
        <v>100</v>
      </c>
      <c r="AH577" s="25" t="str">
        <f t="shared" si="27"/>
        <v xml:space="preserve">CL 27  SUR 27 B 100   </v>
      </c>
      <c r="AI577" s="25" t="s">
        <v>61</v>
      </c>
      <c r="AJ577" s="25">
        <v>5969634</v>
      </c>
      <c r="AK577" s="25" t="s">
        <v>99</v>
      </c>
      <c r="AM577" s="25" t="s">
        <v>250</v>
      </c>
      <c r="AP577" s="25">
        <v>4</v>
      </c>
      <c r="AQ577" s="34">
        <v>41841</v>
      </c>
      <c r="AR577" s="34">
        <v>41893</v>
      </c>
      <c r="AS577" s="36">
        <f t="shared" si="28"/>
        <v>52</v>
      </c>
      <c r="AT577" s="25" t="s">
        <v>792</v>
      </c>
      <c r="AU577" s="25" t="s">
        <v>15</v>
      </c>
      <c r="AV577" s="25" t="s">
        <v>5471</v>
      </c>
      <c r="BL577" s="38">
        <v>41905</v>
      </c>
      <c r="BM577" s="38">
        <v>41905</v>
      </c>
      <c r="CF577" s="38">
        <v>42020</v>
      </c>
    </row>
    <row r="578" spans="1:84">
      <c r="B578" s="25" t="s">
        <v>5472</v>
      </c>
      <c r="C578" s="25" t="s">
        <v>5473</v>
      </c>
      <c r="D578" s="25" t="s">
        <v>3928</v>
      </c>
      <c r="H578" s="25" t="s">
        <v>5474</v>
      </c>
      <c r="I578" s="25" t="s">
        <v>5475</v>
      </c>
      <c r="J578" s="25" t="s">
        <v>4141</v>
      </c>
      <c r="K578" s="25">
        <v>32</v>
      </c>
      <c r="M578" s="25" t="s">
        <v>66</v>
      </c>
      <c r="N578" s="25">
        <v>47</v>
      </c>
      <c r="P578" s="25">
        <v>35</v>
      </c>
      <c r="T578" s="25" t="str">
        <f t="shared" si="26"/>
        <v xml:space="preserve">Cl 32  SUR 47  35   </v>
      </c>
      <c r="U578" s="25">
        <v>70043932</v>
      </c>
      <c r="V578" s="25">
        <v>3736255</v>
      </c>
      <c r="W578" s="25" t="s">
        <v>5476</v>
      </c>
      <c r="X578" s="25" t="s">
        <v>63</v>
      </c>
      <c r="Y578" s="25">
        <v>47</v>
      </c>
      <c r="AB578" s="25">
        <v>32</v>
      </c>
      <c r="AD578" s="25">
        <v>13</v>
      </c>
      <c r="AE578" s="25" t="s">
        <v>66</v>
      </c>
      <c r="AH578" s="25" t="str">
        <f t="shared" si="27"/>
        <v xml:space="preserve">KR 47   32  13 SUR  </v>
      </c>
      <c r="AI578" s="25" t="s">
        <v>61</v>
      </c>
      <c r="AJ578" s="25">
        <v>3332535</v>
      </c>
      <c r="AK578" s="25" t="s">
        <v>841</v>
      </c>
      <c r="AM578" s="25" t="s">
        <v>4756</v>
      </c>
      <c r="AP578" s="25">
        <v>2</v>
      </c>
      <c r="AQ578" s="34">
        <v>41844</v>
      </c>
      <c r="AR578" s="34">
        <v>41844</v>
      </c>
      <c r="AS578" s="36">
        <f t="shared" si="28"/>
        <v>0</v>
      </c>
      <c r="AT578" s="25" t="s">
        <v>792</v>
      </c>
      <c r="AU578" s="25" t="s">
        <v>195</v>
      </c>
      <c r="AW578" s="38">
        <v>41870</v>
      </c>
      <c r="AX578" s="37" t="s">
        <v>140</v>
      </c>
      <c r="AY578" s="38">
        <v>41871</v>
      </c>
    </row>
    <row r="579" spans="1:84">
      <c r="B579" s="25" t="s">
        <v>5477</v>
      </c>
      <c r="C579" s="25">
        <v>1312244</v>
      </c>
      <c r="D579" s="25" t="s">
        <v>3686</v>
      </c>
      <c r="H579" s="25" t="s">
        <v>5478</v>
      </c>
      <c r="I579" s="25" t="s">
        <v>5479</v>
      </c>
      <c r="J579" s="25" t="s">
        <v>4141</v>
      </c>
      <c r="K579" s="25">
        <v>25</v>
      </c>
      <c r="L579" s="25" t="s">
        <v>81</v>
      </c>
      <c r="M579" s="25" t="s">
        <v>66</v>
      </c>
      <c r="N579" s="25">
        <v>25</v>
      </c>
      <c r="O579" s="25" t="s">
        <v>104</v>
      </c>
      <c r="P579" s="25">
        <v>30</v>
      </c>
      <c r="S579" s="25">
        <v>101</v>
      </c>
      <c r="T579" s="25" t="str">
        <f t="shared" si="26"/>
        <v>Cl 25 C SUR 25 B 30   101</v>
      </c>
      <c r="U579" s="25" t="s">
        <v>61</v>
      </c>
      <c r="V579" s="25">
        <v>3360023</v>
      </c>
      <c r="W579" s="25" t="s">
        <v>5480</v>
      </c>
      <c r="AH579" s="25" t="str">
        <f t="shared" si="27"/>
        <v xml:space="preserve">         </v>
      </c>
      <c r="AI579" s="25" t="s">
        <v>61</v>
      </c>
      <c r="AJ579" s="25" t="s">
        <v>61</v>
      </c>
      <c r="AK579" s="25" t="s">
        <v>184</v>
      </c>
      <c r="AM579" s="25" t="s">
        <v>330</v>
      </c>
      <c r="AP579" s="25">
        <v>4</v>
      </c>
      <c r="AQ579" s="34">
        <v>41843</v>
      </c>
      <c r="AR579" s="34">
        <v>41843</v>
      </c>
      <c r="AS579" s="36">
        <f t="shared" si="28"/>
        <v>0</v>
      </c>
      <c r="AT579" s="25" t="s">
        <v>815</v>
      </c>
      <c r="AU579" s="25" t="s">
        <v>750</v>
      </c>
    </row>
    <row r="580" spans="1:84">
      <c r="B580" s="25" t="s">
        <v>5481</v>
      </c>
      <c r="C580" s="25" t="s">
        <v>5482</v>
      </c>
      <c r="D580" s="25" t="s">
        <v>3686</v>
      </c>
      <c r="H580" s="25" t="s">
        <v>5483</v>
      </c>
      <c r="I580" s="25" t="s">
        <v>676</v>
      </c>
      <c r="T580" s="25" t="str">
        <f t="shared" si="26"/>
        <v xml:space="preserve">         </v>
      </c>
      <c r="U580" s="25" t="s">
        <v>61</v>
      </c>
      <c r="V580" s="25" t="s">
        <v>61</v>
      </c>
      <c r="W580" s="25" t="s">
        <v>5484</v>
      </c>
      <c r="X580" s="25" t="s">
        <v>63</v>
      </c>
      <c r="Y580" s="25">
        <v>46</v>
      </c>
      <c r="Z580" s="25" t="s">
        <v>83</v>
      </c>
      <c r="AB580" s="25">
        <v>44</v>
      </c>
      <c r="AD580" s="25">
        <v>8</v>
      </c>
      <c r="AE580" s="25" t="s">
        <v>66</v>
      </c>
      <c r="AH580" s="25" t="str">
        <f t="shared" si="27"/>
        <v xml:space="preserve">KR 46 A  44  8 SUR  </v>
      </c>
      <c r="AI580" s="25" t="s">
        <v>61</v>
      </c>
      <c r="AJ580" s="25" t="s">
        <v>61</v>
      </c>
      <c r="AK580" s="25" t="s">
        <v>131</v>
      </c>
      <c r="AM580" s="25" t="s">
        <v>984</v>
      </c>
      <c r="AP580" s="25">
        <v>8</v>
      </c>
      <c r="AQ580" s="34">
        <v>41844</v>
      </c>
      <c r="AR580" s="34">
        <v>42052</v>
      </c>
      <c r="AS580" s="36">
        <f t="shared" si="28"/>
        <v>208</v>
      </c>
      <c r="AT580" s="25" t="s">
        <v>792</v>
      </c>
      <c r="AU580" s="25" t="s">
        <v>15</v>
      </c>
      <c r="AW580" s="38">
        <v>42052</v>
      </c>
      <c r="AX580" s="37" t="s">
        <v>5485</v>
      </c>
      <c r="AY580" s="38">
        <v>42052</v>
      </c>
      <c r="CF580" s="38">
        <v>42054</v>
      </c>
    </row>
    <row r="581" spans="1:84">
      <c r="A581" s="25" t="s">
        <v>5486</v>
      </c>
      <c r="B581" s="25" t="s">
        <v>5487</v>
      </c>
      <c r="C581" s="25">
        <v>1312860</v>
      </c>
      <c r="E581" s="25" t="s">
        <v>101</v>
      </c>
      <c r="H581" s="25" t="s">
        <v>5488</v>
      </c>
      <c r="I581" s="25" t="s">
        <v>5489</v>
      </c>
      <c r="T581" s="25" t="str">
        <f t="shared" si="26"/>
        <v xml:space="preserve">         </v>
      </c>
      <c r="U581" s="25" t="s">
        <v>61</v>
      </c>
      <c r="V581" s="25" t="s">
        <v>61</v>
      </c>
      <c r="W581" s="25" t="s">
        <v>82</v>
      </c>
      <c r="X581" s="25" t="s">
        <v>63</v>
      </c>
      <c r="Y581" s="25">
        <v>40</v>
      </c>
      <c r="AB581" s="25">
        <v>39</v>
      </c>
      <c r="AE581" s="25" t="s">
        <v>66</v>
      </c>
      <c r="AH581" s="25" t="str">
        <f t="shared" si="27"/>
        <v xml:space="preserve">KR 40   39   SUR  </v>
      </c>
      <c r="AI581" s="25" t="s">
        <v>61</v>
      </c>
      <c r="AJ581" s="25" t="s">
        <v>61</v>
      </c>
      <c r="AK581" s="25" t="s">
        <v>3623</v>
      </c>
      <c r="AM581" s="25" t="s">
        <v>3860</v>
      </c>
      <c r="AP581" s="25">
        <v>9</v>
      </c>
      <c r="AQ581" s="34">
        <v>41841</v>
      </c>
      <c r="AR581" s="34">
        <v>41841</v>
      </c>
      <c r="AS581" s="36">
        <f t="shared" si="28"/>
        <v>0</v>
      </c>
      <c r="AT581" s="25" t="s">
        <v>792</v>
      </c>
      <c r="AU581" s="25" t="s">
        <v>15</v>
      </c>
      <c r="AW581" s="38">
        <v>41841</v>
      </c>
      <c r="AX581" s="37" t="s">
        <v>2349</v>
      </c>
      <c r="AY581" s="38">
        <v>41841</v>
      </c>
      <c r="CF581" s="38">
        <v>41940</v>
      </c>
    </row>
    <row r="582" spans="1:84">
      <c r="B582" s="25" t="s">
        <v>5490</v>
      </c>
      <c r="C582" s="25">
        <v>137804</v>
      </c>
      <c r="E582" s="25" t="s">
        <v>101</v>
      </c>
      <c r="H582" s="25" t="s">
        <v>5491</v>
      </c>
      <c r="I582" s="25" t="s">
        <v>5492</v>
      </c>
      <c r="J582" s="25" t="s">
        <v>4141</v>
      </c>
      <c r="K582" s="25">
        <v>39</v>
      </c>
      <c r="L582" s="25" t="s">
        <v>104</v>
      </c>
      <c r="M582" s="25" t="s">
        <v>66</v>
      </c>
      <c r="N582" s="25">
        <v>45</v>
      </c>
      <c r="O582" s="25" t="s">
        <v>104</v>
      </c>
      <c r="P582" s="25">
        <v>4</v>
      </c>
      <c r="T582" s="25" t="str">
        <f t="shared" si="26"/>
        <v xml:space="preserve">Cl 39 B SUR 45 B 4   </v>
      </c>
      <c r="U582" s="25" t="s">
        <v>61</v>
      </c>
      <c r="V582" s="25" t="s">
        <v>61</v>
      </c>
      <c r="W582" s="25" t="s">
        <v>82</v>
      </c>
      <c r="AH582" s="25" t="str">
        <f t="shared" si="27"/>
        <v xml:space="preserve">         </v>
      </c>
      <c r="AI582" s="25" t="s">
        <v>61</v>
      </c>
      <c r="AJ582" s="25" t="s">
        <v>61</v>
      </c>
      <c r="AK582" s="25" t="s">
        <v>3530</v>
      </c>
      <c r="AM582" s="25" t="s">
        <v>3992</v>
      </c>
      <c r="AP582" s="25">
        <v>8</v>
      </c>
      <c r="AQ582" s="34">
        <v>41844</v>
      </c>
      <c r="AR582" s="34">
        <v>41883</v>
      </c>
      <c r="AS582" s="36">
        <f t="shared" si="28"/>
        <v>39</v>
      </c>
      <c r="AT582" s="25" t="s">
        <v>792</v>
      </c>
      <c r="AU582" s="25" t="s">
        <v>15</v>
      </c>
      <c r="AW582" s="38">
        <v>41883</v>
      </c>
      <c r="AX582" s="37" t="s">
        <v>720</v>
      </c>
      <c r="AY582" s="38">
        <v>41883</v>
      </c>
      <c r="AZ582" s="38">
        <v>41904</v>
      </c>
      <c r="BA582" s="37" t="s">
        <v>705</v>
      </c>
      <c r="BB582" s="38">
        <v>41904</v>
      </c>
      <c r="CF582" s="38">
        <v>41988</v>
      </c>
    </row>
    <row r="583" spans="1:84">
      <c r="B583" s="25" t="s">
        <v>5493</v>
      </c>
      <c r="C583" s="25">
        <v>1312540</v>
      </c>
      <c r="D583" s="25" t="s">
        <v>3591</v>
      </c>
      <c r="H583" s="25" t="s">
        <v>2520</v>
      </c>
      <c r="I583" s="25" t="s">
        <v>5494</v>
      </c>
      <c r="J583" s="25" t="s">
        <v>63</v>
      </c>
      <c r="K583" s="25">
        <v>43</v>
      </c>
      <c r="L583" s="25" t="s">
        <v>83</v>
      </c>
      <c r="N583" s="25">
        <v>45</v>
      </c>
      <c r="P583" s="25">
        <v>35</v>
      </c>
      <c r="Q583" s="25" t="s">
        <v>66</v>
      </c>
      <c r="S583" s="25">
        <v>201</v>
      </c>
      <c r="T583" s="25" t="str">
        <f t="shared" ref="T583:T592" si="29">CONCATENATE(J583," ",K583," ",L583," ",M583," ",N583," ",O583," ",P583," ",Q583," ",R583," ",S583)</f>
        <v>KR 43 A  45  35 SUR  201</v>
      </c>
      <c r="U583" s="25">
        <v>42873793</v>
      </c>
      <c r="V583" s="25">
        <v>2761241</v>
      </c>
      <c r="W583" s="25" t="s">
        <v>82</v>
      </c>
      <c r="AH583" s="25" t="str">
        <f t="shared" si="27"/>
        <v xml:space="preserve">         </v>
      </c>
      <c r="AI583" s="25" t="s">
        <v>61</v>
      </c>
      <c r="AJ583" s="25" t="s">
        <v>61</v>
      </c>
      <c r="AK583" s="25" t="s">
        <v>4173</v>
      </c>
      <c r="AM583" s="25" t="s">
        <v>4483</v>
      </c>
      <c r="AP583" s="25">
        <v>8</v>
      </c>
      <c r="AQ583" s="34">
        <v>41845</v>
      </c>
      <c r="AR583" s="34">
        <v>41845</v>
      </c>
      <c r="AS583" s="36">
        <f t="shared" si="28"/>
        <v>0</v>
      </c>
      <c r="AT583" s="25" t="s">
        <v>792</v>
      </c>
      <c r="AU583" s="25" t="s">
        <v>15</v>
      </c>
      <c r="AW583" s="38">
        <v>41845</v>
      </c>
      <c r="AX583" s="37" t="s">
        <v>720</v>
      </c>
      <c r="AY583" s="38">
        <v>41845</v>
      </c>
      <c r="CF583" s="38">
        <v>41927</v>
      </c>
    </row>
    <row r="584" spans="1:84">
      <c r="B584" s="25" t="s">
        <v>5495</v>
      </c>
      <c r="C584" s="25">
        <v>1312548</v>
      </c>
      <c r="D584" s="25" t="s">
        <v>3591</v>
      </c>
      <c r="H584" s="25" t="s">
        <v>5496</v>
      </c>
      <c r="I584" s="25" t="s">
        <v>5497</v>
      </c>
      <c r="T584" s="25" t="str">
        <f t="shared" si="29"/>
        <v xml:space="preserve">         </v>
      </c>
      <c r="U584" s="25">
        <v>43747828</v>
      </c>
      <c r="V584" s="25" t="s">
        <v>61</v>
      </c>
      <c r="W584" s="25" t="s">
        <v>5498</v>
      </c>
      <c r="X584" s="25" t="s">
        <v>63</v>
      </c>
      <c r="Y584" s="25">
        <v>33</v>
      </c>
      <c r="AB584" s="25">
        <v>38</v>
      </c>
      <c r="AC584" s="25" t="s">
        <v>83</v>
      </c>
      <c r="AD584" s="25">
        <v>36</v>
      </c>
      <c r="AE584" s="25" t="s">
        <v>66</v>
      </c>
      <c r="AG584" s="25">
        <v>201</v>
      </c>
      <c r="AH584" s="25" t="str">
        <f t="shared" si="27"/>
        <v>KR 33   38 A 36 SUR  201</v>
      </c>
      <c r="AI584" s="25" t="s">
        <v>61</v>
      </c>
      <c r="AJ584" s="25" t="s">
        <v>61</v>
      </c>
      <c r="AK584" s="25" t="s">
        <v>211</v>
      </c>
      <c r="AM584" s="25" t="s">
        <v>3889</v>
      </c>
      <c r="AP584" s="25">
        <v>9</v>
      </c>
      <c r="AQ584" s="34">
        <v>41845</v>
      </c>
      <c r="AR584" s="34">
        <v>41904</v>
      </c>
      <c r="AS584" s="36">
        <f t="shared" si="28"/>
        <v>59</v>
      </c>
      <c r="AT584" s="25" t="s">
        <v>283</v>
      </c>
      <c r="AU584" s="25" t="s">
        <v>1735</v>
      </c>
      <c r="BN584" s="38">
        <v>41904</v>
      </c>
      <c r="BO584" s="38">
        <v>41905</v>
      </c>
    </row>
    <row r="585" spans="1:84">
      <c r="B585" s="25" t="s">
        <v>5499</v>
      </c>
      <c r="C585" s="25">
        <v>1312541</v>
      </c>
      <c r="D585" s="25" t="s">
        <v>3686</v>
      </c>
      <c r="H585" s="25" t="s">
        <v>5500</v>
      </c>
      <c r="I585" s="25" t="s">
        <v>5501</v>
      </c>
      <c r="J585" s="25" t="s">
        <v>63</v>
      </c>
      <c r="K585" s="25">
        <v>41</v>
      </c>
      <c r="L585" s="25" t="s">
        <v>83</v>
      </c>
      <c r="N585" s="25">
        <v>22</v>
      </c>
      <c r="P585" s="25">
        <v>87</v>
      </c>
      <c r="Q585" s="25" t="s">
        <v>66</v>
      </c>
      <c r="T585" s="25" t="str">
        <f t="shared" si="29"/>
        <v xml:space="preserve">KR 41 A  22  87 SUR  </v>
      </c>
      <c r="U585" s="25">
        <v>3454349</v>
      </c>
      <c r="V585" s="25">
        <v>3136976</v>
      </c>
      <c r="W585" s="25" t="s">
        <v>5502</v>
      </c>
      <c r="AH585" s="25" t="str">
        <f t="shared" si="27"/>
        <v xml:space="preserve">         </v>
      </c>
      <c r="AI585" s="25" t="s">
        <v>61</v>
      </c>
      <c r="AJ585" s="25" t="s">
        <v>61</v>
      </c>
      <c r="AK585" s="25" t="s">
        <v>153</v>
      </c>
      <c r="AM585" s="25" t="s">
        <v>154</v>
      </c>
      <c r="AP585" s="25">
        <v>3</v>
      </c>
      <c r="AQ585" s="34">
        <v>41845</v>
      </c>
      <c r="AR585" s="34">
        <v>41845</v>
      </c>
      <c r="AS585" s="36">
        <f t="shared" si="28"/>
        <v>0</v>
      </c>
      <c r="AT585" s="25" t="s">
        <v>792</v>
      </c>
      <c r="AU585" s="25" t="s">
        <v>15</v>
      </c>
      <c r="AW585" s="38">
        <v>41845</v>
      </c>
      <c r="CF585" s="38">
        <v>41926</v>
      </c>
    </row>
    <row r="586" spans="1:84">
      <c r="B586" s="25" t="s">
        <v>5503</v>
      </c>
      <c r="C586" s="25">
        <v>1312546</v>
      </c>
      <c r="E586" s="25" t="s">
        <v>58</v>
      </c>
      <c r="H586" s="25" t="s">
        <v>482</v>
      </c>
      <c r="I586" s="25" t="s">
        <v>5504</v>
      </c>
      <c r="J586" s="25" t="s">
        <v>63</v>
      </c>
      <c r="K586" s="25">
        <v>38</v>
      </c>
      <c r="N586" s="25">
        <v>45</v>
      </c>
      <c r="O586" s="25" t="s">
        <v>83</v>
      </c>
      <c r="P586" s="25">
        <v>76</v>
      </c>
      <c r="Q586" s="25" t="s">
        <v>66</v>
      </c>
      <c r="T586" s="25" t="str">
        <f t="shared" si="29"/>
        <v xml:space="preserve">KR 38   45 A 76 SUR  </v>
      </c>
      <c r="U586" s="25">
        <v>71579029</v>
      </c>
      <c r="V586" s="25">
        <v>3322231</v>
      </c>
      <c r="W586" s="25" t="s">
        <v>5505</v>
      </c>
      <c r="X586" s="25" t="s">
        <v>63</v>
      </c>
      <c r="Y586" s="25">
        <v>38</v>
      </c>
      <c r="AB586" s="25">
        <v>45</v>
      </c>
      <c r="AC586" s="25" t="s">
        <v>83</v>
      </c>
      <c r="AD586" s="25">
        <v>80</v>
      </c>
      <c r="AE586" s="25" t="s">
        <v>66</v>
      </c>
      <c r="AH586" s="25" t="str">
        <f t="shared" si="27"/>
        <v xml:space="preserve">KR 38   45 A 80 SUR  </v>
      </c>
      <c r="AI586" s="25">
        <v>21770211</v>
      </c>
      <c r="AJ586" s="25">
        <v>6006118</v>
      </c>
      <c r="AK586" s="25" t="s">
        <v>959</v>
      </c>
      <c r="AM586" s="25" t="s">
        <v>364</v>
      </c>
      <c r="AP586" s="25">
        <v>7</v>
      </c>
      <c r="AQ586" s="34">
        <v>41845</v>
      </c>
      <c r="AR586" s="34">
        <v>41845</v>
      </c>
      <c r="AS586" s="36">
        <f t="shared" si="28"/>
        <v>0</v>
      </c>
      <c r="AT586" s="25" t="s">
        <v>792</v>
      </c>
      <c r="AU586" s="25" t="s">
        <v>195</v>
      </c>
    </row>
    <row r="587" spans="1:84">
      <c r="B587" s="25" t="s">
        <v>5506</v>
      </c>
      <c r="C587" s="25">
        <v>1312551</v>
      </c>
      <c r="D587" s="25" t="s">
        <v>3686</v>
      </c>
      <c r="H587" s="25" t="s">
        <v>5507</v>
      </c>
      <c r="I587" s="25" t="s">
        <v>5508</v>
      </c>
      <c r="J587" s="25" t="s">
        <v>146</v>
      </c>
      <c r="K587" s="25">
        <v>27</v>
      </c>
      <c r="L587" s="25" t="s">
        <v>83</v>
      </c>
      <c r="M587" s="25" t="s">
        <v>66</v>
      </c>
      <c r="N587" s="25">
        <v>42</v>
      </c>
      <c r="O587" s="25" t="s">
        <v>104</v>
      </c>
      <c r="P587" s="25">
        <v>61</v>
      </c>
      <c r="S587" s="25">
        <v>405</v>
      </c>
      <c r="T587" s="25" t="str">
        <f t="shared" si="29"/>
        <v>TR 27 A SUR 42 B 61   405</v>
      </c>
      <c r="U587" s="25">
        <v>8254133</v>
      </c>
      <c r="V587" s="25">
        <v>2705626</v>
      </c>
      <c r="W587" s="25" t="s">
        <v>5509</v>
      </c>
      <c r="AH587" s="25" t="str">
        <f t="shared" si="27"/>
        <v xml:space="preserve">         </v>
      </c>
      <c r="AI587" s="25" t="s">
        <v>61</v>
      </c>
      <c r="AJ587" s="25" t="s">
        <v>61</v>
      </c>
      <c r="AK587" s="25" t="s">
        <v>2861</v>
      </c>
      <c r="AM587" s="25" t="s">
        <v>4463</v>
      </c>
      <c r="AP587" s="25">
        <v>2</v>
      </c>
      <c r="AQ587" s="34">
        <v>41848</v>
      </c>
      <c r="AR587" s="34">
        <v>41848</v>
      </c>
      <c r="AS587" s="36">
        <f t="shared" si="28"/>
        <v>0</v>
      </c>
      <c r="AT587" s="25" t="s">
        <v>792</v>
      </c>
      <c r="AU587" s="25" t="s">
        <v>195</v>
      </c>
    </row>
    <row r="588" spans="1:84">
      <c r="B588" s="25" t="s">
        <v>5510</v>
      </c>
      <c r="C588" s="25">
        <v>1312552</v>
      </c>
      <c r="D588" s="25" t="s">
        <v>3686</v>
      </c>
      <c r="H588" s="25" t="s">
        <v>5511</v>
      </c>
      <c r="I588" s="25" t="s">
        <v>2453</v>
      </c>
      <c r="U588" s="25" t="s">
        <v>61</v>
      </c>
      <c r="V588" s="25" t="s">
        <v>61</v>
      </c>
      <c r="W588" s="25" t="s">
        <v>82</v>
      </c>
      <c r="X588" s="25" t="s">
        <v>63</v>
      </c>
      <c r="Y588" s="25">
        <v>25</v>
      </c>
      <c r="AB588" s="25">
        <v>39</v>
      </c>
      <c r="AC588" s="25" t="s">
        <v>104</v>
      </c>
      <c r="AD588" s="25">
        <v>50</v>
      </c>
      <c r="AE588" s="25" t="s">
        <v>66</v>
      </c>
      <c r="AG588" s="25">
        <v>203</v>
      </c>
      <c r="AH588" s="25" t="str">
        <f>CONCATENATE(X588," ",Y588," ",Z588," ",AA588," ",AB588," ",AC588," ",AD588," ",AE588," ",AF588," ",AG588)</f>
        <v>KR 25   39 B 50 SUR  203</v>
      </c>
      <c r="AI588" s="25" t="s">
        <v>61</v>
      </c>
      <c r="AJ588" s="25" t="s">
        <v>61</v>
      </c>
      <c r="AK588" s="25" t="s">
        <v>74</v>
      </c>
      <c r="AM588" s="25" t="s">
        <v>137</v>
      </c>
      <c r="AP588" s="25">
        <v>6</v>
      </c>
      <c r="AQ588" s="34">
        <v>41848</v>
      </c>
      <c r="AR588" s="34">
        <v>41866</v>
      </c>
      <c r="AS588" s="36">
        <f t="shared" si="28"/>
        <v>18</v>
      </c>
      <c r="AT588" s="25" t="s">
        <v>792</v>
      </c>
      <c r="AU588" s="25" t="s">
        <v>252</v>
      </c>
      <c r="BL588" s="38">
        <v>41866</v>
      </c>
      <c r="BM588" s="38">
        <v>41880</v>
      </c>
    </row>
    <row r="589" spans="1:84">
      <c r="B589" s="25" t="s">
        <v>5512</v>
      </c>
      <c r="C589" s="25">
        <v>1312553</v>
      </c>
      <c r="D589" s="25" t="s">
        <v>3686</v>
      </c>
      <c r="H589" s="25" t="s">
        <v>5511</v>
      </c>
      <c r="I589" s="25" t="s">
        <v>2453</v>
      </c>
      <c r="T589" s="25" t="str">
        <f t="shared" si="29"/>
        <v xml:space="preserve">         </v>
      </c>
      <c r="U589" s="25" t="s">
        <v>61</v>
      </c>
      <c r="V589" s="25" t="s">
        <v>61</v>
      </c>
      <c r="W589" s="25" t="s">
        <v>82</v>
      </c>
      <c r="X589" s="25" t="s">
        <v>63</v>
      </c>
      <c r="Y589" s="25">
        <v>25</v>
      </c>
      <c r="AB589" s="25">
        <v>39</v>
      </c>
      <c r="AC589" s="25" t="s">
        <v>104</v>
      </c>
      <c r="AD589" s="25">
        <v>50</v>
      </c>
      <c r="AE589" s="25" t="s">
        <v>66</v>
      </c>
      <c r="AG589" s="25">
        <v>101</v>
      </c>
      <c r="AH589" s="25" t="str">
        <f>CONCATENATE(X589," ",Y589," ",Z589," ",AA589," ",AB589," ",AC589," ",AD589," ",AE589," ",AF589," ",AG589)</f>
        <v>KR 25   39 B 50 SUR  101</v>
      </c>
      <c r="AI589" s="25" t="s">
        <v>61</v>
      </c>
      <c r="AJ589" s="25" t="s">
        <v>61</v>
      </c>
      <c r="AK589" s="25" t="s">
        <v>74</v>
      </c>
      <c r="AM589" s="25" t="s">
        <v>137</v>
      </c>
      <c r="AP589" s="25">
        <v>6</v>
      </c>
      <c r="AQ589" s="34">
        <v>41848</v>
      </c>
      <c r="AR589" s="34">
        <v>41866</v>
      </c>
      <c r="AS589" s="36">
        <f t="shared" si="28"/>
        <v>18</v>
      </c>
      <c r="AT589" s="25" t="s">
        <v>792</v>
      </c>
      <c r="AU589" s="25" t="s">
        <v>252</v>
      </c>
      <c r="BL589" s="38">
        <v>41866</v>
      </c>
      <c r="BM589" s="38">
        <v>41880</v>
      </c>
    </row>
    <row r="590" spans="1:84">
      <c r="B590" s="25" t="s">
        <v>5513</v>
      </c>
      <c r="C590" s="25">
        <v>1312554</v>
      </c>
      <c r="D590" s="25" t="s">
        <v>3686</v>
      </c>
      <c r="H590" s="25" t="s">
        <v>5511</v>
      </c>
      <c r="I590" s="25" t="s">
        <v>2453</v>
      </c>
      <c r="T590" s="25" t="str">
        <f t="shared" si="29"/>
        <v xml:space="preserve">         </v>
      </c>
      <c r="U590" s="25" t="s">
        <v>61</v>
      </c>
      <c r="V590" s="25" t="s">
        <v>61</v>
      </c>
      <c r="W590" s="25" t="s">
        <v>82</v>
      </c>
      <c r="X590" s="25" t="s">
        <v>63</v>
      </c>
      <c r="Y590" s="25">
        <v>25</v>
      </c>
      <c r="AB590" s="25">
        <v>39</v>
      </c>
      <c r="AC590" s="25" t="s">
        <v>104</v>
      </c>
      <c r="AD590" s="25">
        <v>50</v>
      </c>
      <c r="AE590" s="25" t="s">
        <v>66</v>
      </c>
      <c r="AG590" s="25">
        <v>102</v>
      </c>
      <c r="AH590" s="25" t="str">
        <f>CONCATENATE(X590," ",Y590," ",Z590," ",AA590," ",AB590," ",AC590," ",AD590," ",AE590," ",AF590," ",AG590)</f>
        <v>KR 25   39 B 50 SUR  102</v>
      </c>
      <c r="AI590" s="25" t="s">
        <v>61</v>
      </c>
      <c r="AJ590" s="25" t="s">
        <v>61</v>
      </c>
      <c r="AK590" s="25" t="s">
        <v>74</v>
      </c>
      <c r="AM590" s="25" t="s">
        <v>137</v>
      </c>
      <c r="AP590" s="25">
        <v>6</v>
      </c>
      <c r="AQ590" s="34">
        <v>41848</v>
      </c>
      <c r="AR590" s="34">
        <v>41866</v>
      </c>
      <c r="AS590" s="36">
        <f t="shared" si="28"/>
        <v>18</v>
      </c>
      <c r="AT590" s="25" t="s">
        <v>792</v>
      </c>
      <c r="AU590" s="25" t="s">
        <v>252</v>
      </c>
      <c r="BL590" s="38">
        <v>41866</v>
      </c>
      <c r="BM590" s="38">
        <v>41880</v>
      </c>
    </row>
    <row r="591" spans="1:84">
      <c r="B591" s="25" t="s">
        <v>5514</v>
      </c>
      <c r="C591" s="25">
        <v>1312555</v>
      </c>
      <c r="D591" s="25" t="s">
        <v>3686</v>
      </c>
      <c r="H591" s="25" t="s">
        <v>5511</v>
      </c>
      <c r="I591" s="25" t="s">
        <v>2453</v>
      </c>
      <c r="T591" s="25" t="str">
        <f t="shared" si="29"/>
        <v xml:space="preserve">         </v>
      </c>
      <c r="U591" s="25" t="s">
        <v>61</v>
      </c>
      <c r="V591" s="25" t="s">
        <v>61</v>
      </c>
      <c r="W591" s="25" t="s">
        <v>82</v>
      </c>
      <c r="X591" s="25" t="s">
        <v>63</v>
      </c>
      <c r="Y591" s="25">
        <v>25</v>
      </c>
      <c r="AB591" s="25">
        <v>39</v>
      </c>
      <c r="AC591" s="25" t="s">
        <v>104</v>
      </c>
      <c r="AD591" s="25">
        <v>50</v>
      </c>
      <c r="AE591" s="25" t="s">
        <v>66</v>
      </c>
      <c r="AH591" s="25" t="str">
        <f>CONCATENATE(X591," ",Y591," ",Z591," ",AA591," ",AB591," ",AC591," ",AD591," ",AE591," ",AF591," ",AG591)</f>
        <v xml:space="preserve">KR 25   39 B 50 SUR  </v>
      </c>
      <c r="AI591" s="25" t="s">
        <v>61</v>
      </c>
      <c r="AJ591" s="25" t="s">
        <v>61</v>
      </c>
      <c r="AK591" s="25" t="s">
        <v>74</v>
      </c>
      <c r="AM591" s="25" t="s">
        <v>137</v>
      </c>
      <c r="AP591" s="25">
        <v>6</v>
      </c>
      <c r="AQ591" s="34">
        <v>41848</v>
      </c>
      <c r="AR591" s="34">
        <v>41866</v>
      </c>
      <c r="AS591" s="36">
        <f t="shared" si="28"/>
        <v>18</v>
      </c>
      <c r="AT591" s="25" t="s">
        <v>792</v>
      </c>
      <c r="AU591" s="25" t="s">
        <v>252</v>
      </c>
      <c r="BL591" s="38">
        <v>41866</v>
      </c>
      <c r="BM591" s="38">
        <v>41880</v>
      </c>
    </row>
    <row r="592" spans="1:84">
      <c r="B592" s="25" t="s">
        <v>5515</v>
      </c>
      <c r="C592" s="25">
        <v>1312556</v>
      </c>
      <c r="D592" s="25" t="s">
        <v>3686</v>
      </c>
      <c r="H592" s="25" t="s">
        <v>5511</v>
      </c>
      <c r="I592" s="25" t="s">
        <v>2453</v>
      </c>
      <c r="T592" s="25" t="str">
        <f t="shared" si="29"/>
        <v xml:space="preserve">         </v>
      </c>
      <c r="U592" s="25" t="s">
        <v>61</v>
      </c>
      <c r="V592" s="25" t="s">
        <v>61</v>
      </c>
      <c r="W592" s="25" t="s">
        <v>82</v>
      </c>
      <c r="X592" s="25" t="s">
        <v>63</v>
      </c>
      <c r="Y592" s="25">
        <v>25</v>
      </c>
      <c r="AB592" s="25">
        <v>39</v>
      </c>
      <c r="AC592" s="25" t="s">
        <v>104</v>
      </c>
      <c r="AD592" s="25">
        <v>44</v>
      </c>
      <c r="AE592" s="25" t="s">
        <v>66</v>
      </c>
      <c r="AH592" s="25" t="str">
        <f t="shared" ref="AH592:AH645" si="30">CONCATENATE(X592," ",Y592," ",Z592," ",AA592," ",AB592," ",AC592," ",AD592," ",AE592," ",AF592," ",AG592)</f>
        <v xml:space="preserve">KR 25   39 B 44 SUR  </v>
      </c>
      <c r="AI592" s="25" t="s">
        <v>61</v>
      </c>
      <c r="AJ592" s="25" t="s">
        <v>61</v>
      </c>
      <c r="AK592" s="25" t="s">
        <v>74</v>
      </c>
      <c r="AM592" s="25" t="s">
        <v>137</v>
      </c>
      <c r="AP592" s="25">
        <v>6</v>
      </c>
      <c r="AQ592" s="34">
        <v>41848</v>
      </c>
      <c r="AR592" s="34">
        <v>41866</v>
      </c>
      <c r="AS592" s="36">
        <f t="shared" si="28"/>
        <v>18</v>
      </c>
      <c r="AT592" s="25" t="s">
        <v>792</v>
      </c>
      <c r="AU592" s="25" t="s">
        <v>252</v>
      </c>
      <c r="BL592" s="38">
        <v>41866</v>
      </c>
      <c r="BM592" s="38">
        <v>41880</v>
      </c>
    </row>
    <row r="593" spans="1:84">
      <c r="B593" s="25" t="s">
        <v>5516</v>
      </c>
      <c r="C593" s="25">
        <v>1312557</v>
      </c>
      <c r="D593" s="25" t="s">
        <v>3686</v>
      </c>
      <c r="H593" s="25" t="s">
        <v>5511</v>
      </c>
      <c r="I593" s="25" t="s">
        <v>2453</v>
      </c>
      <c r="T593" s="25" t="str">
        <f t="shared" ref="T593:T646" si="31">CONCATENATE(J593," ",K593," ",L593," ",M593," ",N593," ",O593," ",P593," ",Q593," ",R593," ",S593)</f>
        <v xml:space="preserve">         </v>
      </c>
      <c r="U593" s="25" t="s">
        <v>61</v>
      </c>
      <c r="V593" s="25" t="s">
        <v>61</v>
      </c>
      <c r="W593" s="25" t="s">
        <v>82</v>
      </c>
      <c r="X593" s="25" t="s">
        <v>63</v>
      </c>
      <c r="Y593" s="25">
        <v>25</v>
      </c>
      <c r="AB593" s="25">
        <v>39</v>
      </c>
      <c r="AC593" s="25" t="s">
        <v>104</v>
      </c>
      <c r="AD593" s="25">
        <v>44</v>
      </c>
      <c r="AE593" s="25" t="s">
        <v>66</v>
      </c>
      <c r="AG593" s="25">
        <v>101</v>
      </c>
      <c r="AH593" s="25" t="str">
        <f t="shared" si="30"/>
        <v>KR 25   39 B 44 SUR  101</v>
      </c>
      <c r="AI593" s="25" t="s">
        <v>61</v>
      </c>
      <c r="AJ593" s="25" t="s">
        <v>61</v>
      </c>
      <c r="AK593" s="25" t="s">
        <v>74</v>
      </c>
      <c r="AM593" s="25" t="s">
        <v>137</v>
      </c>
      <c r="AP593" s="25">
        <v>6</v>
      </c>
      <c r="AQ593" s="34">
        <v>41848</v>
      </c>
      <c r="AR593" s="34">
        <v>41866</v>
      </c>
      <c r="AS593" s="36">
        <f t="shared" si="28"/>
        <v>18</v>
      </c>
      <c r="AT593" s="25" t="s">
        <v>792</v>
      </c>
      <c r="AU593" s="25" t="s">
        <v>252</v>
      </c>
      <c r="BL593" s="38">
        <v>41866</v>
      </c>
      <c r="BM593" s="38">
        <v>41880</v>
      </c>
    </row>
    <row r="594" spans="1:84">
      <c r="B594" s="25" t="s">
        <v>5517</v>
      </c>
      <c r="C594" s="25">
        <v>1312558</v>
      </c>
      <c r="D594" s="25" t="s">
        <v>3686</v>
      </c>
      <c r="H594" s="25" t="s">
        <v>5511</v>
      </c>
      <c r="I594" s="25" t="s">
        <v>2453</v>
      </c>
      <c r="T594" s="25" t="str">
        <f t="shared" si="31"/>
        <v xml:space="preserve">         </v>
      </c>
      <c r="U594" s="25" t="s">
        <v>61</v>
      </c>
      <c r="V594" s="25" t="s">
        <v>61</v>
      </c>
      <c r="W594" s="25" t="s">
        <v>82</v>
      </c>
      <c r="X594" s="25" t="s">
        <v>63</v>
      </c>
      <c r="Y594" s="25">
        <v>25</v>
      </c>
      <c r="AB594" s="25">
        <v>39</v>
      </c>
      <c r="AC594" s="25" t="s">
        <v>104</v>
      </c>
      <c r="AD594" s="25">
        <v>44</v>
      </c>
      <c r="AE594" s="25" t="s">
        <v>66</v>
      </c>
      <c r="AG594" s="25">
        <v>201</v>
      </c>
      <c r="AH594" s="25" t="str">
        <f t="shared" si="30"/>
        <v>KR 25   39 B 44 SUR  201</v>
      </c>
      <c r="AI594" s="25" t="s">
        <v>61</v>
      </c>
      <c r="AJ594" s="25" t="s">
        <v>61</v>
      </c>
      <c r="AK594" s="25" t="s">
        <v>74</v>
      </c>
      <c r="AM594" s="25" t="s">
        <v>137</v>
      </c>
      <c r="AP594" s="25">
        <v>6</v>
      </c>
      <c r="AQ594" s="34">
        <v>41848</v>
      </c>
      <c r="AR594" s="34">
        <v>41866</v>
      </c>
      <c r="AS594" s="36">
        <f t="shared" si="28"/>
        <v>18</v>
      </c>
      <c r="AT594" s="25" t="s">
        <v>792</v>
      </c>
      <c r="AU594" s="25" t="s">
        <v>252</v>
      </c>
      <c r="BL594" s="38">
        <v>41866</v>
      </c>
      <c r="BM594" s="38">
        <v>41880</v>
      </c>
    </row>
    <row r="595" spans="1:84">
      <c r="B595" s="25" t="s">
        <v>5518</v>
      </c>
      <c r="C595" s="25">
        <v>1312559</v>
      </c>
      <c r="D595" s="25" t="s">
        <v>3686</v>
      </c>
      <c r="H595" s="25" t="s">
        <v>5511</v>
      </c>
      <c r="I595" s="25" t="s">
        <v>2453</v>
      </c>
      <c r="T595" s="25" t="str">
        <f t="shared" si="31"/>
        <v xml:space="preserve">         </v>
      </c>
      <c r="U595" s="25" t="s">
        <v>61</v>
      </c>
      <c r="V595" s="25" t="s">
        <v>61</v>
      </c>
      <c r="W595" s="25" t="s">
        <v>82</v>
      </c>
      <c r="X595" s="25" t="s">
        <v>63</v>
      </c>
      <c r="Y595" s="25">
        <v>29</v>
      </c>
      <c r="Z595" s="25" t="s">
        <v>104</v>
      </c>
      <c r="AB595" s="25">
        <v>39</v>
      </c>
      <c r="AD595" s="25">
        <v>2</v>
      </c>
      <c r="AE595" s="25" t="s">
        <v>66</v>
      </c>
      <c r="AH595" s="25" t="str">
        <f t="shared" si="30"/>
        <v xml:space="preserve">KR 29 B  39  2 SUR  </v>
      </c>
      <c r="AI595" s="25" t="s">
        <v>61</v>
      </c>
      <c r="AJ595" s="25" t="s">
        <v>61</v>
      </c>
      <c r="AK595" s="25" t="s">
        <v>211</v>
      </c>
      <c r="AM595" s="25" t="s">
        <v>3889</v>
      </c>
      <c r="AP595" s="25">
        <v>9</v>
      </c>
      <c r="AQ595" s="34">
        <v>41848</v>
      </c>
      <c r="AR595" s="34">
        <v>41866</v>
      </c>
      <c r="AS595" s="36">
        <f t="shared" si="28"/>
        <v>18</v>
      </c>
      <c r="AT595" s="25" t="s">
        <v>792</v>
      </c>
      <c r="AU595" s="25" t="s">
        <v>252</v>
      </c>
      <c r="BL595" s="38">
        <v>41866</v>
      </c>
      <c r="BM595" s="38">
        <v>41871</v>
      </c>
    </row>
    <row r="596" spans="1:84">
      <c r="B596" s="25" t="s">
        <v>5519</v>
      </c>
      <c r="C596" s="25">
        <v>1312561</v>
      </c>
      <c r="D596" s="25" t="s">
        <v>94</v>
      </c>
      <c r="H596" s="25" t="s">
        <v>5520</v>
      </c>
      <c r="I596" s="25" t="s">
        <v>5521</v>
      </c>
      <c r="J596" s="25" t="s">
        <v>63</v>
      </c>
      <c r="K596" s="25">
        <v>25</v>
      </c>
      <c r="N596" s="25">
        <v>39</v>
      </c>
      <c r="P596" s="25">
        <v>58</v>
      </c>
      <c r="Q596" s="25" t="s">
        <v>66</v>
      </c>
      <c r="T596" s="25" t="str">
        <f t="shared" si="31"/>
        <v xml:space="preserve">KR 25   39  58 SUR  </v>
      </c>
      <c r="U596" s="25" t="s">
        <v>61</v>
      </c>
      <c r="V596" s="25">
        <v>3793353</v>
      </c>
      <c r="W596" s="25" t="s">
        <v>5522</v>
      </c>
      <c r="X596" s="25" t="s">
        <v>63</v>
      </c>
      <c r="Y596" s="25">
        <v>25</v>
      </c>
      <c r="AB596" s="25">
        <v>39</v>
      </c>
      <c r="AD596" s="25">
        <v>58</v>
      </c>
      <c r="AE596" s="25" t="s">
        <v>66</v>
      </c>
      <c r="AH596" s="25" t="str">
        <f t="shared" si="30"/>
        <v xml:space="preserve">KR 25   39  58 SUR  </v>
      </c>
      <c r="AI596" s="25" t="s">
        <v>61</v>
      </c>
      <c r="AJ596" s="25" t="s">
        <v>61</v>
      </c>
      <c r="AK596" s="25" t="s">
        <v>454</v>
      </c>
      <c r="AM596" s="25" t="s">
        <v>160</v>
      </c>
      <c r="AP596" s="25">
        <v>6</v>
      </c>
      <c r="AQ596" s="34">
        <v>41848</v>
      </c>
      <c r="AR596" s="34">
        <v>41855</v>
      </c>
      <c r="AS596" s="36">
        <f t="shared" si="28"/>
        <v>7</v>
      </c>
      <c r="AT596" s="25" t="s">
        <v>792</v>
      </c>
      <c r="AU596" s="25" t="s">
        <v>202</v>
      </c>
      <c r="AW596" s="38">
        <v>41855</v>
      </c>
      <c r="AX596" s="37" t="s">
        <v>4999</v>
      </c>
    </row>
    <row r="597" spans="1:84">
      <c r="B597" s="25" t="s">
        <v>5523</v>
      </c>
      <c r="C597" s="25">
        <v>1312574</v>
      </c>
      <c r="E597" s="25" t="s">
        <v>286</v>
      </c>
      <c r="F597" s="25">
        <v>12</v>
      </c>
      <c r="G597" s="25" t="s">
        <v>5159</v>
      </c>
      <c r="H597" s="25" t="s">
        <v>5524</v>
      </c>
      <c r="I597" s="25" t="s">
        <v>60</v>
      </c>
      <c r="T597" s="25" t="str">
        <f t="shared" si="31"/>
        <v xml:space="preserve">         </v>
      </c>
      <c r="U597" s="25" t="s">
        <v>61</v>
      </c>
      <c r="V597" s="25" t="s">
        <v>61</v>
      </c>
      <c r="W597" s="25" t="s">
        <v>5525</v>
      </c>
      <c r="X597" s="25" t="s">
        <v>80</v>
      </c>
      <c r="Y597" s="25">
        <v>37</v>
      </c>
      <c r="Z597" s="25" t="s">
        <v>104</v>
      </c>
      <c r="AA597" s="25" t="s">
        <v>66</v>
      </c>
      <c r="AB597" s="25">
        <v>27</v>
      </c>
      <c r="AC597" s="25" t="s">
        <v>83</v>
      </c>
      <c r="AD597" s="25">
        <v>71</v>
      </c>
      <c r="AH597" s="25" t="str">
        <f t="shared" si="30"/>
        <v xml:space="preserve">CL 37 B SUR 27 A 71   </v>
      </c>
      <c r="AI597" s="25" t="s">
        <v>61</v>
      </c>
      <c r="AJ597" s="25" t="s">
        <v>61</v>
      </c>
      <c r="AK597" s="25" t="s">
        <v>276</v>
      </c>
      <c r="AM597" s="25" t="s">
        <v>4423</v>
      </c>
      <c r="AP597" s="25">
        <v>5</v>
      </c>
      <c r="AQ597" s="34">
        <v>41849</v>
      </c>
      <c r="AR597" s="34">
        <v>41849</v>
      </c>
      <c r="AS597" s="36">
        <f t="shared" si="28"/>
        <v>0</v>
      </c>
      <c r="AT597" s="25" t="s">
        <v>3256</v>
      </c>
      <c r="AU597" s="25" t="s">
        <v>15</v>
      </c>
    </row>
    <row r="598" spans="1:84">
      <c r="B598" s="25" t="s">
        <v>5526</v>
      </c>
      <c r="C598" s="25">
        <v>1312575</v>
      </c>
      <c r="E598" s="25" t="s">
        <v>286</v>
      </c>
      <c r="F598" s="25">
        <v>12</v>
      </c>
      <c r="G598" s="25" t="s">
        <v>5527</v>
      </c>
      <c r="H598" s="25" t="s">
        <v>5528</v>
      </c>
      <c r="I598" s="25" t="s">
        <v>60</v>
      </c>
      <c r="T598" s="25" t="str">
        <f t="shared" si="31"/>
        <v xml:space="preserve">         </v>
      </c>
      <c r="U598" s="25" t="s">
        <v>61</v>
      </c>
      <c r="V598" s="25" t="s">
        <v>61</v>
      </c>
      <c r="W598" s="25" t="s">
        <v>5529</v>
      </c>
      <c r="X598" s="25" t="s">
        <v>80</v>
      </c>
      <c r="Y598" s="25">
        <v>37</v>
      </c>
      <c r="Z598" s="25" t="s">
        <v>104</v>
      </c>
      <c r="AA598" s="25" t="s">
        <v>66</v>
      </c>
      <c r="AB598" s="25">
        <v>27</v>
      </c>
      <c r="AC598" s="25" t="s">
        <v>104</v>
      </c>
      <c r="AD598" s="25">
        <v>125</v>
      </c>
      <c r="AH598" s="25" t="str">
        <f t="shared" si="30"/>
        <v xml:space="preserve">CL 37 B SUR 27 B 125   </v>
      </c>
      <c r="AI598" s="25" t="s">
        <v>61</v>
      </c>
      <c r="AJ598" s="25" t="s">
        <v>61</v>
      </c>
      <c r="AK598" s="25" t="s">
        <v>276</v>
      </c>
      <c r="AM598" s="25" t="s">
        <v>4423</v>
      </c>
      <c r="AP598" s="25">
        <v>5</v>
      </c>
      <c r="AQ598" s="34">
        <v>41849</v>
      </c>
      <c r="AR598" s="34">
        <v>41849</v>
      </c>
      <c r="AS598" s="36">
        <f t="shared" si="28"/>
        <v>0</v>
      </c>
      <c r="AT598" s="25" t="s">
        <v>3256</v>
      </c>
      <c r="AU598" s="25" t="s">
        <v>15</v>
      </c>
    </row>
    <row r="599" spans="1:84">
      <c r="B599" s="25" t="s">
        <v>5530</v>
      </c>
      <c r="C599" s="25">
        <v>1312576</v>
      </c>
      <c r="E599" s="25" t="s">
        <v>58</v>
      </c>
      <c r="F599" s="25">
        <v>3</v>
      </c>
      <c r="H599" s="25" t="s">
        <v>5531</v>
      </c>
      <c r="I599" s="25" t="s">
        <v>60</v>
      </c>
      <c r="T599" s="25" t="str">
        <f t="shared" si="31"/>
        <v xml:space="preserve">         </v>
      </c>
      <c r="U599" s="25" t="s">
        <v>61</v>
      </c>
      <c r="V599" s="25" t="s">
        <v>61</v>
      </c>
      <c r="W599" s="25" t="s">
        <v>135</v>
      </c>
      <c r="X599" s="25" t="s">
        <v>63</v>
      </c>
      <c r="Y599" s="25">
        <v>32</v>
      </c>
      <c r="AB599" s="25">
        <v>41</v>
      </c>
      <c r="AC599" s="25" t="s">
        <v>298</v>
      </c>
      <c r="AD599" s="25">
        <v>13</v>
      </c>
      <c r="AF599" s="25">
        <v>3.2</v>
      </c>
      <c r="AG599" s="25">
        <v>101</v>
      </c>
      <c r="AH599" s="25" t="str">
        <f t="shared" si="30"/>
        <v>KR 32   41 AA 13  3,2 101</v>
      </c>
      <c r="AI599" s="25" t="s">
        <v>61</v>
      </c>
      <c r="AJ599" s="25">
        <v>3218121297</v>
      </c>
      <c r="AK599" s="25" t="s">
        <v>67</v>
      </c>
      <c r="AM599" s="25" t="s">
        <v>68</v>
      </c>
      <c r="AP599" s="25">
        <v>7</v>
      </c>
      <c r="AQ599" s="34">
        <v>41849</v>
      </c>
      <c r="AR599" s="34">
        <v>41849</v>
      </c>
      <c r="AS599" s="36">
        <f t="shared" si="28"/>
        <v>0</v>
      </c>
      <c r="AT599" s="25" t="s">
        <v>3256</v>
      </c>
      <c r="AU599" s="25" t="s">
        <v>15</v>
      </c>
    </row>
    <row r="600" spans="1:84">
      <c r="B600" s="25" t="s">
        <v>5532</v>
      </c>
      <c r="C600" s="25">
        <v>1312577</v>
      </c>
      <c r="D600" s="25" t="s">
        <v>3538</v>
      </c>
      <c r="H600" s="25" t="s">
        <v>3893</v>
      </c>
      <c r="I600" s="25" t="s">
        <v>273</v>
      </c>
      <c r="T600" s="25" t="str">
        <f t="shared" si="31"/>
        <v xml:space="preserve">         </v>
      </c>
      <c r="U600" s="25" t="s">
        <v>61</v>
      </c>
      <c r="V600" s="25" t="s">
        <v>61</v>
      </c>
      <c r="W600" s="25" t="s">
        <v>5533</v>
      </c>
      <c r="X600" s="25" t="s">
        <v>289</v>
      </c>
      <c r="Y600" s="25">
        <v>29</v>
      </c>
      <c r="AB600" s="25">
        <v>26</v>
      </c>
      <c r="AC600" s="25" t="s">
        <v>83</v>
      </c>
      <c r="AD600" s="25">
        <v>29</v>
      </c>
      <c r="AE600" s="25" t="s">
        <v>66</v>
      </c>
      <c r="AH600" s="25" t="str">
        <f t="shared" si="30"/>
        <v xml:space="preserve">DG 29   26 A 29 SUR  </v>
      </c>
      <c r="AI600" s="25" t="s">
        <v>61</v>
      </c>
      <c r="AJ600" s="25" t="s">
        <v>61</v>
      </c>
      <c r="AK600" s="25" t="s">
        <v>635</v>
      </c>
      <c r="AM600" s="25" t="s">
        <v>3950</v>
      </c>
      <c r="AP600" s="25">
        <v>3</v>
      </c>
      <c r="AQ600" s="34">
        <v>41849</v>
      </c>
      <c r="AR600" s="34">
        <v>41922</v>
      </c>
      <c r="AS600" s="36">
        <f t="shared" si="28"/>
        <v>73</v>
      </c>
      <c r="AT600" s="25" t="s">
        <v>792</v>
      </c>
      <c r="AU600" s="25" t="s">
        <v>15</v>
      </c>
      <c r="AV600" s="25" t="s">
        <v>5534</v>
      </c>
      <c r="AW600" s="38">
        <v>41849</v>
      </c>
      <c r="AX600" s="37" t="s">
        <v>5535</v>
      </c>
      <c r="AY600" s="38">
        <v>41922</v>
      </c>
      <c r="AZ600" s="38">
        <v>42138</v>
      </c>
      <c r="BA600" s="37" t="s">
        <v>5536</v>
      </c>
      <c r="BB600" s="38">
        <v>42144</v>
      </c>
      <c r="CF600" s="38">
        <v>41940</v>
      </c>
    </row>
    <row r="601" spans="1:84">
      <c r="B601" s="25" t="s">
        <v>5537</v>
      </c>
      <c r="C601" s="25">
        <v>1312578</v>
      </c>
      <c r="E601" s="25" t="s">
        <v>286</v>
      </c>
      <c r="F601" s="25">
        <v>12</v>
      </c>
      <c r="G601" s="25" t="s">
        <v>5538</v>
      </c>
      <c r="H601" s="25" t="s">
        <v>5539</v>
      </c>
      <c r="I601" s="25" t="s">
        <v>60</v>
      </c>
      <c r="T601" s="25" t="str">
        <f t="shared" si="31"/>
        <v xml:space="preserve">         </v>
      </c>
      <c r="U601" s="25" t="s">
        <v>61</v>
      </c>
      <c r="V601" s="25" t="s">
        <v>61</v>
      </c>
      <c r="W601" s="25" t="s">
        <v>5540</v>
      </c>
      <c r="X601" s="25" t="s">
        <v>80</v>
      </c>
      <c r="Y601" s="25">
        <v>27</v>
      </c>
      <c r="Z601" s="25" t="s">
        <v>170</v>
      </c>
      <c r="AA601" s="25" t="s">
        <v>66</v>
      </c>
      <c r="AB601" s="25">
        <v>27</v>
      </c>
      <c r="AC601" s="25" t="s">
        <v>81</v>
      </c>
      <c r="AD601" s="25">
        <v>50</v>
      </c>
      <c r="AH601" s="25" t="str">
        <f t="shared" si="30"/>
        <v xml:space="preserve">CL 27 D SUR 27 C 50   </v>
      </c>
      <c r="AI601" s="25">
        <v>9002060602</v>
      </c>
      <c r="AJ601" s="25" t="s">
        <v>61</v>
      </c>
      <c r="AK601" s="25" t="s">
        <v>311</v>
      </c>
      <c r="AM601" s="25" t="s">
        <v>4051</v>
      </c>
      <c r="AP601" s="25">
        <v>5</v>
      </c>
      <c r="AQ601" s="34">
        <v>41849</v>
      </c>
      <c r="AR601" s="34">
        <v>41849</v>
      </c>
      <c r="AS601" s="36">
        <f t="shared" si="28"/>
        <v>0</v>
      </c>
      <c r="AT601" s="25" t="s">
        <v>3256</v>
      </c>
      <c r="AU601" s="25" t="s">
        <v>15</v>
      </c>
    </row>
    <row r="602" spans="1:84">
      <c r="B602" s="25" t="s">
        <v>5541</v>
      </c>
      <c r="C602" s="25">
        <v>1312582</v>
      </c>
      <c r="D602" s="25" t="s">
        <v>3686</v>
      </c>
      <c r="H602" s="25" t="s">
        <v>5542</v>
      </c>
      <c r="I602" s="25" t="s">
        <v>273</v>
      </c>
      <c r="T602" s="25" t="str">
        <f t="shared" si="31"/>
        <v xml:space="preserve">         </v>
      </c>
      <c r="U602" s="25" t="s">
        <v>61</v>
      </c>
      <c r="V602" s="25" t="s">
        <v>61</v>
      </c>
      <c r="W602" s="25" t="s">
        <v>5543</v>
      </c>
      <c r="X602" s="25" t="s">
        <v>289</v>
      </c>
      <c r="Y602" s="25">
        <v>29</v>
      </c>
      <c r="AB602" s="25">
        <v>34</v>
      </c>
      <c r="AC602" s="25" t="s">
        <v>83</v>
      </c>
      <c r="AD602" s="25">
        <v>27</v>
      </c>
      <c r="AE602" s="25" t="s">
        <v>66</v>
      </c>
      <c r="AG602" s="25">
        <v>301</v>
      </c>
      <c r="AH602" s="25" t="str">
        <f t="shared" si="30"/>
        <v>DG 29   34 A 27 SUR  301</v>
      </c>
      <c r="AI602" s="25" t="s">
        <v>61</v>
      </c>
      <c r="AJ602" s="25" t="s">
        <v>61</v>
      </c>
      <c r="AK602" s="25" t="s">
        <v>194</v>
      </c>
      <c r="AM602" s="25" t="s">
        <v>3905</v>
      </c>
      <c r="AP602" s="25">
        <v>3</v>
      </c>
      <c r="AQ602" s="34">
        <v>41849</v>
      </c>
      <c r="AR602" s="34">
        <v>41849</v>
      </c>
      <c r="AS602" s="36">
        <f t="shared" si="28"/>
        <v>0</v>
      </c>
      <c r="AT602" s="25" t="s">
        <v>792</v>
      </c>
      <c r="AU602" s="25" t="s">
        <v>15</v>
      </c>
      <c r="AW602" s="38">
        <v>41849</v>
      </c>
      <c r="AX602" s="37" t="s">
        <v>5255</v>
      </c>
      <c r="AY602" s="38">
        <v>41870</v>
      </c>
      <c r="CF602" s="38">
        <v>41927</v>
      </c>
    </row>
    <row r="603" spans="1:84">
      <c r="B603" s="25" t="s">
        <v>5544</v>
      </c>
      <c r="C603" s="25">
        <v>1312591</v>
      </c>
      <c r="D603" s="25" t="s">
        <v>3686</v>
      </c>
      <c r="H603" s="25" t="s">
        <v>5542</v>
      </c>
      <c r="I603" s="25" t="s">
        <v>273</v>
      </c>
      <c r="T603" s="25" t="str">
        <f t="shared" si="31"/>
        <v xml:space="preserve">         </v>
      </c>
      <c r="U603" s="25" t="s">
        <v>61</v>
      </c>
      <c r="V603" s="25" t="s">
        <v>61</v>
      </c>
      <c r="W603" s="25" t="s">
        <v>5545</v>
      </c>
      <c r="AH603" s="25" t="str">
        <f t="shared" si="30"/>
        <v xml:space="preserve">         </v>
      </c>
      <c r="AI603" s="25" t="s">
        <v>61</v>
      </c>
      <c r="AJ603" s="25" t="s">
        <v>61</v>
      </c>
      <c r="AK603" s="25" t="s">
        <v>184</v>
      </c>
      <c r="AM603" s="25" t="s">
        <v>330</v>
      </c>
      <c r="AP603" s="25">
        <v>4</v>
      </c>
      <c r="AQ603" s="34">
        <v>41849</v>
      </c>
      <c r="AR603" s="34">
        <v>41929</v>
      </c>
      <c r="AS603" s="36">
        <f t="shared" si="28"/>
        <v>80</v>
      </c>
      <c r="AT603" s="25" t="s">
        <v>792</v>
      </c>
      <c r="AU603" s="25" t="s">
        <v>202</v>
      </c>
      <c r="AW603" s="38">
        <v>41929</v>
      </c>
      <c r="AX603" s="37" t="s">
        <v>4999</v>
      </c>
      <c r="AY603" s="38">
        <v>41929</v>
      </c>
    </row>
    <row r="604" spans="1:84">
      <c r="B604" s="25" t="s">
        <v>5546</v>
      </c>
      <c r="C604" s="25">
        <v>1312605</v>
      </c>
      <c r="E604" s="25" t="s">
        <v>58</v>
      </c>
      <c r="H604" s="25" t="s">
        <v>482</v>
      </c>
      <c r="I604" s="25" t="s">
        <v>273</v>
      </c>
      <c r="T604" s="25" t="str">
        <f t="shared" si="31"/>
        <v xml:space="preserve">         </v>
      </c>
      <c r="U604" s="25" t="s">
        <v>61</v>
      </c>
      <c r="V604" s="25" t="s">
        <v>61</v>
      </c>
      <c r="W604" s="25" t="s">
        <v>82</v>
      </c>
      <c r="X604" s="25" t="s">
        <v>80</v>
      </c>
      <c r="Y604" s="25">
        <v>39</v>
      </c>
      <c r="AA604" s="25" t="s">
        <v>66</v>
      </c>
      <c r="AB604" s="25">
        <v>41</v>
      </c>
      <c r="AD604" s="25">
        <v>46</v>
      </c>
      <c r="AH604" s="25" t="str">
        <f t="shared" si="30"/>
        <v xml:space="preserve">CL 39  SUR 41  46   </v>
      </c>
      <c r="AI604" s="25" t="s">
        <v>61</v>
      </c>
      <c r="AJ604" s="25">
        <v>3318809</v>
      </c>
      <c r="AK604" s="25" t="s">
        <v>3623</v>
      </c>
      <c r="AM604" s="25" t="s">
        <v>3860</v>
      </c>
      <c r="AP604" s="25">
        <v>9</v>
      </c>
      <c r="AQ604" s="34">
        <v>41850</v>
      </c>
      <c r="AR604" s="34">
        <v>41929</v>
      </c>
      <c r="AS604" s="36">
        <f t="shared" si="28"/>
        <v>79</v>
      </c>
      <c r="AT604" s="25" t="s">
        <v>792</v>
      </c>
      <c r="AU604" s="25" t="s">
        <v>15</v>
      </c>
      <c r="AW604" s="38">
        <v>41840</v>
      </c>
      <c r="AX604" s="37" t="s">
        <v>5547</v>
      </c>
      <c r="AY604" s="38">
        <v>41837</v>
      </c>
      <c r="CF604" s="38">
        <v>41940</v>
      </c>
    </row>
    <row r="605" spans="1:84">
      <c r="B605" s="25" t="s">
        <v>5548</v>
      </c>
      <c r="C605" s="25">
        <v>1312598</v>
      </c>
      <c r="E605" s="25" t="s">
        <v>58</v>
      </c>
      <c r="H605" s="25" t="s">
        <v>482</v>
      </c>
      <c r="I605" s="25" t="s">
        <v>134</v>
      </c>
      <c r="T605" s="25" t="str">
        <f t="shared" si="31"/>
        <v xml:space="preserve">         </v>
      </c>
      <c r="U605" s="25" t="s">
        <v>61</v>
      </c>
      <c r="V605" s="25" t="s">
        <v>61</v>
      </c>
      <c r="W605" s="25" t="s">
        <v>5549</v>
      </c>
      <c r="AH605" s="25" t="str">
        <f t="shared" si="30"/>
        <v xml:space="preserve">         </v>
      </c>
      <c r="AI605" s="25" t="s">
        <v>61</v>
      </c>
      <c r="AJ605" s="25" t="s">
        <v>61</v>
      </c>
      <c r="AK605" s="25" t="s">
        <v>67</v>
      </c>
      <c r="AM605" s="25" t="s">
        <v>68</v>
      </c>
      <c r="AP605" s="25">
        <v>7</v>
      </c>
      <c r="AQ605" s="34">
        <v>41849</v>
      </c>
      <c r="AR605" s="34">
        <v>41929</v>
      </c>
      <c r="AS605" s="36">
        <f t="shared" si="28"/>
        <v>80</v>
      </c>
      <c r="AT605" s="25" t="s">
        <v>792</v>
      </c>
      <c r="AU605" s="25" t="s">
        <v>15</v>
      </c>
      <c r="AW605" s="38">
        <v>41849</v>
      </c>
      <c r="AX605" s="37" t="s">
        <v>5547</v>
      </c>
      <c r="AY605" s="38">
        <v>41929</v>
      </c>
      <c r="CF605" s="38">
        <v>41940</v>
      </c>
    </row>
    <row r="606" spans="1:84">
      <c r="B606" s="25" t="s">
        <v>5550</v>
      </c>
      <c r="C606" s="25">
        <v>1312597</v>
      </c>
      <c r="E606" s="25" t="s">
        <v>58</v>
      </c>
      <c r="H606" s="25" t="s">
        <v>482</v>
      </c>
      <c r="I606" s="25" t="s">
        <v>134</v>
      </c>
      <c r="T606" s="25" t="str">
        <f t="shared" si="31"/>
        <v xml:space="preserve">         </v>
      </c>
      <c r="U606" s="25" t="s">
        <v>61</v>
      </c>
      <c r="V606" s="25" t="s">
        <v>61</v>
      </c>
      <c r="W606" s="25" t="s">
        <v>82</v>
      </c>
      <c r="X606" s="25" t="s">
        <v>63</v>
      </c>
      <c r="Y606" s="25">
        <v>42</v>
      </c>
      <c r="AB606" s="25">
        <v>26</v>
      </c>
      <c r="AC606" s="25" t="s">
        <v>83</v>
      </c>
      <c r="AD606" s="25">
        <v>182</v>
      </c>
      <c r="AE606" s="25" t="s">
        <v>66</v>
      </c>
      <c r="AG606" s="25">
        <v>201</v>
      </c>
      <c r="AH606" s="25" t="str">
        <f t="shared" si="30"/>
        <v>KR 42   26 A 182 SUR  201</v>
      </c>
      <c r="AI606" s="25" t="s">
        <v>61</v>
      </c>
      <c r="AJ606" s="25" t="s">
        <v>61</v>
      </c>
      <c r="AK606" s="25" t="s">
        <v>153</v>
      </c>
      <c r="AM606" s="25" t="s">
        <v>154</v>
      </c>
      <c r="AP606" s="25">
        <v>3</v>
      </c>
      <c r="AQ606" s="34">
        <v>41849</v>
      </c>
      <c r="AS606" s="36">
        <f t="shared" si="28"/>
        <v>-41849</v>
      </c>
      <c r="AT606" s="25" t="s">
        <v>792</v>
      </c>
      <c r="AU606" s="25" t="s">
        <v>202</v>
      </c>
    </row>
    <row r="607" spans="1:84">
      <c r="B607" s="25" t="s">
        <v>5551</v>
      </c>
      <c r="C607" s="25">
        <v>1312687</v>
      </c>
      <c r="D607" s="25" t="s">
        <v>87</v>
      </c>
      <c r="H607" s="25" t="s">
        <v>5552</v>
      </c>
      <c r="I607" s="25" t="s">
        <v>3050</v>
      </c>
      <c r="T607" s="25" t="str">
        <f t="shared" si="31"/>
        <v xml:space="preserve">         </v>
      </c>
      <c r="U607" s="25" t="s">
        <v>61</v>
      </c>
      <c r="V607" s="25" t="s">
        <v>61</v>
      </c>
      <c r="W607" s="25" t="s">
        <v>82</v>
      </c>
      <c r="AH607" s="25" t="str">
        <f t="shared" si="30"/>
        <v xml:space="preserve">         </v>
      </c>
      <c r="AI607" s="25" t="s">
        <v>61</v>
      </c>
      <c r="AJ607" s="25" t="s">
        <v>61</v>
      </c>
      <c r="AL607" s="25" t="s">
        <v>363</v>
      </c>
      <c r="AM607" s="25" t="s">
        <v>364</v>
      </c>
      <c r="AO607" s="25">
        <v>376</v>
      </c>
      <c r="AP607" s="25">
        <v>13</v>
      </c>
      <c r="AQ607" s="34">
        <v>41850</v>
      </c>
      <c r="AR607" s="34">
        <v>41875</v>
      </c>
      <c r="AS607" s="36">
        <f t="shared" si="28"/>
        <v>25</v>
      </c>
      <c r="AT607" s="25" t="s">
        <v>792</v>
      </c>
      <c r="AU607" s="25" t="s">
        <v>195</v>
      </c>
    </row>
    <row r="608" spans="1:84">
      <c r="A608" s="34"/>
      <c r="B608" s="25" t="s">
        <v>5553</v>
      </c>
      <c r="C608" s="25">
        <v>138524</v>
      </c>
      <c r="D608" s="25" t="s">
        <v>3686</v>
      </c>
      <c r="G608" s="25" t="s">
        <v>5554</v>
      </c>
      <c r="H608" s="25" t="s">
        <v>5555</v>
      </c>
      <c r="I608" s="25" t="s">
        <v>5556</v>
      </c>
      <c r="T608" s="25" t="str">
        <f t="shared" si="31"/>
        <v xml:space="preserve">         </v>
      </c>
      <c r="U608" s="25" t="s">
        <v>61</v>
      </c>
      <c r="V608" s="25" t="s">
        <v>61</v>
      </c>
      <c r="W608" s="25" t="s">
        <v>5557</v>
      </c>
      <c r="X608" s="25" t="s">
        <v>80</v>
      </c>
      <c r="Y608" s="25">
        <v>45</v>
      </c>
      <c r="Z608" s="25" t="s">
        <v>104</v>
      </c>
      <c r="AA608" s="25" t="s">
        <v>66</v>
      </c>
      <c r="AB608" s="25">
        <v>30</v>
      </c>
      <c r="AD608" s="25">
        <v>101</v>
      </c>
      <c r="AH608" s="25" t="str">
        <f t="shared" si="30"/>
        <v xml:space="preserve">CL 45 B SUR 30  101   </v>
      </c>
      <c r="AI608" s="25" t="s">
        <v>61</v>
      </c>
      <c r="AJ608" s="25" t="s">
        <v>61</v>
      </c>
      <c r="AK608" s="25" t="s">
        <v>959</v>
      </c>
      <c r="AM608" s="25" t="s">
        <v>364</v>
      </c>
      <c r="AP608" s="25">
        <v>7</v>
      </c>
      <c r="AQ608" s="34">
        <v>41849</v>
      </c>
      <c r="AR608" s="34">
        <v>41879</v>
      </c>
      <c r="AS608" s="36">
        <f t="shared" si="28"/>
        <v>30</v>
      </c>
      <c r="AT608" s="25" t="s">
        <v>792</v>
      </c>
      <c r="AU608" s="25" t="s">
        <v>15</v>
      </c>
      <c r="AW608" s="38">
        <v>41849</v>
      </c>
      <c r="AX608" s="37" t="s">
        <v>5558</v>
      </c>
      <c r="AY608" s="38">
        <v>41879</v>
      </c>
      <c r="AZ608" s="38">
        <v>41908</v>
      </c>
      <c r="BA608" s="37" t="s">
        <v>5559</v>
      </c>
      <c r="BB608" s="38">
        <v>41908</v>
      </c>
      <c r="BL608" s="38">
        <v>41883</v>
      </c>
      <c r="BM608" s="38">
        <v>41883</v>
      </c>
    </row>
    <row r="609" spans="1:84">
      <c r="B609" s="25" t="s">
        <v>5560</v>
      </c>
      <c r="C609" s="25">
        <v>1312750</v>
      </c>
      <c r="E609" s="25" t="s">
        <v>286</v>
      </c>
      <c r="F609" s="25">
        <v>12</v>
      </c>
      <c r="G609" s="25" t="s">
        <v>5561</v>
      </c>
      <c r="H609" s="25" t="s">
        <v>5562</v>
      </c>
      <c r="I609" s="25" t="s">
        <v>3050</v>
      </c>
      <c r="T609" s="25" t="str">
        <f t="shared" si="31"/>
        <v xml:space="preserve">         </v>
      </c>
      <c r="U609" s="25" t="s">
        <v>61</v>
      </c>
      <c r="V609" s="25" t="s">
        <v>61</v>
      </c>
      <c r="W609" s="25" t="s">
        <v>5561</v>
      </c>
      <c r="X609" s="25" t="s">
        <v>80</v>
      </c>
      <c r="Y609" s="25">
        <v>40</v>
      </c>
      <c r="Z609" s="25" t="s">
        <v>298</v>
      </c>
      <c r="AA609" s="25" t="s">
        <v>66</v>
      </c>
      <c r="AB609" s="25">
        <v>36</v>
      </c>
      <c r="AD609" s="25">
        <v>30</v>
      </c>
      <c r="AH609" s="25" t="str">
        <f t="shared" si="30"/>
        <v xml:space="preserve">CL 40 AA SUR 36  30   </v>
      </c>
      <c r="AI609" s="25" t="s">
        <v>61</v>
      </c>
      <c r="AJ609" s="25" t="s">
        <v>61</v>
      </c>
      <c r="AK609" s="25" t="s">
        <v>211</v>
      </c>
      <c r="AM609" s="25" t="s">
        <v>3889</v>
      </c>
      <c r="AP609" s="25">
        <v>9</v>
      </c>
      <c r="AQ609" s="34">
        <v>41851</v>
      </c>
      <c r="AS609" s="36">
        <f t="shared" si="28"/>
        <v>-41851</v>
      </c>
      <c r="AT609" s="25" t="s">
        <v>3256</v>
      </c>
      <c r="AU609" s="25" t="s">
        <v>15</v>
      </c>
    </row>
    <row r="610" spans="1:84">
      <c r="B610" s="25" t="s">
        <v>5563</v>
      </c>
      <c r="C610" s="25">
        <v>1312751</v>
      </c>
      <c r="E610" s="25" t="s">
        <v>3934</v>
      </c>
      <c r="F610" s="25">
        <v>9</v>
      </c>
      <c r="H610" s="25" t="s">
        <v>5564</v>
      </c>
      <c r="I610" s="25" t="s">
        <v>3050</v>
      </c>
      <c r="T610" s="25" t="str">
        <f t="shared" si="31"/>
        <v xml:space="preserve">         </v>
      </c>
      <c r="U610" s="25" t="s">
        <v>61</v>
      </c>
      <c r="V610" s="25" t="s">
        <v>61</v>
      </c>
      <c r="W610" s="25" t="s">
        <v>5565</v>
      </c>
      <c r="X610" s="25" t="s">
        <v>80</v>
      </c>
      <c r="Y610" s="25">
        <v>40</v>
      </c>
      <c r="AA610" s="25" t="s">
        <v>66</v>
      </c>
      <c r="AB610" s="25">
        <v>46</v>
      </c>
      <c r="AD610" s="25">
        <v>6</v>
      </c>
      <c r="AH610" s="25" t="str">
        <f t="shared" si="30"/>
        <v xml:space="preserve">CL 40  SUR 46  6   </v>
      </c>
      <c r="AI610" s="25" t="s">
        <v>61</v>
      </c>
      <c r="AJ610" s="25" t="s">
        <v>61</v>
      </c>
      <c r="AK610" s="25" t="s">
        <v>3530</v>
      </c>
      <c r="AM610" s="25" t="s">
        <v>3992</v>
      </c>
      <c r="AP610" s="25">
        <v>8</v>
      </c>
      <c r="AQ610" s="34">
        <v>41851</v>
      </c>
      <c r="AS610" s="36">
        <f t="shared" si="28"/>
        <v>-41851</v>
      </c>
      <c r="AT610" s="25" t="s">
        <v>3256</v>
      </c>
      <c r="AU610" s="25" t="s">
        <v>15</v>
      </c>
    </row>
    <row r="611" spans="1:84">
      <c r="A611" s="25" t="s">
        <v>5566</v>
      </c>
      <c r="B611" s="25" t="s">
        <v>5567</v>
      </c>
      <c r="C611" s="25">
        <v>1312233</v>
      </c>
      <c r="D611" s="25" t="s">
        <v>94</v>
      </c>
      <c r="H611" s="25" t="s">
        <v>5568</v>
      </c>
      <c r="I611" s="25" t="s">
        <v>5569</v>
      </c>
      <c r="J611" s="25" t="s">
        <v>4141</v>
      </c>
      <c r="K611" s="25">
        <v>36</v>
      </c>
      <c r="L611" s="25" t="s">
        <v>104</v>
      </c>
      <c r="M611" s="25" t="s">
        <v>66</v>
      </c>
      <c r="N611" s="25">
        <v>27</v>
      </c>
      <c r="O611" s="25" t="s">
        <v>170</v>
      </c>
      <c r="P611" s="25">
        <v>50</v>
      </c>
      <c r="T611" s="25" t="str">
        <f t="shared" si="31"/>
        <v xml:space="preserve">Cl 36 B SUR 27 D 50   </v>
      </c>
      <c r="U611" s="25" t="s">
        <v>61</v>
      </c>
      <c r="V611" s="25">
        <v>3360713</v>
      </c>
      <c r="W611" s="25" t="s">
        <v>4242</v>
      </c>
      <c r="AH611" s="25" t="str">
        <f t="shared" si="30"/>
        <v xml:space="preserve">         </v>
      </c>
      <c r="AI611" s="25">
        <v>32325342</v>
      </c>
      <c r="AJ611" s="25" t="s">
        <v>61</v>
      </c>
      <c r="AK611" s="25" t="s">
        <v>311</v>
      </c>
      <c r="AM611" s="25" t="s">
        <v>4051</v>
      </c>
      <c r="AP611" s="25">
        <v>5</v>
      </c>
      <c r="AQ611" s="34">
        <v>41845</v>
      </c>
      <c r="AS611" s="36">
        <f t="shared" ref="AS611:AS674" si="32">AR611-AQ611</f>
        <v>-41845</v>
      </c>
      <c r="AT611" s="25" t="s">
        <v>792</v>
      </c>
      <c r="AU611" s="25" t="s">
        <v>252</v>
      </c>
    </row>
    <row r="612" spans="1:84">
      <c r="B612" s="25" t="s">
        <v>5570</v>
      </c>
      <c r="C612" s="25">
        <v>120837</v>
      </c>
      <c r="E612" s="25" t="s">
        <v>101</v>
      </c>
      <c r="H612" s="25" t="s">
        <v>313</v>
      </c>
      <c r="I612" s="25" t="s">
        <v>273</v>
      </c>
      <c r="T612" s="25" t="str">
        <f t="shared" si="31"/>
        <v xml:space="preserve">         </v>
      </c>
      <c r="U612" s="25" t="s">
        <v>61</v>
      </c>
      <c r="V612" s="25" t="s">
        <v>61</v>
      </c>
      <c r="W612" s="25" t="s">
        <v>5571</v>
      </c>
      <c r="X612" s="25" t="s">
        <v>146</v>
      </c>
      <c r="Y612" s="25">
        <v>32</v>
      </c>
      <c r="Z612" s="25" t="s">
        <v>83</v>
      </c>
      <c r="AA612" s="25" t="s">
        <v>66</v>
      </c>
      <c r="AB612" s="25">
        <v>31</v>
      </c>
      <c r="AC612" s="25" t="s">
        <v>315</v>
      </c>
      <c r="AD612" s="25">
        <v>20</v>
      </c>
      <c r="AH612" s="25" t="str">
        <f t="shared" si="30"/>
        <v xml:space="preserve">TR 32 A SUR 31 E 20   </v>
      </c>
      <c r="AI612" s="25" t="s">
        <v>61</v>
      </c>
      <c r="AJ612" s="25">
        <v>4484540</v>
      </c>
      <c r="AK612" s="25" t="s">
        <v>496</v>
      </c>
      <c r="AM612" s="25" t="s">
        <v>4116</v>
      </c>
      <c r="AP612" s="25">
        <v>9</v>
      </c>
      <c r="AQ612" s="34">
        <v>41852</v>
      </c>
      <c r="AS612" s="36">
        <f t="shared" si="32"/>
        <v>-41852</v>
      </c>
      <c r="AT612" s="25" t="s">
        <v>792</v>
      </c>
      <c r="AU612" s="25" t="s">
        <v>252</v>
      </c>
    </row>
    <row r="613" spans="1:84">
      <c r="B613" s="25" t="s">
        <v>5572</v>
      </c>
      <c r="C613" s="25">
        <v>139034</v>
      </c>
      <c r="D613" s="25" t="s">
        <v>125</v>
      </c>
      <c r="H613" s="25" t="s">
        <v>5573</v>
      </c>
      <c r="I613" s="25" t="s">
        <v>5574</v>
      </c>
      <c r="J613" s="25" t="s">
        <v>63</v>
      </c>
      <c r="K613" s="25">
        <v>27</v>
      </c>
      <c r="N613" s="25">
        <v>28</v>
      </c>
      <c r="P613" s="25">
        <v>23</v>
      </c>
      <c r="Q613" s="25" t="s">
        <v>66</v>
      </c>
      <c r="S613" s="25">
        <v>501</v>
      </c>
      <c r="T613" s="25" t="str">
        <f t="shared" si="31"/>
        <v>KR 27   28  23 SUR  501</v>
      </c>
      <c r="U613" s="25">
        <v>43059610</v>
      </c>
      <c r="V613" s="25">
        <v>5968849</v>
      </c>
      <c r="W613" s="25" t="s">
        <v>82</v>
      </c>
      <c r="AH613" s="25" t="str">
        <f t="shared" si="30"/>
        <v xml:space="preserve">         </v>
      </c>
      <c r="AI613" s="25" t="s">
        <v>61</v>
      </c>
      <c r="AJ613" s="25" t="s">
        <v>61</v>
      </c>
      <c r="AK613" s="25" t="s">
        <v>311</v>
      </c>
      <c r="AM613" s="25" t="s">
        <v>4051</v>
      </c>
      <c r="AP613" s="25">
        <v>5</v>
      </c>
      <c r="AQ613" s="34">
        <v>41841</v>
      </c>
      <c r="AR613" s="34">
        <v>41841</v>
      </c>
      <c r="AS613" s="36">
        <f t="shared" si="32"/>
        <v>0</v>
      </c>
      <c r="AT613" s="25" t="s">
        <v>792</v>
      </c>
      <c r="AU613" s="25" t="s">
        <v>815</v>
      </c>
      <c r="AV613" s="25" t="s">
        <v>5575</v>
      </c>
      <c r="CF613" s="38">
        <v>42020</v>
      </c>
    </row>
    <row r="614" spans="1:84">
      <c r="B614" s="25" t="s">
        <v>5576</v>
      </c>
      <c r="C614" s="25">
        <v>139076</v>
      </c>
      <c r="D614" s="25" t="s">
        <v>3686</v>
      </c>
      <c r="H614" s="25" t="s">
        <v>5577</v>
      </c>
      <c r="I614" s="25" t="s">
        <v>5578</v>
      </c>
      <c r="T614" s="25" t="str">
        <f t="shared" si="31"/>
        <v xml:space="preserve">         </v>
      </c>
      <c r="U614" s="25" t="s">
        <v>61</v>
      </c>
      <c r="V614" s="25" t="s">
        <v>61</v>
      </c>
      <c r="W614" s="25" t="s">
        <v>5579</v>
      </c>
      <c r="X614" s="25" t="s">
        <v>63</v>
      </c>
      <c r="Y614" s="25">
        <v>42</v>
      </c>
      <c r="Z614" s="25" t="s">
        <v>83</v>
      </c>
      <c r="AB614" s="25">
        <v>26</v>
      </c>
      <c r="AC614" s="25" t="s">
        <v>83</v>
      </c>
      <c r="AD614" s="25">
        <v>225</v>
      </c>
      <c r="AE614" s="25" t="s">
        <v>66</v>
      </c>
      <c r="AH614" s="25" t="str">
        <f t="shared" si="30"/>
        <v xml:space="preserve">KR 42 A  26 A 225 SUR  </v>
      </c>
      <c r="AI614" s="25" t="s">
        <v>61</v>
      </c>
      <c r="AJ614" s="25" t="s">
        <v>61</v>
      </c>
      <c r="AK614" s="25" t="s">
        <v>496</v>
      </c>
      <c r="AM614" s="25" t="s">
        <v>4116</v>
      </c>
      <c r="AP614" s="25">
        <v>9</v>
      </c>
      <c r="AQ614" s="34">
        <v>41851</v>
      </c>
      <c r="AR614" s="34">
        <v>41851</v>
      </c>
      <c r="AS614" s="36">
        <f t="shared" si="32"/>
        <v>0</v>
      </c>
      <c r="AT614" s="25" t="s">
        <v>792</v>
      </c>
      <c r="AU614" s="25" t="s">
        <v>15</v>
      </c>
      <c r="AW614" s="38">
        <v>41851</v>
      </c>
      <c r="AX614" s="37" t="s">
        <v>5255</v>
      </c>
      <c r="AY614" s="38">
        <v>41883</v>
      </c>
      <c r="CF614" s="38">
        <v>41927</v>
      </c>
    </row>
    <row r="615" spans="1:84">
      <c r="B615" s="25" t="s">
        <v>5580</v>
      </c>
      <c r="C615" s="25">
        <v>1312809</v>
      </c>
      <c r="D615" s="25" t="s">
        <v>125</v>
      </c>
      <c r="G615" s="25" t="s">
        <v>5581</v>
      </c>
      <c r="H615" s="25" t="s">
        <v>5582</v>
      </c>
      <c r="I615" s="25" t="s">
        <v>3050</v>
      </c>
      <c r="T615" s="25" t="str">
        <f t="shared" si="31"/>
        <v xml:space="preserve">         </v>
      </c>
      <c r="U615" s="25" t="s">
        <v>61</v>
      </c>
      <c r="V615" s="25" t="s">
        <v>61</v>
      </c>
      <c r="W615" s="25" t="s">
        <v>5583</v>
      </c>
      <c r="AH615" s="25" t="str">
        <f t="shared" si="30"/>
        <v xml:space="preserve">         </v>
      </c>
      <c r="AI615" s="25" t="s">
        <v>61</v>
      </c>
      <c r="AJ615" s="25" t="s">
        <v>61</v>
      </c>
      <c r="AK615" s="25" t="s">
        <v>99</v>
      </c>
      <c r="AM615" s="25" t="s">
        <v>250</v>
      </c>
      <c r="AP615" s="25">
        <v>4</v>
      </c>
      <c r="AQ615" s="34">
        <v>41852</v>
      </c>
      <c r="AR615" s="34">
        <v>41855</v>
      </c>
      <c r="AS615" s="36">
        <f t="shared" si="32"/>
        <v>3</v>
      </c>
      <c r="AT615" s="25" t="s">
        <v>806</v>
      </c>
      <c r="AU615" s="25" t="s">
        <v>15</v>
      </c>
      <c r="AW615" s="38">
        <v>41852</v>
      </c>
      <c r="AX615" s="37" t="s">
        <v>5255</v>
      </c>
      <c r="AY615" s="38">
        <v>41883</v>
      </c>
      <c r="BV615" s="38">
        <v>41844</v>
      </c>
      <c r="CF615" s="38">
        <v>41927</v>
      </c>
    </row>
    <row r="616" spans="1:84">
      <c r="B616" s="25" t="s">
        <v>5584</v>
      </c>
      <c r="C616" s="25">
        <v>1312808</v>
      </c>
      <c r="D616" s="25" t="s">
        <v>125</v>
      </c>
      <c r="G616" s="25" t="s">
        <v>5585</v>
      </c>
      <c r="H616" s="25" t="s">
        <v>5582</v>
      </c>
      <c r="I616" s="25" t="s">
        <v>3050</v>
      </c>
      <c r="T616" s="25" t="str">
        <f t="shared" si="31"/>
        <v xml:space="preserve">         </v>
      </c>
      <c r="U616" s="25" t="s">
        <v>61</v>
      </c>
      <c r="V616" s="25" t="s">
        <v>61</v>
      </c>
      <c r="W616" s="25" t="s">
        <v>5586</v>
      </c>
      <c r="AH616" s="25" t="str">
        <f t="shared" si="30"/>
        <v xml:space="preserve">         </v>
      </c>
      <c r="AI616" s="25" t="s">
        <v>61</v>
      </c>
      <c r="AJ616" s="25" t="s">
        <v>61</v>
      </c>
      <c r="AK616" s="25" t="s">
        <v>311</v>
      </c>
      <c r="AM616" s="25" t="s">
        <v>4051</v>
      </c>
      <c r="AP616" s="25">
        <v>5</v>
      </c>
      <c r="AQ616" s="34">
        <v>41852</v>
      </c>
      <c r="AR616" s="34">
        <v>41855</v>
      </c>
      <c r="AS616" s="36">
        <f t="shared" si="32"/>
        <v>3</v>
      </c>
      <c r="AT616" s="25" t="s">
        <v>806</v>
      </c>
      <c r="AU616" s="25" t="s">
        <v>704</v>
      </c>
    </row>
    <row r="617" spans="1:84">
      <c r="B617" s="25" t="s">
        <v>5587</v>
      </c>
      <c r="C617" s="25">
        <v>1312784</v>
      </c>
      <c r="D617" s="25" t="s">
        <v>125</v>
      </c>
      <c r="H617" s="25" t="s">
        <v>1812</v>
      </c>
      <c r="I617" s="25" t="s">
        <v>3050</v>
      </c>
      <c r="T617" s="25" t="str">
        <f t="shared" si="31"/>
        <v xml:space="preserve">         </v>
      </c>
      <c r="U617" s="25" t="s">
        <v>61</v>
      </c>
      <c r="V617" s="25" t="s">
        <v>61</v>
      </c>
      <c r="W617" s="25" t="s">
        <v>5588</v>
      </c>
      <c r="X617" s="25" t="s">
        <v>63</v>
      </c>
      <c r="Y617" s="25">
        <v>27</v>
      </c>
      <c r="AB617" s="25">
        <v>23</v>
      </c>
      <c r="AD617" s="25">
        <v>126</v>
      </c>
      <c r="AE617" s="25" t="s">
        <v>66</v>
      </c>
      <c r="AH617" s="25" t="str">
        <f t="shared" si="30"/>
        <v xml:space="preserve">KR 27   23  126 SUR  </v>
      </c>
      <c r="AI617" s="25" t="s">
        <v>61</v>
      </c>
      <c r="AJ617" s="25">
        <v>3360182</v>
      </c>
      <c r="AK617" s="25" t="s">
        <v>184</v>
      </c>
      <c r="AM617" s="25" t="s">
        <v>330</v>
      </c>
      <c r="AP617" s="25">
        <v>4</v>
      </c>
      <c r="AQ617" s="34">
        <v>41851</v>
      </c>
      <c r="AR617" s="34">
        <v>41851</v>
      </c>
      <c r="AS617" s="36">
        <f t="shared" si="32"/>
        <v>0</v>
      </c>
      <c r="AT617" s="25" t="s">
        <v>792</v>
      </c>
      <c r="AU617" s="25" t="s">
        <v>15</v>
      </c>
      <c r="CF617" s="38">
        <v>41857</v>
      </c>
    </row>
    <row r="618" spans="1:84">
      <c r="A618" s="25">
        <v>1314807</v>
      </c>
      <c r="B618" s="25" t="s">
        <v>5589</v>
      </c>
      <c r="C618" s="25">
        <v>1312785</v>
      </c>
      <c r="D618" s="25" t="s">
        <v>94</v>
      </c>
      <c r="H618" s="25" t="s">
        <v>5590</v>
      </c>
      <c r="I618" s="25" t="s">
        <v>4342</v>
      </c>
      <c r="T618" s="25" t="str">
        <f t="shared" si="31"/>
        <v xml:space="preserve">         </v>
      </c>
      <c r="U618" s="25" t="s">
        <v>61</v>
      </c>
      <c r="V618" s="25" t="s">
        <v>61</v>
      </c>
      <c r="W618" s="25" t="s">
        <v>5591</v>
      </c>
      <c r="X618" s="25" t="s">
        <v>80</v>
      </c>
      <c r="Y618" s="25">
        <v>36</v>
      </c>
      <c r="AA618" s="25" t="s">
        <v>66</v>
      </c>
      <c r="AB618" s="25">
        <v>21</v>
      </c>
      <c r="AD618" s="25">
        <v>25</v>
      </c>
      <c r="AG618" s="25">
        <v>184</v>
      </c>
      <c r="AH618" s="25" t="str">
        <f t="shared" si="30"/>
        <v>CL 36  SUR 21  25   184</v>
      </c>
      <c r="AI618" s="25" t="s">
        <v>61</v>
      </c>
      <c r="AJ618" s="25">
        <v>3117772363</v>
      </c>
      <c r="AL618" s="25" t="s">
        <v>419</v>
      </c>
      <c r="AM618" s="25" t="s">
        <v>155</v>
      </c>
      <c r="AP618" s="25">
        <v>10</v>
      </c>
      <c r="AQ618" s="34">
        <v>41851</v>
      </c>
      <c r="AR618" s="34">
        <v>41851</v>
      </c>
      <c r="AS618" s="36">
        <f t="shared" si="32"/>
        <v>0</v>
      </c>
      <c r="AT618" s="25" t="s">
        <v>792</v>
      </c>
      <c r="AU618" s="25" t="s">
        <v>15</v>
      </c>
    </row>
    <row r="619" spans="1:84">
      <c r="B619" s="25" t="s">
        <v>5592</v>
      </c>
      <c r="C619" s="25">
        <v>1312786</v>
      </c>
      <c r="D619" s="25" t="s">
        <v>94</v>
      </c>
      <c r="H619" s="25" t="s">
        <v>5590</v>
      </c>
      <c r="I619" s="25" t="s">
        <v>4342</v>
      </c>
      <c r="T619" s="25" t="str">
        <f t="shared" si="31"/>
        <v xml:space="preserve">         </v>
      </c>
      <c r="U619" s="25" t="s">
        <v>61</v>
      </c>
      <c r="V619" s="25" t="s">
        <v>61</v>
      </c>
      <c r="W619" s="25" t="s">
        <v>5593</v>
      </c>
      <c r="X619" s="25" t="s">
        <v>80</v>
      </c>
      <c r="Y619" s="25">
        <v>36</v>
      </c>
      <c r="AA619" s="25" t="s">
        <v>66</v>
      </c>
      <c r="AB619" s="25">
        <v>21</v>
      </c>
      <c r="AD619" s="25">
        <v>25</v>
      </c>
      <c r="AG619" s="25">
        <v>104</v>
      </c>
      <c r="AH619" s="25" t="str">
        <f t="shared" si="30"/>
        <v>CL 36  SUR 21  25   104</v>
      </c>
      <c r="AI619" s="25">
        <v>70730304</v>
      </c>
      <c r="AJ619" s="25">
        <v>3117772363</v>
      </c>
      <c r="AL619" s="25" t="s">
        <v>419</v>
      </c>
      <c r="AM619" s="25" t="s">
        <v>155</v>
      </c>
      <c r="AP619" s="25">
        <v>10</v>
      </c>
      <c r="AQ619" s="34">
        <v>41851</v>
      </c>
      <c r="AR619" s="34">
        <v>41851</v>
      </c>
      <c r="AS619" s="36">
        <f t="shared" si="32"/>
        <v>0</v>
      </c>
      <c r="AT619" s="25" t="s">
        <v>792</v>
      </c>
      <c r="AU619" s="25" t="s">
        <v>195</v>
      </c>
    </row>
    <row r="620" spans="1:84">
      <c r="B620" s="25" t="s">
        <v>5594</v>
      </c>
      <c r="C620" s="25">
        <v>1312806</v>
      </c>
      <c r="D620" s="25" t="s">
        <v>3686</v>
      </c>
      <c r="E620" s="25" t="s">
        <v>286</v>
      </c>
      <c r="F620" s="25">
        <v>5</v>
      </c>
      <c r="H620" s="25" t="s">
        <v>5595</v>
      </c>
      <c r="I620" s="25" t="s">
        <v>60</v>
      </c>
      <c r="T620" s="25" t="str">
        <f t="shared" si="31"/>
        <v xml:space="preserve">         </v>
      </c>
      <c r="U620" s="25" t="s">
        <v>61</v>
      </c>
      <c r="V620" s="25" t="s">
        <v>61</v>
      </c>
      <c r="W620" s="25" t="s">
        <v>5596</v>
      </c>
      <c r="X620" s="25" t="s">
        <v>289</v>
      </c>
      <c r="Y620" s="25">
        <v>32</v>
      </c>
      <c r="AB620" s="25">
        <v>33</v>
      </c>
      <c r="AD620" s="25">
        <v>26</v>
      </c>
      <c r="AE620" s="25" t="s">
        <v>66</v>
      </c>
      <c r="AH620" s="25" t="str">
        <f t="shared" si="30"/>
        <v xml:space="preserve">DG 32   33  26 SUR  </v>
      </c>
      <c r="AI620" s="25" t="s">
        <v>61</v>
      </c>
      <c r="AJ620" s="25" t="s">
        <v>61</v>
      </c>
      <c r="AK620" s="25" t="s">
        <v>496</v>
      </c>
      <c r="AM620" s="25" t="s">
        <v>4116</v>
      </c>
      <c r="AP620" s="25">
        <v>9</v>
      </c>
      <c r="AQ620" s="34">
        <v>41852</v>
      </c>
      <c r="AR620" s="34">
        <v>41852</v>
      </c>
      <c r="AS620" s="36">
        <f t="shared" si="32"/>
        <v>0</v>
      </c>
      <c r="AT620" s="25" t="s">
        <v>3256</v>
      </c>
      <c r="AU620" s="25" t="s">
        <v>15</v>
      </c>
    </row>
    <row r="621" spans="1:84">
      <c r="B621" s="25" t="s">
        <v>5597</v>
      </c>
      <c r="C621" s="25">
        <v>1312805</v>
      </c>
      <c r="D621" s="25" t="s">
        <v>3928</v>
      </c>
      <c r="E621" s="25" t="s">
        <v>3934</v>
      </c>
      <c r="F621" s="25">
        <v>9</v>
      </c>
      <c r="H621" s="25" t="s">
        <v>5598</v>
      </c>
      <c r="I621" s="25" t="s">
        <v>60</v>
      </c>
      <c r="T621" s="25" t="str">
        <f t="shared" si="31"/>
        <v xml:space="preserve">         </v>
      </c>
      <c r="U621" s="25" t="s">
        <v>61</v>
      </c>
      <c r="V621" s="25" t="s">
        <v>61</v>
      </c>
      <c r="W621" s="25" t="s">
        <v>4185</v>
      </c>
      <c r="X621" s="25" t="s">
        <v>146</v>
      </c>
      <c r="Y621" s="25">
        <v>32</v>
      </c>
      <c r="AA621" s="25" t="s">
        <v>3362</v>
      </c>
      <c r="AB621" s="25">
        <v>31</v>
      </c>
      <c r="AC621" s="25" t="s">
        <v>315</v>
      </c>
      <c r="AD621" s="25">
        <v>15</v>
      </c>
      <c r="AH621" s="25" t="str">
        <f t="shared" si="30"/>
        <v xml:space="preserve">TR 32  sur 31 E 15   </v>
      </c>
      <c r="AI621" s="25" t="s">
        <v>61</v>
      </c>
      <c r="AJ621" s="25" t="s">
        <v>61</v>
      </c>
      <c r="AK621" s="25" t="s">
        <v>496</v>
      </c>
      <c r="AM621" s="25" t="s">
        <v>4116</v>
      </c>
      <c r="AP621" s="25">
        <v>9</v>
      </c>
      <c r="AQ621" s="34">
        <v>41852</v>
      </c>
      <c r="AR621" s="34">
        <v>41852</v>
      </c>
      <c r="AS621" s="36">
        <f t="shared" si="32"/>
        <v>0</v>
      </c>
      <c r="AT621" s="25" t="s">
        <v>3256</v>
      </c>
      <c r="AU621" s="25" t="s">
        <v>15</v>
      </c>
    </row>
    <row r="622" spans="1:84">
      <c r="B622" s="25" t="s">
        <v>5599</v>
      </c>
      <c r="C622" s="25">
        <v>1312853</v>
      </c>
      <c r="D622" s="25" t="s">
        <v>3686</v>
      </c>
      <c r="E622" s="25" t="s">
        <v>286</v>
      </c>
      <c r="F622" s="25">
        <v>12</v>
      </c>
      <c r="H622" s="25" t="s">
        <v>5600</v>
      </c>
      <c r="I622" s="25" t="s">
        <v>60</v>
      </c>
      <c r="J622" s="25" t="s">
        <v>80</v>
      </c>
      <c r="K622" s="25">
        <v>36</v>
      </c>
      <c r="L622" s="25" t="s">
        <v>170</v>
      </c>
      <c r="M622" s="25" t="s">
        <v>3362</v>
      </c>
      <c r="T622" s="25" t="str">
        <f t="shared" si="31"/>
        <v xml:space="preserve">CL 36 D sur      </v>
      </c>
      <c r="U622" s="25" t="s">
        <v>61</v>
      </c>
      <c r="V622" s="25" t="s">
        <v>61</v>
      </c>
      <c r="W622" s="25" t="s">
        <v>5601</v>
      </c>
      <c r="X622" s="25" t="s">
        <v>80</v>
      </c>
      <c r="Y622" s="25">
        <v>36</v>
      </c>
      <c r="Z622" s="25" t="s">
        <v>170</v>
      </c>
      <c r="AA622" s="25" t="s">
        <v>66</v>
      </c>
      <c r="AH622" s="25" t="str">
        <f t="shared" si="30"/>
        <v xml:space="preserve">CL 36 D SUR      </v>
      </c>
      <c r="AI622" s="25" t="s">
        <v>61</v>
      </c>
      <c r="AJ622" s="25" t="s">
        <v>61</v>
      </c>
      <c r="AL622" s="25" t="s">
        <v>347</v>
      </c>
      <c r="AN622" s="25" t="s">
        <v>137</v>
      </c>
      <c r="AP622" s="25">
        <v>10</v>
      </c>
      <c r="AQ622" s="34">
        <v>41855</v>
      </c>
      <c r="AR622" s="34">
        <v>41855</v>
      </c>
      <c r="AS622" s="36">
        <f t="shared" si="32"/>
        <v>0</v>
      </c>
      <c r="AT622" s="25" t="s">
        <v>3256</v>
      </c>
      <c r="AU622" s="25" t="s">
        <v>15</v>
      </c>
    </row>
    <row r="623" spans="1:84">
      <c r="B623" s="25" t="s">
        <v>5602</v>
      </c>
      <c r="C623" s="25">
        <v>1312857</v>
      </c>
      <c r="D623" s="25" t="s">
        <v>87</v>
      </c>
      <c r="H623" s="25" t="s">
        <v>5603</v>
      </c>
      <c r="I623" s="25" t="s">
        <v>60</v>
      </c>
      <c r="T623" s="25" t="str">
        <f t="shared" si="31"/>
        <v xml:space="preserve">         </v>
      </c>
      <c r="U623" s="25" t="s">
        <v>61</v>
      </c>
      <c r="V623" s="25" t="s">
        <v>61</v>
      </c>
      <c r="W623" s="25" t="s">
        <v>5604</v>
      </c>
      <c r="AH623" s="25" t="str">
        <f t="shared" si="30"/>
        <v xml:space="preserve">         </v>
      </c>
      <c r="AI623" s="25" t="s">
        <v>61</v>
      </c>
      <c r="AJ623" s="25" t="s">
        <v>61</v>
      </c>
      <c r="AL623" s="25" t="s">
        <v>191</v>
      </c>
      <c r="AP623" s="25">
        <v>11</v>
      </c>
      <c r="AQ623" s="34">
        <v>41852</v>
      </c>
      <c r="AR623" s="34">
        <v>41852</v>
      </c>
      <c r="AS623" s="36">
        <f t="shared" si="32"/>
        <v>0</v>
      </c>
      <c r="AT623" s="25" t="s">
        <v>792</v>
      </c>
      <c r="AU623" s="25" t="s">
        <v>202</v>
      </c>
    </row>
    <row r="624" spans="1:84">
      <c r="B624" s="25" t="s">
        <v>5605</v>
      </c>
      <c r="C624" s="25">
        <v>1312812</v>
      </c>
      <c r="D624" s="25" t="s">
        <v>94</v>
      </c>
      <c r="H624" s="25" t="s">
        <v>5606</v>
      </c>
      <c r="I624" s="25" t="s">
        <v>5607</v>
      </c>
      <c r="J624" s="25" t="s">
        <v>4141</v>
      </c>
      <c r="K624" s="25">
        <v>34</v>
      </c>
      <c r="L624" s="25" t="s">
        <v>136</v>
      </c>
      <c r="M624" s="25" t="s">
        <v>66</v>
      </c>
      <c r="N624" s="25">
        <v>27</v>
      </c>
      <c r="O624" s="25" t="s">
        <v>170</v>
      </c>
      <c r="P624" s="25">
        <v>90</v>
      </c>
      <c r="S624" s="25">
        <v>709</v>
      </c>
      <c r="T624" s="25" t="str">
        <f t="shared" si="31"/>
        <v>Cl 34 DD SUR 27 D 90   709</v>
      </c>
      <c r="U624" s="25">
        <v>3351783</v>
      </c>
      <c r="V624" s="25">
        <v>3321790</v>
      </c>
      <c r="W624" s="25" t="s">
        <v>5608</v>
      </c>
      <c r="X624" s="25" t="s">
        <v>80</v>
      </c>
      <c r="Y624" s="25">
        <v>34</v>
      </c>
      <c r="Z624" s="25" t="s">
        <v>136</v>
      </c>
      <c r="AA624" s="25" t="s">
        <v>66</v>
      </c>
      <c r="AB624" s="25">
        <v>27</v>
      </c>
      <c r="AC624" s="25" t="s">
        <v>170</v>
      </c>
      <c r="AD624" s="25">
        <v>90</v>
      </c>
      <c r="AH624" s="25" t="str">
        <f t="shared" si="30"/>
        <v xml:space="preserve">CL 34 DD SUR 27 D 90   </v>
      </c>
      <c r="AI624" s="25" t="s">
        <v>61</v>
      </c>
      <c r="AJ624" s="25">
        <v>3342110</v>
      </c>
      <c r="AK624" s="25" t="s">
        <v>194</v>
      </c>
      <c r="AM624" s="25" t="s">
        <v>3905</v>
      </c>
      <c r="AP624" s="25">
        <v>3</v>
      </c>
      <c r="AQ624" s="34">
        <v>41852</v>
      </c>
      <c r="AR624" s="34">
        <v>41884</v>
      </c>
      <c r="AS624" s="36">
        <f t="shared" si="32"/>
        <v>32</v>
      </c>
      <c r="AT624" s="25" t="s">
        <v>792</v>
      </c>
      <c r="AU624" s="25" t="s">
        <v>252</v>
      </c>
      <c r="AW624" s="38">
        <v>41884</v>
      </c>
      <c r="AX624" s="37" t="s">
        <v>1029</v>
      </c>
      <c r="CF624" s="38">
        <v>41940</v>
      </c>
    </row>
    <row r="625" spans="1:84">
      <c r="B625" s="25" t="s">
        <v>5609</v>
      </c>
      <c r="C625" s="25">
        <v>1312816</v>
      </c>
      <c r="D625" s="25" t="s">
        <v>94</v>
      </c>
      <c r="H625" s="25" t="s">
        <v>5610</v>
      </c>
      <c r="I625" s="25" t="s">
        <v>273</v>
      </c>
      <c r="T625" s="25" t="str">
        <f t="shared" si="31"/>
        <v xml:space="preserve">         </v>
      </c>
      <c r="U625" s="25" t="s">
        <v>61</v>
      </c>
      <c r="V625" s="25" t="s">
        <v>61</v>
      </c>
      <c r="W625" s="25" t="s">
        <v>5611</v>
      </c>
      <c r="X625" s="25" t="s">
        <v>80</v>
      </c>
      <c r="Y625" s="25">
        <v>53</v>
      </c>
      <c r="Z625" s="25" t="s">
        <v>81</v>
      </c>
      <c r="AA625" s="25" t="s">
        <v>66</v>
      </c>
      <c r="AB625" s="25">
        <v>40</v>
      </c>
      <c r="AC625" s="25" t="s">
        <v>104</v>
      </c>
      <c r="AD625" s="25">
        <v>30</v>
      </c>
      <c r="AF625" s="25">
        <v>1</v>
      </c>
      <c r="AG625" s="25">
        <v>502</v>
      </c>
      <c r="AH625" s="25" t="str">
        <f t="shared" si="30"/>
        <v>CL 53 C SUR 40 B 30  1 502</v>
      </c>
      <c r="AI625" s="25" t="s">
        <v>61</v>
      </c>
      <c r="AJ625" s="25" t="s">
        <v>61</v>
      </c>
      <c r="AK625" s="25" t="s">
        <v>449</v>
      </c>
      <c r="AM625" s="25" t="s">
        <v>4071</v>
      </c>
      <c r="AP625" s="25">
        <v>3</v>
      </c>
      <c r="AQ625" s="34">
        <v>41852</v>
      </c>
      <c r="AR625" s="34">
        <v>41929</v>
      </c>
      <c r="AS625" s="36">
        <f t="shared" si="32"/>
        <v>77</v>
      </c>
      <c r="AT625" s="25" t="s">
        <v>792</v>
      </c>
      <c r="AU625" s="25" t="s">
        <v>15</v>
      </c>
      <c r="AW625" s="38">
        <v>41852</v>
      </c>
      <c r="AX625" s="37" t="s">
        <v>5612</v>
      </c>
      <c r="AY625" s="38">
        <v>41929</v>
      </c>
      <c r="CF625" s="38">
        <v>41940</v>
      </c>
    </row>
    <row r="626" spans="1:84">
      <c r="B626" s="25" t="s">
        <v>5613</v>
      </c>
      <c r="C626" s="25">
        <v>139374</v>
      </c>
      <c r="D626" s="25" t="s">
        <v>87</v>
      </c>
      <c r="G626" s="25" t="s">
        <v>5614</v>
      </c>
      <c r="H626" s="25" t="s">
        <v>5615</v>
      </c>
      <c r="I626" s="25" t="s">
        <v>5616</v>
      </c>
      <c r="T626" s="25" t="str">
        <f t="shared" si="31"/>
        <v xml:space="preserve">         </v>
      </c>
      <c r="U626" s="25" t="s">
        <v>61</v>
      </c>
      <c r="V626" s="25" t="s">
        <v>61</v>
      </c>
      <c r="W626" s="25" t="s">
        <v>5617</v>
      </c>
      <c r="X626" s="25" t="s">
        <v>80</v>
      </c>
      <c r="Y626" s="25">
        <v>40</v>
      </c>
      <c r="AB626" s="25">
        <v>24</v>
      </c>
      <c r="AC626" s="25" t="s">
        <v>83</v>
      </c>
      <c r="AD626" s="25">
        <v>134</v>
      </c>
      <c r="AH626" s="25" t="str">
        <f t="shared" si="30"/>
        <v xml:space="preserve">CL 40   24 A 134   </v>
      </c>
      <c r="AI626" s="25" t="s">
        <v>61</v>
      </c>
      <c r="AJ626" s="25" t="s">
        <v>61</v>
      </c>
      <c r="AK626" s="25" t="s">
        <v>74</v>
      </c>
      <c r="AM626" s="25" t="s">
        <v>137</v>
      </c>
      <c r="AP626" s="25">
        <v>6</v>
      </c>
      <c r="AQ626" s="34">
        <v>41852</v>
      </c>
      <c r="AR626" s="34">
        <v>41884</v>
      </c>
      <c r="AS626" s="36">
        <f t="shared" si="32"/>
        <v>32</v>
      </c>
      <c r="AT626" s="25" t="s">
        <v>792</v>
      </c>
      <c r="AU626" s="25" t="s">
        <v>105</v>
      </c>
      <c r="AW626" s="38">
        <v>41884</v>
      </c>
      <c r="AX626" s="37" t="s">
        <v>4999</v>
      </c>
    </row>
    <row r="627" spans="1:84">
      <c r="B627" s="25" t="s">
        <v>5618</v>
      </c>
      <c r="C627" s="25">
        <v>1312447</v>
      </c>
      <c r="D627" s="25" t="s">
        <v>3686</v>
      </c>
      <c r="H627" s="25" t="s">
        <v>5619</v>
      </c>
      <c r="I627" s="25" t="s">
        <v>3496</v>
      </c>
      <c r="J627" s="25" t="s">
        <v>4141</v>
      </c>
      <c r="K627" s="25">
        <v>39</v>
      </c>
      <c r="M627" s="25" t="s">
        <v>66</v>
      </c>
      <c r="N627" s="25">
        <v>25</v>
      </c>
      <c r="O627" s="25" t="s">
        <v>298</v>
      </c>
      <c r="P627" s="25">
        <v>10</v>
      </c>
      <c r="T627" s="25" t="str">
        <f t="shared" si="31"/>
        <v xml:space="preserve">Cl 39  SUR 25 AA 10   </v>
      </c>
      <c r="U627" s="25" t="s">
        <v>61</v>
      </c>
      <c r="V627" s="25">
        <v>2709028</v>
      </c>
      <c r="W627" s="25" t="s">
        <v>82</v>
      </c>
      <c r="AH627" s="25" t="str">
        <f t="shared" si="30"/>
        <v xml:space="preserve">         </v>
      </c>
      <c r="AI627" s="25" t="s">
        <v>61</v>
      </c>
      <c r="AJ627" s="25" t="s">
        <v>61</v>
      </c>
      <c r="AK627" s="25" t="s">
        <v>454</v>
      </c>
      <c r="AM627" s="25" t="s">
        <v>160</v>
      </c>
      <c r="AP627" s="25">
        <v>6</v>
      </c>
      <c r="AQ627" s="34">
        <v>41852</v>
      </c>
      <c r="AS627" s="36">
        <f t="shared" si="32"/>
        <v>-41852</v>
      </c>
      <c r="AT627" s="25" t="s">
        <v>792</v>
      </c>
      <c r="AU627" s="25" t="s">
        <v>105</v>
      </c>
    </row>
    <row r="628" spans="1:84">
      <c r="A628" s="25" t="s">
        <v>5620</v>
      </c>
      <c r="B628" s="25" t="s">
        <v>5621</v>
      </c>
      <c r="C628" s="25">
        <v>138815</v>
      </c>
      <c r="D628" s="25" t="s">
        <v>3686</v>
      </c>
      <c r="H628" s="25" t="s">
        <v>5622</v>
      </c>
      <c r="I628" s="25" t="s">
        <v>5623</v>
      </c>
      <c r="J628" s="25" t="s">
        <v>63</v>
      </c>
      <c r="K628" s="25">
        <v>29</v>
      </c>
      <c r="L628" s="25" t="s">
        <v>83</v>
      </c>
      <c r="N628" s="25">
        <v>36</v>
      </c>
      <c r="P628" s="25">
        <v>72</v>
      </c>
      <c r="Q628" s="25" t="s">
        <v>66</v>
      </c>
      <c r="T628" s="25" t="str">
        <f t="shared" si="31"/>
        <v xml:space="preserve">KR 29 A  36  72 SUR  </v>
      </c>
      <c r="U628" s="25" t="s">
        <v>61</v>
      </c>
      <c r="V628" s="25">
        <v>3340616</v>
      </c>
      <c r="W628" s="25" t="s">
        <v>82</v>
      </c>
      <c r="AH628" s="25" t="str">
        <f t="shared" si="30"/>
        <v xml:space="preserve">         </v>
      </c>
      <c r="AI628" s="25" t="s">
        <v>61</v>
      </c>
      <c r="AJ628" s="25" t="s">
        <v>61</v>
      </c>
      <c r="AK628" s="25" t="s">
        <v>166</v>
      </c>
      <c r="AM628" s="25" t="s">
        <v>3923</v>
      </c>
      <c r="AP628" s="25">
        <v>5</v>
      </c>
      <c r="AQ628" s="34">
        <v>41840</v>
      </c>
      <c r="AR628" s="34">
        <v>41865</v>
      </c>
      <c r="AS628" s="36">
        <f t="shared" si="32"/>
        <v>25</v>
      </c>
      <c r="AT628" s="25" t="s">
        <v>792</v>
      </c>
      <c r="AU628" s="25" t="s">
        <v>15</v>
      </c>
    </row>
    <row r="629" spans="1:84">
      <c r="B629" s="25" t="s">
        <v>5624</v>
      </c>
      <c r="C629" s="25">
        <v>139557</v>
      </c>
      <c r="D629" s="25" t="s">
        <v>125</v>
      </c>
      <c r="H629" s="25" t="s">
        <v>5625</v>
      </c>
      <c r="I629" s="25" t="s">
        <v>5626</v>
      </c>
      <c r="R629" s="25" t="s">
        <v>5627</v>
      </c>
      <c r="S629" s="25" t="s">
        <v>5628</v>
      </c>
      <c r="T629" s="25" t="str">
        <f t="shared" si="31"/>
        <v xml:space="preserve">        KM 4  ESCOBERO</v>
      </c>
      <c r="U629" s="25">
        <v>34592674</v>
      </c>
      <c r="V629" s="25" t="s">
        <v>61</v>
      </c>
      <c r="W629" s="25" t="s">
        <v>82</v>
      </c>
      <c r="AH629" s="25" t="str">
        <f t="shared" si="30"/>
        <v xml:space="preserve">         </v>
      </c>
      <c r="AI629" s="25" t="s">
        <v>61</v>
      </c>
      <c r="AJ629" s="25" t="s">
        <v>61</v>
      </c>
      <c r="AL629" s="25" t="s">
        <v>347</v>
      </c>
      <c r="AN629" s="25" t="s">
        <v>137</v>
      </c>
      <c r="AP629" s="25">
        <v>10</v>
      </c>
      <c r="AQ629" s="34">
        <v>41855</v>
      </c>
      <c r="AR629" s="34">
        <v>41884</v>
      </c>
      <c r="AS629" s="36">
        <f t="shared" si="32"/>
        <v>29</v>
      </c>
      <c r="AT629" s="25" t="s">
        <v>815</v>
      </c>
      <c r="AU629" s="25" t="s">
        <v>15</v>
      </c>
      <c r="AW629" s="38">
        <v>41855</v>
      </c>
      <c r="AX629" s="37" t="s">
        <v>5629</v>
      </c>
      <c r="AY629" s="38">
        <v>41855</v>
      </c>
      <c r="CF629" s="38">
        <v>41940</v>
      </c>
    </row>
    <row r="630" spans="1:84">
      <c r="B630" s="25" t="s">
        <v>5630</v>
      </c>
      <c r="C630" s="25">
        <v>139700</v>
      </c>
      <c r="D630" s="25" t="s">
        <v>125</v>
      </c>
      <c r="H630" s="25" t="s">
        <v>5631</v>
      </c>
      <c r="I630" s="25" t="s">
        <v>676</v>
      </c>
      <c r="T630" s="25" t="str">
        <f t="shared" si="31"/>
        <v xml:space="preserve">         </v>
      </c>
      <c r="U630" s="25" t="s">
        <v>61</v>
      </c>
      <c r="V630" s="25" t="s">
        <v>61</v>
      </c>
      <c r="W630" s="25" t="s">
        <v>5632</v>
      </c>
      <c r="X630" s="25" t="s">
        <v>146</v>
      </c>
      <c r="Y630" s="25">
        <v>34</v>
      </c>
      <c r="Z630" s="25" t="s">
        <v>170</v>
      </c>
      <c r="AA630" s="25" t="s">
        <v>66</v>
      </c>
      <c r="AB630" s="25">
        <v>31</v>
      </c>
      <c r="AC630" s="25" t="s">
        <v>72</v>
      </c>
      <c r="AD630" s="25">
        <v>31</v>
      </c>
      <c r="AH630" s="25" t="str">
        <f t="shared" si="30"/>
        <v xml:space="preserve">TR 34 D SUR 31 F 31   </v>
      </c>
      <c r="AI630" s="25" t="s">
        <v>61</v>
      </c>
      <c r="AJ630" s="25" t="s">
        <v>61</v>
      </c>
      <c r="AK630" s="25" t="s">
        <v>279</v>
      </c>
      <c r="AM630" s="25" t="s">
        <v>4065</v>
      </c>
      <c r="AP630" s="25">
        <v>9</v>
      </c>
      <c r="AQ630" s="34">
        <v>41855</v>
      </c>
      <c r="AS630" s="36">
        <f t="shared" si="32"/>
        <v>-41855</v>
      </c>
      <c r="AT630" s="25" t="s">
        <v>792</v>
      </c>
      <c r="AU630" s="25" t="s">
        <v>105</v>
      </c>
    </row>
    <row r="631" spans="1:84">
      <c r="A631" s="25" t="s">
        <v>5633</v>
      </c>
      <c r="B631" s="25" t="s">
        <v>5634</v>
      </c>
      <c r="D631" s="25" t="s">
        <v>3686</v>
      </c>
      <c r="H631" s="25" t="s">
        <v>5635</v>
      </c>
      <c r="I631" s="25" t="s">
        <v>5636</v>
      </c>
      <c r="T631" s="25" t="str">
        <f t="shared" si="31"/>
        <v xml:space="preserve">         </v>
      </c>
      <c r="U631" s="25" t="s">
        <v>61</v>
      </c>
      <c r="V631" s="25">
        <v>3329505</v>
      </c>
      <c r="W631" s="25" t="s">
        <v>5637</v>
      </c>
      <c r="X631" s="25" t="s">
        <v>80</v>
      </c>
      <c r="Y631" s="25">
        <v>36</v>
      </c>
      <c r="Z631" s="25" t="s">
        <v>170</v>
      </c>
      <c r="AA631" s="25" t="s">
        <v>66</v>
      </c>
      <c r="AB631" s="25">
        <v>270</v>
      </c>
      <c r="AD631" s="25">
        <v>39</v>
      </c>
      <c r="AH631" s="25" t="str">
        <f t="shared" si="30"/>
        <v xml:space="preserve">CL 36 D SUR 270  39   </v>
      </c>
      <c r="AI631" s="25" t="s">
        <v>61</v>
      </c>
      <c r="AJ631" s="25">
        <v>2760660</v>
      </c>
      <c r="AK631" s="25" t="s">
        <v>276</v>
      </c>
      <c r="AM631" s="25" t="s">
        <v>4423</v>
      </c>
      <c r="AP631" s="25">
        <v>5</v>
      </c>
      <c r="AQ631" s="34">
        <v>41851</v>
      </c>
      <c r="AS631" s="36">
        <f t="shared" si="32"/>
        <v>-41851</v>
      </c>
      <c r="AT631" s="25" t="s">
        <v>792</v>
      </c>
      <c r="AU631" s="25" t="s">
        <v>15</v>
      </c>
    </row>
    <row r="632" spans="1:84">
      <c r="B632" s="25" t="s">
        <v>5638</v>
      </c>
      <c r="C632" s="25">
        <v>1312892</v>
      </c>
      <c r="E632" s="25" t="s">
        <v>101</v>
      </c>
      <c r="H632" s="25" t="s">
        <v>5639</v>
      </c>
      <c r="I632" s="25" t="s">
        <v>5640</v>
      </c>
      <c r="J632" s="25" t="s">
        <v>4141</v>
      </c>
      <c r="K632" s="25">
        <v>41</v>
      </c>
      <c r="L632" s="25" t="s">
        <v>83</v>
      </c>
      <c r="M632" s="25" t="s">
        <v>66</v>
      </c>
      <c r="N632" s="25">
        <v>31</v>
      </c>
      <c r="P632" s="25">
        <v>13</v>
      </c>
      <c r="R632" s="25">
        <v>1.7</v>
      </c>
      <c r="T632" s="25" t="str">
        <f t="shared" si="31"/>
        <v xml:space="preserve">Cl 41 A SUR 31  13  1,7 </v>
      </c>
      <c r="U632" s="25" t="s">
        <v>61</v>
      </c>
      <c r="V632" s="25" t="s">
        <v>61</v>
      </c>
      <c r="W632" s="25" t="s">
        <v>199</v>
      </c>
      <c r="AH632" s="25" t="str">
        <f t="shared" si="30"/>
        <v xml:space="preserve">         </v>
      </c>
      <c r="AI632" s="25" t="s">
        <v>61</v>
      </c>
      <c r="AJ632" s="25" t="s">
        <v>61</v>
      </c>
      <c r="AK632" s="25" t="s">
        <v>67</v>
      </c>
      <c r="AM632" s="25" t="s">
        <v>68</v>
      </c>
      <c r="AP632" s="25">
        <v>7</v>
      </c>
      <c r="AQ632" s="34">
        <v>41857</v>
      </c>
      <c r="AR632" s="34">
        <v>41885</v>
      </c>
      <c r="AS632" s="36">
        <f t="shared" si="32"/>
        <v>28</v>
      </c>
      <c r="AT632" s="25" t="s">
        <v>792</v>
      </c>
      <c r="AU632" s="25" t="s">
        <v>202</v>
      </c>
      <c r="AW632" s="38">
        <v>41885</v>
      </c>
      <c r="AX632" s="37" t="s">
        <v>4999</v>
      </c>
    </row>
    <row r="633" spans="1:84">
      <c r="B633" s="25" t="s">
        <v>5641</v>
      </c>
      <c r="C633" s="25">
        <v>1312868</v>
      </c>
      <c r="E633" s="25" t="s">
        <v>58</v>
      </c>
      <c r="H633" s="25" t="s">
        <v>482</v>
      </c>
      <c r="I633" s="25" t="s">
        <v>134</v>
      </c>
      <c r="T633" s="25" t="str">
        <f t="shared" si="31"/>
        <v xml:space="preserve">         </v>
      </c>
      <c r="U633" s="25" t="s">
        <v>61</v>
      </c>
      <c r="V633" s="25">
        <v>4032000</v>
      </c>
      <c r="W633" s="25" t="s">
        <v>82</v>
      </c>
      <c r="X633" s="25" t="s">
        <v>63</v>
      </c>
      <c r="Y633" s="25">
        <v>32</v>
      </c>
      <c r="AB633" s="25">
        <v>38</v>
      </c>
      <c r="AD633" s="25">
        <v>31</v>
      </c>
      <c r="AE633" s="25" t="s">
        <v>66</v>
      </c>
      <c r="AG633" s="25">
        <v>201</v>
      </c>
      <c r="AH633" s="25" t="str">
        <f t="shared" si="30"/>
        <v>KR 32   38  31 SUR  201</v>
      </c>
      <c r="AI633" s="25" t="s">
        <v>61</v>
      </c>
      <c r="AJ633" s="25" t="s">
        <v>61</v>
      </c>
      <c r="AK633" s="25" t="s">
        <v>211</v>
      </c>
      <c r="AM633" s="25" t="s">
        <v>3889</v>
      </c>
      <c r="AP633" s="25">
        <v>9</v>
      </c>
      <c r="AQ633" s="34">
        <v>41856</v>
      </c>
      <c r="AR633" s="34">
        <v>41873</v>
      </c>
      <c r="AS633" s="36">
        <f t="shared" si="32"/>
        <v>17</v>
      </c>
      <c r="AT633" s="25" t="s">
        <v>792</v>
      </c>
      <c r="AU633" s="25" t="s">
        <v>105</v>
      </c>
      <c r="AW633" s="38">
        <v>41873</v>
      </c>
      <c r="AX633" s="37" t="s">
        <v>5642</v>
      </c>
    </row>
    <row r="634" spans="1:84">
      <c r="B634" s="25" t="s">
        <v>5643</v>
      </c>
      <c r="C634" s="25">
        <v>1312871</v>
      </c>
      <c r="E634" s="25" t="s">
        <v>58</v>
      </c>
      <c r="H634" s="25" t="s">
        <v>482</v>
      </c>
      <c r="I634" s="25" t="s">
        <v>273</v>
      </c>
      <c r="T634" s="25" t="str">
        <f t="shared" si="31"/>
        <v xml:space="preserve">         </v>
      </c>
      <c r="U634" s="25" t="s">
        <v>61</v>
      </c>
      <c r="V634" s="25" t="s">
        <v>61</v>
      </c>
      <c r="W634" s="25" t="s">
        <v>5644</v>
      </c>
      <c r="X634" s="25" t="s">
        <v>146</v>
      </c>
      <c r="Y634" s="25">
        <v>35</v>
      </c>
      <c r="Z634" s="25" t="s">
        <v>104</v>
      </c>
      <c r="AA634" s="25" t="s">
        <v>66</v>
      </c>
      <c r="AB634" s="25">
        <v>31</v>
      </c>
      <c r="AD634" s="25">
        <v>14</v>
      </c>
      <c r="AH634" s="25" t="str">
        <f t="shared" si="30"/>
        <v xml:space="preserve">TR 35 B SUR 31  14   </v>
      </c>
      <c r="AI634" s="25" t="s">
        <v>61</v>
      </c>
      <c r="AJ634" s="25" t="s">
        <v>61</v>
      </c>
      <c r="AK634" s="25" t="s">
        <v>262</v>
      </c>
      <c r="AM634" s="25" t="s">
        <v>4491</v>
      </c>
      <c r="AP634" s="25">
        <v>3</v>
      </c>
      <c r="AQ634" s="34">
        <v>41856</v>
      </c>
      <c r="AR634" s="34">
        <v>41856</v>
      </c>
      <c r="AS634" s="36">
        <f t="shared" si="32"/>
        <v>0</v>
      </c>
      <c r="AT634" s="25" t="s">
        <v>792</v>
      </c>
      <c r="AU634" s="25" t="s">
        <v>15</v>
      </c>
      <c r="AW634" s="38">
        <v>41856</v>
      </c>
      <c r="AX634" s="37" t="s">
        <v>5255</v>
      </c>
      <c r="AY634" s="38">
        <v>41870</v>
      </c>
      <c r="CF634" s="38">
        <v>41927</v>
      </c>
    </row>
    <row r="635" spans="1:84">
      <c r="B635" s="25" t="s">
        <v>5645</v>
      </c>
      <c r="C635" s="25" t="s">
        <v>5646</v>
      </c>
      <c r="E635" s="25" t="s">
        <v>101</v>
      </c>
      <c r="H635" s="25" t="s">
        <v>5647</v>
      </c>
      <c r="I635" s="25" t="s">
        <v>273</v>
      </c>
      <c r="T635" s="25" t="str">
        <f t="shared" si="31"/>
        <v xml:space="preserve">         </v>
      </c>
      <c r="U635" s="25" t="s">
        <v>61</v>
      </c>
      <c r="V635" s="25" t="s">
        <v>61</v>
      </c>
      <c r="W635" s="25" t="s">
        <v>5648</v>
      </c>
      <c r="X635" s="25" t="s">
        <v>80</v>
      </c>
      <c r="Y635" s="25">
        <v>52</v>
      </c>
      <c r="Z635" s="25" t="s">
        <v>104</v>
      </c>
      <c r="AA635" s="25" t="s">
        <v>66</v>
      </c>
      <c r="AB635" s="25">
        <v>40</v>
      </c>
      <c r="AD635" s="25">
        <v>119</v>
      </c>
      <c r="AH635" s="25" t="str">
        <f t="shared" si="30"/>
        <v xml:space="preserve">CL 52 B SUR 40  119   </v>
      </c>
      <c r="AI635" s="25" t="s">
        <v>61</v>
      </c>
      <c r="AJ635" s="25" t="s">
        <v>61</v>
      </c>
      <c r="AK635" s="25" t="s">
        <v>225</v>
      </c>
      <c r="AM635" s="25" t="s">
        <v>226</v>
      </c>
      <c r="AP635" s="25">
        <v>7</v>
      </c>
      <c r="AQ635" s="34">
        <v>41856</v>
      </c>
      <c r="AR635" s="34">
        <v>41893</v>
      </c>
      <c r="AS635" s="36">
        <f t="shared" si="32"/>
        <v>37</v>
      </c>
      <c r="AT635" s="25" t="s">
        <v>792</v>
      </c>
      <c r="AU635" s="25" t="s">
        <v>202</v>
      </c>
      <c r="AW635" s="38">
        <v>41893</v>
      </c>
      <c r="AX635" s="37" t="s">
        <v>5255</v>
      </c>
    </row>
    <row r="636" spans="1:84">
      <c r="B636" s="25" t="s">
        <v>5649</v>
      </c>
      <c r="C636" s="25">
        <v>1312885</v>
      </c>
      <c r="E636" s="25" t="s">
        <v>101</v>
      </c>
      <c r="H636" s="25" t="s">
        <v>5650</v>
      </c>
      <c r="I636" s="25" t="s">
        <v>231</v>
      </c>
      <c r="T636" s="25" t="str">
        <f t="shared" si="31"/>
        <v xml:space="preserve">         </v>
      </c>
      <c r="U636" s="25" t="s">
        <v>61</v>
      </c>
      <c r="V636" s="25" t="s">
        <v>61</v>
      </c>
      <c r="W636" s="25" t="s">
        <v>5651</v>
      </c>
      <c r="X636" s="25" t="s">
        <v>146</v>
      </c>
      <c r="Y636" s="25">
        <v>34</v>
      </c>
      <c r="Z636" s="25" t="s">
        <v>170</v>
      </c>
      <c r="AA636" s="25" t="s">
        <v>66</v>
      </c>
      <c r="AB636" s="25">
        <v>29</v>
      </c>
      <c r="AD636" s="25">
        <v>106</v>
      </c>
      <c r="AG636" s="25">
        <v>114</v>
      </c>
      <c r="AH636" s="25" t="str">
        <f t="shared" si="30"/>
        <v>TR 34 D SUR 29  106   114</v>
      </c>
      <c r="AI636" s="25" t="s">
        <v>61</v>
      </c>
      <c r="AJ636" s="25" t="s">
        <v>61</v>
      </c>
      <c r="AK636" s="25" t="s">
        <v>194</v>
      </c>
      <c r="AP636" s="25">
        <v>3</v>
      </c>
      <c r="AQ636" s="34">
        <v>41857</v>
      </c>
      <c r="AR636" s="34">
        <v>41885</v>
      </c>
      <c r="AS636" s="36">
        <f t="shared" si="32"/>
        <v>28</v>
      </c>
      <c r="AT636" s="25" t="s">
        <v>792</v>
      </c>
      <c r="AU636" s="25" t="s">
        <v>202</v>
      </c>
      <c r="AW636" s="38">
        <v>41885</v>
      </c>
      <c r="AX636" s="37" t="s">
        <v>4999</v>
      </c>
    </row>
    <row r="637" spans="1:84">
      <c r="B637" s="25" t="s">
        <v>5652</v>
      </c>
      <c r="C637" s="25">
        <v>1312901</v>
      </c>
      <c r="E637" s="25" t="s">
        <v>58</v>
      </c>
      <c r="H637" s="25" t="s">
        <v>482</v>
      </c>
      <c r="I637" s="25" t="s">
        <v>273</v>
      </c>
      <c r="T637" s="25" t="str">
        <f t="shared" si="31"/>
        <v xml:space="preserve">         </v>
      </c>
      <c r="U637" s="25" t="s">
        <v>61</v>
      </c>
      <c r="V637" s="25" t="s">
        <v>61</v>
      </c>
      <c r="W637" s="25" t="s">
        <v>5653</v>
      </c>
      <c r="X637" s="25" t="s">
        <v>80</v>
      </c>
      <c r="Y637" s="25">
        <v>39</v>
      </c>
      <c r="Z637" s="25" t="s">
        <v>104</v>
      </c>
      <c r="AA637" s="25" t="s">
        <v>66</v>
      </c>
      <c r="AB637" s="25">
        <v>47</v>
      </c>
      <c r="AC637" s="25" t="s">
        <v>83</v>
      </c>
      <c r="AD637" s="25">
        <v>8</v>
      </c>
      <c r="AG637" s="25">
        <v>201</v>
      </c>
      <c r="AH637" s="25" t="str">
        <f t="shared" si="30"/>
        <v>CL 39 B SUR 47 A 8   201</v>
      </c>
      <c r="AI637" s="25" t="s">
        <v>61</v>
      </c>
      <c r="AJ637" s="25" t="s">
        <v>61</v>
      </c>
      <c r="AK637" s="25" t="s">
        <v>3530</v>
      </c>
      <c r="AP637" s="25">
        <v>8</v>
      </c>
      <c r="AQ637" s="34">
        <v>41857</v>
      </c>
      <c r="AR637" s="34">
        <v>41857</v>
      </c>
      <c r="AS637" s="36">
        <f t="shared" si="32"/>
        <v>0</v>
      </c>
      <c r="AT637" s="25" t="s">
        <v>792</v>
      </c>
      <c r="AU637" s="25" t="s">
        <v>15</v>
      </c>
      <c r="AW637" s="38">
        <v>41857</v>
      </c>
      <c r="AX637" s="37" t="s">
        <v>5547</v>
      </c>
      <c r="AY637" s="38">
        <v>41933</v>
      </c>
      <c r="CF637" s="38">
        <v>41940</v>
      </c>
    </row>
    <row r="638" spans="1:84">
      <c r="B638" s="25" t="s">
        <v>5654</v>
      </c>
      <c r="C638" s="25">
        <v>1312919</v>
      </c>
      <c r="E638" s="25" t="s">
        <v>101</v>
      </c>
      <c r="H638" s="25" t="s">
        <v>694</v>
      </c>
      <c r="I638" s="25" t="s">
        <v>231</v>
      </c>
      <c r="T638" s="25" t="str">
        <f t="shared" si="31"/>
        <v xml:space="preserve">         </v>
      </c>
      <c r="U638" s="25" t="s">
        <v>61</v>
      </c>
      <c r="V638" s="25" t="s">
        <v>61</v>
      </c>
      <c r="W638" s="25" t="s">
        <v>1960</v>
      </c>
      <c r="AB638" s="25">
        <v>31</v>
      </c>
      <c r="AD638" s="25">
        <v>45</v>
      </c>
      <c r="AF638" s="25">
        <v>1.1000000000000001</v>
      </c>
      <c r="AG638" s="25">
        <v>402</v>
      </c>
      <c r="AH638" s="25" t="str">
        <f t="shared" si="30"/>
        <v xml:space="preserve">    31  45  1,1 402</v>
      </c>
      <c r="AI638" s="25" t="s">
        <v>61</v>
      </c>
      <c r="AJ638" s="25" t="s">
        <v>61</v>
      </c>
      <c r="AK638" s="25" t="s">
        <v>67</v>
      </c>
      <c r="AP638" s="25">
        <v>7</v>
      </c>
      <c r="AQ638" s="34">
        <v>41862</v>
      </c>
      <c r="AR638" s="34">
        <v>41885</v>
      </c>
      <c r="AS638" s="36">
        <f t="shared" si="32"/>
        <v>23</v>
      </c>
      <c r="AT638" s="25" t="s">
        <v>792</v>
      </c>
      <c r="AU638" s="25" t="s">
        <v>202</v>
      </c>
      <c r="AW638" s="38">
        <v>41885</v>
      </c>
      <c r="AX638" s="37" t="s">
        <v>4999</v>
      </c>
    </row>
    <row r="639" spans="1:84">
      <c r="B639" s="25" t="s">
        <v>5655</v>
      </c>
      <c r="C639" s="25">
        <v>1312920</v>
      </c>
      <c r="E639" s="25" t="s">
        <v>101</v>
      </c>
      <c r="H639" s="25" t="s">
        <v>694</v>
      </c>
      <c r="I639" s="25" t="s">
        <v>231</v>
      </c>
      <c r="T639" s="25" t="str">
        <f t="shared" si="31"/>
        <v xml:space="preserve">         </v>
      </c>
      <c r="U639" s="25" t="s">
        <v>61</v>
      </c>
      <c r="V639" s="25" t="s">
        <v>61</v>
      </c>
      <c r="W639" s="25" t="s">
        <v>82</v>
      </c>
      <c r="AB639" s="25">
        <v>31</v>
      </c>
      <c r="AD639" s="25">
        <v>45</v>
      </c>
      <c r="AF639" s="25">
        <v>1.1000000000000001</v>
      </c>
      <c r="AG639" s="25">
        <v>502</v>
      </c>
      <c r="AH639" s="25" t="str">
        <f t="shared" si="30"/>
        <v xml:space="preserve">    31  45  1,1 502</v>
      </c>
      <c r="AI639" s="25" t="s">
        <v>61</v>
      </c>
      <c r="AJ639" s="25" t="s">
        <v>61</v>
      </c>
      <c r="AK639" s="25" t="s">
        <v>67</v>
      </c>
      <c r="AP639" s="25">
        <v>7</v>
      </c>
      <c r="AQ639" s="34">
        <v>41862</v>
      </c>
      <c r="AR639" s="34">
        <v>41863</v>
      </c>
      <c r="AS639" s="36">
        <f t="shared" si="32"/>
        <v>1</v>
      </c>
      <c r="AT639" s="25" t="s">
        <v>792</v>
      </c>
      <c r="AU639" s="25" t="s">
        <v>15</v>
      </c>
    </row>
    <row r="640" spans="1:84">
      <c r="B640" s="25" t="s">
        <v>5656</v>
      </c>
      <c r="C640" s="25">
        <v>1312925</v>
      </c>
      <c r="E640" s="25" t="s">
        <v>101</v>
      </c>
      <c r="H640" s="25" t="s">
        <v>5657</v>
      </c>
      <c r="I640" s="25" t="s">
        <v>5658</v>
      </c>
      <c r="J640" s="25" t="s">
        <v>63</v>
      </c>
      <c r="K640" s="25">
        <v>29</v>
      </c>
      <c r="N640" s="25">
        <v>40</v>
      </c>
      <c r="O640" s="25" t="s">
        <v>81</v>
      </c>
      <c r="P640" s="25">
        <v>88</v>
      </c>
      <c r="Q640" s="25" t="s">
        <v>66</v>
      </c>
      <c r="T640" s="25" t="str">
        <f t="shared" si="31"/>
        <v xml:space="preserve">KR 29   40 C 88 SUR  </v>
      </c>
      <c r="U640" s="25">
        <v>8349356</v>
      </c>
      <c r="V640" s="25">
        <v>2769389</v>
      </c>
      <c r="W640" s="25" t="s">
        <v>82</v>
      </c>
      <c r="X640" s="25" t="s">
        <v>63</v>
      </c>
      <c r="Y640" s="25">
        <v>29</v>
      </c>
      <c r="AB640" s="25">
        <v>40</v>
      </c>
      <c r="AC640" s="25" t="s">
        <v>315</v>
      </c>
      <c r="AH640" s="25" t="str">
        <f t="shared" si="30"/>
        <v xml:space="preserve">KR 29   40 E    </v>
      </c>
      <c r="AI640" s="25" t="s">
        <v>61</v>
      </c>
      <c r="AJ640" s="25" t="s">
        <v>61</v>
      </c>
      <c r="AK640" s="25" t="s">
        <v>3937</v>
      </c>
      <c r="AP640" s="25">
        <v>6</v>
      </c>
      <c r="AQ640" s="34">
        <v>41862</v>
      </c>
      <c r="AR640" s="34">
        <v>41862</v>
      </c>
      <c r="AS640" s="36">
        <f t="shared" si="32"/>
        <v>0</v>
      </c>
      <c r="AT640" s="25" t="s">
        <v>792</v>
      </c>
      <c r="AU640" s="25" t="s">
        <v>15</v>
      </c>
      <c r="AW640" s="38">
        <v>41862</v>
      </c>
      <c r="AX640" s="37" t="s">
        <v>5659</v>
      </c>
      <c r="AY640" s="38">
        <v>41884</v>
      </c>
      <c r="CF640" s="38">
        <v>41927</v>
      </c>
    </row>
    <row r="641" spans="1:84">
      <c r="B641" s="25" t="s">
        <v>5660</v>
      </c>
      <c r="C641" s="25" t="s">
        <v>5661</v>
      </c>
      <c r="D641" s="25" t="s">
        <v>3591</v>
      </c>
      <c r="H641" s="25" t="s">
        <v>5662</v>
      </c>
      <c r="I641" s="25" t="s">
        <v>5663</v>
      </c>
      <c r="J641" s="25" t="s">
        <v>4141</v>
      </c>
      <c r="K641" s="25">
        <v>48</v>
      </c>
      <c r="L641" s="25" t="s">
        <v>72</v>
      </c>
      <c r="M641" s="25" t="s">
        <v>66</v>
      </c>
      <c r="N641" s="25">
        <v>39</v>
      </c>
      <c r="O641" s="25" t="s">
        <v>104</v>
      </c>
      <c r="P641" s="25">
        <v>314</v>
      </c>
      <c r="T641" s="25" t="str">
        <f t="shared" si="31"/>
        <v xml:space="preserve">Cl 48 F SUR 39 B 314   </v>
      </c>
      <c r="U641" s="25">
        <v>43730622</v>
      </c>
      <c r="V641" s="25" t="s">
        <v>5664</v>
      </c>
      <c r="W641" s="25" t="s">
        <v>5665</v>
      </c>
      <c r="X641" s="25" t="s">
        <v>80</v>
      </c>
      <c r="Y641" s="25">
        <v>48</v>
      </c>
      <c r="Z641" s="25" t="s">
        <v>72</v>
      </c>
      <c r="AA641" s="25" t="s">
        <v>66</v>
      </c>
      <c r="AB641" s="25">
        <v>39</v>
      </c>
      <c r="AC641" s="25" t="s">
        <v>104</v>
      </c>
      <c r="AD641" s="25">
        <v>314</v>
      </c>
      <c r="AG641" s="25">
        <v>1202</v>
      </c>
      <c r="AH641" s="25" t="str">
        <f t="shared" si="30"/>
        <v>CL 48 F SUR 39 B 314   1202</v>
      </c>
      <c r="AI641" s="25" t="s">
        <v>61</v>
      </c>
      <c r="AJ641" s="25" t="s">
        <v>61</v>
      </c>
      <c r="AK641" s="25" t="s">
        <v>225</v>
      </c>
      <c r="AP641" s="25">
        <v>7</v>
      </c>
      <c r="AQ641" s="34">
        <v>41857</v>
      </c>
      <c r="AR641" s="34">
        <v>41899</v>
      </c>
      <c r="AS641" s="36">
        <f t="shared" si="32"/>
        <v>42</v>
      </c>
      <c r="AT641" s="25" t="s">
        <v>806</v>
      </c>
      <c r="AU641" s="25" t="s">
        <v>15</v>
      </c>
      <c r="AW641" s="38">
        <v>41899</v>
      </c>
      <c r="AX641" s="37" t="s">
        <v>720</v>
      </c>
    </row>
    <row r="642" spans="1:84">
      <c r="B642" s="25" t="s">
        <v>5666</v>
      </c>
      <c r="C642" s="25">
        <v>1312914</v>
      </c>
      <c r="D642" s="25" t="s">
        <v>3928</v>
      </c>
      <c r="H642" s="25" t="s">
        <v>5667</v>
      </c>
      <c r="I642" s="25" t="s">
        <v>60</v>
      </c>
      <c r="T642" s="25" t="str">
        <f t="shared" si="31"/>
        <v xml:space="preserve">         </v>
      </c>
      <c r="U642" s="25" t="s">
        <v>61</v>
      </c>
      <c r="V642" s="25" t="s">
        <v>61</v>
      </c>
      <c r="W642" s="25" t="s">
        <v>82</v>
      </c>
      <c r="X642" s="25" t="s">
        <v>80</v>
      </c>
      <c r="Y642" s="25">
        <v>40</v>
      </c>
      <c r="AA642" s="25" t="s">
        <v>66</v>
      </c>
      <c r="AB642" s="25">
        <v>41</v>
      </c>
      <c r="AD642" s="25">
        <v>34</v>
      </c>
      <c r="AH642" s="25" t="str">
        <f t="shared" si="30"/>
        <v xml:space="preserve">CL 40  SUR 41  34   </v>
      </c>
      <c r="AI642" s="25" t="s">
        <v>61</v>
      </c>
      <c r="AJ642" s="25" t="s">
        <v>61</v>
      </c>
      <c r="AK642" s="25" t="s">
        <v>67</v>
      </c>
      <c r="AP642" s="25">
        <v>7</v>
      </c>
      <c r="AQ642" s="34">
        <v>41862</v>
      </c>
      <c r="AR642" s="34">
        <v>41862</v>
      </c>
      <c r="AS642" s="36">
        <f t="shared" si="32"/>
        <v>0</v>
      </c>
      <c r="AT642" s="25" t="s">
        <v>792</v>
      </c>
      <c r="AU642" s="25" t="s">
        <v>195</v>
      </c>
    </row>
    <row r="643" spans="1:84">
      <c r="B643" s="25" t="s">
        <v>5668</v>
      </c>
      <c r="C643" s="25">
        <v>1312926</v>
      </c>
      <c r="E643" s="25" t="s">
        <v>286</v>
      </c>
      <c r="H643" s="25" t="s">
        <v>4529</v>
      </c>
      <c r="I643" s="25" t="s">
        <v>273</v>
      </c>
      <c r="T643" s="25" t="str">
        <f t="shared" si="31"/>
        <v xml:space="preserve">         </v>
      </c>
      <c r="U643" s="25" t="s">
        <v>61</v>
      </c>
      <c r="V643" s="25" t="s">
        <v>61</v>
      </c>
      <c r="W643" s="25" t="s">
        <v>5669</v>
      </c>
      <c r="X643" s="25" t="s">
        <v>80</v>
      </c>
      <c r="Y643" s="25">
        <v>40</v>
      </c>
      <c r="Z643" s="25" t="s">
        <v>3426</v>
      </c>
      <c r="AA643" s="25" t="s">
        <v>66</v>
      </c>
      <c r="AB643" s="25">
        <v>38</v>
      </c>
      <c r="AD643" s="25">
        <v>85</v>
      </c>
      <c r="AH643" s="25" t="str">
        <f t="shared" si="30"/>
        <v xml:space="preserve">CL 40 c SUR 38  85   </v>
      </c>
      <c r="AI643" s="25" t="s">
        <v>61</v>
      </c>
      <c r="AJ643" s="25">
        <v>3128085</v>
      </c>
      <c r="AK643" s="25" t="s">
        <v>67</v>
      </c>
      <c r="AP643" s="25">
        <v>7</v>
      </c>
      <c r="AQ643" s="34">
        <v>41862</v>
      </c>
      <c r="AR643" s="34">
        <v>41862</v>
      </c>
      <c r="AS643" s="36">
        <f t="shared" si="32"/>
        <v>0</v>
      </c>
      <c r="AT643" s="25" t="s">
        <v>792</v>
      </c>
      <c r="AU643" s="25" t="s">
        <v>195</v>
      </c>
    </row>
    <row r="644" spans="1:84">
      <c r="B644" s="25" t="s">
        <v>5670</v>
      </c>
      <c r="C644" s="25">
        <v>1311878</v>
      </c>
      <c r="D644" s="25" t="s">
        <v>3591</v>
      </c>
      <c r="H644" s="25" t="s">
        <v>5671</v>
      </c>
      <c r="I644" s="25" t="s">
        <v>3015</v>
      </c>
      <c r="T644" s="25" t="str">
        <f t="shared" si="31"/>
        <v xml:space="preserve">         </v>
      </c>
      <c r="U644" s="25" t="s">
        <v>61</v>
      </c>
      <c r="V644" s="25" t="s">
        <v>61</v>
      </c>
      <c r="W644" s="25" t="s">
        <v>5672</v>
      </c>
      <c r="X644" s="25" t="s">
        <v>146</v>
      </c>
      <c r="Y644" s="25">
        <v>34</v>
      </c>
      <c r="AA644" s="25" t="s">
        <v>66</v>
      </c>
      <c r="AB644" s="25">
        <v>32</v>
      </c>
      <c r="AC644" s="25" t="s">
        <v>104</v>
      </c>
      <c r="AD644" s="25">
        <v>59</v>
      </c>
      <c r="AG644" s="25">
        <v>301</v>
      </c>
      <c r="AH644" s="25" t="str">
        <f t="shared" si="30"/>
        <v>TR 34  SUR 32 B 59   301</v>
      </c>
      <c r="AI644" s="25" t="s">
        <v>61</v>
      </c>
      <c r="AJ644" s="25" t="s">
        <v>61</v>
      </c>
      <c r="AK644" s="25" t="s">
        <v>496</v>
      </c>
      <c r="AP644" s="25">
        <v>9</v>
      </c>
      <c r="AQ644" s="34">
        <v>41862</v>
      </c>
      <c r="AS644" s="36">
        <f t="shared" si="32"/>
        <v>-41862</v>
      </c>
      <c r="AT644" s="25" t="s">
        <v>792</v>
      </c>
      <c r="AU644" s="25" t="s">
        <v>15</v>
      </c>
      <c r="AW644" s="38">
        <v>41862</v>
      </c>
      <c r="AX644" s="37" t="s">
        <v>5673</v>
      </c>
      <c r="AY644" s="38">
        <v>41830</v>
      </c>
      <c r="BL644" s="38">
        <v>41904</v>
      </c>
      <c r="BM644" s="38">
        <v>41904</v>
      </c>
      <c r="CF644" s="38">
        <v>41927</v>
      </c>
    </row>
    <row r="645" spans="1:84">
      <c r="B645" s="25" t="s">
        <v>5674</v>
      </c>
      <c r="C645" s="25" t="s">
        <v>5675</v>
      </c>
      <c r="D645" s="25" t="s">
        <v>3591</v>
      </c>
      <c r="H645" s="25" t="s">
        <v>768</v>
      </c>
      <c r="I645" s="25" t="s">
        <v>5676</v>
      </c>
      <c r="J645" s="25" t="s">
        <v>289</v>
      </c>
      <c r="K645" s="25">
        <v>30</v>
      </c>
      <c r="N645" s="25">
        <v>34</v>
      </c>
      <c r="O645" s="25" t="s">
        <v>104</v>
      </c>
      <c r="P645" s="25">
        <v>33</v>
      </c>
      <c r="Q645" s="25" t="s">
        <v>66</v>
      </c>
      <c r="T645" s="25" t="str">
        <f t="shared" si="31"/>
        <v xml:space="preserve">DG 30   34 B 33 SUR  </v>
      </c>
      <c r="U645" s="25">
        <v>32295426</v>
      </c>
      <c r="V645" s="25">
        <v>2664176</v>
      </c>
      <c r="W645" s="25" t="s">
        <v>5677</v>
      </c>
      <c r="X645" s="25" t="s">
        <v>289</v>
      </c>
      <c r="Y645" s="25">
        <v>30</v>
      </c>
      <c r="Z645" s="25" t="s">
        <v>83</v>
      </c>
      <c r="AB645" s="25">
        <v>34</v>
      </c>
      <c r="AC645" s="25" t="s">
        <v>104</v>
      </c>
      <c r="AD645" s="25">
        <v>60</v>
      </c>
      <c r="AE645" s="25" t="s">
        <v>66</v>
      </c>
      <c r="AH645" s="25" t="str">
        <f t="shared" si="30"/>
        <v xml:space="preserve">DG 30 A  34 B 60 SUR  </v>
      </c>
      <c r="AI645" s="25" t="s">
        <v>61</v>
      </c>
      <c r="AJ645" s="25">
        <v>2768384</v>
      </c>
      <c r="AK645" s="25" t="s">
        <v>194</v>
      </c>
      <c r="AP645" s="25">
        <v>3</v>
      </c>
      <c r="AQ645" s="34">
        <v>41862</v>
      </c>
      <c r="AR645" s="34">
        <v>41879</v>
      </c>
      <c r="AS645" s="36">
        <f t="shared" si="32"/>
        <v>17</v>
      </c>
      <c r="AT645" s="25" t="s">
        <v>792</v>
      </c>
      <c r="AU645" s="25" t="s">
        <v>15</v>
      </c>
      <c r="CF645" s="38">
        <v>41883</v>
      </c>
    </row>
    <row r="646" spans="1:84">
      <c r="B646" s="25" t="s">
        <v>5678</v>
      </c>
      <c r="C646" s="25">
        <v>1312944</v>
      </c>
      <c r="E646" s="25" t="s">
        <v>101</v>
      </c>
      <c r="H646" s="25" t="s">
        <v>5679</v>
      </c>
      <c r="I646" s="25" t="s">
        <v>60</v>
      </c>
      <c r="T646" s="25" t="str">
        <f t="shared" si="31"/>
        <v xml:space="preserve">         </v>
      </c>
      <c r="U646" s="25" t="s">
        <v>61</v>
      </c>
      <c r="V646" s="25" t="s">
        <v>61</v>
      </c>
      <c r="W646" s="25" t="s">
        <v>273</v>
      </c>
      <c r="X646" s="25" t="s">
        <v>80</v>
      </c>
      <c r="Y646" s="25">
        <v>37</v>
      </c>
      <c r="AA646" s="25" t="s">
        <v>66</v>
      </c>
      <c r="AB646" s="25">
        <v>41</v>
      </c>
      <c r="AH646" s="25" t="str">
        <f t="shared" ref="AH646:AH709" si="33">CONCATENATE(X646," ",Y646," ",Z646," ",AA646," ",AB646," ",AC646," ",AD646," ",AE646," ",AF646," ",AG646)</f>
        <v xml:space="preserve">CL 37  SUR 41     </v>
      </c>
      <c r="AI646" s="25" t="s">
        <v>61</v>
      </c>
      <c r="AJ646" s="25" t="s">
        <v>61</v>
      </c>
      <c r="AK646" s="25" t="s">
        <v>3623</v>
      </c>
      <c r="AP646" s="25">
        <v>9</v>
      </c>
      <c r="AQ646" s="34">
        <v>41863</v>
      </c>
      <c r="AR646" s="34">
        <v>41885</v>
      </c>
      <c r="AS646" s="36">
        <f t="shared" si="32"/>
        <v>22</v>
      </c>
      <c r="AT646" s="25" t="s">
        <v>792</v>
      </c>
      <c r="AU646" s="25" t="s">
        <v>202</v>
      </c>
      <c r="AW646" s="38">
        <v>41885</v>
      </c>
      <c r="AX646" s="37" t="s">
        <v>4999</v>
      </c>
    </row>
    <row r="647" spans="1:84">
      <c r="B647" s="25" t="s">
        <v>5680</v>
      </c>
      <c r="C647" s="25" t="s">
        <v>5681</v>
      </c>
      <c r="D647" s="25" t="s">
        <v>3686</v>
      </c>
      <c r="H647" s="25" t="s">
        <v>5682</v>
      </c>
      <c r="I647" s="25" t="s">
        <v>60</v>
      </c>
      <c r="T647" s="25" t="str">
        <f t="shared" ref="T647:T710" si="34">CONCATENATE(J647," ",K647," ",L647," ",M647," ",N647," ",O647," ",P647," ",Q647," ",R647," ",S647)</f>
        <v xml:space="preserve">         </v>
      </c>
      <c r="U647" s="25" t="s">
        <v>61</v>
      </c>
      <c r="V647" s="25" t="s">
        <v>61</v>
      </c>
      <c r="W647" s="25" t="s">
        <v>5683</v>
      </c>
      <c r="X647" s="25" t="s">
        <v>63</v>
      </c>
      <c r="Y647" s="25">
        <v>27</v>
      </c>
      <c r="AB647" s="25">
        <v>23</v>
      </c>
      <c r="AD647" s="25">
        <v>145</v>
      </c>
      <c r="AH647" s="25" t="str">
        <f t="shared" si="33"/>
        <v xml:space="preserve">KR 27   23  145   </v>
      </c>
      <c r="AI647" s="25" t="s">
        <v>61</v>
      </c>
      <c r="AJ647" s="25" t="s">
        <v>61</v>
      </c>
      <c r="AK647" s="25" t="s">
        <v>99</v>
      </c>
      <c r="AP647" s="25">
        <v>4</v>
      </c>
      <c r="AQ647" s="34">
        <v>41863</v>
      </c>
      <c r="AS647" s="36">
        <f t="shared" si="32"/>
        <v>-41863</v>
      </c>
      <c r="AT647" s="25" t="s">
        <v>792</v>
      </c>
      <c r="AU647" s="25" t="s">
        <v>202</v>
      </c>
    </row>
    <row r="648" spans="1:84">
      <c r="B648" s="25" t="s">
        <v>5684</v>
      </c>
      <c r="C648" s="25">
        <v>1312940</v>
      </c>
      <c r="D648" s="25" t="s">
        <v>3591</v>
      </c>
      <c r="H648" s="25" t="s">
        <v>2308</v>
      </c>
      <c r="I648" s="25" t="s">
        <v>5685</v>
      </c>
      <c r="J648" s="25" t="s">
        <v>63</v>
      </c>
      <c r="K648" s="25">
        <v>27</v>
      </c>
      <c r="L648" s="25" t="s">
        <v>170</v>
      </c>
      <c r="N648" s="25">
        <v>34</v>
      </c>
      <c r="O648" s="25" t="s">
        <v>136</v>
      </c>
      <c r="P648" s="25">
        <v>85</v>
      </c>
      <c r="Q648" s="25" t="s">
        <v>66</v>
      </c>
      <c r="S648" s="25">
        <v>601</v>
      </c>
      <c r="T648" s="25" t="str">
        <f t="shared" si="34"/>
        <v>KR 27 D  34 DD 85 SUR  601</v>
      </c>
      <c r="U648" s="25">
        <v>52856591</v>
      </c>
      <c r="V648" s="25">
        <v>4230921</v>
      </c>
      <c r="W648" s="25" t="s">
        <v>5686</v>
      </c>
      <c r="X648" s="25" t="s">
        <v>63</v>
      </c>
      <c r="Y648" s="25">
        <v>27</v>
      </c>
      <c r="Z648" s="25" t="s">
        <v>170</v>
      </c>
      <c r="AB648" s="25">
        <v>34</v>
      </c>
      <c r="AC648" s="25" t="s">
        <v>136</v>
      </c>
      <c r="AD648" s="25">
        <v>85</v>
      </c>
      <c r="AG648" s="25">
        <v>201</v>
      </c>
      <c r="AH648" s="25" t="str">
        <f t="shared" si="33"/>
        <v>KR 27 D  34 DD 85   201</v>
      </c>
      <c r="AI648" s="25" t="s">
        <v>61</v>
      </c>
      <c r="AJ648" s="25" t="s">
        <v>61</v>
      </c>
      <c r="AK648" s="25" t="s">
        <v>311</v>
      </c>
      <c r="AP648" s="25">
        <v>5</v>
      </c>
      <c r="AQ648" s="34">
        <v>41862</v>
      </c>
      <c r="AR648" s="34">
        <v>41897</v>
      </c>
      <c r="AS648" s="36">
        <f t="shared" si="32"/>
        <v>35</v>
      </c>
      <c r="AT648" s="25" t="s">
        <v>806</v>
      </c>
      <c r="AU648" s="25" t="s">
        <v>15</v>
      </c>
      <c r="BN648" s="38">
        <v>41897</v>
      </c>
    </row>
    <row r="649" spans="1:84">
      <c r="B649" s="25" t="s">
        <v>5687</v>
      </c>
      <c r="C649" s="25">
        <v>1312932</v>
      </c>
      <c r="E649" s="25" t="s">
        <v>101</v>
      </c>
      <c r="H649" s="25" t="s">
        <v>694</v>
      </c>
      <c r="I649" s="25" t="s">
        <v>273</v>
      </c>
      <c r="T649" s="25" t="str">
        <f t="shared" si="34"/>
        <v xml:space="preserve">         </v>
      </c>
      <c r="U649" s="25" t="s">
        <v>61</v>
      </c>
      <c r="V649" s="25" t="s">
        <v>61</v>
      </c>
      <c r="W649" s="25" t="s">
        <v>1410</v>
      </c>
      <c r="X649" s="25" t="s">
        <v>80</v>
      </c>
      <c r="Y649" s="25">
        <v>41</v>
      </c>
      <c r="AA649" s="25" t="s">
        <v>66</v>
      </c>
      <c r="AB649" s="25">
        <v>25</v>
      </c>
      <c r="AD649" s="25">
        <v>149</v>
      </c>
      <c r="AG649" s="25">
        <v>105</v>
      </c>
      <c r="AH649" s="25" t="str">
        <f t="shared" si="33"/>
        <v>CL 41  SUR 25  149   105</v>
      </c>
      <c r="AI649" s="25" t="s">
        <v>61</v>
      </c>
      <c r="AJ649" s="25" t="s">
        <v>61</v>
      </c>
      <c r="AK649" s="25" t="s">
        <v>3675</v>
      </c>
      <c r="AP649" s="25">
        <v>6</v>
      </c>
      <c r="AQ649" s="34">
        <v>41862</v>
      </c>
      <c r="AR649" s="34">
        <v>41894</v>
      </c>
      <c r="AS649" s="36">
        <f t="shared" si="32"/>
        <v>32</v>
      </c>
      <c r="AT649" s="25" t="s">
        <v>792</v>
      </c>
      <c r="AU649" s="25" t="s">
        <v>202</v>
      </c>
      <c r="AW649" s="38">
        <v>41894</v>
      </c>
      <c r="AX649" s="37" t="s">
        <v>705</v>
      </c>
    </row>
    <row r="650" spans="1:84">
      <c r="B650" s="25" t="s">
        <v>5688</v>
      </c>
      <c r="C650" s="25">
        <v>1312869</v>
      </c>
      <c r="D650" s="25" t="s">
        <v>125</v>
      </c>
      <c r="H650" s="25" t="s">
        <v>5689</v>
      </c>
      <c r="I650" s="25" t="s">
        <v>5690</v>
      </c>
      <c r="T650" s="25" t="str">
        <f t="shared" si="34"/>
        <v xml:space="preserve">         </v>
      </c>
      <c r="U650" s="25">
        <v>42881045</v>
      </c>
      <c r="V650" s="25">
        <v>3360667</v>
      </c>
      <c r="W650" s="25" t="s">
        <v>82</v>
      </c>
      <c r="X650" s="25" t="s">
        <v>80</v>
      </c>
      <c r="Y650" s="25">
        <v>36</v>
      </c>
      <c r="AA650" s="25" t="s">
        <v>66</v>
      </c>
      <c r="AB650" s="25">
        <v>22</v>
      </c>
      <c r="AD650" s="25">
        <v>176</v>
      </c>
      <c r="AH650" s="25" t="str">
        <f t="shared" si="33"/>
        <v xml:space="preserve">CL 36  SUR 22  176   </v>
      </c>
      <c r="AI650" s="25" t="s">
        <v>61</v>
      </c>
      <c r="AJ650" s="25" t="s">
        <v>61</v>
      </c>
      <c r="AL650" s="25" t="s">
        <v>419</v>
      </c>
      <c r="AP650" s="25">
        <v>3</v>
      </c>
      <c r="AQ650" s="34">
        <v>41856</v>
      </c>
      <c r="AR650" s="34">
        <v>41856</v>
      </c>
      <c r="AS650" s="36">
        <f t="shared" si="32"/>
        <v>0</v>
      </c>
      <c r="AT650" s="25" t="s">
        <v>792</v>
      </c>
      <c r="AU650" s="25" t="s">
        <v>202</v>
      </c>
    </row>
    <row r="651" spans="1:84">
      <c r="B651" s="25" t="s">
        <v>5691</v>
      </c>
      <c r="C651" s="25" t="s">
        <v>5692</v>
      </c>
      <c r="D651" s="25" t="s">
        <v>3686</v>
      </c>
      <c r="H651" s="25" t="s">
        <v>5511</v>
      </c>
      <c r="I651" s="25" t="s">
        <v>218</v>
      </c>
      <c r="T651" s="25" t="str">
        <f t="shared" si="34"/>
        <v xml:space="preserve">         </v>
      </c>
      <c r="U651" s="25" t="s">
        <v>61</v>
      </c>
      <c r="V651" s="25" t="s">
        <v>61</v>
      </c>
      <c r="W651" s="25" t="s">
        <v>5693</v>
      </c>
      <c r="X651" s="25" t="s">
        <v>80</v>
      </c>
      <c r="Y651" s="25">
        <v>39</v>
      </c>
      <c r="Z651" s="25" t="s">
        <v>170</v>
      </c>
      <c r="AA651" s="25" t="s">
        <v>66</v>
      </c>
      <c r="AB651" s="25">
        <v>24</v>
      </c>
      <c r="AC651" s="25" t="s">
        <v>170</v>
      </c>
      <c r="AD651" s="25">
        <v>12</v>
      </c>
      <c r="AH651" s="25" t="str">
        <f t="shared" si="33"/>
        <v xml:space="preserve">CL 39 D SUR 24 D 12   </v>
      </c>
      <c r="AI651" s="25" t="s">
        <v>61</v>
      </c>
      <c r="AJ651" s="25" t="s">
        <v>61</v>
      </c>
      <c r="AK651" s="25" t="s">
        <v>454</v>
      </c>
      <c r="AP651" s="25">
        <v>6</v>
      </c>
      <c r="AQ651" s="34">
        <v>41862</v>
      </c>
      <c r="AS651" s="36">
        <f t="shared" si="32"/>
        <v>-41862</v>
      </c>
      <c r="AT651" s="25" t="s">
        <v>792</v>
      </c>
      <c r="AU651" s="25" t="s">
        <v>15</v>
      </c>
      <c r="AW651" s="38">
        <v>41862</v>
      </c>
      <c r="AX651" s="37" t="s">
        <v>5694</v>
      </c>
      <c r="AY651" s="38">
        <v>41912</v>
      </c>
      <c r="AZ651" s="38">
        <v>41922</v>
      </c>
      <c r="BA651" s="37" t="s">
        <v>5695</v>
      </c>
      <c r="BB651" s="38">
        <v>41922</v>
      </c>
      <c r="CF651" s="38">
        <v>41926</v>
      </c>
    </row>
    <row r="652" spans="1:84">
      <c r="A652" s="25" t="s">
        <v>5696</v>
      </c>
      <c r="B652" s="54" t="s">
        <v>5697</v>
      </c>
      <c r="C652" s="25" t="s">
        <v>5698</v>
      </c>
      <c r="D652" s="25" t="s">
        <v>3686</v>
      </c>
      <c r="G652" s="25" t="s">
        <v>5699</v>
      </c>
      <c r="H652" s="25" t="s">
        <v>5700</v>
      </c>
      <c r="I652" s="25" t="s">
        <v>5701</v>
      </c>
      <c r="T652" s="25" t="str">
        <f t="shared" si="34"/>
        <v xml:space="preserve">         </v>
      </c>
      <c r="U652" s="25">
        <v>70121021</v>
      </c>
      <c r="V652" s="25">
        <v>3861555</v>
      </c>
      <c r="W652" s="25" t="s">
        <v>5702</v>
      </c>
      <c r="AH652" s="25" t="str">
        <f t="shared" si="33"/>
        <v xml:space="preserve">         </v>
      </c>
      <c r="AI652" s="25" t="s">
        <v>61</v>
      </c>
      <c r="AJ652" s="25" t="s">
        <v>61</v>
      </c>
      <c r="AL652" s="25" t="s">
        <v>91</v>
      </c>
      <c r="AP652" s="25">
        <v>12</v>
      </c>
      <c r="AQ652" s="34">
        <v>41862</v>
      </c>
      <c r="AR652" s="34">
        <v>41862</v>
      </c>
      <c r="AS652" s="36">
        <f t="shared" si="32"/>
        <v>0</v>
      </c>
      <c r="AT652" s="25" t="s">
        <v>366</v>
      </c>
      <c r="AU652" s="25" t="s">
        <v>15</v>
      </c>
    </row>
    <row r="653" spans="1:84">
      <c r="B653" s="25" t="s">
        <v>5703</v>
      </c>
      <c r="C653" s="25">
        <v>1312952</v>
      </c>
      <c r="D653" s="25" t="s">
        <v>87</v>
      </c>
      <c r="H653" s="25" t="s">
        <v>5704</v>
      </c>
      <c r="I653" s="25" t="s">
        <v>231</v>
      </c>
      <c r="T653" s="25" t="str">
        <f t="shared" si="34"/>
        <v xml:space="preserve">         </v>
      </c>
      <c r="U653" s="25" t="s">
        <v>61</v>
      </c>
      <c r="V653" s="25" t="s">
        <v>61</v>
      </c>
      <c r="W653" s="25" t="s">
        <v>5705</v>
      </c>
      <c r="X653" s="25" t="s">
        <v>80</v>
      </c>
      <c r="Y653" s="25">
        <v>46</v>
      </c>
      <c r="Z653" s="25" t="s">
        <v>83</v>
      </c>
      <c r="AA653" s="25" t="s">
        <v>66</v>
      </c>
      <c r="AB653" s="25">
        <v>37</v>
      </c>
      <c r="AD653" s="25">
        <v>94</v>
      </c>
      <c r="AH653" s="25" t="str">
        <f t="shared" si="33"/>
        <v xml:space="preserve">CL 46 A SUR 37  94   </v>
      </c>
      <c r="AI653" s="25" t="s">
        <v>61</v>
      </c>
      <c r="AJ653" s="25" t="s">
        <v>61</v>
      </c>
      <c r="AK653" s="25" t="s">
        <v>3626</v>
      </c>
      <c r="AP653" s="25">
        <v>7</v>
      </c>
      <c r="AQ653" s="34">
        <v>41863</v>
      </c>
      <c r="AR653" s="34">
        <v>41886</v>
      </c>
      <c r="AS653" s="36">
        <f t="shared" si="32"/>
        <v>23</v>
      </c>
      <c r="AT653" s="25" t="s">
        <v>792</v>
      </c>
      <c r="AU653" s="25" t="s">
        <v>202</v>
      </c>
      <c r="AW653" s="38">
        <v>41886</v>
      </c>
      <c r="AX653" s="37" t="s">
        <v>720</v>
      </c>
    </row>
    <row r="654" spans="1:84">
      <c r="B654" s="25" t="s">
        <v>5706</v>
      </c>
      <c r="C654" s="25">
        <v>1312953</v>
      </c>
      <c r="D654" s="25" t="s">
        <v>94</v>
      </c>
      <c r="H654" s="25" t="s">
        <v>5707</v>
      </c>
      <c r="I654" s="25" t="s">
        <v>273</v>
      </c>
      <c r="T654" s="25" t="str">
        <f t="shared" si="34"/>
        <v xml:space="preserve">         </v>
      </c>
      <c r="U654" s="25" t="s">
        <v>61</v>
      </c>
      <c r="V654" s="25" t="s">
        <v>61</v>
      </c>
      <c r="W654" s="25" t="s">
        <v>5708</v>
      </c>
      <c r="X654" s="25" t="s">
        <v>80</v>
      </c>
      <c r="Y654" s="25">
        <v>27</v>
      </c>
      <c r="Z654" s="25" t="s">
        <v>170</v>
      </c>
      <c r="AA654" s="25" t="s">
        <v>66</v>
      </c>
      <c r="AB654" s="25">
        <v>27</v>
      </c>
      <c r="AC654" s="25" t="s">
        <v>81</v>
      </c>
      <c r="AD654" s="25">
        <v>50</v>
      </c>
      <c r="AH654" s="25" t="str">
        <f t="shared" si="33"/>
        <v xml:space="preserve">CL 27 D SUR 27 C 50   </v>
      </c>
      <c r="AI654" s="25" t="s">
        <v>61</v>
      </c>
      <c r="AJ654" s="25" t="s">
        <v>61</v>
      </c>
      <c r="AK654" s="25" t="s">
        <v>311</v>
      </c>
      <c r="AP654" s="25">
        <v>3</v>
      </c>
      <c r="AQ654" s="34">
        <v>41863</v>
      </c>
      <c r="AR654" s="34">
        <v>41891</v>
      </c>
      <c r="AS654" s="36">
        <f t="shared" si="32"/>
        <v>28</v>
      </c>
      <c r="AT654" s="25" t="s">
        <v>792</v>
      </c>
      <c r="AU654" s="25" t="s">
        <v>202</v>
      </c>
      <c r="AW654" s="38">
        <v>41891</v>
      </c>
      <c r="AX654" s="37" t="s">
        <v>720</v>
      </c>
    </row>
    <row r="655" spans="1:84">
      <c r="B655" s="25" t="s">
        <v>5709</v>
      </c>
      <c r="C655" s="25" t="s">
        <v>5710</v>
      </c>
      <c r="D655" s="25" t="s">
        <v>3591</v>
      </c>
      <c r="H655" s="25" t="s">
        <v>5711</v>
      </c>
      <c r="I655" s="25" t="s">
        <v>5712</v>
      </c>
      <c r="J655" s="25" t="s">
        <v>63</v>
      </c>
      <c r="K655" s="25">
        <v>25</v>
      </c>
      <c r="L655" s="25" t="s">
        <v>104</v>
      </c>
      <c r="N655" s="25">
        <v>27</v>
      </c>
      <c r="P655" s="25">
        <v>15</v>
      </c>
      <c r="Q655" s="25" t="s">
        <v>66</v>
      </c>
      <c r="S655" s="25">
        <v>115</v>
      </c>
      <c r="T655" s="25" t="str">
        <f t="shared" si="34"/>
        <v>KR 25 B  27  15 SUR  115</v>
      </c>
      <c r="U655" s="25">
        <v>21784094</v>
      </c>
      <c r="V655" s="25">
        <v>3158665931</v>
      </c>
      <c r="W655" s="25" t="s">
        <v>5713</v>
      </c>
      <c r="X655" s="25" t="s">
        <v>63</v>
      </c>
      <c r="Y655" s="25">
        <v>25</v>
      </c>
      <c r="Z655" s="25" t="s">
        <v>104</v>
      </c>
      <c r="AB655" s="25">
        <v>27</v>
      </c>
      <c r="AD655" s="25">
        <v>15</v>
      </c>
      <c r="AE655" s="25" t="s">
        <v>66</v>
      </c>
      <c r="AH655" s="25" t="str">
        <f t="shared" si="33"/>
        <v xml:space="preserve">KR 25 B  27  15 SUR  </v>
      </c>
      <c r="AI655" s="25" t="s">
        <v>61</v>
      </c>
      <c r="AJ655" s="25" t="s">
        <v>61</v>
      </c>
      <c r="AK655" s="25" t="s">
        <v>184</v>
      </c>
      <c r="AP655" s="25">
        <v>4</v>
      </c>
      <c r="AQ655" s="34">
        <v>41863</v>
      </c>
      <c r="AR655" s="34">
        <v>41863</v>
      </c>
      <c r="AS655" s="36">
        <f t="shared" si="32"/>
        <v>0</v>
      </c>
      <c r="AT655" s="25" t="s">
        <v>792</v>
      </c>
      <c r="AU655" s="25" t="s">
        <v>15</v>
      </c>
      <c r="AW655" s="38">
        <v>41863</v>
      </c>
      <c r="AX655" s="37" t="s">
        <v>5673</v>
      </c>
      <c r="AY655" s="38">
        <v>41879</v>
      </c>
      <c r="CF655" s="38">
        <v>41927</v>
      </c>
    </row>
    <row r="656" spans="1:84">
      <c r="B656" s="25" t="s">
        <v>5714</v>
      </c>
      <c r="C656" s="25">
        <v>1312963</v>
      </c>
      <c r="E656" s="25" t="s">
        <v>58</v>
      </c>
      <c r="H656" s="25" t="s">
        <v>482</v>
      </c>
      <c r="I656" s="25" t="s">
        <v>5715</v>
      </c>
      <c r="J656" s="25" t="s">
        <v>63</v>
      </c>
      <c r="K656" s="25">
        <v>36</v>
      </c>
      <c r="L656" s="25" t="s">
        <v>170</v>
      </c>
      <c r="N656" s="25">
        <v>42</v>
      </c>
      <c r="P656" s="25">
        <v>50</v>
      </c>
      <c r="Q656" s="25" t="s">
        <v>66</v>
      </c>
      <c r="S656" s="25">
        <v>41</v>
      </c>
      <c r="T656" s="25" t="str">
        <f t="shared" si="34"/>
        <v>KR 36 D  42  50 SUR  41</v>
      </c>
      <c r="U656" s="25">
        <v>71292350</v>
      </c>
      <c r="V656" s="25">
        <v>3146094012</v>
      </c>
      <c r="W656" s="25" t="s">
        <v>273</v>
      </c>
      <c r="AH656" s="25" t="str">
        <f t="shared" si="33"/>
        <v xml:space="preserve">         </v>
      </c>
      <c r="AI656" s="25" t="s">
        <v>61</v>
      </c>
      <c r="AJ656" s="25" t="s">
        <v>61</v>
      </c>
      <c r="AK656" s="25" t="s">
        <v>322</v>
      </c>
      <c r="AP656" s="25">
        <v>6</v>
      </c>
      <c r="AQ656" s="34">
        <v>41863</v>
      </c>
      <c r="AS656" s="36">
        <f t="shared" si="32"/>
        <v>-41863</v>
      </c>
      <c r="AT656" s="25" t="s">
        <v>792</v>
      </c>
      <c r="AU656" s="25" t="s">
        <v>202</v>
      </c>
    </row>
    <row r="657" spans="1:84">
      <c r="B657" s="25" t="s">
        <v>5716</v>
      </c>
      <c r="C657" s="25">
        <v>1312964</v>
      </c>
      <c r="D657" s="25" t="s">
        <v>3686</v>
      </c>
      <c r="H657" s="25" t="s">
        <v>5717</v>
      </c>
      <c r="I657" s="25" t="s">
        <v>231</v>
      </c>
      <c r="T657" s="25" t="str">
        <f t="shared" si="34"/>
        <v xml:space="preserve">         </v>
      </c>
      <c r="U657" s="25" t="s">
        <v>61</v>
      </c>
      <c r="V657" s="25" t="s">
        <v>61</v>
      </c>
      <c r="W657" s="25" t="s">
        <v>82</v>
      </c>
      <c r="X657" s="25" t="s">
        <v>146</v>
      </c>
      <c r="Y657" s="25">
        <v>34</v>
      </c>
      <c r="Z657" s="25" t="s">
        <v>104</v>
      </c>
      <c r="AA657" s="25" t="s">
        <v>66</v>
      </c>
      <c r="AB657" s="25">
        <v>29</v>
      </c>
      <c r="AD657" s="25">
        <v>50</v>
      </c>
      <c r="AH657" s="25" t="str">
        <f t="shared" si="33"/>
        <v xml:space="preserve">TR 34 B SUR 29  50   </v>
      </c>
      <c r="AI657" s="25" t="s">
        <v>61</v>
      </c>
      <c r="AJ657" s="25" t="s">
        <v>61</v>
      </c>
      <c r="AK657" s="25" t="s">
        <v>194</v>
      </c>
      <c r="AP657" s="25">
        <v>3</v>
      </c>
      <c r="AQ657" s="34">
        <v>41863</v>
      </c>
      <c r="AR657" s="34">
        <v>41891</v>
      </c>
      <c r="AS657" s="36">
        <f t="shared" si="32"/>
        <v>28</v>
      </c>
      <c r="AT657" s="25" t="s">
        <v>792</v>
      </c>
      <c r="AU657" s="25" t="s">
        <v>202</v>
      </c>
    </row>
    <row r="658" spans="1:84">
      <c r="B658" s="25" t="s">
        <v>5718</v>
      </c>
      <c r="C658" s="25">
        <v>1312970</v>
      </c>
      <c r="E658" s="25" t="s">
        <v>101</v>
      </c>
      <c r="H658" s="25" t="s">
        <v>694</v>
      </c>
      <c r="I658" s="25" t="s">
        <v>273</v>
      </c>
      <c r="T658" s="25" t="str">
        <f t="shared" si="34"/>
        <v xml:space="preserve">         </v>
      </c>
      <c r="U658" s="25" t="s">
        <v>61</v>
      </c>
      <c r="V658" s="25" t="s">
        <v>61</v>
      </c>
      <c r="W658" s="25" t="s">
        <v>5719</v>
      </c>
      <c r="X658" s="25" t="s">
        <v>63</v>
      </c>
      <c r="Y658" s="25">
        <v>37</v>
      </c>
      <c r="AB658" s="25">
        <v>37</v>
      </c>
      <c r="AD658" s="25">
        <v>24</v>
      </c>
      <c r="AE658" s="25" t="s">
        <v>66</v>
      </c>
      <c r="AH658" s="25" t="str">
        <f t="shared" si="33"/>
        <v xml:space="preserve">KR 37   37  24 SUR  </v>
      </c>
      <c r="AI658" s="25" t="s">
        <v>61</v>
      </c>
      <c r="AJ658" s="25" t="s">
        <v>61</v>
      </c>
      <c r="AK658" s="25" t="s">
        <v>211</v>
      </c>
      <c r="AP658" s="25">
        <v>9</v>
      </c>
      <c r="AQ658" s="34">
        <v>41863</v>
      </c>
      <c r="AR658" s="34">
        <v>41886</v>
      </c>
      <c r="AS658" s="36">
        <f t="shared" si="32"/>
        <v>23</v>
      </c>
      <c r="AT658" s="25" t="s">
        <v>792</v>
      </c>
      <c r="AU658" s="25" t="s">
        <v>202</v>
      </c>
    </row>
    <row r="659" spans="1:84">
      <c r="B659" s="25" t="s">
        <v>5720</v>
      </c>
      <c r="C659" s="25">
        <v>1312979</v>
      </c>
      <c r="E659" s="25" t="s">
        <v>58</v>
      </c>
      <c r="H659" s="25" t="s">
        <v>482</v>
      </c>
      <c r="I659" s="25" t="s">
        <v>5721</v>
      </c>
      <c r="J659" s="25" t="s">
        <v>146</v>
      </c>
      <c r="K659" s="25">
        <v>27</v>
      </c>
      <c r="L659" s="25" t="s">
        <v>83</v>
      </c>
      <c r="M659" s="25" t="s">
        <v>66</v>
      </c>
      <c r="N659" s="25">
        <v>42</v>
      </c>
      <c r="P659" s="25">
        <v>13</v>
      </c>
      <c r="T659" s="25" t="str">
        <f t="shared" si="34"/>
        <v xml:space="preserve">TR 27 A SUR 42  13   </v>
      </c>
      <c r="U659" s="25" t="s">
        <v>61</v>
      </c>
      <c r="V659" s="25">
        <v>3311992</v>
      </c>
      <c r="W659" s="25" t="s">
        <v>82</v>
      </c>
      <c r="X659" s="25" t="s">
        <v>146</v>
      </c>
      <c r="Y659" s="25">
        <v>27</v>
      </c>
      <c r="Z659" s="25" t="s">
        <v>83</v>
      </c>
      <c r="AA659" s="25" t="s">
        <v>66</v>
      </c>
      <c r="AB659" s="25">
        <v>42</v>
      </c>
      <c r="AD659" s="25">
        <v>13</v>
      </c>
      <c r="AH659" s="25" t="str">
        <f t="shared" si="33"/>
        <v xml:space="preserve">TR 27 A SUR 42  13   </v>
      </c>
      <c r="AI659" s="25" t="s">
        <v>61</v>
      </c>
      <c r="AJ659" s="25" t="s">
        <v>61</v>
      </c>
      <c r="AK659" s="25" t="s">
        <v>2861</v>
      </c>
      <c r="AP659" s="25">
        <v>2</v>
      </c>
      <c r="AQ659" s="34">
        <v>41864</v>
      </c>
      <c r="AR659" s="34">
        <v>41967</v>
      </c>
      <c r="AS659" s="36">
        <f t="shared" si="32"/>
        <v>103</v>
      </c>
      <c r="AT659" s="25" t="s">
        <v>792</v>
      </c>
      <c r="AU659" s="25" t="s">
        <v>15</v>
      </c>
      <c r="AW659" s="38">
        <v>41964</v>
      </c>
      <c r="AX659" s="37" t="s">
        <v>720</v>
      </c>
      <c r="AY659" s="38">
        <v>41967</v>
      </c>
      <c r="CF659" s="38">
        <v>41988</v>
      </c>
    </row>
    <row r="660" spans="1:84">
      <c r="B660" s="25" t="s">
        <v>5722</v>
      </c>
      <c r="C660" s="25">
        <v>1312980</v>
      </c>
      <c r="D660" s="25" t="s">
        <v>125</v>
      </c>
      <c r="H660" s="25" t="s">
        <v>5723</v>
      </c>
      <c r="I660" s="25" t="s">
        <v>231</v>
      </c>
      <c r="T660" s="25" t="str">
        <f t="shared" si="34"/>
        <v xml:space="preserve">         </v>
      </c>
      <c r="U660" s="25" t="s">
        <v>61</v>
      </c>
      <c r="V660" s="25" t="s">
        <v>61</v>
      </c>
      <c r="W660" s="25" t="s">
        <v>5724</v>
      </c>
      <c r="X660" s="25" t="s">
        <v>63</v>
      </c>
      <c r="Y660" s="25">
        <v>39</v>
      </c>
      <c r="Z660" s="25" t="s">
        <v>104</v>
      </c>
      <c r="AB660" s="25">
        <v>48</v>
      </c>
      <c r="AH660" s="25" t="str">
        <f t="shared" si="33"/>
        <v xml:space="preserve">KR 39 B  48     </v>
      </c>
      <c r="AI660" s="25" t="s">
        <v>61</v>
      </c>
      <c r="AJ660" s="25" t="s">
        <v>61</v>
      </c>
      <c r="AK660" s="25" t="s">
        <v>3626</v>
      </c>
      <c r="AP660" s="25">
        <v>7</v>
      </c>
      <c r="AQ660" s="34">
        <v>41864</v>
      </c>
      <c r="AR660" s="34">
        <v>41893</v>
      </c>
      <c r="AS660" s="36">
        <f t="shared" si="32"/>
        <v>29</v>
      </c>
      <c r="AT660" s="25" t="s">
        <v>792</v>
      </c>
      <c r="AU660" s="25" t="s">
        <v>202</v>
      </c>
      <c r="AW660" s="38">
        <v>41893</v>
      </c>
      <c r="AX660" s="37" t="s">
        <v>720</v>
      </c>
    </row>
    <row r="661" spans="1:84">
      <c r="B661" s="25" t="s">
        <v>5725</v>
      </c>
      <c r="C661" s="25">
        <v>1312981</v>
      </c>
      <c r="E661" s="25" t="s">
        <v>101</v>
      </c>
      <c r="H661" s="25" t="s">
        <v>694</v>
      </c>
      <c r="I661" s="25" t="s">
        <v>5726</v>
      </c>
      <c r="J661" s="25" t="s">
        <v>146</v>
      </c>
      <c r="K661" s="25">
        <v>32</v>
      </c>
      <c r="L661" s="25" t="s">
        <v>81</v>
      </c>
      <c r="M661" s="25" t="s">
        <v>66</v>
      </c>
      <c r="N661" s="25">
        <v>32</v>
      </c>
      <c r="P661" s="25">
        <v>46</v>
      </c>
      <c r="S661" s="25">
        <v>201</v>
      </c>
      <c r="T661" s="25" t="str">
        <f t="shared" si="34"/>
        <v>TR 32 C SUR 32  46   201</v>
      </c>
      <c r="U661" s="25" t="s">
        <v>61</v>
      </c>
      <c r="V661" s="25">
        <v>2092488</v>
      </c>
      <c r="W661" s="25" t="s">
        <v>82</v>
      </c>
      <c r="X661" s="25" t="s">
        <v>146</v>
      </c>
      <c r="Y661" s="25">
        <v>32</v>
      </c>
      <c r="Z661" s="25" t="s">
        <v>81</v>
      </c>
      <c r="AA661" s="25" t="s">
        <v>66</v>
      </c>
      <c r="AB661" s="25">
        <v>32</v>
      </c>
      <c r="AD661" s="25">
        <v>46</v>
      </c>
      <c r="AH661" s="25" t="str">
        <f t="shared" si="33"/>
        <v xml:space="preserve">TR 32 C SUR 32  46   </v>
      </c>
      <c r="AI661" s="25" t="s">
        <v>61</v>
      </c>
      <c r="AJ661" s="25" t="s">
        <v>61</v>
      </c>
      <c r="AK661" s="25" t="s">
        <v>496</v>
      </c>
      <c r="AP661" s="25">
        <v>9</v>
      </c>
      <c r="AQ661" s="34">
        <v>41864</v>
      </c>
      <c r="AR661" s="34">
        <v>41892</v>
      </c>
      <c r="AS661" s="36">
        <f t="shared" si="32"/>
        <v>28</v>
      </c>
      <c r="AT661" s="25" t="s">
        <v>792</v>
      </c>
      <c r="AU661" s="25" t="s">
        <v>202</v>
      </c>
      <c r="AW661" s="38">
        <v>41892</v>
      </c>
      <c r="AX661" s="37" t="s">
        <v>720</v>
      </c>
    </row>
    <row r="662" spans="1:84">
      <c r="B662" s="25" t="s">
        <v>5727</v>
      </c>
      <c r="C662" s="25" t="s">
        <v>5728</v>
      </c>
      <c r="E662" s="25" t="s">
        <v>286</v>
      </c>
      <c r="F662" s="25">
        <v>12</v>
      </c>
      <c r="H662" s="25" t="s">
        <v>5729</v>
      </c>
      <c r="I662" s="25" t="s">
        <v>5730</v>
      </c>
      <c r="T662" s="25" t="str">
        <f t="shared" si="34"/>
        <v xml:space="preserve">         </v>
      </c>
      <c r="U662" s="25" t="s">
        <v>61</v>
      </c>
      <c r="V662" s="25" t="s">
        <v>61</v>
      </c>
      <c r="W662" s="25" t="s">
        <v>5731</v>
      </c>
      <c r="X662" s="25" t="s">
        <v>63</v>
      </c>
      <c r="Y662" s="25">
        <v>55</v>
      </c>
      <c r="AB662" s="25">
        <v>77</v>
      </c>
      <c r="AD662" s="25">
        <v>346</v>
      </c>
      <c r="AE662" s="25" t="s">
        <v>66</v>
      </c>
      <c r="AH662" s="25" t="str">
        <f t="shared" si="33"/>
        <v xml:space="preserve">KR 55   77  346 SUR  </v>
      </c>
      <c r="AI662" s="25" t="s">
        <v>5732</v>
      </c>
      <c r="AJ662" s="25" t="s">
        <v>5733</v>
      </c>
      <c r="AK662" s="25" t="s">
        <v>311</v>
      </c>
      <c r="AP662" s="25">
        <v>5</v>
      </c>
      <c r="AQ662" s="34">
        <v>41865</v>
      </c>
      <c r="AR662" s="34">
        <v>41866</v>
      </c>
      <c r="AS662" s="36">
        <f t="shared" si="32"/>
        <v>1</v>
      </c>
      <c r="AT662" s="25" t="s">
        <v>3256</v>
      </c>
      <c r="AU662" s="25" t="s">
        <v>15</v>
      </c>
      <c r="AW662" s="38">
        <v>41866</v>
      </c>
      <c r="AX662" s="37" t="s">
        <v>720</v>
      </c>
    </row>
    <row r="663" spans="1:84">
      <c r="B663" s="25" t="s">
        <v>5734</v>
      </c>
      <c r="C663" s="25">
        <v>1312989</v>
      </c>
      <c r="E663" s="25" t="s">
        <v>3934</v>
      </c>
      <c r="H663" s="25" t="s">
        <v>5735</v>
      </c>
      <c r="I663" s="25" t="s">
        <v>273</v>
      </c>
      <c r="T663" s="25" t="str">
        <f t="shared" si="34"/>
        <v xml:space="preserve">         </v>
      </c>
      <c r="U663" s="25" t="s">
        <v>61</v>
      </c>
      <c r="V663" s="25" t="s">
        <v>61</v>
      </c>
      <c r="W663" s="25" t="s">
        <v>82</v>
      </c>
      <c r="X663" s="25" t="s">
        <v>63</v>
      </c>
      <c r="Y663" s="25">
        <v>39</v>
      </c>
      <c r="Z663" s="25" t="s">
        <v>104</v>
      </c>
      <c r="AB663" s="25">
        <v>48</v>
      </c>
      <c r="AD663" s="25">
        <v>14</v>
      </c>
      <c r="AE663" s="25" t="s">
        <v>66</v>
      </c>
      <c r="AH663" s="25" t="str">
        <f t="shared" si="33"/>
        <v xml:space="preserve">KR 39 B  48  14 SUR  </v>
      </c>
      <c r="AI663" s="25" t="s">
        <v>61</v>
      </c>
      <c r="AJ663" s="25" t="s">
        <v>61</v>
      </c>
      <c r="AK663" s="25" t="s">
        <v>3626</v>
      </c>
      <c r="AP663" s="25">
        <v>7</v>
      </c>
      <c r="AQ663" s="34">
        <v>41864</v>
      </c>
      <c r="AR663" s="34">
        <v>41887</v>
      </c>
      <c r="AS663" s="36">
        <f t="shared" si="32"/>
        <v>23</v>
      </c>
      <c r="AT663" s="25" t="s">
        <v>792</v>
      </c>
      <c r="AU663" s="25" t="s">
        <v>202</v>
      </c>
      <c r="AW663" s="38">
        <v>41887</v>
      </c>
      <c r="AX663" s="37" t="s">
        <v>720</v>
      </c>
    </row>
    <row r="664" spans="1:84">
      <c r="B664" s="25" t="s">
        <v>5736</v>
      </c>
      <c r="C664" s="25">
        <v>1312997</v>
      </c>
      <c r="D664" s="25" t="s">
        <v>3591</v>
      </c>
      <c r="H664" s="25" t="s">
        <v>5737</v>
      </c>
      <c r="I664" s="25" t="s">
        <v>5738</v>
      </c>
      <c r="J664" s="25" t="s">
        <v>80</v>
      </c>
      <c r="K664" s="25">
        <v>41</v>
      </c>
      <c r="L664" s="25" t="s">
        <v>104</v>
      </c>
      <c r="N664" s="25">
        <v>25</v>
      </c>
      <c r="O664" s="25" t="s">
        <v>83</v>
      </c>
      <c r="P664" s="25">
        <v>71</v>
      </c>
      <c r="S664" s="25">
        <v>437</v>
      </c>
      <c r="T664" s="25" t="str">
        <f t="shared" si="34"/>
        <v>CL 41 B  25 A 71   437</v>
      </c>
      <c r="U664" s="25" t="s">
        <v>61</v>
      </c>
      <c r="V664" s="25">
        <v>3113023265</v>
      </c>
      <c r="W664" s="25" t="s">
        <v>82</v>
      </c>
      <c r="AH664" s="25" t="str">
        <f t="shared" si="33"/>
        <v xml:space="preserve">         </v>
      </c>
      <c r="AI664" s="25" t="s">
        <v>61</v>
      </c>
      <c r="AJ664" s="25" t="s">
        <v>61</v>
      </c>
      <c r="AK664" s="25" t="s">
        <v>322</v>
      </c>
      <c r="AP664" s="25">
        <v>6</v>
      </c>
      <c r="AQ664" s="34">
        <v>41865</v>
      </c>
      <c r="AR664" s="34">
        <v>41892</v>
      </c>
      <c r="AS664" s="36">
        <f t="shared" si="32"/>
        <v>27</v>
      </c>
      <c r="AT664" s="25" t="s">
        <v>792</v>
      </c>
      <c r="AU664" s="25" t="s">
        <v>202</v>
      </c>
      <c r="AW664" s="38">
        <v>41892</v>
      </c>
      <c r="AX664" s="37" t="s">
        <v>720</v>
      </c>
    </row>
    <row r="665" spans="1:84">
      <c r="B665" s="25" t="s">
        <v>5739</v>
      </c>
      <c r="C665" s="25">
        <v>1312998</v>
      </c>
      <c r="E665" s="25" t="s">
        <v>3934</v>
      </c>
      <c r="H665" s="25" t="s">
        <v>5740</v>
      </c>
      <c r="I665" s="25" t="s">
        <v>231</v>
      </c>
      <c r="T665" s="25" t="str">
        <f t="shared" si="34"/>
        <v xml:space="preserve">         </v>
      </c>
      <c r="U665" s="25" t="s">
        <v>61</v>
      </c>
      <c r="V665" s="25" t="s">
        <v>61</v>
      </c>
      <c r="W665" s="25" t="s">
        <v>82</v>
      </c>
      <c r="X665" s="25" t="s">
        <v>63</v>
      </c>
      <c r="Y665" s="25">
        <v>29</v>
      </c>
      <c r="Z665" s="25" t="s">
        <v>83</v>
      </c>
      <c r="AH665" s="25" t="str">
        <f t="shared" si="33"/>
        <v xml:space="preserve">KR 29 A       </v>
      </c>
      <c r="AI665" s="25" t="s">
        <v>61</v>
      </c>
      <c r="AJ665" s="25" t="s">
        <v>61</v>
      </c>
      <c r="AK665" s="25" t="s">
        <v>3675</v>
      </c>
      <c r="AP665" s="25">
        <v>6</v>
      </c>
      <c r="AQ665" s="34">
        <v>41865</v>
      </c>
      <c r="AR665" s="34">
        <v>41892</v>
      </c>
      <c r="AS665" s="36">
        <f t="shared" si="32"/>
        <v>27</v>
      </c>
      <c r="AT665" s="25" t="s">
        <v>792</v>
      </c>
      <c r="AU665" s="25" t="s">
        <v>202</v>
      </c>
      <c r="AW665" s="38">
        <v>41892</v>
      </c>
      <c r="AX665" s="37" t="s">
        <v>720</v>
      </c>
    </row>
    <row r="666" spans="1:84">
      <c r="B666" s="25" t="s">
        <v>5741</v>
      </c>
      <c r="C666" s="25">
        <v>1313010</v>
      </c>
      <c r="E666" s="25" t="s">
        <v>58</v>
      </c>
      <c r="H666" s="25" t="s">
        <v>5742</v>
      </c>
      <c r="I666" s="25" t="s">
        <v>3050</v>
      </c>
      <c r="T666" s="25" t="str">
        <f t="shared" si="34"/>
        <v xml:space="preserve">         </v>
      </c>
      <c r="U666" s="25" t="s">
        <v>61</v>
      </c>
      <c r="V666" s="25" t="s">
        <v>61</v>
      </c>
      <c r="W666" s="25" t="s">
        <v>82</v>
      </c>
      <c r="X666" s="25" t="s">
        <v>63</v>
      </c>
      <c r="Y666" s="25">
        <v>32</v>
      </c>
      <c r="AB666" s="25">
        <v>38</v>
      </c>
      <c r="AD666" s="25">
        <v>31</v>
      </c>
      <c r="AE666" s="25" t="s">
        <v>66</v>
      </c>
      <c r="AG666" s="25">
        <v>301</v>
      </c>
      <c r="AH666" s="25" t="str">
        <f t="shared" si="33"/>
        <v>KR 32   38  31 SUR  301</v>
      </c>
      <c r="AI666" s="25" t="s">
        <v>61</v>
      </c>
      <c r="AJ666" s="25" t="s">
        <v>61</v>
      </c>
      <c r="AK666" s="25" t="s">
        <v>211</v>
      </c>
      <c r="AP666" s="25">
        <v>9</v>
      </c>
      <c r="AQ666" s="34">
        <v>41866</v>
      </c>
      <c r="AR666" s="34">
        <v>41866</v>
      </c>
      <c r="AS666" s="36">
        <f t="shared" si="32"/>
        <v>0</v>
      </c>
      <c r="AT666" s="25" t="s">
        <v>3256</v>
      </c>
      <c r="AU666" s="25" t="s">
        <v>15</v>
      </c>
    </row>
    <row r="667" spans="1:84">
      <c r="B667" s="25" t="s">
        <v>5743</v>
      </c>
      <c r="C667" s="25">
        <v>1313020</v>
      </c>
      <c r="E667" s="25" t="s">
        <v>101</v>
      </c>
      <c r="H667" s="25" t="s">
        <v>694</v>
      </c>
      <c r="I667" s="25" t="s">
        <v>3319</v>
      </c>
      <c r="J667" s="25" t="s">
        <v>80</v>
      </c>
      <c r="K667" s="25">
        <v>41</v>
      </c>
      <c r="L667" s="25" t="s">
        <v>104</v>
      </c>
      <c r="M667" s="25" t="s">
        <v>3362</v>
      </c>
      <c r="N667" s="25">
        <v>25</v>
      </c>
      <c r="O667" s="25" t="s">
        <v>83</v>
      </c>
      <c r="P667" s="25">
        <v>89</v>
      </c>
      <c r="T667" s="25" t="str">
        <f t="shared" si="34"/>
        <v xml:space="preserve">CL 41 B sur 25 A 89   </v>
      </c>
      <c r="U667" s="25">
        <v>42867848</v>
      </c>
      <c r="V667" s="25">
        <v>2703266</v>
      </c>
      <c r="W667" s="25" t="s">
        <v>82</v>
      </c>
      <c r="AH667" s="25" t="str">
        <f t="shared" si="33"/>
        <v xml:space="preserve">         </v>
      </c>
      <c r="AI667" s="25" t="s">
        <v>61</v>
      </c>
      <c r="AJ667" s="25" t="s">
        <v>61</v>
      </c>
      <c r="AK667" s="25" t="s">
        <v>322</v>
      </c>
      <c r="AP667" s="25">
        <v>6</v>
      </c>
      <c r="AQ667" s="34">
        <v>41866</v>
      </c>
      <c r="AR667" s="34">
        <v>41892</v>
      </c>
      <c r="AS667" s="36">
        <f t="shared" si="32"/>
        <v>26</v>
      </c>
      <c r="AT667" s="25" t="s">
        <v>792</v>
      </c>
      <c r="AU667" s="25" t="s">
        <v>202</v>
      </c>
      <c r="AW667" s="38">
        <v>41892</v>
      </c>
      <c r="AX667" s="37" t="s">
        <v>4999</v>
      </c>
    </row>
    <row r="668" spans="1:84">
      <c r="A668" s="25" t="s">
        <v>5744</v>
      </c>
      <c r="B668" s="25" t="s">
        <v>5745</v>
      </c>
      <c r="C668" s="25">
        <v>20199</v>
      </c>
      <c r="D668" s="25" t="s">
        <v>3686</v>
      </c>
      <c r="H668" s="25" t="s">
        <v>5746</v>
      </c>
      <c r="I668" s="25" t="s">
        <v>218</v>
      </c>
      <c r="T668" s="25" t="str">
        <f t="shared" si="34"/>
        <v xml:space="preserve">         </v>
      </c>
      <c r="U668" s="25" t="s">
        <v>61</v>
      </c>
      <c r="V668" s="25" t="s">
        <v>61</v>
      </c>
      <c r="W668" s="25" t="s">
        <v>5747</v>
      </c>
      <c r="X668" s="25" t="s">
        <v>289</v>
      </c>
      <c r="Y668" s="25">
        <v>31</v>
      </c>
      <c r="Z668" s="25" t="s">
        <v>81</v>
      </c>
      <c r="AB668" s="25">
        <v>34</v>
      </c>
      <c r="AC668" s="25" t="s">
        <v>183</v>
      </c>
      <c r="AD668" s="25">
        <v>20</v>
      </c>
      <c r="AE668" s="25" t="s">
        <v>66</v>
      </c>
      <c r="AH668" s="25" t="str">
        <f t="shared" si="33"/>
        <v xml:space="preserve">DG 31 C  34 EE 20 SUR  </v>
      </c>
      <c r="AI668" s="25" t="s">
        <v>61</v>
      </c>
      <c r="AJ668" s="25" t="s">
        <v>61</v>
      </c>
      <c r="AK668" s="25" t="s">
        <v>262</v>
      </c>
      <c r="AP668" s="25">
        <v>3</v>
      </c>
      <c r="AQ668" s="34">
        <v>41865</v>
      </c>
      <c r="AS668" s="36">
        <f t="shared" si="32"/>
        <v>-41865</v>
      </c>
      <c r="AT668" s="25" t="s">
        <v>792</v>
      </c>
      <c r="AU668" s="25" t="s">
        <v>252</v>
      </c>
    </row>
    <row r="669" spans="1:84">
      <c r="A669" s="25" t="s">
        <v>5748</v>
      </c>
      <c r="B669" s="25" t="s">
        <v>5749</v>
      </c>
      <c r="C669" s="25">
        <v>141182</v>
      </c>
      <c r="E669" s="25" t="s">
        <v>101</v>
      </c>
      <c r="H669" s="25" t="s">
        <v>5750</v>
      </c>
      <c r="I669" s="25" t="s">
        <v>5751</v>
      </c>
      <c r="J669" s="25" t="s">
        <v>80</v>
      </c>
      <c r="K669" s="25">
        <v>40</v>
      </c>
      <c r="M669" s="25" t="s">
        <v>66</v>
      </c>
      <c r="N669" s="25">
        <v>24</v>
      </c>
      <c r="P669" s="25">
        <v>8</v>
      </c>
      <c r="T669" s="25" t="str">
        <f t="shared" si="34"/>
        <v xml:space="preserve">CL 40  SUR 24  8   </v>
      </c>
      <c r="U669" s="25">
        <v>43979664</v>
      </c>
      <c r="V669" s="25" t="s">
        <v>5752</v>
      </c>
      <c r="W669" s="25" t="s">
        <v>5753</v>
      </c>
      <c r="AH669" s="25" t="str">
        <f t="shared" si="33"/>
        <v xml:space="preserve">         </v>
      </c>
      <c r="AI669" s="25" t="s">
        <v>61</v>
      </c>
      <c r="AJ669" s="25" t="s">
        <v>61</v>
      </c>
      <c r="AK669" s="25" t="s">
        <v>74</v>
      </c>
      <c r="AP669" s="25">
        <v>6</v>
      </c>
      <c r="AQ669" s="34">
        <v>41864</v>
      </c>
      <c r="AR669" s="34">
        <v>41871</v>
      </c>
      <c r="AS669" s="36">
        <f t="shared" si="32"/>
        <v>7</v>
      </c>
      <c r="AT669" s="25" t="s">
        <v>3256</v>
      </c>
      <c r="AU669" s="25" t="s">
        <v>15</v>
      </c>
    </row>
    <row r="670" spans="1:84">
      <c r="A670" s="25" t="s">
        <v>5754</v>
      </c>
      <c r="B670" s="25" t="s">
        <v>5755</v>
      </c>
      <c r="C670" s="25" t="s">
        <v>5756</v>
      </c>
      <c r="D670" s="25" t="s">
        <v>3538</v>
      </c>
      <c r="H670" s="25" t="s">
        <v>5757</v>
      </c>
      <c r="I670" s="25" t="s">
        <v>5758</v>
      </c>
      <c r="T670" s="25" t="str">
        <f t="shared" si="34"/>
        <v xml:space="preserve">         </v>
      </c>
      <c r="U670" s="25" t="s">
        <v>61</v>
      </c>
      <c r="V670" s="25" t="s">
        <v>61</v>
      </c>
      <c r="W670" s="25" t="s">
        <v>82</v>
      </c>
      <c r="X670" s="25" t="s">
        <v>80</v>
      </c>
      <c r="Y670" s="25">
        <v>32</v>
      </c>
      <c r="AA670" s="25" t="s">
        <v>66</v>
      </c>
      <c r="AH670" s="25" t="str">
        <f t="shared" si="33"/>
        <v xml:space="preserve">CL 32  SUR      </v>
      </c>
      <c r="AI670" s="25" t="s">
        <v>61</v>
      </c>
      <c r="AJ670" s="25" t="s">
        <v>61</v>
      </c>
      <c r="AK670" s="25" t="s">
        <v>959</v>
      </c>
      <c r="AP670" s="25">
        <v>7</v>
      </c>
      <c r="AQ670" s="34">
        <v>41866</v>
      </c>
      <c r="AS670" s="36">
        <f t="shared" si="32"/>
        <v>-41866</v>
      </c>
      <c r="AT670" s="25" t="s">
        <v>792</v>
      </c>
      <c r="AU670" s="25" t="s">
        <v>202</v>
      </c>
    </row>
    <row r="671" spans="1:84">
      <c r="B671" s="25" t="s">
        <v>5759</v>
      </c>
      <c r="C671" s="25" t="s">
        <v>5760</v>
      </c>
      <c r="D671" s="25" t="s">
        <v>3591</v>
      </c>
      <c r="H671" s="25" t="s">
        <v>2308</v>
      </c>
      <c r="I671" s="25" t="s">
        <v>5761</v>
      </c>
      <c r="J671" s="25" t="s">
        <v>80</v>
      </c>
      <c r="K671" s="25">
        <v>39</v>
      </c>
      <c r="L671" s="25" t="s">
        <v>170</v>
      </c>
      <c r="M671" s="25" t="s">
        <v>66</v>
      </c>
      <c r="N671" s="25">
        <v>24</v>
      </c>
      <c r="O671" s="25" t="s">
        <v>170</v>
      </c>
      <c r="P671" s="25">
        <v>12</v>
      </c>
      <c r="S671" s="25">
        <v>405</v>
      </c>
      <c r="T671" s="25" t="str">
        <f t="shared" si="34"/>
        <v>CL 39 D SUR 24 D 12   405</v>
      </c>
      <c r="U671" s="25">
        <v>12531616</v>
      </c>
      <c r="V671" s="25">
        <v>5795199</v>
      </c>
      <c r="W671" s="25" t="s">
        <v>82</v>
      </c>
      <c r="X671" s="25" t="s">
        <v>80</v>
      </c>
      <c r="Y671" s="25">
        <v>39</v>
      </c>
      <c r="Z671" s="25" t="s">
        <v>170</v>
      </c>
      <c r="AA671" s="25" t="s">
        <v>66</v>
      </c>
      <c r="AB671" s="25">
        <v>24</v>
      </c>
      <c r="AC671" s="25" t="s">
        <v>170</v>
      </c>
      <c r="AD671" s="25">
        <v>200</v>
      </c>
      <c r="AH671" s="25" t="str">
        <f t="shared" si="33"/>
        <v xml:space="preserve">CL 39 D SUR 24 D 200   </v>
      </c>
      <c r="AI671" s="25" t="s">
        <v>61</v>
      </c>
      <c r="AJ671" s="25" t="s">
        <v>61</v>
      </c>
      <c r="AK671" s="25" t="s">
        <v>454</v>
      </c>
      <c r="AP671" s="25">
        <v>6</v>
      </c>
      <c r="AQ671" s="34">
        <v>41870</v>
      </c>
      <c r="AR671" s="34">
        <v>41915</v>
      </c>
      <c r="AS671" s="36">
        <f t="shared" si="32"/>
        <v>45</v>
      </c>
      <c r="AT671" s="25" t="s">
        <v>806</v>
      </c>
      <c r="AU671" s="25" t="s">
        <v>15</v>
      </c>
      <c r="BN671" s="38">
        <v>41915</v>
      </c>
    </row>
    <row r="672" spans="1:84">
      <c r="B672" s="25" t="s">
        <v>5762</v>
      </c>
      <c r="C672" s="25">
        <v>1313109</v>
      </c>
      <c r="D672" s="25" t="s">
        <v>3591</v>
      </c>
      <c r="H672" s="25" t="s">
        <v>2308</v>
      </c>
      <c r="I672" s="25" t="s">
        <v>5763</v>
      </c>
      <c r="J672" s="25" t="s">
        <v>80</v>
      </c>
      <c r="K672" s="25">
        <v>32</v>
      </c>
      <c r="L672" s="25" t="s">
        <v>104</v>
      </c>
      <c r="M672" s="25" t="s">
        <v>3362</v>
      </c>
      <c r="N672" s="25">
        <v>47</v>
      </c>
      <c r="P672" s="25">
        <v>51</v>
      </c>
      <c r="T672" s="25" t="str">
        <f t="shared" si="34"/>
        <v xml:space="preserve">CL 32 B sur 47  51   </v>
      </c>
      <c r="U672" s="25">
        <v>42135633</v>
      </c>
      <c r="V672" s="25">
        <v>3346507</v>
      </c>
      <c r="W672" s="25" t="s">
        <v>5764</v>
      </c>
      <c r="X672" s="25" t="s">
        <v>80</v>
      </c>
      <c r="Y672" s="25">
        <v>34</v>
      </c>
      <c r="AA672" s="25" t="s">
        <v>66</v>
      </c>
      <c r="AB672" s="25">
        <v>47</v>
      </c>
      <c r="AD672" s="25">
        <v>31</v>
      </c>
      <c r="AH672" s="25" t="str">
        <f t="shared" si="33"/>
        <v xml:space="preserve">CL 34  SUR 47  31   </v>
      </c>
      <c r="AI672" s="25" t="s">
        <v>61</v>
      </c>
      <c r="AJ672" s="25">
        <v>3344535</v>
      </c>
      <c r="AK672" s="25" t="s">
        <v>841</v>
      </c>
      <c r="AP672" s="25">
        <v>2</v>
      </c>
      <c r="AQ672" s="34">
        <v>41872</v>
      </c>
      <c r="AR672" s="34">
        <v>41872</v>
      </c>
      <c r="AS672" s="36">
        <f t="shared" si="32"/>
        <v>0</v>
      </c>
      <c r="AT672" s="25" t="s">
        <v>806</v>
      </c>
      <c r="AU672" s="25" t="s">
        <v>1735</v>
      </c>
    </row>
    <row r="673" spans="1:84">
      <c r="B673" s="25" t="s">
        <v>5765</v>
      </c>
      <c r="C673" s="25">
        <v>1313123</v>
      </c>
      <c r="D673" s="25" t="s">
        <v>3591</v>
      </c>
      <c r="H673" s="25" t="s">
        <v>768</v>
      </c>
      <c r="I673" s="25" t="s">
        <v>5766</v>
      </c>
      <c r="J673" s="25" t="s">
        <v>289</v>
      </c>
      <c r="K673" s="25">
        <v>30</v>
      </c>
      <c r="L673" s="25" t="s">
        <v>83</v>
      </c>
      <c r="N673" s="25">
        <v>35</v>
      </c>
      <c r="P673" s="25">
        <v>30</v>
      </c>
      <c r="Q673" s="25" t="s">
        <v>66</v>
      </c>
      <c r="T673" s="25" t="str">
        <f t="shared" si="34"/>
        <v xml:space="preserve">DG 30 A  35  30 SUR  </v>
      </c>
      <c r="U673" s="25" t="s">
        <v>61</v>
      </c>
      <c r="V673" s="25">
        <v>5987176</v>
      </c>
      <c r="W673" s="25" t="s">
        <v>5767</v>
      </c>
      <c r="X673" s="25" t="s">
        <v>146</v>
      </c>
      <c r="Y673" s="25">
        <v>35</v>
      </c>
      <c r="AA673" s="25" t="s">
        <v>66</v>
      </c>
      <c r="AB673" s="25">
        <v>30</v>
      </c>
      <c r="AD673" s="25">
        <v>56</v>
      </c>
      <c r="AH673" s="25" t="str">
        <f t="shared" si="33"/>
        <v xml:space="preserve">TR 35  SUR 30  56   </v>
      </c>
      <c r="AI673" s="25" t="s">
        <v>61</v>
      </c>
      <c r="AJ673" s="25" t="s">
        <v>61</v>
      </c>
      <c r="AK673" s="25" t="s">
        <v>262</v>
      </c>
      <c r="AP673" s="25">
        <v>3</v>
      </c>
      <c r="AQ673" s="34">
        <v>41873</v>
      </c>
      <c r="AR673" s="34">
        <v>41891</v>
      </c>
      <c r="AS673" s="36">
        <f t="shared" si="32"/>
        <v>18</v>
      </c>
      <c r="AT673" s="25" t="s">
        <v>792</v>
      </c>
      <c r="AU673" s="25" t="s">
        <v>202</v>
      </c>
      <c r="AW673" s="38">
        <v>41891</v>
      </c>
      <c r="AX673" s="37" t="s">
        <v>4999</v>
      </c>
    </row>
    <row r="674" spans="1:84">
      <c r="B674" s="25" t="s">
        <v>5768</v>
      </c>
      <c r="C674" s="25">
        <v>1313072</v>
      </c>
      <c r="D674" s="25" t="s">
        <v>94</v>
      </c>
      <c r="H674" s="25" t="s">
        <v>5769</v>
      </c>
      <c r="I674" s="25" t="s">
        <v>60</v>
      </c>
      <c r="T674" s="25" t="str">
        <f t="shared" si="34"/>
        <v xml:space="preserve">         </v>
      </c>
      <c r="U674" s="25" t="s">
        <v>61</v>
      </c>
      <c r="V674" s="25" t="s">
        <v>61</v>
      </c>
      <c r="W674" s="25" t="s">
        <v>5770</v>
      </c>
      <c r="AH674" s="25" t="str">
        <f t="shared" si="33"/>
        <v xml:space="preserve">         </v>
      </c>
      <c r="AI674" s="25">
        <v>80182659</v>
      </c>
      <c r="AJ674" s="25">
        <v>3006371484</v>
      </c>
      <c r="AL674" s="25" t="s">
        <v>191</v>
      </c>
      <c r="AP674" s="25">
        <v>11</v>
      </c>
      <c r="AQ674" s="34">
        <v>41871</v>
      </c>
      <c r="AR674" s="34">
        <v>41871</v>
      </c>
      <c r="AS674" s="36">
        <f t="shared" si="32"/>
        <v>0</v>
      </c>
      <c r="AT674" s="25" t="s">
        <v>792</v>
      </c>
      <c r="AU674" s="25" t="s">
        <v>15</v>
      </c>
      <c r="AW674" s="38">
        <v>41870</v>
      </c>
      <c r="AX674" s="37" t="s">
        <v>5051</v>
      </c>
      <c r="AY674" s="38">
        <v>41871</v>
      </c>
      <c r="CF674" s="38">
        <v>41876</v>
      </c>
    </row>
    <row r="675" spans="1:84">
      <c r="B675" s="25" t="s">
        <v>5771</v>
      </c>
      <c r="C675" s="25">
        <v>1313047</v>
      </c>
      <c r="D675" s="25" t="s">
        <v>3591</v>
      </c>
      <c r="H675" s="25" t="s">
        <v>5772</v>
      </c>
      <c r="I675" s="25" t="s">
        <v>5773</v>
      </c>
      <c r="J675" s="25" t="s">
        <v>63</v>
      </c>
      <c r="K675" s="25">
        <v>35</v>
      </c>
      <c r="N675" s="25">
        <v>38</v>
      </c>
      <c r="O675" s="25" t="s">
        <v>83</v>
      </c>
      <c r="P675" s="25">
        <v>45</v>
      </c>
      <c r="S675" s="25">
        <v>104</v>
      </c>
      <c r="T675" s="25" t="str">
        <f>CONCATENATE(J675," ",K675," ",L675," ",M675," ",N675," ",O675," ",P675," ",Q675," ",R675," ",S675)</f>
        <v>KR 35   38 A 45   104</v>
      </c>
      <c r="U675" s="25">
        <v>42888529</v>
      </c>
      <c r="V675" s="25">
        <v>3791621</v>
      </c>
      <c r="W675" s="25" t="s">
        <v>5774</v>
      </c>
      <c r="X675" s="25" t="s">
        <v>63</v>
      </c>
      <c r="Y675" s="25">
        <v>31</v>
      </c>
      <c r="AB675" s="25">
        <v>40</v>
      </c>
      <c r="AC675" s="25" t="s">
        <v>315</v>
      </c>
      <c r="AD675" s="25">
        <v>29</v>
      </c>
      <c r="AE675" s="25" t="s">
        <v>66</v>
      </c>
      <c r="AH675" s="25" t="str">
        <f>CONCATENATE(X675," ",Y675," ",Z675," ",AA675," ",AB675," ",AC675," ",AD675," ",AE675," ",AF675," ",AG675)</f>
        <v xml:space="preserve">KR 31   40 E 29 SUR  </v>
      </c>
      <c r="AI675" s="25" t="s">
        <v>61</v>
      </c>
      <c r="AJ675" s="25" t="s">
        <v>61</v>
      </c>
      <c r="AK675" s="25" t="s">
        <v>67</v>
      </c>
      <c r="AP675" s="25">
        <v>7</v>
      </c>
      <c r="AQ675" s="34">
        <v>41870</v>
      </c>
      <c r="AR675" s="34">
        <v>41892</v>
      </c>
      <c r="AS675" s="36">
        <f>AR675-AQ675</f>
        <v>22</v>
      </c>
      <c r="AT675" s="25" t="s">
        <v>792</v>
      </c>
      <c r="AU675" s="25" t="s">
        <v>15</v>
      </c>
      <c r="AW675" s="38">
        <v>41892</v>
      </c>
      <c r="AX675" s="37" t="s">
        <v>5775</v>
      </c>
    </row>
    <row r="676" spans="1:84">
      <c r="B676" s="25" t="s">
        <v>5776</v>
      </c>
      <c r="C676" s="25">
        <v>1313051</v>
      </c>
      <c r="D676" s="25" t="s">
        <v>3591</v>
      </c>
      <c r="H676" s="25" t="s">
        <v>5777</v>
      </c>
      <c r="I676" s="25" t="s">
        <v>5778</v>
      </c>
      <c r="U676" s="25" t="s">
        <v>61</v>
      </c>
      <c r="V676" s="25" t="s">
        <v>61</v>
      </c>
      <c r="W676" s="25" t="s">
        <v>5779</v>
      </c>
      <c r="X676" s="25" t="s">
        <v>80</v>
      </c>
      <c r="Y676" s="25">
        <v>40</v>
      </c>
      <c r="Z676" s="25" t="s">
        <v>183</v>
      </c>
      <c r="AA676" s="25" t="s">
        <v>66</v>
      </c>
      <c r="AB676" s="25">
        <v>32</v>
      </c>
      <c r="AD676" s="25">
        <v>53</v>
      </c>
      <c r="AH676" s="25" t="str">
        <f>CONCATENATE(X676," ",Y676," ",Z676," ",AA676," ",AB676," ",AC676," ",AD676," ",AE676," ",AF676," ",AG676)</f>
        <v xml:space="preserve">CL 40 EE SUR 32  53   </v>
      </c>
      <c r="AI676" s="25" t="s">
        <v>61</v>
      </c>
      <c r="AJ676" s="25" t="s">
        <v>61</v>
      </c>
      <c r="AK676" s="25" t="s">
        <v>67</v>
      </c>
      <c r="AP676" s="25">
        <v>7</v>
      </c>
      <c r="AQ676" s="34">
        <v>41870</v>
      </c>
      <c r="AR676" s="34">
        <v>41878</v>
      </c>
      <c r="AS676" s="36">
        <f>AR676-AQ676</f>
        <v>8</v>
      </c>
      <c r="AT676" s="25" t="s">
        <v>792</v>
      </c>
      <c r="AU676" s="25" t="s">
        <v>202</v>
      </c>
      <c r="AW676" s="38">
        <v>41878</v>
      </c>
      <c r="AX676" s="37" t="s">
        <v>5051</v>
      </c>
    </row>
    <row r="677" spans="1:84">
      <c r="B677" s="25" t="s">
        <v>5780</v>
      </c>
      <c r="C677" s="25">
        <v>1313026</v>
      </c>
      <c r="E677" s="25" t="s">
        <v>101</v>
      </c>
      <c r="H677" s="25" t="s">
        <v>694</v>
      </c>
      <c r="I677" s="25" t="s">
        <v>5781</v>
      </c>
      <c r="T677" s="25" t="str">
        <f t="shared" si="34"/>
        <v xml:space="preserve">         </v>
      </c>
      <c r="U677" s="25" t="s">
        <v>61</v>
      </c>
      <c r="V677" s="25" t="s">
        <v>61</v>
      </c>
      <c r="W677" s="25" t="s">
        <v>4150</v>
      </c>
      <c r="X677" s="25" t="s">
        <v>63</v>
      </c>
      <c r="Y677" s="25">
        <v>29</v>
      </c>
      <c r="AB677" s="25">
        <v>40</v>
      </c>
      <c r="AC677" s="25" t="s">
        <v>81</v>
      </c>
      <c r="AH677" s="25" t="str">
        <f t="shared" si="33"/>
        <v xml:space="preserve">KR 29   40 C    </v>
      </c>
      <c r="AI677" s="25" t="s">
        <v>61</v>
      </c>
      <c r="AK677" s="25" t="s">
        <v>3937</v>
      </c>
      <c r="AP677" s="25">
        <v>6</v>
      </c>
      <c r="AQ677" s="34">
        <v>41866</v>
      </c>
      <c r="AR677" s="34">
        <v>41891</v>
      </c>
      <c r="AS677" s="36">
        <f t="shared" ref="AS677:AS738" si="35">AR677-AQ677</f>
        <v>25</v>
      </c>
      <c r="AT677" s="25" t="s">
        <v>792</v>
      </c>
      <c r="AU677" s="25" t="s">
        <v>202</v>
      </c>
      <c r="AW677" s="38">
        <v>41891</v>
      </c>
      <c r="AX677" s="37" t="s">
        <v>4999</v>
      </c>
    </row>
    <row r="678" spans="1:84">
      <c r="B678" s="25" t="s">
        <v>5782</v>
      </c>
      <c r="C678" s="25">
        <v>1313057</v>
      </c>
      <c r="E678" s="25" t="s">
        <v>101</v>
      </c>
      <c r="H678" s="25" t="s">
        <v>694</v>
      </c>
      <c r="I678" s="25" t="s">
        <v>5783</v>
      </c>
      <c r="T678" s="25" t="str">
        <f t="shared" si="34"/>
        <v xml:space="preserve">         </v>
      </c>
      <c r="U678" s="25" t="s">
        <v>61</v>
      </c>
      <c r="V678" s="25" t="s">
        <v>61</v>
      </c>
      <c r="W678" s="25" t="s">
        <v>5784</v>
      </c>
      <c r="X678" s="25" t="s">
        <v>80</v>
      </c>
      <c r="Y678" s="25">
        <v>43</v>
      </c>
      <c r="AA678" s="25" t="s">
        <v>66</v>
      </c>
      <c r="AB678" s="25">
        <v>48</v>
      </c>
      <c r="AH678" s="25" t="str">
        <f t="shared" si="33"/>
        <v xml:space="preserve">CL 43  SUR 48     </v>
      </c>
      <c r="AI678" s="25" t="s">
        <v>61</v>
      </c>
      <c r="AJ678" s="25" t="s">
        <v>61</v>
      </c>
      <c r="AK678" s="25" t="s">
        <v>153</v>
      </c>
      <c r="AP678" s="25">
        <v>3</v>
      </c>
      <c r="AQ678" s="34">
        <v>41870</v>
      </c>
      <c r="AR678" s="34">
        <v>41892</v>
      </c>
      <c r="AS678" s="36">
        <f t="shared" si="35"/>
        <v>22</v>
      </c>
      <c r="AT678" s="25" t="s">
        <v>792</v>
      </c>
      <c r="AU678" s="25" t="s">
        <v>202</v>
      </c>
      <c r="AW678" s="38">
        <v>41892</v>
      </c>
      <c r="AX678" s="37" t="s">
        <v>5051</v>
      </c>
    </row>
    <row r="679" spans="1:84">
      <c r="B679" s="25" t="s">
        <v>5785</v>
      </c>
      <c r="C679" s="25">
        <v>1313033</v>
      </c>
      <c r="D679" s="25" t="s">
        <v>94</v>
      </c>
      <c r="H679" s="25" t="s">
        <v>5786</v>
      </c>
      <c r="I679" s="25" t="s">
        <v>60</v>
      </c>
      <c r="T679" s="25" t="str">
        <f t="shared" si="34"/>
        <v xml:space="preserve">         </v>
      </c>
      <c r="U679" s="25" t="s">
        <v>61</v>
      </c>
      <c r="V679" s="25" t="s">
        <v>61</v>
      </c>
      <c r="W679" s="25" t="s">
        <v>5787</v>
      </c>
      <c r="X679" s="25" t="s">
        <v>80</v>
      </c>
      <c r="Y679" s="25">
        <v>39</v>
      </c>
      <c r="Z679" s="25" t="s">
        <v>170</v>
      </c>
      <c r="AA679" s="25" t="s">
        <v>66</v>
      </c>
      <c r="AB679" s="25">
        <v>25</v>
      </c>
      <c r="AD679" s="25">
        <v>121</v>
      </c>
      <c r="AH679" s="25" t="str">
        <f>CONCATENATE(X679," ",Y679," ",Z679," ",AA679," ",AB679," ",AC679," ",AD679," ",AE679," ",AF679," ",AG679)</f>
        <v xml:space="preserve">CL 39 D SUR 25  121   </v>
      </c>
      <c r="AI679" s="25" t="s">
        <v>61</v>
      </c>
      <c r="AJ679" s="25" t="s">
        <v>61</v>
      </c>
      <c r="AK679" s="25" t="s">
        <v>454</v>
      </c>
      <c r="AP679" s="25">
        <v>6</v>
      </c>
      <c r="AQ679" s="34">
        <v>41870</v>
      </c>
      <c r="AS679" s="36">
        <f t="shared" si="35"/>
        <v>-41870</v>
      </c>
      <c r="AT679" s="25" t="s">
        <v>792</v>
      </c>
      <c r="AU679" s="25" t="s">
        <v>750</v>
      </c>
      <c r="AW679" s="38">
        <v>41865</v>
      </c>
      <c r="AX679" s="37" t="s">
        <v>140</v>
      </c>
      <c r="AY679" s="38">
        <v>41870</v>
      </c>
    </row>
    <row r="680" spans="1:84">
      <c r="A680" s="25" t="s">
        <v>3884</v>
      </c>
      <c r="B680" s="25" t="s">
        <v>5788</v>
      </c>
      <c r="C680" s="25">
        <v>1313249</v>
      </c>
      <c r="D680" s="25" t="s">
        <v>94</v>
      </c>
      <c r="H680" s="25" t="s">
        <v>4390</v>
      </c>
      <c r="I680" s="25" t="s">
        <v>5789</v>
      </c>
      <c r="T680" s="25" t="str">
        <f t="shared" si="34"/>
        <v xml:space="preserve">         </v>
      </c>
      <c r="U680" s="25" t="s">
        <v>61</v>
      </c>
      <c r="V680" s="25" t="s">
        <v>61</v>
      </c>
      <c r="W680" s="25" t="s">
        <v>82</v>
      </c>
      <c r="X680" s="25" t="s">
        <v>63</v>
      </c>
      <c r="Y680" s="25">
        <v>45</v>
      </c>
      <c r="Z680" s="25" t="s">
        <v>81</v>
      </c>
      <c r="AB680" s="25">
        <v>38</v>
      </c>
      <c r="AC680" s="25" t="s">
        <v>104</v>
      </c>
      <c r="AD680" s="25">
        <v>74</v>
      </c>
      <c r="AE680" s="25" t="s">
        <v>66</v>
      </c>
      <c r="AH680" s="25" t="str">
        <f t="shared" si="33"/>
        <v xml:space="preserve">KR 45 C  38 B 74 SUR  </v>
      </c>
      <c r="AI680" s="25" t="s">
        <v>61</v>
      </c>
      <c r="AJ680" s="25" t="s">
        <v>61</v>
      </c>
      <c r="AK680" s="25" t="s">
        <v>3530</v>
      </c>
      <c r="AP680" s="25">
        <v>8</v>
      </c>
      <c r="AQ680" s="34">
        <v>41870</v>
      </c>
      <c r="AS680" s="36">
        <f t="shared" si="35"/>
        <v>-41870</v>
      </c>
      <c r="AT680" s="25" t="s">
        <v>792</v>
      </c>
      <c r="AU680" s="25" t="s">
        <v>15</v>
      </c>
      <c r="AW680" s="38">
        <v>41870</v>
      </c>
      <c r="AX680" s="37" t="s">
        <v>5790</v>
      </c>
      <c r="AY680" s="38">
        <v>41878</v>
      </c>
      <c r="AZ680" s="38">
        <v>41897</v>
      </c>
      <c r="BA680" s="37" t="s">
        <v>5612</v>
      </c>
      <c r="BB680" s="38">
        <v>41913</v>
      </c>
      <c r="CF680" s="38">
        <v>41940</v>
      </c>
    </row>
    <row r="681" spans="1:84">
      <c r="B681" s="25" t="s">
        <v>5791</v>
      </c>
      <c r="C681" s="25">
        <v>1313060</v>
      </c>
      <c r="D681" s="25" t="s">
        <v>3591</v>
      </c>
      <c r="H681" s="25" t="s">
        <v>3738</v>
      </c>
      <c r="I681" s="25" t="s">
        <v>5792</v>
      </c>
      <c r="J681" s="25" t="s">
        <v>4141</v>
      </c>
      <c r="K681" s="25">
        <v>40</v>
      </c>
      <c r="L681" s="25" t="s">
        <v>170</v>
      </c>
      <c r="M681" s="25" t="s">
        <v>66</v>
      </c>
      <c r="N681" s="25">
        <v>40</v>
      </c>
      <c r="O681" s="25" t="s">
        <v>83</v>
      </c>
      <c r="P681" s="25">
        <v>12</v>
      </c>
      <c r="T681" s="25" t="str">
        <f t="shared" si="34"/>
        <v xml:space="preserve">Cl 40 D SUR 40 A 12   </v>
      </c>
      <c r="U681" s="25">
        <v>42766315</v>
      </c>
      <c r="V681" s="25">
        <v>5976739</v>
      </c>
      <c r="W681" s="25" t="s">
        <v>5793</v>
      </c>
      <c r="X681" s="25" t="s">
        <v>80</v>
      </c>
      <c r="Y681" s="25">
        <v>40</v>
      </c>
      <c r="Z681" s="25" t="s">
        <v>170</v>
      </c>
      <c r="AA681" s="25" t="s">
        <v>66</v>
      </c>
      <c r="AB681" s="25">
        <v>40</v>
      </c>
      <c r="AC681" s="25" t="s">
        <v>83</v>
      </c>
      <c r="AD681" s="25">
        <v>12</v>
      </c>
      <c r="AH681" s="25" t="str">
        <f t="shared" si="33"/>
        <v xml:space="preserve">CL 40 D SUR 40 A 12   </v>
      </c>
      <c r="AI681" s="25" t="s">
        <v>61</v>
      </c>
      <c r="AJ681" s="25">
        <v>5976739</v>
      </c>
      <c r="AK681" s="25" t="s">
        <v>67</v>
      </c>
      <c r="AP681" s="25">
        <v>7</v>
      </c>
      <c r="AQ681" s="34">
        <v>41870</v>
      </c>
      <c r="AR681" s="34">
        <v>41870</v>
      </c>
      <c r="AS681" s="36">
        <f t="shared" si="35"/>
        <v>0</v>
      </c>
      <c r="AT681" s="25" t="s">
        <v>792</v>
      </c>
      <c r="AU681" s="25" t="s">
        <v>15</v>
      </c>
      <c r="AW681" s="38">
        <v>41870</v>
      </c>
      <c r="AX681" s="37" t="s">
        <v>2349</v>
      </c>
      <c r="AY681" s="38">
        <v>41870</v>
      </c>
      <c r="BP681" s="38">
        <v>41897</v>
      </c>
      <c r="BQ681" s="38">
        <v>41898</v>
      </c>
      <c r="BZ681" s="38">
        <v>41907</v>
      </c>
      <c r="CA681" s="38">
        <v>41907</v>
      </c>
      <c r="CF681" s="38">
        <v>41940</v>
      </c>
    </row>
    <row r="682" spans="1:84">
      <c r="B682" s="25" t="s">
        <v>5794</v>
      </c>
      <c r="C682" s="25" t="s">
        <v>5795</v>
      </c>
      <c r="E682" s="25" t="s">
        <v>101</v>
      </c>
      <c r="H682" s="25" t="s">
        <v>5796</v>
      </c>
      <c r="I682" s="25" t="s">
        <v>5797</v>
      </c>
      <c r="J682" s="25" t="s">
        <v>4141</v>
      </c>
      <c r="K682" s="25">
        <v>43</v>
      </c>
      <c r="M682" s="25" t="s">
        <v>66</v>
      </c>
      <c r="N682" s="25">
        <v>47</v>
      </c>
      <c r="P682" s="25">
        <v>17</v>
      </c>
      <c r="R682" s="25" t="s">
        <v>5798</v>
      </c>
      <c r="T682" s="25" t="str">
        <f t="shared" si="34"/>
        <v xml:space="preserve">Cl 43  SUR 47  17  MILAN 16 </v>
      </c>
      <c r="U682" s="25">
        <v>21377423</v>
      </c>
      <c r="V682" s="25">
        <v>3341419</v>
      </c>
      <c r="W682" s="25" t="s">
        <v>5799</v>
      </c>
      <c r="X682" s="25" t="s">
        <v>80</v>
      </c>
      <c r="Y682" s="25">
        <v>43</v>
      </c>
      <c r="AA682" s="25" t="s">
        <v>66</v>
      </c>
      <c r="AB682" s="25">
        <v>47</v>
      </c>
      <c r="AD682" s="25">
        <v>17</v>
      </c>
      <c r="AH682" s="25" t="str">
        <f t="shared" si="33"/>
        <v xml:space="preserve">CL 43  SUR 47  17   </v>
      </c>
      <c r="AI682" s="25" t="s">
        <v>61</v>
      </c>
      <c r="AJ682" s="25">
        <v>2760090</v>
      </c>
      <c r="AK682" s="25" t="s">
        <v>4173</v>
      </c>
      <c r="AP682" s="25">
        <v>8</v>
      </c>
      <c r="AQ682" s="34">
        <v>41870</v>
      </c>
      <c r="AR682" s="34">
        <v>41870</v>
      </c>
      <c r="AS682" s="36">
        <f t="shared" si="35"/>
        <v>0</v>
      </c>
      <c r="AT682" s="25" t="s">
        <v>792</v>
      </c>
      <c r="AU682" s="25" t="s">
        <v>750</v>
      </c>
      <c r="AW682" s="38">
        <v>41870</v>
      </c>
      <c r="AX682" s="37" t="s">
        <v>5790</v>
      </c>
      <c r="AY682" s="38">
        <v>41883</v>
      </c>
      <c r="CF682" s="38">
        <v>41932</v>
      </c>
    </row>
    <row r="683" spans="1:84">
      <c r="B683" s="25" t="s">
        <v>5800</v>
      </c>
      <c r="C683" s="25">
        <v>1313068</v>
      </c>
      <c r="E683" s="25" t="s">
        <v>101</v>
      </c>
      <c r="H683" s="25" t="s">
        <v>784</v>
      </c>
      <c r="I683" s="25" t="s">
        <v>5801</v>
      </c>
      <c r="J683" s="25" t="s">
        <v>4141</v>
      </c>
      <c r="K683" s="25">
        <v>39</v>
      </c>
      <c r="M683" s="25" t="s">
        <v>66</v>
      </c>
      <c r="N683" s="25">
        <v>35</v>
      </c>
      <c r="P683" s="25">
        <v>10</v>
      </c>
      <c r="T683" s="25" t="str">
        <f t="shared" si="34"/>
        <v xml:space="preserve">Cl 39  SUR 35  10   </v>
      </c>
      <c r="U683" s="25">
        <v>21844303</v>
      </c>
      <c r="V683" s="25">
        <v>3317137</v>
      </c>
      <c r="W683" s="25" t="s">
        <v>82</v>
      </c>
      <c r="X683" s="25" t="s">
        <v>80</v>
      </c>
      <c r="Y683" s="25">
        <v>39</v>
      </c>
      <c r="AA683" s="25" t="s">
        <v>66</v>
      </c>
      <c r="AB683" s="25">
        <v>35</v>
      </c>
      <c r="AD683" s="25">
        <v>10</v>
      </c>
      <c r="AH683" s="25" t="str">
        <f t="shared" si="33"/>
        <v xml:space="preserve">CL 39  SUR 35  10   </v>
      </c>
      <c r="AI683" s="25" t="s">
        <v>61</v>
      </c>
      <c r="AJ683" s="25" t="s">
        <v>61</v>
      </c>
      <c r="AK683" s="25" t="s">
        <v>211</v>
      </c>
      <c r="AP683" s="25">
        <v>9</v>
      </c>
      <c r="AQ683" s="34">
        <v>41871</v>
      </c>
      <c r="AR683" s="34">
        <v>41921</v>
      </c>
      <c r="AS683" s="36">
        <f t="shared" si="35"/>
        <v>50</v>
      </c>
      <c r="AT683" s="25" t="s">
        <v>792</v>
      </c>
      <c r="AU683" s="25" t="s">
        <v>202</v>
      </c>
      <c r="AW683" s="38">
        <v>41921</v>
      </c>
      <c r="AX683" s="37" t="s">
        <v>5051</v>
      </c>
      <c r="AY683" s="38">
        <v>41921</v>
      </c>
    </row>
    <row r="684" spans="1:84">
      <c r="B684" s="25" t="s">
        <v>5802</v>
      </c>
      <c r="C684" s="25">
        <v>1313116</v>
      </c>
      <c r="E684" s="25" t="s">
        <v>101</v>
      </c>
      <c r="H684" s="25" t="s">
        <v>784</v>
      </c>
      <c r="I684" s="25" t="s">
        <v>273</v>
      </c>
      <c r="T684" s="25" t="str">
        <f t="shared" si="34"/>
        <v xml:space="preserve">         </v>
      </c>
      <c r="U684" s="25" t="s">
        <v>61</v>
      </c>
      <c r="V684" s="25" t="s">
        <v>61</v>
      </c>
      <c r="W684" s="25" t="s">
        <v>82</v>
      </c>
      <c r="X684" s="25" t="s">
        <v>63</v>
      </c>
      <c r="Y684" s="25">
        <v>46</v>
      </c>
      <c r="Z684" s="25" t="s">
        <v>83</v>
      </c>
      <c r="AB684" s="25">
        <v>44</v>
      </c>
      <c r="AD684" s="25">
        <v>30</v>
      </c>
      <c r="AE684" s="25" t="s">
        <v>66</v>
      </c>
      <c r="AH684" s="25" t="str">
        <f t="shared" si="33"/>
        <v xml:space="preserve">KR 46 A  44  30 SUR  </v>
      </c>
      <c r="AI684" s="25" t="s">
        <v>61</v>
      </c>
      <c r="AJ684" s="25" t="s">
        <v>61</v>
      </c>
      <c r="AK684" s="25" t="s">
        <v>4173</v>
      </c>
      <c r="AP684" s="25">
        <v>8</v>
      </c>
      <c r="AQ684" s="34">
        <v>41873</v>
      </c>
      <c r="AR684" s="34">
        <v>41892</v>
      </c>
      <c r="AS684" s="36">
        <f t="shared" si="35"/>
        <v>19</v>
      </c>
      <c r="AT684" s="25" t="s">
        <v>792</v>
      </c>
      <c r="AU684" s="25" t="s">
        <v>202</v>
      </c>
      <c r="AW684" s="38">
        <v>41892</v>
      </c>
      <c r="AX684" s="37" t="s">
        <v>705</v>
      </c>
    </row>
    <row r="685" spans="1:84">
      <c r="B685" s="25" t="s">
        <v>5803</v>
      </c>
      <c r="C685" s="25">
        <v>1313117</v>
      </c>
      <c r="E685" s="25" t="s">
        <v>101</v>
      </c>
      <c r="H685" s="25" t="s">
        <v>784</v>
      </c>
      <c r="I685" s="25" t="s">
        <v>273</v>
      </c>
      <c r="T685" s="25" t="str">
        <f t="shared" si="34"/>
        <v xml:space="preserve">         </v>
      </c>
      <c r="U685" s="25" t="s">
        <v>61</v>
      </c>
      <c r="V685" s="25" t="s">
        <v>61</v>
      </c>
      <c r="W685" s="25" t="s">
        <v>5804</v>
      </c>
      <c r="X685" s="25" t="s">
        <v>63</v>
      </c>
      <c r="Y685" s="25">
        <v>42</v>
      </c>
      <c r="Z685" s="25" t="s">
        <v>81</v>
      </c>
      <c r="AB685" s="25">
        <v>48</v>
      </c>
      <c r="AC685" s="25" t="s">
        <v>81</v>
      </c>
      <c r="AD685" s="25">
        <v>43</v>
      </c>
      <c r="AE685" s="25" t="s">
        <v>66</v>
      </c>
      <c r="AF685" s="25">
        <v>2.2999999999999998</v>
      </c>
      <c r="AG685" s="25" t="s">
        <v>5805</v>
      </c>
      <c r="AH685" s="25" t="str">
        <f t="shared" si="33"/>
        <v>KR 42 C  48 C 43 SUR 2,3 301 - 201</v>
      </c>
      <c r="AI685" s="25" t="s">
        <v>61</v>
      </c>
      <c r="AJ685" s="25" t="s">
        <v>61</v>
      </c>
      <c r="AK685" s="25" t="s">
        <v>225</v>
      </c>
      <c r="AP685" s="25">
        <v>7</v>
      </c>
      <c r="AQ685" s="34">
        <v>41873</v>
      </c>
      <c r="AR685" s="34">
        <v>41893</v>
      </c>
      <c r="AS685" s="36">
        <f t="shared" si="35"/>
        <v>20</v>
      </c>
      <c r="AT685" s="25" t="s">
        <v>792</v>
      </c>
      <c r="AU685" s="25" t="s">
        <v>202</v>
      </c>
      <c r="AW685" s="38">
        <v>41893</v>
      </c>
      <c r="AX685" s="37" t="s">
        <v>4999</v>
      </c>
    </row>
    <row r="686" spans="1:84">
      <c r="B686" s="25" t="s">
        <v>5806</v>
      </c>
      <c r="C686" s="25">
        <v>1311832</v>
      </c>
      <c r="D686" s="25" t="s">
        <v>3591</v>
      </c>
      <c r="H686" s="25" t="s">
        <v>768</v>
      </c>
      <c r="I686" s="25" t="s">
        <v>231</v>
      </c>
      <c r="T686" s="25" t="str">
        <f t="shared" si="34"/>
        <v xml:space="preserve">         </v>
      </c>
      <c r="U686" s="25" t="s">
        <v>61</v>
      </c>
      <c r="V686" s="25" t="s">
        <v>61</v>
      </c>
      <c r="W686" s="25" t="s">
        <v>5807</v>
      </c>
      <c r="X686" s="25" t="s">
        <v>80</v>
      </c>
      <c r="Y686" s="25">
        <v>34</v>
      </c>
      <c r="Z686" s="25" t="s">
        <v>136</v>
      </c>
      <c r="AA686" s="25" t="s">
        <v>66</v>
      </c>
      <c r="AB686" s="25">
        <v>28</v>
      </c>
      <c r="AD686" s="25">
        <v>46</v>
      </c>
      <c r="AG686" s="25">
        <v>109</v>
      </c>
      <c r="AH686" s="25" t="str">
        <f t="shared" si="33"/>
        <v>CL 34 DD SUR 28  46   109</v>
      </c>
      <c r="AI686" s="25" t="s">
        <v>61</v>
      </c>
      <c r="AJ686" s="25" t="s">
        <v>61</v>
      </c>
      <c r="AK686" s="25" t="s">
        <v>262</v>
      </c>
      <c r="AP686" s="25">
        <v>3</v>
      </c>
      <c r="AQ686" s="34">
        <v>41822</v>
      </c>
      <c r="AS686" s="36">
        <f t="shared" si="35"/>
        <v>-41822</v>
      </c>
      <c r="AT686" s="25" t="s">
        <v>792</v>
      </c>
      <c r="AU686" s="25" t="s">
        <v>15</v>
      </c>
    </row>
    <row r="687" spans="1:84">
      <c r="A687" s="44" t="s">
        <v>5808</v>
      </c>
      <c r="B687" s="25" t="s">
        <v>5809</v>
      </c>
      <c r="D687" s="25" t="s">
        <v>3686</v>
      </c>
      <c r="H687" s="25" t="s">
        <v>5810</v>
      </c>
      <c r="I687" s="25" t="s">
        <v>218</v>
      </c>
      <c r="T687" s="25" t="str">
        <f t="shared" si="34"/>
        <v xml:space="preserve">         </v>
      </c>
      <c r="U687" s="25" t="s">
        <v>61</v>
      </c>
      <c r="V687" s="25" t="s">
        <v>61</v>
      </c>
      <c r="W687" s="25" t="s">
        <v>380</v>
      </c>
      <c r="X687" s="25" t="s">
        <v>80</v>
      </c>
      <c r="Y687" s="25">
        <v>37</v>
      </c>
      <c r="Z687" s="25" t="s">
        <v>104</v>
      </c>
      <c r="AA687" s="25" t="s">
        <v>66</v>
      </c>
      <c r="AB687" s="25">
        <v>27</v>
      </c>
      <c r="AC687" s="25" t="s">
        <v>83</v>
      </c>
      <c r="AD687" s="25">
        <v>45</v>
      </c>
      <c r="AF687" s="25" t="s">
        <v>5811</v>
      </c>
      <c r="AG687" s="25">
        <v>103</v>
      </c>
      <c r="AH687" s="25" t="str">
        <f t="shared" si="33"/>
        <v>CL 37 B SUR 27 A 45  RAMAL 6 103</v>
      </c>
      <c r="AI687" s="25" t="s">
        <v>61</v>
      </c>
      <c r="AJ687" s="25">
        <v>3024500</v>
      </c>
      <c r="AK687" s="25" t="s">
        <v>276</v>
      </c>
      <c r="AP687" s="25">
        <v>5</v>
      </c>
      <c r="AQ687" s="34">
        <v>41873</v>
      </c>
      <c r="AS687" s="36">
        <f t="shared" si="35"/>
        <v>-41873</v>
      </c>
      <c r="AT687" s="25" t="s">
        <v>792</v>
      </c>
      <c r="AU687" s="25" t="s">
        <v>15</v>
      </c>
      <c r="AW687" s="38">
        <v>41873</v>
      </c>
      <c r="AX687" s="37" t="s">
        <v>1049</v>
      </c>
      <c r="AY687" s="38">
        <v>41893</v>
      </c>
      <c r="BL687" s="38">
        <v>41897</v>
      </c>
      <c r="CF687" s="38">
        <v>41927</v>
      </c>
    </row>
    <row r="688" spans="1:84">
      <c r="A688" s="25" t="s">
        <v>5812</v>
      </c>
      <c r="B688" s="25" t="s">
        <v>5813</v>
      </c>
      <c r="C688" s="25" t="s">
        <v>5814</v>
      </c>
      <c r="D688" s="25" t="s">
        <v>3686</v>
      </c>
      <c r="H688" s="25" t="s">
        <v>5815</v>
      </c>
      <c r="I688" s="25" t="s">
        <v>218</v>
      </c>
      <c r="T688" s="25" t="str">
        <f t="shared" si="34"/>
        <v xml:space="preserve">         </v>
      </c>
      <c r="U688" s="25" t="s">
        <v>61</v>
      </c>
      <c r="V688" s="25" t="s">
        <v>61</v>
      </c>
      <c r="W688" s="25" t="s">
        <v>5816</v>
      </c>
      <c r="X688" s="25" t="s">
        <v>63</v>
      </c>
      <c r="Y688" s="25">
        <v>28</v>
      </c>
      <c r="AB688" s="25">
        <v>38</v>
      </c>
      <c r="AD688" s="25">
        <v>10</v>
      </c>
      <c r="AE688" s="25" t="s">
        <v>66</v>
      </c>
      <c r="AH688" s="25" t="str">
        <f t="shared" si="33"/>
        <v xml:space="preserve">KR 28   38  10 SUR  </v>
      </c>
      <c r="AI688" s="25" t="s">
        <v>61</v>
      </c>
      <c r="AJ688" s="25">
        <v>5787521</v>
      </c>
      <c r="AK688" s="25" t="s">
        <v>276</v>
      </c>
      <c r="AP688" s="25">
        <v>5</v>
      </c>
      <c r="AQ688" s="34">
        <v>41848</v>
      </c>
      <c r="AR688" s="34">
        <v>41871</v>
      </c>
      <c r="AS688" s="36">
        <f t="shared" si="35"/>
        <v>23</v>
      </c>
      <c r="AT688" s="25" t="s">
        <v>792</v>
      </c>
      <c r="AU688" s="25" t="s">
        <v>15</v>
      </c>
    </row>
    <row r="689" spans="2:86">
      <c r="B689" s="25" t="s">
        <v>5817</v>
      </c>
      <c r="C689" s="25">
        <v>1313130</v>
      </c>
      <c r="E689" s="25" t="s">
        <v>286</v>
      </c>
      <c r="H689" s="25" t="s">
        <v>5818</v>
      </c>
      <c r="I689" s="25" t="s">
        <v>5819</v>
      </c>
      <c r="J689" s="25" t="s">
        <v>4141</v>
      </c>
      <c r="K689" s="25">
        <v>27</v>
      </c>
      <c r="L689" s="25" t="s">
        <v>170</v>
      </c>
      <c r="M689" s="25" t="s">
        <v>66</v>
      </c>
      <c r="N689" s="25">
        <v>27</v>
      </c>
      <c r="O689" s="25" t="s">
        <v>81</v>
      </c>
      <c r="P689" s="25">
        <v>50</v>
      </c>
      <c r="T689" s="25" t="str">
        <f t="shared" si="34"/>
        <v xml:space="preserve">Cl 27 D SUR 27 C 50   </v>
      </c>
      <c r="U689" s="25" t="s">
        <v>61</v>
      </c>
      <c r="V689" s="25">
        <v>3566897</v>
      </c>
      <c r="W689" s="25" t="s">
        <v>5820</v>
      </c>
      <c r="AH689" s="25" t="str">
        <f t="shared" si="33"/>
        <v xml:space="preserve">         </v>
      </c>
      <c r="AI689" s="25" t="s">
        <v>61</v>
      </c>
      <c r="AJ689" s="25" t="s">
        <v>61</v>
      </c>
      <c r="AK689" s="25" t="s">
        <v>194</v>
      </c>
      <c r="AP689" s="25">
        <v>3</v>
      </c>
      <c r="AQ689" s="34">
        <v>41873</v>
      </c>
      <c r="AR689" s="34">
        <v>41879</v>
      </c>
      <c r="AS689" s="36">
        <f t="shared" si="35"/>
        <v>6</v>
      </c>
      <c r="AT689" s="25" t="s">
        <v>792</v>
      </c>
      <c r="AU689" s="25" t="s">
        <v>15</v>
      </c>
      <c r="CF689" s="38">
        <v>41883</v>
      </c>
    </row>
    <row r="690" spans="2:86">
      <c r="B690" s="25" t="s">
        <v>5821</v>
      </c>
      <c r="C690" s="25">
        <v>1407108</v>
      </c>
      <c r="D690" s="25" t="s">
        <v>94</v>
      </c>
      <c r="H690" s="25" t="s">
        <v>5822</v>
      </c>
      <c r="I690" s="25" t="s">
        <v>218</v>
      </c>
      <c r="T690" s="25" t="str">
        <f t="shared" si="34"/>
        <v xml:space="preserve">         </v>
      </c>
      <c r="U690" s="25" t="s">
        <v>61</v>
      </c>
      <c r="V690" s="25" t="s">
        <v>61</v>
      </c>
      <c r="W690" s="25" t="s">
        <v>5823</v>
      </c>
      <c r="X690" s="25" t="s">
        <v>146</v>
      </c>
      <c r="Y690" s="25">
        <v>34</v>
      </c>
      <c r="Z690" s="25" t="s">
        <v>170</v>
      </c>
      <c r="AA690" s="25" t="s">
        <v>66</v>
      </c>
      <c r="AB690" s="25">
        <v>27</v>
      </c>
      <c r="AC690" s="25" t="s">
        <v>170</v>
      </c>
      <c r="AD690" s="25">
        <v>28</v>
      </c>
      <c r="AH690" s="25" t="str">
        <f t="shared" si="33"/>
        <v xml:space="preserve">TR 34 D SUR 27 D 28   </v>
      </c>
      <c r="AI690" s="25" t="s">
        <v>61</v>
      </c>
      <c r="AJ690" s="25">
        <v>5962516</v>
      </c>
      <c r="AK690" s="25" t="s">
        <v>311</v>
      </c>
      <c r="AP690" s="25">
        <v>5</v>
      </c>
      <c r="AQ690" s="34">
        <v>41877</v>
      </c>
      <c r="AS690" s="36">
        <f t="shared" si="35"/>
        <v>-41877</v>
      </c>
      <c r="AT690" s="25" t="s">
        <v>792</v>
      </c>
      <c r="AU690" s="25" t="s">
        <v>252</v>
      </c>
    </row>
    <row r="691" spans="2:86">
      <c r="B691" s="25" t="s">
        <v>5824</v>
      </c>
      <c r="C691" s="25">
        <v>1313125</v>
      </c>
      <c r="E691" s="25" t="s">
        <v>3934</v>
      </c>
      <c r="H691" s="25" t="s">
        <v>5825</v>
      </c>
      <c r="I691" s="25" t="s">
        <v>60</v>
      </c>
      <c r="T691" s="25" t="str">
        <f t="shared" si="34"/>
        <v xml:space="preserve">         </v>
      </c>
      <c r="U691" s="25" t="s">
        <v>61</v>
      </c>
      <c r="V691" s="25" t="s">
        <v>61</v>
      </c>
      <c r="W691" s="25" t="s">
        <v>5826</v>
      </c>
      <c r="X691" s="25" t="s">
        <v>63</v>
      </c>
      <c r="Y691" s="25">
        <v>39</v>
      </c>
      <c r="Z691" s="25" t="s">
        <v>104</v>
      </c>
      <c r="AB691" s="25">
        <v>48</v>
      </c>
      <c r="AE691" s="25" t="s">
        <v>66</v>
      </c>
      <c r="AH691" s="25" t="str">
        <f t="shared" si="33"/>
        <v xml:space="preserve">KR 39 B  48   SUR  </v>
      </c>
      <c r="AI691" s="25" t="s">
        <v>61</v>
      </c>
      <c r="AJ691" s="25" t="s">
        <v>61</v>
      </c>
      <c r="AK691" s="25" t="s">
        <v>3626</v>
      </c>
      <c r="AP691" s="25">
        <v>7</v>
      </c>
      <c r="AQ691" s="34">
        <v>41873</v>
      </c>
      <c r="AR691" s="34">
        <v>41873</v>
      </c>
      <c r="AS691" s="36">
        <f t="shared" si="35"/>
        <v>0</v>
      </c>
      <c r="AT691" s="25" t="s">
        <v>792</v>
      </c>
      <c r="AU691" s="25" t="s">
        <v>15</v>
      </c>
    </row>
    <row r="692" spans="2:86">
      <c r="B692" s="25" t="s">
        <v>5827</v>
      </c>
      <c r="C692" s="25">
        <v>1313443</v>
      </c>
      <c r="D692" s="25" t="s">
        <v>87</v>
      </c>
      <c r="H692" s="25" t="s">
        <v>5828</v>
      </c>
      <c r="I692" s="25" t="s">
        <v>231</v>
      </c>
      <c r="T692" s="25" t="str">
        <f t="shared" si="34"/>
        <v xml:space="preserve">         </v>
      </c>
      <c r="U692" s="25" t="s">
        <v>61</v>
      </c>
      <c r="V692" s="25" t="s">
        <v>61</v>
      </c>
      <c r="W692" s="25" t="s">
        <v>5829</v>
      </c>
      <c r="X692" s="25" t="s">
        <v>80</v>
      </c>
      <c r="Y692" s="25">
        <v>40</v>
      </c>
      <c r="Z692" s="25" t="s">
        <v>81</v>
      </c>
      <c r="AA692" s="25" t="s">
        <v>66</v>
      </c>
      <c r="AB692" s="25">
        <v>28</v>
      </c>
      <c r="AD692" s="25">
        <v>39</v>
      </c>
      <c r="AH692" s="25" t="str">
        <f t="shared" si="33"/>
        <v xml:space="preserve">CL 40 C SUR 28  39   </v>
      </c>
      <c r="AI692" s="25" t="s">
        <v>61</v>
      </c>
      <c r="AJ692" s="25" t="s">
        <v>61</v>
      </c>
      <c r="AK692" s="25" t="s">
        <v>3675</v>
      </c>
      <c r="AP692" s="25">
        <v>6</v>
      </c>
      <c r="AQ692" s="34">
        <v>41878</v>
      </c>
      <c r="AS692" s="36">
        <f t="shared" si="35"/>
        <v>-41878</v>
      </c>
      <c r="AT692" s="25" t="s">
        <v>792</v>
      </c>
      <c r="AU692" s="25" t="s">
        <v>15</v>
      </c>
    </row>
    <row r="693" spans="2:86">
      <c r="B693" s="25" t="s">
        <v>5830</v>
      </c>
      <c r="C693" s="25">
        <v>1313127</v>
      </c>
      <c r="E693" s="25" t="s">
        <v>101</v>
      </c>
      <c r="H693" s="25" t="s">
        <v>4691</v>
      </c>
      <c r="I693" s="25" t="s">
        <v>60</v>
      </c>
      <c r="T693" s="25" t="str">
        <f t="shared" si="34"/>
        <v xml:space="preserve">         </v>
      </c>
      <c r="U693" s="25" t="s">
        <v>61</v>
      </c>
      <c r="V693" s="25" t="s">
        <v>61</v>
      </c>
      <c r="W693" s="25" t="s">
        <v>5831</v>
      </c>
      <c r="X693" s="25" t="s">
        <v>80</v>
      </c>
      <c r="Y693" s="25">
        <v>27</v>
      </c>
      <c r="AA693" s="25" t="s">
        <v>66</v>
      </c>
      <c r="AB693" s="25">
        <v>25</v>
      </c>
      <c r="AC693" s="25" t="s">
        <v>104</v>
      </c>
      <c r="AD693" s="25">
        <v>32</v>
      </c>
      <c r="AH693" s="25" t="str">
        <f t="shared" si="33"/>
        <v xml:space="preserve">CL 27  SUR 25 B 32   </v>
      </c>
      <c r="AI693" s="25" t="s">
        <v>61</v>
      </c>
      <c r="AJ693" s="25" t="s">
        <v>61</v>
      </c>
      <c r="AK693" s="25" t="s">
        <v>184</v>
      </c>
      <c r="AP693" s="25">
        <v>4</v>
      </c>
      <c r="AQ693" s="34">
        <v>41873</v>
      </c>
      <c r="AR693" s="34">
        <v>41873</v>
      </c>
      <c r="AS693" s="36">
        <f t="shared" si="35"/>
        <v>0</v>
      </c>
      <c r="AT693" s="25" t="s">
        <v>792</v>
      </c>
      <c r="AU693" s="25" t="s">
        <v>195</v>
      </c>
    </row>
    <row r="694" spans="2:86">
      <c r="B694" s="25" t="s">
        <v>5832</v>
      </c>
      <c r="C694" s="25">
        <v>1313132</v>
      </c>
      <c r="E694" s="25" t="s">
        <v>58</v>
      </c>
      <c r="H694" s="25" t="s">
        <v>482</v>
      </c>
      <c r="I694" s="25" t="s">
        <v>5833</v>
      </c>
      <c r="J694" s="25" t="s">
        <v>80</v>
      </c>
      <c r="K694" s="25">
        <v>48</v>
      </c>
      <c r="M694" s="25" t="s">
        <v>66</v>
      </c>
      <c r="N694" s="25">
        <v>42</v>
      </c>
      <c r="O694" s="25" t="s">
        <v>83</v>
      </c>
      <c r="P694" s="25">
        <v>59</v>
      </c>
      <c r="T694" s="25" t="str">
        <f t="shared" si="34"/>
        <v xml:space="preserve">CL 48  SUR 42 A 59   </v>
      </c>
      <c r="U694" s="25" t="s">
        <v>61</v>
      </c>
      <c r="V694" s="25" t="s">
        <v>61</v>
      </c>
      <c r="W694" s="25" t="s">
        <v>5834</v>
      </c>
      <c r="X694" s="25" t="s">
        <v>80</v>
      </c>
      <c r="Y694" s="25">
        <v>48</v>
      </c>
      <c r="AA694" s="25" t="s">
        <v>66</v>
      </c>
      <c r="AB694" s="25">
        <v>42</v>
      </c>
      <c r="AC694" s="25" t="s">
        <v>83</v>
      </c>
      <c r="AD694" s="25">
        <v>75</v>
      </c>
      <c r="AH694" s="25" t="str">
        <f t="shared" si="33"/>
        <v xml:space="preserve">CL 48  SUR 42 A 75   </v>
      </c>
      <c r="AI694" s="25">
        <v>3482118</v>
      </c>
      <c r="AJ694" s="25">
        <v>3005440614</v>
      </c>
      <c r="AK694" s="25" t="s">
        <v>316</v>
      </c>
      <c r="AP694" s="25">
        <v>7</v>
      </c>
      <c r="AQ694" s="34">
        <v>41873</v>
      </c>
      <c r="AR694" s="34">
        <v>41873</v>
      </c>
      <c r="AS694" s="36">
        <f t="shared" si="35"/>
        <v>0</v>
      </c>
      <c r="AT694" s="25" t="s">
        <v>792</v>
      </c>
      <c r="AU694" s="25" t="s">
        <v>195</v>
      </c>
    </row>
    <row r="695" spans="2:86">
      <c r="B695" s="25" t="s">
        <v>5835</v>
      </c>
      <c r="C695" s="25">
        <v>1313137</v>
      </c>
      <c r="D695" s="25" t="s">
        <v>3591</v>
      </c>
      <c r="H695" s="25" t="s">
        <v>5836</v>
      </c>
      <c r="I695" s="25" t="s">
        <v>5837</v>
      </c>
      <c r="T695" s="25" t="str">
        <f t="shared" si="34"/>
        <v xml:space="preserve">         </v>
      </c>
      <c r="U695" s="25">
        <v>70545954</v>
      </c>
      <c r="V695" s="25">
        <v>3192718557</v>
      </c>
      <c r="W695" s="25" t="s">
        <v>82</v>
      </c>
      <c r="AH695" s="25" t="str">
        <f t="shared" si="33"/>
        <v xml:space="preserve">         </v>
      </c>
      <c r="AI695" s="25" t="s">
        <v>61</v>
      </c>
      <c r="AJ695" s="25" t="s">
        <v>61</v>
      </c>
      <c r="AK695" s="25" t="s">
        <v>211</v>
      </c>
      <c r="AP695" s="25">
        <v>9</v>
      </c>
      <c r="AQ695" s="34">
        <v>41876</v>
      </c>
      <c r="AR695" s="34">
        <v>41892</v>
      </c>
      <c r="AS695" s="36">
        <f t="shared" si="35"/>
        <v>16</v>
      </c>
      <c r="AT695" s="25" t="s">
        <v>792</v>
      </c>
      <c r="AU695" s="25" t="s">
        <v>202</v>
      </c>
      <c r="AW695" s="38">
        <v>41892</v>
      </c>
      <c r="AX695" s="37" t="s">
        <v>720</v>
      </c>
    </row>
    <row r="696" spans="2:86">
      <c r="B696" s="25" t="s">
        <v>5838</v>
      </c>
      <c r="C696" s="25">
        <v>1313184</v>
      </c>
      <c r="E696" s="25" t="s">
        <v>101</v>
      </c>
      <c r="H696" s="25" t="s">
        <v>694</v>
      </c>
      <c r="I696" s="25" t="s">
        <v>5839</v>
      </c>
      <c r="J696" s="25" t="s">
        <v>289</v>
      </c>
      <c r="K696" s="25">
        <v>40</v>
      </c>
      <c r="N696" s="25">
        <v>33</v>
      </c>
      <c r="O696" s="25" t="s">
        <v>104</v>
      </c>
      <c r="P696" s="25">
        <v>50</v>
      </c>
      <c r="Q696" s="25" t="s">
        <v>66</v>
      </c>
      <c r="T696" s="25" t="str">
        <f t="shared" si="34"/>
        <v xml:space="preserve">DG 40   33 B 50 SUR  </v>
      </c>
      <c r="U696" s="25">
        <v>43050221</v>
      </c>
      <c r="V696" s="25">
        <v>2767698</v>
      </c>
      <c r="W696" s="25" t="s">
        <v>1410</v>
      </c>
      <c r="AH696" s="25" t="str">
        <f t="shared" si="33"/>
        <v xml:space="preserve">         </v>
      </c>
      <c r="AI696" s="25" t="s">
        <v>61</v>
      </c>
      <c r="AJ696" s="25" t="s">
        <v>61</v>
      </c>
      <c r="AK696" s="25" t="s">
        <v>496</v>
      </c>
      <c r="AP696" s="25">
        <v>9</v>
      </c>
      <c r="AQ696" s="34">
        <v>41876</v>
      </c>
      <c r="AR696" s="34">
        <v>41967</v>
      </c>
      <c r="AS696" s="36">
        <f t="shared" si="35"/>
        <v>91</v>
      </c>
      <c r="AT696" s="25" t="s">
        <v>792</v>
      </c>
      <c r="AU696" s="25" t="s">
        <v>202</v>
      </c>
      <c r="AW696" s="38">
        <v>41964</v>
      </c>
      <c r="AX696" s="37" t="s">
        <v>720</v>
      </c>
      <c r="AY696" s="38">
        <v>41967</v>
      </c>
    </row>
    <row r="697" spans="2:86">
      <c r="B697" s="25" t="s">
        <v>5840</v>
      </c>
      <c r="C697" s="25">
        <v>1313186</v>
      </c>
      <c r="E697" s="25" t="s">
        <v>101</v>
      </c>
      <c r="H697" s="25" t="s">
        <v>694</v>
      </c>
      <c r="I697" s="25" t="s">
        <v>273</v>
      </c>
      <c r="T697" s="25" t="str">
        <f t="shared" si="34"/>
        <v xml:space="preserve">         </v>
      </c>
      <c r="U697" s="25" t="s">
        <v>61</v>
      </c>
      <c r="V697" s="25" t="s">
        <v>61</v>
      </c>
      <c r="W697" s="25" t="s">
        <v>82</v>
      </c>
      <c r="X697" s="25" t="s">
        <v>80</v>
      </c>
      <c r="Y697" s="25">
        <v>38</v>
      </c>
      <c r="Z697" s="25" t="s">
        <v>83</v>
      </c>
      <c r="AA697" s="25" t="s">
        <v>66</v>
      </c>
      <c r="AB697" s="25">
        <v>37</v>
      </c>
      <c r="AD697" s="25">
        <v>13</v>
      </c>
      <c r="AH697" s="25" t="str">
        <f t="shared" si="33"/>
        <v xml:space="preserve">CL 38 A SUR 37  13   </v>
      </c>
      <c r="AI697" s="25" t="s">
        <v>61</v>
      </c>
      <c r="AJ697" s="25" t="s">
        <v>61</v>
      </c>
      <c r="AK697" s="25" t="s">
        <v>211</v>
      </c>
      <c r="AP697" s="25">
        <v>9</v>
      </c>
      <c r="AQ697" s="34">
        <v>41876</v>
      </c>
      <c r="AR697" s="34">
        <v>41876</v>
      </c>
      <c r="AS697" s="36">
        <f t="shared" si="35"/>
        <v>0</v>
      </c>
      <c r="AT697" s="25" t="s">
        <v>792</v>
      </c>
      <c r="AU697" s="25" t="s">
        <v>195</v>
      </c>
    </row>
    <row r="698" spans="2:86">
      <c r="B698" s="25" t="s">
        <v>5841</v>
      </c>
      <c r="C698" s="25">
        <v>1313251</v>
      </c>
      <c r="E698" s="25" t="s">
        <v>58</v>
      </c>
      <c r="H698" s="25" t="s">
        <v>482</v>
      </c>
      <c r="I698" s="25" t="s">
        <v>3050</v>
      </c>
      <c r="T698" s="25" t="str">
        <f t="shared" si="34"/>
        <v xml:space="preserve">         </v>
      </c>
      <c r="U698" s="25" t="s">
        <v>61</v>
      </c>
      <c r="V698" s="25" t="s">
        <v>61</v>
      </c>
      <c r="W698" s="25" t="s">
        <v>5842</v>
      </c>
      <c r="X698" s="25" t="s">
        <v>80</v>
      </c>
      <c r="Y698" s="25">
        <v>40</v>
      </c>
      <c r="Z698" s="25" t="s">
        <v>170</v>
      </c>
      <c r="AA698" s="25" t="s">
        <v>66</v>
      </c>
      <c r="AB698" s="25">
        <v>25</v>
      </c>
      <c r="AC698" s="25" t="s">
        <v>104</v>
      </c>
      <c r="AD698" s="25">
        <v>50</v>
      </c>
      <c r="AH698" s="25" t="str">
        <f t="shared" si="33"/>
        <v xml:space="preserve">CL 40 D SUR 25 B 50   </v>
      </c>
      <c r="AI698" s="25">
        <v>32332011</v>
      </c>
      <c r="AJ698" s="25" t="s">
        <v>61</v>
      </c>
      <c r="AK698" s="25" t="s">
        <v>3675</v>
      </c>
      <c r="AP698" s="25">
        <v>6</v>
      </c>
      <c r="AQ698" s="34">
        <v>41877</v>
      </c>
      <c r="AR698" s="34">
        <v>41877</v>
      </c>
      <c r="AS698" s="36">
        <f t="shared" si="35"/>
        <v>0</v>
      </c>
      <c r="AT698" s="25" t="s">
        <v>792</v>
      </c>
      <c r="AU698" s="25" t="s">
        <v>195</v>
      </c>
    </row>
    <row r="699" spans="2:86">
      <c r="B699" s="25" t="s">
        <v>5843</v>
      </c>
      <c r="C699" s="25" t="s">
        <v>5844</v>
      </c>
      <c r="D699" s="25" t="s">
        <v>94</v>
      </c>
      <c r="H699" s="25" t="s">
        <v>5845</v>
      </c>
      <c r="I699" s="25" t="s">
        <v>273</v>
      </c>
      <c r="T699" s="25" t="str">
        <f t="shared" si="34"/>
        <v xml:space="preserve">         </v>
      </c>
      <c r="U699" s="25" t="s">
        <v>61</v>
      </c>
      <c r="V699" s="25" t="s">
        <v>61</v>
      </c>
      <c r="W699" s="25" t="s">
        <v>5846</v>
      </c>
      <c r="X699" s="25" t="s">
        <v>80</v>
      </c>
      <c r="Y699" s="25">
        <v>46</v>
      </c>
      <c r="Z699" s="25" t="s">
        <v>170</v>
      </c>
      <c r="AA699" s="25" t="s">
        <v>66</v>
      </c>
      <c r="AB699" s="25">
        <v>42</v>
      </c>
      <c r="AC699" s="25" t="s">
        <v>170</v>
      </c>
      <c r="AD699" s="25">
        <v>80</v>
      </c>
      <c r="AH699" s="25" t="str">
        <f t="shared" si="33"/>
        <v xml:space="preserve">CL 46 D SUR 42 D 80   </v>
      </c>
      <c r="AI699" s="25" t="s">
        <v>61</v>
      </c>
      <c r="AJ699" s="25" t="s">
        <v>61</v>
      </c>
      <c r="AK699" s="25" t="s">
        <v>316</v>
      </c>
      <c r="AP699" s="25">
        <v>7</v>
      </c>
      <c r="AQ699" s="34">
        <v>41877</v>
      </c>
      <c r="AR699" s="34">
        <v>41912</v>
      </c>
      <c r="AS699" s="36">
        <f t="shared" si="35"/>
        <v>35</v>
      </c>
      <c r="AT699" s="25" t="s">
        <v>792</v>
      </c>
      <c r="AU699" s="25" t="s">
        <v>202</v>
      </c>
      <c r="AV699" s="25" t="s">
        <v>5847</v>
      </c>
      <c r="AW699" s="38">
        <v>41912</v>
      </c>
      <c r="AX699" s="37" t="s">
        <v>720</v>
      </c>
      <c r="AZ699" s="38">
        <v>42167</v>
      </c>
      <c r="BA699" s="37" t="s">
        <v>5848</v>
      </c>
      <c r="BB699" s="38">
        <v>42185</v>
      </c>
    </row>
    <row r="700" spans="2:86">
      <c r="B700" s="25" t="s">
        <v>5849</v>
      </c>
      <c r="C700" s="25">
        <v>1313419</v>
      </c>
      <c r="D700" s="25" t="s">
        <v>3591</v>
      </c>
      <c r="H700" s="25" t="s">
        <v>5850</v>
      </c>
      <c r="I700" s="25" t="s">
        <v>5851</v>
      </c>
      <c r="J700" s="25" t="s">
        <v>63</v>
      </c>
      <c r="K700" s="25">
        <v>42</v>
      </c>
      <c r="L700" s="25" t="s">
        <v>83</v>
      </c>
      <c r="N700" s="25">
        <v>46</v>
      </c>
      <c r="O700" s="25" t="s">
        <v>315</v>
      </c>
      <c r="P700" s="25">
        <v>4</v>
      </c>
      <c r="Q700" s="25" t="s">
        <v>66</v>
      </c>
      <c r="T700" s="25" t="str">
        <f t="shared" si="34"/>
        <v xml:space="preserve">KR 42 A  46 E 4 SUR  </v>
      </c>
      <c r="U700" s="25" t="s">
        <v>61</v>
      </c>
      <c r="V700" s="25">
        <v>2701191</v>
      </c>
      <c r="W700" s="25" t="s">
        <v>5852</v>
      </c>
      <c r="X700" s="25" t="s">
        <v>80</v>
      </c>
      <c r="Y700" s="25">
        <v>46</v>
      </c>
      <c r="Z700" s="25" t="s">
        <v>315</v>
      </c>
      <c r="AA700" s="25" t="s">
        <v>66</v>
      </c>
      <c r="AB700" s="25">
        <v>42</v>
      </c>
      <c r="AD700" s="25">
        <v>8</v>
      </c>
      <c r="AG700" s="25">
        <v>301</v>
      </c>
      <c r="AH700" s="25" t="str">
        <f t="shared" si="33"/>
        <v>CL 46 E SUR 42  8   301</v>
      </c>
      <c r="AI700" s="25" t="s">
        <v>61</v>
      </c>
      <c r="AJ700" s="25" t="s">
        <v>61</v>
      </c>
      <c r="AK700" s="25" t="s">
        <v>316</v>
      </c>
      <c r="AP700" s="25">
        <v>7</v>
      </c>
      <c r="AQ700" s="34">
        <v>41877</v>
      </c>
      <c r="AR700" s="34">
        <v>41912</v>
      </c>
      <c r="AS700" s="36">
        <f t="shared" si="35"/>
        <v>35</v>
      </c>
      <c r="AT700" s="25" t="s">
        <v>792</v>
      </c>
      <c r="AU700" s="25" t="s">
        <v>202</v>
      </c>
      <c r="AW700" s="38">
        <v>41912</v>
      </c>
      <c r="AX700" s="37" t="s">
        <v>720</v>
      </c>
    </row>
    <row r="701" spans="2:86">
      <c r="B701" s="25" t="s">
        <v>5853</v>
      </c>
      <c r="C701" s="25">
        <v>1313386</v>
      </c>
      <c r="E701" s="25" t="s">
        <v>101</v>
      </c>
      <c r="H701" s="25" t="s">
        <v>5491</v>
      </c>
      <c r="I701" s="25" t="s">
        <v>3050</v>
      </c>
      <c r="T701" s="25" t="str">
        <f t="shared" si="34"/>
        <v xml:space="preserve">         </v>
      </c>
      <c r="U701" s="25" t="s">
        <v>61</v>
      </c>
      <c r="V701" s="25" t="s">
        <v>61</v>
      </c>
      <c r="W701" s="25" t="s">
        <v>5854</v>
      </c>
      <c r="AH701" s="25" t="str">
        <f t="shared" si="33"/>
        <v xml:space="preserve">         </v>
      </c>
      <c r="AI701" s="25" t="s">
        <v>61</v>
      </c>
      <c r="AJ701" s="25" t="s">
        <v>61</v>
      </c>
      <c r="AK701" s="25" t="s">
        <v>615</v>
      </c>
      <c r="AP701" s="25">
        <v>2</v>
      </c>
      <c r="AQ701" s="34">
        <v>41877</v>
      </c>
      <c r="AR701" s="34">
        <v>41877</v>
      </c>
      <c r="AS701" s="36">
        <f t="shared" si="35"/>
        <v>0</v>
      </c>
      <c r="AT701" s="25" t="s">
        <v>792</v>
      </c>
      <c r="AU701" s="25" t="s">
        <v>195</v>
      </c>
    </row>
    <row r="702" spans="2:86">
      <c r="B702" s="25" t="s">
        <v>5855</v>
      </c>
      <c r="C702" s="25">
        <v>1313353</v>
      </c>
      <c r="D702" s="25" t="s">
        <v>3686</v>
      </c>
      <c r="H702" s="25" t="s">
        <v>5856</v>
      </c>
      <c r="I702" s="25" t="s">
        <v>5857</v>
      </c>
      <c r="J702" s="25" t="s">
        <v>80</v>
      </c>
      <c r="K702" s="25">
        <v>39</v>
      </c>
      <c r="L702" s="25" t="s">
        <v>83</v>
      </c>
      <c r="M702" s="25" t="s">
        <v>66</v>
      </c>
      <c r="N702" s="25">
        <v>43</v>
      </c>
      <c r="O702" s="25" t="s">
        <v>83</v>
      </c>
      <c r="P702" s="25">
        <v>150</v>
      </c>
      <c r="U702" s="25">
        <v>43749405</v>
      </c>
      <c r="V702" s="25">
        <v>4489084</v>
      </c>
      <c r="W702" s="25" t="s">
        <v>5858</v>
      </c>
      <c r="X702" s="25" t="s">
        <v>80</v>
      </c>
      <c r="Y702" s="25">
        <v>39</v>
      </c>
      <c r="Z702" s="25" t="s">
        <v>83</v>
      </c>
      <c r="AA702" s="25" t="s">
        <v>66</v>
      </c>
      <c r="AB702" s="25">
        <v>27</v>
      </c>
      <c r="AC702" s="25" t="s">
        <v>104</v>
      </c>
      <c r="AD702" s="25">
        <v>40</v>
      </c>
      <c r="AH702" s="25" t="str">
        <f t="shared" si="33"/>
        <v xml:space="preserve">CL 39 A SUR 27 B 40   </v>
      </c>
      <c r="AI702" s="25" t="s">
        <v>61</v>
      </c>
      <c r="AJ702" s="25">
        <v>5708074</v>
      </c>
      <c r="AK702" s="25" t="s">
        <v>3937</v>
      </c>
      <c r="AP702" s="25">
        <v>6</v>
      </c>
      <c r="AQ702" s="34">
        <v>41877</v>
      </c>
      <c r="AR702" s="34">
        <v>41912</v>
      </c>
      <c r="AS702" s="36">
        <f t="shared" si="35"/>
        <v>35</v>
      </c>
      <c r="AT702" s="25" t="s">
        <v>792</v>
      </c>
      <c r="AU702" s="25" t="s">
        <v>15</v>
      </c>
      <c r="AW702" s="38">
        <v>41912</v>
      </c>
      <c r="AX702" s="37" t="s">
        <v>720</v>
      </c>
    </row>
    <row r="703" spans="2:86">
      <c r="B703" s="25" t="s">
        <v>5859</v>
      </c>
      <c r="C703" s="25">
        <v>1313354</v>
      </c>
      <c r="D703" s="25" t="s">
        <v>3591</v>
      </c>
      <c r="H703" s="25" t="s">
        <v>5860</v>
      </c>
      <c r="I703" s="25" t="s">
        <v>5861</v>
      </c>
      <c r="J703" s="25" t="s">
        <v>63</v>
      </c>
      <c r="K703" s="25">
        <v>37</v>
      </c>
      <c r="N703" s="25">
        <v>45</v>
      </c>
      <c r="O703" s="25" t="s">
        <v>83</v>
      </c>
      <c r="P703" s="25">
        <v>20</v>
      </c>
      <c r="Q703" s="25" t="s">
        <v>66</v>
      </c>
      <c r="S703" s="25">
        <v>117</v>
      </c>
      <c r="T703" s="25" t="str">
        <f t="shared" si="34"/>
        <v>KR 37   45 A 20 SUR  117</v>
      </c>
      <c r="U703" s="25">
        <v>32297109</v>
      </c>
      <c r="V703" s="25">
        <v>3015451347</v>
      </c>
      <c r="W703" s="25" t="s">
        <v>5862</v>
      </c>
      <c r="X703" s="25" t="s">
        <v>63</v>
      </c>
      <c r="Y703" s="25">
        <v>37</v>
      </c>
      <c r="AB703" s="25">
        <v>45</v>
      </c>
      <c r="AC703" s="25" t="s">
        <v>83</v>
      </c>
      <c r="AE703" s="25" t="s">
        <v>66</v>
      </c>
      <c r="AH703" s="25" t="str">
        <f t="shared" si="33"/>
        <v xml:space="preserve">KR 37   45 A  SUR  </v>
      </c>
      <c r="AI703" s="25" t="s">
        <v>61</v>
      </c>
      <c r="AJ703" s="25" t="s">
        <v>61</v>
      </c>
      <c r="AK703" s="25" t="s">
        <v>959</v>
      </c>
      <c r="AP703" s="25">
        <v>7</v>
      </c>
      <c r="AQ703" s="34">
        <v>41877</v>
      </c>
      <c r="AS703" s="36">
        <f t="shared" si="35"/>
        <v>-41877</v>
      </c>
      <c r="AT703" s="25" t="s">
        <v>792</v>
      </c>
      <c r="AU703" s="25" t="s">
        <v>202</v>
      </c>
    </row>
    <row r="704" spans="2:86">
      <c r="B704" s="25" t="s">
        <v>5863</v>
      </c>
      <c r="C704" s="25">
        <v>1313356</v>
      </c>
      <c r="D704" s="25" t="s">
        <v>94</v>
      </c>
      <c r="H704" s="25" t="s">
        <v>5864</v>
      </c>
      <c r="I704" s="25" t="s">
        <v>5865</v>
      </c>
      <c r="J704" s="25" t="s">
        <v>63</v>
      </c>
      <c r="K704" s="25">
        <v>27</v>
      </c>
      <c r="N704" s="25">
        <v>23</v>
      </c>
      <c r="P704" s="25">
        <v>117</v>
      </c>
      <c r="Q704" s="25" t="s">
        <v>66</v>
      </c>
      <c r="T704" s="25" t="str">
        <f t="shared" si="34"/>
        <v xml:space="preserve">KR 27   23  117 SUR  </v>
      </c>
      <c r="U704" s="25" t="s">
        <v>61</v>
      </c>
      <c r="V704" s="25" t="s">
        <v>61</v>
      </c>
      <c r="W704" s="25" t="s">
        <v>5866</v>
      </c>
      <c r="AH704" s="25" t="str">
        <f t="shared" si="33"/>
        <v xml:space="preserve">         </v>
      </c>
      <c r="AI704" s="25" t="s">
        <v>61</v>
      </c>
      <c r="AJ704" s="25" t="s">
        <v>61</v>
      </c>
      <c r="AK704" s="25" t="s">
        <v>184</v>
      </c>
      <c r="AP704" s="25">
        <v>4</v>
      </c>
      <c r="AQ704" s="34">
        <v>41877</v>
      </c>
      <c r="AS704" s="36">
        <f t="shared" si="35"/>
        <v>-41877</v>
      </c>
      <c r="AT704" s="25" t="s">
        <v>792</v>
      </c>
      <c r="AU704" s="25" t="s">
        <v>15</v>
      </c>
      <c r="AW704" s="38">
        <v>41877</v>
      </c>
      <c r="AX704" s="38"/>
      <c r="AY704" s="38">
        <v>41918</v>
      </c>
      <c r="CH704" s="38">
        <v>41940</v>
      </c>
    </row>
    <row r="705" spans="1:86">
      <c r="B705" s="25" t="s">
        <v>5867</v>
      </c>
      <c r="C705" s="25">
        <v>1313456</v>
      </c>
      <c r="D705" s="25" t="s">
        <v>94</v>
      </c>
      <c r="H705" s="25" t="s">
        <v>5868</v>
      </c>
      <c r="I705" s="25" t="s">
        <v>5869</v>
      </c>
      <c r="T705" s="25" t="str">
        <f t="shared" si="34"/>
        <v xml:space="preserve">         </v>
      </c>
      <c r="U705" s="25" t="s">
        <v>61</v>
      </c>
      <c r="V705" s="25" t="s">
        <v>61</v>
      </c>
      <c r="W705" s="25" t="s">
        <v>5870</v>
      </c>
      <c r="X705" s="25" t="s">
        <v>63</v>
      </c>
      <c r="Y705" s="25">
        <v>24</v>
      </c>
      <c r="Z705" s="25" t="s">
        <v>170</v>
      </c>
      <c r="AB705" s="25">
        <v>41</v>
      </c>
      <c r="AC705" s="25" t="s">
        <v>104</v>
      </c>
      <c r="AE705" s="25" t="s">
        <v>66</v>
      </c>
      <c r="AG705" s="25">
        <v>106</v>
      </c>
      <c r="AH705" s="25" t="str">
        <f t="shared" si="33"/>
        <v>KR 24 D  41 B  SUR  106</v>
      </c>
      <c r="AI705" s="25">
        <v>103757261</v>
      </c>
      <c r="AJ705" s="25">
        <v>3137879699</v>
      </c>
      <c r="AL705" s="25" t="s">
        <v>191</v>
      </c>
      <c r="AP705" s="25">
        <v>11</v>
      </c>
      <c r="AQ705" s="34">
        <v>41879</v>
      </c>
      <c r="AS705" s="36">
        <f t="shared" si="35"/>
        <v>-41879</v>
      </c>
      <c r="AT705" s="25" t="s">
        <v>815</v>
      </c>
      <c r="AU705" s="25" t="s">
        <v>15</v>
      </c>
      <c r="AW705" s="38">
        <v>41878</v>
      </c>
      <c r="AX705" s="37" t="s">
        <v>2349</v>
      </c>
      <c r="AY705" s="38">
        <v>41878</v>
      </c>
    </row>
    <row r="706" spans="1:86">
      <c r="A706" s="25" t="s">
        <v>5871</v>
      </c>
      <c r="B706" s="25" t="s">
        <v>5872</v>
      </c>
      <c r="C706" s="25">
        <v>1312330</v>
      </c>
      <c r="D706" s="25" t="s">
        <v>3591</v>
      </c>
      <c r="H706" s="25" t="s">
        <v>4727</v>
      </c>
      <c r="I706" s="25" t="s">
        <v>3015</v>
      </c>
      <c r="T706" s="25" t="str">
        <f t="shared" si="34"/>
        <v xml:space="preserve">         </v>
      </c>
      <c r="U706" s="25" t="s">
        <v>61</v>
      </c>
      <c r="V706" s="25" t="s">
        <v>61</v>
      </c>
      <c r="W706" s="25" t="s">
        <v>5873</v>
      </c>
      <c r="X706" s="25" t="s">
        <v>289</v>
      </c>
      <c r="Y706" s="25">
        <v>30</v>
      </c>
      <c r="AB706" s="25">
        <v>35</v>
      </c>
      <c r="AC706" s="25" t="s">
        <v>170</v>
      </c>
      <c r="AD706" s="25">
        <v>5</v>
      </c>
      <c r="AE706" s="25" t="s">
        <v>66</v>
      </c>
      <c r="AG706" s="25">
        <v>201</v>
      </c>
      <c r="AH706" s="25" t="str">
        <f t="shared" si="33"/>
        <v>DG 30   35 D 5 SUR  201</v>
      </c>
      <c r="AI706" s="25" t="s">
        <v>61</v>
      </c>
      <c r="AJ706" s="25" t="s">
        <v>61</v>
      </c>
      <c r="AK706" s="25" t="s">
        <v>262</v>
      </c>
      <c r="AP706" s="25">
        <v>3</v>
      </c>
      <c r="AQ706" s="34">
        <v>41877</v>
      </c>
      <c r="AS706" s="36">
        <f t="shared" si="35"/>
        <v>-41877</v>
      </c>
      <c r="AT706" s="25" t="s">
        <v>792</v>
      </c>
      <c r="AU706" s="25" t="s">
        <v>252</v>
      </c>
    </row>
    <row r="707" spans="1:86">
      <c r="B707" s="25" t="s">
        <v>5874</v>
      </c>
      <c r="C707" s="25">
        <v>1311669</v>
      </c>
      <c r="D707" s="25" t="s">
        <v>3591</v>
      </c>
      <c r="H707" s="25" t="s">
        <v>2520</v>
      </c>
      <c r="I707" s="25" t="s">
        <v>3015</v>
      </c>
      <c r="T707" s="25" t="str">
        <f t="shared" si="34"/>
        <v xml:space="preserve">         </v>
      </c>
      <c r="U707" s="25" t="s">
        <v>61</v>
      </c>
      <c r="V707" s="25" t="s">
        <v>61</v>
      </c>
      <c r="W707" s="25" t="s">
        <v>82</v>
      </c>
      <c r="X707" s="25" t="s">
        <v>63</v>
      </c>
      <c r="Y707" s="25">
        <v>42</v>
      </c>
      <c r="Z707" s="25" t="s">
        <v>104</v>
      </c>
      <c r="AB707" s="25">
        <v>26</v>
      </c>
      <c r="AC707" s="25" t="s">
        <v>83</v>
      </c>
      <c r="AD707" s="25">
        <v>22</v>
      </c>
      <c r="AE707" s="25" t="s">
        <v>66</v>
      </c>
      <c r="AG707" s="25">
        <v>301</v>
      </c>
      <c r="AH707" s="25" t="str">
        <f t="shared" si="33"/>
        <v>KR 42 B  26 A 22 SUR  301</v>
      </c>
      <c r="AI707" s="25" t="s">
        <v>61</v>
      </c>
      <c r="AJ707" s="25" t="s">
        <v>61</v>
      </c>
      <c r="AK707" s="25" t="s">
        <v>153</v>
      </c>
      <c r="AP707" s="25">
        <v>3</v>
      </c>
      <c r="AQ707" s="34">
        <v>41877</v>
      </c>
      <c r="AS707" s="36">
        <f t="shared" si="35"/>
        <v>-41877</v>
      </c>
      <c r="AT707" s="25" t="s">
        <v>792</v>
      </c>
      <c r="AU707" s="25" t="s">
        <v>252</v>
      </c>
    </row>
    <row r="708" spans="1:86">
      <c r="B708" s="25" t="s">
        <v>5875</v>
      </c>
      <c r="C708" s="25" t="s">
        <v>5876</v>
      </c>
      <c r="D708" s="25" t="s">
        <v>3591</v>
      </c>
      <c r="G708" s="25" t="s">
        <v>5877</v>
      </c>
      <c r="H708" s="25" t="s">
        <v>2520</v>
      </c>
      <c r="I708" s="25" t="s">
        <v>3015</v>
      </c>
      <c r="T708" s="25" t="str">
        <f t="shared" si="34"/>
        <v xml:space="preserve">         </v>
      </c>
      <c r="U708" s="25" t="s">
        <v>61</v>
      </c>
      <c r="V708" s="25" t="s">
        <v>61</v>
      </c>
      <c r="W708" s="25" t="s">
        <v>5878</v>
      </c>
      <c r="X708" s="25" t="s">
        <v>63</v>
      </c>
      <c r="Y708" s="25">
        <v>45</v>
      </c>
      <c r="Z708" s="25" t="s">
        <v>83</v>
      </c>
      <c r="AB708" s="25">
        <v>34</v>
      </c>
      <c r="AD708" s="25">
        <v>57</v>
      </c>
      <c r="AE708" s="25" t="s">
        <v>66</v>
      </c>
      <c r="AG708" s="25">
        <v>9505</v>
      </c>
      <c r="AH708" s="25" t="str">
        <f t="shared" si="33"/>
        <v>KR 45 A  34  57 SUR  9505</v>
      </c>
      <c r="AI708" s="25" t="s">
        <v>61</v>
      </c>
      <c r="AJ708" s="25" t="s">
        <v>61</v>
      </c>
      <c r="AK708" s="25" t="s">
        <v>841</v>
      </c>
      <c r="AP708" s="25">
        <v>2</v>
      </c>
      <c r="AQ708" s="34">
        <v>41879</v>
      </c>
      <c r="AS708" s="36">
        <f t="shared" si="35"/>
        <v>-41879</v>
      </c>
      <c r="AT708" s="25" t="s">
        <v>792</v>
      </c>
      <c r="AU708" s="25" t="s">
        <v>15</v>
      </c>
      <c r="AV708" s="25" t="s">
        <v>5879</v>
      </c>
    </row>
    <row r="709" spans="1:86">
      <c r="B709" s="25" t="s">
        <v>5880</v>
      </c>
      <c r="C709" s="25">
        <v>1313447</v>
      </c>
      <c r="D709" s="25" t="s">
        <v>94</v>
      </c>
      <c r="H709" s="25" t="s">
        <v>5881</v>
      </c>
      <c r="I709" s="25" t="s">
        <v>218</v>
      </c>
      <c r="T709" s="25" t="str">
        <f t="shared" si="34"/>
        <v xml:space="preserve">         </v>
      </c>
      <c r="U709" s="25" t="s">
        <v>61</v>
      </c>
      <c r="V709" s="25" t="s">
        <v>61</v>
      </c>
      <c r="W709" s="25" t="s">
        <v>5882</v>
      </c>
      <c r="X709" s="25" t="s">
        <v>63</v>
      </c>
      <c r="Y709" s="25">
        <v>27</v>
      </c>
      <c r="Z709" s="25" t="s">
        <v>83</v>
      </c>
      <c r="AB709" s="25">
        <v>27</v>
      </c>
      <c r="AC709" s="25" t="s">
        <v>170</v>
      </c>
      <c r="AD709" s="25">
        <v>86</v>
      </c>
      <c r="AE709" s="25" t="s">
        <v>66</v>
      </c>
      <c r="AH709" s="25" t="str">
        <f t="shared" si="33"/>
        <v xml:space="preserve">KR 27 A  27 D 86 SUR  </v>
      </c>
      <c r="AI709" s="25" t="s">
        <v>5883</v>
      </c>
      <c r="AJ709" s="25" t="s">
        <v>61</v>
      </c>
      <c r="AK709" s="25" t="s">
        <v>311</v>
      </c>
      <c r="AM709" s="25" t="s">
        <v>4051</v>
      </c>
      <c r="AP709" s="25">
        <v>5</v>
      </c>
      <c r="AQ709" s="34">
        <v>41879</v>
      </c>
      <c r="AS709" s="36">
        <f t="shared" si="35"/>
        <v>-41879</v>
      </c>
      <c r="AT709" s="25" t="s">
        <v>792</v>
      </c>
      <c r="AU709" s="25" t="s">
        <v>105</v>
      </c>
      <c r="AV709" s="25" t="s">
        <v>5884</v>
      </c>
    </row>
    <row r="710" spans="1:86">
      <c r="B710" s="25" t="s">
        <v>5885</v>
      </c>
      <c r="C710" s="25" t="s">
        <v>5886</v>
      </c>
      <c r="D710" s="25" t="s">
        <v>3538</v>
      </c>
      <c r="H710" s="25" t="s">
        <v>5887</v>
      </c>
      <c r="I710" s="25" t="s">
        <v>3050</v>
      </c>
      <c r="J710" s="25" t="s">
        <v>80</v>
      </c>
      <c r="K710" s="25">
        <v>44</v>
      </c>
      <c r="L710" s="25" t="s">
        <v>83</v>
      </c>
      <c r="M710" s="25" t="s">
        <v>66</v>
      </c>
      <c r="N710" s="25">
        <v>40</v>
      </c>
      <c r="P710" s="25">
        <v>35</v>
      </c>
      <c r="T710" s="25" t="str">
        <f t="shared" si="34"/>
        <v xml:space="preserve">CL 44 A SUR 40  35   </v>
      </c>
      <c r="U710" s="25" t="s">
        <v>61</v>
      </c>
      <c r="V710" s="25" t="s">
        <v>61</v>
      </c>
      <c r="W710" s="25" t="s">
        <v>5888</v>
      </c>
      <c r="X710" s="25" t="s">
        <v>80</v>
      </c>
      <c r="Y710" s="25">
        <v>44</v>
      </c>
      <c r="Z710" s="25" t="s">
        <v>83</v>
      </c>
      <c r="AA710" s="25" t="s">
        <v>3362</v>
      </c>
      <c r="AB710" s="25">
        <v>40</v>
      </c>
      <c r="AD710" s="25">
        <v>35</v>
      </c>
      <c r="AH710" s="25" t="str">
        <f t="shared" ref="AH710:AH773" si="36">CONCATENATE(X710," ",Y710," ",Z710," ",AA710," ",AB710," ",AC710," ",AD710," ",AE710," ",AF710," ",AG710)</f>
        <v xml:space="preserve">CL 44 A sur 40  35   </v>
      </c>
      <c r="AI710" s="25" t="s">
        <v>61</v>
      </c>
      <c r="AJ710" s="25" t="s">
        <v>61</v>
      </c>
      <c r="AK710" s="25" t="s">
        <v>67</v>
      </c>
      <c r="AM710" s="25" t="s">
        <v>68</v>
      </c>
      <c r="AP710" s="25">
        <v>7</v>
      </c>
      <c r="AQ710" s="34">
        <v>41834</v>
      </c>
      <c r="AR710" s="34">
        <v>41919</v>
      </c>
      <c r="AS710" s="36">
        <f t="shared" si="35"/>
        <v>85</v>
      </c>
      <c r="AT710" s="25" t="s">
        <v>792</v>
      </c>
      <c r="AU710" s="25" t="s">
        <v>15</v>
      </c>
      <c r="AW710" s="38">
        <v>41919</v>
      </c>
      <c r="AX710" s="37" t="s">
        <v>3951</v>
      </c>
      <c r="CH710" s="38">
        <v>41940</v>
      </c>
    </row>
    <row r="711" spans="1:86">
      <c r="B711" s="25" t="s">
        <v>5889</v>
      </c>
      <c r="C711" s="25">
        <v>1313491</v>
      </c>
      <c r="E711" s="25" t="s">
        <v>101</v>
      </c>
      <c r="H711" s="25" t="s">
        <v>5890</v>
      </c>
      <c r="I711" s="25" t="s">
        <v>3050</v>
      </c>
      <c r="J711" s="25" t="s">
        <v>80</v>
      </c>
      <c r="K711" s="25">
        <v>36</v>
      </c>
      <c r="M711" s="25" t="s">
        <v>66</v>
      </c>
      <c r="N711" s="25">
        <v>39</v>
      </c>
      <c r="P711" s="25">
        <v>67</v>
      </c>
      <c r="T711" s="25" t="str">
        <f t="shared" ref="T711:T770" si="37">CONCATENATE(J711," ",K711," ",L711," ",M711," ",N711," ",O711," ",P711," ",Q711," ",R711," ",S711)</f>
        <v xml:space="preserve">CL 36  SUR 39  67   </v>
      </c>
      <c r="U711" s="25" t="s">
        <v>61</v>
      </c>
      <c r="V711" s="25" t="s">
        <v>61</v>
      </c>
      <c r="W711" s="25" t="s">
        <v>5891</v>
      </c>
      <c r="X711" s="25" t="s">
        <v>80</v>
      </c>
      <c r="Y711" s="25">
        <v>36</v>
      </c>
      <c r="AA711" s="25" t="s">
        <v>66</v>
      </c>
      <c r="AB711" s="25">
        <v>39</v>
      </c>
      <c r="AD711" s="25">
        <v>67</v>
      </c>
      <c r="AH711" s="25" t="str">
        <f t="shared" si="36"/>
        <v xml:space="preserve">CL 36  SUR 39  67   </v>
      </c>
      <c r="AI711" s="25" t="s">
        <v>61</v>
      </c>
      <c r="AJ711" s="25" t="s">
        <v>61</v>
      </c>
      <c r="AK711" s="25" t="s">
        <v>147</v>
      </c>
      <c r="AM711" s="25" t="s">
        <v>3860</v>
      </c>
      <c r="AP711" s="25">
        <v>9</v>
      </c>
      <c r="AQ711" s="34">
        <v>41883</v>
      </c>
      <c r="AR711" s="34">
        <v>41883</v>
      </c>
      <c r="AS711" s="36">
        <f t="shared" si="35"/>
        <v>0</v>
      </c>
      <c r="AT711" s="25" t="s">
        <v>3256</v>
      </c>
      <c r="AU711" s="25" t="s">
        <v>15</v>
      </c>
    </row>
    <row r="712" spans="1:86">
      <c r="B712" s="25" t="s">
        <v>5892</v>
      </c>
      <c r="C712" s="25">
        <v>1313492</v>
      </c>
      <c r="E712" s="25" t="s">
        <v>101</v>
      </c>
      <c r="H712" s="25" t="s">
        <v>5893</v>
      </c>
      <c r="I712" s="25" t="s">
        <v>3050</v>
      </c>
      <c r="J712" s="25" t="s">
        <v>63</v>
      </c>
      <c r="K712" s="25">
        <v>43</v>
      </c>
      <c r="L712" s="25" t="s">
        <v>83</v>
      </c>
      <c r="N712" s="25">
        <v>39</v>
      </c>
      <c r="P712" s="25">
        <v>26</v>
      </c>
      <c r="T712" s="25" t="str">
        <f t="shared" si="37"/>
        <v xml:space="preserve">KR 43 A  39  26   </v>
      </c>
      <c r="U712" s="25" t="s">
        <v>61</v>
      </c>
      <c r="V712" s="25" t="s">
        <v>61</v>
      </c>
      <c r="W712" s="25" t="s">
        <v>5894</v>
      </c>
      <c r="X712" s="25" t="s">
        <v>63</v>
      </c>
      <c r="Y712" s="25">
        <v>43</v>
      </c>
      <c r="Z712" s="25" t="s">
        <v>83</v>
      </c>
      <c r="AB712" s="25">
        <v>39</v>
      </c>
      <c r="AD712" s="25">
        <v>26</v>
      </c>
      <c r="AH712" s="25" t="str">
        <f t="shared" si="36"/>
        <v xml:space="preserve">KR 43 A  39  26   </v>
      </c>
      <c r="AI712" s="25" t="s">
        <v>61</v>
      </c>
      <c r="AJ712" s="25" t="s">
        <v>61</v>
      </c>
      <c r="AK712" s="25" t="s">
        <v>147</v>
      </c>
      <c r="AM712" s="25" t="s">
        <v>3860</v>
      </c>
      <c r="AP712" s="25">
        <v>9</v>
      </c>
      <c r="AQ712" s="34">
        <v>41879</v>
      </c>
      <c r="AR712" s="34">
        <v>41879</v>
      </c>
      <c r="AS712" s="36">
        <f t="shared" si="35"/>
        <v>0</v>
      </c>
      <c r="AT712" s="25" t="s">
        <v>5895</v>
      </c>
      <c r="AU712" s="25" t="s">
        <v>15</v>
      </c>
    </row>
    <row r="713" spans="1:86">
      <c r="B713" s="25" t="s">
        <v>5896</v>
      </c>
      <c r="C713" s="25">
        <v>1313493</v>
      </c>
      <c r="E713" s="25" t="s">
        <v>101</v>
      </c>
      <c r="H713" s="25" t="s">
        <v>5893</v>
      </c>
      <c r="I713" s="25" t="s">
        <v>3050</v>
      </c>
      <c r="J713" s="25" t="s">
        <v>63</v>
      </c>
      <c r="K713" s="25">
        <v>40</v>
      </c>
      <c r="N713" s="25">
        <v>36</v>
      </c>
      <c r="T713" s="25" t="str">
        <f t="shared" si="37"/>
        <v xml:space="preserve">KR 40   36     </v>
      </c>
      <c r="U713" s="25" t="s">
        <v>61</v>
      </c>
      <c r="V713" s="25" t="s">
        <v>61</v>
      </c>
      <c r="W713" s="25" t="s">
        <v>5897</v>
      </c>
      <c r="X713" s="25" t="s">
        <v>63</v>
      </c>
      <c r="Y713" s="25">
        <v>40</v>
      </c>
      <c r="AB713" s="25">
        <v>36</v>
      </c>
      <c r="AH713" s="25" t="str">
        <f t="shared" si="36"/>
        <v xml:space="preserve">KR 40   36     </v>
      </c>
      <c r="AI713" s="25" t="s">
        <v>61</v>
      </c>
      <c r="AJ713" s="25" t="s">
        <v>61</v>
      </c>
      <c r="AK713" s="25" t="s">
        <v>147</v>
      </c>
      <c r="AM713" s="25" t="s">
        <v>3860</v>
      </c>
      <c r="AP713" s="25">
        <v>9</v>
      </c>
      <c r="AQ713" s="34">
        <v>41883</v>
      </c>
      <c r="AR713" s="34">
        <v>41883</v>
      </c>
      <c r="AS713" s="36">
        <f t="shared" si="35"/>
        <v>0</v>
      </c>
      <c r="AT713" s="25" t="s">
        <v>5895</v>
      </c>
      <c r="AU713" s="25" t="s">
        <v>15</v>
      </c>
    </row>
    <row r="714" spans="1:86">
      <c r="B714" s="25" t="s">
        <v>5898</v>
      </c>
      <c r="C714" s="25">
        <v>1313494</v>
      </c>
      <c r="E714" s="25" t="s">
        <v>101</v>
      </c>
      <c r="H714" s="25" t="s">
        <v>5899</v>
      </c>
      <c r="I714" s="25" t="s">
        <v>3050</v>
      </c>
      <c r="J714" s="25" t="s">
        <v>63</v>
      </c>
      <c r="K714" s="25">
        <v>43</v>
      </c>
      <c r="N714" s="25">
        <v>35</v>
      </c>
      <c r="P714" s="25">
        <v>55</v>
      </c>
      <c r="Q714" s="25" t="s">
        <v>66</v>
      </c>
      <c r="T714" s="25" t="str">
        <f t="shared" si="37"/>
        <v xml:space="preserve">KR 43   35  55 SUR  </v>
      </c>
      <c r="U714" s="25" t="s">
        <v>61</v>
      </c>
      <c r="V714" s="25" t="s">
        <v>61</v>
      </c>
      <c r="W714" s="25" t="s">
        <v>5900</v>
      </c>
      <c r="X714" s="25" t="s">
        <v>63</v>
      </c>
      <c r="Y714" s="25">
        <v>43</v>
      </c>
      <c r="AB714" s="25">
        <v>35</v>
      </c>
      <c r="AD714" s="25">
        <v>55</v>
      </c>
      <c r="AE714" s="25" t="s">
        <v>66</v>
      </c>
      <c r="AH714" s="25" t="str">
        <f t="shared" si="36"/>
        <v xml:space="preserve">KR 43   35  55 SUR  </v>
      </c>
      <c r="AI714" s="25" t="s">
        <v>61</v>
      </c>
      <c r="AJ714" s="25" t="s">
        <v>61</v>
      </c>
      <c r="AK714" s="25" t="s">
        <v>147</v>
      </c>
      <c r="AM714" s="25" t="s">
        <v>3860</v>
      </c>
      <c r="AP714" s="25">
        <v>9</v>
      </c>
      <c r="AQ714" s="34">
        <v>41883</v>
      </c>
      <c r="AR714" s="34">
        <v>41883</v>
      </c>
      <c r="AS714" s="36">
        <f t="shared" si="35"/>
        <v>0</v>
      </c>
      <c r="AT714" s="25" t="s">
        <v>3256</v>
      </c>
      <c r="AU714" s="25" t="s">
        <v>15</v>
      </c>
    </row>
    <row r="715" spans="1:86">
      <c r="B715" s="25" t="s">
        <v>5901</v>
      </c>
      <c r="C715" s="25">
        <v>1313495</v>
      </c>
      <c r="E715" s="25" t="s">
        <v>101</v>
      </c>
      <c r="H715" s="25" t="s">
        <v>5893</v>
      </c>
      <c r="I715" s="25" t="s">
        <v>3050</v>
      </c>
      <c r="J715" s="25" t="s">
        <v>63</v>
      </c>
      <c r="K715" s="25">
        <v>40</v>
      </c>
      <c r="N715" s="25">
        <v>36</v>
      </c>
      <c r="P715" s="25">
        <v>9</v>
      </c>
      <c r="Q715" s="25" t="s">
        <v>66</v>
      </c>
      <c r="T715" s="25" t="str">
        <f t="shared" si="37"/>
        <v xml:space="preserve">KR 40   36  9 SUR  </v>
      </c>
      <c r="U715" s="25" t="s">
        <v>61</v>
      </c>
      <c r="V715" s="25" t="s">
        <v>61</v>
      </c>
      <c r="W715" s="25" t="s">
        <v>5902</v>
      </c>
      <c r="X715" s="25" t="s">
        <v>63</v>
      </c>
      <c r="Y715" s="25">
        <v>40</v>
      </c>
      <c r="AB715" s="25">
        <v>36</v>
      </c>
      <c r="AD715" s="25">
        <v>9</v>
      </c>
      <c r="AE715" s="25" t="s">
        <v>66</v>
      </c>
      <c r="AH715" s="25" t="str">
        <f t="shared" si="36"/>
        <v xml:space="preserve">KR 40   36  9 SUR  </v>
      </c>
      <c r="AI715" s="25" t="s">
        <v>61</v>
      </c>
      <c r="AJ715" s="25" t="s">
        <v>61</v>
      </c>
      <c r="AK715" s="25" t="s">
        <v>147</v>
      </c>
      <c r="AM715" s="25" t="s">
        <v>3860</v>
      </c>
      <c r="AP715" s="25">
        <v>9</v>
      </c>
      <c r="AQ715" s="34">
        <v>41879</v>
      </c>
      <c r="AR715" s="34">
        <v>41879</v>
      </c>
      <c r="AS715" s="36">
        <f t="shared" si="35"/>
        <v>0</v>
      </c>
      <c r="AT715" s="25" t="s">
        <v>3256</v>
      </c>
      <c r="AU715" s="25" t="s">
        <v>15</v>
      </c>
    </row>
    <row r="716" spans="1:86">
      <c r="B716" s="25" t="s">
        <v>5903</v>
      </c>
      <c r="C716" s="25">
        <v>1313496</v>
      </c>
      <c r="E716" s="25" t="s">
        <v>101</v>
      </c>
      <c r="H716" s="25" t="s">
        <v>5893</v>
      </c>
      <c r="I716" s="25" t="s">
        <v>3050</v>
      </c>
      <c r="J716" s="25" t="s">
        <v>80</v>
      </c>
      <c r="K716" s="25">
        <v>36</v>
      </c>
      <c r="M716" s="25" t="s">
        <v>3362</v>
      </c>
      <c r="N716" s="25">
        <v>39</v>
      </c>
      <c r="P716" s="25">
        <v>54</v>
      </c>
      <c r="T716" s="25" t="str">
        <f t="shared" si="37"/>
        <v xml:space="preserve">CL 36  sur 39  54   </v>
      </c>
      <c r="U716" s="25" t="s">
        <v>61</v>
      </c>
      <c r="V716" s="25" t="s">
        <v>61</v>
      </c>
      <c r="W716" s="25" t="s">
        <v>5904</v>
      </c>
      <c r="X716" s="25" t="s">
        <v>80</v>
      </c>
      <c r="Y716" s="25">
        <v>36</v>
      </c>
      <c r="AA716" s="25" t="s">
        <v>66</v>
      </c>
      <c r="AB716" s="25">
        <v>39</v>
      </c>
      <c r="AD716" s="25">
        <v>54</v>
      </c>
      <c r="AH716" s="25" t="str">
        <f t="shared" si="36"/>
        <v xml:space="preserve">CL 36  SUR 39  54   </v>
      </c>
      <c r="AI716" s="25" t="s">
        <v>61</v>
      </c>
      <c r="AJ716" s="25" t="s">
        <v>61</v>
      </c>
      <c r="AK716" s="25" t="s">
        <v>147</v>
      </c>
      <c r="AM716" s="25" t="s">
        <v>3860</v>
      </c>
      <c r="AP716" s="25">
        <v>9</v>
      </c>
      <c r="AQ716" s="34">
        <v>41879</v>
      </c>
      <c r="AR716" s="34">
        <v>41879</v>
      </c>
      <c r="AS716" s="36">
        <f t="shared" si="35"/>
        <v>0</v>
      </c>
      <c r="AT716" s="25" t="s">
        <v>3256</v>
      </c>
      <c r="AU716" s="25" t="s">
        <v>15</v>
      </c>
    </row>
    <row r="717" spans="1:86">
      <c r="B717" s="25" t="s">
        <v>5905</v>
      </c>
      <c r="C717" s="25">
        <v>1313497</v>
      </c>
      <c r="E717" s="25" t="s">
        <v>101</v>
      </c>
      <c r="H717" s="25" t="s">
        <v>5890</v>
      </c>
      <c r="I717" s="25" t="s">
        <v>60</v>
      </c>
      <c r="J717" s="25" t="s">
        <v>80</v>
      </c>
      <c r="K717" s="25">
        <v>36</v>
      </c>
      <c r="M717" s="25" t="s">
        <v>66</v>
      </c>
      <c r="N717" s="25">
        <v>43</v>
      </c>
      <c r="O717" s="25" t="s">
        <v>83</v>
      </c>
      <c r="T717" s="25" t="str">
        <f t="shared" si="37"/>
        <v xml:space="preserve">CL 36  SUR 43 A    </v>
      </c>
      <c r="U717" s="25" t="s">
        <v>61</v>
      </c>
      <c r="V717" s="25" t="s">
        <v>61</v>
      </c>
      <c r="W717" s="25" t="s">
        <v>5906</v>
      </c>
      <c r="X717" s="25" t="s">
        <v>80</v>
      </c>
      <c r="Y717" s="25">
        <v>36</v>
      </c>
      <c r="AA717" s="25" t="s">
        <v>66</v>
      </c>
      <c r="AB717" s="25">
        <v>43</v>
      </c>
      <c r="AC717" s="25" t="s">
        <v>83</v>
      </c>
      <c r="AH717" s="25" t="str">
        <f t="shared" si="36"/>
        <v xml:space="preserve">CL 36  SUR 43 A    </v>
      </c>
      <c r="AI717" s="25" t="s">
        <v>61</v>
      </c>
      <c r="AJ717" s="25" t="s">
        <v>61</v>
      </c>
      <c r="AK717" s="25" t="s">
        <v>147</v>
      </c>
      <c r="AM717" s="25" t="s">
        <v>3860</v>
      </c>
      <c r="AP717" s="25">
        <v>9</v>
      </c>
      <c r="AQ717" s="34">
        <v>41879</v>
      </c>
      <c r="AR717" s="34">
        <v>41879</v>
      </c>
      <c r="AS717" s="36">
        <f t="shared" si="35"/>
        <v>0</v>
      </c>
      <c r="AT717" s="25" t="s">
        <v>792</v>
      </c>
      <c r="AU717" s="25" t="s">
        <v>15</v>
      </c>
      <c r="AW717" s="38">
        <v>41879</v>
      </c>
      <c r="AX717" s="37" t="s">
        <v>5907</v>
      </c>
      <c r="AY717" s="38">
        <v>41872</v>
      </c>
      <c r="CH717" s="38">
        <v>41940</v>
      </c>
    </row>
    <row r="718" spans="1:86">
      <c r="B718" s="25" t="s">
        <v>5908</v>
      </c>
      <c r="C718" s="25">
        <v>1313498</v>
      </c>
      <c r="E718" s="25" t="s">
        <v>101</v>
      </c>
      <c r="H718" s="25" t="s">
        <v>5893</v>
      </c>
      <c r="I718" s="25" t="s">
        <v>60</v>
      </c>
      <c r="J718" s="25" t="s">
        <v>63</v>
      </c>
      <c r="K718" s="25">
        <v>43</v>
      </c>
      <c r="N718" s="25">
        <v>35</v>
      </c>
      <c r="P718" s="25">
        <v>54</v>
      </c>
      <c r="Q718" s="25" t="s">
        <v>66</v>
      </c>
      <c r="T718" s="25" t="str">
        <f t="shared" si="37"/>
        <v xml:space="preserve">KR 43   35  54 SUR  </v>
      </c>
      <c r="U718" s="25" t="s">
        <v>61</v>
      </c>
      <c r="V718" s="25" t="s">
        <v>61</v>
      </c>
      <c r="W718" s="25" t="s">
        <v>5909</v>
      </c>
      <c r="X718" s="25" t="s">
        <v>63</v>
      </c>
      <c r="Y718" s="25">
        <v>43</v>
      </c>
      <c r="AB718" s="25">
        <v>35</v>
      </c>
      <c r="AD718" s="25">
        <v>54</v>
      </c>
      <c r="AE718" s="25" t="s">
        <v>66</v>
      </c>
      <c r="AH718" s="25" t="str">
        <f t="shared" si="36"/>
        <v xml:space="preserve">KR 43   35  54 SUR  </v>
      </c>
      <c r="AI718" s="25" t="s">
        <v>61</v>
      </c>
      <c r="AJ718" s="25" t="s">
        <v>61</v>
      </c>
      <c r="AK718" s="25" t="s">
        <v>147</v>
      </c>
      <c r="AM718" s="25" t="s">
        <v>3860</v>
      </c>
      <c r="AP718" s="25">
        <v>9</v>
      </c>
      <c r="AQ718" s="34">
        <v>41883</v>
      </c>
      <c r="AR718" s="34">
        <v>41883</v>
      </c>
      <c r="AS718" s="36">
        <f t="shared" si="35"/>
        <v>0</v>
      </c>
      <c r="AT718" s="25" t="s">
        <v>3256</v>
      </c>
      <c r="AU718" s="25" t="s">
        <v>15</v>
      </c>
    </row>
    <row r="719" spans="1:86">
      <c r="B719" s="25" t="s">
        <v>5910</v>
      </c>
      <c r="C719" s="25">
        <v>1313499</v>
      </c>
      <c r="E719" s="25" t="s">
        <v>101</v>
      </c>
      <c r="H719" s="25" t="s">
        <v>5893</v>
      </c>
      <c r="I719" s="25" t="s">
        <v>60</v>
      </c>
      <c r="J719" s="25" t="s">
        <v>63</v>
      </c>
      <c r="K719" s="25">
        <v>43</v>
      </c>
      <c r="N719" s="25">
        <v>35</v>
      </c>
      <c r="P719" s="25">
        <v>68</v>
      </c>
      <c r="Q719" s="25" t="s">
        <v>66</v>
      </c>
      <c r="T719" s="25" t="str">
        <f t="shared" si="37"/>
        <v xml:space="preserve">KR 43   35  68 SUR  </v>
      </c>
      <c r="U719" s="25" t="s">
        <v>61</v>
      </c>
      <c r="V719" s="25" t="s">
        <v>61</v>
      </c>
      <c r="W719" s="25" t="s">
        <v>5911</v>
      </c>
      <c r="X719" s="25" t="s">
        <v>63</v>
      </c>
      <c r="Y719" s="25">
        <v>43</v>
      </c>
      <c r="AB719" s="25">
        <v>35</v>
      </c>
      <c r="AD719" s="25">
        <v>68</v>
      </c>
      <c r="AE719" s="25" t="s">
        <v>66</v>
      </c>
      <c r="AH719" s="25" t="str">
        <f t="shared" si="36"/>
        <v xml:space="preserve">KR 43   35  68 SUR  </v>
      </c>
      <c r="AI719" s="25" t="s">
        <v>61</v>
      </c>
      <c r="AJ719" s="25" t="s">
        <v>61</v>
      </c>
      <c r="AK719" s="25" t="s">
        <v>147</v>
      </c>
      <c r="AM719" s="25" t="s">
        <v>3860</v>
      </c>
      <c r="AP719" s="25">
        <v>9</v>
      </c>
      <c r="AQ719" s="34">
        <v>41883</v>
      </c>
      <c r="AR719" s="34">
        <v>41883</v>
      </c>
      <c r="AS719" s="36">
        <f t="shared" si="35"/>
        <v>0</v>
      </c>
      <c r="AT719" s="25" t="s">
        <v>3256</v>
      </c>
      <c r="AU719" s="25" t="s">
        <v>15</v>
      </c>
    </row>
    <row r="720" spans="1:86">
      <c r="B720" s="25" t="s">
        <v>5912</v>
      </c>
      <c r="C720" s="25">
        <v>1313500</v>
      </c>
      <c r="E720" s="25" t="s">
        <v>101</v>
      </c>
      <c r="H720" s="25" t="s">
        <v>5893</v>
      </c>
      <c r="I720" s="25" t="s">
        <v>60</v>
      </c>
      <c r="T720" s="25" t="str">
        <f t="shared" si="37"/>
        <v xml:space="preserve">         </v>
      </c>
      <c r="U720" s="25" t="s">
        <v>61</v>
      </c>
      <c r="V720" s="25" t="s">
        <v>61</v>
      </c>
      <c r="AH720" s="25" t="str">
        <f t="shared" si="36"/>
        <v xml:space="preserve">         </v>
      </c>
      <c r="AI720" s="25" t="s">
        <v>61</v>
      </c>
      <c r="AJ720" s="25" t="s">
        <v>61</v>
      </c>
      <c r="AK720" s="25" t="s">
        <v>67</v>
      </c>
      <c r="AM720" s="25" t="s">
        <v>68</v>
      </c>
      <c r="AP720" s="25">
        <v>7</v>
      </c>
      <c r="AQ720" s="34">
        <v>41883</v>
      </c>
      <c r="AR720" s="34">
        <v>41883</v>
      </c>
      <c r="AS720" s="36">
        <f t="shared" si="35"/>
        <v>0</v>
      </c>
      <c r="AT720" s="25" t="s">
        <v>792</v>
      </c>
      <c r="AU720" s="25" t="s">
        <v>15</v>
      </c>
      <c r="AW720" s="38">
        <v>41883</v>
      </c>
      <c r="AX720" s="37" t="s">
        <v>5913</v>
      </c>
      <c r="AY720" s="38">
        <v>41883</v>
      </c>
      <c r="CH720" s="38">
        <v>41940</v>
      </c>
    </row>
    <row r="721" spans="2:84">
      <c r="B721" s="25" t="s">
        <v>5914</v>
      </c>
      <c r="C721" s="25">
        <v>1313507</v>
      </c>
      <c r="D721" s="25" t="s">
        <v>3686</v>
      </c>
      <c r="H721" s="25" t="s">
        <v>5915</v>
      </c>
      <c r="I721" s="25" t="s">
        <v>5916</v>
      </c>
      <c r="J721" s="25" t="s">
        <v>63</v>
      </c>
      <c r="K721" s="25">
        <v>46</v>
      </c>
      <c r="L721" s="25" t="s">
        <v>104</v>
      </c>
      <c r="N721" s="25">
        <v>46</v>
      </c>
      <c r="P721" s="25">
        <v>35</v>
      </c>
      <c r="Q721" s="25" t="s">
        <v>66</v>
      </c>
      <c r="T721" s="25" t="str">
        <f t="shared" si="37"/>
        <v xml:space="preserve">KR 46 B  46  35 SUR  </v>
      </c>
      <c r="U721" s="25" t="s">
        <v>61</v>
      </c>
      <c r="V721" s="25">
        <v>5967889</v>
      </c>
      <c r="X721" s="25" t="s">
        <v>63</v>
      </c>
      <c r="Y721" s="25">
        <v>46</v>
      </c>
      <c r="Z721" s="25" t="s">
        <v>104</v>
      </c>
      <c r="AB721" s="25">
        <v>46</v>
      </c>
      <c r="AD721" s="25">
        <v>35</v>
      </c>
      <c r="AH721" s="25" t="str">
        <f t="shared" si="36"/>
        <v xml:space="preserve">KR 46 B  46  35   </v>
      </c>
      <c r="AK721" s="25" t="s">
        <v>131</v>
      </c>
      <c r="AP721" s="25">
        <v>8</v>
      </c>
      <c r="AQ721" s="34">
        <v>41883</v>
      </c>
      <c r="AR721" s="34">
        <v>41919</v>
      </c>
      <c r="AS721" s="36">
        <f t="shared" si="35"/>
        <v>36</v>
      </c>
      <c r="AT721" s="25" t="s">
        <v>4176</v>
      </c>
      <c r="AU721" s="25" t="s">
        <v>202</v>
      </c>
      <c r="AW721" s="38">
        <v>41919</v>
      </c>
      <c r="AX721" s="37" t="s">
        <v>4999</v>
      </c>
    </row>
    <row r="722" spans="2:84">
      <c r="B722" s="25" t="s">
        <v>5917</v>
      </c>
      <c r="C722" s="25">
        <v>1313508</v>
      </c>
      <c r="E722" s="25" t="s">
        <v>101</v>
      </c>
      <c r="H722" s="25" t="s">
        <v>5890</v>
      </c>
      <c r="T722" s="25" t="str">
        <f t="shared" si="37"/>
        <v xml:space="preserve">         </v>
      </c>
      <c r="U722" s="25" t="s">
        <v>61</v>
      </c>
      <c r="V722" s="25" t="s">
        <v>61</v>
      </c>
      <c r="W722" s="25" t="s">
        <v>5918</v>
      </c>
      <c r="X722" s="25" t="s">
        <v>63</v>
      </c>
      <c r="Y722" s="25">
        <v>24</v>
      </c>
      <c r="Z722" s="25" t="s">
        <v>170</v>
      </c>
      <c r="AB722" s="25">
        <v>39</v>
      </c>
      <c r="AC722" s="25" t="s">
        <v>72</v>
      </c>
      <c r="AD722" s="25">
        <v>7</v>
      </c>
      <c r="AE722" s="25" t="s">
        <v>66</v>
      </c>
      <c r="AH722" s="25" t="str">
        <f t="shared" si="36"/>
        <v xml:space="preserve">KR 24 D  39 F 7 SUR  </v>
      </c>
      <c r="AI722" s="25" t="s">
        <v>61</v>
      </c>
      <c r="AJ722" s="25" t="s">
        <v>61</v>
      </c>
      <c r="AQ722" s="34">
        <v>41878</v>
      </c>
      <c r="AR722" s="34">
        <v>41878</v>
      </c>
      <c r="AS722" s="36">
        <f t="shared" si="35"/>
        <v>0</v>
      </c>
      <c r="AT722" s="25" t="s">
        <v>3256</v>
      </c>
      <c r="AU722" s="25" t="s">
        <v>15</v>
      </c>
    </row>
    <row r="723" spans="2:84">
      <c r="B723" s="25" t="s">
        <v>5919</v>
      </c>
      <c r="C723" s="25">
        <v>1313509</v>
      </c>
      <c r="E723" s="25" t="s">
        <v>101</v>
      </c>
      <c r="H723" s="25" t="s">
        <v>5893</v>
      </c>
      <c r="T723" s="25" t="str">
        <f t="shared" si="37"/>
        <v xml:space="preserve">         </v>
      </c>
      <c r="U723" s="25" t="s">
        <v>61</v>
      </c>
      <c r="V723" s="25" t="s">
        <v>61</v>
      </c>
      <c r="W723" s="25" t="s">
        <v>5920</v>
      </c>
      <c r="X723" s="25" t="s">
        <v>63</v>
      </c>
      <c r="Y723" s="25">
        <v>24</v>
      </c>
      <c r="Z723" s="25" t="s">
        <v>170</v>
      </c>
      <c r="AB723" s="25">
        <v>24</v>
      </c>
      <c r="AC723" s="25" t="s">
        <v>170</v>
      </c>
      <c r="AD723" s="25">
        <v>168</v>
      </c>
      <c r="AH723" s="25" t="str">
        <f t="shared" si="36"/>
        <v xml:space="preserve">KR 24 D  24 D 168   </v>
      </c>
      <c r="AI723" s="25" t="s">
        <v>61</v>
      </c>
      <c r="AJ723" s="25" t="s">
        <v>61</v>
      </c>
      <c r="AQ723" s="34">
        <v>41878</v>
      </c>
      <c r="AR723" s="34">
        <v>41878</v>
      </c>
      <c r="AS723" s="36">
        <f t="shared" si="35"/>
        <v>0</v>
      </c>
      <c r="AT723" s="25" t="s">
        <v>3256</v>
      </c>
      <c r="AU723" s="25" t="s">
        <v>15</v>
      </c>
    </row>
    <row r="724" spans="2:84">
      <c r="B724" s="25" t="s">
        <v>5921</v>
      </c>
      <c r="C724" s="25">
        <v>1313539</v>
      </c>
      <c r="D724" s="25" t="s">
        <v>3538</v>
      </c>
      <c r="H724" s="25" t="s">
        <v>5922</v>
      </c>
      <c r="I724" s="25" t="s">
        <v>60</v>
      </c>
      <c r="U724" s="25" t="s">
        <v>61</v>
      </c>
      <c r="V724" s="25" t="s">
        <v>61</v>
      </c>
      <c r="W724" s="25" t="s">
        <v>5923</v>
      </c>
      <c r="X724" s="25" t="s">
        <v>289</v>
      </c>
      <c r="Y724" s="25">
        <v>29</v>
      </c>
      <c r="AB724" s="25">
        <v>25</v>
      </c>
      <c r="AD724" s="25">
        <v>80</v>
      </c>
      <c r="AE724" s="25" t="s">
        <v>66</v>
      </c>
      <c r="AH724" s="25" t="str">
        <f t="shared" si="36"/>
        <v xml:space="preserve">DG 29   25  80 SUR  </v>
      </c>
      <c r="AI724" s="25" t="s">
        <v>61</v>
      </c>
      <c r="AJ724" s="25" t="s">
        <v>61</v>
      </c>
      <c r="AK724" s="25" t="s">
        <v>153</v>
      </c>
      <c r="AP724" s="25">
        <v>3</v>
      </c>
      <c r="AQ724" s="34">
        <v>41883</v>
      </c>
      <c r="AR724" s="34">
        <v>41883</v>
      </c>
      <c r="AS724" s="36">
        <f t="shared" si="35"/>
        <v>0</v>
      </c>
      <c r="AU724" s="25" t="s">
        <v>15</v>
      </c>
      <c r="AW724" s="38">
        <v>41884</v>
      </c>
      <c r="AX724" s="37" t="s">
        <v>5790</v>
      </c>
      <c r="AY724" s="38">
        <v>41883</v>
      </c>
      <c r="CF724" s="38">
        <v>41940</v>
      </c>
    </row>
    <row r="725" spans="2:84">
      <c r="B725" s="25" t="s">
        <v>5924</v>
      </c>
      <c r="C725" s="25">
        <v>1313527</v>
      </c>
      <c r="D725" s="25" t="s">
        <v>3928</v>
      </c>
      <c r="H725" s="25" t="s">
        <v>5925</v>
      </c>
      <c r="I725" s="25" t="s">
        <v>273</v>
      </c>
      <c r="T725" s="25" t="str">
        <f t="shared" si="37"/>
        <v xml:space="preserve">         </v>
      </c>
      <c r="U725" s="25" t="s">
        <v>61</v>
      </c>
      <c r="V725" s="25" t="s">
        <v>61</v>
      </c>
      <c r="W725" s="25" t="s">
        <v>5926</v>
      </c>
      <c r="X725" s="25" t="s">
        <v>63</v>
      </c>
      <c r="Y725" s="25">
        <v>43</v>
      </c>
      <c r="AB725" s="25">
        <v>39</v>
      </c>
      <c r="AD725" s="25">
        <v>13</v>
      </c>
      <c r="AE725" s="25" t="s">
        <v>66</v>
      </c>
      <c r="AH725" s="25" t="str">
        <f t="shared" si="36"/>
        <v xml:space="preserve">KR 43   39  13 SUR  </v>
      </c>
      <c r="AI725" s="25" t="s">
        <v>61</v>
      </c>
      <c r="AJ725" s="25" t="s">
        <v>61</v>
      </c>
      <c r="AK725" s="25" t="s">
        <v>147</v>
      </c>
      <c r="AP725" s="25">
        <v>9</v>
      </c>
      <c r="AQ725" s="34">
        <v>41884</v>
      </c>
      <c r="AR725" s="34">
        <v>41884</v>
      </c>
      <c r="AS725" s="36">
        <f t="shared" si="35"/>
        <v>0</v>
      </c>
      <c r="AT725" s="25" t="s">
        <v>4176</v>
      </c>
      <c r="AU725" s="25" t="s">
        <v>15</v>
      </c>
      <c r="AW725" s="38">
        <v>41884</v>
      </c>
      <c r="AX725" s="37" t="s">
        <v>5927</v>
      </c>
      <c r="AY725" s="38">
        <v>41901</v>
      </c>
      <c r="CF725" s="38">
        <v>41926</v>
      </c>
    </row>
    <row r="726" spans="2:84">
      <c r="B726" s="25" t="s">
        <v>5928</v>
      </c>
      <c r="C726" s="25">
        <v>1313528</v>
      </c>
      <c r="E726" s="25" t="s">
        <v>101</v>
      </c>
      <c r="H726" s="25" t="s">
        <v>5893</v>
      </c>
      <c r="I726" s="25" t="s">
        <v>2959</v>
      </c>
      <c r="T726" s="25" t="str">
        <f t="shared" si="37"/>
        <v xml:space="preserve">         </v>
      </c>
      <c r="W726" s="25" t="s">
        <v>4735</v>
      </c>
      <c r="X726" s="25" t="s">
        <v>146</v>
      </c>
      <c r="Y726" s="25">
        <v>34</v>
      </c>
      <c r="Z726" s="25" t="s">
        <v>170</v>
      </c>
      <c r="AA726" s="25" t="s">
        <v>66</v>
      </c>
      <c r="AB726" s="25">
        <v>39</v>
      </c>
      <c r="AD726" s="25">
        <v>26</v>
      </c>
      <c r="AH726" s="25" t="str">
        <f t="shared" si="36"/>
        <v xml:space="preserve">TR 34 D SUR 39  26   </v>
      </c>
      <c r="AI726" s="25" t="s">
        <v>61</v>
      </c>
      <c r="AJ726" s="25" t="s">
        <v>61</v>
      </c>
      <c r="AK726" s="25" t="s">
        <v>279</v>
      </c>
      <c r="AR726" s="34">
        <v>41919</v>
      </c>
      <c r="AS726" s="36">
        <f t="shared" si="35"/>
        <v>41919</v>
      </c>
      <c r="AT726" s="25" t="s">
        <v>792</v>
      </c>
      <c r="AU726" s="25" t="s">
        <v>202</v>
      </c>
    </row>
    <row r="727" spans="2:84">
      <c r="B727" s="25" t="s">
        <v>5929</v>
      </c>
      <c r="C727" s="25">
        <v>1313536</v>
      </c>
      <c r="D727" s="25" t="s">
        <v>3591</v>
      </c>
      <c r="H727" s="25" t="s">
        <v>5930</v>
      </c>
      <c r="I727" s="25" t="s">
        <v>5931</v>
      </c>
      <c r="J727" s="25" t="s">
        <v>146</v>
      </c>
      <c r="K727" s="25">
        <v>34</v>
      </c>
      <c r="L727" s="25" t="s">
        <v>83</v>
      </c>
      <c r="M727" s="25" t="s">
        <v>66</v>
      </c>
      <c r="N727" s="25">
        <v>32</v>
      </c>
      <c r="P727" s="25">
        <v>62</v>
      </c>
      <c r="T727" s="25" t="str">
        <f t="shared" si="37"/>
        <v xml:space="preserve">TR 34 A SUR 32  62   </v>
      </c>
      <c r="U727" s="25">
        <v>32468397</v>
      </c>
      <c r="V727" s="25">
        <v>3340432</v>
      </c>
      <c r="W727" s="25" t="s">
        <v>5932</v>
      </c>
      <c r="X727" s="25" t="s">
        <v>146</v>
      </c>
      <c r="Y727" s="25">
        <v>34</v>
      </c>
      <c r="Z727" s="25" t="s">
        <v>83</v>
      </c>
      <c r="AA727" s="25" t="s">
        <v>66</v>
      </c>
      <c r="AB727" s="25">
        <v>32</v>
      </c>
      <c r="AD727" s="25">
        <v>26</v>
      </c>
      <c r="AH727" s="25" t="str">
        <f t="shared" si="36"/>
        <v xml:space="preserve">TR 34 A SUR 32  26   </v>
      </c>
      <c r="AI727" s="25" t="s">
        <v>61</v>
      </c>
      <c r="AJ727" s="25" t="s">
        <v>61</v>
      </c>
      <c r="AP727" s="25">
        <v>9</v>
      </c>
      <c r="AQ727" s="34">
        <v>41884</v>
      </c>
      <c r="AR727" s="34">
        <v>41884</v>
      </c>
      <c r="AS727" s="36">
        <f t="shared" si="35"/>
        <v>0</v>
      </c>
      <c r="AT727" s="25" t="s">
        <v>4176</v>
      </c>
      <c r="AU727" s="25" t="s">
        <v>15</v>
      </c>
    </row>
    <row r="728" spans="2:84">
      <c r="B728" s="25" t="s">
        <v>5933</v>
      </c>
      <c r="C728" s="25">
        <v>1313445</v>
      </c>
      <c r="H728" s="25" t="s">
        <v>5934</v>
      </c>
      <c r="I728" s="25" t="s">
        <v>2959</v>
      </c>
      <c r="J728" s="25" t="s">
        <v>63</v>
      </c>
      <c r="K728" s="25">
        <v>45</v>
      </c>
      <c r="L728" s="25" t="s">
        <v>83</v>
      </c>
      <c r="N728" s="25">
        <v>34</v>
      </c>
      <c r="P728" s="25">
        <v>57</v>
      </c>
      <c r="T728" s="25" t="str">
        <f t="shared" si="37"/>
        <v xml:space="preserve">KR 45 A  34  57   </v>
      </c>
      <c r="V728" s="25">
        <v>2705399</v>
      </c>
      <c r="W728" s="25" t="s">
        <v>199</v>
      </c>
      <c r="AH728" s="25" t="str">
        <f t="shared" si="36"/>
        <v xml:space="preserve">         </v>
      </c>
      <c r="AI728" s="25" t="s">
        <v>61</v>
      </c>
      <c r="AJ728" s="25" t="s">
        <v>61</v>
      </c>
      <c r="AK728" s="25" t="s">
        <v>841</v>
      </c>
      <c r="AP728" s="25">
        <v>2</v>
      </c>
      <c r="AQ728" s="34">
        <v>41878</v>
      </c>
      <c r="AR728" s="34">
        <v>41878</v>
      </c>
      <c r="AS728" s="36">
        <f t="shared" si="35"/>
        <v>0</v>
      </c>
      <c r="AT728" s="25" t="s">
        <v>4176</v>
      </c>
      <c r="AU728" s="25" t="s">
        <v>15</v>
      </c>
      <c r="AW728" s="38">
        <v>41878</v>
      </c>
      <c r="AX728" s="37" t="s">
        <v>5935</v>
      </c>
      <c r="AY728" s="38">
        <v>41891</v>
      </c>
      <c r="CF728" s="38">
        <v>41927</v>
      </c>
    </row>
    <row r="729" spans="2:84">
      <c r="B729" s="25" t="s">
        <v>5936</v>
      </c>
      <c r="C729" s="25">
        <v>1313461</v>
      </c>
      <c r="D729" s="25" t="s">
        <v>3928</v>
      </c>
      <c r="H729" s="25" t="s">
        <v>5937</v>
      </c>
      <c r="I729" s="25" t="s">
        <v>2959</v>
      </c>
      <c r="T729" s="25" t="str">
        <f t="shared" si="37"/>
        <v xml:space="preserve">         </v>
      </c>
      <c r="W729" s="25" t="s">
        <v>5938</v>
      </c>
      <c r="X729" s="25" t="s">
        <v>63</v>
      </c>
      <c r="Y729" s="25">
        <v>42</v>
      </c>
      <c r="AB729" s="25">
        <v>48</v>
      </c>
      <c r="AC729" s="25" t="s">
        <v>72</v>
      </c>
      <c r="AD729" s="25">
        <v>23</v>
      </c>
      <c r="AE729" s="25" t="s">
        <v>66</v>
      </c>
      <c r="AF729" s="25">
        <v>6.5</v>
      </c>
      <c r="AG729" s="25">
        <v>202</v>
      </c>
      <c r="AH729" s="25" t="str">
        <f t="shared" si="36"/>
        <v>KR 42   48 F 23 SUR 6,5 202</v>
      </c>
      <c r="AI729" s="25" t="s">
        <v>61</v>
      </c>
      <c r="AJ729" s="25" t="s">
        <v>61</v>
      </c>
      <c r="AQ729" s="34">
        <v>41879</v>
      </c>
      <c r="AR729" s="34">
        <v>41879</v>
      </c>
      <c r="AS729" s="36">
        <f t="shared" si="35"/>
        <v>0</v>
      </c>
      <c r="AT729" s="25" t="s">
        <v>4176</v>
      </c>
      <c r="AU729" s="25" t="s">
        <v>202</v>
      </c>
    </row>
    <row r="730" spans="2:84">
      <c r="B730" s="25" t="s">
        <v>5939</v>
      </c>
      <c r="C730" s="25">
        <v>1313485</v>
      </c>
      <c r="D730" s="25" t="s">
        <v>3686</v>
      </c>
      <c r="H730" s="25" t="s">
        <v>5940</v>
      </c>
      <c r="I730" s="25" t="s">
        <v>5941</v>
      </c>
      <c r="J730" s="25" t="s">
        <v>63</v>
      </c>
      <c r="K730" s="25">
        <v>42</v>
      </c>
      <c r="L730" s="25" t="s">
        <v>104</v>
      </c>
      <c r="N730" s="25">
        <v>25</v>
      </c>
      <c r="P730" s="25">
        <v>23</v>
      </c>
      <c r="Q730" s="25" t="s">
        <v>66</v>
      </c>
      <c r="T730" s="25" t="str">
        <f t="shared" si="37"/>
        <v xml:space="preserve">KR 42 B  25  23 SUR  </v>
      </c>
      <c r="U730" s="25" t="s">
        <v>61</v>
      </c>
      <c r="V730" s="25" t="s">
        <v>61</v>
      </c>
      <c r="W730" s="25" t="s">
        <v>5942</v>
      </c>
      <c r="AH730" s="25" t="str">
        <f t="shared" si="36"/>
        <v xml:space="preserve">         </v>
      </c>
      <c r="AI730" s="25" t="s">
        <v>61</v>
      </c>
      <c r="AJ730" s="25" t="s">
        <v>61</v>
      </c>
      <c r="AK730" s="25" t="s">
        <v>153</v>
      </c>
      <c r="AP730" s="25">
        <v>3</v>
      </c>
      <c r="AQ730" s="34">
        <v>41880</v>
      </c>
      <c r="AR730" s="34">
        <v>41880</v>
      </c>
      <c r="AS730" s="36">
        <f t="shared" si="35"/>
        <v>0</v>
      </c>
      <c r="AT730" s="25" t="s">
        <v>4176</v>
      </c>
      <c r="AU730" s="25" t="s">
        <v>202</v>
      </c>
    </row>
    <row r="731" spans="2:84">
      <c r="B731" s="25" t="s">
        <v>5943</v>
      </c>
      <c r="C731" s="25">
        <v>1313630</v>
      </c>
      <c r="H731" s="25" t="s">
        <v>5893</v>
      </c>
      <c r="I731" s="25" t="s">
        <v>5944</v>
      </c>
      <c r="J731" s="25" t="s">
        <v>63</v>
      </c>
      <c r="K731" s="25">
        <v>48</v>
      </c>
      <c r="N731" s="25">
        <v>38</v>
      </c>
      <c r="O731" s="25" t="s">
        <v>104</v>
      </c>
      <c r="P731" s="25">
        <v>10</v>
      </c>
      <c r="Q731" s="25" t="s">
        <v>66</v>
      </c>
      <c r="T731" s="25" t="str">
        <f t="shared" si="37"/>
        <v xml:space="preserve">KR 48   38 B 10 SUR  </v>
      </c>
      <c r="U731" s="25" t="s">
        <v>61</v>
      </c>
      <c r="V731" s="25">
        <v>3334491</v>
      </c>
      <c r="W731" s="25" t="s">
        <v>2959</v>
      </c>
      <c r="X731" s="25" t="s">
        <v>63</v>
      </c>
      <c r="Y731" s="25">
        <v>48</v>
      </c>
      <c r="AB731" s="25">
        <v>38</v>
      </c>
      <c r="AC731" s="25" t="s">
        <v>104</v>
      </c>
      <c r="AD731" s="25">
        <v>10</v>
      </c>
      <c r="AE731" s="25" t="s">
        <v>66</v>
      </c>
      <c r="AH731" s="25" t="str">
        <f t="shared" si="36"/>
        <v xml:space="preserve">KR 48   38 B 10 SUR  </v>
      </c>
      <c r="AI731" s="25" t="s">
        <v>61</v>
      </c>
      <c r="AJ731" s="25" t="s">
        <v>61</v>
      </c>
      <c r="AK731" s="25" t="s">
        <v>3530</v>
      </c>
      <c r="AP731" s="25">
        <v>8</v>
      </c>
      <c r="AQ731" s="34">
        <v>41885</v>
      </c>
      <c r="AR731" s="34">
        <v>41885</v>
      </c>
      <c r="AS731" s="36">
        <f t="shared" si="35"/>
        <v>0</v>
      </c>
      <c r="AT731" s="25" t="s">
        <v>4176</v>
      </c>
      <c r="AU731" s="25" t="s">
        <v>202</v>
      </c>
    </row>
    <row r="732" spans="2:84">
      <c r="B732" s="25" t="s">
        <v>5945</v>
      </c>
      <c r="C732" s="25">
        <v>1313633</v>
      </c>
      <c r="D732" s="25" t="s">
        <v>3591</v>
      </c>
      <c r="H732" s="25" t="s">
        <v>5946</v>
      </c>
      <c r="I732" s="25" t="s">
        <v>273</v>
      </c>
      <c r="T732" s="25" t="str">
        <f t="shared" si="37"/>
        <v xml:space="preserve">         </v>
      </c>
      <c r="U732" s="25" t="s">
        <v>61</v>
      </c>
      <c r="V732" s="25" t="s">
        <v>61</v>
      </c>
      <c r="W732" s="25" t="s">
        <v>5947</v>
      </c>
      <c r="X732" s="25" t="s">
        <v>63</v>
      </c>
      <c r="Y732" s="25">
        <v>45</v>
      </c>
      <c r="AB732" s="25">
        <v>40</v>
      </c>
      <c r="AC732" s="25" t="s">
        <v>83</v>
      </c>
      <c r="AD732" s="25">
        <v>31</v>
      </c>
      <c r="AE732" s="25" t="s">
        <v>66</v>
      </c>
      <c r="AF732" s="25">
        <v>8</v>
      </c>
      <c r="AG732" s="25">
        <v>504</v>
      </c>
      <c r="AH732" s="25" t="str">
        <f t="shared" si="36"/>
        <v>KR 45   40 A 31 SUR 8 504</v>
      </c>
      <c r="AI732" s="25" t="s">
        <v>61</v>
      </c>
      <c r="AJ732" s="25" t="s">
        <v>61</v>
      </c>
      <c r="AK732" s="25" t="s">
        <v>3530</v>
      </c>
      <c r="AP732" s="25">
        <v>8</v>
      </c>
      <c r="AQ732" s="34">
        <v>41885</v>
      </c>
      <c r="AR732" s="34">
        <v>41885</v>
      </c>
      <c r="AS732" s="36">
        <f t="shared" si="35"/>
        <v>0</v>
      </c>
      <c r="AT732" s="25" t="s">
        <v>4176</v>
      </c>
      <c r="AU732" s="25" t="s">
        <v>15</v>
      </c>
      <c r="AW732" s="38">
        <v>41978</v>
      </c>
      <c r="AX732" s="37" t="s">
        <v>85</v>
      </c>
      <c r="AY732" s="38">
        <v>41978</v>
      </c>
      <c r="CF732" s="38">
        <v>42011</v>
      </c>
    </row>
    <row r="733" spans="2:84">
      <c r="B733" s="25" t="s">
        <v>5948</v>
      </c>
      <c r="C733" s="25" t="s">
        <v>5949</v>
      </c>
      <c r="D733" s="25" t="s">
        <v>94</v>
      </c>
      <c r="G733" s="25" t="s">
        <v>5950</v>
      </c>
      <c r="H733" s="25" t="s">
        <v>5951</v>
      </c>
      <c r="I733" s="25" t="s">
        <v>5952</v>
      </c>
      <c r="T733" s="25" t="str">
        <f t="shared" si="37"/>
        <v xml:space="preserve">         </v>
      </c>
      <c r="U733" s="25">
        <v>79140702</v>
      </c>
      <c r="V733" s="25">
        <v>3136152899</v>
      </c>
      <c r="W733" s="25" t="s">
        <v>5953</v>
      </c>
      <c r="AH733" s="25" t="str">
        <f t="shared" si="36"/>
        <v xml:space="preserve">         </v>
      </c>
      <c r="AI733" s="25" t="s">
        <v>61</v>
      </c>
      <c r="AJ733" s="25" t="s">
        <v>61</v>
      </c>
      <c r="AK733" s="25" t="s">
        <v>91</v>
      </c>
      <c r="AL733" s="25" t="s">
        <v>91</v>
      </c>
      <c r="AP733" s="25">
        <v>12</v>
      </c>
      <c r="AQ733" s="34">
        <v>41885</v>
      </c>
      <c r="AR733" s="34">
        <v>41885</v>
      </c>
      <c r="AS733" s="36">
        <f t="shared" si="35"/>
        <v>0</v>
      </c>
      <c r="AT733" s="25" t="s">
        <v>4176</v>
      </c>
      <c r="AU733" s="25" t="s">
        <v>105</v>
      </c>
    </row>
    <row r="734" spans="2:84">
      <c r="B734" s="25" t="s">
        <v>5954</v>
      </c>
      <c r="C734" s="25">
        <v>1313632</v>
      </c>
      <c r="H734" s="25" t="s">
        <v>5955</v>
      </c>
      <c r="T734" s="25" t="str">
        <f t="shared" si="37"/>
        <v xml:space="preserve">         </v>
      </c>
      <c r="U734" s="25" t="s">
        <v>61</v>
      </c>
      <c r="V734" s="25" t="s">
        <v>61</v>
      </c>
      <c r="W734" s="25" t="s">
        <v>5956</v>
      </c>
      <c r="X734" s="25" t="s">
        <v>80</v>
      </c>
      <c r="Y734" s="25">
        <v>39</v>
      </c>
      <c r="AA734" s="25" t="s">
        <v>66</v>
      </c>
      <c r="AB734" s="25">
        <v>35</v>
      </c>
      <c r="AD734" s="25">
        <v>15</v>
      </c>
      <c r="AH734" s="25" t="str">
        <f t="shared" si="36"/>
        <v xml:space="preserve">CL 39  SUR 35  15   </v>
      </c>
      <c r="AI734" s="25" t="s">
        <v>61</v>
      </c>
      <c r="AJ734" s="25" t="s">
        <v>61</v>
      </c>
      <c r="AK734" s="25" t="s">
        <v>211</v>
      </c>
      <c r="AP734" s="25">
        <v>9</v>
      </c>
      <c r="AQ734" s="34">
        <v>41885</v>
      </c>
      <c r="AR734" s="34">
        <v>41885</v>
      </c>
      <c r="AS734" s="36">
        <f t="shared" si="35"/>
        <v>0</v>
      </c>
      <c r="AT734" s="25" t="s">
        <v>4176</v>
      </c>
      <c r="AU734" s="25" t="s">
        <v>202</v>
      </c>
    </row>
    <row r="735" spans="2:84">
      <c r="B735" s="25" t="s">
        <v>5957</v>
      </c>
      <c r="C735" s="25">
        <v>1313503</v>
      </c>
      <c r="D735" s="25" t="s">
        <v>3538</v>
      </c>
      <c r="H735" s="25" t="s">
        <v>5958</v>
      </c>
      <c r="I735" s="25" t="s">
        <v>60</v>
      </c>
      <c r="T735" s="25" t="str">
        <f t="shared" si="37"/>
        <v xml:space="preserve">         </v>
      </c>
      <c r="U735" s="25" t="s">
        <v>61</v>
      </c>
      <c r="V735" s="25" t="s">
        <v>61</v>
      </c>
      <c r="W735" s="25" t="s">
        <v>5959</v>
      </c>
      <c r="AH735" s="25" t="str">
        <f t="shared" si="36"/>
        <v xml:space="preserve">         </v>
      </c>
      <c r="AI735" s="25" t="s">
        <v>61</v>
      </c>
      <c r="AJ735" s="25" t="s">
        <v>61</v>
      </c>
      <c r="AK735" s="25" t="s">
        <v>67</v>
      </c>
      <c r="AQ735" s="34">
        <v>41883</v>
      </c>
      <c r="AR735" s="34">
        <v>41883</v>
      </c>
      <c r="AS735" s="36">
        <f t="shared" si="35"/>
        <v>0</v>
      </c>
      <c r="AT735" s="25" t="s">
        <v>792</v>
      </c>
      <c r="AU735" s="25" t="s">
        <v>105</v>
      </c>
    </row>
    <row r="736" spans="2:84">
      <c r="B736" s="25" t="s">
        <v>5960</v>
      </c>
      <c r="C736" s="25" t="s">
        <v>5961</v>
      </c>
      <c r="D736" s="25" t="s">
        <v>125</v>
      </c>
      <c r="H736" s="25" t="s">
        <v>5962</v>
      </c>
      <c r="I736" s="25" t="s">
        <v>60</v>
      </c>
      <c r="T736" s="25" t="str">
        <f t="shared" si="37"/>
        <v xml:space="preserve">         </v>
      </c>
      <c r="W736" s="25" t="s">
        <v>5963</v>
      </c>
      <c r="X736" s="25" t="s">
        <v>63</v>
      </c>
      <c r="Y736" s="25">
        <v>46</v>
      </c>
      <c r="Z736" s="25" t="s">
        <v>83</v>
      </c>
      <c r="AA736" s="25" t="s">
        <v>66</v>
      </c>
      <c r="AB736" s="25">
        <v>48</v>
      </c>
      <c r="AG736" s="25">
        <v>202</v>
      </c>
      <c r="AH736" s="25" t="str">
        <f t="shared" si="36"/>
        <v>KR 46 A SUR 48     202</v>
      </c>
      <c r="AI736" s="25" t="s">
        <v>61</v>
      </c>
      <c r="AJ736" s="25" t="s">
        <v>61</v>
      </c>
      <c r="AK736" s="25" t="s">
        <v>131</v>
      </c>
      <c r="AP736" s="25">
        <v>8</v>
      </c>
      <c r="AQ736" s="34">
        <v>41885</v>
      </c>
      <c r="AR736" s="34">
        <v>41885</v>
      </c>
      <c r="AS736" s="36">
        <f t="shared" si="35"/>
        <v>0</v>
      </c>
      <c r="AT736" s="25" t="s">
        <v>4176</v>
      </c>
      <c r="AU736" s="25" t="s">
        <v>15</v>
      </c>
    </row>
    <row r="737" spans="2:84">
      <c r="B737" s="25" t="s">
        <v>5964</v>
      </c>
      <c r="C737" s="25" t="s">
        <v>5965</v>
      </c>
      <c r="D737" s="25" t="s">
        <v>3591</v>
      </c>
      <c r="H737" s="25" t="s">
        <v>5966</v>
      </c>
      <c r="I737" s="25" t="s">
        <v>5967</v>
      </c>
      <c r="T737" s="25" t="str">
        <f t="shared" si="37"/>
        <v xml:space="preserve">         </v>
      </c>
      <c r="U737" s="25" t="s">
        <v>61</v>
      </c>
      <c r="V737" s="25" t="s">
        <v>61</v>
      </c>
      <c r="W737" s="25" t="s">
        <v>5968</v>
      </c>
      <c r="AH737" s="25" t="str">
        <f t="shared" si="36"/>
        <v xml:space="preserve">         </v>
      </c>
      <c r="AI737" s="25">
        <v>3006124579</v>
      </c>
      <c r="AJ737" s="25">
        <v>5382605</v>
      </c>
      <c r="AK737" s="25" t="s">
        <v>363</v>
      </c>
      <c r="AL737" s="25" t="s">
        <v>363</v>
      </c>
      <c r="AP737" s="25">
        <v>13</v>
      </c>
      <c r="AQ737" s="34">
        <v>41885</v>
      </c>
      <c r="AR737" s="34">
        <v>41885</v>
      </c>
      <c r="AS737" s="36">
        <f t="shared" si="35"/>
        <v>0</v>
      </c>
      <c r="AT737" s="25" t="s">
        <v>815</v>
      </c>
      <c r="AU737" s="25" t="s">
        <v>15</v>
      </c>
      <c r="CF737" s="38">
        <v>42020</v>
      </c>
    </row>
    <row r="738" spans="2:84">
      <c r="B738" s="25" t="s">
        <v>5969</v>
      </c>
      <c r="C738" s="25">
        <v>1313678</v>
      </c>
      <c r="E738" s="25" t="s">
        <v>101</v>
      </c>
      <c r="H738" s="25" t="s">
        <v>5893</v>
      </c>
      <c r="I738" s="25" t="s">
        <v>231</v>
      </c>
      <c r="T738" s="25" t="str">
        <f t="shared" si="37"/>
        <v xml:space="preserve">         </v>
      </c>
      <c r="W738" s="25" t="s">
        <v>5970</v>
      </c>
      <c r="X738" s="25" t="s">
        <v>289</v>
      </c>
      <c r="Y738" s="25">
        <v>33</v>
      </c>
      <c r="AB738" s="25">
        <v>32</v>
      </c>
      <c r="AC738" s="25" t="s">
        <v>83</v>
      </c>
      <c r="AD738" s="25">
        <v>37</v>
      </c>
      <c r="AE738" s="25" t="s">
        <v>66</v>
      </c>
      <c r="AH738" s="25" t="str">
        <f t="shared" si="36"/>
        <v xml:space="preserve">DG 33   32 A 37 SUR  </v>
      </c>
      <c r="AI738" s="25" t="s">
        <v>61</v>
      </c>
      <c r="AJ738" s="25" t="s">
        <v>61</v>
      </c>
      <c r="AK738" s="25" t="s">
        <v>496</v>
      </c>
      <c r="AP738" s="25">
        <v>9</v>
      </c>
      <c r="AQ738" s="34">
        <v>41887</v>
      </c>
      <c r="AR738" s="34">
        <v>41887</v>
      </c>
      <c r="AS738" s="36">
        <f t="shared" si="35"/>
        <v>0</v>
      </c>
      <c r="AT738" s="25" t="s">
        <v>4176</v>
      </c>
      <c r="AU738" s="25" t="s">
        <v>202</v>
      </c>
    </row>
    <row r="739" spans="2:84">
      <c r="B739" s="25" t="s">
        <v>5971</v>
      </c>
      <c r="C739" s="25">
        <v>1313690</v>
      </c>
      <c r="E739" s="25" t="s">
        <v>58</v>
      </c>
      <c r="H739" s="25" t="s">
        <v>5972</v>
      </c>
      <c r="I739" s="25" t="s">
        <v>231</v>
      </c>
      <c r="T739" s="25" t="str">
        <f t="shared" si="37"/>
        <v xml:space="preserve">         </v>
      </c>
      <c r="U739" s="25" t="s">
        <v>61</v>
      </c>
      <c r="V739" s="25" t="s">
        <v>61</v>
      </c>
      <c r="W739" s="25" t="s">
        <v>82</v>
      </c>
      <c r="X739" s="25" t="s">
        <v>146</v>
      </c>
      <c r="Y739" s="25">
        <v>34</v>
      </c>
      <c r="Z739" s="25" t="s">
        <v>170</v>
      </c>
      <c r="AA739" s="25" t="s">
        <v>66</v>
      </c>
      <c r="AB739" s="25">
        <v>39</v>
      </c>
      <c r="AD739" s="25">
        <v>16</v>
      </c>
      <c r="AH739" s="25" t="str">
        <f t="shared" si="36"/>
        <v xml:space="preserve">TR 34 D SUR 39  16   </v>
      </c>
      <c r="AI739" s="25" t="s">
        <v>61</v>
      </c>
      <c r="AJ739" s="25" t="s">
        <v>61</v>
      </c>
      <c r="AK739" s="25" t="s">
        <v>279</v>
      </c>
      <c r="AP739" s="25">
        <v>9</v>
      </c>
      <c r="AQ739" s="34">
        <v>41887</v>
      </c>
      <c r="AR739" s="34">
        <v>41887</v>
      </c>
      <c r="AS739" s="36">
        <f t="shared" ref="AS739:AS802" si="38">AR739-AQ739</f>
        <v>0</v>
      </c>
      <c r="AU739" s="25" t="s">
        <v>202</v>
      </c>
    </row>
    <row r="740" spans="2:84">
      <c r="B740" s="25" t="s">
        <v>5973</v>
      </c>
      <c r="C740" s="25">
        <v>1313677</v>
      </c>
      <c r="E740" s="25" t="s">
        <v>58</v>
      </c>
      <c r="I740" s="25" t="s">
        <v>134</v>
      </c>
      <c r="T740" s="25" t="str">
        <f t="shared" si="37"/>
        <v xml:space="preserve">         </v>
      </c>
      <c r="W740" s="25" t="s">
        <v>82</v>
      </c>
      <c r="X740" s="25" t="s">
        <v>63</v>
      </c>
      <c r="Y740" s="25">
        <v>42</v>
      </c>
      <c r="AB740" s="25">
        <v>38</v>
      </c>
      <c r="AD740" s="25">
        <v>80</v>
      </c>
      <c r="AE740" s="25" t="s">
        <v>66</v>
      </c>
      <c r="AH740" s="25" t="str">
        <f t="shared" si="36"/>
        <v xml:space="preserve">KR 42   38  80 SUR  </v>
      </c>
      <c r="AI740" s="25" t="s">
        <v>61</v>
      </c>
      <c r="AJ740" s="25" t="s">
        <v>61</v>
      </c>
      <c r="AK740" s="25" t="s">
        <v>3530</v>
      </c>
      <c r="AP740" s="25">
        <v>8</v>
      </c>
      <c r="AQ740" s="34">
        <v>41887</v>
      </c>
      <c r="AR740" s="34">
        <v>41887</v>
      </c>
      <c r="AS740" s="36">
        <f t="shared" si="38"/>
        <v>0</v>
      </c>
      <c r="AU740" s="25" t="s">
        <v>202</v>
      </c>
    </row>
    <row r="741" spans="2:84">
      <c r="B741" s="25" t="s">
        <v>5974</v>
      </c>
      <c r="C741" s="25">
        <v>1313696</v>
      </c>
      <c r="D741" s="25" t="s">
        <v>3928</v>
      </c>
      <c r="E741" s="25" t="s">
        <v>58</v>
      </c>
      <c r="H741" s="25" t="s">
        <v>5975</v>
      </c>
      <c r="I741" s="25" t="s">
        <v>60</v>
      </c>
      <c r="T741" s="25" t="str">
        <f t="shared" si="37"/>
        <v xml:space="preserve">         </v>
      </c>
      <c r="U741" s="25" t="s">
        <v>61</v>
      </c>
      <c r="V741" s="25" t="s">
        <v>61</v>
      </c>
      <c r="W741" s="25" t="s">
        <v>82</v>
      </c>
      <c r="X741" s="25" t="s">
        <v>80</v>
      </c>
      <c r="Y741" s="25">
        <v>39</v>
      </c>
      <c r="Z741" s="25" t="s">
        <v>104</v>
      </c>
      <c r="AB741" s="25">
        <v>29</v>
      </c>
      <c r="AC741" s="25" t="s">
        <v>83</v>
      </c>
      <c r="AD741" s="25">
        <v>15</v>
      </c>
      <c r="AH741" s="25" t="str">
        <f t="shared" si="36"/>
        <v xml:space="preserve">CL 39 B  29 A 15   </v>
      </c>
      <c r="AI741" s="25" t="s">
        <v>61</v>
      </c>
      <c r="AJ741" s="25" t="s">
        <v>61</v>
      </c>
      <c r="AK741" s="25" t="s">
        <v>211</v>
      </c>
      <c r="AP741" s="25">
        <v>9</v>
      </c>
      <c r="AQ741" s="34">
        <v>41890</v>
      </c>
      <c r="AR741" s="34">
        <v>41890</v>
      </c>
      <c r="AS741" s="36">
        <f t="shared" si="38"/>
        <v>0</v>
      </c>
      <c r="AU741" s="25" t="s">
        <v>202</v>
      </c>
    </row>
    <row r="742" spans="2:84">
      <c r="B742" s="25" t="s">
        <v>5976</v>
      </c>
      <c r="C742" s="25" t="s">
        <v>5977</v>
      </c>
      <c r="D742" s="25" t="s">
        <v>94</v>
      </c>
      <c r="H742" s="25" t="s">
        <v>5978</v>
      </c>
      <c r="I742" s="25" t="s">
        <v>5979</v>
      </c>
      <c r="T742" s="25" t="str">
        <f t="shared" si="37"/>
        <v xml:space="preserve">         </v>
      </c>
      <c r="U742" s="25" t="s">
        <v>61</v>
      </c>
      <c r="V742" s="25">
        <v>3104626390</v>
      </c>
      <c r="W742" s="25" t="s">
        <v>5980</v>
      </c>
      <c r="AH742" s="25" t="str">
        <f t="shared" si="36"/>
        <v xml:space="preserve">         </v>
      </c>
      <c r="AI742" s="25" t="s">
        <v>61</v>
      </c>
      <c r="AJ742" s="25" t="s">
        <v>61</v>
      </c>
      <c r="AK742" s="25" t="s">
        <v>91</v>
      </c>
      <c r="AP742" s="25">
        <v>12</v>
      </c>
      <c r="AQ742" s="34">
        <v>41890</v>
      </c>
      <c r="AR742" s="34">
        <v>41948</v>
      </c>
      <c r="AS742" s="36">
        <f t="shared" si="38"/>
        <v>58</v>
      </c>
      <c r="AT742" s="25" t="s">
        <v>4176</v>
      </c>
      <c r="AU742" s="25" t="s">
        <v>15</v>
      </c>
      <c r="AW742" s="38">
        <v>41948</v>
      </c>
      <c r="AX742" s="37" t="s">
        <v>118</v>
      </c>
      <c r="AY742" s="38">
        <v>41948</v>
      </c>
    </row>
    <row r="743" spans="2:84">
      <c r="B743" s="25" t="s">
        <v>5981</v>
      </c>
      <c r="C743" s="25">
        <v>1313695</v>
      </c>
      <c r="E743" s="25" t="s">
        <v>101</v>
      </c>
      <c r="H743" s="25" t="s">
        <v>5982</v>
      </c>
      <c r="I743" s="25" t="s">
        <v>231</v>
      </c>
      <c r="T743" s="25" t="str">
        <f t="shared" si="37"/>
        <v xml:space="preserve">         </v>
      </c>
      <c r="U743" s="25" t="s">
        <v>61</v>
      </c>
      <c r="V743" s="25" t="s">
        <v>61</v>
      </c>
      <c r="W743" s="25" t="s">
        <v>5983</v>
      </c>
      <c r="AH743" s="25" t="str">
        <f t="shared" si="36"/>
        <v xml:space="preserve">         </v>
      </c>
      <c r="AI743" s="25" t="s">
        <v>61</v>
      </c>
      <c r="AJ743" s="25" t="s">
        <v>61</v>
      </c>
      <c r="AK743" s="25" t="s">
        <v>91</v>
      </c>
      <c r="AP743" s="25">
        <v>12</v>
      </c>
      <c r="AQ743" s="34">
        <v>41890</v>
      </c>
      <c r="AR743" s="34">
        <v>41890</v>
      </c>
      <c r="AS743" s="36">
        <f t="shared" si="38"/>
        <v>0</v>
      </c>
      <c r="AT743" s="25" t="s">
        <v>4176</v>
      </c>
      <c r="AU743" s="25" t="s">
        <v>15</v>
      </c>
    </row>
    <row r="744" spans="2:84" customFormat="1">
      <c r="B744" t="s">
        <v>5984</v>
      </c>
      <c r="C744" t="s">
        <v>5985</v>
      </c>
      <c r="E744" t="s">
        <v>101</v>
      </c>
      <c r="H744" t="s">
        <v>5893</v>
      </c>
      <c r="I744" t="s">
        <v>5986</v>
      </c>
      <c r="J744" t="s">
        <v>289</v>
      </c>
      <c r="K744">
        <v>30</v>
      </c>
      <c r="N744">
        <v>34</v>
      </c>
      <c r="O744" t="s">
        <v>83</v>
      </c>
      <c r="P744" t="s">
        <v>3362</v>
      </c>
      <c r="S744" t="s">
        <v>5987</v>
      </c>
      <c r="T744" t="str">
        <f t="shared" si="37"/>
        <v>DG 30   34 A sur   int 302</v>
      </c>
      <c r="U744" t="s">
        <v>61</v>
      </c>
      <c r="V744" t="s">
        <v>5988</v>
      </c>
      <c r="W744" t="s">
        <v>82</v>
      </c>
      <c r="AH744" t="str">
        <f t="shared" si="36"/>
        <v xml:space="preserve">         </v>
      </c>
      <c r="AI744" t="s">
        <v>61</v>
      </c>
      <c r="AJ744" t="s">
        <v>61</v>
      </c>
      <c r="AK744" t="s">
        <v>194</v>
      </c>
      <c r="AP744">
        <v>3</v>
      </c>
      <c r="AQ744" s="34">
        <v>41913</v>
      </c>
      <c r="AR744" s="34">
        <v>41914</v>
      </c>
      <c r="AS744">
        <f t="shared" si="38"/>
        <v>1</v>
      </c>
      <c r="AT744" t="s">
        <v>4176</v>
      </c>
      <c r="AU744" t="s">
        <v>750</v>
      </c>
      <c r="AW744" s="17">
        <v>41913</v>
      </c>
      <c r="AX744" t="s">
        <v>5989</v>
      </c>
      <c r="AY744" s="17">
        <v>41914</v>
      </c>
      <c r="AZ744" s="17">
        <v>41963</v>
      </c>
      <c r="BA744" t="s">
        <v>85</v>
      </c>
      <c r="BB744" s="17">
        <v>41963</v>
      </c>
      <c r="CF744" s="17">
        <v>41926</v>
      </c>
    </row>
    <row r="745" spans="2:84">
      <c r="B745" s="25" t="s">
        <v>5990</v>
      </c>
      <c r="C745" s="25" t="s">
        <v>5991</v>
      </c>
      <c r="D745" s="25" t="s">
        <v>3686</v>
      </c>
      <c r="H745" s="25" t="s">
        <v>5992</v>
      </c>
      <c r="I745" s="25" t="s">
        <v>3050</v>
      </c>
      <c r="T745" s="25" t="str">
        <f t="shared" si="37"/>
        <v xml:space="preserve">         </v>
      </c>
      <c r="U745" s="25" t="s">
        <v>61</v>
      </c>
      <c r="V745" s="25" t="s">
        <v>61</v>
      </c>
      <c r="W745" s="25" t="s">
        <v>5993</v>
      </c>
      <c r="X745" s="25" t="s">
        <v>63</v>
      </c>
      <c r="Y745" s="25">
        <v>27</v>
      </c>
      <c r="AB745" s="25">
        <v>23</v>
      </c>
      <c r="AD745" s="25">
        <v>117</v>
      </c>
      <c r="AE745" s="25" t="s">
        <v>66</v>
      </c>
      <c r="AH745" s="25" t="str">
        <f t="shared" si="36"/>
        <v xml:space="preserve">KR 27   23  117 SUR  </v>
      </c>
      <c r="AI745" s="25" t="s">
        <v>61</v>
      </c>
      <c r="AJ745" s="25" t="s">
        <v>61</v>
      </c>
      <c r="AK745" s="25" t="s">
        <v>374</v>
      </c>
      <c r="AP745" s="25">
        <v>4</v>
      </c>
      <c r="AQ745" s="34">
        <v>41883</v>
      </c>
      <c r="AR745" s="34">
        <v>41883</v>
      </c>
      <c r="AS745" s="36">
        <f t="shared" si="38"/>
        <v>0</v>
      </c>
      <c r="AU745" s="25" t="s">
        <v>252</v>
      </c>
    </row>
    <row r="746" spans="2:84">
      <c r="B746" s="25" t="s">
        <v>5994</v>
      </c>
      <c r="C746" s="25" t="s">
        <v>5995</v>
      </c>
      <c r="D746" s="25" t="s">
        <v>3686</v>
      </c>
      <c r="H746" s="25" t="s">
        <v>5996</v>
      </c>
      <c r="I746" s="25" t="s">
        <v>3050</v>
      </c>
      <c r="T746" s="25" t="str">
        <f t="shared" si="37"/>
        <v xml:space="preserve">         </v>
      </c>
      <c r="U746" s="25" t="s">
        <v>61</v>
      </c>
      <c r="V746" s="25" t="s">
        <v>61</v>
      </c>
      <c r="W746" s="25" t="s">
        <v>5997</v>
      </c>
      <c r="X746" s="25" t="s">
        <v>63</v>
      </c>
      <c r="Y746" s="25">
        <v>27</v>
      </c>
      <c r="AB746" s="25">
        <v>28</v>
      </c>
      <c r="AD746" s="25">
        <v>51</v>
      </c>
      <c r="AE746" s="25" t="s">
        <v>66</v>
      </c>
      <c r="AH746" s="25" t="str">
        <f t="shared" si="36"/>
        <v xml:space="preserve">KR 27   28  51 SUR  </v>
      </c>
      <c r="AI746" s="25" t="s">
        <v>61</v>
      </c>
      <c r="AJ746" s="25" t="s">
        <v>61</v>
      </c>
      <c r="AK746" s="25" t="s">
        <v>99</v>
      </c>
      <c r="AP746" s="25">
        <v>4</v>
      </c>
      <c r="AQ746" s="34">
        <v>41890</v>
      </c>
      <c r="AR746" s="34">
        <v>41891</v>
      </c>
      <c r="AS746" s="36">
        <f t="shared" si="38"/>
        <v>1</v>
      </c>
      <c r="AT746" s="25" t="s">
        <v>4176</v>
      </c>
      <c r="AU746" s="25" t="s">
        <v>252</v>
      </c>
    </row>
    <row r="747" spans="2:84">
      <c r="B747" s="25" t="s">
        <v>5998</v>
      </c>
      <c r="C747" s="25">
        <v>1311512</v>
      </c>
      <c r="D747" s="25" t="s">
        <v>3686</v>
      </c>
      <c r="H747" s="25" t="s">
        <v>5999</v>
      </c>
      <c r="I747" s="25" t="s">
        <v>3050</v>
      </c>
      <c r="T747" s="25" t="str">
        <f t="shared" si="37"/>
        <v xml:space="preserve">         </v>
      </c>
      <c r="U747" s="25" t="s">
        <v>61</v>
      </c>
      <c r="V747" s="25" t="s">
        <v>61</v>
      </c>
      <c r="W747" s="25" t="s">
        <v>6000</v>
      </c>
      <c r="X747" s="25" t="s">
        <v>80</v>
      </c>
      <c r="Y747" s="25">
        <v>36</v>
      </c>
      <c r="Z747" s="25" t="s">
        <v>170</v>
      </c>
      <c r="AA747" s="25" t="s">
        <v>66</v>
      </c>
      <c r="AB747" s="25">
        <v>270</v>
      </c>
      <c r="AD747" s="25">
        <v>39</v>
      </c>
      <c r="AH747" s="25" t="str">
        <f t="shared" si="36"/>
        <v xml:space="preserve">CL 36 D SUR 270  39   </v>
      </c>
      <c r="AI747" s="25" t="s">
        <v>61</v>
      </c>
      <c r="AJ747" s="25" t="s">
        <v>61</v>
      </c>
      <c r="AK747" s="25" t="s">
        <v>166</v>
      </c>
      <c r="AP747" s="25">
        <v>5</v>
      </c>
      <c r="AQ747" s="34">
        <v>41834</v>
      </c>
      <c r="AR747" s="34">
        <v>41834</v>
      </c>
      <c r="AS747" s="36">
        <f t="shared" si="38"/>
        <v>0</v>
      </c>
      <c r="AT747" s="25" t="s">
        <v>4176</v>
      </c>
      <c r="AU747" s="25" t="s">
        <v>15</v>
      </c>
      <c r="AW747" s="38">
        <v>41834</v>
      </c>
      <c r="AX747" s="37" t="s">
        <v>2349</v>
      </c>
      <c r="BL747" s="38">
        <v>41929</v>
      </c>
      <c r="BM747" s="38">
        <v>41929</v>
      </c>
      <c r="CF747" s="38">
        <v>41940</v>
      </c>
    </row>
    <row r="748" spans="2:84">
      <c r="B748" s="25" t="s">
        <v>6001</v>
      </c>
      <c r="C748" s="25" t="s">
        <v>6002</v>
      </c>
      <c r="D748" s="25" t="s">
        <v>125</v>
      </c>
      <c r="H748" s="25" t="s">
        <v>6003</v>
      </c>
      <c r="I748" s="25" t="s">
        <v>3050</v>
      </c>
      <c r="T748" s="25" t="str">
        <f t="shared" si="37"/>
        <v xml:space="preserve">         </v>
      </c>
      <c r="U748" s="25" t="s">
        <v>61</v>
      </c>
      <c r="V748" s="25" t="s">
        <v>61</v>
      </c>
      <c r="W748" s="25" t="s">
        <v>6004</v>
      </c>
      <c r="X748" s="25" t="s">
        <v>63</v>
      </c>
      <c r="Y748" s="25">
        <v>18</v>
      </c>
      <c r="AB748" s="25">
        <v>12</v>
      </c>
      <c r="AD748" s="25">
        <v>25</v>
      </c>
      <c r="AE748" s="25" t="s">
        <v>66</v>
      </c>
      <c r="AH748" s="25" t="str">
        <f t="shared" si="36"/>
        <v xml:space="preserve">KR 18   12  25 SUR  </v>
      </c>
      <c r="AI748" s="25" t="s">
        <v>6005</v>
      </c>
      <c r="AJ748" s="25">
        <v>3175293</v>
      </c>
      <c r="AK748" s="25" t="s">
        <v>91</v>
      </c>
      <c r="AL748" s="25" t="s">
        <v>91</v>
      </c>
      <c r="AO748" s="25">
        <v>169</v>
      </c>
      <c r="AP748" s="25">
        <v>12</v>
      </c>
      <c r="AQ748" s="34">
        <v>41886</v>
      </c>
      <c r="AR748" s="34">
        <v>41887</v>
      </c>
      <c r="AS748" s="36">
        <f t="shared" si="38"/>
        <v>1</v>
      </c>
      <c r="AT748" s="25" t="s">
        <v>4176</v>
      </c>
      <c r="AU748" s="25" t="s">
        <v>15</v>
      </c>
    </row>
    <row r="749" spans="2:84">
      <c r="B749" s="25" t="s">
        <v>6006</v>
      </c>
      <c r="C749" s="25" t="s">
        <v>6007</v>
      </c>
      <c r="D749" s="25" t="s">
        <v>3591</v>
      </c>
      <c r="H749" s="25" t="s">
        <v>5930</v>
      </c>
      <c r="I749" s="25" t="s">
        <v>6008</v>
      </c>
      <c r="J749" s="25" t="s">
        <v>63</v>
      </c>
      <c r="K749" s="25">
        <v>29</v>
      </c>
      <c r="L749" s="25" t="s">
        <v>104</v>
      </c>
      <c r="N749" s="25">
        <v>40</v>
      </c>
      <c r="O749" s="25" t="s">
        <v>72</v>
      </c>
      <c r="P749" s="25">
        <v>136</v>
      </c>
      <c r="Q749" s="25" t="s">
        <v>66</v>
      </c>
      <c r="S749" s="25" t="s">
        <v>6009</v>
      </c>
      <c r="T749" s="25" t="str">
        <f t="shared" si="37"/>
        <v>KR 29 B  40 F 136 SUR  int 104</v>
      </c>
      <c r="U749" s="25">
        <v>42.873795999999999</v>
      </c>
      <c r="V749" s="25">
        <v>2065995</v>
      </c>
      <c r="W749" s="25" t="s">
        <v>6010</v>
      </c>
      <c r="X749" s="25" t="s">
        <v>80</v>
      </c>
      <c r="Y749" s="25">
        <v>39</v>
      </c>
      <c r="Z749" s="25" t="s">
        <v>170</v>
      </c>
      <c r="AA749" s="25" t="s">
        <v>66</v>
      </c>
      <c r="AB749" s="25">
        <v>34</v>
      </c>
      <c r="AC749" s="25" t="s">
        <v>170</v>
      </c>
      <c r="AD749" s="25">
        <v>2</v>
      </c>
      <c r="AH749" s="25" t="str">
        <f t="shared" si="36"/>
        <v xml:space="preserve">CL 39 D SUR 34 D 2   </v>
      </c>
      <c r="AI749" s="25" t="s">
        <v>61</v>
      </c>
      <c r="AJ749" s="25" t="s">
        <v>61</v>
      </c>
      <c r="AK749" s="25" t="s">
        <v>454</v>
      </c>
      <c r="AP749" s="25">
        <v>6</v>
      </c>
      <c r="AQ749" s="34">
        <v>41891</v>
      </c>
      <c r="AR749" s="34">
        <v>41915</v>
      </c>
      <c r="AS749" s="36">
        <f t="shared" si="38"/>
        <v>24</v>
      </c>
      <c r="AT749" s="25" t="s">
        <v>4176</v>
      </c>
      <c r="AU749" s="25" t="s">
        <v>15</v>
      </c>
      <c r="BN749" s="38">
        <v>41915</v>
      </c>
    </row>
    <row r="750" spans="2:84">
      <c r="B750" s="25" t="s">
        <v>6011</v>
      </c>
      <c r="C750" s="25">
        <v>1313803</v>
      </c>
      <c r="D750" s="25" t="s">
        <v>3686</v>
      </c>
      <c r="H750" s="25" t="s">
        <v>6012</v>
      </c>
      <c r="I750" s="25" t="s">
        <v>3050</v>
      </c>
      <c r="T750" s="25" t="str">
        <f t="shared" si="37"/>
        <v xml:space="preserve">         </v>
      </c>
      <c r="U750" s="25" t="s">
        <v>61</v>
      </c>
      <c r="V750" s="25" t="s">
        <v>61</v>
      </c>
      <c r="W750" s="25" t="s">
        <v>6013</v>
      </c>
      <c r="AH750" s="25" t="str">
        <f t="shared" si="36"/>
        <v xml:space="preserve">         </v>
      </c>
      <c r="AI750" s="25" t="s">
        <v>61</v>
      </c>
      <c r="AJ750" s="25">
        <v>5380058</v>
      </c>
      <c r="AK750" s="25" t="s">
        <v>998</v>
      </c>
      <c r="AL750" s="25" t="s">
        <v>998</v>
      </c>
      <c r="AO750" s="25">
        <v>75</v>
      </c>
      <c r="AP750" s="25">
        <v>13</v>
      </c>
      <c r="AQ750" s="34">
        <v>41886</v>
      </c>
      <c r="AR750" s="34">
        <v>41887</v>
      </c>
      <c r="AS750" s="36">
        <f t="shared" si="38"/>
        <v>1</v>
      </c>
      <c r="AT750" s="25" t="s">
        <v>792</v>
      </c>
      <c r="AU750" s="25" t="s">
        <v>6014</v>
      </c>
      <c r="AV750" s="25" t="s">
        <v>6015</v>
      </c>
      <c r="AW750" s="38">
        <v>42061</v>
      </c>
      <c r="AX750" s="37" t="s">
        <v>6016</v>
      </c>
    </row>
    <row r="751" spans="2:84">
      <c r="B751" s="25" t="s">
        <v>6017</v>
      </c>
      <c r="C751" s="25">
        <v>1313805</v>
      </c>
      <c r="D751" s="25" t="s">
        <v>94</v>
      </c>
      <c r="H751" s="25" t="s">
        <v>6018</v>
      </c>
      <c r="I751" s="25" t="s">
        <v>3050</v>
      </c>
      <c r="T751" s="25" t="str">
        <f t="shared" si="37"/>
        <v xml:space="preserve">         </v>
      </c>
      <c r="U751" s="25" t="s">
        <v>61</v>
      </c>
      <c r="V751" s="25" t="s">
        <v>61</v>
      </c>
      <c r="W751" s="25" t="s">
        <v>6019</v>
      </c>
      <c r="AH751" s="25" t="str">
        <f t="shared" si="36"/>
        <v xml:space="preserve">         </v>
      </c>
      <c r="AI751" s="25" t="s">
        <v>61</v>
      </c>
      <c r="AJ751" s="25" t="s">
        <v>61</v>
      </c>
      <c r="AK751" s="25" t="s">
        <v>147</v>
      </c>
      <c r="AP751" s="25">
        <v>9</v>
      </c>
      <c r="AQ751" s="34">
        <v>41891</v>
      </c>
      <c r="AR751" s="34">
        <v>41891</v>
      </c>
      <c r="AS751" s="36">
        <f t="shared" si="38"/>
        <v>0</v>
      </c>
      <c r="AT751" s="25" t="s">
        <v>4176</v>
      </c>
      <c r="AU751" s="25" t="s">
        <v>15</v>
      </c>
      <c r="AW751" s="38">
        <v>41891</v>
      </c>
      <c r="AX751" s="37" t="s">
        <v>6020</v>
      </c>
      <c r="AY751" s="38">
        <v>41891</v>
      </c>
      <c r="CF751" s="38">
        <v>41926</v>
      </c>
    </row>
    <row r="752" spans="2:84">
      <c r="B752" s="25" t="s">
        <v>6021</v>
      </c>
      <c r="C752" s="25">
        <v>1313808</v>
      </c>
      <c r="D752" s="25" t="s">
        <v>3591</v>
      </c>
      <c r="H752" s="25" t="s">
        <v>5930</v>
      </c>
      <c r="I752" s="25" t="s">
        <v>6022</v>
      </c>
      <c r="J752" s="25" t="s">
        <v>80</v>
      </c>
      <c r="K752" s="25">
        <v>48</v>
      </c>
      <c r="L752" s="25" t="s">
        <v>81</v>
      </c>
      <c r="M752" s="25" t="s">
        <v>66</v>
      </c>
      <c r="N752" s="25">
        <v>36</v>
      </c>
      <c r="P752" s="25">
        <v>2</v>
      </c>
      <c r="S752" s="25" t="s">
        <v>6023</v>
      </c>
      <c r="T752" s="25" t="str">
        <f t="shared" si="37"/>
        <v>CL 48 C SUR 36  2   int 151</v>
      </c>
      <c r="U752" s="25">
        <v>388644</v>
      </c>
      <c r="V752" s="25">
        <v>3026908</v>
      </c>
      <c r="W752" s="25" t="s">
        <v>6024</v>
      </c>
      <c r="X752" s="25" t="s">
        <v>80</v>
      </c>
      <c r="Y752" s="25">
        <v>48</v>
      </c>
      <c r="Z752" s="25" t="s">
        <v>81</v>
      </c>
      <c r="AA752" s="25" t="s">
        <v>66</v>
      </c>
      <c r="AB752" s="25">
        <v>36</v>
      </c>
      <c r="AD752" s="25">
        <v>2</v>
      </c>
      <c r="AG752" s="25" t="s">
        <v>6025</v>
      </c>
      <c r="AH752" s="25" t="str">
        <f t="shared" si="36"/>
        <v>CL 48 C SUR 36  2   int 152</v>
      </c>
      <c r="AI752" s="25" t="s">
        <v>61</v>
      </c>
      <c r="AJ752" s="25" t="s">
        <v>61</v>
      </c>
      <c r="AK752" s="25" t="s">
        <v>225</v>
      </c>
      <c r="AP752" s="25">
        <v>7</v>
      </c>
      <c r="AQ752" s="34">
        <v>41891</v>
      </c>
      <c r="AR752" s="34">
        <v>41917</v>
      </c>
      <c r="AS752" s="36">
        <f t="shared" si="38"/>
        <v>26</v>
      </c>
      <c r="AT752" s="25" t="s">
        <v>4176</v>
      </c>
      <c r="AU752" s="25" t="s">
        <v>15</v>
      </c>
    </row>
    <row r="753" spans="2:86">
      <c r="B753" s="25" t="s">
        <v>6026</v>
      </c>
      <c r="C753" s="25">
        <v>1313809</v>
      </c>
      <c r="E753" s="25" t="s">
        <v>58</v>
      </c>
      <c r="H753" s="25" t="s">
        <v>5972</v>
      </c>
      <c r="I753" s="25" t="s">
        <v>3050</v>
      </c>
      <c r="T753" s="25" t="str">
        <f t="shared" si="37"/>
        <v xml:space="preserve">         </v>
      </c>
      <c r="W753" s="25" t="s">
        <v>82</v>
      </c>
      <c r="X753" s="25" t="s">
        <v>80</v>
      </c>
      <c r="Y753" s="25">
        <v>39</v>
      </c>
      <c r="AA753" s="25" t="s">
        <v>66</v>
      </c>
      <c r="AB753" s="25">
        <v>29</v>
      </c>
      <c r="AD753" s="25">
        <v>15</v>
      </c>
      <c r="AG753" s="25" t="s">
        <v>1857</v>
      </c>
      <c r="AH753" s="25" t="str">
        <f t="shared" si="36"/>
        <v>CL 39  SUR 29  15   piso 2</v>
      </c>
      <c r="AI753" s="25" t="s">
        <v>61</v>
      </c>
      <c r="AJ753" s="25" t="s">
        <v>61</v>
      </c>
      <c r="AK753" s="25" t="s">
        <v>211</v>
      </c>
      <c r="AP753" s="25">
        <v>9</v>
      </c>
      <c r="AQ753" s="34">
        <v>41891</v>
      </c>
      <c r="AR753" s="34">
        <v>41892</v>
      </c>
      <c r="AS753" s="36">
        <f t="shared" si="38"/>
        <v>1</v>
      </c>
      <c r="AT753" s="25" t="s">
        <v>4176</v>
      </c>
      <c r="AU753" s="25" t="s">
        <v>15</v>
      </c>
    </row>
    <row r="754" spans="2:86">
      <c r="B754" s="25" t="s">
        <v>6027</v>
      </c>
      <c r="C754" s="25" t="s">
        <v>6028</v>
      </c>
      <c r="E754" s="25" t="s">
        <v>101</v>
      </c>
      <c r="H754" s="25" t="s">
        <v>5893</v>
      </c>
      <c r="I754" s="25" t="s">
        <v>6029</v>
      </c>
      <c r="J754" s="25" t="s">
        <v>80</v>
      </c>
      <c r="K754" s="25">
        <v>47</v>
      </c>
      <c r="L754" s="25" t="s">
        <v>83</v>
      </c>
      <c r="M754" s="25" t="s">
        <v>66</v>
      </c>
      <c r="N754" s="25">
        <v>39</v>
      </c>
      <c r="Q754" s="25" t="s">
        <v>66</v>
      </c>
      <c r="T754" s="25" t="str">
        <f t="shared" si="37"/>
        <v xml:space="preserve">CL 47 A SUR 39   SUR  </v>
      </c>
      <c r="U754" s="25" t="s">
        <v>61</v>
      </c>
      <c r="V754" s="25" t="s">
        <v>61</v>
      </c>
      <c r="W754" s="25" t="s">
        <v>82</v>
      </c>
      <c r="AH754" s="25" t="str">
        <f t="shared" si="36"/>
        <v xml:space="preserve">         </v>
      </c>
      <c r="AI754" s="25" t="s">
        <v>61</v>
      </c>
      <c r="AJ754" s="25" t="s">
        <v>61</v>
      </c>
      <c r="AK754" s="25" t="s">
        <v>3626</v>
      </c>
      <c r="AP754" s="25">
        <v>7</v>
      </c>
      <c r="AQ754" s="34">
        <v>41892</v>
      </c>
      <c r="AR754" s="34">
        <v>41907</v>
      </c>
      <c r="AS754" s="36">
        <f t="shared" si="38"/>
        <v>15</v>
      </c>
      <c r="AT754" s="25" t="s">
        <v>4176</v>
      </c>
      <c r="AU754" s="25" t="s">
        <v>15</v>
      </c>
      <c r="AW754" s="38">
        <v>41892</v>
      </c>
      <c r="AX754" s="37" t="s">
        <v>6030</v>
      </c>
      <c r="AY754" s="38">
        <v>41907</v>
      </c>
      <c r="CF754" s="38">
        <v>41927</v>
      </c>
    </row>
    <row r="755" spans="2:86">
      <c r="B755" s="25" t="s">
        <v>6031</v>
      </c>
      <c r="C755" s="25">
        <v>1309948</v>
      </c>
      <c r="D755" s="25" t="s">
        <v>3591</v>
      </c>
      <c r="H755" s="25" t="s">
        <v>6032</v>
      </c>
      <c r="I755" s="25" t="s">
        <v>6033</v>
      </c>
      <c r="J755" s="25" t="s">
        <v>63</v>
      </c>
      <c r="K755" s="25">
        <v>46</v>
      </c>
      <c r="L755" s="25" t="s">
        <v>104</v>
      </c>
      <c r="N755" s="25">
        <v>43</v>
      </c>
      <c r="P755" s="25">
        <v>60</v>
      </c>
      <c r="Q755" s="25" t="s">
        <v>66</v>
      </c>
      <c r="T755" s="25" t="str">
        <f t="shared" si="37"/>
        <v xml:space="preserve">KR 46 B  43  60 SUR  </v>
      </c>
      <c r="U755" s="43" t="s">
        <v>6034</v>
      </c>
      <c r="V755" s="25" t="s">
        <v>6035</v>
      </c>
      <c r="W755" s="25" t="s">
        <v>82</v>
      </c>
      <c r="X755" s="25" t="s">
        <v>63</v>
      </c>
      <c r="Y755" s="25">
        <v>46</v>
      </c>
      <c r="Z755" s="25" t="s">
        <v>83</v>
      </c>
      <c r="AB755" s="25">
        <v>44</v>
      </c>
      <c r="AD755" s="25">
        <v>15</v>
      </c>
      <c r="AE755" s="25" t="s">
        <v>66</v>
      </c>
      <c r="AH755" s="25" t="str">
        <f t="shared" si="36"/>
        <v xml:space="preserve">KR 46 A  44  15 SUR  </v>
      </c>
      <c r="AI755" s="25" t="s">
        <v>61</v>
      </c>
      <c r="AJ755" s="25" t="s">
        <v>61</v>
      </c>
      <c r="AK755" s="25" t="s">
        <v>3530</v>
      </c>
      <c r="AP755" s="25">
        <v>8</v>
      </c>
      <c r="AQ755" s="34">
        <v>41893</v>
      </c>
      <c r="AS755" s="36">
        <f t="shared" si="38"/>
        <v>-41893</v>
      </c>
      <c r="AT755" s="25" t="s">
        <v>792</v>
      </c>
      <c r="AU755" s="25" t="s">
        <v>15</v>
      </c>
    </row>
    <row r="756" spans="2:86">
      <c r="B756" s="25" t="s">
        <v>6036</v>
      </c>
      <c r="C756" s="25">
        <v>1313205</v>
      </c>
      <c r="D756" s="25" t="s">
        <v>3591</v>
      </c>
      <c r="H756" s="25" t="s">
        <v>6037</v>
      </c>
      <c r="I756" s="25" t="s">
        <v>6038</v>
      </c>
      <c r="T756" s="25" t="str">
        <f t="shared" si="37"/>
        <v xml:space="preserve">         </v>
      </c>
      <c r="U756" s="25">
        <v>29247718</v>
      </c>
      <c r="V756" s="25">
        <v>3027048</v>
      </c>
      <c r="W756" s="25" t="s">
        <v>6039</v>
      </c>
      <c r="X756" s="25" t="s">
        <v>63</v>
      </c>
      <c r="Y756" s="25">
        <v>31</v>
      </c>
      <c r="AB756" s="25">
        <v>37</v>
      </c>
      <c r="AD756" s="25">
        <v>41</v>
      </c>
      <c r="AE756" s="25" t="s">
        <v>66</v>
      </c>
      <c r="AH756" s="25" t="str">
        <f t="shared" si="36"/>
        <v xml:space="preserve">KR 31   37  41 SUR  </v>
      </c>
      <c r="AI756" s="25" t="s">
        <v>61</v>
      </c>
      <c r="AJ756" s="25" t="s">
        <v>61</v>
      </c>
      <c r="AQ756" s="34">
        <v>41893</v>
      </c>
      <c r="AS756" s="36">
        <f t="shared" si="38"/>
        <v>-41893</v>
      </c>
      <c r="AT756" s="25" t="s">
        <v>792</v>
      </c>
      <c r="AU756" s="25" t="s">
        <v>15</v>
      </c>
    </row>
    <row r="757" spans="2:86">
      <c r="B757" s="25" t="s">
        <v>6040</v>
      </c>
      <c r="C757" s="25">
        <v>1313889</v>
      </c>
      <c r="E757" s="25" t="s">
        <v>101</v>
      </c>
      <c r="H757" s="25" t="s">
        <v>5893</v>
      </c>
      <c r="I757" s="25" t="s">
        <v>3366</v>
      </c>
      <c r="T757" s="25" t="str">
        <f t="shared" si="37"/>
        <v xml:space="preserve">         </v>
      </c>
      <c r="W757" s="25" t="s">
        <v>6041</v>
      </c>
      <c r="X757" s="25" t="s">
        <v>80</v>
      </c>
      <c r="Y757" s="25">
        <v>38</v>
      </c>
      <c r="Z757" s="25" t="s">
        <v>83</v>
      </c>
      <c r="AA757" s="25" t="s">
        <v>66</v>
      </c>
      <c r="AB757" s="25">
        <v>37</v>
      </c>
      <c r="AD757" s="25">
        <v>13</v>
      </c>
      <c r="AH757" s="25" t="str">
        <f t="shared" si="36"/>
        <v xml:space="preserve">CL 38 A SUR 37  13   </v>
      </c>
      <c r="AI757" s="25" t="s">
        <v>61</v>
      </c>
      <c r="AJ757" s="25" t="s">
        <v>61</v>
      </c>
      <c r="AK757" s="25" t="s">
        <v>211</v>
      </c>
      <c r="AP757" s="25">
        <v>9</v>
      </c>
      <c r="AQ757" s="34">
        <v>41897</v>
      </c>
      <c r="AR757" s="34">
        <v>41898</v>
      </c>
      <c r="AS757" s="36">
        <f t="shared" si="38"/>
        <v>1</v>
      </c>
      <c r="AT757" s="25" t="s">
        <v>3256</v>
      </c>
      <c r="AU757" s="25" t="s">
        <v>15</v>
      </c>
    </row>
    <row r="758" spans="2:86">
      <c r="B758" s="25" t="s">
        <v>6042</v>
      </c>
      <c r="C758" s="25">
        <v>1313857</v>
      </c>
      <c r="E758" s="25" t="s">
        <v>58</v>
      </c>
      <c r="H758" s="25" t="s">
        <v>5972</v>
      </c>
      <c r="I758" s="25" t="s">
        <v>6043</v>
      </c>
      <c r="J758" s="25" t="s">
        <v>146</v>
      </c>
      <c r="K758" s="25">
        <v>34</v>
      </c>
      <c r="L758" s="25" t="s">
        <v>136</v>
      </c>
      <c r="M758" s="25" t="s">
        <v>66</v>
      </c>
      <c r="N758" s="25">
        <v>33</v>
      </c>
      <c r="P758" s="25">
        <v>61</v>
      </c>
      <c r="T758" s="25" t="str">
        <f t="shared" si="37"/>
        <v xml:space="preserve">TR 34 DD SUR 33  61   </v>
      </c>
      <c r="U758" s="25">
        <v>70546792</v>
      </c>
      <c r="V758" s="25">
        <v>3328189</v>
      </c>
      <c r="W758" s="25" t="s">
        <v>2453</v>
      </c>
      <c r="AH758" s="25" t="str">
        <f t="shared" si="36"/>
        <v xml:space="preserve">         </v>
      </c>
      <c r="AI758" s="25" t="s">
        <v>61</v>
      </c>
      <c r="AJ758" s="25" t="s">
        <v>61</v>
      </c>
      <c r="AQ758" s="34">
        <v>41893</v>
      </c>
      <c r="AR758" s="34">
        <v>41920</v>
      </c>
      <c r="AS758" s="36">
        <f t="shared" si="38"/>
        <v>27</v>
      </c>
      <c r="AT758" s="25" t="s">
        <v>4176</v>
      </c>
      <c r="AU758" s="25" t="s">
        <v>202</v>
      </c>
      <c r="AW758" s="38">
        <v>41920</v>
      </c>
      <c r="AX758" s="37" t="s">
        <v>705</v>
      </c>
    </row>
    <row r="759" spans="2:86">
      <c r="B759" s="25" t="s">
        <v>6044</v>
      </c>
      <c r="C759" s="25">
        <v>1313878</v>
      </c>
      <c r="E759" s="25" t="s">
        <v>58</v>
      </c>
      <c r="H759" s="25" t="s">
        <v>5972</v>
      </c>
      <c r="I759" s="25" t="s">
        <v>2959</v>
      </c>
      <c r="T759" s="25" t="str">
        <f t="shared" si="37"/>
        <v xml:space="preserve">         </v>
      </c>
      <c r="U759" s="25" t="s">
        <v>61</v>
      </c>
      <c r="V759" s="25" t="s">
        <v>61</v>
      </c>
      <c r="W759" s="25" t="s">
        <v>6045</v>
      </c>
      <c r="X759" s="25" t="s">
        <v>289</v>
      </c>
      <c r="Y759" s="25">
        <v>31</v>
      </c>
      <c r="Z759" s="25" t="s">
        <v>315</v>
      </c>
      <c r="AB759" s="25">
        <v>34</v>
      </c>
      <c r="AD759" s="25">
        <v>102</v>
      </c>
      <c r="AE759" s="25" t="s">
        <v>66</v>
      </c>
      <c r="AF759" s="25">
        <v>4</v>
      </c>
      <c r="AG759" s="25" t="s">
        <v>6046</v>
      </c>
      <c r="AH759" s="25" t="str">
        <f t="shared" si="36"/>
        <v>DG 31 E  34  102 SUR 4 apt 301</v>
      </c>
      <c r="AI759" s="25" t="s">
        <v>61</v>
      </c>
      <c r="AJ759" s="25" t="s">
        <v>61</v>
      </c>
      <c r="AK759" s="25" t="s">
        <v>279</v>
      </c>
      <c r="AP759" s="25">
        <v>9</v>
      </c>
      <c r="AQ759" s="34">
        <v>41894</v>
      </c>
      <c r="AR759" s="34">
        <v>41920</v>
      </c>
      <c r="AS759" s="36">
        <f t="shared" si="38"/>
        <v>26</v>
      </c>
      <c r="AT759" s="25" t="s">
        <v>4176</v>
      </c>
      <c r="AU759" s="25" t="s">
        <v>202</v>
      </c>
      <c r="AW759" s="38">
        <v>41920</v>
      </c>
      <c r="AX759" s="37" t="s">
        <v>705</v>
      </c>
    </row>
    <row r="760" spans="2:86">
      <c r="B760" s="25" t="s">
        <v>6047</v>
      </c>
      <c r="C760" s="25">
        <v>1313856</v>
      </c>
      <c r="E760" s="25" t="s">
        <v>101</v>
      </c>
      <c r="H760" s="25" t="s">
        <v>5893</v>
      </c>
      <c r="I760" s="25" t="s">
        <v>3366</v>
      </c>
      <c r="T760" s="25" t="str">
        <f t="shared" si="37"/>
        <v xml:space="preserve">         </v>
      </c>
      <c r="U760" s="25" t="s">
        <v>61</v>
      </c>
      <c r="V760" s="25" t="s">
        <v>61</v>
      </c>
      <c r="W760" s="25" t="s">
        <v>4150</v>
      </c>
      <c r="X760" s="25" t="s">
        <v>63</v>
      </c>
      <c r="Y760" s="25">
        <v>24</v>
      </c>
      <c r="Z760" s="25" t="s">
        <v>183</v>
      </c>
      <c r="AB760" s="25">
        <v>39</v>
      </c>
      <c r="AC760" s="25" t="s">
        <v>170</v>
      </c>
      <c r="AD760" s="25">
        <v>51</v>
      </c>
      <c r="AE760" s="25" t="s">
        <v>66</v>
      </c>
      <c r="AG760" s="25">
        <v>301</v>
      </c>
      <c r="AH760" s="25" t="str">
        <f t="shared" si="36"/>
        <v>KR 24 EE  39 D 51 SUR  301</v>
      </c>
      <c r="AI760" s="25" t="s">
        <v>61</v>
      </c>
      <c r="AJ760" s="25" t="s">
        <v>61</v>
      </c>
      <c r="AK760" s="25" t="s">
        <v>454</v>
      </c>
      <c r="AP760" s="25">
        <v>6</v>
      </c>
      <c r="AQ760" s="34">
        <v>41893</v>
      </c>
      <c r="AR760" s="34">
        <v>41893</v>
      </c>
      <c r="AS760" s="36">
        <f t="shared" si="38"/>
        <v>0</v>
      </c>
      <c r="AT760" s="25" t="s">
        <v>4176</v>
      </c>
      <c r="AU760" s="25" t="s">
        <v>202</v>
      </c>
    </row>
    <row r="761" spans="2:86">
      <c r="B761" s="25" t="s">
        <v>6048</v>
      </c>
      <c r="C761" s="25">
        <v>1313869</v>
      </c>
      <c r="D761" s="25" t="s">
        <v>3686</v>
      </c>
      <c r="H761" s="25" t="s">
        <v>6049</v>
      </c>
      <c r="I761" s="25" t="s">
        <v>3366</v>
      </c>
      <c r="T761" s="25" t="str">
        <f t="shared" si="37"/>
        <v xml:space="preserve">         </v>
      </c>
      <c r="U761" s="25" t="s">
        <v>61</v>
      </c>
      <c r="V761" s="25" t="s">
        <v>61</v>
      </c>
      <c r="W761" s="25" t="s">
        <v>6050</v>
      </c>
      <c r="X761" s="25" t="s">
        <v>63</v>
      </c>
      <c r="Y761" s="25">
        <v>27</v>
      </c>
      <c r="Z761" s="25" t="s">
        <v>170</v>
      </c>
      <c r="AB761" s="25">
        <v>36</v>
      </c>
      <c r="AD761" s="25">
        <v>82</v>
      </c>
      <c r="AH761" s="25" t="str">
        <f t="shared" si="36"/>
        <v xml:space="preserve">KR 27 D  36  82   </v>
      </c>
      <c r="AI761" s="25" t="s">
        <v>61</v>
      </c>
      <c r="AJ761" s="25" t="s">
        <v>61</v>
      </c>
      <c r="AK761" s="25" t="s">
        <v>311</v>
      </c>
      <c r="AP761" s="25">
        <v>5</v>
      </c>
      <c r="AQ761" s="34">
        <v>41893</v>
      </c>
      <c r="AR761" s="34">
        <v>41894</v>
      </c>
      <c r="AS761" s="36">
        <f t="shared" si="38"/>
        <v>1</v>
      </c>
      <c r="AT761" s="25" t="s">
        <v>3256</v>
      </c>
      <c r="AU761" s="25" t="s">
        <v>1735</v>
      </c>
    </row>
    <row r="762" spans="2:86">
      <c r="B762" s="25" t="s">
        <v>6051</v>
      </c>
      <c r="C762" s="25" t="s">
        <v>6052</v>
      </c>
      <c r="D762" s="25" t="s">
        <v>3686</v>
      </c>
      <c r="H762" s="25" t="s">
        <v>6053</v>
      </c>
      <c r="I762" s="25" t="s">
        <v>2959</v>
      </c>
      <c r="T762" s="25" t="str">
        <f t="shared" si="37"/>
        <v xml:space="preserve">         </v>
      </c>
      <c r="U762" s="25" t="s">
        <v>61</v>
      </c>
      <c r="V762" s="25" t="s">
        <v>61</v>
      </c>
      <c r="W762" s="25" t="s">
        <v>6054</v>
      </c>
      <c r="X762" s="25" t="s">
        <v>63</v>
      </c>
      <c r="Y762" s="25">
        <v>42</v>
      </c>
      <c r="Z762" s="25" t="s">
        <v>104</v>
      </c>
      <c r="AB762" s="25">
        <v>48</v>
      </c>
      <c r="AC762" s="25" t="s">
        <v>72</v>
      </c>
      <c r="AD762" s="25">
        <v>23</v>
      </c>
      <c r="AE762" s="25" t="s">
        <v>66</v>
      </c>
      <c r="AH762" s="25" t="str">
        <f t="shared" si="36"/>
        <v xml:space="preserve">KR 42 B  48 F 23 SUR  </v>
      </c>
      <c r="AI762" s="25" t="s">
        <v>61</v>
      </c>
      <c r="AJ762" s="25" t="s">
        <v>61</v>
      </c>
      <c r="AK762" s="25" t="s">
        <v>225</v>
      </c>
      <c r="AP762" s="25">
        <v>7</v>
      </c>
      <c r="AQ762" s="34">
        <v>41897</v>
      </c>
      <c r="AR762" s="34">
        <v>41897</v>
      </c>
      <c r="AS762" s="36">
        <f t="shared" si="38"/>
        <v>0</v>
      </c>
      <c r="AT762" s="25" t="s">
        <v>4176</v>
      </c>
      <c r="AU762" s="25" t="s">
        <v>202</v>
      </c>
    </row>
    <row r="763" spans="2:86">
      <c r="B763" s="25" t="s">
        <v>6055</v>
      </c>
      <c r="C763" s="25">
        <v>1313729</v>
      </c>
      <c r="G763" s="25" t="s">
        <v>6056</v>
      </c>
      <c r="H763" s="25" t="s">
        <v>6057</v>
      </c>
      <c r="I763" s="25" t="s">
        <v>3050</v>
      </c>
      <c r="U763" s="25" t="s">
        <v>61</v>
      </c>
      <c r="V763" s="25" t="s">
        <v>61</v>
      </c>
      <c r="W763" s="25" t="s">
        <v>6058</v>
      </c>
      <c r="X763" s="25" t="s">
        <v>80</v>
      </c>
      <c r="Y763" s="25">
        <v>33</v>
      </c>
      <c r="AB763" s="25">
        <v>43</v>
      </c>
      <c r="AD763" s="25">
        <v>33</v>
      </c>
      <c r="AH763" s="25" t="str">
        <f t="shared" si="36"/>
        <v xml:space="preserve">CL 33   43  33   </v>
      </c>
      <c r="AI763" s="25" t="s">
        <v>61</v>
      </c>
      <c r="AJ763" s="25">
        <v>4480474</v>
      </c>
      <c r="AK763" s="25" t="s">
        <v>615</v>
      </c>
      <c r="AP763" s="25">
        <v>2</v>
      </c>
      <c r="AQ763" s="34">
        <v>41890</v>
      </c>
      <c r="AR763" s="34">
        <v>41891</v>
      </c>
      <c r="AS763" s="36">
        <f t="shared" si="38"/>
        <v>1</v>
      </c>
      <c r="AT763" s="25" t="s">
        <v>4176</v>
      </c>
      <c r="AU763" s="25" t="s">
        <v>15</v>
      </c>
    </row>
    <row r="764" spans="2:86">
      <c r="B764" s="25" t="s">
        <v>6059</v>
      </c>
      <c r="C764" s="25">
        <v>1313699</v>
      </c>
      <c r="D764" s="25" t="s">
        <v>3538</v>
      </c>
      <c r="H764" s="25" t="s">
        <v>6060</v>
      </c>
      <c r="I764" s="25" t="s">
        <v>6061</v>
      </c>
      <c r="J764" s="25" t="s">
        <v>80</v>
      </c>
      <c r="K764" s="25">
        <v>40</v>
      </c>
      <c r="M764" s="25" t="s">
        <v>66</v>
      </c>
      <c r="N764" s="25">
        <v>28</v>
      </c>
      <c r="P764" s="25">
        <v>44</v>
      </c>
      <c r="T764" s="25" t="str">
        <f t="shared" si="37"/>
        <v xml:space="preserve">CL 40  SUR 28  44   </v>
      </c>
      <c r="U764" s="25" t="s">
        <v>61</v>
      </c>
      <c r="V764" s="25">
        <v>3336540</v>
      </c>
      <c r="W764" s="25" t="s">
        <v>6062</v>
      </c>
      <c r="X764" s="25" t="s">
        <v>80</v>
      </c>
      <c r="Y764" s="25">
        <v>40</v>
      </c>
      <c r="AA764" s="25" t="s">
        <v>66</v>
      </c>
      <c r="AB764" s="25">
        <v>28</v>
      </c>
      <c r="AD764" s="25">
        <v>35</v>
      </c>
      <c r="AH764" s="25" t="str">
        <f t="shared" si="36"/>
        <v xml:space="preserve">CL 40  SUR 28  35   </v>
      </c>
      <c r="AI764" s="25" t="s">
        <v>61</v>
      </c>
      <c r="AJ764" s="25" t="s">
        <v>61</v>
      </c>
      <c r="AK764" s="25" t="s">
        <v>3937</v>
      </c>
      <c r="AP764" s="25">
        <v>6</v>
      </c>
      <c r="AQ764" s="34">
        <v>41890</v>
      </c>
      <c r="AR764" s="34">
        <v>41920</v>
      </c>
      <c r="AS764" s="36">
        <f t="shared" si="38"/>
        <v>30</v>
      </c>
      <c r="AT764" s="25" t="s">
        <v>4176</v>
      </c>
      <c r="AU764" s="25" t="s">
        <v>202</v>
      </c>
      <c r="AW764" s="38">
        <v>41920</v>
      </c>
      <c r="AX764" s="37" t="s">
        <v>720</v>
      </c>
    </row>
    <row r="765" spans="2:86">
      <c r="B765" s="25" t="s">
        <v>6063</v>
      </c>
      <c r="C765" s="25">
        <v>1313700</v>
      </c>
      <c r="E765" s="25" t="s">
        <v>58</v>
      </c>
      <c r="H765" s="25" t="s">
        <v>6064</v>
      </c>
      <c r="I765" s="25" t="s">
        <v>3870</v>
      </c>
      <c r="T765" s="25" t="str">
        <f t="shared" si="37"/>
        <v xml:space="preserve">         </v>
      </c>
      <c r="U765" s="25" t="s">
        <v>61</v>
      </c>
      <c r="V765" s="25" t="s">
        <v>61</v>
      </c>
      <c r="W765" s="25" t="s">
        <v>4150</v>
      </c>
      <c r="X765" s="25" t="s">
        <v>63</v>
      </c>
      <c r="Y765" s="25">
        <v>42</v>
      </c>
      <c r="Z765" s="25" t="s">
        <v>83</v>
      </c>
      <c r="AB765" s="25">
        <v>26</v>
      </c>
      <c r="AC765" s="25" t="s">
        <v>83</v>
      </c>
      <c r="AD765" s="25">
        <v>134</v>
      </c>
      <c r="AE765" s="25" t="s">
        <v>66</v>
      </c>
      <c r="AH765" s="25" t="str">
        <f t="shared" si="36"/>
        <v xml:space="preserve">KR 42 A  26 A 134 SUR  </v>
      </c>
      <c r="AI765" s="25" t="s">
        <v>61</v>
      </c>
      <c r="AJ765" s="25" t="s">
        <v>61</v>
      </c>
      <c r="AK765" s="25" t="s">
        <v>635</v>
      </c>
      <c r="AP765" s="25">
        <v>3</v>
      </c>
      <c r="AQ765" s="34">
        <v>41890</v>
      </c>
      <c r="AR765" s="34">
        <v>41921</v>
      </c>
      <c r="AS765" s="36">
        <f t="shared" si="38"/>
        <v>31</v>
      </c>
      <c r="AT765" s="25" t="s">
        <v>4176</v>
      </c>
      <c r="AU765" s="25" t="s">
        <v>202</v>
      </c>
      <c r="AW765" s="38">
        <v>41921</v>
      </c>
      <c r="AX765" s="37" t="s">
        <v>4999</v>
      </c>
    </row>
    <row r="766" spans="2:86">
      <c r="B766" s="25" t="s">
        <v>6065</v>
      </c>
      <c r="C766" s="25">
        <v>1313702</v>
      </c>
      <c r="E766" s="25" t="s">
        <v>101</v>
      </c>
      <c r="H766" s="25" t="s">
        <v>5893</v>
      </c>
      <c r="I766" s="25" t="s">
        <v>2959</v>
      </c>
      <c r="T766" s="25" t="str">
        <f t="shared" si="37"/>
        <v xml:space="preserve">         </v>
      </c>
      <c r="U766" s="25" t="s">
        <v>61</v>
      </c>
      <c r="V766" s="25" t="s">
        <v>61</v>
      </c>
      <c r="W766" s="25" t="s">
        <v>6066</v>
      </c>
      <c r="X766" s="25" t="s">
        <v>63</v>
      </c>
      <c r="Y766" s="25">
        <v>27</v>
      </c>
      <c r="Z766" s="25" t="s">
        <v>65</v>
      </c>
      <c r="AB766" s="25">
        <v>34</v>
      </c>
      <c r="AC766" s="25" t="s">
        <v>136</v>
      </c>
      <c r="AD766" s="25">
        <v>41</v>
      </c>
      <c r="AE766" s="25" t="s">
        <v>66</v>
      </c>
      <c r="AG766" s="25" t="s">
        <v>6067</v>
      </c>
      <c r="AH766" s="25" t="str">
        <f t="shared" si="36"/>
        <v>KR 27 G  34 DD 41 SUR   apt   202</v>
      </c>
      <c r="AI766" s="25" t="s">
        <v>61</v>
      </c>
      <c r="AJ766" s="25" t="s">
        <v>61</v>
      </c>
      <c r="AK766" s="25" t="s">
        <v>194</v>
      </c>
      <c r="AP766" s="25">
        <v>3</v>
      </c>
      <c r="AQ766" s="34">
        <v>41890</v>
      </c>
      <c r="AR766" s="34">
        <v>41921</v>
      </c>
      <c r="AS766" s="36">
        <f t="shared" si="38"/>
        <v>31</v>
      </c>
      <c r="AT766" s="25" t="s">
        <v>4176</v>
      </c>
      <c r="AU766" s="25" t="s">
        <v>15</v>
      </c>
      <c r="AW766" s="38">
        <v>41921</v>
      </c>
      <c r="AX766" s="37" t="s">
        <v>4999</v>
      </c>
      <c r="CH766" s="38">
        <v>41940</v>
      </c>
    </row>
    <row r="767" spans="2:86">
      <c r="B767" s="25" t="s">
        <v>6068</v>
      </c>
      <c r="C767" s="25">
        <v>1313703</v>
      </c>
      <c r="E767" s="25" t="s">
        <v>101</v>
      </c>
      <c r="H767" s="25" t="s">
        <v>5893</v>
      </c>
      <c r="I767" s="25" t="s">
        <v>2959</v>
      </c>
      <c r="T767" s="25" t="str">
        <f t="shared" si="37"/>
        <v xml:space="preserve">         </v>
      </c>
      <c r="U767" s="25" t="s">
        <v>61</v>
      </c>
      <c r="V767" s="25" t="s">
        <v>61</v>
      </c>
      <c r="W767" s="25" t="s">
        <v>6069</v>
      </c>
      <c r="X767" s="25" t="s">
        <v>63</v>
      </c>
      <c r="Y767" s="25">
        <v>27</v>
      </c>
      <c r="Z767" s="25" t="s">
        <v>65</v>
      </c>
      <c r="AB767" s="25">
        <v>34</v>
      </c>
      <c r="AC767" s="25" t="s">
        <v>136</v>
      </c>
      <c r="AD767" s="25">
        <v>41</v>
      </c>
      <c r="AE767" s="25" t="s">
        <v>66</v>
      </c>
      <c r="AF767" s="25" t="s">
        <v>72</v>
      </c>
      <c r="AG767" s="25" t="s">
        <v>6070</v>
      </c>
      <c r="AH767" s="25" t="str">
        <f t="shared" si="36"/>
        <v>KR 27 G  34 DD 41 SUR F apt   101</v>
      </c>
      <c r="AI767" s="25" t="s">
        <v>61</v>
      </c>
      <c r="AJ767" s="25" t="s">
        <v>61</v>
      </c>
      <c r="AK767" s="25" t="s">
        <v>194</v>
      </c>
      <c r="AP767" s="25">
        <v>3</v>
      </c>
      <c r="AQ767" s="34">
        <v>41890</v>
      </c>
      <c r="AR767" s="34">
        <v>41921</v>
      </c>
      <c r="AS767" s="36">
        <f t="shared" si="38"/>
        <v>31</v>
      </c>
      <c r="AT767" s="25" t="s">
        <v>4176</v>
      </c>
      <c r="AU767" s="25" t="s">
        <v>202</v>
      </c>
      <c r="AW767" s="38">
        <v>41921</v>
      </c>
      <c r="AX767" s="37" t="s">
        <v>4999</v>
      </c>
    </row>
    <row r="768" spans="2:86">
      <c r="B768" s="25" t="s">
        <v>6071</v>
      </c>
      <c r="C768" s="25">
        <v>1313720</v>
      </c>
      <c r="E768" s="25" t="s">
        <v>101</v>
      </c>
      <c r="H768" s="25" t="s">
        <v>5893</v>
      </c>
      <c r="I768" s="25" t="s">
        <v>2959</v>
      </c>
      <c r="T768" s="25" t="str">
        <f t="shared" si="37"/>
        <v xml:space="preserve">         </v>
      </c>
      <c r="U768" s="25" t="s">
        <v>61</v>
      </c>
      <c r="V768" s="25" t="s">
        <v>61</v>
      </c>
      <c r="W768" s="25" t="s">
        <v>4150</v>
      </c>
      <c r="X768" s="25" t="s">
        <v>146</v>
      </c>
      <c r="Y768" s="25">
        <v>34</v>
      </c>
      <c r="Z768" s="25" t="s">
        <v>170</v>
      </c>
      <c r="AA768" s="25" t="s">
        <v>66</v>
      </c>
      <c r="AH768" s="25" t="str">
        <f t="shared" si="36"/>
        <v xml:space="preserve">TR 34 D SUR      </v>
      </c>
      <c r="AI768" s="25" t="s">
        <v>61</v>
      </c>
      <c r="AJ768" s="25" t="s">
        <v>61</v>
      </c>
      <c r="AK768" s="25" t="s">
        <v>279</v>
      </c>
      <c r="AP768" s="25">
        <v>9</v>
      </c>
      <c r="AQ768" s="34">
        <v>41890</v>
      </c>
      <c r="AR768" s="34">
        <v>41921</v>
      </c>
      <c r="AS768" s="36">
        <f t="shared" si="38"/>
        <v>31</v>
      </c>
      <c r="AT768" s="25" t="s">
        <v>4176</v>
      </c>
      <c r="AU768" s="25" t="s">
        <v>202</v>
      </c>
      <c r="AW768" s="38">
        <v>41921</v>
      </c>
      <c r="AX768" s="37" t="s">
        <v>4999</v>
      </c>
    </row>
    <row r="769" spans="2:84">
      <c r="B769" s="25" t="s">
        <v>6072</v>
      </c>
      <c r="C769" s="25">
        <v>1313654</v>
      </c>
      <c r="D769" s="25" t="s">
        <v>94</v>
      </c>
      <c r="H769" s="25" t="s">
        <v>6073</v>
      </c>
      <c r="I769" s="25" t="s">
        <v>3870</v>
      </c>
      <c r="T769" s="25" t="str">
        <f t="shared" si="37"/>
        <v xml:space="preserve">         </v>
      </c>
      <c r="U769" s="25" t="s">
        <v>61</v>
      </c>
      <c r="V769" s="25" t="s">
        <v>61</v>
      </c>
      <c r="W769" s="25" t="s">
        <v>6074</v>
      </c>
      <c r="X769" s="25" t="s">
        <v>146</v>
      </c>
      <c r="Y769" s="25">
        <v>34</v>
      </c>
      <c r="Z769" s="25" t="s">
        <v>170</v>
      </c>
      <c r="AA769" s="25" t="s">
        <v>66</v>
      </c>
      <c r="AB769" s="25">
        <v>32</v>
      </c>
      <c r="AD769" s="25">
        <v>26</v>
      </c>
      <c r="AH769" s="25" t="str">
        <f t="shared" si="36"/>
        <v xml:space="preserve">TR 34 D SUR 32  26   </v>
      </c>
      <c r="AI769" s="46">
        <v>42881124</v>
      </c>
      <c r="AJ769" s="25">
        <v>3026563</v>
      </c>
      <c r="AK769" s="25" t="s">
        <v>279</v>
      </c>
      <c r="AP769" s="25">
        <v>9</v>
      </c>
      <c r="AQ769" s="34">
        <v>41883</v>
      </c>
      <c r="AR769" s="34">
        <v>41886</v>
      </c>
      <c r="AS769" s="36">
        <f t="shared" si="38"/>
        <v>3</v>
      </c>
      <c r="AT769" s="25" t="s">
        <v>792</v>
      </c>
      <c r="AU769" s="25" t="s">
        <v>15</v>
      </c>
      <c r="CF769" s="38">
        <v>42020</v>
      </c>
    </row>
    <row r="770" spans="2:84">
      <c r="B770" s="25" t="s">
        <v>6075</v>
      </c>
      <c r="C770" s="25">
        <v>1313981</v>
      </c>
      <c r="D770" s="25" t="s">
        <v>3591</v>
      </c>
      <c r="H770" s="25" t="s">
        <v>6076</v>
      </c>
      <c r="I770" s="25" t="s">
        <v>6077</v>
      </c>
      <c r="J770" s="25" t="s">
        <v>80</v>
      </c>
      <c r="K770" s="25">
        <v>39</v>
      </c>
      <c r="L770" s="25" t="s">
        <v>104</v>
      </c>
      <c r="M770" s="25" t="s">
        <v>66</v>
      </c>
      <c r="N770" s="25">
        <v>28</v>
      </c>
      <c r="P770" s="25">
        <v>115</v>
      </c>
      <c r="S770" s="25" t="s">
        <v>6078</v>
      </c>
      <c r="T770" s="25" t="str">
        <f t="shared" si="37"/>
        <v>CL 39 B SUR 28  115   apt 307</v>
      </c>
      <c r="U770" s="25">
        <v>443430</v>
      </c>
      <c r="V770" s="25">
        <v>5991937</v>
      </c>
      <c r="W770" s="25" t="s">
        <v>6079</v>
      </c>
      <c r="X770" s="25" t="s">
        <v>80</v>
      </c>
      <c r="Y770" s="25">
        <v>39</v>
      </c>
      <c r="Z770" s="25" t="s">
        <v>104</v>
      </c>
      <c r="AA770" s="25" t="s">
        <v>66</v>
      </c>
      <c r="AB770" s="25">
        <v>28</v>
      </c>
      <c r="AD770" s="25">
        <v>115</v>
      </c>
      <c r="AG770" s="25" t="s">
        <v>6078</v>
      </c>
      <c r="AH770" s="25" t="str">
        <f t="shared" si="36"/>
        <v>CL 39 B SUR 28  115   apt 307</v>
      </c>
      <c r="AI770" s="25" t="s">
        <v>61</v>
      </c>
      <c r="AJ770" s="25">
        <v>5991937</v>
      </c>
      <c r="AK770" s="25" t="s">
        <v>3937</v>
      </c>
      <c r="AP770" s="25">
        <v>6</v>
      </c>
      <c r="AQ770" s="34">
        <v>41898</v>
      </c>
      <c r="AR770" s="34">
        <v>41897</v>
      </c>
      <c r="AS770" s="36">
        <f t="shared" si="38"/>
        <v>-1</v>
      </c>
      <c r="AT770" s="25" t="s">
        <v>4176</v>
      </c>
      <c r="AU770" s="25" t="s">
        <v>15</v>
      </c>
      <c r="AW770" s="38">
        <v>41897</v>
      </c>
      <c r="AX770" s="37" t="s">
        <v>705</v>
      </c>
      <c r="AY770" s="38">
        <v>41897</v>
      </c>
    </row>
    <row r="771" spans="2:84">
      <c r="B771" s="25" t="s">
        <v>6080</v>
      </c>
      <c r="C771" s="25">
        <v>1313972</v>
      </c>
      <c r="D771" s="25" t="s">
        <v>94</v>
      </c>
      <c r="H771" s="25" t="s">
        <v>4701</v>
      </c>
      <c r="I771" s="25" t="s">
        <v>6081</v>
      </c>
      <c r="J771" s="25" t="s">
        <v>63</v>
      </c>
      <c r="K771" s="25">
        <v>46</v>
      </c>
      <c r="L771" s="25" t="s">
        <v>83</v>
      </c>
      <c r="N771" s="25">
        <v>40</v>
      </c>
      <c r="P771" s="25">
        <v>16</v>
      </c>
      <c r="Q771" s="25" t="s">
        <v>66</v>
      </c>
      <c r="R771" s="25">
        <v>1</v>
      </c>
      <c r="S771" s="25" t="s">
        <v>6082</v>
      </c>
      <c r="T771" s="25" t="str">
        <f>CONCATENATE(J771," ",K771," ",L771," ",M771," ",N771," ",O771," ",P771," ",Q771," ",R771," ",S771)</f>
        <v>KR 46 A  40  16 SUR 1 apt 503</v>
      </c>
      <c r="U771" s="25" t="s">
        <v>61</v>
      </c>
      <c r="V771" s="25">
        <v>3340436</v>
      </c>
      <c r="W771" s="25" t="s">
        <v>6083</v>
      </c>
      <c r="X771" s="25" t="s">
        <v>80</v>
      </c>
      <c r="Y771" s="25">
        <v>40</v>
      </c>
      <c r="Z771" s="25" t="s">
        <v>83</v>
      </c>
      <c r="AA771" s="25" t="s">
        <v>66</v>
      </c>
      <c r="AB771" s="25">
        <v>45</v>
      </c>
      <c r="AD771" s="25">
        <v>37</v>
      </c>
      <c r="AF771" s="25">
        <v>4</v>
      </c>
      <c r="AG771" s="25" t="s">
        <v>6084</v>
      </c>
      <c r="AH771" s="25" t="str">
        <f t="shared" si="36"/>
        <v>CL 40 A SUR 45  37  4 apt 109</v>
      </c>
      <c r="AI771" s="25" t="s">
        <v>61</v>
      </c>
      <c r="AJ771" s="25">
        <v>3317502</v>
      </c>
      <c r="AK771" s="25" t="s">
        <v>3937</v>
      </c>
      <c r="AP771" s="25">
        <v>6</v>
      </c>
      <c r="AQ771" s="34">
        <v>41898</v>
      </c>
      <c r="AR771" s="34">
        <v>41921</v>
      </c>
      <c r="AS771" s="36">
        <f t="shared" si="38"/>
        <v>23</v>
      </c>
      <c r="AT771" s="25" t="s">
        <v>4176</v>
      </c>
      <c r="AU771" s="25" t="s">
        <v>202</v>
      </c>
      <c r="AW771" s="38">
        <v>41920</v>
      </c>
      <c r="AX771" s="37" t="s">
        <v>4999</v>
      </c>
      <c r="AY771" s="38">
        <v>41921</v>
      </c>
    </row>
    <row r="772" spans="2:84">
      <c r="B772" s="25" t="s">
        <v>6085</v>
      </c>
      <c r="C772" s="25">
        <v>1313978</v>
      </c>
      <c r="D772" s="25" t="s">
        <v>3591</v>
      </c>
      <c r="H772" s="25" t="s">
        <v>5930</v>
      </c>
      <c r="I772" s="25" t="s">
        <v>6086</v>
      </c>
      <c r="J772" s="25" t="s">
        <v>80</v>
      </c>
      <c r="K772" s="25">
        <v>46</v>
      </c>
      <c r="M772" s="25" t="s">
        <v>66</v>
      </c>
      <c r="N772" s="25">
        <v>46</v>
      </c>
      <c r="O772" s="25" t="s">
        <v>81</v>
      </c>
      <c r="P772" s="25">
        <v>9</v>
      </c>
      <c r="T772" s="25" t="str">
        <f t="shared" ref="T772:T835" si="39">CONCATENATE(J772," ",K772," ",L772," ",M772," ",N772," ",O772," ",P772," ",Q772," ",R772," ",S772)</f>
        <v xml:space="preserve">CL 46  SUR 46 C 9   </v>
      </c>
      <c r="U772" s="25" t="s">
        <v>61</v>
      </c>
      <c r="V772" s="25">
        <v>3332563</v>
      </c>
      <c r="W772" s="25" t="s">
        <v>6087</v>
      </c>
      <c r="X772" s="25" t="s">
        <v>63</v>
      </c>
      <c r="Y772" s="25">
        <v>46</v>
      </c>
      <c r="AA772" s="25" t="s">
        <v>66</v>
      </c>
      <c r="AB772" s="25">
        <v>60</v>
      </c>
      <c r="AD772" s="25">
        <v>46</v>
      </c>
      <c r="AE772" s="25" t="s">
        <v>66</v>
      </c>
      <c r="AH772" s="25" t="str">
        <f t="shared" si="36"/>
        <v xml:space="preserve">KR 46  SUR 60  46 SUR  </v>
      </c>
      <c r="AI772" s="25" t="s">
        <v>61</v>
      </c>
      <c r="AJ772" s="25" t="s">
        <v>61</v>
      </c>
      <c r="AK772" s="25" t="s">
        <v>131</v>
      </c>
      <c r="AP772" s="25">
        <v>8</v>
      </c>
      <c r="AQ772" s="34">
        <v>41898</v>
      </c>
      <c r="AS772" s="36">
        <f t="shared" si="38"/>
        <v>-41898</v>
      </c>
      <c r="AT772" s="25" t="s">
        <v>4176</v>
      </c>
      <c r="AU772" s="25" t="s">
        <v>1735</v>
      </c>
    </row>
    <row r="773" spans="2:84">
      <c r="B773" s="25" t="s">
        <v>6088</v>
      </c>
      <c r="C773" s="25">
        <v>1313966</v>
      </c>
      <c r="E773" s="25" t="s">
        <v>58</v>
      </c>
      <c r="H773" s="25" t="s">
        <v>5972</v>
      </c>
      <c r="I773" s="25" t="s">
        <v>6089</v>
      </c>
      <c r="T773" s="25" t="str">
        <f t="shared" si="39"/>
        <v xml:space="preserve">         </v>
      </c>
      <c r="U773" s="25" t="s">
        <v>61</v>
      </c>
      <c r="V773" s="25" t="s">
        <v>61</v>
      </c>
      <c r="W773" s="25" t="s">
        <v>4150</v>
      </c>
      <c r="X773" s="25" t="s">
        <v>80</v>
      </c>
      <c r="Y773" s="25">
        <v>40</v>
      </c>
      <c r="Z773" s="25" t="s">
        <v>104</v>
      </c>
      <c r="AA773" s="25" t="s">
        <v>66</v>
      </c>
      <c r="AB773" s="25">
        <v>25</v>
      </c>
      <c r="AC773" s="25" t="s">
        <v>104</v>
      </c>
      <c r="AD773" s="25">
        <v>50</v>
      </c>
      <c r="AH773" s="25" t="str">
        <f t="shared" si="36"/>
        <v xml:space="preserve">CL 40 B SUR 25 B 50   </v>
      </c>
      <c r="AI773" s="25" t="s">
        <v>61</v>
      </c>
      <c r="AJ773" s="25" t="s">
        <v>61</v>
      </c>
      <c r="AK773" s="25" t="s">
        <v>3675</v>
      </c>
      <c r="AP773" s="25">
        <v>6</v>
      </c>
      <c r="AQ773" s="34">
        <v>41897</v>
      </c>
      <c r="AR773" s="34">
        <v>41898</v>
      </c>
      <c r="AS773" s="36">
        <f t="shared" si="38"/>
        <v>1</v>
      </c>
      <c r="AU773" s="25" t="s">
        <v>15</v>
      </c>
    </row>
    <row r="774" spans="2:84">
      <c r="B774" s="25" t="s">
        <v>6090</v>
      </c>
      <c r="C774" s="25">
        <v>1313967</v>
      </c>
      <c r="D774" s="25" t="s">
        <v>94</v>
      </c>
      <c r="H774" s="25" t="s">
        <v>6091</v>
      </c>
      <c r="I774" s="25" t="s">
        <v>6089</v>
      </c>
      <c r="T774" s="25" t="str">
        <f t="shared" si="39"/>
        <v xml:space="preserve">         </v>
      </c>
      <c r="U774" s="25" t="s">
        <v>61</v>
      </c>
      <c r="V774" s="25" t="s">
        <v>61</v>
      </c>
      <c r="W774" s="25" t="s">
        <v>6092</v>
      </c>
      <c r="X774" s="25" t="s">
        <v>80</v>
      </c>
      <c r="Y774" s="25">
        <v>41</v>
      </c>
      <c r="AA774" s="25" t="s">
        <v>66</v>
      </c>
      <c r="AB774" s="25">
        <v>25</v>
      </c>
      <c r="AC774" s="25" t="s">
        <v>83</v>
      </c>
      <c r="AD774" s="25">
        <v>71</v>
      </c>
      <c r="AG774" s="25" t="s">
        <v>6093</v>
      </c>
      <c r="AH774" s="25" t="str">
        <f t="shared" ref="AH774:AH837" si="40">CONCATENATE(X774," ",Y774," ",Z774," ",AA774," ",AB774," ",AC774," ",AD774," ",AE774," ",AF774," ",AG774)</f>
        <v>CL 41  SUR 25 A 71   int 9874</v>
      </c>
      <c r="AI774" s="25" t="s">
        <v>61</v>
      </c>
      <c r="AJ774" s="25">
        <v>5787821</v>
      </c>
      <c r="AK774" s="25" t="s">
        <v>322</v>
      </c>
      <c r="AP774" s="25">
        <v>6</v>
      </c>
      <c r="AQ774" s="34">
        <v>41897</v>
      </c>
      <c r="AR774" s="34">
        <v>41898</v>
      </c>
      <c r="AS774" s="36">
        <f t="shared" si="38"/>
        <v>1</v>
      </c>
      <c r="AT774" s="25" t="s">
        <v>792</v>
      </c>
      <c r="AU774" s="25" t="s">
        <v>15</v>
      </c>
    </row>
    <row r="775" spans="2:84">
      <c r="B775" s="25" t="s">
        <v>6094</v>
      </c>
      <c r="C775" s="25" t="s">
        <v>6095</v>
      </c>
      <c r="D775" s="25" t="s">
        <v>3591</v>
      </c>
      <c r="H775" s="25" t="s">
        <v>6096</v>
      </c>
      <c r="I775" s="25" t="s">
        <v>6097</v>
      </c>
      <c r="J775" s="25" t="s">
        <v>80</v>
      </c>
      <c r="K775" s="25">
        <v>38</v>
      </c>
      <c r="N775" s="25">
        <v>94</v>
      </c>
      <c r="P775" s="25">
        <v>40</v>
      </c>
      <c r="S775" s="25" t="s">
        <v>6098</v>
      </c>
      <c r="T775" s="25" t="str">
        <f t="shared" si="39"/>
        <v>CL 38   94  40   int 9906</v>
      </c>
      <c r="U775" s="25" t="s">
        <v>6099</v>
      </c>
      <c r="V775" s="25">
        <v>4960908</v>
      </c>
      <c r="W775" s="25" t="s">
        <v>6100</v>
      </c>
      <c r="X775" s="25" t="s">
        <v>80</v>
      </c>
      <c r="Y775" s="25">
        <v>36</v>
      </c>
      <c r="AA775" s="25" t="s">
        <v>66</v>
      </c>
      <c r="AB775" s="25">
        <v>21</v>
      </c>
      <c r="AD775" s="25">
        <v>4</v>
      </c>
      <c r="AH775" s="25" t="str">
        <f t="shared" si="40"/>
        <v xml:space="preserve">CL 36  SUR 21  4   </v>
      </c>
      <c r="AI775" s="25">
        <v>3007851590</v>
      </c>
      <c r="AJ775" s="25" t="s">
        <v>61</v>
      </c>
      <c r="AK775" s="25" t="s">
        <v>397</v>
      </c>
      <c r="AP775" s="25">
        <v>5</v>
      </c>
      <c r="AQ775" s="34">
        <v>41899</v>
      </c>
      <c r="AR775" s="34">
        <v>41904</v>
      </c>
      <c r="AS775" s="36">
        <f t="shared" si="38"/>
        <v>5</v>
      </c>
      <c r="AT775" s="25" t="s">
        <v>806</v>
      </c>
      <c r="AU775" s="25" t="s">
        <v>15</v>
      </c>
      <c r="AV775" s="25" t="s">
        <v>6101</v>
      </c>
      <c r="AW775" s="38"/>
      <c r="BN775" s="38">
        <v>41904</v>
      </c>
    </row>
    <row r="776" spans="2:84">
      <c r="B776" s="25" t="s">
        <v>6102</v>
      </c>
      <c r="C776" s="25">
        <v>1314040</v>
      </c>
      <c r="E776" s="25" t="s">
        <v>286</v>
      </c>
      <c r="H776" s="25" t="s">
        <v>5890</v>
      </c>
      <c r="I776" s="25" t="s">
        <v>6089</v>
      </c>
      <c r="T776" s="25" t="str">
        <f t="shared" si="39"/>
        <v xml:space="preserve">         </v>
      </c>
      <c r="U776" s="25" t="s">
        <v>61</v>
      </c>
      <c r="V776" s="25" t="s">
        <v>61</v>
      </c>
      <c r="W776" s="25" t="s">
        <v>4150</v>
      </c>
      <c r="X776" s="25" t="s">
        <v>146</v>
      </c>
      <c r="Y776" s="25">
        <v>35</v>
      </c>
      <c r="AA776" s="25" t="s">
        <v>66</v>
      </c>
      <c r="AB776" s="25">
        <v>33</v>
      </c>
      <c r="AD776" s="25">
        <v>72</v>
      </c>
      <c r="AH776" s="25" t="str">
        <f t="shared" si="40"/>
        <v xml:space="preserve">TR 35  SUR 33  72   </v>
      </c>
      <c r="AI776" s="25" t="s">
        <v>61</v>
      </c>
      <c r="AJ776" s="25" t="s">
        <v>61</v>
      </c>
      <c r="AK776" s="25" t="s">
        <v>232</v>
      </c>
      <c r="AP776" s="25">
        <v>9</v>
      </c>
      <c r="AQ776" s="34">
        <v>41899</v>
      </c>
      <c r="AS776" s="36">
        <f t="shared" si="38"/>
        <v>-41899</v>
      </c>
      <c r="AT776" s="25" t="s">
        <v>792</v>
      </c>
      <c r="AU776" s="25" t="s">
        <v>750</v>
      </c>
    </row>
    <row r="777" spans="2:84">
      <c r="B777" s="25" t="s">
        <v>6103</v>
      </c>
      <c r="C777" s="25">
        <v>1314045</v>
      </c>
      <c r="D777" s="25" t="s">
        <v>3591</v>
      </c>
      <c r="H777" s="25" t="s">
        <v>6104</v>
      </c>
      <c r="I777" s="25" t="s">
        <v>2959</v>
      </c>
      <c r="T777" s="25" t="str">
        <f t="shared" si="39"/>
        <v xml:space="preserve">         </v>
      </c>
      <c r="U777" s="25" t="s">
        <v>61</v>
      </c>
      <c r="V777" s="25" t="s">
        <v>61</v>
      </c>
      <c r="W777" s="25" t="s">
        <v>82</v>
      </c>
      <c r="X777" s="25" t="s">
        <v>80</v>
      </c>
      <c r="Y777" s="25">
        <v>39</v>
      </c>
      <c r="Z777" s="25" t="s">
        <v>170</v>
      </c>
      <c r="AA777" s="25" t="s">
        <v>66</v>
      </c>
      <c r="AB777" s="25">
        <v>24</v>
      </c>
      <c r="AC777" s="25" t="s">
        <v>183</v>
      </c>
      <c r="AH777" s="25" t="str">
        <f t="shared" si="40"/>
        <v xml:space="preserve">CL 39 D SUR 24 EE    </v>
      </c>
      <c r="AI777" s="25" t="s">
        <v>61</v>
      </c>
      <c r="AJ777" s="25" t="s">
        <v>61</v>
      </c>
      <c r="AK777" s="25" t="s">
        <v>454</v>
      </c>
      <c r="AP777" s="25">
        <v>6</v>
      </c>
      <c r="AQ777" s="34">
        <v>41900</v>
      </c>
      <c r="AR777" s="34">
        <v>41922</v>
      </c>
      <c r="AS777" s="36">
        <f t="shared" si="38"/>
        <v>22</v>
      </c>
      <c r="AT777" s="25" t="s">
        <v>4176</v>
      </c>
      <c r="AU777" s="25" t="s">
        <v>202</v>
      </c>
      <c r="AW777" s="38">
        <v>41921</v>
      </c>
      <c r="AX777" s="37" t="s">
        <v>4999</v>
      </c>
      <c r="AY777" s="38">
        <v>41922</v>
      </c>
    </row>
    <row r="778" spans="2:84">
      <c r="B778" s="25" t="s">
        <v>6105</v>
      </c>
      <c r="C778" s="25">
        <v>1314061</v>
      </c>
      <c r="E778" s="25" t="s">
        <v>58</v>
      </c>
      <c r="H778" s="25" t="s">
        <v>5972</v>
      </c>
      <c r="I778" s="25" t="s">
        <v>2959</v>
      </c>
      <c r="T778" s="25" t="str">
        <f t="shared" si="39"/>
        <v xml:space="preserve">         </v>
      </c>
      <c r="U778" s="25" t="s">
        <v>61</v>
      </c>
      <c r="V778" s="25" t="s">
        <v>61</v>
      </c>
      <c r="W778" s="25" t="s">
        <v>82</v>
      </c>
      <c r="X778" s="25" t="s">
        <v>80</v>
      </c>
      <c r="Y778" s="25">
        <v>40</v>
      </c>
      <c r="AA778" s="25" t="s">
        <v>66</v>
      </c>
      <c r="AB778" s="25">
        <v>44</v>
      </c>
      <c r="AD778" s="25">
        <v>7</v>
      </c>
      <c r="AH778" s="25" t="str">
        <f t="shared" si="40"/>
        <v xml:space="preserve">CL 40  SUR 44  7   </v>
      </c>
      <c r="AI778" s="25" t="s">
        <v>61</v>
      </c>
      <c r="AJ778" s="25" t="s">
        <v>61</v>
      </c>
      <c r="AK778" s="25" t="s">
        <v>3530</v>
      </c>
      <c r="AP778" s="25">
        <v>8</v>
      </c>
      <c r="AQ778" s="34">
        <v>41900</v>
      </c>
      <c r="AR778" s="34">
        <v>41922</v>
      </c>
      <c r="AS778" s="36">
        <f t="shared" si="38"/>
        <v>22</v>
      </c>
      <c r="AT778" s="25" t="s">
        <v>4176</v>
      </c>
      <c r="AU778" s="25" t="s">
        <v>202</v>
      </c>
      <c r="AW778" s="38">
        <v>41921</v>
      </c>
      <c r="AX778" s="37" t="s">
        <v>4999</v>
      </c>
      <c r="AY778" s="38">
        <v>41922</v>
      </c>
    </row>
    <row r="779" spans="2:84">
      <c r="B779" s="25" t="s">
        <v>6106</v>
      </c>
      <c r="C779" s="25">
        <v>1314068</v>
      </c>
      <c r="D779" s="25" t="s">
        <v>3686</v>
      </c>
      <c r="H779" s="25" t="s">
        <v>6107</v>
      </c>
      <c r="I779" s="25" t="s">
        <v>6108</v>
      </c>
      <c r="T779" s="25" t="str">
        <f t="shared" si="39"/>
        <v xml:space="preserve">         </v>
      </c>
      <c r="U779" s="25" t="s">
        <v>61</v>
      </c>
      <c r="V779" s="25" t="s">
        <v>6109</v>
      </c>
      <c r="W779" s="25" t="s">
        <v>6110</v>
      </c>
      <c r="AH779" s="25" t="str">
        <f t="shared" si="40"/>
        <v xml:space="preserve">         </v>
      </c>
      <c r="AI779" s="25" t="s">
        <v>61</v>
      </c>
      <c r="AJ779" s="25" t="s">
        <v>61</v>
      </c>
      <c r="AK779" s="25" t="s">
        <v>3675</v>
      </c>
      <c r="AP779" s="25">
        <v>6</v>
      </c>
      <c r="AQ779" s="34">
        <v>41900</v>
      </c>
      <c r="AR779" s="34">
        <v>41927</v>
      </c>
      <c r="AS779" s="36">
        <f t="shared" si="38"/>
        <v>27</v>
      </c>
      <c r="AT779" s="25" t="s">
        <v>4176</v>
      </c>
      <c r="AU779" s="25" t="s">
        <v>105</v>
      </c>
      <c r="AW779" s="38">
        <v>41921</v>
      </c>
      <c r="AX779" s="37" t="s">
        <v>720</v>
      </c>
      <c r="AY779" s="38">
        <v>41927</v>
      </c>
    </row>
    <row r="780" spans="2:84">
      <c r="B780" s="25" t="s">
        <v>6111</v>
      </c>
      <c r="C780" s="25">
        <v>1314066</v>
      </c>
      <c r="D780" s="25" t="s">
        <v>3538</v>
      </c>
      <c r="H780" s="25" t="s">
        <v>6112</v>
      </c>
      <c r="I780" s="25" t="s">
        <v>6113</v>
      </c>
      <c r="J780" s="25" t="s">
        <v>63</v>
      </c>
      <c r="K780" s="25">
        <v>29</v>
      </c>
      <c r="L780" s="25" t="s">
        <v>104</v>
      </c>
      <c r="N780" s="25">
        <v>40</v>
      </c>
      <c r="O780" s="25" t="s">
        <v>81</v>
      </c>
      <c r="P780" s="25">
        <v>76</v>
      </c>
      <c r="Q780" s="25" t="s">
        <v>66</v>
      </c>
      <c r="T780" s="25" t="str">
        <f t="shared" si="39"/>
        <v xml:space="preserve">KR 29 B  40 C 76 SUR  </v>
      </c>
      <c r="U780" s="25" t="s">
        <v>6114</v>
      </c>
      <c r="V780" s="25">
        <v>3022914</v>
      </c>
      <c r="W780" s="25" t="s">
        <v>82</v>
      </c>
      <c r="AH780" s="25" t="str">
        <f t="shared" si="40"/>
        <v xml:space="preserve">         </v>
      </c>
      <c r="AI780" s="25" t="s">
        <v>61</v>
      </c>
      <c r="AJ780" s="25" t="s">
        <v>61</v>
      </c>
      <c r="AK780" s="25" t="s">
        <v>3937</v>
      </c>
      <c r="AP780" s="25">
        <v>6</v>
      </c>
      <c r="AQ780" s="34">
        <v>41901</v>
      </c>
      <c r="AR780" s="34">
        <v>41941</v>
      </c>
      <c r="AS780" s="36">
        <f t="shared" si="38"/>
        <v>40</v>
      </c>
      <c r="AT780" s="25" t="s">
        <v>4176</v>
      </c>
      <c r="AU780" s="25" t="s">
        <v>202</v>
      </c>
      <c r="AW780" s="38">
        <v>41939</v>
      </c>
      <c r="AX780" s="37" t="s">
        <v>85</v>
      </c>
      <c r="AY780" s="38">
        <v>41941</v>
      </c>
    </row>
    <row r="781" spans="2:84">
      <c r="B781" s="25" t="s">
        <v>6115</v>
      </c>
      <c r="C781" s="25">
        <v>1314062</v>
      </c>
      <c r="D781" s="25" t="s">
        <v>3538</v>
      </c>
      <c r="H781" s="25" t="s">
        <v>6116</v>
      </c>
      <c r="I781" s="25" t="s">
        <v>6117</v>
      </c>
      <c r="J781" s="25" t="s">
        <v>80</v>
      </c>
      <c r="K781" s="25">
        <v>53</v>
      </c>
      <c r="L781" s="25" t="s">
        <v>81</v>
      </c>
      <c r="M781" s="25" t="s">
        <v>66</v>
      </c>
      <c r="N781" s="25">
        <v>40</v>
      </c>
      <c r="O781" s="25" t="s">
        <v>104</v>
      </c>
      <c r="P781" s="25">
        <v>80</v>
      </c>
      <c r="T781" s="25" t="str">
        <f t="shared" si="39"/>
        <v xml:space="preserve">CL 53 C SUR 40 B 80   </v>
      </c>
      <c r="V781" s="25">
        <v>3412410</v>
      </c>
      <c r="W781" s="25" t="s">
        <v>6118</v>
      </c>
      <c r="X781" s="25" t="s">
        <v>63</v>
      </c>
      <c r="Y781" s="25">
        <v>43</v>
      </c>
      <c r="Z781" s="25" t="s">
        <v>83</v>
      </c>
      <c r="AB781" s="25">
        <v>50</v>
      </c>
      <c r="AC781" s="25" t="s">
        <v>170</v>
      </c>
      <c r="AD781" s="25">
        <v>106</v>
      </c>
      <c r="AE781" s="25" t="s">
        <v>66</v>
      </c>
      <c r="AH781" s="25" t="str">
        <f t="shared" si="40"/>
        <v xml:space="preserve">KR 43 A  50 D 106 SUR  </v>
      </c>
      <c r="AI781" s="25" t="s">
        <v>61</v>
      </c>
      <c r="AJ781" s="25">
        <v>2886930</v>
      </c>
      <c r="AK781" s="25" t="s">
        <v>449</v>
      </c>
      <c r="AP781" s="25">
        <v>3</v>
      </c>
      <c r="AQ781" s="34">
        <v>41900</v>
      </c>
      <c r="AR781" s="34">
        <v>41933</v>
      </c>
      <c r="AS781" s="36">
        <f t="shared" si="38"/>
        <v>33</v>
      </c>
      <c r="AT781" s="25" t="s">
        <v>4176</v>
      </c>
      <c r="AU781" s="25" t="s">
        <v>15</v>
      </c>
      <c r="AW781" s="38">
        <v>41921</v>
      </c>
      <c r="AX781" s="37" t="s">
        <v>720</v>
      </c>
      <c r="AY781" s="38">
        <v>41933</v>
      </c>
      <c r="CF781" s="38">
        <v>42037</v>
      </c>
    </row>
    <row r="782" spans="2:84">
      <c r="B782" s="25" t="s">
        <v>6119</v>
      </c>
      <c r="C782" s="25">
        <v>145679</v>
      </c>
      <c r="D782" s="25" t="s">
        <v>3928</v>
      </c>
      <c r="H782" s="25" t="s">
        <v>6120</v>
      </c>
      <c r="I782" s="25" t="s">
        <v>6121</v>
      </c>
      <c r="J782" s="25" t="s">
        <v>80</v>
      </c>
      <c r="K782" s="25">
        <v>46</v>
      </c>
      <c r="M782" s="25" t="s">
        <v>66</v>
      </c>
      <c r="N782" s="25">
        <v>46</v>
      </c>
      <c r="O782" s="25" t="s">
        <v>81</v>
      </c>
      <c r="P782" s="25">
        <v>5</v>
      </c>
      <c r="T782" s="25" t="str">
        <f t="shared" si="39"/>
        <v xml:space="preserve">CL 46  SUR 46 C 5   </v>
      </c>
      <c r="U782" s="25">
        <v>15.345285000000001</v>
      </c>
      <c r="V782" s="25">
        <v>3146095995</v>
      </c>
      <c r="AH782" s="25" t="str">
        <f t="shared" si="40"/>
        <v xml:space="preserve">         </v>
      </c>
      <c r="AI782" s="25" t="s">
        <v>61</v>
      </c>
      <c r="AJ782" s="25" t="s">
        <v>61</v>
      </c>
      <c r="AK782" s="25" t="s">
        <v>131</v>
      </c>
      <c r="AP782" s="25">
        <v>8</v>
      </c>
      <c r="AQ782" s="34">
        <v>41890</v>
      </c>
      <c r="AR782" s="34">
        <v>41926</v>
      </c>
      <c r="AS782" s="36">
        <f t="shared" si="38"/>
        <v>36</v>
      </c>
      <c r="AT782" s="25" t="s">
        <v>4176</v>
      </c>
      <c r="AU782" s="25" t="s">
        <v>202</v>
      </c>
      <c r="AW782" s="38">
        <v>41926</v>
      </c>
      <c r="AX782" s="37" t="s">
        <v>720</v>
      </c>
    </row>
    <row r="783" spans="2:84">
      <c r="B783" s="25" t="s">
        <v>6122</v>
      </c>
      <c r="C783" s="25">
        <v>145785</v>
      </c>
      <c r="D783" s="25" t="s">
        <v>3538</v>
      </c>
      <c r="E783" s="25" t="s">
        <v>101</v>
      </c>
      <c r="H783" s="25" t="s">
        <v>6123</v>
      </c>
      <c r="I783" s="25" t="s">
        <v>6124</v>
      </c>
      <c r="J783" s="25" t="s">
        <v>80</v>
      </c>
      <c r="K783" s="25">
        <v>39</v>
      </c>
      <c r="L783" s="25" t="s">
        <v>83</v>
      </c>
      <c r="M783" s="25" t="s">
        <v>66</v>
      </c>
      <c r="N783" s="25">
        <v>28</v>
      </c>
      <c r="P783" s="25">
        <v>6</v>
      </c>
      <c r="T783" s="25" t="str">
        <f t="shared" si="39"/>
        <v xml:space="preserve">CL 39 A SUR 28  6   </v>
      </c>
      <c r="U783" s="25" t="s">
        <v>61</v>
      </c>
      <c r="V783" s="25" t="s">
        <v>61</v>
      </c>
      <c r="W783" s="25" t="s">
        <v>82</v>
      </c>
      <c r="AH783" s="25" t="str">
        <f t="shared" si="40"/>
        <v xml:space="preserve">         </v>
      </c>
      <c r="AI783" s="25" t="s">
        <v>61</v>
      </c>
      <c r="AJ783" s="25" t="s">
        <v>61</v>
      </c>
      <c r="AK783" s="25" t="s">
        <v>3937</v>
      </c>
      <c r="AP783" s="25">
        <v>6</v>
      </c>
      <c r="AQ783" s="34">
        <v>41891</v>
      </c>
      <c r="AS783" s="36">
        <f t="shared" si="38"/>
        <v>-41891</v>
      </c>
      <c r="AT783" s="25" t="s">
        <v>4176</v>
      </c>
      <c r="AU783" s="25" t="s">
        <v>105</v>
      </c>
    </row>
    <row r="784" spans="2:84">
      <c r="B784" s="25" t="s">
        <v>6125</v>
      </c>
      <c r="C784" s="25" t="s">
        <v>6126</v>
      </c>
      <c r="D784" s="25" t="s">
        <v>3538</v>
      </c>
      <c r="E784" s="25" t="s">
        <v>286</v>
      </c>
      <c r="H784" s="25" t="s">
        <v>6127</v>
      </c>
      <c r="I784" s="25" t="s">
        <v>6089</v>
      </c>
      <c r="T784" s="25" t="str">
        <f t="shared" si="39"/>
        <v xml:space="preserve">         </v>
      </c>
      <c r="U784" s="25" t="s">
        <v>61</v>
      </c>
      <c r="V784" s="25" t="s">
        <v>61</v>
      </c>
      <c r="W784" s="25" t="s">
        <v>6128</v>
      </c>
      <c r="AH784" s="25" t="str">
        <f t="shared" si="40"/>
        <v xml:space="preserve">         </v>
      </c>
      <c r="AI784" s="25" t="s">
        <v>6129</v>
      </c>
      <c r="AJ784" s="25" t="s">
        <v>6130</v>
      </c>
      <c r="AK784" s="25" t="s">
        <v>347</v>
      </c>
      <c r="AP784" s="25">
        <v>10</v>
      </c>
      <c r="AQ784" s="34">
        <v>41887</v>
      </c>
      <c r="AS784" s="36">
        <f t="shared" si="38"/>
        <v>-41887</v>
      </c>
      <c r="AT784" s="25" t="s">
        <v>792</v>
      </c>
      <c r="AU784" s="25" t="s">
        <v>15</v>
      </c>
    </row>
    <row r="785" spans="2:84">
      <c r="B785" s="25" t="s">
        <v>6131</v>
      </c>
      <c r="C785" s="25">
        <v>1314144</v>
      </c>
      <c r="E785" s="25" t="s">
        <v>58</v>
      </c>
      <c r="H785" s="25" t="s">
        <v>1067</v>
      </c>
      <c r="I785" s="25" t="s">
        <v>6089</v>
      </c>
      <c r="T785" s="25" t="str">
        <f t="shared" si="39"/>
        <v xml:space="preserve">         </v>
      </c>
      <c r="U785" s="25" t="s">
        <v>61</v>
      </c>
      <c r="V785" s="25" t="s">
        <v>61</v>
      </c>
      <c r="W785" s="25" t="s">
        <v>6132</v>
      </c>
      <c r="X785" s="25" t="s">
        <v>80</v>
      </c>
      <c r="Y785" s="25">
        <v>48</v>
      </c>
      <c r="Z785" s="25" t="s">
        <v>81</v>
      </c>
      <c r="AA785" s="25" t="s">
        <v>66</v>
      </c>
      <c r="AB785" s="25">
        <v>43</v>
      </c>
      <c r="AC785" s="25" t="s">
        <v>83</v>
      </c>
      <c r="AD785" s="25">
        <v>249</v>
      </c>
      <c r="AH785" s="25" t="str">
        <f t="shared" si="40"/>
        <v xml:space="preserve">CL 48 C SUR 43 A 249   </v>
      </c>
      <c r="AI785" s="25" t="s">
        <v>6133</v>
      </c>
      <c r="AJ785" s="25" t="s">
        <v>61</v>
      </c>
      <c r="AK785" s="25" t="s">
        <v>432</v>
      </c>
      <c r="AP785" s="25">
        <v>1</v>
      </c>
      <c r="AQ785" s="34">
        <v>41906</v>
      </c>
      <c r="AR785" s="34">
        <v>41905</v>
      </c>
      <c r="AS785" s="36">
        <f t="shared" si="38"/>
        <v>-1</v>
      </c>
      <c r="AT785" s="25" t="s">
        <v>3256</v>
      </c>
      <c r="AU785" s="25" t="s">
        <v>15</v>
      </c>
    </row>
    <row r="786" spans="2:84">
      <c r="B786" s="25" t="s">
        <v>6134</v>
      </c>
      <c r="C786" s="25">
        <v>1314165</v>
      </c>
      <c r="D786" s="25" t="s">
        <v>3591</v>
      </c>
      <c r="H786" s="25" t="s">
        <v>6135</v>
      </c>
      <c r="I786" s="25" t="s">
        <v>6136</v>
      </c>
      <c r="J786" s="25" t="s">
        <v>63</v>
      </c>
      <c r="K786" s="25">
        <v>26</v>
      </c>
      <c r="N786" s="25">
        <v>40</v>
      </c>
      <c r="O786" s="25" t="s">
        <v>315</v>
      </c>
      <c r="P786" s="25">
        <v>19</v>
      </c>
      <c r="Q786" s="25" t="s">
        <v>66</v>
      </c>
      <c r="S786" s="25">
        <v>109</v>
      </c>
      <c r="T786" s="25" t="str">
        <f t="shared" si="39"/>
        <v>KR 26   40 E 19 SUR  109</v>
      </c>
      <c r="U786" s="25">
        <v>1.0375719830000001</v>
      </c>
      <c r="V786" s="25">
        <v>3314240</v>
      </c>
      <c r="W786" s="25" t="s">
        <v>6137</v>
      </c>
      <c r="X786" s="25" t="s">
        <v>63</v>
      </c>
      <c r="Y786" s="25">
        <v>26</v>
      </c>
      <c r="AB786" s="25">
        <v>40</v>
      </c>
      <c r="AC786" s="25" t="s">
        <v>315</v>
      </c>
      <c r="AD786" s="25">
        <v>19</v>
      </c>
      <c r="AE786" s="25" t="s">
        <v>66</v>
      </c>
      <c r="AG786" s="25">
        <v>327</v>
      </c>
      <c r="AH786" s="25" t="str">
        <f t="shared" si="40"/>
        <v>KR 26   40 E 19 SUR  327</v>
      </c>
      <c r="AI786" s="25" t="s">
        <v>61</v>
      </c>
      <c r="AJ786" s="25" t="s">
        <v>61</v>
      </c>
      <c r="AK786" s="25" t="s">
        <v>3675</v>
      </c>
      <c r="AP786" s="25">
        <v>6</v>
      </c>
      <c r="AQ786" s="34">
        <v>41906</v>
      </c>
      <c r="AS786" s="36">
        <f t="shared" si="38"/>
        <v>-41906</v>
      </c>
      <c r="AT786" s="25" t="s">
        <v>4176</v>
      </c>
      <c r="AU786" s="25" t="s">
        <v>15</v>
      </c>
    </row>
    <row r="787" spans="2:84">
      <c r="B787" s="25" t="s">
        <v>6138</v>
      </c>
      <c r="C787" s="25">
        <v>1314159</v>
      </c>
      <c r="E787" s="25" t="s">
        <v>101</v>
      </c>
      <c r="H787" s="25" t="s">
        <v>5893</v>
      </c>
      <c r="I787" s="25" t="s">
        <v>2959</v>
      </c>
      <c r="T787" s="25" t="str">
        <f t="shared" si="39"/>
        <v xml:space="preserve">         </v>
      </c>
      <c r="U787" s="25" t="s">
        <v>61</v>
      </c>
      <c r="V787" s="25" t="s">
        <v>61</v>
      </c>
      <c r="W787" s="25" t="s">
        <v>82</v>
      </c>
      <c r="X787" s="25" t="s">
        <v>63</v>
      </c>
      <c r="Y787" s="25">
        <v>34</v>
      </c>
      <c r="Z787" s="25" t="s">
        <v>83</v>
      </c>
      <c r="AB787" s="25">
        <v>39</v>
      </c>
      <c r="AD787" s="25">
        <v>65</v>
      </c>
      <c r="AE787" s="25" t="s">
        <v>66</v>
      </c>
      <c r="AG787" s="25" t="s">
        <v>6139</v>
      </c>
      <c r="AH787" s="25" t="str">
        <f t="shared" si="40"/>
        <v>KR 34 A  39  65 SUR  302-303-201</v>
      </c>
      <c r="AI787" s="25" t="s">
        <v>61</v>
      </c>
      <c r="AJ787" s="25" t="s">
        <v>61</v>
      </c>
      <c r="AK787" s="25" t="s">
        <v>211</v>
      </c>
      <c r="AP787" s="25">
        <v>9</v>
      </c>
      <c r="AQ787" s="34">
        <v>41906</v>
      </c>
      <c r="AR787" s="34">
        <v>41933</v>
      </c>
      <c r="AS787" s="36">
        <f t="shared" si="38"/>
        <v>27</v>
      </c>
      <c r="AT787" s="25" t="s">
        <v>4176</v>
      </c>
      <c r="AU787" s="25" t="s">
        <v>15</v>
      </c>
      <c r="AW787" s="38">
        <v>41922</v>
      </c>
      <c r="AX787" s="37" t="s">
        <v>6140</v>
      </c>
      <c r="AY787" s="38">
        <v>41933</v>
      </c>
    </row>
    <row r="788" spans="2:84">
      <c r="B788" s="25" t="s">
        <v>6141</v>
      </c>
      <c r="C788" s="25">
        <v>1314160</v>
      </c>
      <c r="E788" s="25" t="s">
        <v>58</v>
      </c>
      <c r="H788" s="25" t="s">
        <v>5972</v>
      </c>
      <c r="I788" s="25" t="s">
        <v>2959</v>
      </c>
      <c r="T788" s="25" t="str">
        <f t="shared" si="39"/>
        <v xml:space="preserve">         </v>
      </c>
      <c r="U788" s="25" t="s">
        <v>61</v>
      </c>
      <c r="V788" s="25" t="s">
        <v>61</v>
      </c>
      <c r="W788" s="25" t="s">
        <v>6142</v>
      </c>
      <c r="X788" s="25" t="s">
        <v>80</v>
      </c>
      <c r="Y788" s="25">
        <v>41</v>
      </c>
      <c r="AA788" s="25" t="s">
        <v>66</v>
      </c>
      <c r="AB788" s="25">
        <v>25</v>
      </c>
      <c r="AC788" s="25" t="s">
        <v>83</v>
      </c>
      <c r="AD788" s="25">
        <v>119</v>
      </c>
      <c r="AG788" s="25">
        <v>195</v>
      </c>
      <c r="AH788" s="25" t="str">
        <f t="shared" si="40"/>
        <v>CL 41  SUR 25 A 119   195</v>
      </c>
      <c r="AI788" s="25" t="s">
        <v>61</v>
      </c>
      <c r="AJ788" s="25" t="s">
        <v>61</v>
      </c>
      <c r="AK788" s="25" t="s">
        <v>3675</v>
      </c>
      <c r="AP788" s="25">
        <v>6</v>
      </c>
      <c r="AQ788" s="34">
        <v>41906</v>
      </c>
      <c r="AR788" s="34">
        <v>41927</v>
      </c>
      <c r="AS788" s="36">
        <f t="shared" si="38"/>
        <v>21</v>
      </c>
      <c r="AT788" s="25" t="s">
        <v>4176</v>
      </c>
      <c r="AU788" s="25" t="s">
        <v>15</v>
      </c>
      <c r="AW788" s="38">
        <v>41906</v>
      </c>
      <c r="AX788" s="37" t="s">
        <v>6143</v>
      </c>
      <c r="AY788" s="38">
        <v>41927</v>
      </c>
      <c r="CF788" s="38">
        <v>41940</v>
      </c>
    </row>
    <row r="789" spans="2:84">
      <c r="B789" s="25" t="s">
        <v>6144</v>
      </c>
      <c r="C789" s="25">
        <v>1314149</v>
      </c>
      <c r="E789" s="25" t="s">
        <v>101</v>
      </c>
      <c r="H789" s="25" t="s">
        <v>5893</v>
      </c>
      <c r="I789" s="25" t="s">
        <v>6145</v>
      </c>
      <c r="T789" s="25" t="str">
        <f t="shared" si="39"/>
        <v xml:space="preserve">         </v>
      </c>
      <c r="U789" s="25" t="s">
        <v>61</v>
      </c>
      <c r="V789" s="25" t="s">
        <v>61</v>
      </c>
      <c r="W789" s="25" t="s">
        <v>82</v>
      </c>
      <c r="X789" s="25" t="s">
        <v>80</v>
      </c>
      <c r="Y789" s="25">
        <v>40</v>
      </c>
      <c r="AA789" s="25" t="s">
        <v>66</v>
      </c>
      <c r="AB789" s="25">
        <v>44</v>
      </c>
      <c r="AC789" s="25" t="s">
        <v>83</v>
      </c>
      <c r="AD789" s="25">
        <v>13</v>
      </c>
      <c r="AH789" s="25" t="str">
        <f t="shared" si="40"/>
        <v xml:space="preserve">CL 40  SUR 44 A 13   </v>
      </c>
      <c r="AI789" s="25" t="s">
        <v>61</v>
      </c>
      <c r="AJ789" s="25" t="s">
        <v>61</v>
      </c>
      <c r="AK789" s="25" t="s">
        <v>3530</v>
      </c>
      <c r="AP789" s="25">
        <v>8</v>
      </c>
      <c r="AQ789" s="34">
        <v>41906</v>
      </c>
      <c r="AR789" s="34">
        <v>41926</v>
      </c>
      <c r="AS789" s="36">
        <f t="shared" si="38"/>
        <v>20</v>
      </c>
      <c r="AT789" s="25" t="s">
        <v>4176</v>
      </c>
      <c r="AU789" s="25" t="s">
        <v>15</v>
      </c>
      <c r="AW789" s="38">
        <v>41905</v>
      </c>
      <c r="AX789" s="37" t="s">
        <v>6146</v>
      </c>
      <c r="AY789" s="38">
        <v>41926</v>
      </c>
      <c r="CF789" s="38">
        <v>41940</v>
      </c>
    </row>
    <row r="790" spans="2:84">
      <c r="B790" s="25" t="s">
        <v>6147</v>
      </c>
      <c r="C790" s="25">
        <v>1314135</v>
      </c>
      <c r="E790" s="25" t="s">
        <v>101</v>
      </c>
      <c r="H790" s="25" t="s">
        <v>5893</v>
      </c>
      <c r="I790" s="25" t="s">
        <v>6148</v>
      </c>
      <c r="J790" s="25" t="s">
        <v>63</v>
      </c>
      <c r="K790" s="25">
        <v>40</v>
      </c>
      <c r="L790" s="25" t="s">
        <v>83</v>
      </c>
      <c r="T790" s="25" t="str">
        <f t="shared" si="39"/>
        <v xml:space="preserve">KR 40 A       </v>
      </c>
      <c r="U790" s="25">
        <v>98596200</v>
      </c>
      <c r="V790" s="25" t="s">
        <v>61</v>
      </c>
      <c r="W790" s="25" t="s">
        <v>4150</v>
      </c>
      <c r="AH790" s="25" t="str">
        <f t="shared" si="40"/>
        <v xml:space="preserve">         </v>
      </c>
      <c r="AI790" s="25" t="s">
        <v>61</v>
      </c>
      <c r="AJ790" s="25" t="s">
        <v>61</v>
      </c>
      <c r="AK790" s="25" t="s">
        <v>67</v>
      </c>
      <c r="AP790" s="25">
        <v>7</v>
      </c>
      <c r="AQ790" s="34">
        <v>41905</v>
      </c>
      <c r="AR790" s="34">
        <v>41927</v>
      </c>
      <c r="AS790" s="36">
        <f t="shared" si="38"/>
        <v>22</v>
      </c>
      <c r="AT790" s="25" t="s">
        <v>4176</v>
      </c>
      <c r="AU790" s="25" t="s">
        <v>195</v>
      </c>
      <c r="AW790" s="38">
        <v>41926</v>
      </c>
      <c r="AX790" s="37" t="s">
        <v>85</v>
      </c>
      <c r="AY790" s="38">
        <v>41927</v>
      </c>
    </row>
    <row r="791" spans="2:84">
      <c r="B791" s="25" t="s">
        <v>6149</v>
      </c>
      <c r="C791" s="25">
        <v>1314191</v>
      </c>
      <c r="E791" s="25" t="s">
        <v>101</v>
      </c>
      <c r="H791" s="25" t="s">
        <v>5893</v>
      </c>
      <c r="I791" s="25" t="s">
        <v>6089</v>
      </c>
      <c r="T791" s="25" t="str">
        <f t="shared" si="39"/>
        <v xml:space="preserve">         </v>
      </c>
      <c r="U791" s="25" t="s">
        <v>61</v>
      </c>
      <c r="V791" s="25" t="s">
        <v>61</v>
      </c>
      <c r="W791" s="25" t="s">
        <v>6150</v>
      </c>
      <c r="X791" s="25" t="s">
        <v>80</v>
      </c>
      <c r="Y791" s="25">
        <v>36</v>
      </c>
      <c r="AA791" s="25" t="s">
        <v>66</v>
      </c>
      <c r="AB791" s="25">
        <v>39</v>
      </c>
      <c r="AD791" s="25">
        <v>38</v>
      </c>
      <c r="AH791" s="25" t="str">
        <f t="shared" si="40"/>
        <v xml:space="preserve">CL 36  SUR 39  38   </v>
      </c>
      <c r="AI791" s="25" t="s">
        <v>61</v>
      </c>
      <c r="AJ791" s="25">
        <v>4446291</v>
      </c>
      <c r="AK791" s="25" t="s">
        <v>147</v>
      </c>
      <c r="AP791" s="25">
        <v>9</v>
      </c>
      <c r="AQ791" s="34">
        <v>41908</v>
      </c>
      <c r="AR791" s="34">
        <v>41908</v>
      </c>
      <c r="AS791" s="36">
        <f t="shared" si="38"/>
        <v>0</v>
      </c>
      <c r="AT791" s="25" t="s">
        <v>3256</v>
      </c>
      <c r="AU791" s="25" t="s">
        <v>21</v>
      </c>
    </row>
    <row r="792" spans="2:84">
      <c r="B792" s="25" t="s">
        <v>6151</v>
      </c>
      <c r="C792" s="25">
        <v>1314190</v>
      </c>
      <c r="E792" s="25" t="s">
        <v>101</v>
      </c>
      <c r="H792" s="25" t="s">
        <v>5893</v>
      </c>
      <c r="I792" s="25" t="s">
        <v>3366</v>
      </c>
      <c r="T792" s="25" t="str">
        <f t="shared" si="39"/>
        <v xml:space="preserve">         </v>
      </c>
      <c r="U792" s="25" t="s">
        <v>61</v>
      </c>
      <c r="V792" s="25" t="s">
        <v>61</v>
      </c>
      <c r="W792" s="25" t="s">
        <v>6152</v>
      </c>
      <c r="X792" s="25" t="s">
        <v>63</v>
      </c>
      <c r="Y792" s="25">
        <v>43</v>
      </c>
      <c r="AB792" s="25">
        <v>36</v>
      </c>
      <c r="AD792" s="25">
        <v>11</v>
      </c>
      <c r="AE792" s="25" t="s">
        <v>66</v>
      </c>
      <c r="AH792" s="25" t="str">
        <f t="shared" si="40"/>
        <v xml:space="preserve">KR 43   36  11 SUR  </v>
      </c>
      <c r="AI792" s="25" t="s">
        <v>61</v>
      </c>
      <c r="AJ792" s="25" t="s">
        <v>61</v>
      </c>
      <c r="AK792" s="25" t="s">
        <v>147</v>
      </c>
      <c r="AP792" s="25">
        <v>9</v>
      </c>
      <c r="AQ792" s="34">
        <v>41908</v>
      </c>
      <c r="AR792" s="34">
        <v>41908</v>
      </c>
      <c r="AS792" s="36">
        <f t="shared" si="38"/>
        <v>0</v>
      </c>
      <c r="AT792" s="25" t="s">
        <v>3256</v>
      </c>
      <c r="AU792" s="25" t="s">
        <v>21</v>
      </c>
    </row>
    <row r="793" spans="2:84">
      <c r="B793" s="25" t="s">
        <v>6153</v>
      </c>
      <c r="C793" s="25">
        <v>1314189</v>
      </c>
      <c r="E793" s="25" t="s">
        <v>101</v>
      </c>
      <c r="H793" s="25" t="s">
        <v>5893</v>
      </c>
      <c r="I793" s="25" t="s">
        <v>3366</v>
      </c>
      <c r="T793" s="25" t="str">
        <f t="shared" si="39"/>
        <v xml:space="preserve">         </v>
      </c>
      <c r="U793" s="25" t="s">
        <v>61</v>
      </c>
      <c r="V793" s="25" t="s">
        <v>61</v>
      </c>
      <c r="W793" s="25" t="s">
        <v>82</v>
      </c>
      <c r="X793" s="25" t="s">
        <v>80</v>
      </c>
      <c r="Y793" s="25">
        <v>36</v>
      </c>
      <c r="AA793" s="25" t="s">
        <v>66</v>
      </c>
      <c r="AB793" s="25">
        <v>42</v>
      </c>
      <c r="AD793" s="25">
        <v>54</v>
      </c>
      <c r="AH793" s="25" t="str">
        <f t="shared" si="40"/>
        <v xml:space="preserve">CL 36  SUR 42  54   </v>
      </c>
      <c r="AI793" s="25" t="s">
        <v>61</v>
      </c>
      <c r="AJ793" s="25" t="s">
        <v>61</v>
      </c>
      <c r="AK793" s="25" t="s">
        <v>147</v>
      </c>
      <c r="AP793" s="25">
        <v>9</v>
      </c>
      <c r="AQ793" s="34">
        <v>41908</v>
      </c>
      <c r="AR793" s="34">
        <v>41908</v>
      </c>
      <c r="AS793" s="36">
        <f t="shared" si="38"/>
        <v>0</v>
      </c>
      <c r="AT793" s="25" t="s">
        <v>3256</v>
      </c>
      <c r="AU793" s="25" t="s">
        <v>21</v>
      </c>
    </row>
    <row r="794" spans="2:84">
      <c r="B794" s="25" t="s">
        <v>6154</v>
      </c>
      <c r="C794" s="25" t="s">
        <v>6155</v>
      </c>
      <c r="E794" s="25" t="s">
        <v>101</v>
      </c>
      <c r="H794" s="25" t="s">
        <v>5893</v>
      </c>
      <c r="I794" s="25" t="s">
        <v>3366</v>
      </c>
      <c r="T794" s="25" t="str">
        <f t="shared" si="39"/>
        <v xml:space="preserve">         </v>
      </c>
      <c r="U794" s="25" t="s">
        <v>61</v>
      </c>
      <c r="V794" s="25" t="s">
        <v>61</v>
      </c>
      <c r="W794" s="25" t="s">
        <v>6156</v>
      </c>
      <c r="X794" s="25" t="s">
        <v>63</v>
      </c>
      <c r="Y794" s="25">
        <v>43</v>
      </c>
      <c r="AB794" s="25">
        <v>35</v>
      </c>
      <c r="AD794" s="25">
        <v>80</v>
      </c>
      <c r="AE794" s="25" t="s">
        <v>66</v>
      </c>
      <c r="AH794" s="25" t="str">
        <f t="shared" si="40"/>
        <v xml:space="preserve">KR 43   35  80 SUR  </v>
      </c>
      <c r="AI794" s="25" t="s">
        <v>61</v>
      </c>
      <c r="AJ794" s="25" t="s">
        <v>61</v>
      </c>
      <c r="AK794" s="25" t="s">
        <v>147</v>
      </c>
      <c r="AP794" s="25">
        <v>9</v>
      </c>
      <c r="AQ794" s="34">
        <v>41908</v>
      </c>
      <c r="AR794" s="34">
        <v>41908</v>
      </c>
      <c r="AS794" s="36">
        <f t="shared" si="38"/>
        <v>0</v>
      </c>
      <c r="AT794" s="25" t="s">
        <v>3256</v>
      </c>
      <c r="AU794" s="25" t="s">
        <v>15</v>
      </c>
    </row>
    <row r="795" spans="2:84">
      <c r="B795" s="25" t="s">
        <v>6157</v>
      </c>
      <c r="C795" s="25" t="s">
        <v>6158</v>
      </c>
      <c r="E795" s="25" t="s">
        <v>101</v>
      </c>
      <c r="H795" s="25" t="s">
        <v>5893</v>
      </c>
      <c r="I795" s="25" t="s">
        <v>3366</v>
      </c>
      <c r="T795" s="25" t="str">
        <f t="shared" si="39"/>
        <v xml:space="preserve">         </v>
      </c>
      <c r="U795" s="25" t="s">
        <v>61</v>
      </c>
      <c r="V795" s="25" t="s">
        <v>61</v>
      </c>
      <c r="W795" s="25" t="s">
        <v>6159</v>
      </c>
      <c r="X795" s="25" t="s">
        <v>80</v>
      </c>
      <c r="Y795" s="25">
        <v>36</v>
      </c>
      <c r="AA795" s="25" t="s">
        <v>66</v>
      </c>
      <c r="AB795" s="25">
        <v>42</v>
      </c>
      <c r="AD795" s="25">
        <v>34</v>
      </c>
      <c r="AH795" s="25" t="str">
        <f t="shared" si="40"/>
        <v xml:space="preserve">CL 36  SUR 42  34   </v>
      </c>
      <c r="AI795" s="25" t="s">
        <v>61</v>
      </c>
      <c r="AJ795" s="25" t="s">
        <v>61</v>
      </c>
      <c r="AK795" s="25" t="s">
        <v>147</v>
      </c>
      <c r="AP795" s="25">
        <v>9</v>
      </c>
      <c r="AQ795" s="34">
        <v>41908</v>
      </c>
      <c r="AR795" s="34">
        <v>41908</v>
      </c>
      <c r="AS795" s="36">
        <f t="shared" si="38"/>
        <v>0</v>
      </c>
      <c r="AT795" s="25" t="s">
        <v>3256</v>
      </c>
      <c r="AU795" s="25" t="s">
        <v>15</v>
      </c>
    </row>
    <row r="796" spans="2:84">
      <c r="B796" s="25" t="s">
        <v>6160</v>
      </c>
      <c r="C796" s="25">
        <v>1314187</v>
      </c>
      <c r="E796" s="25" t="s">
        <v>101</v>
      </c>
      <c r="H796" s="25" t="s">
        <v>5893</v>
      </c>
      <c r="I796" s="25" t="s">
        <v>3366</v>
      </c>
      <c r="T796" s="25" t="str">
        <f t="shared" si="39"/>
        <v xml:space="preserve">         </v>
      </c>
      <c r="U796" s="25" t="s">
        <v>61</v>
      </c>
      <c r="V796" s="25" t="s">
        <v>61</v>
      </c>
      <c r="W796" s="25" t="s">
        <v>6161</v>
      </c>
      <c r="X796" s="25" t="s">
        <v>146</v>
      </c>
      <c r="Y796" s="25">
        <v>35</v>
      </c>
      <c r="Z796" s="25" t="s">
        <v>170</v>
      </c>
      <c r="AA796" s="25" t="s">
        <v>66</v>
      </c>
      <c r="AB796" s="25">
        <v>33</v>
      </c>
      <c r="AH796" s="25" t="str">
        <f t="shared" si="40"/>
        <v xml:space="preserve">TR 35 D SUR 33     </v>
      </c>
      <c r="AI796" s="25" t="s">
        <v>61</v>
      </c>
      <c r="AJ796" s="25" t="s">
        <v>61</v>
      </c>
      <c r="AK796" s="25" t="s">
        <v>232</v>
      </c>
      <c r="AP796" s="25">
        <v>9</v>
      </c>
      <c r="AQ796" s="34">
        <v>41908</v>
      </c>
      <c r="AR796" s="34">
        <v>41908</v>
      </c>
      <c r="AS796" s="36">
        <f t="shared" si="38"/>
        <v>0</v>
      </c>
      <c r="AT796" s="25" t="s">
        <v>3256</v>
      </c>
      <c r="AU796" s="25" t="s">
        <v>15</v>
      </c>
    </row>
    <row r="797" spans="2:84">
      <c r="B797" s="25" t="s">
        <v>6162</v>
      </c>
      <c r="C797" s="25">
        <v>1312866</v>
      </c>
      <c r="D797" s="25" t="s">
        <v>87</v>
      </c>
      <c r="H797" s="25" t="s">
        <v>6163</v>
      </c>
      <c r="I797" s="25" t="s">
        <v>3366</v>
      </c>
      <c r="T797" s="25" t="str">
        <f t="shared" si="39"/>
        <v xml:space="preserve">         </v>
      </c>
      <c r="U797" s="25" t="s">
        <v>61</v>
      </c>
      <c r="V797" s="25" t="s">
        <v>61</v>
      </c>
      <c r="W797" s="25" t="s">
        <v>82</v>
      </c>
      <c r="X797" s="25" t="s">
        <v>80</v>
      </c>
      <c r="Y797" s="25">
        <v>49</v>
      </c>
      <c r="AA797" s="25" t="s">
        <v>66</v>
      </c>
      <c r="AB797" s="25">
        <v>43</v>
      </c>
      <c r="AC797" s="25" t="s">
        <v>83</v>
      </c>
      <c r="AD797" s="25">
        <v>20</v>
      </c>
      <c r="AH797" s="25" t="str">
        <f t="shared" si="40"/>
        <v xml:space="preserve">CL 49  SUR 43 A 20   </v>
      </c>
      <c r="AI797" s="25" t="s">
        <v>61</v>
      </c>
      <c r="AJ797" s="25" t="s">
        <v>61</v>
      </c>
      <c r="AK797" s="25" t="s">
        <v>131</v>
      </c>
      <c r="AP797" s="25">
        <v>8</v>
      </c>
      <c r="AQ797" s="34">
        <v>41856</v>
      </c>
      <c r="AR797" s="34">
        <v>41878</v>
      </c>
      <c r="AS797" s="36">
        <f t="shared" si="38"/>
        <v>22</v>
      </c>
      <c r="AT797" s="25" t="s">
        <v>4176</v>
      </c>
      <c r="AU797" s="25" t="s">
        <v>15</v>
      </c>
    </row>
    <row r="798" spans="2:84">
      <c r="B798" s="25" t="s">
        <v>6164</v>
      </c>
      <c r="C798" s="25">
        <v>1314228</v>
      </c>
      <c r="E798" s="25" t="s">
        <v>101</v>
      </c>
      <c r="H798" s="25" t="s">
        <v>6165</v>
      </c>
      <c r="I798" s="25" t="s">
        <v>6166</v>
      </c>
      <c r="J798" s="25" t="s">
        <v>80</v>
      </c>
      <c r="K798" s="25">
        <v>48</v>
      </c>
      <c r="L798" s="25" t="s">
        <v>81</v>
      </c>
      <c r="M798" s="25" t="s">
        <v>66</v>
      </c>
      <c r="N798" s="25">
        <v>39</v>
      </c>
      <c r="O798" s="25" t="s">
        <v>83</v>
      </c>
      <c r="P798" s="25">
        <v>154</v>
      </c>
      <c r="T798" s="25" t="str">
        <f t="shared" si="39"/>
        <v xml:space="preserve">CL 48 C SUR 39 A 154   </v>
      </c>
      <c r="U798" s="25">
        <v>27573621</v>
      </c>
      <c r="V798" s="25">
        <v>2766352</v>
      </c>
      <c r="W798" s="25" t="s">
        <v>6167</v>
      </c>
      <c r="AH798" s="25" t="str">
        <f t="shared" si="40"/>
        <v xml:space="preserve">         </v>
      </c>
      <c r="AI798" s="25" t="s">
        <v>61</v>
      </c>
      <c r="AJ798" s="25" t="s">
        <v>61</v>
      </c>
      <c r="AK798" s="25" t="s">
        <v>225</v>
      </c>
      <c r="AP798" s="25">
        <v>7</v>
      </c>
      <c r="AQ798" s="34">
        <v>41911</v>
      </c>
      <c r="AR798" s="34"/>
      <c r="AS798" s="36">
        <f t="shared" si="38"/>
        <v>-41911</v>
      </c>
      <c r="AT798" s="25" t="s">
        <v>4176</v>
      </c>
      <c r="AU798" s="25" t="s">
        <v>195</v>
      </c>
    </row>
    <row r="799" spans="2:84">
      <c r="B799" s="25" t="s">
        <v>6168</v>
      </c>
      <c r="C799" s="25">
        <v>1314215</v>
      </c>
      <c r="D799" s="25" t="s">
        <v>3591</v>
      </c>
      <c r="H799" s="25" t="s">
        <v>6169</v>
      </c>
      <c r="I799" s="25" t="s">
        <v>2959</v>
      </c>
      <c r="T799" s="25" t="str">
        <f t="shared" si="39"/>
        <v xml:space="preserve">         </v>
      </c>
      <c r="U799" s="25" t="s">
        <v>61</v>
      </c>
      <c r="V799" s="25" t="s">
        <v>61</v>
      </c>
      <c r="W799" s="25" t="s">
        <v>6170</v>
      </c>
      <c r="X799" s="25" t="s">
        <v>80</v>
      </c>
      <c r="Y799" s="25">
        <v>40</v>
      </c>
      <c r="AA799" s="25" t="s">
        <v>66</v>
      </c>
      <c r="AB799" s="25">
        <v>24</v>
      </c>
      <c r="AC799" s="25" t="s">
        <v>83</v>
      </c>
      <c r="AD799" s="25">
        <v>42</v>
      </c>
      <c r="AG799" s="25" t="s">
        <v>6171</v>
      </c>
      <c r="AH799" s="25" t="str">
        <f t="shared" si="40"/>
        <v>CL 40  SUR 24 A 42   int 106</v>
      </c>
      <c r="AI799" s="25" t="s">
        <v>61</v>
      </c>
      <c r="AJ799" s="25" t="s">
        <v>61</v>
      </c>
      <c r="AK799" s="25" t="s">
        <v>74</v>
      </c>
      <c r="AP799" s="25">
        <v>6</v>
      </c>
      <c r="AQ799" s="34">
        <v>41908</v>
      </c>
      <c r="AR799" s="34">
        <v>41911</v>
      </c>
      <c r="AS799" s="36">
        <f t="shared" si="38"/>
        <v>3</v>
      </c>
      <c r="AT799" s="25" t="s">
        <v>4176</v>
      </c>
      <c r="AU799" s="25" t="s">
        <v>15</v>
      </c>
      <c r="AW799" s="38">
        <v>41908</v>
      </c>
      <c r="AX799" s="37" t="s">
        <v>6172</v>
      </c>
      <c r="AY799" s="38">
        <v>41911</v>
      </c>
      <c r="BL799" s="38">
        <v>41922</v>
      </c>
      <c r="BM799" s="38">
        <v>41934</v>
      </c>
      <c r="CF799" s="38">
        <v>41940</v>
      </c>
    </row>
    <row r="800" spans="2:84" customFormat="1">
      <c r="B800" t="s">
        <v>6173</v>
      </c>
      <c r="C800">
        <v>1314182</v>
      </c>
      <c r="D800" t="s">
        <v>125</v>
      </c>
      <c r="H800" t="s">
        <v>6174</v>
      </c>
      <c r="I800" t="s">
        <v>2959</v>
      </c>
      <c r="T800" s="25" t="str">
        <f t="shared" si="39"/>
        <v xml:space="preserve">         </v>
      </c>
      <c r="U800" t="s">
        <v>61</v>
      </c>
      <c r="V800" t="s">
        <v>61</v>
      </c>
      <c r="W800" t="s">
        <v>6175</v>
      </c>
      <c r="X800" t="s">
        <v>80</v>
      </c>
      <c r="Y800">
        <v>40</v>
      </c>
      <c r="AA800" t="s">
        <v>66</v>
      </c>
      <c r="AB800">
        <v>24</v>
      </c>
      <c r="AH800" t="str">
        <f t="shared" si="40"/>
        <v xml:space="preserve">CL 40  SUR 24     </v>
      </c>
      <c r="AI800" t="s">
        <v>61</v>
      </c>
      <c r="AJ800" t="s">
        <v>61</v>
      </c>
      <c r="AK800" t="s">
        <v>74</v>
      </c>
      <c r="AP800">
        <v>6</v>
      </c>
      <c r="AQ800" s="34">
        <v>41907</v>
      </c>
      <c r="AR800" s="17">
        <v>41926</v>
      </c>
      <c r="AS800">
        <f t="shared" si="38"/>
        <v>19</v>
      </c>
      <c r="AT800" t="s">
        <v>4176</v>
      </c>
      <c r="AU800" t="s">
        <v>15</v>
      </c>
      <c r="AW800" s="17">
        <v>41907</v>
      </c>
      <c r="AX800" t="s">
        <v>5535</v>
      </c>
      <c r="AY800" s="17">
        <v>41926</v>
      </c>
      <c r="CF800" s="17">
        <v>41940</v>
      </c>
    </row>
    <row r="801" spans="2:84" customFormat="1">
      <c r="B801" t="s">
        <v>6176</v>
      </c>
      <c r="C801">
        <v>1314175</v>
      </c>
      <c r="D801" t="s">
        <v>3538</v>
      </c>
      <c r="H801" t="s">
        <v>6177</v>
      </c>
      <c r="I801" t="s">
        <v>6178</v>
      </c>
      <c r="J801" t="s">
        <v>80</v>
      </c>
      <c r="K801">
        <v>41</v>
      </c>
      <c r="L801" t="s">
        <v>104</v>
      </c>
      <c r="M801" t="s">
        <v>66</v>
      </c>
      <c r="N801">
        <v>34</v>
      </c>
      <c r="P801">
        <v>50</v>
      </c>
      <c r="T801" s="25" t="str">
        <f t="shared" si="39"/>
        <v xml:space="preserve">CL 41 B SUR 34  50   </v>
      </c>
      <c r="U801">
        <v>3.3279529999999999</v>
      </c>
      <c r="V801" t="s">
        <v>61</v>
      </c>
      <c r="W801" t="s">
        <v>82</v>
      </c>
      <c r="AH801" t="str">
        <f t="shared" si="40"/>
        <v xml:space="preserve">         </v>
      </c>
      <c r="AI801" t="s">
        <v>61</v>
      </c>
      <c r="AJ801" t="s">
        <v>61</v>
      </c>
      <c r="AK801" t="s">
        <v>67</v>
      </c>
      <c r="AP801">
        <v>7</v>
      </c>
      <c r="AQ801" s="34">
        <v>41907</v>
      </c>
      <c r="AS801">
        <f t="shared" si="38"/>
        <v>-41907</v>
      </c>
      <c r="AT801" t="s">
        <v>4176</v>
      </c>
      <c r="AU801" t="s">
        <v>15</v>
      </c>
      <c r="AW801" s="17">
        <v>41907</v>
      </c>
      <c r="AX801" t="s">
        <v>5535</v>
      </c>
      <c r="AY801" s="17">
        <v>41926</v>
      </c>
      <c r="CF801" s="17">
        <v>41940</v>
      </c>
    </row>
    <row r="802" spans="2:84">
      <c r="B802" s="25" t="s">
        <v>6179</v>
      </c>
      <c r="C802" s="25">
        <v>1314251</v>
      </c>
      <c r="E802" s="25" t="s">
        <v>3934</v>
      </c>
      <c r="G802" s="25" t="s">
        <v>6180</v>
      </c>
      <c r="H802" s="25" t="s">
        <v>6181</v>
      </c>
      <c r="I802" s="25" t="s">
        <v>2959</v>
      </c>
      <c r="T802" s="25" t="str">
        <f t="shared" si="39"/>
        <v xml:space="preserve">         </v>
      </c>
      <c r="U802" s="25" t="s">
        <v>61</v>
      </c>
      <c r="V802" s="25" t="s">
        <v>61</v>
      </c>
      <c r="W802" s="25" t="s">
        <v>6180</v>
      </c>
      <c r="X802" s="25" t="s">
        <v>80</v>
      </c>
      <c r="Y802" s="25">
        <v>27</v>
      </c>
      <c r="Z802" s="25" t="s">
        <v>83</v>
      </c>
      <c r="AA802" s="25" t="s">
        <v>66</v>
      </c>
      <c r="AB802" s="25">
        <v>45</v>
      </c>
      <c r="AD802" s="25">
        <v>10</v>
      </c>
      <c r="AH802" s="25" t="str">
        <f t="shared" si="40"/>
        <v xml:space="preserve">CL 27 A SUR 45  10   </v>
      </c>
      <c r="AI802" s="25" t="s">
        <v>61</v>
      </c>
      <c r="AJ802" s="25" t="s">
        <v>61</v>
      </c>
      <c r="AK802" s="25" t="s">
        <v>374</v>
      </c>
      <c r="AP802" s="25">
        <v>4</v>
      </c>
      <c r="AQ802" s="34">
        <v>41912</v>
      </c>
      <c r="AR802" s="34">
        <v>41913</v>
      </c>
      <c r="AS802" s="36">
        <f t="shared" si="38"/>
        <v>1</v>
      </c>
      <c r="AT802" s="25" t="s">
        <v>4176</v>
      </c>
      <c r="AU802" s="25" t="s">
        <v>15</v>
      </c>
      <c r="AW802" s="38">
        <v>41912</v>
      </c>
      <c r="AX802" s="37" t="s">
        <v>5099</v>
      </c>
      <c r="AY802" s="38">
        <v>41911</v>
      </c>
      <c r="CF802" s="38">
        <v>41927</v>
      </c>
    </row>
    <row r="803" spans="2:84">
      <c r="B803" s="25" t="s">
        <v>6182</v>
      </c>
      <c r="C803" s="25">
        <v>1314317</v>
      </c>
      <c r="E803" s="25" t="s">
        <v>3934</v>
      </c>
      <c r="H803" s="25" t="s">
        <v>6183</v>
      </c>
      <c r="I803" s="25" t="s">
        <v>6184</v>
      </c>
      <c r="J803" s="25" t="s">
        <v>63</v>
      </c>
      <c r="K803" s="25">
        <v>45</v>
      </c>
      <c r="L803" s="25" t="s">
        <v>81</v>
      </c>
      <c r="N803" s="25">
        <v>38</v>
      </c>
      <c r="O803" s="25" t="s">
        <v>104</v>
      </c>
      <c r="Q803" s="25" t="s">
        <v>66</v>
      </c>
      <c r="T803" s="25" t="str">
        <f t="shared" si="39"/>
        <v xml:space="preserve">KR 45 C  38 B  SUR  </v>
      </c>
      <c r="U803" s="25" t="s">
        <v>61</v>
      </c>
      <c r="V803" s="25">
        <v>5973779</v>
      </c>
      <c r="W803" s="25" t="s">
        <v>6185</v>
      </c>
      <c r="X803" s="25" t="s">
        <v>63</v>
      </c>
      <c r="Y803" s="25">
        <v>45</v>
      </c>
      <c r="Z803" s="25" t="s">
        <v>81</v>
      </c>
      <c r="AB803" s="25">
        <v>38</v>
      </c>
      <c r="AC803" s="25" t="s">
        <v>104</v>
      </c>
      <c r="AE803" s="25" t="s">
        <v>66</v>
      </c>
      <c r="AH803" s="25" t="str">
        <f t="shared" si="40"/>
        <v xml:space="preserve">KR 45 C  38 B  SUR  </v>
      </c>
      <c r="AJ803" s="25">
        <v>3117027965</v>
      </c>
      <c r="AK803" s="25" t="s">
        <v>3530</v>
      </c>
      <c r="AP803" s="25">
        <v>8</v>
      </c>
      <c r="AQ803" s="34">
        <v>41905</v>
      </c>
      <c r="AR803" s="34">
        <v>41905</v>
      </c>
      <c r="AS803" s="36">
        <f t="shared" ref="AS803:AS866" si="41">AR803-AQ803</f>
        <v>0</v>
      </c>
      <c r="AT803" s="25" t="s">
        <v>4176</v>
      </c>
      <c r="AU803" s="25" t="s">
        <v>15</v>
      </c>
      <c r="AW803" s="38">
        <v>41905</v>
      </c>
      <c r="AX803" s="37" t="s">
        <v>5099</v>
      </c>
      <c r="AY803" s="38">
        <v>41905</v>
      </c>
      <c r="BP803" s="38">
        <v>41929</v>
      </c>
      <c r="BQ803" s="38">
        <v>41929</v>
      </c>
      <c r="BT803" s="38">
        <v>42026</v>
      </c>
      <c r="BU803" s="38">
        <v>42026</v>
      </c>
      <c r="BZ803" s="38">
        <v>42033</v>
      </c>
      <c r="CA803" s="38">
        <v>42033</v>
      </c>
      <c r="CF803" s="38">
        <v>42037</v>
      </c>
    </row>
    <row r="804" spans="2:84">
      <c r="B804" s="25" t="s">
        <v>6186</v>
      </c>
      <c r="C804" s="25">
        <v>1314277</v>
      </c>
      <c r="D804" s="25" t="s">
        <v>94</v>
      </c>
      <c r="H804" s="25" t="s">
        <v>6187</v>
      </c>
      <c r="I804" s="25" t="s">
        <v>3366</v>
      </c>
      <c r="T804" s="25" t="str">
        <f t="shared" si="39"/>
        <v xml:space="preserve">         </v>
      </c>
      <c r="U804" s="25" t="s">
        <v>61</v>
      </c>
      <c r="V804" s="25" t="s">
        <v>61</v>
      </c>
      <c r="W804" s="25" t="s">
        <v>6188</v>
      </c>
      <c r="AH804" s="25" t="str">
        <f t="shared" si="40"/>
        <v xml:space="preserve">         </v>
      </c>
      <c r="AI804" s="25" t="s">
        <v>61</v>
      </c>
      <c r="AJ804" s="25">
        <v>3223621</v>
      </c>
      <c r="AK804" s="25" t="s">
        <v>191</v>
      </c>
      <c r="AP804" s="25">
        <v>11</v>
      </c>
      <c r="AQ804" s="34">
        <v>41892</v>
      </c>
      <c r="AR804" s="34">
        <v>41913</v>
      </c>
      <c r="AS804" s="36">
        <f t="shared" si="41"/>
        <v>21</v>
      </c>
      <c r="AT804" s="25" t="s">
        <v>792</v>
      </c>
      <c r="AU804" s="25" t="s">
        <v>15</v>
      </c>
    </row>
    <row r="805" spans="2:84">
      <c r="B805" s="25" t="s">
        <v>6189</v>
      </c>
      <c r="C805" s="25">
        <v>1314318</v>
      </c>
      <c r="D805" s="25" t="s">
        <v>3686</v>
      </c>
      <c r="G805" s="25" t="s">
        <v>6190</v>
      </c>
      <c r="H805" s="25" t="s">
        <v>6191</v>
      </c>
      <c r="I805" s="25" t="s">
        <v>3366</v>
      </c>
      <c r="T805" s="25" t="str">
        <f t="shared" si="39"/>
        <v xml:space="preserve">         </v>
      </c>
      <c r="U805" s="25" t="s">
        <v>61</v>
      </c>
      <c r="V805" s="25" t="s">
        <v>61</v>
      </c>
      <c r="W805" s="25" t="s">
        <v>6192</v>
      </c>
      <c r="X805" s="25" t="s">
        <v>80</v>
      </c>
      <c r="Y805" s="25">
        <v>27</v>
      </c>
      <c r="Z805" s="25" t="s">
        <v>170</v>
      </c>
      <c r="AA805" s="25" t="s">
        <v>66</v>
      </c>
      <c r="AB805" s="25">
        <v>27</v>
      </c>
      <c r="AC805" s="25" t="s">
        <v>81</v>
      </c>
      <c r="AD805" s="25">
        <v>51</v>
      </c>
      <c r="AH805" s="25" t="str">
        <f t="shared" si="40"/>
        <v xml:space="preserve">CL 27 D SUR 27 C 51   </v>
      </c>
      <c r="AI805" s="25" t="s">
        <v>61</v>
      </c>
      <c r="AJ805" s="25">
        <v>3566274</v>
      </c>
      <c r="AK805" s="25" t="s">
        <v>311</v>
      </c>
      <c r="AP805" s="25">
        <v>3</v>
      </c>
      <c r="AQ805" s="34">
        <v>41914</v>
      </c>
      <c r="AR805" s="34">
        <v>41914</v>
      </c>
      <c r="AS805" s="36">
        <f t="shared" si="41"/>
        <v>0</v>
      </c>
      <c r="AT805" s="25" t="s">
        <v>3256</v>
      </c>
      <c r="AU805" s="25" t="s">
        <v>15</v>
      </c>
      <c r="AW805" s="38">
        <v>41914</v>
      </c>
      <c r="AX805" s="37" t="s">
        <v>118</v>
      </c>
      <c r="AY805" s="38">
        <v>41914</v>
      </c>
      <c r="CF805" s="38">
        <v>42020</v>
      </c>
    </row>
    <row r="806" spans="2:84">
      <c r="B806" s="25" t="s">
        <v>6193</v>
      </c>
      <c r="C806" s="25">
        <v>1314270</v>
      </c>
      <c r="D806" s="25" t="s">
        <v>3591</v>
      </c>
      <c r="H806" s="25" t="s">
        <v>6194</v>
      </c>
      <c r="I806" s="25" t="s">
        <v>6195</v>
      </c>
      <c r="J806" s="25" t="s">
        <v>63</v>
      </c>
      <c r="K806" s="25">
        <v>24</v>
      </c>
      <c r="L806" s="25" t="s">
        <v>315</v>
      </c>
      <c r="N806" s="25">
        <v>40</v>
      </c>
      <c r="P806" s="25">
        <v>140</v>
      </c>
      <c r="Q806" s="25" t="s">
        <v>66</v>
      </c>
      <c r="T806" s="25" t="str">
        <f t="shared" si="39"/>
        <v xml:space="preserve">KR 24 E  40  140 SUR  </v>
      </c>
      <c r="U806" s="25" t="s">
        <v>61</v>
      </c>
      <c r="V806" s="25" t="s">
        <v>61</v>
      </c>
      <c r="W806" s="25" t="s">
        <v>4150</v>
      </c>
      <c r="X806" s="25" t="s">
        <v>63</v>
      </c>
      <c r="Y806" s="25">
        <v>24</v>
      </c>
      <c r="AB806" s="25">
        <v>40</v>
      </c>
      <c r="AD806" s="25">
        <v>140</v>
      </c>
      <c r="AE806" s="25" t="s">
        <v>66</v>
      </c>
      <c r="AH806" s="25" t="str">
        <f>CONCATENATE(X806," ",Y806," ",Z807," ",AA806," ",AB806," ",AC806," ",AD806," ",AE806," ",AF806," ",AG806)</f>
        <v xml:space="preserve">KR 24 E  40  140 SUR  </v>
      </c>
      <c r="AI806" s="25" t="s">
        <v>61</v>
      </c>
      <c r="AK806" s="25" t="s">
        <v>74</v>
      </c>
      <c r="AP806" s="25">
        <v>6</v>
      </c>
      <c r="AQ806" s="34">
        <v>41911</v>
      </c>
      <c r="AR806" s="34">
        <v>41913</v>
      </c>
      <c r="AS806" s="36">
        <f t="shared" si="41"/>
        <v>2</v>
      </c>
      <c r="AT806" s="25" t="s">
        <v>4176</v>
      </c>
      <c r="AU806" s="25" t="s">
        <v>15</v>
      </c>
      <c r="AW806" s="38">
        <v>41911</v>
      </c>
      <c r="AX806" s="37" t="s">
        <v>6172</v>
      </c>
      <c r="AY806" s="38">
        <v>41932</v>
      </c>
      <c r="CF806" s="38">
        <v>41940</v>
      </c>
    </row>
    <row r="807" spans="2:84">
      <c r="B807" s="25" t="s">
        <v>6196</v>
      </c>
      <c r="C807" s="25">
        <v>1314269</v>
      </c>
      <c r="D807" s="25" t="s">
        <v>3591</v>
      </c>
      <c r="H807" s="25" t="s">
        <v>6197</v>
      </c>
      <c r="I807" s="25" t="s">
        <v>6195</v>
      </c>
      <c r="J807" s="25" t="s">
        <v>63</v>
      </c>
      <c r="K807" s="25">
        <v>24</v>
      </c>
      <c r="L807" s="25" t="s">
        <v>315</v>
      </c>
      <c r="N807" s="25">
        <v>40</v>
      </c>
      <c r="P807" s="25">
        <v>140</v>
      </c>
      <c r="Q807" s="25" t="s">
        <v>66</v>
      </c>
      <c r="T807" s="25" t="str">
        <f t="shared" si="39"/>
        <v xml:space="preserve">KR 24 E  40  140 SUR  </v>
      </c>
      <c r="U807" s="25" t="s">
        <v>61</v>
      </c>
      <c r="V807" s="25" t="s">
        <v>61</v>
      </c>
      <c r="W807" s="25" t="s">
        <v>6198</v>
      </c>
      <c r="X807" s="25" t="s">
        <v>63</v>
      </c>
      <c r="Y807" s="25">
        <v>24</v>
      </c>
      <c r="Z807" s="25" t="s">
        <v>315</v>
      </c>
      <c r="AA807" s="25" t="s">
        <v>66</v>
      </c>
      <c r="AB807" s="25">
        <v>40</v>
      </c>
      <c r="AD807" s="25">
        <v>140</v>
      </c>
      <c r="AE807" s="25" t="s">
        <v>66</v>
      </c>
      <c r="AH807" s="25" t="str">
        <f>CONCATENATE(X807," ",Y807," ",Z808," ",AA807," ",AB807," ",AC807," ",AD807," ",AE807," ",AF807," ",AG807)</f>
        <v xml:space="preserve">KR 24  SUR 40  140 SUR  </v>
      </c>
      <c r="AI807" s="25" t="s">
        <v>61</v>
      </c>
      <c r="AJ807" s="25" t="s">
        <v>61</v>
      </c>
      <c r="AK807" s="25" t="s">
        <v>74</v>
      </c>
      <c r="AP807" s="25">
        <v>6</v>
      </c>
      <c r="AQ807" s="34">
        <v>41911</v>
      </c>
      <c r="AR807" s="34">
        <v>41913</v>
      </c>
      <c r="AS807" s="36">
        <f t="shared" si="41"/>
        <v>2</v>
      </c>
      <c r="AT807" s="25" t="s">
        <v>4176</v>
      </c>
      <c r="AU807" s="25" t="s">
        <v>15</v>
      </c>
      <c r="AW807" s="38">
        <v>41911</v>
      </c>
      <c r="AX807" s="37" t="s">
        <v>6172</v>
      </c>
      <c r="AY807" s="38">
        <v>41932</v>
      </c>
      <c r="CF807" s="38">
        <v>41940</v>
      </c>
    </row>
    <row r="808" spans="2:84">
      <c r="B808" s="25" t="s">
        <v>6199</v>
      </c>
      <c r="C808" s="25">
        <v>1314229</v>
      </c>
      <c r="D808" s="25" t="s">
        <v>3591</v>
      </c>
      <c r="H808" s="25" t="s">
        <v>6200</v>
      </c>
      <c r="I808" s="25" t="s">
        <v>6201</v>
      </c>
      <c r="J808" s="25" t="s">
        <v>63</v>
      </c>
      <c r="K808" s="25">
        <v>34</v>
      </c>
      <c r="N808" s="25">
        <v>37</v>
      </c>
      <c r="P808" s="25">
        <v>7</v>
      </c>
      <c r="Q808" s="25" t="s">
        <v>66</v>
      </c>
      <c r="S808" s="25" t="s">
        <v>6202</v>
      </c>
      <c r="T808" s="25" t="str">
        <f t="shared" si="39"/>
        <v>KR 34   37  7 SUR  int 202</v>
      </c>
      <c r="U808" s="25" t="s">
        <v>61</v>
      </c>
      <c r="V808" s="25">
        <v>3333596</v>
      </c>
      <c r="W808" s="25" t="s">
        <v>6203</v>
      </c>
      <c r="X808" s="25" t="s">
        <v>80</v>
      </c>
      <c r="Y808" s="25">
        <v>39</v>
      </c>
      <c r="AA808" s="25" t="s">
        <v>66</v>
      </c>
      <c r="AB808" s="25">
        <v>35</v>
      </c>
      <c r="AD808" s="25">
        <v>9</v>
      </c>
      <c r="AH808" s="25" t="str">
        <f t="shared" si="40"/>
        <v xml:space="preserve">CL 39  SUR 35  9   </v>
      </c>
      <c r="AI808" s="25" t="s">
        <v>61</v>
      </c>
      <c r="AJ808" s="25">
        <v>2764812</v>
      </c>
      <c r="AK808" s="25" t="s">
        <v>211</v>
      </c>
      <c r="AP808" s="25">
        <v>9</v>
      </c>
      <c r="AQ808" s="34">
        <v>41911</v>
      </c>
      <c r="AR808" s="34">
        <v>41914</v>
      </c>
      <c r="AS808" s="36">
        <f t="shared" si="41"/>
        <v>3</v>
      </c>
      <c r="AT808" s="25" t="s">
        <v>4176</v>
      </c>
      <c r="AU808" s="25" t="s">
        <v>15</v>
      </c>
    </row>
    <row r="809" spans="2:84">
      <c r="B809" s="25" t="s">
        <v>6204</v>
      </c>
      <c r="C809" s="25">
        <v>1314278</v>
      </c>
      <c r="E809" s="25" t="s">
        <v>58</v>
      </c>
      <c r="G809" s="25" t="s">
        <v>6205</v>
      </c>
      <c r="H809" s="25" t="s">
        <v>6206</v>
      </c>
      <c r="I809" s="25" t="s">
        <v>6207</v>
      </c>
      <c r="J809" s="25" t="s">
        <v>63</v>
      </c>
      <c r="K809" s="25">
        <v>27</v>
      </c>
      <c r="N809" s="25">
        <v>23</v>
      </c>
      <c r="P809" s="25">
        <v>125</v>
      </c>
      <c r="Q809" s="25" t="s">
        <v>66</v>
      </c>
      <c r="T809" s="25" t="str">
        <f t="shared" si="39"/>
        <v xml:space="preserve">KR 27   23  125 SUR  </v>
      </c>
      <c r="U809" s="25" t="s">
        <v>61</v>
      </c>
      <c r="V809" s="25" t="s">
        <v>6208</v>
      </c>
      <c r="W809" s="25" t="s">
        <v>6209</v>
      </c>
      <c r="X809" s="25" t="s">
        <v>63</v>
      </c>
      <c r="Y809" s="25">
        <v>27</v>
      </c>
      <c r="AB809" s="25">
        <v>23</v>
      </c>
      <c r="AD809" s="25">
        <v>125</v>
      </c>
      <c r="AE809" s="25" t="s">
        <v>66</v>
      </c>
      <c r="AH809" s="25" t="str">
        <f t="shared" si="40"/>
        <v xml:space="preserve">KR 27   23  125 SUR  </v>
      </c>
      <c r="AI809" s="25" t="s">
        <v>61</v>
      </c>
      <c r="AJ809" s="25" t="s">
        <v>61</v>
      </c>
      <c r="AK809" s="25" t="s">
        <v>99</v>
      </c>
      <c r="AP809" s="25">
        <v>4</v>
      </c>
      <c r="AQ809" s="34">
        <v>41914</v>
      </c>
      <c r="AS809" s="36">
        <f t="shared" si="41"/>
        <v>-41914</v>
      </c>
      <c r="AT809" s="25" t="s">
        <v>4176</v>
      </c>
      <c r="AU809" s="25" t="s">
        <v>15</v>
      </c>
    </row>
    <row r="810" spans="2:84">
      <c r="B810" s="25" t="s">
        <v>6210</v>
      </c>
      <c r="C810" s="25">
        <v>1314276</v>
      </c>
      <c r="E810" s="25" t="s">
        <v>101</v>
      </c>
      <c r="H810" s="25" t="s">
        <v>6211</v>
      </c>
      <c r="I810" s="25" t="s">
        <v>6212</v>
      </c>
      <c r="J810" s="25" t="s">
        <v>80</v>
      </c>
      <c r="K810" s="25">
        <v>26</v>
      </c>
      <c r="M810" s="25" t="s">
        <v>66</v>
      </c>
      <c r="N810" s="25">
        <v>43</v>
      </c>
      <c r="O810" s="25" t="s">
        <v>83</v>
      </c>
      <c r="P810" s="25">
        <v>30</v>
      </c>
      <c r="T810" s="25" t="str">
        <f t="shared" si="39"/>
        <v xml:space="preserve">CL 26  SUR 43 A 30   </v>
      </c>
      <c r="U810" s="25" t="s">
        <v>61</v>
      </c>
      <c r="V810" s="25" t="s">
        <v>6213</v>
      </c>
      <c r="W810" s="25" t="s">
        <v>6214</v>
      </c>
      <c r="X810" s="25" t="s">
        <v>80</v>
      </c>
      <c r="Y810" s="25">
        <v>26</v>
      </c>
      <c r="AA810" s="25" t="s">
        <v>66</v>
      </c>
      <c r="AB810" s="25">
        <v>43</v>
      </c>
      <c r="AC810" s="25" t="s">
        <v>83</v>
      </c>
      <c r="AD810" s="25">
        <v>41</v>
      </c>
      <c r="AH810" s="25" t="str">
        <f t="shared" si="40"/>
        <v xml:space="preserve">CL 26  SUR 43 A 41   </v>
      </c>
      <c r="AI810" s="25" t="s">
        <v>61</v>
      </c>
      <c r="AJ810" s="25" t="s">
        <v>61</v>
      </c>
      <c r="AK810" s="25" t="s">
        <v>374</v>
      </c>
      <c r="AP810" s="25">
        <v>4</v>
      </c>
      <c r="AQ810" s="34">
        <v>41913</v>
      </c>
      <c r="AR810" s="34">
        <v>41933</v>
      </c>
      <c r="AS810" s="36">
        <f t="shared" si="41"/>
        <v>20</v>
      </c>
      <c r="AT810" s="25" t="s">
        <v>4176</v>
      </c>
      <c r="AU810" s="25" t="s">
        <v>195</v>
      </c>
      <c r="AW810" s="38">
        <v>41933</v>
      </c>
      <c r="AX810" s="37" t="s">
        <v>4999</v>
      </c>
      <c r="AY810" s="38">
        <v>41933</v>
      </c>
      <c r="CF810" s="38">
        <v>41999</v>
      </c>
    </row>
    <row r="811" spans="2:84">
      <c r="B811" s="25" t="s">
        <v>6215</v>
      </c>
      <c r="C811" s="25">
        <v>1313717</v>
      </c>
      <c r="D811" s="25" t="s">
        <v>3591</v>
      </c>
      <c r="H811" s="25" t="s">
        <v>6194</v>
      </c>
      <c r="I811" s="25" t="s">
        <v>6216</v>
      </c>
      <c r="T811" s="25" t="str">
        <f t="shared" si="39"/>
        <v xml:space="preserve">         </v>
      </c>
      <c r="U811" s="25" t="s">
        <v>61</v>
      </c>
      <c r="V811" s="25">
        <v>30233004</v>
      </c>
      <c r="W811" s="25" t="s">
        <v>4150</v>
      </c>
      <c r="AH811" s="25" t="str">
        <f t="shared" si="40"/>
        <v xml:space="preserve">         </v>
      </c>
      <c r="AI811" s="25" t="s">
        <v>61</v>
      </c>
      <c r="AJ811" s="25" t="s">
        <v>61</v>
      </c>
      <c r="AK811" s="25" t="s">
        <v>3530</v>
      </c>
      <c r="AP811" s="25">
        <v>8</v>
      </c>
      <c r="AQ811" s="34">
        <v>41890</v>
      </c>
      <c r="AR811" s="34">
        <v>41911</v>
      </c>
      <c r="AS811" s="36">
        <f t="shared" si="41"/>
        <v>21</v>
      </c>
      <c r="AT811" s="25" t="s">
        <v>4176</v>
      </c>
      <c r="AU811" s="25" t="s">
        <v>15</v>
      </c>
      <c r="BL811" s="38">
        <v>42010</v>
      </c>
      <c r="BM811" s="38">
        <v>42018</v>
      </c>
      <c r="CF811" s="38">
        <v>42018</v>
      </c>
    </row>
    <row r="812" spans="2:84">
      <c r="B812" s="25" t="s">
        <v>6217</v>
      </c>
      <c r="C812" s="25">
        <v>1313101</v>
      </c>
      <c r="D812" s="25" t="s">
        <v>3591</v>
      </c>
      <c r="H812" s="25" t="s">
        <v>6194</v>
      </c>
      <c r="I812" s="25" t="s">
        <v>6218</v>
      </c>
      <c r="J812" s="25" t="s">
        <v>80</v>
      </c>
      <c r="K812" s="25">
        <v>40</v>
      </c>
      <c r="L812" s="25" t="s">
        <v>104</v>
      </c>
      <c r="M812" s="25" t="s">
        <v>66</v>
      </c>
      <c r="N812" s="25">
        <v>27</v>
      </c>
      <c r="O812" s="25" t="s">
        <v>83</v>
      </c>
      <c r="P812" s="25">
        <v>0</v>
      </c>
      <c r="S812" s="25" t="s">
        <v>6219</v>
      </c>
      <c r="T812" s="25" t="str">
        <f t="shared" si="39"/>
        <v>CL 40 B SUR 27 A 0   int 103</v>
      </c>
      <c r="U812" s="25">
        <v>1036639944</v>
      </c>
      <c r="V812" s="25">
        <v>3012567910</v>
      </c>
      <c r="W812" s="25" t="s">
        <v>4150</v>
      </c>
      <c r="X812" s="25" t="s">
        <v>80</v>
      </c>
      <c r="Y812" s="25">
        <v>40</v>
      </c>
      <c r="Z812" s="25" t="s">
        <v>104</v>
      </c>
      <c r="AA812" s="25" t="s">
        <v>66</v>
      </c>
      <c r="AB812" s="25">
        <v>27</v>
      </c>
      <c r="AC812" s="25" t="s">
        <v>83</v>
      </c>
      <c r="AD812" s="25">
        <v>0</v>
      </c>
      <c r="AG812" s="25" t="s">
        <v>6009</v>
      </c>
      <c r="AH812" s="25" t="str">
        <f t="shared" si="40"/>
        <v>CL 40 B SUR 27 A 0   int 104</v>
      </c>
      <c r="AI812" s="25" t="s">
        <v>61</v>
      </c>
      <c r="AJ812" s="25" t="s">
        <v>61</v>
      </c>
      <c r="AK812" s="25" t="s">
        <v>3675</v>
      </c>
      <c r="AP812" s="25">
        <v>6</v>
      </c>
      <c r="AQ812" s="34">
        <v>41872</v>
      </c>
      <c r="AR812" s="34">
        <v>41886</v>
      </c>
      <c r="AS812" s="36">
        <f t="shared" si="41"/>
        <v>14</v>
      </c>
      <c r="AT812" s="25" t="s">
        <v>4176</v>
      </c>
      <c r="AU812" s="25" t="s">
        <v>202</v>
      </c>
    </row>
    <row r="813" spans="2:84">
      <c r="B813" s="25" t="s">
        <v>6220</v>
      </c>
      <c r="C813" s="25">
        <v>1313452</v>
      </c>
      <c r="D813" s="25" t="s">
        <v>3591</v>
      </c>
      <c r="H813" s="25" t="s">
        <v>6221</v>
      </c>
      <c r="I813" s="25" t="s">
        <v>6222</v>
      </c>
      <c r="T813" s="25" t="str">
        <f t="shared" si="39"/>
        <v xml:space="preserve">         </v>
      </c>
      <c r="U813" s="25">
        <v>43841009</v>
      </c>
      <c r="V813" s="25">
        <v>2665050</v>
      </c>
      <c r="W813" s="25" t="s">
        <v>4150</v>
      </c>
      <c r="X813" s="25" t="s">
        <v>80</v>
      </c>
      <c r="Y813" s="25">
        <v>44</v>
      </c>
      <c r="AA813" s="25" t="s">
        <v>66</v>
      </c>
      <c r="AB813" s="25">
        <v>41</v>
      </c>
      <c r="AD813" s="25">
        <v>35</v>
      </c>
      <c r="AG813" s="25">
        <v>101</v>
      </c>
      <c r="AH813" s="25" t="str">
        <f t="shared" si="40"/>
        <v>CL 44  SUR 41  35   101</v>
      </c>
      <c r="AI813" s="25" t="s">
        <v>61</v>
      </c>
      <c r="AJ813" s="25" t="s">
        <v>61</v>
      </c>
      <c r="AK813" s="25" t="s">
        <v>67</v>
      </c>
      <c r="AP813" s="25">
        <v>7</v>
      </c>
      <c r="AQ813" s="34">
        <v>41879</v>
      </c>
      <c r="AR813" s="34">
        <v>41886</v>
      </c>
      <c r="AS813" s="36">
        <f t="shared" si="41"/>
        <v>7</v>
      </c>
      <c r="AT813" s="25" t="s">
        <v>4176</v>
      </c>
      <c r="AU813" s="25" t="s">
        <v>15</v>
      </c>
    </row>
    <row r="814" spans="2:84">
      <c r="B814" s="25" t="s">
        <v>6223</v>
      </c>
      <c r="C814" s="25">
        <v>1312491</v>
      </c>
      <c r="D814" s="25" t="s">
        <v>3591</v>
      </c>
      <c r="H814" s="25" t="s">
        <v>4724</v>
      </c>
      <c r="I814" s="25" t="s">
        <v>6224</v>
      </c>
      <c r="T814" s="25" t="str">
        <f t="shared" si="39"/>
        <v xml:space="preserve">         </v>
      </c>
      <c r="U814" s="25">
        <v>70552699</v>
      </c>
      <c r="V814" s="25">
        <v>3332078</v>
      </c>
      <c r="W814" s="25" t="s">
        <v>4150</v>
      </c>
      <c r="X814" s="25" t="s">
        <v>80</v>
      </c>
      <c r="Y814" s="25">
        <v>40</v>
      </c>
      <c r="Z814" s="25" t="s">
        <v>298</v>
      </c>
      <c r="AA814" s="25" t="s">
        <v>66</v>
      </c>
      <c r="AB814" s="25">
        <v>30</v>
      </c>
      <c r="AD814" s="25">
        <v>91</v>
      </c>
      <c r="AH814" s="25" t="str">
        <f t="shared" si="40"/>
        <v xml:space="preserve">CL 40 AA SUR 30  91   </v>
      </c>
      <c r="AI814" s="25" t="s">
        <v>61</v>
      </c>
      <c r="AJ814" s="25" t="s">
        <v>61</v>
      </c>
      <c r="AK814" s="25" t="s">
        <v>3937</v>
      </c>
      <c r="AP814" s="25">
        <v>6</v>
      </c>
      <c r="AQ814" s="34">
        <v>41844</v>
      </c>
      <c r="AR814" s="34">
        <v>41857</v>
      </c>
      <c r="AS814" s="36">
        <f t="shared" si="41"/>
        <v>13</v>
      </c>
      <c r="AT814" s="25" t="s">
        <v>4176</v>
      </c>
      <c r="AU814" s="25" t="s">
        <v>15</v>
      </c>
    </row>
    <row r="815" spans="2:84">
      <c r="B815" s="25" t="s">
        <v>6225</v>
      </c>
      <c r="C815" s="25">
        <v>1313701</v>
      </c>
      <c r="D815" s="25" t="s">
        <v>3591</v>
      </c>
      <c r="H815" s="25" t="s">
        <v>6226</v>
      </c>
      <c r="I815" s="25" t="s">
        <v>3870</v>
      </c>
      <c r="T815" s="25" t="str">
        <f t="shared" si="39"/>
        <v xml:space="preserve">         </v>
      </c>
      <c r="U815" s="25" t="s">
        <v>61</v>
      </c>
      <c r="V815" s="25" t="s">
        <v>61</v>
      </c>
      <c r="W815" s="25" t="s">
        <v>6227</v>
      </c>
      <c r="X815" s="25" t="s">
        <v>63</v>
      </c>
      <c r="Y815" s="25">
        <v>24</v>
      </c>
      <c r="Z815" s="25" t="s">
        <v>170</v>
      </c>
      <c r="AB815" s="25">
        <v>41</v>
      </c>
      <c r="AC815" s="25" t="s">
        <v>104</v>
      </c>
      <c r="AD815" s="25">
        <v>55</v>
      </c>
      <c r="AE815" s="25" t="s">
        <v>66</v>
      </c>
      <c r="AH815" s="25" t="str">
        <f t="shared" si="40"/>
        <v xml:space="preserve">KR 24 D  41 B 55 SUR  </v>
      </c>
      <c r="AI815" s="25" t="s">
        <v>61</v>
      </c>
      <c r="AJ815" s="25" t="s">
        <v>61</v>
      </c>
      <c r="AK815" s="25" t="s">
        <v>322</v>
      </c>
      <c r="AP815" s="25">
        <v>6</v>
      </c>
      <c r="AQ815" s="34">
        <v>41890</v>
      </c>
      <c r="AR815" s="34">
        <v>41904</v>
      </c>
      <c r="AS815" s="36">
        <f t="shared" si="41"/>
        <v>14</v>
      </c>
      <c r="AT815" s="25" t="s">
        <v>792</v>
      </c>
      <c r="AU815" s="25" t="s">
        <v>15</v>
      </c>
    </row>
    <row r="816" spans="2:84">
      <c r="B816" s="25" t="s">
        <v>6228</v>
      </c>
      <c r="C816" s="25">
        <v>1314257</v>
      </c>
      <c r="E816" s="25" t="s">
        <v>101</v>
      </c>
      <c r="H816" s="25" t="s">
        <v>5893</v>
      </c>
      <c r="I816" s="25" t="s">
        <v>6089</v>
      </c>
      <c r="T816" s="25" t="str">
        <f t="shared" si="39"/>
        <v xml:space="preserve">         </v>
      </c>
      <c r="U816" s="25" t="s">
        <v>61</v>
      </c>
      <c r="V816" s="25" t="s">
        <v>61</v>
      </c>
      <c r="W816" s="25" t="s">
        <v>6229</v>
      </c>
      <c r="X816" s="25" t="s">
        <v>63</v>
      </c>
      <c r="Y816" s="25">
        <v>39</v>
      </c>
      <c r="AB816" s="25">
        <v>36</v>
      </c>
      <c r="AE816" s="25" t="s">
        <v>66</v>
      </c>
      <c r="AH816" s="25" t="str">
        <f t="shared" si="40"/>
        <v xml:space="preserve">KR 39   36   SUR  </v>
      </c>
      <c r="AI816" s="25" t="s">
        <v>61</v>
      </c>
      <c r="AJ816" s="25" t="s">
        <v>61</v>
      </c>
      <c r="AK816" s="25" t="s">
        <v>147</v>
      </c>
      <c r="AP816" s="25">
        <v>9</v>
      </c>
      <c r="AQ816" s="34">
        <v>41922</v>
      </c>
      <c r="AR816" s="34">
        <v>41922</v>
      </c>
      <c r="AS816" s="36">
        <f t="shared" si="41"/>
        <v>0</v>
      </c>
      <c r="AT816" s="25" t="s">
        <v>3256</v>
      </c>
      <c r="AU816" s="25" t="s">
        <v>15</v>
      </c>
    </row>
    <row r="817" spans="1:84">
      <c r="B817" s="25" t="s">
        <v>6230</v>
      </c>
      <c r="C817" s="25">
        <v>1314261</v>
      </c>
      <c r="E817" s="25" t="s">
        <v>101</v>
      </c>
      <c r="H817" s="25" t="s">
        <v>5893</v>
      </c>
      <c r="I817" s="25" t="s">
        <v>6089</v>
      </c>
      <c r="T817" s="25" t="str">
        <f t="shared" si="39"/>
        <v xml:space="preserve">         </v>
      </c>
      <c r="U817" s="25" t="s">
        <v>61</v>
      </c>
      <c r="V817" s="25" t="s">
        <v>61</v>
      </c>
      <c r="W817" s="25" t="s">
        <v>6231</v>
      </c>
      <c r="X817" s="25" t="s">
        <v>80</v>
      </c>
      <c r="Y817" s="25">
        <v>36</v>
      </c>
      <c r="AA817" s="25" t="s">
        <v>66</v>
      </c>
      <c r="AB817" s="25">
        <v>42</v>
      </c>
      <c r="AD817" s="25">
        <v>53</v>
      </c>
      <c r="AH817" s="25" t="str">
        <f t="shared" si="40"/>
        <v xml:space="preserve">CL 36  SUR 42  53   </v>
      </c>
      <c r="AI817" s="25" t="s">
        <v>61</v>
      </c>
      <c r="AJ817" s="25" t="s">
        <v>61</v>
      </c>
      <c r="AK817" s="25" t="s">
        <v>147</v>
      </c>
      <c r="AP817" s="25">
        <v>9</v>
      </c>
      <c r="AQ817" s="34">
        <v>41923</v>
      </c>
      <c r="AR817" s="34">
        <v>41922</v>
      </c>
      <c r="AS817" s="36">
        <v>0</v>
      </c>
      <c r="AT817" s="25" t="s">
        <v>3256</v>
      </c>
      <c r="AU817" s="25" t="s">
        <v>15</v>
      </c>
    </row>
    <row r="818" spans="1:84">
      <c r="B818" s="25" t="s">
        <v>6232</v>
      </c>
      <c r="C818" s="25">
        <v>1314258</v>
      </c>
      <c r="E818" s="25" t="s">
        <v>101</v>
      </c>
      <c r="H818" s="25" t="s">
        <v>5893</v>
      </c>
      <c r="I818" s="25" t="s">
        <v>6089</v>
      </c>
      <c r="T818" s="25" t="str">
        <f t="shared" si="39"/>
        <v xml:space="preserve">         </v>
      </c>
      <c r="U818" s="25" t="s">
        <v>61</v>
      </c>
      <c r="V818" s="25" t="s">
        <v>61</v>
      </c>
      <c r="W818" s="25" t="s">
        <v>6233</v>
      </c>
      <c r="X818" s="25" t="s">
        <v>63</v>
      </c>
      <c r="Y818" s="25">
        <v>43</v>
      </c>
      <c r="AB818" s="25">
        <v>36</v>
      </c>
      <c r="AD818" s="25">
        <v>6</v>
      </c>
      <c r="AE818" s="25" t="s">
        <v>66</v>
      </c>
      <c r="AH818" s="25" t="str">
        <f t="shared" si="40"/>
        <v xml:space="preserve">KR 43   36  6 SUR  </v>
      </c>
      <c r="AI818" s="25" t="s">
        <v>61</v>
      </c>
      <c r="AJ818" s="25" t="s">
        <v>61</v>
      </c>
      <c r="AK818" s="25" t="s">
        <v>147</v>
      </c>
      <c r="AP818" s="25">
        <v>9</v>
      </c>
      <c r="AQ818" s="34">
        <v>41922</v>
      </c>
      <c r="AR818" s="34">
        <v>41922</v>
      </c>
      <c r="AS818" s="36">
        <v>0</v>
      </c>
      <c r="AT818" s="25" t="s">
        <v>3256</v>
      </c>
      <c r="AU818" s="25" t="s">
        <v>15</v>
      </c>
    </row>
    <row r="819" spans="1:84">
      <c r="B819" s="25" t="s">
        <v>6234</v>
      </c>
      <c r="C819" s="25">
        <v>1314260</v>
      </c>
      <c r="E819" s="25" t="s">
        <v>101</v>
      </c>
      <c r="H819" s="25" t="s">
        <v>5893</v>
      </c>
      <c r="I819" s="25" t="s">
        <v>6089</v>
      </c>
      <c r="T819" s="25" t="str">
        <f t="shared" si="39"/>
        <v xml:space="preserve">         </v>
      </c>
      <c r="U819" s="25" t="s">
        <v>61</v>
      </c>
      <c r="V819" s="25" t="s">
        <v>61</v>
      </c>
      <c r="W819" s="25" t="s">
        <v>6235</v>
      </c>
      <c r="X819" s="25" t="s">
        <v>80</v>
      </c>
      <c r="Y819" s="25">
        <v>36</v>
      </c>
      <c r="AA819" s="25" t="s">
        <v>66</v>
      </c>
      <c r="AB819" s="25">
        <v>42</v>
      </c>
      <c r="AD819" s="25">
        <v>46</v>
      </c>
      <c r="AH819" s="25" t="str">
        <f t="shared" si="40"/>
        <v xml:space="preserve">CL 36  SUR 42  46   </v>
      </c>
      <c r="AI819" s="25" t="s">
        <v>61</v>
      </c>
      <c r="AJ819" s="25" t="s">
        <v>61</v>
      </c>
      <c r="AK819" s="25" t="s">
        <v>147</v>
      </c>
      <c r="AP819" s="25">
        <v>9</v>
      </c>
      <c r="AQ819" s="34">
        <v>41922</v>
      </c>
      <c r="AR819" s="34">
        <v>41922</v>
      </c>
      <c r="AS819" s="36">
        <f t="shared" si="41"/>
        <v>0</v>
      </c>
      <c r="AT819" s="25" t="s">
        <v>3256</v>
      </c>
      <c r="AU819" s="25" t="s">
        <v>15</v>
      </c>
    </row>
    <row r="820" spans="1:84">
      <c r="B820" s="25" t="s">
        <v>6236</v>
      </c>
      <c r="C820" s="25">
        <v>1314259</v>
      </c>
      <c r="E820" s="25" t="s">
        <v>101</v>
      </c>
      <c r="H820" s="25" t="s">
        <v>5893</v>
      </c>
      <c r="I820" s="25" t="s">
        <v>6089</v>
      </c>
      <c r="T820" s="25" t="str">
        <f t="shared" si="39"/>
        <v xml:space="preserve">         </v>
      </c>
      <c r="U820" s="25" t="s">
        <v>61</v>
      </c>
      <c r="V820" s="25" t="s">
        <v>61</v>
      </c>
      <c r="W820" s="25" t="s">
        <v>5891</v>
      </c>
      <c r="X820" s="25" t="s">
        <v>80</v>
      </c>
      <c r="Y820" s="25">
        <v>39</v>
      </c>
      <c r="AA820" s="25" t="s">
        <v>66</v>
      </c>
      <c r="AB820" s="25">
        <v>37</v>
      </c>
      <c r="AD820" s="25">
        <v>30</v>
      </c>
      <c r="AH820" s="25" t="str">
        <f t="shared" si="40"/>
        <v xml:space="preserve">CL 39  SUR 37  30   </v>
      </c>
      <c r="AI820" s="25" t="s">
        <v>61</v>
      </c>
      <c r="AJ820" s="25" t="s">
        <v>61</v>
      </c>
      <c r="AK820" s="25" t="s">
        <v>147</v>
      </c>
      <c r="AP820" s="25">
        <v>9</v>
      </c>
      <c r="AQ820" s="34">
        <v>41922</v>
      </c>
      <c r="AR820" s="34">
        <v>41922</v>
      </c>
      <c r="AS820" s="36">
        <f t="shared" si="41"/>
        <v>0</v>
      </c>
      <c r="AT820" s="25" t="s">
        <v>3256</v>
      </c>
      <c r="AU820" s="25" t="s">
        <v>15</v>
      </c>
    </row>
    <row r="821" spans="1:84">
      <c r="B821" s="25" t="s">
        <v>6237</v>
      </c>
      <c r="C821" s="25" t="s">
        <v>6238</v>
      </c>
      <c r="D821" s="25" t="s">
        <v>125</v>
      </c>
      <c r="H821" s="25" t="s">
        <v>6239</v>
      </c>
      <c r="I821" s="25" t="s">
        <v>6089</v>
      </c>
      <c r="T821" s="25" t="str">
        <f t="shared" si="39"/>
        <v xml:space="preserve">         </v>
      </c>
      <c r="U821" s="25" t="s">
        <v>61</v>
      </c>
      <c r="V821" s="25" t="s">
        <v>61</v>
      </c>
      <c r="W821" s="25" t="s">
        <v>6240</v>
      </c>
      <c r="X821" s="25" t="s">
        <v>80</v>
      </c>
      <c r="Y821" s="25">
        <v>46</v>
      </c>
      <c r="Z821" s="25" t="s">
        <v>83</v>
      </c>
      <c r="AA821" s="25" t="s">
        <v>66</v>
      </c>
      <c r="AB821" s="25">
        <v>43</v>
      </c>
      <c r="AD821" s="25">
        <v>100</v>
      </c>
      <c r="AH821" s="25" t="str">
        <f t="shared" si="40"/>
        <v xml:space="preserve">CL 46 A SUR 43  100   </v>
      </c>
      <c r="AI821" s="25" t="s">
        <v>61</v>
      </c>
      <c r="AJ821" s="25">
        <v>2704537</v>
      </c>
      <c r="AK821" s="25" t="s">
        <v>131</v>
      </c>
      <c r="AP821" s="25">
        <v>8</v>
      </c>
      <c r="AQ821" s="34">
        <v>41877</v>
      </c>
      <c r="AR821" s="34">
        <v>41877</v>
      </c>
      <c r="AS821" s="36">
        <f t="shared" si="41"/>
        <v>0</v>
      </c>
      <c r="AT821" s="25" t="s">
        <v>792</v>
      </c>
      <c r="AU821" s="25" t="s">
        <v>15</v>
      </c>
      <c r="AW821" s="38">
        <v>41883</v>
      </c>
      <c r="AX821" s="37" t="s">
        <v>2349</v>
      </c>
    </row>
    <row r="822" spans="1:84">
      <c r="A822" s="25" t="s">
        <v>6241</v>
      </c>
      <c r="B822" s="25" t="s">
        <v>6242</v>
      </c>
      <c r="C822" s="25" t="s">
        <v>6243</v>
      </c>
      <c r="D822" s="25" t="s">
        <v>3686</v>
      </c>
      <c r="H822" s="25" t="s">
        <v>6244</v>
      </c>
      <c r="I822" s="25" t="s">
        <v>6245</v>
      </c>
      <c r="J822" s="25" t="s">
        <v>80</v>
      </c>
      <c r="K822" s="25">
        <v>36</v>
      </c>
      <c r="L822" s="25" t="s">
        <v>170</v>
      </c>
      <c r="M822" s="25" t="s">
        <v>66</v>
      </c>
      <c r="N822" s="25">
        <v>26</v>
      </c>
      <c r="O822" s="25" t="s">
        <v>83</v>
      </c>
      <c r="P822" s="25">
        <v>6</v>
      </c>
      <c r="T822" s="25" t="str">
        <f t="shared" si="39"/>
        <v xml:space="preserve">CL 36 D SUR 26 A 6   </v>
      </c>
      <c r="U822" s="25" t="s">
        <v>61</v>
      </c>
      <c r="V822" s="25" t="s">
        <v>61</v>
      </c>
      <c r="W822" s="25" t="s">
        <v>4150</v>
      </c>
      <c r="AH822" s="25" t="str">
        <f t="shared" si="40"/>
        <v xml:space="preserve">         </v>
      </c>
      <c r="AI822" s="25" t="s">
        <v>61</v>
      </c>
      <c r="AJ822" s="25" t="s">
        <v>61</v>
      </c>
      <c r="AK822" s="25" t="s">
        <v>347</v>
      </c>
      <c r="AP822" s="25">
        <v>10</v>
      </c>
      <c r="AQ822" s="34">
        <v>41912</v>
      </c>
      <c r="AR822" s="34">
        <v>41912</v>
      </c>
      <c r="AS822" s="36">
        <f t="shared" si="41"/>
        <v>0</v>
      </c>
      <c r="AT822" s="25" t="s">
        <v>4176</v>
      </c>
      <c r="AU822" s="25" t="s">
        <v>15</v>
      </c>
    </row>
    <row r="823" spans="1:84">
      <c r="B823" s="25" t="s">
        <v>6246</v>
      </c>
      <c r="C823" s="25">
        <v>1314268</v>
      </c>
      <c r="E823" s="25" t="s">
        <v>58</v>
      </c>
      <c r="H823" s="25" t="s">
        <v>6247</v>
      </c>
      <c r="I823" s="25" t="s">
        <v>6248</v>
      </c>
      <c r="J823" s="25" t="s">
        <v>63</v>
      </c>
      <c r="K823" s="25">
        <v>48</v>
      </c>
      <c r="N823" s="25">
        <v>30</v>
      </c>
      <c r="O823" s="25" t="s">
        <v>104</v>
      </c>
      <c r="Q823" s="25" t="s">
        <v>66</v>
      </c>
      <c r="T823" s="25" t="str">
        <f t="shared" si="39"/>
        <v xml:space="preserve">KR 48   30 B  SUR  </v>
      </c>
      <c r="U823" s="25" t="s">
        <v>61</v>
      </c>
      <c r="V823" s="25" t="s">
        <v>61</v>
      </c>
      <c r="W823" s="25" t="s">
        <v>4150</v>
      </c>
      <c r="X823" s="25" t="s">
        <v>63</v>
      </c>
      <c r="Y823" s="25">
        <v>27</v>
      </c>
      <c r="AB823" s="25">
        <v>38</v>
      </c>
      <c r="AC823" s="25" t="s">
        <v>104</v>
      </c>
      <c r="AE823" s="25" t="s">
        <v>66</v>
      </c>
      <c r="AH823" s="25" t="str">
        <f t="shared" si="40"/>
        <v xml:space="preserve">KR 27   38 B  SUR  </v>
      </c>
      <c r="AI823" s="25" t="s">
        <v>61</v>
      </c>
      <c r="AJ823" s="25" t="s">
        <v>61</v>
      </c>
      <c r="AK823" s="25" t="s">
        <v>3937</v>
      </c>
      <c r="AP823" s="25">
        <v>6</v>
      </c>
      <c r="AQ823" s="34">
        <v>41922</v>
      </c>
      <c r="AR823" s="34">
        <v>41922</v>
      </c>
      <c r="AS823" s="36">
        <f t="shared" si="41"/>
        <v>0</v>
      </c>
      <c r="AT823" s="25" t="s">
        <v>4176</v>
      </c>
      <c r="AU823" s="25" t="s">
        <v>15</v>
      </c>
      <c r="AW823" s="38">
        <v>41922</v>
      </c>
      <c r="AX823" s="37" t="s">
        <v>5255</v>
      </c>
      <c r="AY823" s="38">
        <v>41912</v>
      </c>
      <c r="CF823" s="38">
        <v>41928</v>
      </c>
    </row>
    <row r="824" spans="1:84">
      <c r="B824" s="25" t="s">
        <v>6249</v>
      </c>
      <c r="C824" s="25">
        <v>1314364</v>
      </c>
      <c r="D824" s="25" t="s">
        <v>3538</v>
      </c>
      <c r="H824" s="25" t="s">
        <v>6250</v>
      </c>
      <c r="I824" s="25" t="s">
        <v>2959</v>
      </c>
      <c r="T824" s="25" t="str">
        <f t="shared" si="39"/>
        <v xml:space="preserve">         </v>
      </c>
      <c r="U824" s="25" t="s">
        <v>61</v>
      </c>
      <c r="V824" s="25" t="s">
        <v>61</v>
      </c>
      <c r="W824" s="25" t="s">
        <v>4150</v>
      </c>
      <c r="X824" s="25" t="s">
        <v>63</v>
      </c>
      <c r="Y824" s="25">
        <v>39</v>
      </c>
      <c r="Z824" s="25" t="s">
        <v>83</v>
      </c>
      <c r="AB824" s="25">
        <v>48</v>
      </c>
      <c r="AC824" s="25" t="s">
        <v>81</v>
      </c>
      <c r="AD824" s="25">
        <v>32</v>
      </c>
      <c r="AE824" s="25" t="s">
        <v>66</v>
      </c>
      <c r="AH824" s="25" t="str">
        <f t="shared" si="40"/>
        <v xml:space="preserve">KR 39 A  48 C 32 SUR  </v>
      </c>
      <c r="AI824" s="25" t="s">
        <v>61</v>
      </c>
      <c r="AJ824" s="25" t="s">
        <v>61</v>
      </c>
      <c r="AK824" s="25" t="s">
        <v>225</v>
      </c>
      <c r="AP824" s="25">
        <v>7</v>
      </c>
      <c r="AQ824" s="34">
        <v>41919</v>
      </c>
      <c r="AS824" s="36">
        <f t="shared" si="41"/>
        <v>-41919</v>
      </c>
      <c r="AT824" s="25" t="s">
        <v>4176</v>
      </c>
      <c r="AU824" s="25" t="s">
        <v>15</v>
      </c>
      <c r="AW824" s="38">
        <v>41919</v>
      </c>
      <c r="AX824" s="37" t="s">
        <v>5612</v>
      </c>
      <c r="AY824" s="38">
        <v>41933</v>
      </c>
      <c r="CF824" s="38">
        <v>41940</v>
      </c>
    </row>
    <row r="825" spans="1:84">
      <c r="B825" s="25" t="s">
        <v>6251</v>
      </c>
      <c r="C825" s="25">
        <v>1314394</v>
      </c>
      <c r="E825" s="25" t="s">
        <v>58</v>
      </c>
      <c r="H825" s="25" t="s">
        <v>1067</v>
      </c>
      <c r="I825" s="25" t="s">
        <v>6089</v>
      </c>
      <c r="T825" s="25" t="str">
        <f t="shared" si="39"/>
        <v xml:space="preserve">         </v>
      </c>
      <c r="U825" s="25" t="s">
        <v>61</v>
      </c>
      <c r="V825" s="25" t="s">
        <v>61</v>
      </c>
      <c r="W825" s="25" t="s">
        <v>4150</v>
      </c>
      <c r="X825" s="25" t="s">
        <v>146</v>
      </c>
      <c r="Y825" s="25">
        <v>34</v>
      </c>
      <c r="Z825" s="25" t="s">
        <v>136</v>
      </c>
      <c r="AB825" s="25">
        <v>32</v>
      </c>
      <c r="AC825" s="25" t="s">
        <v>81</v>
      </c>
      <c r="AD825" s="25">
        <v>88</v>
      </c>
      <c r="AH825" s="25" t="str">
        <f t="shared" si="40"/>
        <v xml:space="preserve">TR 34 DD  32 C 88   </v>
      </c>
      <c r="AI825" s="25" t="s">
        <v>61</v>
      </c>
      <c r="AJ825" s="25" t="s">
        <v>61</v>
      </c>
      <c r="AK825" s="25" t="s">
        <v>279</v>
      </c>
      <c r="AP825" s="25">
        <v>9</v>
      </c>
      <c r="AQ825" s="34">
        <v>41919</v>
      </c>
      <c r="AS825" s="36">
        <f t="shared" si="41"/>
        <v>-41919</v>
      </c>
      <c r="AT825" s="25" t="s">
        <v>4176</v>
      </c>
      <c r="AU825" s="25" t="s">
        <v>15</v>
      </c>
      <c r="AW825" s="38">
        <v>41919</v>
      </c>
      <c r="AX825" s="37" t="s">
        <v>5547</v>
      </c>
      <c r="AY825" s="38">
        <v>41933</v>
      </c>
      <c r="CF825" s="38">
        <v>41940</v>
      </c>
    </row>
    <row r="826" spans="1:84">
      <c r="B826" s="25" t="s">
        <v>6252</v>
      </c>
      <c r="C826" s="25">
        <v>1314395</v>
      </c>
      <c r="E826" s="25" t="s">
        <v>58</v>
      </c>
      <c r="H826" s="25" t="s">
        <v>1067</v>
      </c>
      <c r="I826" s="25" t="s">
        <v>6089</v>
      </c>
      <c r="T826" s="25" t="str">
        <f t="shared" si="39"/>
        <v xml:space="preserve">         </v>
      </c>
      <c r="U826" s="25" t="s">
        <v>61</v>
      </c>
      <c r="V826" s="25" t="s">
        <v>61</v>
      </c>
      <c r="W826" s="25" t="s">
        <v>6253</v>
      </c>
      <c r="X826" s="25" t="s">
        <v>146</v>
      </c>
      <c r="Y826" s="25">
        <v>34</v>
      </c>
      <c r="Z826" s="25" t="s">
        <v>81</v>
      </c>
      <c r="AA826" s="25" t="s">
        <v>66</v>
      </c>
      <c r="AB826" s="25">
        <v>32</v>
      </c>
      <c r="AC826" s="25" t="s">
        <v>170</v>
      </c>
      <c r="AD826" s="25">
        <v>13</v>
      </c>
      <c r="AH826" s="25" t="str">
        <f t="shared" si="40"/>
        <v xml:space="preserve">TR 34 C SUR 32 D 13   </v>
      </c>
      <c r="AI826" s="25" t="s">
        <v>61</v>
      </c>
      <c r="AJ826" s="25" t="s">
        <v>61</v>
      </c>
      <c r="AK826" s="25" t="s">
        <v>153</v>
      </c>
      <c r="AP826" s="25">
        <v>3</v>
      </c>
      <c r="AQ826" s="34">
        <v>41919</v>
      </c>
      <c r="AS826" s="36">
        <f t="shared" si="41"/>
        <v>-41919</v>
      </c>
      <c r="AT826" s="25" t="s">
        <v>4176</v>
      </c>
      <c r="AU826" s="25" t="s">
        <v>15</v>
      </c>
      <c r="AW826" s="38">
        <v>41919</v>
      </c>
      <c r="AX826" s="37" t="s">
        <v>5695</v>
      </c>
      <c r="AY826" s="38">
        <v>41919</v>
      </c>
      <c r="CF826" s="38">
        <v>41932</v>
      </c>
    </row>
    <row r="827" spans="1:84">
      <c r="B827" s="25" t="s">
        <v>6254</v>
      </c>
      <c r="C827" s="25">
        <v>1314393</v>
      </c>
      <c r="D827" s="25" t="s">
        <v>3538</v>
      </c>
      <c r="H827" s="25" t="s">
        <v>6255</v>
      </c>
      <c r="I827" s="25" t="s">
        <v>6089</v>
      </c>
      <c r="T827" s="25" t="str">
        <f t="shared" si="39"/>
        <v xml:space="preserve">         </v>
      </c>
      <c r="U827" s="25" t="s">
        <v>61</v>
      </c>
      <c r="V827" s="25" t="s">
        <v>61</v>
      </c>
      <c r="W827" s="25" t="s">
        <v>6256</v>
      </c>
      <c r="X827" s="25" t="s">
        <v>63</v>
      </c>
      <c r="Y827" s="25">
        <v>40</v>
      </c>
      <c r="AB827" s="25">
        <v>47</v>
      </c>
      <c r="AD827" s="25">
        <v>45</v>
      </c>
      <c r="AE827" s="25" t="s">
        <v>66</v>
      </c>
      <c r="AH827" s="25" t="str">
        <f t="shared" si="40"/>
        <v xml:space="preserve">KR 40   47  45 SUR  </v>
      </c>
      <c r="AI827" s="25" t="s">
        <v>61</v>
      </c>
      <c r="AJ827" s="25">
        <v>3026865</v>
      </c>
      <c r="AK827" s="25" t="s">
        <v>3626</v>
      </c>
      <c r="AP827" s="25">
        <v>7</v>
      </c>
      <c r="AQ827" s="34">
        <v>41913</v>
      </c>
      <c r="AS827" s="36">
        <f t="shared" si="41"/>
        <v>-41913</v>
      </c>
      <c r="AT827" s="25" t="s">
        <v>4176</v>
      </c>
      <c r="AU827" s="25" t="s">
        <v>252</v>
      </c>
    </row>
    <row r="828" spans="1:84">
      <c r="B828" s="25" t="s">
        <v>6257</v>
      </c>
      <c r="C828" s="25">
        <v>1314380</v>
      </c>
      <c r="D828" s="25" t="s">
        <v>3928</v>
      </c>
      <c r="H828" s="25" t="s">
        <v>6258</v>
      </c>
      <c r="I828" s="25" t="s">
        <v>6089</v>
      </c>
      <c r="T828" s="25" t="str">
        <f t="shared" si="39"/>
        <v xml:space="preserve">         </v>
      </c>
      <c r="U828" s="25" t="s">
        <v>61</v>
      </c>
      <c r="V828" s="25" t="s">
        <v>61</v>
      </c>
      <c r="W828" s="25" t="s">
        <v>82</v>
      </c>
      <c r="X828" s="25" t="s">
        <v>80</v>
      </c>
      <c r="Y828" s="25">
        <v>40</v>
      </c>
      <c r="Z828" s="25" t="s">
        <v>83</v>
      </c>
      <c r="AA828" s="25" t="s">
        <v>66</v>
      </c>
      <c r="AB828" s="25">
        <v>32</v>
      </c>
      <c r="AC828" s="25" t="s">
        <v>104</v>
      </c>
      <c r="AH828" s="25" t="str">
        <f t="shared" si="40"/>
        <v xml:space="preserve">CL 40 A SUR 32 B    </v>
      </c>
      <c r="AI828" s="25" t="s">
        <v>61</v>
      </c>
      <c r="AJ828" s="25" t="s">
        <v>61</v>
      </c>
      <c r="AK828" s="25" t="s">
        <v>67</v>
      </c>
      <c r="AP828" s="25">
        <v>7</v>
      </c>
      <c r="AQ828" s="34">
        <v>41920</v>
      </c>
      <c r="AS828" s="36">
        <f t="shared" si="41"/>
        <v>-41920</v>
      </c>
      <c r="AT828" s="25" t="s">
        <v>4176</v>
      </c>
      <c r="AU828" s="25" t="s">
        <v>252</v>
      </c>
    </row>
    <row r="829" spans="1:84">
      <c r="B829" s="25" t="s">
        <v>6259</v>
      </c>
      <c r="C829" s="25" t="s">
        <v>6260</v>
      </c>
      <c r="D829" s="25" t="s">
        <v>94</v>
      </c>
      <c r="H829" s="25" t="s">
        <v>6261</v>
      </c>
      <c r="I829" s="25" t="s">
        <v>6089</v>
      </c>
      <c r="T829" s="25" t="str">
        <f t="shared" si="39"/>
        <v xml:space="preserve">         </v>
      </c>
      <c r="U829" s="25" t="s">
        <v>61</v>
      </c>
      <c r="V829" s="25" t="s">
        <v>61</v>
      </c>
      <c r="W829" s="25" t="s">
        <v>6262</v>
      </c>
      <c r="X829" s="25" t="s">
        <v>80</v>
      </c>
      <c r="Y829" s="25">
        <v>113</v>
      </c>
      <c r="AB829" s="25">
        <v>7</v>
      </c>
      <c r="AD829" s="25">
        <v>21</v>
      </c>
      <c r="AG829" s="25" t="s">
        <v>6263</v>
      </c>
      <c r="AH829" s="25" t="str">
        <f t="shared" si="40"/>
        <v>CL 113   7  21   of 911</v>
      </c>
      <c r="AI829" s="25">
        <v>830000036</v>
      </c>
      <c r="AJ829" s="25" t="s">
        <v>61</v>
      </c>
      <c r="AK829" s="25" t="s">
        <v>91</v>
      </c>
      <c r="AP829" s="25">
        <v>12</v>
      </c>
      <c r="AQ829" s="34">
        <v>41915</v>
      </c>
      <c r="AR829" s="34">
        <v>41916</v>
      </c>
      <c r="AS829" s="36">
        <f t="shared" si="41"/>
        <v>1</v>
      </c>
      <c r="AT829" s="25" t="s">
        <v>4176</v>
      </c>
      <c r="AU829" s="25" t="s">
        <v>15</v>
      </c>
    </row>
    <row r="830" spans="1:84">
      <c r="B830" s="25" t="s">
        <v>6264</v>
      </c>
      <c r="C830" s="25">
        <v>1314333</v>
      </c>
      <c r="E830" s="25" t="s">
        <v>58</v>
      </c>
      <c r="H830" s="25" t="s">
        <v>6265</v>
      </c>
      <c r="I830" s="25" t="s">
        <v>6266</v>
      </c>
      <c r="J830" s="25" t="s">
        <v>63</v>
      </c>
      <c r="K830" s="25">
        <v>29</v>
      </c>
      <c r="N830" s="25">
        <v>40</v>
      </c>
      <c r="O830" s="25" t="s">
        <v>72</v>
      </c>
      <c r="P830" s="25">
        <v>6</v>
      </c>
      <c r="Q830" s="25" t="s">
        <v>66</v>
      </c>
      <c r="T830" s="25" t="str">
        <f t="shared" si="39"/>
        <v xml:space="preserve">KR 29   40 F 6 SUR  </v>
      </c>
      <c r="U830" s="25" t="s">
        <v>61</v>
      </c>
      <c r="V830" s="25">
        <v>2768300</v>
      </c>
      <c r="W830" s="25" t="s">
        <v>6267</v>
      </c>
      <c r="AH830" s="25" t="str">
        <f t="shared" si="40"/>
        <v xml:space="preserve">         </v>
      </c>
      <c r="AI830" s="25" t="s">
        <v>61</v>
      </c>
      <c r="AJ830" s="25" t="s">
        <v>61</v>
      </c>
      <c r="AK830" s="25" t="s">
        <v>3937</v>
      </c>
      <c r="AP830" s="25">
        <v>6</v>
      </c>
      <c r="AQ830" s="34">
        <v>41942</v>
      </c>
      <c r="AS830" s="36">
        <f t="shared" si="41"/>
        <v>-41942</v>
      </c>
      <c r="AT830" s="25" t="s">
        <v>4176</v>
      </c>
      <c r="AU830" s="25" t="s">
        <v>202</v>
      </c>
    </row>
    <row r="831" spans="1:84">
      <c r="B831" s="25" t="s">
        <v>6268</v>
      </c>
      <c r="C831" s="25">
        <v>1314403</v>
      </c>
      <c r="E831" s="25" t="s">
        <v>101</v>
      </c>
      <c r="H831" s="25" t="s">
        <v>5893</v>
      </c>
      <c r="I831" s="25" t="s">
        <v>3870</v>
      </c>
      <c r="T831" s="25" t="str">
        <f t="shared" si="39"/>
        <v xml:space="preserve">         </v>
      </c>
      <c r="U831" s="25" t="s">
        <v>61</v>
      </c>
      <c r="V831" s="25" t="s">
        <v>61</v>
      </c>
      <c r="W831" s="25" t="s">
        <v>6269</v>
      </c>
      <c r="X831" s="25" t="s">
        <v>80</v>
      </c>
      <c r="Y831" s="25">
        <v>39</v>
      </c>
      <c r="Z831" s="25" t="s">
        <v>170</v>
      </c>
      <c r="AB831" s="25">
        <v>29</v>
      </c>
      <c r="AD831" s="25">
        <v>28</v>
      </c>
      <c r="AH831" s="25" t="str">
        <f t="shared" si="40"/>
        <v xml:space="preserve">CL 39 D  29  28   </v>
      </c>
      <c r="AI831" s="25" t="s">
        <v>61</v>
      </c>
      <c r="AJ831" s="25" t="s">
        <v>61</v>
      </c>
      <c r="AK831" s="25" t="s">
        <v>3937</v>
      </c>
      <c r="AP831" s="25">
        <v>6</v>
      </c>
      <c r="AQ831" s="34">
        <v>41919</v>
      </c>
      <c r="AR831" s="34">
        <v>41920</v>
      </c>
      <c r="AS831" s="36">
        <f t="shared" si="41"/>
        <v>1</v>
      </c>
      <c r="AT831" s="25" t="s">
        <v>4176</v>
      </c>
      <c r="AU831" s="25" t="s">
        <v>15</v>
      </c>
      <c r="AW831" s="38">
        <v>41919</v>
      </c>
      <c r="AX831" s="37" t="s">
        <v>5927</v>
      </c>
      <c r="AY831" s="38">
        <v>41920</v>
      </c>
      <c r="CF831" s="38">
        <v>41926</v>
      </c>
    </row>
    <row r="832" spans="1:84">
      <c r="B832" s="25" t="s">
        <v>6270</v>
      </c>
      <c r="C832" s="25">
        <v>1314477</v>
      </c>
      <c r="E832" s="25" t="s">
        <v>58</v>
      </c>
      <c r="H832" s="25" t="s">
        <v>5893</v>
      </c>
      <c r="I832" s="25" t="s">
        <v>2959</v>
      </c>
      <c r="T832" s="25" t="str">
        <f t="shared" si="39"/>
        <v xml:space="preserve">         </v>
      </c>
      <c r="U832" s="25" t="s">
        <v>61</v>
      </c>
      <c r="V832" s="25" t="s">
        <v>61</v>
      </c>
      <c r="W832" s="25" t="s">
        <v>82</v>
      </c>
      <c r="X832" s="25" t="s">
        <v>63</v>
      </c>
      <c r="Y832" s="25">
        <v>26</v>
      </c>
      <c r="AB832" s="25">
        <v>41</v>
      </c>
      <c r="AC832" s="25" t="s">
        <v>104</v>
      </c>
      <c r="AD832" s="25">
        <v>25</v>
      </c>
      <c r="AE832" s="25" t="s">
        <v>66</v>
      </c>
      <c r="AH832" s="25" t="str">
        <f t="shared" si="40"/>
        <v xml:space="preserve">KR 26   41 B 25 SUR  </v>
      </c>
      <c r="AI832" s="25" t="s">
        <v>61</v>
      </c>
      <c r="AJ832" s="25" t="s">
        <v>61</v>
      </c>
      <c r="AK832" s="25" t="s">
        <v>322</v>
      </c>
      <c r="AP832" s="25">
        <v>6</v>
      </c>
      <c r="AQ832" s="34">
        <v>41926</v>
      </c>
      <c r="AR832" s="34">
        <v>41933</v>
      </c>
      <c r="AS832" s="36">
        <f t="shared" si="41"/>
        <v>7</v>
      </c>
      <c r="AT832" s="25" t="s">
        <v>4176</v>
      </c>
      <c r="AU832" s="25" t="s">
        <v>15</v>
      </c>
      <c r="AW832" s="38">
        <v>41933</v>
      </c>
      <c r="AX832" s="37" t="s">
        <v>5927</v>
      </c>
      <c r="AY832" s="38">
        <v>41933</v>
      </c>
    </row>
    <row r="833" spans="2:84">
      <c r="B833" s="25" t="s">
        <v>6271</v>
      </c>
      <c r="C833" s="25">
        <v>1314494</v>
      </c>
      <c r="D833" s="25" t="s">
        <v>94</v>
      </c>
      <c r="H833" s="25" t="s">
        <v>6272</v>
      </c>
      <c r="I833" s="25" t="s">
        <v>6273</v>
      </c>
      <c r="J833" s="25" t="s">
        <v>63</v>
      </c>
      <c r="K833" s="25">
        <v>27</v>
      </c>
      <c r="L833" s="25" t="s">
        <v>83</v>
      </c>
      <c r="N833" s="25">
        <v>36</v>
      </c>
      <c r="P833" s="25">
        <v>150</v>
      </c>
      <c r="Q833" s="25" t="s">
        <v>66</v>
      </c>
      <c r="T833" s="25" t="str">
        <f t="shared" si="39"/>
        <v xml:space="preserve">KR 27 A  36  150 SUR  </v>
      </c>
      <c r="U833" s="25">
        <v>43757622</v>
      </c>
      <c r="V833" s="25">
        <v>3363400</v>
      </c>
      <c r="W833" s="25" t="s">
        <v>6274</v>
      </c>
      <c r="AH833" s="25" t="str">
        <f t="shared" si="40"/>
        <v xml:space="preserve">         </v>
      </c>
      <c r="AI833" s="25" t="s">
        <v>61</v>
      </c>
      <c r="AJ833" s="25">
        <v>3108453208</v>
      </c>
      <c r="AK833" s="25" t="s">
        <v>311</v>
      </c>
      <c r="AP833" s="25">
        <v>5</v>
      </c>
      <c r="AQ833" s="34">
        <v>41926</v>
      </c>
      <c r="AR833" s="34">
        <v>41934</v>
      </c>
      <c r="AS833" s="36">
        <f t="shared" si="41"/>
        <v>8</v>
      </c>
      <c r="AT833" s="25" t="s">
        <v>4176</v>
      </c>
      <c r="AU833" s="25" t="s">
        <v>750</v>
      </c>
      <c r="BL833" s="38">
        <v>41934</v>
      </c>
    </row>
    <row r="834" spans="2:84">
      <c r="B834" s="25" t="s">
        <v>6275</v>
      </c>
      <c r="C834" s="25">
        <v>1314449</v>
      </c>
      <c r="E834" s="25" t="s">
        <v>58</v>
      </c>
      <c r="H834" s="25" t="s">
        <v>1067</v>
      </c>
      <c r="I834" s="25" t="s">
        <v>6089</v>
      </c>
      <c r="T834" s="25" t="str">
        <f t="shared" si="39"/>
        <v xml:space="preserve">         </v>
      </c>
      <c r="U834" s="25" t="s">
        <v>61</v>
      </c>
      <c r="V834" s="25" t="s">
        <v>61</v>
      </c>
      <c r="W834" s="25" t="s">
        <v>82</v>
      </c>
      <c r="X834" s="25" t="s">
        <v>146</v>
      </c>
      <c r="Y834" s="25">
        <v>33</v>
      </c>
      <c r="Z834" s="25" t="s">
        <v>83</v>
      </c>
      <c r="AA834" s="25" t="s">
        <v>66</v>
      </c>
      <c r="AB834" s="25">
        <v>31</v>
      </c>
      <c r="AC834" s="25" t="s">
        <v>315</v>
      </c>
      <c r="AD834" s="25">
        <v>28</v>
      </c>
      <c r="AH834" s="25" t="str">
        <f t="shared" si="40"/>
        <v xml:space="preserve">TR 33 A SUR 31 E 28   </v>
      </c>
      <c r="AI834" s="25" t="s">
        <v>61</v>
      </c>
      <c r="AJ834" s="25" t="s">
        <v>61</v>
      </c>
      <c r="AK834" s="25" t="s">
        <v>496</v>
      </c>
      <c r="AP834" s="25">
        <v>9</v>
      </c>
      <c r="AQ834" s="34">
        <v>41922</v>
      </c>
      <c r="AR834" s="34">
        <v>41922</v>
      </c>
      <c r="AS834" s="36">
        <f t="shared" si="41"/>
        <v>0</v>
      </c>
      <c r="AT834" s="25" t="s">
        <v>3256</v>
      </c>
      <c r="AU834" s="25" t="s">
        <v>202</v>
      </c>
    </row>
    <row r="835" spans="2:84">
      <c r="B835" s="25" t="s">
        <v>6276</v>
      </c>
      <c r="C835" s="25">
        <v>1314394</v>
      </c>
      <c r="E835" s="25" t="s">
        <v>58</v>
      </c>
      <c r="H835" s="25" t="s">
        <v>1067</v>
      </c>
      <c r="I835" s="25" t="s">
        <v>6089</v>
      </c>
      <c r="T835" s="25" t="str">
        <f t="shared" si="39"/>
        <v xml:space="preserve">         </v>
      </c>
      <c r="U835" s="25" t="s">
        <v>61</v>
      </c>
      <c r="V835" s="25" t="s">
        <v>61</v>
      </c>
      <c r="W835" s="25" t="s">
        <v>6277</v>
      </c>
      <c r="X835" s="25" t="s">
        <v>146</v>
      </c>
      <c r="Y835" s="25">
        <v>34</v>
      </c>
      <c r="Z835" s="25" t="s">
        <v>136</v>
      </c>
      <c r="AB835" s="25">
        <v>32</v>
      </c>
      <c r="AC835" s="25" t="s">
        <v>81</v>
      </c>
      <c r="AD835" s="25">
        <v>88</v>
      </c>
      <c r="AH835" s="25" t="str">
        <f t="shared" si="40"/>
        <v xml:space="preserve">TR 34 DD  32 C 88   </v>
      </c>
      <c r="AI835" s="25" t="s">
        <v>61</v>
      </c>
      <c r="AJ835" s="25" t="s">
        <v>61</v>
      </c>
      <c r="AK835" s="25" t="s">
        <v>279</v>
      </c>
      <c r="AP835" s="25">
        <v>9</v>
      </c>
      <c r="AQ835" s="34">
        <v>41919</v>
      </c>
      <c r="AR835" s="34">
        <v>41919</v>
      </c>
      <c r="AS835" s="36">
        <f t="shared" si="41"/>
        <v>0</v>
      </c>
      <c r="AT835" s="25" t="s">
        <v>4176</v>
      </c>
      <c r="AU835" s="25" t="s">
        <v>15</v>
      </c>
      <c r="AW835" s="38">
        <v>41919</v>
      </c>
      <c r="AX835" s="37" t="s">
        <v>5695</v>
      </c>
      <c r="AY835" s="38">
        <v>41919</v>
      </c>
      <c r="CF835" s="38">
        <v>41932</v>
      </c>
    </row>
    <row r="836" spans="2:84">
      <c r="B836" s="42" t="s">
        <v>6278</v>
      </c>
      <c r="C836" s="25">
        <v>1314424</v>
      </c>
      <c r="E836" s="25" t="s">
        <v>58</v>
      </c>
      <c r="H836" s="25" t="s">
        <v>6279</v>
      </c>
      <c r="I836" s="25" t="s">
        <v>6280</v>
      </c>
      <c r="J836" s="25" t="s">
        <v>80</v>
      </c>
      <c r="K836" s="25">
        <v>37</v>
      </c>
      <c r="L836" s="25" t="s">
        <v>104</v>
      </c>
      <c r="M836" s="25" t="s">
        <v>66</v>
      </c>
      <c r="N836" s="25">
        <v>27</v>
      </c>
      <c r="O836" s="25" t="s">
        <v>170</v>
      </c>
      <c r="P836" s="25">
        <v>44</v>
      </c>
      <c r="T836" s="25" t="str">
        <f t="shared" ref="T836:T899" si="42">CONCATENATE(J836," ",K836," ",L836," ",M836," ",N836," ",O836," ",P836," ",Q836," ",R836," ",S836)</f>
        <v xml:space="preserve">CL 37 B SUR 27 D 44   </v>
      </c>
      <c r="V836" s="25">
        <v>3336236</v>
      </c>
      <c r="W836" s="25" t="s">
        <v>6281</v>
      </c>
      <c r="X836" s="25" t="s">
        <v>80</v>
      </c>
      <c r="Y836" s="25">
        <v>37</v>
      </c>
      <c r="Z836" s="25" t="s">
        <v>104</v>
      </c>
      <c r="AA836" s="25" t="s">
        <v>66</v>
      </c>
      <c r="AB836" s="25">
        <v>27</v>
      </c>
      <c r="AC836" s="25" t="s">
        <v>170</v>
      </c>
      <c r="AD836" s="25">
        <v>81</v>
      </c>
      <c r="AH836" s="25" t="str">
        <f t="shared" si="40"/>
        <v xml:space="preserve">CL 37 B SUR 27 D 81   </v>
      </c>
      <c r="AI836" s="25" t="s">
        <v>61</v>
      </c>
      <c r="AJ836" s="25" t="s">
        <v>61</v>
      </c>
      <c r="AK836" s="25" t="s">
        <v>276</v>
      </c>
      <c r="AP836" s="25">
        <v>5</v>
      </c>
      <c r="AQ836" s="34">
        <v>41921</v>
      </c>
      <c r="AS836" s="36">
        <f t="shared" si="41"/>
        <v>-41921</v>
      </c>
      <c r="AT836" s="25" t="s">
        <v>4176</v>
      </c>
      <c r="AU836" s="42" t="s">
        <v>815</v>
      </c>
      <c r="AV836" s="42" t="s">
        <v>6282</v>
      </c>
      <c r="BV836" s="38">
        <v>41935</v>
      </c>
    </row>
    <row r="837" spans="2:84">
      <c r="B837" s="25" t="s">
        <v>6283</v>
      </c>
      <c r="C837" s="25">
        <v>1314520</v>
      </c>
      <c r="E837" s="25" t="s">
        <v>58</v>
      </c>
      <c r="H837" s="25" t="s">
        <v>5972</v>
      </c>
      <c r="I837" s="25" t="s">
        <v>2959</v>
      </c>
      <c r="J837" s="25" t="s">
        <v>80</v>
      </c>
      <c r="K837" s="25">
        <v>40</v>
      </c>
      <c r="L837" s="25" t="s">
        <v>170</v>
      </c>
      <c r="M837" s="25" t="s">
        <v>66</v>
      </c>
      <c r="N837" s="25">
        <v>25</v>
      </c>
      <c r="O837" s="25" t="s">
        <v>104</v>
      </c>
      <c r="T837" s="25" t="str">
        <f t="shared" si="42"/>
        <v xml:space="preserve">CL 40 D SUR 25 B    </v>
      </c>
      <c r="U837" s="25" t="s">
        <v>61</v>
      </c>
      <c r="V837" s="25" t="s">
        <v>61</v>
      </c>
      <c r="W837" s="25" t="s">
        <v>82</v>
      </c>
      <c r="X837" s="25" t="s">
        <v>80</v>
      </c>
      <c r="Y837" s="25">
        <v>40</v>
      </c>
      <c r="Z837" s="25" t="s">
        <v>170</v>
      </c>
      <c r="AA837" s="25" t="s">
        <v>66</v>
      </c>
      <c r="AB837" s="25">
        <v>25</v>
      </c>
      <c r="AC837" s="25" t="s">
        <v>104</v>
      </c>
      <c r="AH837" s="25" t="str">
        <f t="shared" si="40"/>
        <v xml:space="preserve">CL 40 D SUR 25 B    </v>
      </c>
      <c r="AI837" s="25" t="s">
        <v>61</v>
      </c>
      <c r="AJ837" s="25" t="s">
        <v>61</v>
      </c>
      <c r="AK837" s="25" t="s">
        <v>3675</v>
      </c>
      <c r="AP837" s="25">
        <v>6</v>
      </c>
      <c r="AQ837" s="34">
        <v>41927</v>
      </c>
      <c r="AR837" s="34">
        <v>41943</v>
      </c>
      <c r="AS837" s="36">
        <f t="shared" si="41"/>
        <v>16</v>
      </c>
      <c r="AT837" s="25" t="s">
        <v>4176</v>
      </c>
      <c r="AU837" s="25" t="s">
        <v>202</v>
      </c>
      <c r="AW837" s="38">
        <v>41935</v>
      </c>
      <c r="AX837" s="37" t="s">
        <v>4999</v>
      </c>
      <c r="AY837" s="38">
        <v>41943</v>
      </c>
    </row>
    <row r="838" spans="2:84">
      <c r="B838" s="42" t="s">
        <v>6284</v>
      </c>
      <c r="C838" s="25">
        <v>1314508</v>
      </c>
      <c r="D838" s="25" t="s">
        <v>3686</v>
      </c>
      <c r="H838" s="25" t="s">
        <v>6285</v>
      </c>
      <c r="I838" s="25" t="s">
        <v>2959</v>
      </c>
      <c r="T838" s="25" t="str">
        <f t="shared" si="42"/>
        <v xml:space="preserve">         </v>
      </c>
      <c r="U838" s="25" t="s">
        <v>61</v>
      </c>
      <c r="V838" s="25" t="s">
        <v>61</v>
      </c>
      <c r="W838" s="25" t="s">
        <v>82</v>
      </c>
      <c r="X838" s="25" t="s">
        <v>80</v>
      </c>
      <c r="Y838" s="25">
        <v>36</v>
      </c>
      <c r="AA838" s="25" t="s">
        <v>66</v>
      </c>
      <c r="AB838" s="25">
        <v>22</v>
      </c>
      <c r="AD838" s="25">
        <v>5</v>
      </c>
      <c r="AH838" s="25" t="str">
        <f t="shared" ref="AH838:AH901" si="43">CONCATENATE(X838," ",Y838," ",Z838," ",AA838," ",AB838," ",AC838," ",AD838," ",AE838," ",AF838," ",AG838)</f>
        <v xml:space="preserve">CL 36  SUR 22  5   </v>
      </c>
      <c r="AI838" s="25" t="s">
        <v>61</v>
      </c>
      <c r="AJ838" s="25" t="s">
        <v>61</v>
      </c>
      <c r="AK838" s="25" t="s">
        <v>397</v>
      </c>
      <c r="AP838" s="25">
        <v>5</v>
      </c>
      <c r="AQ838" s="34">
        <v>41927</v>
      </c>
      <c r="AR838" s="34">
        <v>41935</v>
      </c>
      <c r="AS838" s="36">
        <f t="shared" si="41"/>
        <v>8</v>
      </c>
      <c r="AT838" s="25" t="s">
        <v>4176</v>
      </c>
      <c r="AU838" s="42" t="s">
        <v>815</v>
      </c>
      <c r="AV838" s="42" t="s">
        <v>6282</v>
      </c>
      <c r="BV838" s="38">
        <v>41935</v>
      </c>
    </row>
    <row r="839" spans="2:84">
      <c r="B839" s="25" t="s">
        <v>6286</v>
      </c>
      <c r="C839" s="25">
        <v>1314509</v>
      </c>
      <c r="D839" s="25" t="s">
        <v>3591</v>
      </c>
      <c r="H839" s="25" t="s">
        <v>6287</v>
      </c>
      <c r="I839" s="25" t="s">
        <v>2959</v>
      </c>
      <c r="T839" s="25" t="str">
        <f t="shared" si="42"/>
        <v xml:space="preserve">         </v>
      </c>
      <c r="U839" s="25" t="s">
        <v>61</v>
      </c>
      <c r="V839" s="25" t="s">
        <v>61</v>
      </c>
      <c r="W839" s="25" t="s">
        <v>6288</v>
      </c>
      <c r="X839" s="25" t="s">
        <v>146</v>
      </c>
      <c r="Y839" s="25">
        <v>34</v>
      </c>
      <c r="Z839" s="25" t="s">
        <v>104</v>
      </c>
      <c r="AA839" s="25" t="s">
        <v>66</v>
      </c>
      <c r="AB839" s="25">
        <v>30</v>
      </c>
      <c r="AD839" s="25">
        <v>15</v>
      </c>
      <c r="AG839" s="25" t="s">
        <v>6289</v>
      </c>
      <c r="AH839" s="25" t="str">
        <f t="shared" si="43"/>
        <v>TR 34 B SUR 30  15   apt 201</v>
      </c>
      <c r="AI839" s="25" t="s">
        <v>61</v>
      </c>
      <c r="AJ839" s="25" t="s">
        <v>61</v>
      </c>
      <c r="AK839" s="25" t="s">
        <v>449</v>
      </c>
      <c r="AP839" s="25">
        <v>3</v>
      </c>
      <c r="AQ839" s="34">
        <v>41927</v>
      </c>
      <c r="AR839" s="34">
        <v>41935</v>
      </c>
      <c r="AS839" s="36">
        <f t="shared" si="41"/>
        <v>8</v>
      </c>
      <c r="AT839" s="25" t="s">
        <v>4176</v>
      </c>
      <c r="AU839" s="25" t="s">
        <v>15</v>
      </c>
      <c r="AW839" s="38">
        <v>41935</v>
      </c>
      <c r="AX839" s="37" t="s">
        <v>4999</v>
      </c>
      <c r="AY839" s="38">
        <v>41935</v>
      </c>
      <c r="CF839" s="38">
        <v>41999</v>
      </c>
    </row>
    <row r="840" spans="2:84">
      <c r="B840" s="25" t="s">
        <v>6290</v>
      </c>
      <c r="C840" s="25">
        <v>1314544</v>
      </c>
      <c r="E840" s="25" t="s">
        <v>101</v>
      </c>
      <c r="H840" s="25" t="s">
        <v>5893</v>
      </c>
      <c r="I840" s="25" t="s">
        <v>2959</v>
      </c>
      <c r="T840" s="25" t="str">
        <f t="shared" si="42"/>
        <v xml:space="preserve">         </v>
      </c>
      <c r="U840" s="25" t="s">
        <v>61</v>
      </c>
      <c r="V840" s="25" t="s">
        <v>61</v>
      </c>
      <c r="W840" s="25" t="s">
        <v>4150</v>
      </c>
      <c r="X840" s="25" t="s">
        <v>80</v>
      </c>
      <c r="Y840" s="25">
        <v>40</v>
      </c>
      <c r="AA840" s="25" t="s">
        <v>66</v>
      </c>
      <c r="AB840" s="25">
        <v>45</v>
      </c>
      <c r="AD840" s="25">
        <v>51</v>
      </c>
      <c r="AH840" s="25" t="str">
        <f t="shared" si="43"/>
        <v xml:space="preserve">CL 40  SUR 45  51   </v>
      </c>
      <c r="AI840" s="25" t="s">
        <v>61</v>
      </c>
      <c r="AJ840" s="25" t="s">
        <v>61</v>
      </c>
      <c r="AK840" s="25" t="s">
        <v>3530</v>
      </c>
      <c r="AP840" s="25">
        <v>8</v>
      </c>
      <c r="AQ840" s="34">
        <v>41927</v>
      </c>
      <c r="AR840" s="34">
        <v>41927</v>
      </c>
      <c r="AS840" s="36">
        <f t="shared" si="41"/>
        <v>0</v>
      </c>
      <c r="AT840" s="25" t="s">
        <v>4176</v>
      </c>
      <c r="AU840" s="25" t="s">
        <v>202</v>
      </c>
    </row>
    <row r="841" spans="2:84">
      <c r="B841" s="25" t="s">
        <v>6291</v>
      </c>
      <c r="C841" s="25" t="s">
        <v>6292</v>
      </c>
      <c r="D841" s="25" t="s">
        <v>94</v>
      </c>
      <c r="G841" s="25" t="s">
        <v>6293</v>
      </c>
      <c r="H841" s="25" t="s">
        <v>6294</v>
      </c>
      <c r="I841" s="25" t="s">
        <v>6089</v>
      </c>
      <c r="T841" s="25" t="str">
        <f t="shared" si="42"/>
        <v xml:space="preserve">         </v>
      </c>
      <c r="U841" s="25" t="s">
        <v>61</v>
      </c>
      <c r="V841" s="25" t="s">
        <v>61</v>
      </c>
      <c r="W841" s="25" t="s">
        <v>6295</v>
      </c>
      <c r="AH841" s="25" t="str">
        <f t="shared" si="43"/>
        <v xml:space="preserve">         </v>
      </c>
      <c r="AI841" s="25" t="s">
        <v>61</v>
      </c>
      <c r="AJ841" s="25" t="s">
        <v>61</v>
      </c>
      <c r="AK841" s="25" t="s">
        <v>347</v>
      </c>
      <c r="AP841" s="25">
        <v>10</v>
      </c>
      <c r="AQ841" s="34">
        <v>41926</v>
      </c>
      <c r="AR841" s="34">
        <v>41949</v>
      </c>
      <c r="AS841" s="36">
        <f t="shared" si="41"/>
        <v>23</v>
      </c>
      <c r="AT841" s="25" t="s">
        <v>4176</v>
      </c>
      <c r="AU841" s="107" t="s">
        <v>252</v>
      </c>
      <c r="AV841" s="107"/>
      <c r="BV841" s="38"/>
    </row>
    <row r="842" spans="2:84">
      <c r="B842" s="25" t="s">
        <v>6296</v>
      </c>
      <c r="C842" s="25">
        <v>1314488</v>
      </c>
      <c r="D842" s="25" t="s">
        <v>94</v>
      </c>
      <c r="H842" s="25" t="s">
        <v>6297</v>
      </c>
      <c r="I842" s="25" t="s">
        <v>5475</v>
      </c>
      <c r="J842" s="25" t="s">
        <v>80</v>
      </c>
      <c r="K842" s="25">
        <v>32</v>
      </c>
      <c r="M842" s="25" t="s">
        <v>66</v>
      </c>
      <c r="N842" s="25">
        <v>47</v>
      </c>
      <c r="P842" s="25">
        <v>35</v>
      </c>
      <c r="T842" s="25" t="str">
        <f t="shared" si="42"/>
        <v xml:space="preserve">CL 32  SUR 47  35   </v>
      </c>
      <c r="U842" s="25">
        <v>70043932</v>
      </c>
      <c r="V842" s="25">
        <v>3348850</v>
      </c>
      <c r="W842" s="25" t="s">
        <v>82</v>
      </c>
      <c r="AH842" s="25" t="str">
        <f t="shared" si="43"/>
        <v xml:space="preserve">         </v>
      </c>
      <c r="AI842" s="25" t="s">
        <v>61</v>
      </c>
      <c r="AJ842" s="25" t="s">
        <v>61</v>
      </c>
      <c r="AK842" s="25" t="s">
        <v>841</v>
      </c>
      <c r="AP842" s="25">
        <v>2</v>
      </c>
      <c r="AQ842" s="34">
        <v>41926</v>
      </c>
      <c r="AR842" s="34">
        <v>41936</v>
      </c>
      <c r="AS842" s="36">
        <f t="shared" si="41"/>
        <v>10</v>
      </c>
      <c r="AT842" s="25" t="s">
        <v>4176</v>
      </c>
      <c r="AU842" s="25" t="s">
        <v>202</v>
      </c>
      <c r="AW842" s="38">
        <v>41936</v>
      </c>
      <c r="AX842" s="37" t="s">
        <v>720</v>
      </c>
      <c r="AY842" s="38">
        <v>41936</v>
      </c>
    </row>
    <row r="843" spans="2:84">
      <c r="B843" s="25" t="s">
        <v>6298</v>
      </c>
      <c r="C843" s="25">
        <v>1314537</v>
      </c>
      <c r="E843" s="25" t="s">
        <v>101</v>
      </c>
      <c r="H843" s="25" t="s">
        <v>6299</v>
      </c>
      <c r="I843" s="25" t="s">
        <v>6300</v>
      </c>
      <c r="T843" s="25" t="str">
        <f t="shared" si="42"/>
        <v xml:space="preserve">         </v>
      </c>
      <c r="U843" s="25" t="s">
        <v>61</v>
      </c>
      <c r="V843" s="25">
        <v>3105176558</v>
      </c>
      <c r="W843" s="25" t="s">
        <v>6301</v>
      </c>
      <c r="AH843" s="25" t="str">
        <f t="shared" si="43"/>
        <v xml:space="preserve">         </v>
      </c>
      <c r="AI843" s="25" t="s">
        <v>61</v>
      </c>
      <c r="AJ843" s="25" t="s">
        <v>61</v>
      </c>
      <c r="AK843" s="25" t="s">
        <v>347</v>
      </c>
      <c r="AP843" s="25">
        <v>10</v>
      </c>
      <c r="AQ843" s="34">
        <v>41928</v>
      </c>
      <c r="AR843" s="34">
        <v>41936</v>
      </c>
      <c r="AS843" s="36">
        <f t="shared" si="41"/>
        <v>8</v>
      </c>
      <c r="AT843" s="25" t="s">
        <v>4176</v>
      </c>
      <c r="AU843" s="25" t="s">
        <v>105</v>
      </c>
      <c r="AW843" s="38">
        <v>41936</v>
      </c>
      <c r="AX843" s="37" t="s">
        <v>720</v>
      </c>
      <c r="AY843" s="38">
        <v>41936</v>
      </c>
    </row>
    <row r="844" spans="2:84">
      <c r="B844" s="25" t="s">
        <v>6302</v>
      </c>
      <c r="C844" s="25">
        <v>1314571</v>
      </c>
      <c r="E844" s="25" t="s">
        <v>101</v>
      </c>
      <c r="H844" s="25" t="s">
        <v>6303</v>
      </c>
      <c r="I844" s="25" t="s">
        <v>6304</v>
      </c>
      <c r="J844" s="25" t="s">
        <v>80</v>
      </c>
      <c r="K844" s="25">
        <v>31</v>
      </c>
      <c r="M844" s="25" t="s">
        <v>66</v>
      </c>
      <c r="N844" s="25">
        <v>45</v>
      </c>
      <c r="O844" s="25" t="s">
        <v>83</v>
      </c>
      <c r="P844" s="25">
        <v>3</v>
      </c>
      <c r="T844" s="25" t="str">
        <f t="shared" si="42"/>
        <v xml:space="preserve">CL 31  SUR 45 A 3   </v>
      </c>
      <c r="U844" s="25" t="s">
        <v>61</v>
      </c>
      <c r="V844" s="25" t="s">
        <v>6305</v>
      </c>
      <c r="W844" s="25" t="s">
        <v>6306</v>
      </c>
      <c r="X844" s="25" t="s">
        <v>80</v>
      </c>
      <c r="Y844" s="25">
        <v>31</v>
      </c>
      <c r="AA844" s="25" t="s">
        <v>66</v>
      </c>
      <c r="AB844" s="25">
        <v>45</v>
      </c>
      <c r="AC844" s="25" t="s">
        <v>83</v>
      </c>
      <c r="AD844" s="25">
        <v>3</v>
      </c>
      <c r="AH844" s="25" t="str">
        <f t="shared" si="43"/>
        <v xml:space="preserve">CL 31  SUR 45 A 3   </v>
      </c>
      <c r="AI844" s="25" t="s">
        <v>61</v>
      </c>
      <c r="AJ844" s="25" t="s">
        <v>61</v>
      </c>
      <c r="AK844" s="25" t="s">
        <v>404</v>
      </c>
      <c r="AP844" s="25">
        <v>2</v>
      </c>
      <c r="AQ844" s="34">
        <v>41929</v>
      </c>
      <c r="AR844" s="34">
        <v>41948</v>
      </c>
      <c r="AS844" s="36">
        <f t="shared" si="41"/>
        <v>19</v>
      </c>
      <c r="AT844" s="25" t="s">
        <v>4176</v>
      </c>
      <c r="AU844" s="25" t="s">
        <v>202</v>
      </c>
      <c r="AW844" s="38">
        <v>41948</v>
      </c>
      <c r="AX844" s="37" t="s">
        <v>4999</v>
      </c>
      <c r="AY844" s="38">
        <v>41948</v>
      </c>
    </row>
    <row r="845" spans="2:84">
      <c r="B845" s="42" t="s">
        <v>6307</v>
      </c>
      <c r="C845" s="25">
        <v>1314575</v>
      </c>
      <c r="D845" s="25" t="s">
        <v>125</v>
      </c>
      <c r="H845" s="25" t="s">
        <v>6308</v>
      </c>
      <c r="I845" s="25" t="s">
        <v>3870</v>
      </c>
      <c r="T845" s="25" t="str">
        <f t="shared" si="42"/>
        <v xml:space="preserve">         </v>
      </c>
      <c r="U845" s="25" t="s">
        <v>61</v>
      </c>
      <c r="V845" s="25" t="s">
        <v>61</v>
      </c>
      <c r="W845" s="25" t="s">
        <v>6309</v>
      </c>
      <c r="X845" s="25" t="s">
        <v>289</v>
      </c>
      <c r="Y845" s="25">
        <v>31</v>
      </c>
      <c r="AB845" s="25">
        <v>35</v>
      </c>
      <c r="AC845" s="25" t="s">
        <v>104</v>
      </c>
      <c r="AD845" s="25">
        <v>44</v>
      </c>
      <c r="AE845" s="25" t="s">
        <v>66</v>
      </c>
      <c r="AH845" s="25" t="str">
        <f t="shared" si="43"/>
        <v xml:space="preserve">DG 31   35 B 44 SUR  </v>
      </c>
      <c r="AI845" s="25" t="s">
        <v>61</v>
      </c>
      <c r="AJ845" s="25" t="s">
        <v>61</v>
      </c>
      <c r="AK845" s="25" t="s">
        <v>262</v>
      </c>
      <c r="AP845" s="25">
        <v>3</v>
      </c>
      <c r="AQ845" s="34">
        <v>41929</v>
      </c>
      <c r="AR845" s="34">
        <v>41935</v>
      </c>
      <c r="AS845" s="36">
        <f t="shared" si="41"/>
        <v>6</v>
      </c>
      <c r="AT845" s="25" t="s">
        <v>4176</v>
      </c>
      <c r="AU845" s="42" t="s">
        <v>815</v>
      </c>
      <c r="AV845" s="42" t="s">
        <v>6282</v>
      </c>
      <c r="BV845" s="38">
        <v>41935</v>
      </c>
    </row>
    <row r="846" spans="2:84">
      <c r="B846" s="25" t="s">
        <v>6310</v>
      </c>
      <c r="C846" s="25">
        <v>1314575</v>
      </c>
      <c r="E846" s="25" t="s">
        <v>58</v>
      </c>
      <c r="H846" s="25" t="s">
        <v>1067</v>
      </c>
      <c r="I846" s="25" t="s">
        <v>2959</v>
      </c>
      <c r="T846" s="25" t="str">
        <f t="shared" si="42"/>
        <v xml:space="preserve">         </v>
      </c>
      <c r="U846" s="25" t="s">
        <v>61</v>
      </c>
      <c r="V846" s="25" t="s">
        <v>61</v>
      </c>
      <c r="W846" s="25" t="s">
        <v>82</v>
      </c>
      <c r="X846" s="25" t="s">
        <v>289</v>
      </c>
      <c r="Y846" s="25">
        <v>29</v>
      </c>
      <c r="AB846" s="25">
        <v>25</v>
      </c>
      <c r="AH846" s="25" t="str">
        <f t="shared" si="43"/>
        <v xml:space="preserve">DG 29   25     </v>
      </c>
      <c r="AI846" s="25" t="s">
        <v>61</v>
      </c>
      <c r="AJ846" s="25" t="s">
        <v>61</v>
      </c>
      <c r="AK846" s="25" t="s">
        <v>635</v>
      </c>
      <c r="AP846" s="25">
        <v>3</v>
      </c>
      <c r="AQ846" s="34">
        <v>41919</v>
      </c>
      <c r="AR846" s="34">
        <v>41919</v>
      </c>
      <c r="AS846" s="36">
        <f t="shared" si="41"/>
        <v>0</v>
      </c>
      <c r="AT846" s="25" t="s">
        <v>4176</v>
      </c>
      <c r="AU846" s="25" t="s">
        <v>15</v>
      </c>
      <c r="AW846" s="38">
        <v>41932</v>
      </c>
      <c r="AX846" s="37" t="s">
        <v>5989</v>
      </c>
      <c r="AY846" s="38">
        <v>41939</v>
      </c>
      <c r="CF846" s="38">
        <v>41940</v>
      </c>
    </row>
    <row r="847" spans="2:84">
      <c r="B847" s="25" t="s">
        <v>6311</v>
      </c>
      <c r="C847" s="25">
        <v>1314594</v>
      </c>
      <c r="E847" s="25" t="s">
        <v>58</v>
      </c>
      <c r="H847" s="25" t="s">
        <v>1067</v>
      </c>
      <c r="I847" s="25" t="s">
        <v>134</v>
      </c>
      <c r="T847" s="25" t="str">
        <f t="shared" si="42"/>
        <v xml:space="preserve">         </v>
      </c>
      <c r="V847" s="25">
        <v>4032000</v>
      </c>
      <c r="W847" s="25" t="s">
        <v>82</v>
      </c>
      <c r="X847" s="25" t="s">
        <v>63</v>
      </c>
      <c r="Y847" s="25">
        <v>26</v>
      </c>
      <c r="AB847" s="25">
        <v>40</v>
      </c>
      <c r="AC847" s="25" t="s">
        <v>315</v>
      </c>
      <c r="AD847" s="25">
        <v>83</v>
      </c>
      <c r="AE847" s="25" t="s">
        <v>66</v>
      </c>
      <c r="AH847" s="25" t="str">
        <f t="shared" si="43"/>
        <v xml:space="preserve">KR 26   40 E 83 SUR  </v>
      </c>
      <c r="AI847" s="25" t="s">
        <v>61</v>
      </c>
      <c r="AJ847" s="25" t="s">
        <v>61</v>
      </c>
      <c r="AK847" s="25" t="s">
        <v>3675</v>
      </c>
      <c r="AP847" s="25">
        <v>6</v>
      </c>
      <c r="AQ847" s="34">
        <v>41932</v>
      </c>
      <c r="AR847" s="34">
        <v>41940</v>
      </c>
      <c r="AS847" s="36">
        <f t="shared" si="41"/>
        <v>8</v>
      </c>
      <c r="AT847" s="25" t="s">
        <v>4176</v>
      </c>
      <c r="AU847" s="25" t="s">
        <v>202</v>
      </c>
      <c r="AW847" s="38">
        <v>41935</v>
      </c>
      <c r="AX847" s="37" t="s">
        <v>720</v>
      </c>
      <c r="AY847" s="38">
        <v>41940</v>
      </c>
    </row>
    <row r="848" spans="2:84">
      <c r="B848" s="42" t="s">
        <v>6312</v>
      </c>
      <c r="C848" s="25">
        <v>1314593</v>
      </c>
      <c r="D848" s="25" t="s">
        <v>125</v>
      </c>
      <c r="H848" s="25" t="s">
        <v>6313</v>
      </c>
      <c r="I848" s="25" t="s">
        <v>6314</v>
      </c>
      <c r="T848" s="25" t="str">
        <f t="shared" si="42"/>
        <v xml:space="preserve">         </v>
      </c>
      <c r="U848" s="25">
        <v>70038563</v>
      </c>
      <c r="V848" s="25" t="s">
        <v>6315</v>
      </c>
      <c r="W848" s="25" t="s">
        <v>6316</v>
      </c>
      <c r="AH848" s="25" t="str">
        <f t="shared" si="43"/>
        <v xml:space="preserve">         </v>
      </c>
      <c r="AI848" s="25" t="s">
        <v>61</v>
      </c>
      <c r="AJ848" s="25" t="s">
        <v>61</v>
      </c>
      <c r="AK848" s="25" t="s">
        <v>191</v>
      </c>
      <c r="AP848" s="25">
        <v>11</v>
      </c>
      <c r="AQ848" s="34">
        <v>41932</v>
      </c>
      <c r="AR848" s="34">
        <v>41934</v>
      </c>
      <c r="AS848" s="36">
        <f t="shared" si="41"/>
        <v>2</v>
      </c>
      <c r="AT848" s="25" t="s">
        <v>815</v>
      </c>
      <c r="AU848" s="42" t="s">
        <v>815</v>
      </c>
      <c r="AV848" s="42" t="s">
        <v>6282</v>
      </c>
      <c r="BV848" s="38">
        <v>41934</v>
      </c>
    </row>
    <row r="849" spans="2:84">
      <c r="B849" s="25" t="s">
        <v>6317</v>
      </c>
      <c r="C849" s="25">
        <v>1314429</v>
      </c>
      <c r="D849" s="25" t="s">
        <v>3591</v>
      </c>
      <c r="H849" s="25" t="s">
        <v>6194</v>
      </c>
      <c r="I849" s="25" t="s">
        <v>6318</v>
      </c>
      <c r="T849" s="25" t="str">
        <f t="shared" si="42"/>
        <v xml:space="preserve">         </v>
      </c>
      <c r="U849" s="25">
        <v>43868331</v>
      </c>
      <c r="V849" s="25">
        <v>2708483</v>
      </c>
      <c r="W849" s="25" t="s">
        <v>82</v>
      </c>
      <c r="X849" s="25" t="s">
        <v>289</v>
      </c>
      <c r="Y849" s="25">
        <v>32</v>
      </c>
      <c r="AB849" s="25">
        <v>34</v>
      </c>
      <c r="AC849" s="25" t="s">
        <v>170</v>
      </c>
      <c r="AD849" s="25">
        <v>69</v>
      </c>
      <c r="AE849" s="25" t="s">
        <v>66</v>
      </c>
      <c r="AH849" s="25" t="str">
        <f t="shared" si="43"/>
        <v xml:space="preserve">DG 32   34 D 69 SUR  </v>
      </c>
      <c r="AI849" s="25" t="s">
        <v>61</v>
      </c>
      <c r="AJ849" s="25" t="s">
        <v>61</v>
      </c>
      <c r="AK849" s="25" t="s">
        <v>279</v>
      </c>
      <c r="AP849" s="25">
        <v>9</v>
      </c>
      <c r="AQ849" s="34">
        <v>41921</v>
      </c>
      <c r="AR849" s="34">
        <v>41927</v>
      </c>
      <c r="AS849" s="36">
        <f t="shared" si="41"/>
        <v>6</v>
      </c>
      <c r="AT849" s="25" t="s">
        <v>4176</v>
      </c>
      <c r="AU849" s="25" t="s">
        <v>252</v>
      </c>
    </row>
    <row r="850" spans="2:84">
      <c r="B850" s="25" t="s">
        <v>6319</v>
      </c>
      <c r="C850" s="25">
        <v>148969</v>
      </c>
      <c r="D850" s="25" t="s">
        <v>3591</v>
      </c>
      <c r="H850" s="25" t="s">
        <v>6320</v>
      </c>
      <c r="I850" s="25" t="s">
        <v>6321</v>
      </c>
      <c r="T850" s="25" t="str">
        <f t="shared" si="42"/>
        <v xml:space="preserve">         </v>
      </c>
      <c r="U850" s="25">
        <v>70049909</v>
      </c>
      <c r="V850" s="25">
        <v>3347227</v>
      </c>
      <c r="W850" s="25" t="s">
        <v>6322</v>
      </c>
      <c r="X850" s="25" t="s">
        <v>289</v>
      </c>
      <c r="Y850" s="25">
        <v>32</v>
      </c>
      <c r="Z850" s="25" t="s">
        <v>104</v>
      </c>
      <c r="AB850" s="25">
        <v>30</v>
      </c>
      <c r="AC850" s="25" t="s">
        <v>83</v>
      </c>
      <c r="AD850" s="25">
        <v>30</v>
      </c>
      <c r="AE850" s="25" t="s">
        <v>66</v>
      </c>
      <c r="AH850" s="25" t="str">
        <f t="shared" si="43"/>
        <v xml:space="preserve">DG 32 B  30 A 30 SUR  </v>
      </c>
      <c r="AI850" s="25">
        <v>43013707</v>
      </c>
      <c r="AJ850" s="25">
        <v>3022013</v>
      </c>
      <c r="AK850" s="25" t="s">
        <v>496</v>
      </c>
      <c r="AP850" s="25">
        <v>9</v>
      </c>
      <c r="AQ850" s="34">
        <v>41913</v>
      </c>
      <c r="AR850" s="34">
        <v>41919</v>
      </c>
      <c r="AS850" s="36">
        <f t="shared" si="41"/>
        <v>6</v>
      </c>
      <c r="AT850" s="25" t="s">
        <v>4176</v>
      </c>
      <c r="AU850" s="25" t="s">
        <v>252</v>
      </c>
    </row>
    <row r="851" spans="2:84">
      <c r="B851" s="25" t="s">
        <v>6323</v>
      </c>
      <c r="C851" s="25">
        <v>1314169</v>
      </c>
      <c r="D851" s="25" t="s">
        <v>3591</v>
      </c>
      <c r="H851" s="25" t="s">
        <v>6194</v>
      </c>
      <c r="I851" s="25" t="s">
        <v>6324</v>
      </c>
      <c r="J851" s="25" t="s">
        <v>146</v>
      </c>
      <c r="K851" s="25">
        <v>34</v>
      </c>
      <c r="L851" s="25" t="s">
        <v>170</v>
      </c>
      <c r="M851" s="25" t="s">
        <v>66</v>
      </c>
      <c r="N851" s="25">
        <v>32</v>
      </c>
      <c r="O851" s="25" t="s">
        <v>170</v>
      </c>
      <c r="P851" s="25">
        <v>46</v>
      </c>
      <c r="S851" s="25" t="s">
        <v>6046</v>
      </c>
      <c r="T851" s="25" t="str">
        <f t="shared" si="42"/>
        <v>TR 34 D SUR 32 D 46   apt 301</v>
      </c>
      <c r="U851" s="25">
        <v>43016256</v>
      </c>
      <c r="V851" s="25">
        <v>3310232</v>
      </c>
      <c r="W851" s="25" t="s">
        <v>6325</v>
      </c>
      <c r="AH851" s="25" t="str">
        <f t="shared" si="43"/>
        <v xml:space="preserve">         </v>
      </c>
      <c r="AI851" s="25" t="s">
        <v>61</v>
      </c>
      <c r="AJ851" s="25" t="s">
        <v>61</v>
      </c>
      <c r="AK851" s="25" t="s">
        <v>279</v>
      </c>
      <c r="AP851" s="25">
        <v>9</v>
      </c>
      <c r="AQ851" s="34">
        <v>41906</v>
      </c>
      <c r="AR851" s="34">
        <v>41914</v>
      </c>
      <c r="AS851" s="36">
        <f t="shared" si="41"/>
        <v>8</v>
      </c>
      <c r="AT851" s="25" t="s">
        <v>4176</v>
      </c>
      <c r="AU851" s="25" t="s">
        <v>15</v>
      </c>
    </row>
    <row r="852" spans="2:84">
      <c r="B852" s="25" t="s">
        <v>6326</v>
      </c>
      <c r="C852" s="25">
        <v>1314572</v>
      </c>
      <c r="D852" s="25" t="s">
        <v>3928</v>
      </c>
      <c r="H852" s="25" t="s">
        <v>6327</v>
      </c>
      <c r="I852" s="25" t="s">
        <v>2959</v>
      </c>
      <c r="T852" s="25" t="str">
        <f t="shared" si="42"/>
        <v xml:space="preserve">         </v>
      </c>
      <c r="U852" s="25" t="s">
        <v>61</v>
      </c>
      <c r="V852" s="25" t="s">
        <v>61</v>
      </c>
      <c r="W852" s="25" t="s">
        <v>4150</v>
      </c>
      <c r="X852" s="25" t="s">
        <v>80</v>
      </c>
      <c r="Y852" s="25">
        <v>40</v>
      </c>
      <c r="Z852" s="25" t="s">
        <v>72</v>
      </c>
      <c r="AA852" s="25" t="s">
        <v>66</v>
      </c>
      <c r="AB852" s="25">
        <v>25</v>
      </c>
      <c r="AC852" s="25" t="s">
        <v>83</v>
      </c>
      <c r="AD852" s="25">
        <v>42</v>
      </c>
      <c r="AH852" s="25" t="str">
        <f t="shared" si="43"/>
        <v xml:space="preserve">CL 40 F SUR 25 A 42   </v>
      </c>
      <c r="AI852" s="25" t="s">
        <v>61</v>
      </c>
      <c r="AJ852" s="25" t="s">
        <v>61</v>
      </c>
      <c r="AK852" s="25" t="s">
        <v>3675</v>
      </c>
      <c r="AP852" s="25">
        <v>6</v>
      </c>
      <c r="AQ852" s="34">
        <v>41932</v>
      </c>
      <c r="AR852" s="34">
        <v>41955</v>
      </c>
      <c r="AS852" s="36">
        <f t="shared" si="41"/>
        <v>23</v>
      </c>
      <c r="AT852" s="25" t="s">
        <v>4176</v>
      </c>
      <c r="AU852" s="25" t="s">
        <v>15</v>
      </c>
      <c r="AW852" s="38">
        <v>41955</v>
      </c>
      <c r="AX852" s="37" t="s">
        <v>720</v>
      </c>
      <c r="AY852" s="38">
        <v>41955</v>
      </c>
    </row>
    <row r="853" spans="2:84">
      <c r="B853" s="25" t="s">
        <v>6328</v>
      </c>
      <c r="C853" s="25" t="s">
        <v>6329</v>
      </c>
      <c r="D853" s="25" t="s">
        <v>94</v>
      </c>
      <c r="H853" s="25" t="s">
        <v>6330</v>
      </c>
      <c r="I853" s="25" t="s">
        <v>6331</v>
      </c>
      <c r="J853" s="25" t="s">
        <v>63</v>
      </c>
      <c r="K853" s="25">
        <v>26</v>
      </c>
      <c r="L853" s="25" t="s">
        <v>170</v>
      </c>
      <c r="N853" s="25">
        <v>36</v>
      </c>
      <c r="O853" s="25" t="s">
        <v>83</v>
      </c>
      <c r="P853" s="25">
        <v>80</v>
      </c>
      <c r="Q853" s="25" t="s">
        <v>66</v>
      </c>
      <c r="S853" s="25" t="s">
        <v>6332</v>
      </c>
      <c r="T853" s="25" t="str">
        <f t="shared" si="42"/>
        <v>KR 26 D  36 A 80 SUR  casa 122</v>
      </c>
      <c r="U853" s="25" t="s">
        <v>61</v>
      </c>
      <c r="V853" s="25">
        <v>32453911</v>
      </c>
      <c r="W853" s="25" t="s">
        <v>6333</v>
      </c>
      <c r="X853" s="25" t="s">
        <v>63</v>
      </c>
      <c r="Y853" s="25">
        <v>26</v>
      </c>
      <c r="Z853" s="25" t="s">
        <v>170</v>
      </c>
      <c r="AB853" s="25">
        <v>36</v>
      </c>
      <c r="AC853" s="25" t="s">
        <v>83</v>
      </c>
      <c r="AD853" s="25">
        <v>80</v>
      </c>
      <c r="AE853" s="25" t="s">
        <v>66</v>
      </c>
      <c r="AH853" s="25" t="str">
        <f t="shared" si="43"/>
        <v xml:space="preserve">KR 26 D  36 A 80 SUR  </v>
      </c>
      <c r="AI853" s="25" t="s">
        <v>61</v>
      </c>
      <c r="AJ853" s="25">
        <v>4442449</v>
      </c>
      <c r="AQ853" s="34">
        <v>41920</v>
      </c>
      <c r="AR853" s="34">
        <v>41926</v>
      </c>
      <c r="AS853" s="36">
        <f t="shared" si="41"/>
        <v>6</v>
      </c>
      <c r="AT853" s="25" t="s">
        <v>4176</v>
      </c>
      <c r="AU853" s="25" t="s">
        <v>15</v>
      </c>
      <c r="AV853" s="25" t="s">
        <v>6334</v>
      </c>
      <c r="AW853" s="38">
        <v>41926</v>
      </c>
      <c r="AX853" s="37" t="s">
        <v>85</v>
      </c>
      <c r="AY853" s="38">
        <v>41926</v>
      </c>
      <c r="CF853" s="38">
        <v>41984</v>
      </c>
    </row>
    <row r="854" spans="2:84">
      <c r="B854" s="25" t="s">
        <v>6335</v>
      </c>
      <c r="C854" s="25" t="s">
        <v>6336</v>
      </c>
      <c r="D854" s="25" t="s">
        <v>94</v>
      </c>
      <c r="H854" s="25" t="s">
        <v>6337</v>
      </c>
      <c r="I854" s="25" t="s">
        <v>3366</v>
      </c>
      <c r="T854" s="25" t="str">
        <f t="shared" si="42"/>
        <v xml:space="preserve">         </v>
      </c>
      <c r="U854" s="25" t="s">
        <v>61</v>
      </c>
      <c r="V854" s="25" t="s">
        <v>61</v>
      </c>
      <c r="W854" s="25" t="s">
        <v>6338</v>
      </c>
      <c r="AH854" s="25" t="str">
        <f t="shared" si="43"/>
        <v xml:space="preserve">         </v>
      </c>
      <c r="AI854" s="25" t="s">
        <v>6339</v>
      </c>
      <c r="AJ854" s="25" t="s">
        <v>61</v>
      </c>
      <c r="AK854" s="25" t="s">
        <v>91</v>
      </c>
      <c r="AP854" s="25">
        <v>12</v>
      </c>
      <c r="AQ854" s="34">
        <v>41915</v>
      </c>
      <c r="AR854" s="34">
        <v>41915</v>
      </c>
      <c r="AS854" s="36">
        <f t="shared" si="41"/>
        <v>0</v>
      </c>
      <c r="AT854" s="25" t="s">
        <v>4176</v>
      </c>
      <c r="AU854" s="25" t="s">
        <v>15</v>
      </c>
    </row>
    <row r="855" spans="2:84">
      <c r="B855" s="25" t="s">
        <v>6340</v>
      </c>
      <c r="C855" s="25">
        <v>1314676</v>
      </c>
      <c r="E855" s="25" t="s">
        <v>58</v>
      </c>
      <c r="H855" s="25" t="s">
        <v>1067</v>
      </c>
      <c r="I855" s="25" t="s">
        <v>6341</v>
      </c>
      <c r="T855" s="25" t="str">
        <f t="shared" si="42"/>
        <v xml:space="preserve">         </v>
      </c>
      <c r="U855" s="25" t="s">
        <v>61</v>
      </c>
      <c r="V855" s="25" t="s">
        <v>61</v>
      </c>
      <c r="W855" s="25" t="s">
        <v>6342</v>
      </c>
      <c r="X855" s="25" t="s">
        <v>80</v>
      </c>
      <c r="Y855" s="25">
        <v>40</v>
      </c>
      <c r="Z855" s="25" t="s">
        <v>170</v>
      </c>
      <c r="AA855" s="25" t="s">
        <v>66</v>
      </c>
      <c r="AB855" s="25">
        <v>25</v>
      </c>
      <c r="AC855" s="25" t="s">
        <v>104</v>
      </c>
      <c r="AD855" s="25">
        <v>12</v>
      </c>
      <c r="AH855" s="25" t="str">
        <f t="shared" si="43"/>
        <v xml:space="preserve">CL 40 D SUR 25 B 12   </v>
      </c>
      <c r="AI855" s="25" t="s">
        <v>61</v>
      </c>
      <c r="AJ855" s="25">
        <v>5707702</v>
      </c>
      <c r="AK855" s="25" t="s">
        <v>3675</v>
      </c>
      <c r="AP855" s="25">
        <v>6</v>
      </c>
      <c r="AQ855" s="34">
        <v>41932</v>
      </c>
      <c r="AR855" s="34">
        <v>41932</v>
      </c>
      <c r="AS855" s="36">
        <f t="shared" si="41"/>
        <v>0</v>
      </c>
      <c r="AT855" s="25" t="s">
        <v>4176</v>
      </c>
      <c r="AU855" s="25" t="s">
        <v>202</v>
      </c>
    </row>
    <row r="856" spans="2:84">
      <c r="B856" s="25" t="s">
        <v>6343</v>
      </c>
      <c r="C856" s="25">
        <v>1314674</v>
      </c>
      <c r="E856" s="25" t="s">
        <v>101</v>
      </c>
      <c r="H856" s="25" t="s">
        <v>5893</v>
      </c>
      <c r="I856" s="25" t="s">
        <v>3870</v>
      </c>
      <c r="T856" s="25" t="str">
        <f t="shared" si="42"/>
        <v xml:space="preserve">         </v>
      </c>
      <c r="U856" s="25" t="s">
        <v>61</v>
      </c>
      <c r="V856" s="25" t="s">
        <v>61</v>
      </c>
      <c r="W856" s="25" t="s">
        <v>6344</v>
      </c>
      <c r="X856" s="25" t="s">
        <v>80</v>
      </c>
      <c r="Y856" s="25">
        <v>39</v>
      </c>
      <c r="AB856" s="25">
        <v>46</v>
      </c>
      <c r="AC856" s="25" t="s">
        <v>72</v>
      </c>
      <c r="AD856" s="25">
        <v>22</v>
      </c>
      <c r="AE856" s="25" t="s">
        <v>66</v>
      </c>
      <c r="AH856" s="25" t="str">
        <f t="shared" si="43"/>
        <v xml:space="preserve">CL 39   46 F 22 SUR  </v>
      </c>
      <c r="AI856" s="25" t="s">
        <v>61</v>
      </c>
      <c r="AJ856" s="25" t="s">
        <v>61</v>
      </c>
      <c r="AK856" s="25" t="s">
        <v>3626</v>
      </c>
      <c r="AP856" s="25">
        <v>7</v>
      </c>
      <c r="AQ856" s="34">
        <v>41933</v>
      </c>
      <c r="AR856" s="34">
        <v>41949</v>
      </c>
      <c r="AS856" s="36">
        <f t="shared" si="41"/>
        <v>16</v>
      </c>
      <c r="AT856" s="25" t="s">
        <v>4176</v>
      </c>
      <c r="AU856" s="25" t="s">
        <v>15</v>
      </c>
      <c r="AW856" s="38">
        <v>41949</v>
      </c>
      <c r="AX856" s="37" t="s">
        <v>4999</v>
      </c>
      <c r="AY856" s="38">
        <v>41949</v>
      </c>
      <c r="AZ856" s="38">
        <v>41957</v>
      </c>
      <c r="BA856" s="37" t="s">
        <v>85</v>
      </c>
      <c r="BB856" s="38">
        <v>41957</v>
      </c>
      <c r="CF856" s="38">
        <v>41984</v>
      </c>
    </row>
    <row r="857" spans="2:84">
      <c r="B857" s="25" t="s">
        <v>6345</v>
      </c>
      <c r="C857" s="25">
        <v>1314675</v>
      </c>
      <c r="E857" s="25" t="s">
        <v>58</v>
      </c>
      <c r="H857" s="25" t="s">
        <v>1067</v>
      </c>
      <c r="I857" s="25" t="s">
        <v>2959</v>
      </c>
      <c r="T857" s="25" t="str">
        <f t="shared" si="42"/>
        <v xml:space="preserve">         </v>
      </c>
      <c r="U857" s="25" t="s">
        <v>61</v>
      </c>
      <c r="V857" s="25" t="s">
        <v>61</v>
      </c>
      <c r="W857" s="25" t="s">
        <v>6346</v>
      </c>
      <c r="X857" s="25" t="s">
        <v>63</v>
      </c>
      <c r="Y857" s="25">
        <v>26</v>
      </c>
      <c r="AB857" s="25">
        <v>40</v>
      </c>
      <c r="AC857" s="25" t="s">
        <v>315</v>
      </c>
      <c r="AD857" s="25">
        <v>83</v>
      </c>
      <c r="AE857" s="25" t="s">
        <v>66</v>
      </c>
      <c r="AG857" s="25">
        <v>301</v>
      </c>
      <c r="AH857" s="25" t="str">
        <f t="shared" si="43"/>
        <v>KR 26   40 E 83 SUR  301</v>
      </c>
      <c r="AI857" s="25" t="s">
        <v>61</v>
      </c>
      <c r="AJ857" s="25">
        <v>3348437</v>
      </c>
      <c r="AK857" s="25" t="s">
        <v>3675</v>
      </c>
      <c r="AP857" s="25">
        <v>6</v>
      </c>
      <c r="AQ857" s="34">
        <v>41933</v>
      </c>
      <c r="AR857" s="34">
        <v>41933</v>
      </c>
      <c r="AS857" s="36">
        <f t="shared" si="41"/>
        <v>0</v>
      </c>
      <c r="AT857" s="25" t="s">
        <v>815</v>
      </c>
      <c r="AU857" s="25" t="s">
        <v>15</v>
      </c>
      <c r="AW857" s="38">
        <v>41933</v>
      </c>
      <c r="AX857" s="37" t="s">
        <v>4999</v>
      </c>
      <c r="AY857" s="38">
        <v>41933</v>
      </c>
      <c r="AZ857" s="38">
        <v>41978</v>
      </c>
      <c r="BA857" s="37" t="s">
        <v>85</v>
      </c>
      <c r="BB857" s="38">
        <v>41978</v>
      </c>
      <c r="CF857" s="38">
        <v>41984</v>
      </c>
    </row>
    <row r="858" spans="2:84">
      <c r="B858" s="25" t="s">
        <v>6347</v>
      </c>
      <c r="C858" s="25">
        <v>1314813</v>
      </c>
      <c r="E858" s="25" t="s">
        <v>58</v>
      </c>
      <c r="H858" s="25" t="s">
        <v>1067</v>
      </c>
      <c r="I858" s="25" t="s">
        <v>6348</v>
      </c>
      <c r="T858" s="25" t="str">
        <f t="shared" si="42"/>
        <v xml:space="preserve">         </v>
      </c>
      <c r="U858" s="25" t="s">
        <v>61</v>
      </c>
      <c r="V858" s="25" t="s">
        <v>6349</v>
      </c>
      <c r="W858" s="25" t="s">
        <v>6350</v>
      </c>
      <c r="X858" s="25" t="s">
        <v>63</v>
      </c>
      <c r="Y858" s="25">
        <v>24</v>
      </c>
      <c r="AB858" s="25">
        <v>41</v>
      </c>
      <c r="AD858" s="25">
        <v>60</v>
      </c>
      <c r="AH858" s="25" t="str">
        <f t="shared" si="43"/>
        <v xml:space="preserve">KR 24   41  60   </v>
      </c>
      <c r="AI858" s="25" t="s">
        <v>61</v>
      </c>
      <c r="AJ858" s="25">
        <v>3006608617</v>
      </c>
      <c r="AK858" s="25" t="s">
        <v>419</v>
      </c>
      <c r="AP858" s="25">
        <v>10</v>
      </c>
      <c r="AQ858" s="34">
        <v>41933</v>
      </c>
      <c r="AR858" s="34">
        <v>41934</v>
      </c>
      <c r="AS858" s="36">
        <f t="shared" si="41"/>
        <v>1</v>
      </c>
      <c r="AT858" s="25" t="s">
        <v>4176</v>
      </c>
      <c r="AU858" s="25" t="s">
        <v>15</v>
      </c>
    </row>
    <row r="859" spans="2:84">
      <c r="B859" s="25" t="s">
        <v>6351</v>
      </c>
      <c r="C859" s="25">
        <v>1314570</v>
      </c>
      <c r="E859" s="25" t="s">
        <v>101</v>
      </c>
      <c r="H859" s="25" t="s">
        <v>6352</v>
      </c>
      <c r="I859" s="25" t="s">
        <v>6089</v>
      </c>
      <c r="T859" s="25" t="str">
        <f t="shared" si="42"/>
        <v xml:space="preserve">         </v>
      </c>
      <c r="U859" s="25" t="s">
        <v>61</v>
      </c>
      <c r="V859" s="25" t="s">
        <v>61</v>
      </c>
      <c r="W859" s="25" t="s">
        <v>4150</v>
      </c>
      <c r="X859" s="25" t="s">
        <v>289</v>
      </c>
      <c r="Y859" s="25">
        <v>32</v>
      </c>
      <c r="Z859" s="25" t="s">
        <v>81</v>
      </c>
      <c r="AB859" s="25">
        <v>34</v>
      </c>
      <c r="AC859" s="25" t="s">
        <v>170</v>
      </c>
      <c r="AH859" s="25" t="str">
        <f t="shared" si="43"/>
        <v xml:space="preserve">DG 32 C  34 D    </v>
      </c>
      <c r="AI859" s="25" t="s">
        <v>61</v>
      </c>
      <c r="AJ859" s="25" t="s">
        <v>61</v>
      </c>
      <c r="AK859" s="25" t="s">
        <v>232</v>
      </c>
      <c r="AP859" s="25">
        <v>9</v>
      </c>
      <c r="AQ859" s="34">
        <v>41935</v>
      </c>
      <c r="AR859" s="34">
        <v>41935</v>
      </c>
      <c r="AS859" s="36">
        <f t="shared" si="41"/>
        <v>0</v>
      </c>
      <c r="AT859" s="25" t="s">
        <v>4176</v>
      </c>
      <c r="AU859" s="25" t="s">
        <v>202</v>
      </c>
    </row>
    <row r="860" spans="2:84">
      <c r="B860" s="25" t="s">
        <v>6353</v>
      </c>
      <c r="C860" s="25">
        <v>1314812</v>
      </c>
      <c r="D860" s="25" t="s">
        <v>3686</v>
      </c>
      <c r="H860" s="25" t="s">
        <v>5915</v>
      </c>
      <c r="I860" s="25" t="s">
        <v>6354</v>
      </c>
      <c r="J860" s="25" t="s">
        <v>80</v>
      </c>
      <c r="K860" s="25">
        <v>48</v>
      </c>
      <c r="L860" s="25" t="s">
        <v>104</v>
      </c>
      <c r="M860" s="25" t="s">
        <v>66</v>
      </c>
      <c r="N860" s="25">
        <v>39</v>
      </c>
      <c r="O860" s="25" t="s">
        <v>104</v>
      </c>
      <c r="P860" s="25">
        <v>54</v>
      </c>
      <c r="T860" s="25" t="str">
        <f t="shared" si="42"/>
        <v xml:space="preserve">CL 48 B SUR 39 B 54   </v>
      </c>
      <c r="U860" s="25">
        <v>43051688</v>
      </c>
      <c r="V860" s="25">
        <v>5968182</v>
      </c>
      <c r="W860" s="25" t="s">
        <v>4150</v>
      </c>
      <c r="AH860" s="25" t="str">
        <f t="shared" si="43"/>
        <v xml:space="preserve">         </v>
      </c>
      <c r="AI860" s="25" t="s">
        <v>61</v>
      </c>
      <c r="AJ860" s="25" t="s">
        <v>61</v>
      </c>
      <c r="AK860" s="25" t="s">
        <v>3626</v>
      </c>
      <c r="AP860" s="25">
        <v>7</v>
      </c>
      <c r="AQ860" s="34">
        <v>41935</v>
      </c>
      <c r="AR860" s="34">
        <v>41949</v>
      </c>
      <c r="AS860" s="36">
        <f t="shared" si="41"/>
        <v>14</v>
      </c>
      <c r="AT860" s="25" t="s">
        <v>792</v>
      </c>
      <c r="AU860" s="25" t="s">
        <v>15</v>
      </c>
      <c r="AW860" s="38">
        <v>41949</v>
      </c>
      <c r="AX860" s="37" t="s">
        <v>4999</v>
      </c>
      <c r="AY860" s="38">
        <v>41949</v>
      </c>
    </row>
    <row r="861" spans="2:84">
      <c r="B861" s="25" t="s">
        <v>6355</v>
      </c>
      <c r="C861" s="25">
        <v>1314944</v>
      </c>
      <c r="E861" s="25" t="s">
        <v>58</v>
      </c>
      <c r="H861" s="25" t="s">
        <v>1067</v>
      </c>
      <c r="I861" s="25" t="s">
        <v>6089</v>
      </c>
      <c r="T861" s="25" t="str">
        <f t="shared" si="42"/>
        <v xml:space="preserve">         </v>
      </c>
      <c r="U861" s="25" t="s">
        <v>61</v>
      </c>
      <c r="V861" s="25" t="s">
        <v>61</v>
      </c>
      <c r="W861" s="25" t="s">
        <v>6356</v>
      </c>
      <c r="X861" s="25" t="s">
        <v>80</v>
      </c>
      <c r="Y861" s="25">
        <v>38</v>
      </c>
      <c r="AA861" s="25" t="s">
        <v>66</v>
      </c>
      <c r="AB861" s="25">
        <v>29</v>
      </c>
      <c r="AC861" s="25" t="s">
        <v>83</v>
      </c>
      <c r="AD861" s="25">
        <v>23</v>
      </c>
      <c r="AH861" s="25" t="str">
        <f t="shared" si="43"/>
        <v xml:space="preserve">CL 38  SUR 29 A 23   </v>
      </c>
      <c r="AI861" s="25" t="s">
        <v>61</v>
      </c>
      <c r="AJ861" s="25" t="s">
        <v>61</v>
      </c>
      <c r="AK861" s="25" t="s">
        <v>211</v>
      </c>
      <c r="AP861" s="25">
        <v>9</v>
      </c>
      <c r="AQ861" s="34">
        <v>41927</v>
      </c>
      <c r="AR861" s="34">
        <v>41927</v>
      </c>
      <c r="AS861" s="36">
        <f t="shared" si="41"/>
        <v>0</v>
      </c>
      <c r="AT861" s="25" t="s">
        <v>4176</v>
      </c>
      <c r="AU861" s="25" t="s">
        <v>202</v>
      </c>
    </row>
    <row r="862" spans="2:84">
      <c r="B862" s="25" t="s">
        <v>6357</v>
      </c>
      <c r="C862" s="25">
        <v>1314943</v>
      </c>
      <c r="D862" s="25" t="s">
        <v>94</v>
      </c>
      <c r="H862" s="25" t="s">
        <v>6358</v>
      </c>
      <c r="I862" s="25" t="s">
        <v>6359</v>
      </c>
      <c r="T862" s="25" t="str">
        <f t="shared" si="42"/>
        <v xml:space="preserve">         </v>
      </c>
      <c r="U862" s="25" t="s">
        <v>61</v>
      </c>
      <c r="V862" s="25">
        <v>3333042</v>
      </c>
      <c r="W862" s="25" t="s">
        <v>6360</v>
      </c>
      <c r="X862" s="25" t="s">
        <v>63</v>
      </c>
      <c r="Y862" s="25">
        <v>42</v>
      </c>
      <c r="Z862" s="25" t="s">
        <v>136</v>
      </c>
      <c r="AB862" s="25">
        <v>48</v>
      </c>
      <c r="AE862" s="25" t="s">
        <v>66</v>
      </c>
      <c r="AH862" s="25" t="str">
        <f t="shared" si="43"/>
        <v xml:space="preserve">KR 42 DD  48   SUR  </v>
      </c>
      <c r="AI862" s="25" t="s">
        <v>61</v>
      </c>
      <c r="AJ862" s="25">
        <v>3313962</v>
      </c>
      <c r="AQ862" s="34">
        <v>41935</v>
      </c>
      <c r="AR862" s="34">
        <v>41935</v>
      </c>
      <c r="AS862" s="36">
        <f t="shared" si="41"/>
        <v>0</v>
      </c>
      <c r="AT862" s="25" t="s">
        <v>4176</v>
      </c>
      <c r="AU862" s="25" t="s">
        <v>202</v>
      </c>
    </row>
    <row r="863" spans="2:84">
      <c r="B863" s="25" t="s">
        <v>6361</v>
      </c>
      <c r="C863" s="25">
        <v>1314951</v>
      </c>
      <c r="D863" s="25" t="s">
        <v>94</v>
      </c>
      <c r="H863" s="25" t="s">
        <v>6362</v>
      </c>
      <c r="I863" s="25" t="s">
        <v>6363</v>
      </c>
      <c r="J863" s="25" t="s">
        <v>63</v>
      </c>
      <c r="K863" s="25">
        <v>26</v>
      </c>
      <c r="L863" s="25" t="s">
        <v>170</v>
      </c>
      <c r="N863" s="25">
        <v>36</v>
      </c>
      <c r="O863" s="25" t="s">
        <v>83</v>
      </c>
      <c r="P863" s="25">
        <v>30</v>
      </c>
      <c r="Q863" s="25" t="s">
        <v>66</v>
      </c>
      <c r="T863" s="25" t="str">
        <f t="shared" si="42"/>
        <v xml:space="preserve">KR 26 D  36 A 30 SUR  </v>
      </c>
      <c r="U863" s="25" t="s">
        <v>61</v>
      </c>
      <c r="V863" s="25">
        <v>3122867427</v>
      </c>
      <c r="W863" s="25" t="s">
        <v>6364</v>
      </c>
      <c r="X863" s="25" t="s">
        <v>80</v>
      </c>
      <c r="Y863" s="25">
        <v>36</v>
      </c>
      <c r="AA863" s="25" t="s">
        <v>66</v>
      </c>
      <c r="AB863" s="25">
        <v>25</v>
      </c>
      <c r="AD863" s="25">
        <v>153</v>
      </c>
      <c r="AG863" s="25" t="s">
        <v>6365</v>
      </c>
      <c r="AH863" s="25" t="str">
        <f t="shared" si="43"/>
        <v>CL 36  SUR 25  153   casa 171</v>
      </c>
      <c r="AI863" s="25">
        <v>43600297</v>
      </c>
      <c r="AJ863" s="25" t="s">
        <v>61</v>
      </c>
      <c r="AK863" s="25" t="s">
        <v>397</v>
      </c>
      <c r="AQ863" s="34">
        <v>41935</v>
      </c>
      <c r="AR863" s="34">
        <v>41935</v>
      </c>
      <c r="AS863" s="36">
        <f t="shared" si="41"/>
        <v>0</v>
      </c>
      <c r="AT863" s="25" t="s">
        <v>792</v>
      </c>
      <c r="AU863" s="25" t="s">
        <v>15</v>
      </c>
      <c r="AW863" s="38">
        <v>41935</v>
      </c>
      <c r="AX863" s="37" t="s">
        <v>118</v>
      </c>
      <c r="CF863" s="38">
        <v>41961</v>
      </c>
    </row>
    <row r="864" spans="2:84">
      <c r="B864" s="25" t="s">
        <v>6366</v>
      </c>
      <c r="C864" s="25">
        <v>1314936</v>
      </c>
      <c r="D864" s="25" t="s">
        <v>3538</v>
      </c>
      <c r="H864" s="25" t="s">
        <v>6367</v>
      </c>
      <c r="I864" s="25" t="s">
        <v>6089</v>
      </c>
      <c r="T864" s="25" t="str">
        <f t="shared" si="42"/>
        <v xml:space="preserve">         </v>
      </c>
      <c r="U864" s="25" t="s">
        <v>61</v>
      </c>
      <c r="V864" s="25" t="s">
        <v>61</v>
      </c>
      <c r="W864" s="25" t="s">
        <v>4150</v>
      </c>
      <c r="AH864" s="25" t="str">
        <f t="shared" si="43"/>
        <v xml:space="preserve">         </v>
      </c>
      <c r="AI864" s="25" t="s">
        <v>61</v>
      </c>
      <c r="AJ864" s="25" t="s">
        <v>61</v>
      </c>
      <c r="AK864" s="25" t="s">
        <v>347</v>
      </c>
      <c r="AP864" s="25">
        <v>10</v>
      </c>
      <c r="AQ864" s="34">
        <v>41936</v>
      </c>
      <c r="AR864" s="34">
        <v>41954</v>
      </c>
      <c r="AS864" s="36">
        <f t="shared" si="41"/>
        <v>18</v>
      </c>
      <c r="AT864" s="25" t="s">
        <v>4176</v>
      </c>
      <c r="AU864" s="25" t="s">
        <v>15</v>
      </c>
      <c r="AW864" s="38">
        <v>41954</v>
      </c>
      <c r="AX864" s="37" t="s">
        <v>720</v>
      </c>
      <c r="AY864" s="38">
        <v>41954</v>
      </c>
      <c r="AZ864" s="38">
        <v>41963</v>
      </c>
      <c r="BA864" s="37" t="s">
        <v>85</v>
      </c>
      <c r="BB864" s="38">
        <v>41963</v>
      </c>
    </row>
    <row r="865" spans="1:84">
      <c r="B865" s="25" t="s">
        <v>6368</v>
      </c>
      <c r="C865" s="25">
        <v>1314934</v>
      </c>
      <c r="D865" s="25" t="s">
        <v>94</v>
      </c>
      <c r="H865" s="25" t="s">
        <v>6369</v>
      </c>
      <c r="I865" s="25" t="s">
        <v>6370</v>
      </c>
      <c r="J865" s="25" t="s">
        <v>63</v>
      </c>
      <c r="K865" s="25">
        <v>47</v>
      </c>
      <c r="N865" s="25">
        <v>38</v>
      </c>
      <c r="O865" s="25" t="s">
        <v>104</v>
      </c>
      <c r="P865" s="25">
        <v>51</v>
      </c>
      <c r="Q865" s="25" t="s">
        <v>66</v>
      </c>
      <c r="T865" s="25" t="str">
        <f t="shared" si="42"/>
        <v xml:space="preserve">KR 47   38 B 51 SUR  </v>
      </c>
      <c r="U865" s="25">
        <v>475082</v>
      </c>
      <c r="V865" s="25">
        <v>3113369792</v>
      </c>
      <c r="W865" s="25" t="s">
        <v>6371</v>
      </c>
      <c r="AH865" s="25" t="str">
        <f t="shared" si="43"/>
        <v xml:space="preserve">         </v>
      </c>
      <c r="AI865" s="25" t="s">
        <v>61</v>
      </c>
      <c r="AJ865" s="25" t="s">
        <v>61</v>
      </c>
      <c r="AK865" s="25" t="s">
        <v>3530</v>
      </c>
      <c r="AP865" s="25">
        <v>8</v>
      </c>
      <c r="AQ865" s="34">
        <v>41936</v>
      </c>
      <c r="AR865" s="34">
        <v>41955</v>
      </c>
      <c r="AS865" s="36">
        <f t="shared" si="41"/>
        <v>19</v>
      </c>
      <c r="AT865" s="25" t="s">
        <v>4176</v>
      </c>
      <c r="AU865" s="25" t="s">
        <v>202</v>
      </c>
      <c r="AW865" s="38">
        <v>41954</v>
      </c>
      <c r="AX865" s="37" t="s">
        <v>720</v>
      </c>
      <c r="AY865" s="38">
        <v>41955</v>
      </c>
    </row>
    <row r="866" spans="1:84">
      <c r="B866" s="25" t="s">
        <v>6372</v>
      </c>
      <c r="C866" s="25">
        <v>1314971</v>
      </c>
      <c r="E866" s="25" t="s">
        <v>58</v>
      </c>
      <c r="H866" s="25" t="s">
        <v>1067</v>
      </c>
      <c r="I866" s="25" t="s">
        <v>3870</v>
      </c>
      <c r="T866" s="25" t="str">
        <f t="shared" si="42"/>
        <v xml:space="preserve">         </v>
      </c>
      <c r="U866" s="25" t="s">
        <v>61</v>
      </c>
      <c r="V866" s="25" t="s">
        <v>61</v>
      </c>
      <c r="W866" s="25" t="s">
        <v>6373</v>
      </c>
      <c r="X866" s="25" t="s">
        <v>80</v>
      </c>
      <c r="Y866" s="25">
        <v>41</v>
      </c>
      <c r="AA866" s="25" t="s">
        <v>66</v>
      </c>
      <c r="AB866" s="25">
        <v>25</v>
      </c>
      <c r="AD866" s="25">
        <v>121</v>
      </c>
      <c r="AH866" s="25" t="str">
        <f t="shared" si="43"/>
        <v xml:space="preserve">CL 41  SUR 25  121   </v>
      </c>
      <c r="AI866" s="25" t="s">
        <v>61</v>
      </c>
      <c r="AJ866" s="25" t="s">
        <v>61</v>
      </c>
      <c r="AK866" s="25" t="s">
        <v>3675</v>
      </c>
      <c r="AP866" s="25">
        <v>6</v>
      </c>
      <c r="AQ866" s="34">
        <v>41939</v>
      </c>
      <c r="AR866" s="34">
        <v>41955</v>
      </c>
      <c r="AS866" s="36">
        <f t="shared" si="41"/>
        <v>16</v>
      </c>
      <c r="AT866" s="25" t="s">
        <v>4176</v>
      </c>
      <c r="AU866" s="25" t="s">
        <v>202</v>
      </c>
      <c r="AW866" s="38">
        <v>41954</v>
      </c>
      <c r="AX866" s="37" t="s">
        <v>720</v>
      </c>
      <c r="AY866" s="38">
        <v>41955</v>
      </c>
    </row>
    <row r="867" spans="1:84">
      <c r="B867" s="25" t="s">
        <v>6374</v>
      </c>
      <c r="C867" s="25">
        <v>1314937</v>
      </c>
      <c r="E867" s="25" t="s">
        <v>286</v>
      </c>
      <c r="H867" s="25" t="s">
        <v>6375</v>
      </c>
      <c r="I867" s="25" t="s">
        <v>6341</v>
      </c>
      <c r="T867" s="25" t="str">
        <f t="shared" si="42"/>
        <v xml:space="preserve">         </v>
      </c>
      <c r="U867" s="25" t="s">
        <v>61</v>
      </c>
      <c r="V867" s="25" t="s">
        <v>61</v>
      </c>
      <c r="W867" s="25" t="s">
        <v>6376</v>
      </c>
      <c r="X867" s="25" t="s">
        <v>289</v>
      </c>
      <c r="Y867" s="25">
        <v>31</v>
      </c>
      <c r="Z867" s="25" t="s">
        <v>81</v>
      </c>
      <c r="AB867" s="25">
        <v>33</v>
      </c>
      <c r="AD867" s="25">
        <v>29</v>
      </c>
      <c r="AE867" s="25" t="s">
        <v>66</v>
      </c>
      <c r="AH867" s="25" t="str">
        <f t="shared" si="43"/>
        <v xml:space="preserve">DG 31 C  33  29 SUR  </v>
      </c>
      <c r="AI867" s="25" t="s">
        <v>61</v>
      </c>
      <c r="AJ867" s="25" t="s">
        <v>61</v>
      </c>
      <c r="AK867" s="25" t="s">
        <v>449</v>
      </c>
      <c r="AP867" s="25">
        <v>3</v>
      </c>
      <c r="AQ867" s="34">
        <v>41936</v>
      </c>
      <c r="AR867" s="34">
        <v>41955</v>
      </c>
      <c r="AS867" s="36">
        <f t="shared" ref="AS867:AS930" si="44">AR867-AQ867</f>
        <v>19</v>
      </c>
      <c r="AT867" s="25" t="s">
        <v>4176</v>
      </c>
      <c r="AU867" s="25" t="s">
        <v>202</v>
      </c>
      <c r="AW867" s="38">
        <v>41954</v>
      </c>
      <c r="AX867" s="37" t="s">
        <v>720</v>
      </c>
      <c r="AY867" s="38">
        <v>41955</v>
      </c>
    </row>
    <row r="868" spans="1:84">
      <c r="B868" s="25" t="s">
        <v>6377</v>
      </c>
      <c r="C868" s="25" t="s">
        <v>6378</v>
      </c>
      <c r="D868" s="25" t="s">
        <v>3538</v>
      </c>
      <c r="H868" s="25" t="s">
        <v>6379</v>
      </c>
      <c r="I868" s="25" t="s">
        <v>6380</v>
      </c>
      <c r="J868" s="25" t="s">
        <v>80</v>
      </c>
      <c r="K868" s="25">
        <v>39</v>
      </c>
      <c r="L868" s="25" t="s">
        <v>104</v>
      </c>
      <c r="M868" s="25" t="s">
        <v>66</v>
      </c>
      <c r="N868" s="25">
        <v>24</v>
      </c>
      <c r="O868" s="25" t="s">
        <v>183</v>
      </c>
      <c r="P868" s="25">
        <v>111</v>
      </c>
      <c r="T868" s="25" t="str">
        <f t="shared" si="42"/>
        <v xml:space="preserve">CL 39 B SUR 24 EE 111   </v>
      </c>
      <c r="U868" s="25">
        <v>42882970</v>
      </c>
      <c r="V868" s="25">
        <v>5788195</v>
      </c>
      <c r="W868" s="25" t="s">
        <v>6381</v>
      </c>
      <c r="X868" s="25" t="s">
        <v>80</v>
      </c>
      <c r="Y868" s="25">
        <v>39</v>
      </c>
      <c r="Z868" s="25" t="s">
        <v>104</v>
      </c>
      <c r="AA868" s="25" t="s">
        <v>66</v>
      </c>
      <c r="AB868" s="25">
        <v>24</v>
      </c>
      <c r="AC868" s="25" t="s">
        <v>183</v>
      </c>
      <c r="AD868" s="25">
        <v>111</v>
      </c>
      <c r="AH868" s="25" t="str">
        <f t="shared" si="43"/>
        <v xml:space="preserve">CL 39 B SUR 24 EE 111   </v>
      </c>
      <c r="AI868" s="25" t="s">
        <v>61</v>
      </c>
      <c r="AJ868" s="25" t="s">
        <v>61</v>
      </c>
      <c r="AK868" s="25" t="s">
        <v>454</v>
      </c>
      <c r="AP868" s="25">
        <v>6</v>
      </c>
      <c r="AQ868" s="34">
        <v>41936</v>
      </c>
      <c r="AR868" s="34">
        <v>41967</v>
      </c>
      <c r="AS868" s="36">
        <f t="shared" si="44"/>
        <v>31</v>
      </c>
      <c r="AT868" s="25" t="s">
        <v>792</v>
      </c>
      <c r="AU868" s="25" t="s">
        <v>15</v>
      </c>
      <c r="AW868" s="38">
        <v>41967</v>
      </c>
      <c r="AX868" s="37" t="s">
        <v>720</v>
      </c>
      <c r="AY868" s="38">
        <v>41967</v>
      </c>
      <c r="AZ868" s="38">
        <v>41954</v>
      </c>
      <c r="BA868" s="37" t="s">
        <v>85</v>
      </c>
      <c r="BB868" s="38">
        <v>41954</v>
      </c>
      <c r="CF868" s="38">
        <v>41990</v>
      </c>
    </row>
    <row r="869" spans="1:84">
      <c r="B869" s="25" t="s">
        <v>6382</v>
      </c>
      <c r="C869" s="25">
        <v>1314959</v>
      </c>
      <c r="E869" s="25" t="s">
        <v>101</v>
      </c>
      <c r="H869" s="25" t="s">
        <v>6383</v>
      </c>
      <c r="I869" s="25" t="s">
        <v>3870</v>
      </c>
      <c r="T869" s="25" t="str">
        <f t="shared" si="42"/>
        <v xml:space="preserve">         </v>
      </c>
      <c r="U869" s="25" t="s">
        <v>61</v>
      </c>
      <c r="V869" s="25" t="s">
        <v>61</v>
      </c>
      <c r="W869" s="25" t="s">
        <v>6384</v>
      </c>
      <c r="X869" s="25" t="s">
        <v>63</v>
      </c>
      <c r="Y869" s="25">
        <v>48</v>
      </c>
      <c r="AH869" s="25" t="str">
        <f t="shared" si="43"/>
        <v xml:space="preserve">KR 48        </v>
      </c>
      <c r="AI869" s="25" t="s">
        <v>61</v>
      </c>
      <c r="AJ869" s="25" t="s">
        <v>61</v>
      </c>
      <c r="AK869" s="25" t="s">
        <v>1696</v>
      </c>
      <c r="AP869" s="25">
        <v>8</v>
      </c>
      <c r="AQ869" s="34">
        <v>41936</v>
      </c>
      <c r="AR869" s="34">
        <v>41955</v>
      </c>
      <c r="AS869" s="36">
        <f t="shared" si="44"/>
        <v>19</v>
      </c>
      <c r="AT869" s="25" t="s">
        <v>4176</v>
      </c>
      <c r="AU869" s="25" t="s">
        <v>202</v>
      </c>
      <c r="AW869" s="38">
        <v>41954</v>
      </c>
      <c r="AX869" s="37" t="s">
        <v>720</v>
      </c>
      <c r="AY869" s="38">
        <v>41955</v>
      </c>
    </row>
    <row r="870" spans="1:84">
      <c r="B870" s="25" t="s">
        <v>6385</v>
      </c>
      <c r="C870" s="25">
        <v>1314922</v>
      </c>
      <c r="D870" s="25" t="s">
        <v>3538</v>
      </c>
      <c r="H870" s="25" t="s">
        <v>6386</v>
      </c>
      <c r="I870" s="25" t="s">
        <v>6387</v>
      </c>
      <c r="J870" s="25" t="s">
        <v>80</v>
      </c>
      <c r="K870" s="25">
        <v>40</v>
      </c>
      <c r="L870" s="25" t="s">
        <v>170</v>
      </c>
      <c r="M870" s="25" t="s">
        <v>66</v>
      </c>
      <c r="N870" s="25">
        <v>25</v>
      </c>
      <c r="O870" s="25" t="s">
        <v>104</v>
      </c>
      <c r="P870" s="25">
        <v>72</v>
      </c>
      <c r="T870" s="25" t="str">
        <f t="shared" si="42"/>
        <v xml:space="preserve">CL 40 D SUR 25 B 72   </v>
      </c>
      <c r="U870" s="25" t="s">
        <v>61</v>
      </c>
      <c r="V870" s="25" t="s">
        <v>61</v>
      </c>
      <c r="W870" s="25" t="s">
        <v>4150</v>
      </c>
      <c r="AH870" s="25" t="str">
        <f t="shared" si="43"/>
        <v xml:space="preserve">         </v>
      </c>
      <c r="AI870" s="25" t="s">
        <v>61</v>
      </c>
      <c r="AJ870" s="25" t="s">
        <v>61</v>
      </c>
      <c r="AK870" s="25" t="s">
        <v>3675</v>
      </c>
      <c r="AP870" s="25">
        <v>6</v>
      </c>
      <c r="AQ870" s="34">
        <v>41936</v>
      </c>
      <c r="AR870" s="34">
        <v>41954</v>
      </c>
      <c r="AS870" s="36">
        <f t="shared" si="44"/>
        <v>18</v>
      </c>
      <c r="AT870" s="25" t="s">
        <v>4176</v>
      </c>
      <c r="AU870" s="25" t="s">
        <v>202</v>
      </c>
      <c r="AW870" s="38">
        <v>41954</v>
      </c>
      <c r="AX870" s="37" t="s">
        <v>85</v>
      </c>
      <c r="AY870" s="38">
        <v>41954</v>
      </c>
    </row>
    <row r="871" spans="1:84">
      <c r="B871" s="25" t="s">
        <v>6388</v>
      </c>
      <c r="C871" s="25">
        <v>1314932</v>
      </c>
      <c r="D871" s="25" t="s">
        <v>3686</v>
      </c>
      <c r="H871" s="25" t="s">
        <v>6389</v>
      </c>
      <c r="I871" s="25" t="s">
        <v>6390</v>
      </c>
      <c r="J871" s="25" t="s">
        <v>80</v>
      </c>
      <c r="K871" s="25">
        <v>37</v>
      </c>
      <c r="L871" s="25" t="s">
        <v>104</v>
      </c>
      <c r="M871" s="25" t="s">
        <v>66</v>
      </c>
      <c r="N871" s="25">
        <v>27</v>
      </c>
      <c r="P871" s="25">
        <v>71</v>
      </c>
      <c r="T871" s="25" t="str">
        <f t="shared" si="42"/>
        <v xml:space="preserve">CL 37 B SUR 27  71   </v>
      </c>
      <c r="U871" s="25" t="s">
        <v>6391</v>
      </c>
      <c r="V871" s="25" t="s">
        <v>6392</v>
      </c>
      <c r="W871" s="25" t="s">
        <v>4150</v>
      </c>
      <c r="AH871" s="25" t="str">
        <f t="shared" si="43"/>
        <v xml:space="preserve">         </v>
      </c>
      <c r="AI871" s="25" t="s">
        <v>61</v>
      </c>
      <c r="AJ871" s="25" t="s">
        <v>61</v>
      </c>
      <c r="AK871" s="25" t="s">
        <v>276</v>
      </c>
      <c r="AP871" s="25">
        <v>5</v>
      </c>
      <c r="AQ871" s="34">
        <v>41936</v>
      </c>
      <c r="AR871" s="34">
        <v>41961</v>
      </c>
      <c r="AS871" s="36">
        <f t="shared" si="44"/>
        <v>25</v>
      </c>
      <c r="AT871" s="25" t="s">
        <v>4176</v>
      </c>
      <c r="AU871" s="25" t="s">
        <v>15</v>
      </c>
      <c r="AW871" s="38">
        <v>41961</v>
      </c>
      <c r="AX871" s="37" t="s">
        <v>1049</v>
      </c>
    </row>
    <row r="872" spans="1:84">
      <c r="B872" s="25" t="s">
        <v>6393</v>
      </c>
      <c r="C872" s="25">
        <v>1314820</v>
      </c>
      <c r="E872" s="25" t="s">
        <v>101</v>
      </c>
      <c r="H872" s="25" t="s">
        <v>6394</v>
      </c>
      <c r="I872" s="25" t="s">
        <v>6089</v>
      </c>
      <c r="T872" s="25" t="str">
        <f t="shared" si="42"/>
        <v xml:space="preserve">         </v>
      </c>
      <c r="U872" s="25" t="s">
        <v>61</v>
      </c>
      <c r="V872" s="25" t="s">
        <v>61</v>
      </c>
      <c r="W872" s="25" t="s">
        <v>6395</v>
      </c>
      <c r="X872" s="25" t="s">
        <v>80</v>
      </c>
      <c r="Y872" s="25">
        <v>36</v>
      </c>
      <c r="AB872" s="25">
        <v>41</v>
      </c>
      <c r="AH872" s="25" t="str">
        <f t="shared" si="43"/>
        <v xml:space="preserve">CL 36   41     </v>
      </c>
      <c r="AI872" s="25" t="s">
        <v>61</v>
      </c>
      <c r="AJ872" s="25" t="s">
        <v>61</v>
      </c>
      <c r="AK872" s="25" t="s">
        <v>147</v>
      </c>
      <c r="AP872" s="25">
        <v>9</v>
      </c>
      <c r="AQ872" s="34">
        <v>41935</v>
      </c>
      <c r="AR872" s="34">
        <v>41935</v>
      </c>
      <c r="AS872" s="36">
        <f t="shared" si="44"/>
        <v>0</v>
      </c>
      <c r="AT872" s="25" t="s">
        <v>3256</v>
      </c>
      <c r="AU872" s="25" t="s">
        <v>15</v>
      </c>
    </row>
    <row r="873" spans="1:84">
      <c r="B873" s="25" t="s">
        <v>6396</v>
      </c>
      <c r="C873" s="25" t="s">
        <v>6397</v>
      </c>
      <c r="E873" s="25" t="s">
        <v>3934</v>
      </c>
      <c r="H873" s="25" t="s">
        <v>6398</v>
      </c>
      <c r="I873" s="25" t="s">
        <v>6341</v>
      </c>
      <c r="T873" s="25" t="str">
        <f t="shared" si="42"/>
        <v xml:space="preserve">         </v>
      </c>
      <c r="U873" s="25" t="s">
        <v>61</v>
      </c>
      <c r="V873" s="25" t="s">
        <v>61</v>
      </c>
      <c r="W873" s="25" t="s">
        <v>6399</v>
      </c>
      <c r="X873" s="25" t="s">
        <v>146</v>
      </c>
      <c r="Y873" s="25">
        <v>34</v>
      </c>
      <c r="Z873" s="25" t="s">
        <v>81</v>
      </c>
      <c r="AA873" s="25" t="s">
        <v>66</v>
      </c>
      <c r="AB873" s="25">
        <v>31</v>
      </c>
      <c r="AC873" s="25" t="s">
        <v>315</v>
      </c>
      <c r="AD873" s="25">
        <v>15</v>
      </c>
      <c r="AH873" s="25" t="str">
        <f t="shared" si="43"/>
        <v xml:space="preserve">TR 34 C SUR 31 E 15   </v>
      </c>
      <c r="AI873" s="25" t="s">
        <v>61</v>
      </c>
      <c r="AJ873" s="25">
        <v>3128253533</v>
      </c>
      <c r="AK873" s="25" t="s">
        <v>449</v>
      </c>
      <c r="AP873" s="25">
        <v>3</v>
      </c>
      <c r="AQ873" s="34">
        <v>41935</v>
      </c>
      <c r="AR873" s="34">
        <v>41935</v>
      </c>
      <c r="AS873" s="36">
        <f t="shared" si="44"/>
        <v>0</v>
      </c>
      <c r="AT873" s="25" t="s">
        <v>815</v>
      </c>
      <c r="AU873" s="25" t="s">
        <v>15</v>
      </c>
      <c r="AW873" s="38">
        <v>41935</v>
      </c>
      <c r="AX873" s="37" t="s">
        <v>85</v>
      </c>
      <c r="AY873" s="38">
        <v>41935</v>
      </c>
      <c r="AZ873" s="38">
        <v>41954</v>
      </c>
      <c r="BA873" s="37" t="s">
        <v>4999</v>
      </c>
      <c r="BB873" s="38">
        <v>41954</v>
      </c>
      <c r="CF873" s="38">
        <v>41984</v>
      </c>
    </row>
    <row r="874" spans="1:84">
      <c r="B874" s="25" t="s">
        <v>6400</v>
      </c>
      <c r="C874" s="25" t="s">
        <v>6401</v>
      </c>
      <c r="D874" s="25" t="s">
        <v>3591</v>
      </c>
      <c r="H874" s="25" t="s">
        <v>6402</v>
      </c>
      <c r="I874" s="25" t="s">
        <v>6403</v>
      </c>
      <c r="T874" s="25" t="str">
        <f t="shared" si="42"/>
        <v xml:space="preserve">         </v>
      </c>
      <c r="U874" s="25">
        <v>70514634</v>
      </c>
      <c r="V874" s="25">
        <v>3013473417</v>
      </c>
      <c r="W874" s="25" t="s">
        <v>4150</v>
      </c>
      <c r="X874" s="25" t="s">
        <v>80</v>
      </c>
      <c r="Y874" s="25">
        <v>40</v>
      </c>
      <c r="AB874" s="25">
        <v>145</v>
      </c>
      <c r="AG874" s="25" t="s">
        <v>6404</v>
      </c>
      <c r="AH874" s="25" t="str">
        <f t="shared" si="43"/>
        <v>CL 40   145     int 148</v>
      </c>
      <c r="AI874" s="25" t="s">
        <v>61</v>
      </c>
      <c r="AJ874" s="25" t="s">
        <v>61</v>
      </c>
      <c r="AK874" s="25" t="s">
        <v>131</v>
      </c>
      <c r="AP874" s="25">
        <v>8</v>
      </c>
      <c r="AQ874" s="34">
        <v>41906</v>
      </c>
      <c r="AR874" s="34">
        <v>41913</v>
      </c>
      <c r="AS874" s="36">
        <f t="shared" si="44"/>
        <v>7</v>
      </c>
      <c r="AT874" s="25" t="s">
        <v>815</v>
      </c>
      <c r="AU874" s="25" t="s">
        <v>15</v>
      </c>
    </row>
    <row r="875" spans="1:84">
      <c r="B875" s="25" t="s">
        <v>6405</v>
      </c>
      <c r="C875" s="25" t="s">
        <v>6406</v>
      </c>
      <c r="D875" s="25" t="s">
        <v>3591</v>
      </c>
      <c r="H875" s="25" t="s">
        <v>6407</v>
      </c>
      <c r="I875" s="25" t="s">
        <v>6408</v>
      </c>
      <c r="J875" s="25" t="s">
        <v>80</v>
      </c>
      <c r="K875" s="25">
        <v>41</v>
      </c>
      <c r="L875" s="25" t="s">
        <v>104</v>
      </c>
      <c r="M875" s="25" t="s">
        <v>66</v>
      </c>
      <c r="N875" s="25">
        <v>25</v>
      </c>
      <c r="O875" s="25" t="s">
        <v>83</v>
      </c>
      <c r="P875" s="25">
        <v>71</v>
      </c>
      <c r="T875" s="25" t="str">
        <f t="shared" si="42"/>
        <v xml:space="preserve">CL 41 B SUR 25 A 71   </v>
      </c>
      <c r="U875" s="25">
        <v>43866304</v>
      </c>
      <c r="V875" s="25">
        <v>3327283</v>
      </c>
      <c r="W875" s="25" t="s">
        <v>6409</v>
      </c>
      <c r="X875" s="25" t="s">
        <v>80</v>
      </c>
      <c r="Y875" s="25">
        <v>41</v>
      </c>
      <c r="Z875" s="25" t="s">
        <v>104</v>
      </c>
      <c r="AA875" s="25" t="s">
        <v>66</v>
      </c>
      <c r="AB875" s="25">
        <v>25</v>
      </c>
      <c r="AC875" s="25" t="s">
        <v>83</v>
      </c>
      <c r="AD875" s="25">
        <v>71</v>
      </c>
      <c r="AH875" s="25" t="str">
        <f t="shared" si="43"/>
        <v xml:space="preserve">CL 41 B SUR 25 A 71   </v>
      </c>
      <c r="AI875" s="25" t="s">
        <v>61</v>
      </c>
      <c r="AJ875" s="25" t="s">
        <v>61</v>
      </c>
      <c r="AK875" s="25" t="s">
        <v>322</v>
      </c>
      <c r="AP875" s="25">
        <v>6</v>
      </c>
      <c r="AQ875" s="34">
        <v>41939</v>
      </c>
      <c r="AS875" s="36">
        <f t="shared" si="44"/>
        <v>-41939</v>
      </c>
      <c r="AT875" s="25" t="s">
        <v>4176</v>
      </c>
      <c r="AU875" s="25" t="s">
        <v>15</v>
      </c>
    </row>
    <row r="876" spans="1:84">
      <c r="B876" s="25" t="s">
        <v>6410</v>
      </c>
      <c r="C876" s="25" t="s">
        <v>6411</v>
      </c>
      <c r="D876" s="25" t="s">
        <v>3591</v>
      </c>
      <c r="H876" s="25" t="s">
        <v>6412</v>
      </c>
      <c r="I876" s="25" t="s">
        <v>6413</v>
      </c>
      <c r="J876" s="25" t="s">
        <v>80</v>
      </c>
      <c r="K876" s="25">
        <v>38</v>
      </c>
      <c r="L876" s="25" t="s">
        <v>104</v>
      </c>
      <c r="M876" s="25" t="s">
        <v>66</v>
      </c>
      <c r="N876" s="25">
        <v>26</v>
      </c>
      <c r="P876" s="25">
        <v>1</v>
      </c>
      <c r="S876" s="25" t="s">
        <v>6414</v>
      </c>
      <c r="T876" s="25" t="str">
        <f t="shared" si="42"/>
        <v>CL 38 B SUR 26  1   apt 220</v>
      </c>
      <c r="U876" s="25">
        <v>43038767</v>
      </c>
      <c r="V876" s="25" t="s">
        <v>6415</v>
      </c>
      <c r="W876" s="25" t="s">
        <v>6416</v>
      </c>
      <c r="X876" s="25" t="s">
        <v>80</v>
      </c>
      <c r="Y876" s="25">
        <v>38</v>
      </c>
      <c r="Z876" s="25" t="s">
        <v>104</v>
      </c>
      <c r="AA876" s="25" t="s">
        <v>66</v>
      </c>
      <c r="AB876" s="25">
        <v>26</v>
      </c>
      <c r="AD876" s="25">
        <v>1</v>
      </c>
      <c r="AG876" s="25" t="s">
        <v>6417</v>
      </c>
      <c r="AH876" s="25" t="str">
        <f t="shared" si="43"/>
        <v>CL 38 B SUR 26  1   apt 320</v>
      </c>
      <c r="AI876" s="25" t="s">
        <v>61</v>
      </c>
      <c r="AJ876" s="25" t="s">
        <v>61</v>
      </c>
      <c r="AK876" s="25" t="s">
        <v>211</v>
      </c>
      <c r="AP876" s="25">
        <v>9</v>
      </c>
      <c r="AQ876" s="34">
        <v>41939</v>
      </c>
      <c r="AS876" s="36">
        <f t="shared" si="44"/>
        <v>-41939</v>
      </c>
      <c r="AT876" s="25" t="s">
        <v>4176</v>
      </c>
      <c r="AU876" s="25" t="s">
        <v>15</v>
      </c>
      <c r="AV876" s="25" t="s">
        <v>6418</v>
      </c>
    </row>
    <row r="877" spans="1:84">
      <c r="B877" s="25" t="s">
        <v>6419</v>
      </c>
      <c r="C877" s="25">
        <v>1315079</v>
      </c>
      <c r="D877" s="25" t="s">
        <v>3591</v>
      </c>
      <c r="H877" s="25" t="s">
        <v>6412</v>
      </c>
      <c r="I877" s="25" t="s">
        <v>6420</v>
      </c>
      <c r="T877" s="25" t="str">
        <f t="shared" si="42"/>
        <v xml:space="preserve">         </v>
      </c>
      <c r="U877" s="25">
        <v>1037612406</v>
      </c>
      <c r="V877" s="25">
        <v>3316335</v>
      </c>
      <c r="W877" s="25" t="s">
        <v>6421</v>
      </c>
      <c r="AH877" s="25" t="str">
        <f t="shared" si="43"/>
        <v xml:space="preserve">         </v>
      </c>
      <c r="AI877" s="25" t="s">
        <v>61</v>
      </c>
      <c r="AJ877" s="25" t="s">
        <v>61</v>
      </c>
      <c r="AQ877" s="34">
        <v>41943</v>
      </c>
      <c r="AS877" s="36">
        <f t="shared" si="44"/>
        <v>-41943</v>
      </c>
      <c r="AT877" s="25" t="s">
        <v>4176</v>
      </c>
      <c r="AU877" s="25" t="s">
        <v>15</v>
      </c>
      <c r="AV877" s="34">
        <v>42338</v>
      </c>
    </row>
    <row r="878" spans="1:84">
      <c r="A878" s="25" t="s">
        <v>6422</v>
      </c>
      <c r="B878" s="25" t="s">
        <v>6423</v>
      </c>
      <c r="C878" s="25">
        <v>1315152</v>
      </c>
      <c r="D878" s="25" t="s">
        <v>3591</v>
      </c>
      <c r="H878" s="25" t="s">
        <v>6424</v>
      </c>
      <c r="I878" s="25" t="s">
        <v>4150</v>
      </c>
      <c r="J878" s="25" t="s">
        <v>80</v>
      </c>
      <c r="K878" s="25">
        <v>40</v>
      </c>
      <c r="L878" s="25" t="s">
        <v>170</v>
      </c>
      <c r="M878" s="25" t="s">
        <v>66</v>
      </c>
      <c r="N878" s="25">
        <v>39</v>
      </c>
      <c r="O878" s="25" t="s">
        <v>83</v>
      </c>
      <c r="P878" s="25">
        <v>5</v>
      </c>
      <c r="T878" s="25" t="str">
        <f t="shared" si="42"/>
        <v xml:space="preserve">CL 40 D SUR 39 A 5   </v>
      </c>
      <c r="U878" s="25" t="s">
        <v>61</v>
      </c>
      <c r="V878" s="25" t="s">
        <v>61</v>
      </c>
      <c r="W878" s="25" t="s">
        <v>82</v>
      </c>
      <c r="X878" s="25" t="s">
        <v>80</v>
      </c>
      <c r="Y878" s="25">
        <v>40</v>
      </c>
      <c r="Z878" s="25" t="s">
        <v>170</v>
      </c>
      <c r="AA878" s="25" t="s">
        <v>66</v>
      </c>
      <c r="AB878" s="25">
        <v>39</v>
      </c>
      <c r="AC878" s="25" t="s">
        <v>83</v>
      </c>
      <c r="AD878" s="25">
        <v>5</v>
      </c>
      <c r="AH878" s="25" t="str">
        <f t="shared" si="43"/>
        <v xml:space="preserve">CL 40 D SUR 39 A 5   </v>
      </c>
      <c r="AI878" s="25" t="s">
        <v>61</v>
      </c>
      <c r="AJ878" s="25" t="s">
        <v>61</v>
      </c>
      <c r="AK878" s="25" t="s">
        <v>67</v>
      </c>
      <c r="AP878" s="25">
        <v>7</v>
      </c>
      <c r="AQ878" s="34">
        <v>41949</v>
      </c>
      <c r="AS878" s="36">
        <f t="shared" si="44"/>
        <v>-41949</v>
      </c>
      <c r="AT878" s="25" t="s">
        <v>4176</v>
      </c>
      <c r="AU878" s="25" t="s">
        <v>202</v>
      </c>
    </row>
    <row r="879" spans="1:84">
      <c r="B879" s="25" t="s">
        <v>6425</v>
      </c>
      <c r="C879" s="25">
        <v>1315105</v>
      </c>
      <c r="E879" s="25" t="s">
        <v>101</v>
      </c>
      <c r="H879" s="25" t="s">
        <v>5893</v>
      </c>
      <c r="I879" s="25" t="s">
        <v>6409</v>
      </c>
      <c r="J879" s="25" t="s">
        <v>63</v>
      </c>
      <c r="K879" s="25">
        <v>30</v>
      </c>
      <c r="N879" s="25">
        <v>40</v>
      </c>
      <c r="O879" s="25" t="s">
        <v>72</v>
      </c>
      <c r="P879" s="25">
        <v>21</v>
      </c>
      <c r="Q879" s="25" t="s">
        <v>66</v>
      </c>
      <c r="S879" s="25">
        <v>201</v>
      </c>
      <c r="T879" s="25" t="str">
        <f t="shared" si="42"/>
        <v>KR 30   40 F 21 SUR  201</v>
      </c>
      <c r="U879" s="25" t="s">
        <v>61</v>
      </c>
      <c r="V879" s="25">
        <v>5788768</v>
      </c>
      <c r="W879" s="25" t="s">
        <v>82</v>
      </c>
      <c r="X879" s="25" t="s">
        <v>80</v>
      </c>
      <c r="Y879" s="25">
        <v>40</v>
      </c>
      <c r="Z879" s="25" t="s">
        <v>72</v>
      </c>
      <c r="AA879" s="25" t="s">
        <v>66</v>
      </c>
      <c r="AB879" s="25">
        <v>30</v>
      </c>
      <c r="AD879" s="25">
        <v>25</v>
      </c>
      <c r="AH879" s="25" t="str">
        <f t="shared" si="43"/>
        <v xml:space="preserve">CL 40 F SUR 30  25   </v>
      </c>
      <c r="AI879" s="25" t="s">
        <v>61</v>
      </c>
      <c r="AJ879" s="25" t="s">
        <v>61</v>
      </c>
      <c r="AK879" s="25" t="s">
        <v>67</v>
      </c>
      <c r="AP879" s="25">
        <v>7</v>
      </c>
      <c r="AQ879" s="34">
        <v>41947</v>
      </c>
      <c r="AS879" s="36">
        <f t="shared" si="44"/>
        <v>-41947</v>
      </c>
      <c r="AT879" s="25" t="s">
        <v>4176</v>
      </c>
      <c r="AU879" s="25" t="s">
        <v>202</v>
      </c>
    </row>
    <row r="880" spans="1:84">
      <c r="B880" s="25" t="s">
        <v>6426</v>
      </c>
      <c r="C880" s="25">
        <v>1315001</v>
      </c>
      <c r="E880" s="25" t="s">
        <v>101</v>
      </c>
      <c r="H880" s="25" t="s">
        <v>6427</v>
      </c>
      <c r="I880" s="25" t="s">
        <v>6089</v>
      </c>
      <c r="T880" s="25" t="str">
        <f t="shared" si="42"/>
        <v xml:space="preserve">         </v>
      </c>
      <c r="U880" s="25" t="s">
        <v>61</v>
      </c>
      <c r="V880" s="25" t="s">
        <v>61</v>
      </c>
      <c r="W880" s="25" t="s">
        <v>6428</v>
      </c>
      <c r="AH880" s="25" t="str">
        <f t="shared" si="43"/>
        <v xml:space="preserve">         </v>
      </c>
      <c r="AI880" s="25" t="s">
        <v>61</v>
      </c>
      <c r="AJ880" s="25" t="s">
        <v>61</v>
      </c>
      <c r="AK880" s="25" t="s">
        <v>615</v>
      </c>
      <c r="AP880" s="25">
        <v>2</v>
      </c>
      <c r="AQ880" s="34">
        <v>41939</v>
      </c>
      <c r="AS880" s="36">
        <f t="shared" si="44"/>
        <v>-41939</v>
      </c>
      <c r="AT880" s="25" t="s">
        <v>4176</v>
      </c>
      <c r="AU880" s="25" t="s">
        <v>15</v>
      </c>
    </row>
    <row r="881" spans="2:84">
      <c r="B881" s="25" t="s">
        <v>6429</v>
      </c>
      <c r="C881" s="25">
        <v>1315016</v>
      </c>
      <c r="E881" s="25" t="s">
        <v>58</v>
      </c>
      <c r="H881" s="25" t="s">
        <v>1067</v>
      </c>
      <c r="I881" s="25" t="s">
        <v>6089</v>
      </c>
      <c r="T881" s="25" t="str">
        <f t="shared" si="42"/>
        <v xml:space="preserve">         </v>
      </c>
      <c r="U881" s="25" t="s">
        <v>61</v>
      </c>
      <c r="V881" s="25" t="s">
        <v>61</v>
      </c>
      <c r="W881" s="25" t="s">
        <v>6430</v>
      </c>
      <c r="X881" s="25" t="s">
        <v>63</v>
      </c>
      <c r="Y881" s="25">
        <v>33</v>
      </c>
      <c r="AB881" s="25">
        <v>38</v>
      </c>
      <c r="AC881" s="25" t="s">
        <v>83</v>
      </c>
      <c r="AD881" s="25">
        <v>49</v>
      </c>
      <c r="AE881" s="25" t="s">
        <v>66</v>
      </c>
      <c r="AH881" s="25" t="str">
        <f t="shared" si="43"/>
        <v xml:space="preserve">KR 33   38 A 49 SUR  </v>
      </c>
      <c r="AI881" s="25" t="s">
        <v>61</v>
      </c>
      <c r="AJ881" s="25" t="s">
        <v>61</v>
      </c>
      <c r="AK881" s="25" t="s">
        <v>211</v>
      </c>
      <c r="AP881" s="25">
        <v>9</v>
      </c>
      <c r="AQ881" s="34">
        <v>41939</v>
      </c>
      <c r="AR881" s="34">
        <v>41939</v>
      </c>
      <c r="AS881" s="36">
        <f t="shared" si="44"/>
        <v>0</v>
      </c>
      <c r="AT881" s="25" t="s">
        <v>4176</v>
      </c>
      <c r="AU881" s="25" t="s">
        <v>15</v>
      </c>
      <c r="AW881" s="38">
        <v>41939</v>
      </c>
      <c r="AX881" s="37" t="s">
        <v>85</v>
      </c>
      <c r="AY881" s="38">
        <v>41939</v>
      </c>
      <c r="AZ881" s="38">
        <v>41955</v>
      </c>
      <c r="BA881" s="37" t="s">
        <v>85</v>
      </c>
      <c r="BB881" s="38">
        <v>41955</v>
      </c>
      <c r="CF881" s="38">
        <v>41984</v>
      </c>
    </row>
    <row r="882" spans="2:84">
      <c r="B882" s="25" t="s">
        <v>6431</v>
      </c>
      <c r="C882" s="25">
        <v>1315002</v>
      </c>
      <c r="E882" s="25" t="s">
        <v>101</v>
      </c>
      <c r="H882" s="25" t="s">
        <v>6432</v>
      </c>
      <c r="I882" s="25" t="s">
        <v>6089</v>
      </c>
      <c r="T882" s="25" t="str">
        <f t="shared" si="42"/>
        <v xml:space="preserve">         </v>
      </c>
      <c r="U882" s="25" t="s">
        <v>61</v>
      </c>
      <c r="V882" s="25" t="s">
        <v>61</v>
      </c>
      <c r="W882" s="25" t="s">
        <v>6433</v>
      </c>
      <c r="AH882" s="25" t="str">
        <f t="shared" si="43"/>
        <v xml:space="preserve">         </v>
      </c>
      <c r="AI882" s="25" t="s">
        <v>61</v>
      </c>
      <c r="AJ882" s="25" t="s">
        <v>61</v>
      </c>
      <c r="AK882" s="25" t="s">
        <v>615</v>
      </c>
      <c r="AP882" s="25">
        <v>2</v>
      </c>
      <c r="AQ882" s="34">
        <v>41939</v>
      </c>
      <c r="AR882" s="34">
        <v>41939</v>
      </c>
      <c r="AS882" s="36">
        <f t="shared" si="44"/>
        <v>0</v>
      </c>
      <c r="AT882" s="25" t="s">
        <v>4176</v>
      </c>
      <c r="AU882" s="25" t="s">
        <v>15</v>
      </c>
    </row>
    <row r="883" spans="2:84">
      <c r="B883" s="25" t="s">
        <v>6434</v>
      </c>
      <c r="C883" s="25" t="s">
        <v>6435</v>
      </c>
      <c r="D883" s="25" t="s">
        <v>87</v>
      </c>
      <c r="H883" s="25" t="s">
        <v>6436</v>
      </c>
      <c r="I883" s="25" t="s">
        <v>6089</v>
      </c>
      <c r="T883" s="25" t="str">
        <f t="shared" si="42"/>
        <v xml:space="preserve">         </v>
      </c>
      <c r="U883" s="25" t="s">
        <v>61</v>
      </c>
      <c r="V883" s="25" t="s">
        <v>61</v>
      </c>
      <c r="W883" s="25" t="s">
        <v>6437</v>
      </c>
      <c r="AH883" s="25" t="str">
        <f t="shared" si="43"/>
        <v xml:space="preserve">         </v>
      </c>
      <c r="AI883" s="46">
        <v>43847197</v>
      </c>
      <c r="AJ883" s="25" t="s">
        <v>6438</v>
      </c>
      <c r="AK883" s="25" t="s">
        <v>91</v>
      </c>
      <c r="AL883" s="25" t="s">
        <v>91</v>
      </c>
      <c r="AP883" s="25">
        <v>12</v>
      </c>
      <c r="AQ883" s="34">
        <v>41940</v>
      </c>
      <c r="AR883" s="34">
        <v>41955</v>
      </c>
      <c r="AS883" s="36">
        <f t="shared" si="44"/>
        <v>15</v>
      </c>
      <c r="AT883" s="25" t="s">
        <v>815</v>
      </c>
      <c r="AU883" s="25" t="s">
        <v>15</v>
      </c>
      <c r="AW883" s="38">
        <v>41955</v>
      </c>
      <c r="AX883" s="37" t="s">
        <v>118</v>
      </c>
      <c r="AY883" s="38">
        <v>41961</v>
      </c>
      <c r="AZ883" s="38"/>
      <c r="BB883" s="38"/>
      <c r="BV883" s="38">
        <v>41963</v>
      </c>
      <c r="BW883" s="38">
        <v>41963</v>
      </c>
      <c r="CF883" s="38">
        <v>41990</v>
      </c>
    </row>
    <row r="884" spans="2:84">
      <c r="B884" s="25" t="s">
        <v>6439</v>
      </c>
      <c r="C884" s="25">
        <v>1315030</v>
      </c>
      <c r="E884" s="25" t="s">
        <v>101</v>
      </c>
      <c r="H884" s="25" t="s">
        <v>5893</v>
      </c>
      <c r="I884" s="25" t="s">
        <v>6089</v>
      </c>
      <c r="T884" s="25" t="str">
        <f t="shared" si="42"/>
        <v xml:space="preserve">         </v>
      </c>
      <c r="U884" s="25" t="s">
        <v>61</v>
      </c>
      <c r="V884" s="25" t="s">
        <v>61</v>
      </c>
      <c r="W884" s="25" t="s">
        <v>82</v>
      </c>
      <c r="X884" s="25" t="s">
        <v>80</v>
      </c>
      <c r="Y884" s="25">
        <v>36</v>
      </c>
      <c r="AA884" s="25" t="s">
        <v>66</v>
      </c>
      <c r="AB884" s="25">
        <v>37</v>
      </c>
      <c r="AD884" s="25">
        <v>21</v>
      </c>
      <c r="AH884" s="25" t="str">
        <f t="shared" si="43"/>
        <v xml:space="preserve">CL 36  SUR 37  21   </v>
      </c>
      <c r="AI884" s="25" t="s">
        <v>61</v>
      </c>
      <c r="AJ884" s="25" t="s">
        <v>61</v>
      </c>
      <c r="AK884" s="25" t="s">
        <v>232</v>
      </c>
      <c r="AP884" s="25">
        <v>9</v>
      </c>
      <c r="AQ884" s="34">
        <v>41942</v>
      </c>
      <c r="AR884" s="34">
        <v>41942</v>
      </c>
      <c r="AS884" s="36">
        <f t="shared" si="44"/>
        <v>0</v>
      </c>
      <c r="AT884" s="25" t="s">
        <v>4176</v>
      </c>
      <c r="AU884" s="25" t="s">
        <v>15</v>
      </c>
    </row>
    <row r="885" spans="2:84">
      <c r="B885" s="25" t="s">
        <v>6440</v>
      </c>
      <c r="C885" s="25">
        <v>1315031</v>
      </c>
      <c r="E885" s="25" t="s">
        <v>101</v>
      </c>
      <c r="H885" s="25" t="s">
        <v>5893</v>
      </c>
      <c r="I885" s="25" t="s">
        <v>6089</v>
      </c>
      <c r="T885" s="25" t="str">
        <f t="shared" si="42"/>
        <v xml:space="preserve">         </v>
      </c>
      <c r="U885" s="25" t="s">
        <v>61</v>
      </c>
      <c r="V885" s="25" t="s">
        <v>61</v>
      </c>
      <c r="W885" s="25" t="s">
        <v>6441</v>
      </c>
      <c r="X885" s="25" t="s">
        <v>63</v>
      </c>
      <c r="Y885" s="25">
        <v>37</v>
      </c>
      <c r="AB885" s="25">
        <v>36</v>
      </c>
      <c r="AD885" s="25">
        <v>39</v>
      </c>
      <c r="AE885" s="25" t="s">
        <v>66</v>
      </c>
      <c r="AH885" s="25" t="str">
        <f t="shared" si="43"/>
        <v xml:space="preserve">KR 37   36  39 SUR  </v>
      </c>
      <c r="AI885" s="25" t="s">
        <v>61</v>
      </c>
      <c r="AJ885" s="25" t="s">
        <v>61</v>
      </c>
      <c r="AK885" s="25" t="s">
        <v>211</v>
      </c>
      <c r="AP885" s="25">
        <v>9</v>
      </c>
      <c r="AQ885" s="34">
        <v>41942</v>
      </c>
      <c r="AR885" s="34">
        <v>41942</v>
      </c>
      <c r="AS885" s="36">
        <f t="shared" si="44"/>
        <v>0</v>
      </c>
      <c r="AT885" s="25" t="s">
        <v>4176</v>
      </c>
      <c r="AU885" s="25" t="s">
        <v>21</v>
      </c>
    </row>
    <row r="886" spans="2:84">
      <c r="B886" s="25" t="s">
        <v>6442</v>
      </c>
      <c r="C886" s="25">
        <v>1315032</v>
      </c>
      <c r="E886" s="25" t="s">
        <v>101</v>
      </c>
      <c r="H886" s="25" t="s">
        <v>5893</v>
      </c>
      <c r="I886" s="25" t="s">
        <v>6089</v>
      </c>
      <c r="T886" s="25" t="str">
        <f t="shared" si="42"/>
        <v xml:space="preserve">         </v>
      </c>
      <c r="U886" s="25" t="s">
        <v>61</v>
      </c>
      <c r="V886" s="25" t="s">
        <v>61</v>
      </c>
      <c r="W886" s="25" t="s">
        <v>6443</v>
      </c>
      <c r="X886" s="25" t="s">
        <v>80</v>
      </c>
      <c r="Y886" s="25">
        <v>36</v>
      </c>
      <c r="AA886" s="25" t="s">
        <v>66</v>
      </c>
      <c r="AB886" s="25">
        <v>37</v>
      </c>
      <c r="AD886" s="25">
        <v>11</v>
      </c>
      <c r="AH886" s="25" t="str">
        <f t="shared" si="43"/>
        <v xml:space="preserve">CL 36  SUR 37  11   </v>
      </c>
      <c r="AI886" s="25" t="s">
        <v>61</v>
      </c>
      <c r="AJ886" s="25">
        <v>2702326</v>
      </c>
      <c r="AK886" s="25" t="s">
        <v>232</v>
      </c>
      <c r="AP886" s="25">
        <v>9</v>
      </c>
      <c r="AQ886" s="34">
        <v>41942</v>
      </c>
      <c r="AR886" s="34">
        <v>41942</v>
      </c>
      <c r="AS886" s="36">
        <f t="shared" si="44"/>
        <v>0</v>
      </c>
      <c r="AT886" s="25" t="s">
        <v>4176</v>
      </c>
      <c r="AU886" s="25" t="s">
        <v>15</v>
      </c>
    </row>
    <row r="887" spans="2:84">
      <c r="B887" s="25" t="s">
        <v>6444</v>
      </c>
      <c r="C887" s="25">
        <v>1315033</v>
      </c>
      <c r="D887" s="25" t="s">
        <v>3686</v>
      </c>
      <c r="H887" s="25" t="s">
        <v>6445</v>
      </c>
      <c r="I887" s="25" t="s">
        <v>6089</v>
      </c>
      <c r="T887" s="25" t="str">
        <f t="shared" si="42"/>
        <v xml:space="preserve">         </v>
      </c>
      <c r="U887" s="25" t="s">
        <v>61</v>
      </c>
      <c r="V887" s="25" t="s">
        <v>61</v>
      </c>
      <c r="W887" s="25" t="s">
        <v>6446</v>
      </c>
      <c r="X887" s="25" t="s">
        <v>63</v>
      </c>
      <c r="Y887" s="25">
        <v>45</v>
      </c>
      <c r="AB887" s="25">
        <v>38</v>
      </c>
      <c r="AC887" s="25" t="s">
        <v>83</v>
      </c>
      <c r="AD887" s="25">
        <v>29</v>
      </c>
      <c r="AE887" s="25" t="s">
        <v>66</v>
      </c>
      <c r="AG887" s="25" t="s">
        <v>6447</v>
      </c>
      <c r="AH887" s="25" t="str">
        <f t="shared" si="43"/>
        <v>KR 45   38 A 29 SUR  torre 243</v>
      </c>
      <c r="AI887" s="25" t="s">
        <v>61</v>
      </c>
      <c r="AJ887" s="25" t="s">
        <v>61</v>
      </c>
      <c r="AK887" s="25" t="s">
        <v>3530</v>
      </c>
      <c r="AP887" s="25">
        <v>8</v>
      </c>
      <c r="AQ887" s="34">
        <v>41942</v>
      </c>
      <c r="AR887" s="34">
        <v>41942</v>
      </c>
      <c r="AS887" s="36">
        <f t="shared" si="44"/>
        <v>0</v>
      </c>
      <c r="AT887" s="25" t="s">
        <v>4176</v>
      </c>
      <c r="AU887" s="25" t="s">
        <v>21</v>
      </c>
    </row>
    <row r="888" spans="2:84">
      <c r="B888" s="25" t="s">
        <v>6448</v>
      </c>
      <c r="C888" s="25">
        <v>1315003</v>
      </c>
      <c r="D888" s="25" t="s">
        <v>3928</v>
      </c>
      <c r="H888" s="25" t="s">
        <v>6449</v>
      </c>
      <c r="I888" s="25" t="s">
        <v>6089</v>
      </c>
      <c r="T888" s="25" t="str">
        <f t="shared" si="42"/>
        <v xml:space="preserve">         </v>
      </c>
      <c r="U888" s="25" t="s">
        <v>61</v>
      </c>
      <c r="V888" s="25" t="s">
        <v>61</v>
      </c>
      <c r="W888" s="25" t="s">
        <v>6450</v>
      </c>
      <c r="AH888" s="25" t="str">
        <f t="shared" si="43"/>
        <v xml:space="preserve">         </v>
      </c>
      <c r="AI888" s="25" t="s">
        <v>61</v>
      </c>
      <c r="AJ888" s="25" t="s">
        <v>61</v>
      </c>
      <c r="AK888" s="25" t="s">
        <v>232</v>
      </c>
      <c r="AP888" s="25">
        <v>9</v>
      </c>
      <c r="AQ888" s="34">
        <v>41927</v>
      </c>
      <c r="AR888" s="34">
        <v>41927</v>
      </c>
      <c r="AS888" s="36">
        <f t="shared" si="44"/>
        <v>0</v>
      </c>
      <c r="AT888" s="25" t="s">
        <v>4176</v>
      </c>
      <c r="AU888" s="25" t="s">
        <v>15</v>
      </c>
      <c r="AW888" s="38">
        <v>41927</v>
      </c>
      <c r="AX888" s="37" t="s">
        <v>705</v>
      </c>
      <c r="AY888" s="38">
        <v>41927</v>
      </c>
      <c r="CF888" s="38">
        <v>41990</v>
      </c>
    </row>
    <row r="889" spans="2:84">
      <c r="B889" s="25" t="s">
        <v>6451</v>
      </c>
      <c r="C889" s="25">
        <v>1315096</v>
      </c>
      <c r="D889" s="25" t="s">
        <v>125</v>
      </c>
      <c r="H889" s="25" t="s">
        <v>6452</v>
      </c>
      <c r="I889" s="25" t="s">
        <v>6341</v>
      </c>
      <c r="T889" s="25" t="str">
        <f t="shared" si="42"/>
        <v xml:space="preserve">         </v>
      </c>
      <c r="U889" s="25" t="s">
        <v>61</v>
      </c>
      <c r="V889" s="25" t="s">
        <v>61</v>
      </c>
      <c r="W889" s="25" t="s">
        <v>4150</v>
      </c>
      <c r="X889" s="25" t="s">
        <v>80</v>
      </c>
      <c r="Y889" s="25">
        <v>34</v>
      </c>
      <c r="Z889" s="25" t="s">
        <v>83</v>
      </c>
      <c r="AA889" s="25" t="s">
        <v>66</v>
      </c>
      <c r="AB889" s="25">
        <v>27</v>
      </c>
      <c r="AC889" s="25" t="s">
        <v>170</v>
      </c>
      <c r="AD889" s="25">
        <v>8</v>
      </c>
      <c r="AH889" s="25" t="str">
        <f t="shared" si="43"/>
        <v xml:space="preserve">CL 34 A SUR 27 D 8   </v>
      </c>
      <c r="AI889" s="25" t="s">
        <v>61</v>
      </c>
      <c r="AJ889" s="25" t="s">
        <v>61</v>
      </c>
      <c r="AK889" s="25" t="s">
        <v>194</v>
      </c>
      <c r="AP889" s="25">
        <v>3</v>
      </c>
      <c r="AQ889" s="34">
        <v>41942</v>
      </c>
      <c r="AR889" s="34">
        <v>41942</v>
      </c>
      <c r="AS889" s="36">
        <f t="shared" si="44"/>
        <v>0</v>
      </c>
      <c r="AT889" s="25" t="s">
        <v>4176</v>
      </c>
      <c r="AU889" s="25" t="s">
        <v>15</v>
      </c>
      <c r="AW889" s="38">
        <v>41942</v>
      </c>
      <c r="AX889" s="37" t="s">
        <v>85</v>
      </c>
      <c r="AY889" s="38">
        <v>41942</v>
      </c>
      <c r="CF889" s="38">
        <v>41990</v>
      </c>
    </row>
    <row r="890" spans="2:84">
      <c r="B890" s="25" t="s">
        <v>6453</v>
      </c>
      <c r="C890" s="25">
        <v>1315101</v>
      </c>
      <c r="D890" s="25" t="s">
        <v>3686</v>
      </c>
      <c r="H890" s="25" t="s">
        <v>6454</v>
      </c>
      <c r="I890" s="25" t="s">
        <v>6455</v>
      </c>
      <c r="J890" s="25" t="s">
        <v>80</v>
      </c>
      <c r="K890" s="25">
        <v>36</v>
      </c>
      <c r="L890" s="25" t="s">
        <v>170</v>
      </c>
      <c r="N890" s="25">
        <v>24</v>
      </c>
      <c r="P890" s="25">
        <v>120</v>
      </c>
      <c r="T890" s="25" t="str">
        <f t="shared" si="42"/>
        <v xml:space="preserve">CL 36 D  24  120   </v>
      </c>
      <c r="U890" s="25" t="s">
        <v>61</v>
      </c>
      <c r="V890" s="25" t="s">
        <v>6456</v>
      </c>
      <c r="W890" s="25" t="s">
        <v>4150</v>
      </c>
      <c r="AH890" s="25" t="str">
        <f t="shared" si="43"/>
        <v xml:space="preserve">         </v>
      </c>
      <c r="AI890" s="25" t="s">
        <v>61</v>
      </c>
      <c r="AJ890" s="25" t="s">
        <v>61</v>
      </c>
      <c r="AK890" s="25" t="s">
        <v>347</v>
      </c>
      <c r="AP890" s="25">
        <v>10</v>
      </c>
      <c r="AQ890" s="34">
        <v>41947</v>
      </c>
      <c r="AS890" s="36">
        <f t="shared" si="44"/>
        <v>-41947</v>
      </c>
      <c r="AT890" s="25" t="s">
        <v>4176</v>
      </c>
      <c r="AU890" s="25" t="s">
        <v>15</v>
      </c>
    </row>
    <row r="891" spans="2:84">
      <c r="B891" s="25" t="s">
        <v>6457</v>
      </c>
      <c r="C891" s="25">
        <v>1315103</v>
      </c>
      <c r="D891" s="25" t="s">
        <v>3591</v>
      </c>
      <c r="H891" s="25" t="s">
        <v>6458</v>
      </c>
      <c r="I891" s="25" t="s">
        <v>6089</v>
      </c>
      <c r="T891" s="25" t="str">
        <f t="shared" si="42"/>
        <v xml:space="preserve">         </v>
      </c>
      <c r="U891" s="25" t="s">
        <v>61</v>
      </c>
      <c r="V891" s="25" t="s">
        <v>61</v>
      </c>
      <c r="W891" s="25" t="s">
        <v>6459</v>
      </c>
      <c r="X891" s="25" t="s">
        <v>80</v>
      </c>
      <c r="Y891" s="25">
        <v>41</v>
      </c>
      <c r="Z891" s="25" t="s">
        <v>136</v>
      </c>
      <c r="AA891" s="25" t="s">
        <v>66</v>
      </c>
      <c r="AB891" s="25">
        <v>86</v>
      </c>
      <c r="AD891" s="25">
        <v>110</v>
      </c>
      <c r="AH891" s="25" t="str">
        <f t="shared" si="43"/>
        <v xml:space="preserve">CL 41 DD SUR 86  110   </v>
      </c>
      <c r="AI891" s="25">
        <v>1037587497</v>
      </c>
      <c r="AJ891" s="25">
        <v>3342117</v>
      </c>
      <c r="AK891" s="25" t="s">
        <v>322</v>
      </c>
      <c r="AP891" s="25">
        <v>6</v>
      </c>
      <c r="AQ891" s="34">
        <v>41947</v>
      </c>
      <c r="AR891" s="34">
        <v>41947</v>
      </c>
      <c r="AS891" s="36">
        <f t="shared" si="44"/>
        <v>0</v>
      </c>
      <c r="AT891" s="25" t="s">
        <v>792</v>
      </c>
      <c r="AU891" s="25" t="s">
        <v>15</v>
      </c>
      <c r="AW891" s="38">
        <v>41947</v>
      </c>
      <c r="AX891" s="37" t="s">
        <v>6460</v>
      </c>
      <c r="AY891" s="38">
        <v>41947</v>
      </c>
      <c r="CF891" s="38">
        <v>41990</v>
      </c>
    </row>
    <row r="892" spans="2:84">
      <c r="B892" s="25" t="s">
        <v>6461</v>
      </c>
      <c r="C892" s="25">
        <v>1315107</v>
      </c>
      <c r="D892" s="25" t="s">
        <v>3591</v>
      </c>
      <c r="H892" s="25" t="s">
        <v>6462</v>
      </c>
      <c r="I892" s="25" t="s">
        <v>2959</v>
      </c>
      <c r="T892" s="25" t="str">
        <f t="shared" si="42"/>
        <v xml:space="preserve">         </v>
      </c>
      <c r="U892" s="25" t="s">
        <v>61</v>
      </c>
      <c r="V892" s="25" t="s">
        <v>61</v>
      </c>
      <c r="W892" s="25" t="s">
        <v>82</v>
      </c>
      <c r="X892" s="25" t="s">
        <v>80</v>
      </c>
      <c r="Y892" s="25">
        <v>39</v>
      </c>
      <c r="Z892" s="25" t="s">
        <v>104</v>
      </c>
      <c r="AA892" s="25" t="s">
        <v>66</v>
      </c>
      <c r="AB892" s="25">
        <v>25</v>
      </c>
      <c r="AC892" s="25" t="s">
        <v>298</v>
      </c>
      <c r="AD892" s="25">
        <v>99</v>
      </c>
      <c r="AH892" s="25" t="str">
        <f t="shared" si="43"/>
        <v xml:space="preserve">CL 39 B SUR 25 AA 99   </v>
      </c>
      <c r="AI892" s="25" t="s">
        <v>61</v>
      </c>
      <c r="AJ892" s="25" t="s">
        <v>61</v>
      </c>
      <c r="AK892" s="25" t="s">
        <v>454</v>
      </c>
      <c r="AP892" s="25">
        <v>6</v>
      </c>
      <c r="AQ892" s="34">
        <v>41947</v>
      </c>
      <c r="AS892" s="36">
        <f t="shared" si="44"/>
        <v>-41947</v>
      </c>
      <c r="AT892" s="25" t="s">
        <v>4176</v>
      </c>
      <c r="AU892" s="25" t="s">
        <v>202</v>
      </c>
    </row>
    <row r="893" spans="2:84">
      <c r="B893" s="25" t="s">
        <v>6463</v>
      </c>
      <c r="C893" s="25">
        <v>1315114</v>
      </c>
      <c r="E893" s="25" t="s">
        <v>58</v>
      </c>
      <c r="H893" s="25" t="s">
        <v>1067</v>
      </c>
      <c r="I893" s="25" t="s">
        <v>3366</v>
      </c>
      <c r="T893" s="25" t="str">
        <f t="shared" si="42"/>
        <v xml:space="preserve">         </v>
      </c>
      <c r="U893" s="25" t="s">
        <v>61</v>
      </c>
      <c r="V893" s="25" t="s">
        <v>61</v>
      </c>
      <c r="W893" s="25" t="s">
        <v>6464</v>
      </c>
      <c r="X893" s="25" t="s">
        <v>289</v>
      </c>
      <c r="Y893" s="25">
        <v>31</v>
      </c>
      <c r="AB893" s="25">
        <v>33</v>
      </c>
      <c r="AC893" s="25" t="s">
        <v>83</v>
      </c>
      <c r="AD893" s="25">
        <v>88</v>
      </c>
      <c r="AE893" s="25" t="s">
        <v>66</v>
      </c>
      <c r="AH893" s="25" t="str">
        <f t="shared" si="43"/>
        <v xml:space="preserve">DG 31   33 A 88 SUR  </v>
      </c>
      <c r="AI893" s="25">
        <v>42884515</v>
      </c>
      <c r="AJ893" s="25">
        <v>2703223</v>
      </c>
      <c r="AK893" s="25" t="s">
        <v>449</v>
      </c>
      <c r="AP893" s="25">
        <v>3</v>
      </c>
      <c r="AQ893" s="34">
        <v>41947</v>
      </c>
      <c r="AR893" s="34">
        <v>41947</v>
      </c>
      <c r="AS893" s="36">
        <f t="shared" si="44"/>
        <v>0</v>
      </c>
      <c r="AT893" s="25" t="s">
        <v>4176</v>
      </c>
      <c r="AU893" s="25" t="s">
        <v>15</v>
      </c>
    </row>
    <row r="894" spans="2:84">
      <c r="B894" s="25" t="s">
        <v>6465</v>
      </c>
      <c r="C894" s="25">
        <v>1315134</v>
      </c>
      <c r="E894" s="25" t="s">
        <v>101</v>
      </c>
      <c r="H894" s="25" t="s">
        <v>5893</v>
      </c>
      <c r="I894" s="25" t="s">
        <v>6466</v>
      </c>
      <c r="J894" s="25" t="s">
        <v>289</v>
      </c>
      <c r="K894" s="25">
        <v>33</v>
      </c>
      <c r="N894" s="25">
        <v>35</v>
      </c>
      <c r="O894" s="25" t="s">
        <v>170</v>
      </c>
      <c r="P894" s="25">
        <v>34</v>
      </c>
      <c r="Q894" s="25" t="s">
        <v>66</v>
      </c>
      <c r="T894" s="25" t="str">
        <f t="shared" si="42"/>
        <v xml:space="preserve">DG 33   35 D 34 SUR  </v>
      </c>
      <c r="U894" s="25">
        <v>32333540</v>
      </c>
      <c r="V894" s="25">
        <v>6006756</v>
      </c>
      <c r="W894" s="25" t="s">
        <v>6467</v>
      </c>
      <c r="X894" s="25" t="s">
        <v>289</v>
      </c>
      <c r="Y894" s="25">
        <v>33</v>
      </c>
      <c r="AB894" s="25">
        <v>35</v>
      </c>
      <c r="AC894" s="25" t="s">
        <v>170</v>
      </c>
      <c r="AD894" s="25">
        <v>40</v>
      </c>
      <c r="AE894" s="25" t="s">
        <v>66</v>
      </c>
      <c r="AH894" s="25" t="str">
        <f t="shared" si="43"/>
        <v xml:space="preserve">DG 33   35 D 40 SUR  </v>
      </c>
      <c r="AI894" s="25" t="s">
        <v>61</v>
      </c>
      <c r="AJ894" s="25" t="s">
        <v>61</v>
      </c>
      <c r="AK894" s="25" t="s">
        <v>232</v>
      </c>
      <c r="AP894" s="25">
        <v>9</v>
      </c>
      <c r="AQ894" s="34">
        <v>41948</v>
      </c>
      <c r="AR894" s="34"/>
      <c r="AS894" s="36">
        <f t="shared" si="44"/>
        <v>-41948</v>
      </c>
      <c r="AT894" s="25" t="s">
        <v>4176</v>
      </c>
      <c r="AU894" s="25" t="s">
        <v>15</v>
      </c>
      <c r="AW894" s="38">
        <v>41955</v>
      </c>
      <c r="AX894" s="37" t="s">
        <v>720</v>
      </c>
      <c r="AY894" s="38">
        <v>41955</v>
      </c>
      <c r="AZ894" s="38">
        <v>41990</v>
      </c>
      <c r="BA894" s="37" t="s">
        <v>85</v>
      </c>
      <c r="BB894" s="38">
        <v>41990</v>
      </c>
      <c r="CF894" s="38">
        <v>41995</v>
      </c>
    </row>
    <row r="895" spans="2:84">
      <c r="B895" s="25" t="s">
        <v>6468</v>
      </c>
      <c r="C895" s="25" t="s">
        <v>6469</v>
      </c>
      <c r="D895" s="25" t="s">
        <v>3686</v>
      </c>
      <c r="H895" s="25" t="s">
        <v>6470</v>
      </c>
      <c r="I895" s="25" t="s">
        <v>3366</v>
      </c>
      <c r="T895" s="25" t="str">
        <f t="shared" si="42"/>
        <v xml:space="preserve">         </v>
      </c>
      <c r="U895" s="25" t="s">
        <v>61</v>
      </c>
      <c r="V895" s="25" t="s">
        <v>61</v>
      </c>
      <c r="W895" s="25" t="s">
        <v>6471</v>
      </c>
      <c r="X895" s="25" t="s">
        <v>63</v>
      </c>
      <c r="Y895" s="25">
        <v>58</v>
      </c>
      <c r="AB895" s="25">
        <v>42</v>
      </c>
      <c r="AD895" s="25">
        <v>125</v>
      </c>
      <c r="AH895" s="25" t="str">
        <f t="shared" si="43"/>
        <v xml:space="preserve">KR 58   42  125   </v>
      </c>
      <c r="AI895" s="25" t="s">
        <v>61</v>
      </c>
      <c r="AJ895" s="25">
        <v>3807637</v>
      </c>
      <c r="AK895" s="25" t="s">
        <v>99</v>
      </c>
      <c r="AP895" s="25">
        <v>4</v>
      </c>
      <c r="AQ895" s="34">
        <v>41886</v>
      </c>
      <c r="AR895" s="34">
        <v>41916</v>
      </c>
      <c r="AS895" s="36">
        <f t="shared" si="44"/>
        <v>30</v>
      </c>
      <c r="AT895" s="25" t="s">
        <v>4176</v>
      </c>
      <c r="AU895" s="25" t="s">
        <v>15</v>
      </c>
      <c r="AW895" s="38">
        <v>41886</v>
      </c>
      <c r="AX895" s="37" t="s">
        <v>118</v>
      </c>
      <c r="AY895" s="38">
        <v>41886</v>
      </c>
      <c r="CF895" s="38">
        <v>41990</v>
      </c>
    </row>
    <row r="896" spans="2:84">
      <c r="B896" s="25" t="s">
        <v>6472</v>
      </c>
      <c r="C896" s="25" t="s">
        <v>6473</v>
      </c>
      <c r="D896" s="25" t="s">
        <v>3686</v>
      </c>
      <c r="G896" s="25" t="s">
        <v>5540</v>
      </c>
      <c r="H896" s="25" t="s">
        <v>6474</v>
      </c>
      <c r="I896" s="25" t="s">
        <v>3366</v>
      </c>
      <c r="T896" s="25" t="str">
        <f t="shared" si="42"/>
        <v xml:space="preserve">         </v>
      </c>
      <c r="U896" s="25" t="s">
        <v>61</v>
      </c>
      <c r="V896" s="25" t="s">
        <v>61</v>
      </c>
      <c r="W896" s="25" t="s">
        <v>6471</v>
      </c>
      <c r="X896" s="25" t="s">
        <v>63</v>
      </c>
      <c r="Y896" s="25">
        <v>58</v>
      </c>
      <c r="AB896" s="25">
        <v>42</v>
      </c>
      <c r="AD896" s="25">
        <v>125</v>
      </c>
      <c r="AH896" s="25" t="str">
        <f t="shared" si="43"/>
        <v xml:space="preserve">KR 58   42  125   </v>
      </c>
      <c r="AI896" s="25" t="s">
        <v>61</v>
      </c>
      <c r="AJ896" s="25">
        <v>3807637</v>
      </c>
      <c r="AK896" s="25" t="s">
        <v>99</v>
      </c>
      <c r="AP896" s="25">
        <v>4</v>
      </c>
      <c r="AQ896" s="34">
        <v>41890</v>
      </c>
      <c r="AR896" s="34">
        <v>41916</v>
      </c>
      <c r="AS896" s="36">
        <f t="shared" si="44"/>
        <v>26</v>
      </c>
      <c r="AT896" s="25" t="s">
        <v>4176</v>
      </c>
      <c r="AU896" s="25" t="s">
        <v>15</v>
      </c>
      <c r="AW896" s="38">
        <v>41886</v>
      </c>
      <c r="AX896" s="37" t="s">
        <v>118</v>
      </c>
      <c r="AY896" s="38">
        <v>41886</v>
      </c>
      <c r="CF896" s="38">
        <v>41990</v>
      </c>
    </row>
    <row r="897" spans="2:84">
      <c r="B897" s="25" t="s">
        <v>6475</v>
      </c>
      <c r="C897" s="25" t="s">
        <v>6476</v>
      </c>
      <c r="E897" s="25" t="s">
        <v>101</v>
      </c>
      <c r="H897" s="25" t="s">
        <v>6477</v>
      </c>
      <c r="I897" s="25" t="s">
        <v>6478</v>
      </c>
      <c r="J897" s="25" t="s">
        <v>63</v>
      </c>
      <c r="K897" s="25">
        <v>40</v>
      </c>
      <c r="N897" s="25">
        <v>40</v>
      </c>
      <c r="O897" s="25" t="s">
        <v>72</v>
      </c>
      <c r="P897" s="25">
        <v>179</v>
      </c>
      <c r="Q897" s="25" t="s">
        <v>66</v>
      </c>
      <c r="T897" s="25" t="str">
        <f t="shared" si="42"/>
        <v xml:space="preserve">KR 40   40 F 179 SUR  </v>
      </c>
      <c r="U897" s="25">
        <v>98662824</v>
      </c>
      <c r="V897" s="25">
        <v>3331954</v>
      </c>
      <c r="W897" s="25" t="s">
        <v>82</v>
      </c>
      <c r="X897" s="25" t="s">
        <v>63</v>
      </c>
      <c r="Y897" s="25">
        <v>40</v>
      </c>
      <c r="AB897" s="25">
        <v>40</v>
      </c>
      <c r="AD897" s="25">
        <v>179</v>
      </c>
      <c r="AE897" s="25" t="s">
        <v>66</v>
      </c>
      <c r="AH897" s="25" t="str">
        <f t="shared" si="43"/>
        <v xml:space="preserve">KR 40   40  179 SUR  </v>
      </c>
      <c r="AI897" s="25" t="s">
        <v>61</v>
      </c>
      <c r="AJ897" s="25" t="s">
        <v>61</v>
      </c>
      <c r="AK897" s="25" t="s">
        <v>67</v>
      </c>
      <c r="AP897" s="25">
        <v>7</v>
      </c>
      <c r="AQ897" s="34">
        <v>41948</v>
      </c>
      <c r="AS897" s="36">
        <f t="shared" si="44"/>
        <v>-41948</v>
      </c>
      <c r="AT897" s="25" t="s">
        <v>4176</v>
      </c>
      <c r="AU897" s="25" t="s">
        <v>202</v>
      </c>
    </row>
    <row r="898" spans="2:84">
      <c r="B898" s="25" t="s">
        <v>6479</v>
      </c>
      <c r="C898" s="25">
        <v>1315115</v>
      </c>
      <c r="D898" s="25" t="s">
        <v>94</v>
      </c>
      <c r="H898" s="25" t="s">
        <v>4701</v>
      </c>
      <c r="I898" s="25" t="s">
        <v>6341</v>
      </c>
      <c r="T898" s="25" t="str">
        <f t="shared" si="42"/>
        <v xml:space="preserve">         </v>
      </c>
      <c r="U898" s="25" t="s">
        <v>61</v>
      </c>
      <c r="V898" s="25" t="s">
        <v>61</v>
      </c>
      <c r="W898" s="25" t="s">
        <v>6480</v>
      </c>
      <c r="X898" s="25" t="s">
        <v>289</v>
      </c>
      <c r="Y898" s="25">
        <v>33</v>
      </c>
      <c r="AB898" s="25">
        <v>35</v>
      </c>
      <c r="AC898" s="25" t="s">
        <v>81</v>
      </c>
      <c r="AD898" s="25">
        <v>18</v>
      </c>
      <c r="AE898" s="25" t="s">
        <v>66</v>
      </c>
      <c r="AH898" s="25" t="str">
        <f t="shared" si="43"/>
        <v xml:space="preserve">DG 33   35 C 18 SUR  </v>
      </c>
      <c r="AI898" s="25" t="s">
        <v>61</v>
      </c>
      <c r="AJ898" s="25">
        <v>6002631</v>
      </c>
      <c r="AK898" s="25" t="s">
        <v>232</v>
      </c>
      <c r="AP898" s="25">
        <v>9</v>
      </c>
      <c r="AQ898" s="34">
        <v>41948</v>
      </c>
      <c r="AS898" s="36">
        <f t="shared" si="44"/>
        <v>-41948</v>
      </c>
      <c r="AT898" s="25" t="s">
        <v>4176</v>
      </c>
      <c r="AU898" s="25" t="s">
        <v>195</v>
      </c>
    </row>
    <row r="899" spans="2:84">
      <c r="B899" s="25" t="s">
        <v>6481</v>
      </c>
      <c r="C899" s="25">
        <v>1315117</v>
      </c>
      <c r="D899" s="25" t="s">
        <v>3538</v>
      </c>
      <c r="H899" s="25" t="s">
        <v>6482</v>
      </c>
      <c r="I899" s="25" t="s">
        <v>6341</v>
      </c>
      <c r="T899" s="25" t="str">
        <f t="shared" si="42"/>
        <v xml:space="preserve">         </v>
      </c>
      <c r="U899" s="25" t="s">
        <v>61</v>
      </c>
      <c r="V899" s="25" t="s">
        <v>61</v>
      </c>
      <c r="W899" s="25" t="s">
        <v>6483</v>
      </c>
      <c r="X899" s="25" t="s">
        <v>289</v>
      </c>
      <c r="Y899" s="25">
        <v>30</v>
      </c>
      <c r="Z899" s="25" t="s">
        <v>83</v>
      </c>
      <c r="AB899" s="25">
        <v>33</v>
      </c>
      <c r="AC899" s="25" t="s">
        <v>83</v>
      </c>
      <c r="AE899" s="25" t="s">
        <v>66</v>
      </c>
      <c r="AG899" s="25">
        <v>111</v>
      </c>
      <c r="AH899" s="25" t="str">
        <f t="shared" si="43"/>
        <v>DG 30 A  33 A  SUR  111</v>
      </c>
      <c r="AI899" s="25" t="s">
        <v>61</v>
      </c>
      <c r="AJ899" s="25">
        <v>3331888</v>
      </c>
      <c r="AK899" s="25" t="s">
        <v>635</v>
      </c>
      <c r="AP899" s="25">
        <v>3</v>
      </c>
      <c r="AQ899" s="34">
        <v>41947</v>
      </c>
      <c r="AR899" s="34">
        <v>41948</v>
      </c>
      <c r="AS899" s="36">
        <f t="shared" si="44"/>
        <v>1</v>
      </c>
      <c r="AT899" s="25" t="s">
        <v>4176</v>
      </c>
      <c r="AU899" s="25" t="s">
        <v>202</v>
      </c>
    </row>
    <row r="900" spans="2:84">
      <c r="B900" s="25" t="s">
        <v>6484</v>
      </c>
      <c r="C900" s="25">
        <v>1315136</v>
      </c>
      <c r="E900" s="25" t="s">
        <v>101</v>
      </c>
      <c r="H900" s="25" t="s">
        <v>6485</v>
      </c>
      <c r="I900" s="25" t="s">
        <v>3366</v>
      </c>
      <c r="T900" s="25" t="str">
        <f t="shared" ref="T900:T935" si="45">CONCATENATE(J900," ",K900," ",L900," ",M900," ",N900," ",O900," ",P900," ",Q900," ",R900," ",S900)</f>
        <v xml:space="preserve">         </v>
      </c>
      <c r="U900" s="25" t="s">
        <v>61</v>
      </c>
      <c r="V900" s="25" t="s">
        <v>61</v>
      </c>
      <c r="W900" s="25" t="s">
        <v>4150</v>
      </c>
      <c r="X900" s="25" t="s">
        <v>146</v>
      </c>
      <c r="Y900" s="25">
        <v>32</v>
      </c>
      <c r="AA900" s="25" t="s">
        <v>66</v>
      </c>
      <c r="AB900" s="25">
        <v>32</v>
      </c>
      <c r="AC900" s="25" t="s">
        <v>170</v>
      </c>
      <c r="AD900" s="25">
        <v>31</v>
      </c>
      <c r="AH900" s="25" t="str">
        <f t="shared" si="43"/>
        <v xml:space="preserve">TR 32  SUR 32 D 31   </v>
      </c>
      <c r="AI900" s="25" t="s">
        <v>61</v>
      </c>
      <c r="AJ900" s="25" t="s">
        <v>61</v>
      </c>
      <c r="AK900" s="25" t="s">
        <v>496</v>
      </c>
      <c r="AP900" s="25">
        <v>9</v>
      </c>
      <c r="AQ900" s="34">
        <v>41949</v>
      </c>
      <c r="AR900" s="34">
        <v>41955</v>
      </c>
      <c r="AS900" s="36">
        <f t="shared" si="44"/>
        <v>6</v>
      </c>
      <c r="AT900" s="25" t="s">
        <v>4176</v>
      </c>
      <c r="AU900" s="25" t="s">
        <v>15</v>
      </c>
      <c r="AW900" s="38">
        <v>41955</v>
      </c>
      <c r="AX900" s="37" t="s">
        <v>85</v>
      </c>
      <c r="AY900" s="38">
        <v>41955</v>
      </c>
      <c r="CF900" s="38">
        <v>41984</v>
      </c>
    </row>
    <row r="901" spans="2:84">
      <c r="B901" s="25" t="s">
        <v>6486</v>
      </c>
      <c r="C901" s="25">
        <v>1315132</v>
      </c>
      <c r="D901" s="25" t="s">
        <v>3591</v>
      </c>
      <c r="H901" s="25" t="s">
        <v>6487</v>
      </c>
      <c r="I901" s="25" t="s">
        <v>6488</v>
      </c>
      <c r="J901" s="25" t="s">
        <v>80</v>
      </c>
      <c r="K901" s="25">
        <v>58</v>
      </c>
      <c r="N901" s="25">
        <v>41</v>
      </c>
      <c r="P901" s="25">
        <v>76</v>
      </c>
      <c r="T901" s="25" t="str">
        <f t="shared" si="45"/>
        <v xml:space="preserve">CL 58   41  76   </v>
      </c>
      <c r="U901" s="25">
        <v>43543137</v>
      </c>
      <c r="V901" s="25" t="s">
        <v>6489</v>
      </c>
      <c r="W901" s="25" t="s">
        <v>6490</v>
      </c>
      <c r="AH901" s="25" t="str">
        <f t="shared" si="43"/>
        <v xml:space="preserve">         </v>
      </c>
      <c r="AI901" s="25" t="s">
        <v>61</v>
      </c>
      <c r="AJ901" s="25" t="s">
        <v>61</v>
      </c>
      <c r="AK901" s="25" t="s">
        <v>3917</v>
      </c>
      <c r="AQ901" s="34">
        <v>41948</v>
      </c>
      <c r="AR901" s="34">
        <v>41961</v>
      </c>
      <c r="AS901" s="36">
        <f t="shared" si="44"/>
        <v>13</v>
      </c>
      <c r="AT901" s="25" t="s">
        <v>4176</v>
      </c>
      <c r="AU901" s="25" t="s">
        <v>15</v>
      </c>
      <c r="AW901" s="38">
        <v>41961</v>
      </c>
      <c r="AX901" s="37" t="s">
        <v>720</v>
      </c>
      <c r="AY901" s="38">
        <v>41961</v>
      </c>
      <c r="CF901" s="38">
        <v>41990</v>
      </c>
    </row>
    <row r="902" spans="2:84">
      <c r="B902" s="25" t="s">
        <v>6491</v>
      </c>
      <c r="C902" s="25" t="s">
        <v>6492</v>
      </c>
      <c r="E902" s="25" t="s">
        <v>58</v>
      </c>
      <c r="H902" s="25" t="s">
        <v>5972</v>
      </c>
      <c r="I902" s="25" t="s">
        <v>6493</v>
      </c>
      <c r="J902" s="25" t="s">
        <v>146</v>
      </c>
      <c r="K902" s="25">
        <v>34</v>
      </c>
      <c r="L902" s="25" t="s">
        <v>170</v>
      </c>
      <c r="M902" s="25" t="s">
        <v>66</v>
      </c>
      <c r="N902" s="25">
        <v>31</v>
      </c>
      <c r="O902" s="25" t="s">
        <v>315</v>
      </c>
      <c r="P902" s="25">
        <v>34</v>
      </c>
      <c r="T902" s="25" t="str">
        <f t="shared" si="45"/>
        <v xml:space="preserve">TR 34 D SUR 31 E 34   </v>
      </c>
      <c r="U902" s="25">
        <v>43733605</v>
      </c>
      <c r="V902" s="25">
        <v>2763028</v>
      </c>
      <c r="W902" s="25" t="s">
        <v>4150</v>
      </c>
      <c r="X902" s="25" t="s">
        <v>146</v>
      </c>
      <c r="Y902" s="25">
        <v>34</v>
      </c>
      <c r="Z902" s="25" t="s">
        <v>81</v>
      </c>
      <c r="AA902" s="25" t="s">
        <v>66</v>
      </c>
      <c r="AB902" s="25">
        <v>31</v>
      </c>
      <c r="AC902" s="25" t="s">
        <v>315</v>
      </c>
      <c r="AD902" s="25">
        <v>55</v>
      </c>
      <c r="AH902" s="25" t="str">
        <f t="shared" ref="AH902:AH935" si="46">CONCATENATE(X902," ",Y902," ",Z902," ",AA902," ",AB902," ",AC902," ",AD902," ",AE902," ",AF902," ",AG902)</f>
        <v xml:space="preserve">TR 34 C SUR 31 E 55   </v>
      </c>
      <c r="AI902" s="25" t="s">
        <v>61</v>
      </c>
      <c r="AJ902" s="25" t="s">
        <v>61</v>
      </c>
      <c r="AK902" s="25" t="s">
        <v>279</v>
      </c>
      <c r="AP902" s="25">
        <v>9</v>
      </c>
      <c r="AQ902" s="34">
        <v>41950</v>
      </c>
      <c r="AR902" s="34">
        <v>41950</v>
      </c>
      <c r="AS902" s="36">
        <f t="shared" si="44"/>
        <v>0</v>
      </c>
      <c r="AT902" s="25" t="s">
        <v>815</v>
      </c>
      <c r="AU902" s="25" t="s">
        <v>195</v>
      </c>
    </row>
    <row r="903" spans="2:84">
      <c r="B903" s="25" t="s">
        <v>6494</v>
      </c>
      <c r="C903" s="25">
        <v>1315158</v>
      </c>
      <c r="E903" s="25" t="s">
        <v>101</v>
      </c>
      <c r="H903" s="25" t="s">
        <v>6495</v>
      </c>
      <c r="I903" s="25" t="s">
        <v>3870</v>
      </c>
      <c r="T903" s="25" t="str">
        <f t="shared" si="45"/>
        <v xml:space="preserve">         </v>
      </c>
      <c r="U903" s="25" t="s">
        <v>61</v>
      </c>
      <c r="V903" s="25" t="s">
        <v>61</v>
      </c>
      <c r="W903" s="25" t="s">
        <v>6306</v>
      </c>
      <c r="X903" s="25" t="s">
        <v>80</v>
      </c>
      <c r="Y903" s="25">
        <v>36</v>
      </c>
      <c r="AA903" s="25" t="s">
        <v>66</v>
      </c>
      <c r="AB903" s="25">
        <v>38</v>
      </c>
      <c r="AD903" s="25">
        <v>45</v>
      </c>
      <c r="AH903" s="25" t="str">
        <f t="shared" si="46"/>
        <v xml:space="preserve">CL 36  SUR 38  45   </v>
      </c>
      <c r="AI903" s="25" t="s">
        <v>61</v>
      </c>
      <c r="AJ903" s="25" t="s">
        <v>61</v>
      </c>
      <c r="AK903" s="25" t="s">
        <v>147</v>
      </c>
      <c r="AP903" s="25">
        <v>9</v>
      </c>
      <c r="AQ903" s="34">
        <v>41949</v>
      </c>
      <c r="AR903" s="34">
        <v>41949</v>
      </c>
      <c r="AS903" s="36">
        <f t="shared" si="44"/>
        <v>0</v>
      </c>
      <c r="AT903" s="25" t="s">
        <v>4176</v>
      </c>
      <c r="AU903" s="25" t="s">
        <v>195</v>
      </c>
    </row>
    <row r="904" spans="2:84">
      <c r="B904" s="25" t="s">
        <v>6496</v>
      </c>
      <c r="C904" s="25">
        <v>1315163</v>
      </c>
      <c r="E904" s="25" t="s">
        <v>3934</v>
      </c>
      <c r="H904" s="25" t="s">
        <v>6497</v>
      </c>
      <c r="I904" s="25" t="s">
        <v>3366</v>
      </c>
      <c r="T904" s="25" t="str">
        <f t="shared" si="45"/>
        <v xml:space="preserve">         </v>
      </c>
      <c r="W904" s="25" t="s">
        <v>6498</v>
      </c>
      <c r="X904" s="25" t="s">
        <v>146</v>
      </c>
      <c r="Y904" s="25">
        <v>34</v>
      </c>
      <c r="Z904" s="25" t="s">
        <v>136</v>
      </c>
      <c r="AA904" s="25" t="s">
        <v>66</v>
      </c>
      <c r="AB904" s="25">
        <v>33</v>
      </c>
      <c r="AD904" s="25">
        <v>81</v>
      </c>
      <c r="AH904" s="25" t="str">
        <f t="shared" si="46"/>
        <v xml:space="preserve">TR 34 DD SUR 33  81   </v>
      </c>
      <c r="AI904" s="25" t="s">
        <v>61</v>
      </c>
      <c r="AJ904" s="25">
        <v>3321560</v>
      </c>
      <c r="AK904" s="25" t="s">
        <v>232</v>
      </c>
      <c r="AP904" s="25">
        <v>9</v>
      </c>
      <c r="AQ904" s="34">
        <v>41948</v>
      </c>
      <c r="AR904" s="34">
        <v>41948</v>
      </c>
      <c r="AS904" s="36">
        <f t="shared" si="44"/>
        <v>0</v>
      </c>
      <c r="AT904" s="25" t="s">
        <v>4176</v>
      </c>
      <c r="AU904" s="25" t="s">
        <v>195</v>
      </c>
    </row>
    <row r="905" spans="2:84">
      <c r="B905" s="25" t="s">
        <v>6499</v>
      </c>
      <c r="C905" s="25">
        <v>1315284</v>
      </c>
      <c r="D905" s="25" t="s">
        <v>94</v>
      </c>
      <c r="H905" s="25" t="s">
        <v>6500</v>
      </c>
      <c r="I905" s="25" t="s">
        <v>6089</v>
      </c>
      <c r="T905" s="25" t="str">
        <f t="shared" si="45"/>
        <v xml:space="preserve">         </v>
      </c>
      <c r="U905" s="25" t="s">
        <v>61</v>
      </c>
      <c r="V905" s="25" t="s">
        <v>61</v>
      </c>
      <c r="W905" s="25" t="s">
        <v>6501</v>
      </c>
      <c r="AH905" s="25" t="str">
        <f t="shared" si="46"/>
        <v xml:space="preserve">         </v>
      </c>
      <c r="AI905" s="25">
        <v>71555370</v>
      </c>
      <c r="AJ905" s="25">
        <v>3860654</v>
      </c>
      <c r="AK905" s="25" t="s">
        <v>91</v>
      </c>
      <c r="AP905" s="25">
        <v>12</v>
      </c>
      <c r="AQ905" s="34">
        <v>41953</v>
      </c>
      <c r="AR905" s="34">
        <v>41953</v>
      </c>
      <c r="AS905" s="36">
        <f t="shared" si="44"/>
        <v>0</v>
      </c>
      <c r="AT905" s="25" t="s">
        <v>4176</v>
      </c>
      <c r="AU905" s="25" t="s">
        <v>15</v>
      </c>
      <c r="AW905" s="38">
        <v>41953</v>
      </c>
      <c r="AX905" s="37" t="s">
        <v>118</v>
      </c>
      <c r="AY905" s="38">
        <v>41953</v>
      </c>
      <c r="CF905" s="38">
        <v>41977</v>
      </c>
    </row>
    <row r="906" spans="2:84">
      <c r="B906" s="25" t="s">
        <v>6502</v>
      </c>
      <c r="C906" s="25">
        <v>1315285</v>
      </c>
      <c r="D906" s="25" t="s">
        <v>3686</v>
      </c>
      <c r="H906" s="25" t="s">
        <v>6503</v>
      </c>
      <c r="I906" s="25" t="s">
        <v>6089</v>
      </c>
      <c r="T906" s="25" t="str">
        <f t="shared" si="45"/>
        <v xml:space="preserve">         </v>
      </c>
      <c r="U906" s="25" t="s">
        <v>61</v>
      </c>
      <c r="V906" s="25" t="s">
        <v>61</v>
      </c>
      <c r="W906" s="25" t="s">
        <v>6504</v>
      </c>
      <c r="AH906" s="25" t="str">
        <f t="shared" si="46"/>
        <v xml:space="preserve">         </v>
      </c>
      <c r="AI906" s="25" t="s">
        <v>61</v>
      </c>
      <c r="AJ906" s="25" t="s">
        <v>61</v>
      </c>
      <c r="AK906" s="25" t="s">
        <v>91</v>
      </c>
      <c r="AP906" s="25">
        <v>12</v>
      </c>
      <c r="AQ906" s="34">
        <v>41950</v>
      </c>
      <c r="AR906" s="34">
        <v>41950</v>
      </c>
      <c r="AS906" s="36">
        <f t="shared" si="44"/>
        <v>0</v>
      </c>
      <c r="AT906" s="25" t="s">
        <v>4176</v>
      </c>
      <c r="AU906" s="25" t="s">
        <v>815</v>
      </c>
    </row>
    <row r="907" spans="2:84">
      <c r="B907" s="25" t="s">
        <v>6505</v>
      </c>
      <c r="C907" s="25">
        <v>1315286</v>
      </c>
      <c r="D907" s="25" t="s">
        <v>87</v>
      </c>
      <c r="H907" s="25" t="s">
        <v>6506</v>
      </c>
      <c r="I907" s="25" t="s">
        <v>6089</v>
      </c>
      <c r="T907" s="25" t="str">
        <f t="shared" si="45"/>
        <v xml:space="preserve">         </v>
      </c>
      <c r="U907" s="25" t="s">
        <v>61</v>
      </c>
      <c r="V907" s="25" t="s">
        <v>61</v>
      </c>
      <c r="AH907" s="25" t="str">
        <f t="shared" si="46"/>
        <v xml:space="preserve">         </v>
      </c>
      <c r="AI907" s="25" t="s">
        <v>61</v>
      </c>
      <c r="AJ907" s="25" t="s">
        <v>61</v>
      </c>
      <c r="AK907" s="25" t="s">
        <v>91</v>
      </c>
      <c r="AP907" s="25">
        <v>12</v>
      </c>
      <c r="AQ907" s="34">
        <v>41950</v>
      </c>
      <c r="AR907" s="34">
        <v>41950</v>
      </c>
      <c r="AS907" s="36">
        <f t="shared" si="44"/>
        <v>0</v>
      </c>
      <c r="AT907" s="25" t="s">
        <v>4176</v>
      </c>
      <c r="AU907" s="25" t="s">
        <v>252</v>
      </c>
    </row>
    <row r="908" spans="2:84">
      <c r="B908" s="25" t="s">
        <v>6507</v>
      </c>
      <c r="C908" s="25">
        <v>1315403</v>
      </c>
      <c r="E908" s="25" t="s">
        <v>58</v>
      </c>
      <c r="H908" s="25" t="s">
        <v>1067</v>
      </c>
      <c r="I908" s="25" t="s">
        <v>3870</v>
      </c>
      <c r="T908" s="25" t="str">
        <f t="shared" si="45"/>
        <v xml:space="preserve">         </v>
      </c>
      <c r="U908" s="25" t="s">
        <v>61</v>
      </c>
      <c r="V908" s="25" t="s">
        <v>61</v>
      </c>
      <c r="W908" s="25" t="s">
        <v>6508</v>
      </c>
      <c r="X908" s="25" t="s">
        <v>289</v>
      </c>
      <c r="Y908" s="25">
        <v>29</v>
      </c>
      <c r="AB908" s="25">
        <v>34</v>
      </c>
      <c r="AC908" s="25" t="s">
        <v>104</v>
      </c>
      <c r="AD908" s="25">
        <v>62</v>
      </c>
      <c r="AE908" s="25" t="s">
        <v>66</v>
      </c>
      <c r="AG908" s="25">
        <v>111</v>
      </c>
      <c r="AH908" s="25" t="str">
        <f t="shared" si="46"/>
        <v>DG 29   34 B 62 SUR  111</v>
      </c>
      <c r="AI908" s="25" t="s">
        <v>61</v>
      </c>
      <c r="AJ908" s="25" t="s">
        <v>61</v>
      </c>
      <c r="AK908" s="25" t="s">
        <v>194</v>
      </c>
      <c r="AP908" s="25">
        <v>3</v>
      </c>
      <c r="AQ908" s="34">
        <v>41953</v>
      </c>
      <c r="AR908" s="34">
        <v>41963</v>
      </c>
      <c r="AS908" s="36">
        <f t="shared" si="44"/>
        <v>10</v>
      </c>
      <c r="AT908" s="25" t="s">
        <v>792</v>
      </c>
      <c r="AU908" s="25" t="s">
        <v>15</v>
      </c>
      <c r="AW908" s="38">
        <v>41963</v>
      </c>
      <c r="AX908" s="37" t="s">
        <v>85</v>
      </c>
      <c r="AY908" s="38">
        <v>41963</v>
      </c>
      <c r="CF908" s="38">
        <v>41984</v>
      </c>
    </row>
    <row r="909" spans="2:84">
      <c r="B909" s="25" t="s">
        <v>6509</v>
      </c>
      <c r="C909" s="25">
        <v>1316255</v>
      </c>
      <c r="E909" s="25" t="s">
        <v>58</v>
      </c>
      <c r="H909" s="25" t="s">
        <v>6510</v>
      </c>
      <c r="I909" s="25" t="s">
        <v>2959</v>
      </c>
      <c r="T909" s="25" t="str">
        <f t="shared" si="45"/>
        <v xml:space="preserve">         </v>
      </c>
      <c r="U909" s="25" t="s">
        <v>61</v>
      </c>
      <c r="V909" s="25" t="s">
        <v>61</v>
      </c>
      <c r="W909" s="25" t="s">
        <v>6511</v>
      </c>
      <c r="X909" s="25" t="s">
        <v>80</v>
      </c>
      <c r="Y909" s="25">
        <v>46</v>
      </c>
      <c r="AA909" s="25" t="s">
        <v>66</v>
      </c>
      <c r="AB909" s="25">
        <v>42</v>
      </c>
      <c r="AD909" s="25">
        <v>59</v>
      </c>
      <c r="AH909" s="25" t="str">
        <f t="shared" si="46"/>
        <v xml:space="preserve">CL 46  SUR 42  59   </v>
      </c>
      <c r="AI909" s="25" t="s">
        <v>61</v>
      </c>
      <c r="AJ909" s="25" t="s">
        <v>61</v>
      </c>
      <c r="AK909" s="25" t="s">
        <v>316</v>
      </c>
      <c r="AP909" s="25">
        <v>7</v>
      </c>
      <c r="AQ909" s="34">
        <v>41963</v>
      </c>
      <c r="AR909" s="34">
        <v>41968</v>
      </c>
      <c r="AS909" s="36">
        <f t="shared" si="44"/>
        <v>5</v>
      </c>
      <c r="AT909" s="25" t="s">
        <v>792</v>
      </c>
      <c r="AU909" s="25" t="s">
        <v>15</v>
      </c>
      <c r="AW909" s="38">
        <v>41968</v>
      </c>
      <c r="AX909" s="37" t="s">
        <v>6140</v>
      </c>
      <c r="AY909" s="38">
        <v>41968</v>
      </c>
      <c r="CF909" s="38">
        <v>42018</v>
      </c>
    </row>
    <row r="910" spans="2:84">
      <c r="B910" s="25" t="s">
        <v>6512</v>
      </c>
      <c r="C910" s="25">
        <v>1316235</v>
      </c>
      <c r="E910" s="25" t="s">
        <v>101</v>
      </c>
      <c r="H910" s="25" t="s">
        <v>6513</v>
      </c>
      <c r="I910" s="25" t="s">
        <v>2959</v>
      </c>
      <c r="T910" s="25" t="str">
        <f t="shared" si="45"/>
        <v xml:space="preserve">         </v>
      </c>
      <c r="U910" s="25" t="s">
        <v>61</v>
      </c>
      <c r="V910" s="25" t="s">
        <v>61</v>
      </c>
      <c r="W910" s="25" t="s">
        <v>6514</v>
      </c>
      <c r="X910" s="25" t="s">
        <v>80</v>
      </c>
      <c r="Y910" s="25">
        <v>38</v>
      </c>
      <c r="Z910" s="25" t="s">
        <v>83</v>
      </c>
      <c r="AA910" s="25" t="s">
        <v>66</v>
      </c>
      <c r="AB910" s="25">
        <v>37</v>
      </c>
      <c r="AD910" s="25">
        <v>14</v>
      </c>
      <c r="AH910" s="25" t="str">
        <f t="shared" si="46"/>
        <v xml:space="preserve">CL 38 A SUR 37  14   </v>
      </c>
      <c r="AI910" s="25" t="s">
        <v>61</v>
      </c>
      <c r="AJ910" s="25" t="s">
        <v>61</v>
      </c>
      <c r="AK910" s="25" t="s">
        <v>211</v>
      </c>
      <c r="AP910" s="25">
        <v>9</v>
      </c>
      <c r="AQ910" s="34">
        <v>41963</v>
      </c>
      <c r="AR910" s="34">
        <v>41961</v>
      </c>
      <c r="AS910" s="36">
        <f t="shared" si="44"/>
        <v>-2</v>
      </c>
      <c r="AT910" s="25" t="s">
        <v>4176</v>
      </c>
      <c r="AU910" s="25" t="s">
        <v>15</v>
      </c>
      <c r="AW910" s="38">
        <v>41961</v>
      </c>
      <c r="AX910" s="37" t="s">
        <v>85</v>
      </c>
      <c r="AY910" s="38">
        <v>41961</v>
      </c>
    </row>
    <row r="911" spans="2:84">
      <c r="B911" s="25" t="s">
        <v>6515</v>
      </c>
      <c r="C911" s="25">
        <v>1315624</v>
      </c>
      <c r="D911" s="25" t="s">
        <v>3591</v>
      </c>
      <c r="H911" s="25" t="s">
        <v>341</v>
      </c>
      <c r="I911" s="25" t="s">
        <v>6516</v>
      </c>
      <c r="T911" s="25" t="str">
        <f t="shared" si="45"/>
        <v xml:space="preserve">         </v>
      </c>
      <c r="V911" s="25">
        <v>3022837</v>
      </c>
      <c r="W911" s="25" t="s">
        <v>6517</v>
      </c>
      <c r="X911" s="25" t="s">
        <v>80</v>
      </c>
      <c r="Y911" s="25">
        <v>29</v>
      </c>
      <c r="AA911" s="25" t="s">
        <v>66</v>
      </c>
      <c r="AB911" s="25">
        <v>39</v>
      </c>
      <c r="AD911" s="25">
        <v>25</v>
      </c>
      <c r="AH911" s="25" t="str">
        <f t="shared" si="46"/>
        <v xml:space="preserve">CL 29  SUR 39  25   </v>
      </c>
      <c r="AI911" s="25" t="s">
        <v>61</v>
      </c>
      <c r="AJ911" s="25">
        <v>3003372086</v>
      </c>
      <c r="AK911" s="25" t="s">
        <v>3937</v>
      </c>
      <c r="AP911" s="25">
        <v>6</v>
      </c>
      <c r="AQ911" s="34">
        <v>41956</v>
      </c>
      <c r="AS911" s="36">
        <f t="shared" si="44"/>
        <v>-41956</v>
      </c>
      <c r="AT911" s="25" t="s">
        <v>806</v>
      </c>
      <c r="AU911" s="25" t="s">
        <v>15</v>
      </c>
    </row>
    <row r="912" spans="2:84">
      <c r="B912" s="25" t="s">
        <v>6518</v>
      </c>
      <c r="C912" s="25">
        <v>1316163</v>
      </c>
      <c r="E912" s="25" t="s">
        <v>58</v>
      </c>
      <c r="H912" s="25" t="s">
        <v>6519</v>
      </c>
      <c r="I912" s="25" t="s">
        <v>273</v>
      </c>
      <c r="T912" s="25" t="str">
        <f t="shared" si="45"/>
        <v xml:space="preserve">         </v>
      </c>
      <c r="U912" s="25" t="s">
        <v>61</v>
      </c>
      <c r="V912" s="25" t="s">
        <v>61</v>
      </c>
      <c r="W912" s="25" t="s">
        <v>6520</v>
      </c>
      <c r="X912" s="25" t="s">
        <v>80</v>
      </c>
      <c r="Y912" s="25">
        <v>44</v>
      </c>
      <c r="AA912" s="25" t="s">
        <v>66</v>
      </c>
      <c r="AB912" s="25">
        <v>43</v>
      </c>
      <c r="AC912" s="25" t="s">
        <v>83</v>
      </c>
      <c r="AD912" s="25">
        <v>57</v>
      </c>
      <c r="AH912" s="25" t="str">
        <f t="shared" si="46"/>
        <v xml:space="preserve">CL 44  SUR 43 A 57   </v>
      </c>
      <c r="AI912" s="25" t="s">
        <v>61</v>
      </c>
      <c r="AJ912" s="25" t="s">
        <v>61</v>
      </c>
      <c r="AK912" s="25" t="s">
        <v>4173</v>
      </c>
      <c r="AP912" s="25">
        <v>8</v>
      </c>
      <c r="AQ912" s="34">
        <v>41957</v>
      </c>
      <c r="AR912" s="34">
        <v>41968</v>
      </c>
      <c r="AS912" s="36">
        <f t="shared" si="44"/>
        <v>11</v>
      </c>
      <c r="AT912" s="25" t="s">
        <v>792</v>
      </c>
      <c r="AU912" s="25" t="s">
        <v>15</v>
      </c>
      <c r="AW912" s="38">
        <v>41968</v>
      </c>
      <c r="AX912" s="37" t="s">
        <v>6140</v>
      </c>
      <c r="AY912" s="38">
        <v>41968</v>
      </c>
      <c r="CF912" s="38">
        <v>41990</v>
      </c>
    </row>
    <row r="913" spans="2:84">
      <c r="B913" s="25" t="s">
        <v>6521</v>
      </c>
      <c r="C913" s="25">
        <v>1314538</v>
      </c>
      <c r="D913" s="25" t="s">
        <v>3591</v>
      </c>
      <c r="H913" s="25" t="s">
        <v>6522</v>
      </c>
      <c r="I913" s="25" t="s">
        <v>6523</v>
      </c>
      <c r="J913" s="25" t="s">
        <v>80</v>
      </c>
      <c r="K913" s="25">
        <v>36</v>
      </c>
      <c r="L913" s="25" t="s">
        <v>298</v>
      </c>
      <c r="M913" s="25" t="s">
        <v>66</v>
      </c>
      <c r="N913" s="25">
        <v>26</v>
      </c>
      <c r="O913" s="25" t="s">
        <v>83</v>
      </c>
      <c r="P913" s="25">
        <v>87</v>
      </c>
      <c r="T913" s="25" t="str">
        <f t="shared" si="45"/>
        <v xml:space="preserve">CL 36 AA SUR 26 A 87   </v>
      </c>
      <c r="U913" s="25" t="s">
        <v>6524</v>
      </c>
      <c r="V913" s="25">
        <v>3360010</v>
      </c>
      <c r="W913" s="25" t="s">
        <v>6525</v>
      </c>
      <c r="X913" s="25" t="s">
        <v>80</v>
      </c>
      <c r="Y913" s="25">
        <v>36</v>
      </c>
      <c r="Z913" s="25" t="s">
        <v>298</v>
      </c>
      <c r="AA913" s="25" t="s">
        <v>66</v>
      </c>
      <c r="AB913" s="25">
        <v>26</v>
      </c>
      <c r="AC913" s="25" t="s">
        <v>83</v>
      </c>
      <c r="AD913" s="25">
        <v>87</v>
      </c>
      <c r="AG913" s="25">
        <v>106</v>
      </c>
      <c r="AH913" s="25" t="str">
        <f t="shared" si="46"/>
        <v>CL 36 AA SUR 26 A 87   106</v>
      </c>
      <c r="AI913" s="25" t="s">
        <v>61</v>
      </c>
      <c r="AJ913" s="25" t="s">
        <v>61</v>
      </c>
      <c r="AK913" s="25" t="s">
        <v>397</v>
      </c>
      <c r="AP913" s="25">
        <v>5</v>
      </c>
      <c r="AQ913" s="34">
        <v>41928</v>
      </c>
      <c r="AR913" s="34">
        <v>41963</v>
      </c>
      <c r="AS913" s="36">
        <f t="shared" si="44"/>
        <v>35</v>
      </c>
      <c r="AT913" s="25" t="s">
        <v>792</v>
      </c>
      <c r="AU913" s="25" t="s">
        <v>15</v>
      </c>
      <c r="AW913" s="38">
        <v>41963</v>
      </c>
      <c r="AX913" s="37" t="s">
        <v>720</v>
      </c>
      <c r="AY913" s="38">
        <v>41963</v>
      </c>
      <c r="AZ913" s="38">
        <v>41968</v>
      </c>
      <c r="BA913" s="37" t="s">
        <v>85</v>
      </c>
      <c r="BB913" s="38">
        <v>41968</v>
      </c>
      <c r="CF913" s="38">
        <v>41990</v>
      </c>
    </row>
    <row r="914" spans="2:84">
      <c r="B914" s="25" t="s">
        <v>6526</v>
      </c>
      <c r="C914" s="25">
        <v>1315814</v>
      </c>
      <c r="D914" s="25" t="s">
        <v>94</v>
      </c>
      <c r="H914" s="25" t="s">
        <v>6527</v>
      </c>
      <c r="I914" s="25" t="s">
        <v>6089</v>
      </c>
      <c r="T914" s="25" t="str">
        <f t="shared" si="45"/>
        <v xml:space="preserve">         </v>
      </c>
      <c r="U914" s="25" t="s">
        <v>61</v>
      </c>
      <c r="V914" s="25" t="s">
        <v>61</v>
      </c>
      <c r="W914" s="25" t="s">
        <v>82</v>
      </c>
      <c r="X914" s="25" t="s">
        <v>63</v>
      </c>
      <c r="Y914" s="25">
        <v>43</v>
      </c>
      <c r="Z914" s="25" t="s">
        <v>83</v>
      </c>
      <c r="AB914" s="25">
        <v>40</v>
      </c>
      <c r="AC914" s="25" t="s">
        <v>394</v>
      </c>
      <c r="AD914" s="25">
        <v>88</v>
      </c>
      <c r="AH914" s="25" t="str">
        <f t="shared" si="46"/>
        <v xml:space="preserve">KR 43 A  40 H 88   </v>
      </c>
      <c r="AI914" s="25" t="s">
        <v>61</v>
      </c>
      <c r="AJ914" s="25" t="s">
        <v>61</v>
      </c>
      <c r="AK914" s="25" t="s">
        <v>131</v>
      </c>
      <c r="AP914" s="25">
        <v>8</v>
      </c>
      <c r="AQ914" s="34">
        <v>41956</v>
      </c>
      <c r="AR914" s="34">
        <v>41968</v>
      </c>
      <c r="AS914" s="36">
        <f t="shared" si="44"/>
        <v>12</v>
      </c>
      <c r="AT914" s="25" t="s">
        <v>792</v>
      </c>
      <c r="AU914" s="25" t="s">
        <v>15</v>
      </c>
      <c r="AW914" s="38">
        <v>41968</v>
      </c>
      <c r="AX914" s="37" t="s">
        <v>85</v>
      </c>
      <c r="AY914" s="38">
        <v>41968</v>
      </c>
      <c r="CF914" s="38">
        <v>41980</v>
      </c>
    </row>
    <row r="915" spans="2:84">
      <c r="B915" s="25" t="s">
        <v>6528</v>
      </c>
      <c r="C915" s="25">
        <v>1316236</v>
      </c>
      <c r="E915" s="25" t="s">
        <v>3934</v>
      </c>
      <c r="H915" s="25" t="s">
        <v>6529</v>
      </c>
      <c r="I915" s="25" t="s">
        <v>3050</v>
      </c>
      <c r="T915" s="25" t="str">
        <f t="shared" si="45"/>
        <v xml:space="preserve">         </v>
      </c>
      <c r="U915" s="25" t="s">
        <v>61</v>
      </c>
      <c r="V915" s="25" t="s">
        <v>61</v>
      </c>
      <c r="W915" s="25" t="s">
        <v>6530</v>
      </c>
      <c r="X915" s="25" t="s">
        <v>146</v>
      </c>
      <c r="Y915" s="25">
        <v>34</v>
      </c>
      <c r="Z915" s="25" t="s">
        <v>104</v>
      </c>
      <c r="AA915" s="25" t="s">
        <v>66</v>
      </c>
      <c r="AB915" s="25">
        <v>32</v>
      </c>
      <c r="AD915" s="25">
        <v>25</v>
      </c>
      <c r="AH915" s="25" t="str">
        <f t="shared" si="46"/>
        <v xml:space="preserve">TR 34 B SUR 32  25   </v>
      </c>
      <c r="AI915" s="46">
        <v>16701682</v>
      </c>
      <c r="AJ915" s="25">
        <v>3213424156</v>
      </c>
      <c r="AK915" s="25" t="s">
        <v>279</v>
      </c>
      <c r="AP915" s="25">
        <v>9</v>
      </c>
      <c r="AQ915" s="34">
        <v>41963</v>
      </c>
      <c r="AR915" s="34">
        <v>41961</v>
      </c>
      <c r="AS915" s="36">
        <f t="shared" si="44"/>
        <v>-2</v>
      </c>
      <c r="AT915" s="25" t="s">
        <v>792</v>
      </c>
      <c r="AU915" s="25" t="s">
        <v>15</v>
      </c>
      <c r="AW915" s="38">
        <v>41961</v>
      </c>
      <c r="AX915" s="37" t="s">
        <v>85</v>
      </c>
      <c r="AY915" s="38">
        <v>41961</v>
      </c>
    </row>
    <row r="916" spans="2:84">
      <c r="B916" s="25" t="s">
        <v>6531</v>
      </c>
      <c r="C916" s="25">
        <v>1316237</v>
      </c>
      <c r="E916" s="25" t="s">
        <v>3934</v>
      </c>
      <c r="H916" s="25" t="s">
        <v>6532</v>
      </c>
      <c r="I916" s="25" t="s">
        <v>3050</v>
      </c>
      <c r="T916" s="25" t="str">
        <f t="shared" si="45"/>
        <v xml:space="preserve">         </v>
      </c>
      <c r="U916" s="25" t="s">
        <v>61</v>
      </c>
      <c r="V916" s="25" t="s">
        <v>61</v>
      </c>
      <c r="W916" s="25" t="s">
        <v>6533</v>
      </c>
      <c r="X916" s="25" t="s">
        <v>146</v>
      </c>
      <c r="Y916" s="25">
        <v>34</v>
      </c>
      <c r="Z916" s="25" t="s">
        <v>104</v>
      </c>
      <c r="AA916" s="25" t="s">
        <v>66</v>
      </c>
      <c r="AB916" s="25">
        <v>32</v>
      </c>
      <c r="AC916" s="25" t="s">
        <v>104</v>
      </c>
      <c r="AD916" s="25">
        <v>75</v>
      </c>
      <c r="AH916" s="25" t="str">
        <f t="shared" si="46"/>
        <v xml:space="preserve">TR 34 B SUR 32 B 75   </v>
      </c>
      <c r="AI916" s="25">
        <v>98672854</v>
      </c>
      <c r="AJ916" s="25" t="s">
        <v>61</v>
      </c>
      <c r="AK916" s="25" t="s">
        <v>279</v>
      </c>
      <c r="AP916" s="25">
        <v>9</v>
      </c>
      <c r="AQ916" s="34">
        <v>41963</v>
      </c>
      <c r="AR916" s="34">
        <v>41961</v>
      </c>
      <c r="AS916" s="36">
        <f t="shared" si="44"/>
        <v>-2</v>
      </c>
      <c r="AT916" s="25" t="s">
        <v>792</v>
      </c>
      <c r="AU916" s="25" t="s">
        <v>15</v>
      </c>
      <c r="AW916" s="38">
        <v>41961</v>
      </c>
      <c r="AX916" s="37" t="s">
        <v>85</v>
      </c>
      <c r="AY916" s="38">
        <v>41961</v>
      </c>
      <c r="AZ916" s="38">
        <v>41974</v>
      </c>
      <c r="BA916" s="37" t="s">
        <v>85</v>
      </c>
      <c r="BB916" s="38">
        <v>41974</v>
      </c>
      <c r="CF916" s="38">
        <v>41982</v>
      </c>
    </row>
    <row r="917" spans="2:84">
      <c r="B917" s="25" t="s">
        <v>6534</v>
      </c>
      <c r="C917" s="25">
        <v>1314180</v>
      </c>
      <c r="D917" s="25" t="s">
        <v>3591</v>
      </c>
      <c r="G917" s="25" t="s">
        <v>6535</v>
      </c>
      <c r="H917" s="25" t="s">
        <v>6536</v>
      </c>
      <c r="I917" s="25" t="s">
        <v>6537</v>
      </c>
      <c r="J917" s="25" t="s">
        <v>80</v>
      </c>
      <c r="K917" s="25">
        <v>48</v>
      </c>
      <c r="L917" s="25" t="s">
        <v>81</v>
      </c>
      <c r="M917" s="25" t="s">
        <v>66</v>
      </c>
      <c r="N917" s="25">
        <v>42</v>
      </c>
      <c r="O917" s="25" t="s">
        <v>170</v>
      </c>
      <c r="P917" s="25">
        <v>47</v>
      </c>
      <c r="T917" s="25" t="str">
        <f t="shared" si="45"/>
        <v xml:space="preserve">CL 48 C SUR 42 D 47   </v>
      </c>
      <c r="U917" s="25" t="s">
        <v>6538</v>
      </c>
      <c r="V917" s="25" t="s">
        <v>6539</v>
      </c>
      <c r="W917" s="25" t="s">
        <v>6540</v>
      </c>
      <c r="X917" s="25" t="s">
        <v>80</v>
      </c>
      <c r="Y917" s="25">
        <v>48</v>
      </c>
      <c r="Z917" s="25" t="s">
        <v>81</v>
      </c>
      <c r="AA917" s="25" t="s">
        <v>66</v>
      </c>
      <c r="AB917" s="25">
        <v>42</v>
      </c>
      <c r="AC917" s="25" t="s">
        <v>170</v>
      </c>
      <c r="AD917" s="25">
        <v>47</v>
      </c>
      <c r="AH917" s="25" t="str">
        <f t="shared" si="46"/>
        <v xml:space="preserve">CL 48 C SUR 42 D 47   </v>
      </c>
      <c r="AI917" s="25" t="s">
        <v>61</v>
      </c>
      <c r="AJ917" s="25" t="s">
        <v>61</v>
      </c>
      <c r="AK917" s="25" t="s">
        <v>316</v>
      </c>
      <c r="AP917" s="25">
        <v>7</v>
      </c>
      <c r="AQ917" s="34">
        <v>41907</v>
      </c>
      <c r="AR917" s="34">
        <v>41974</v>
      </c>
      <c r="AS917" s="36">
        <f t="shared" si="44"/>
        <v>67</v>
      </c>
      <c r="AT917" s="25" t="s">
        <v>792</v>
      </c>
      <c r="AU917" s="25" t="s">
        <v>15</v>
      </c>
      <c r="AW917" s="38">
        <v>41974</v>
      </c>
      <c r="AX917" s="37" t="s">
        <v>85</v>
      </c>
      <c r="AY917" s="38">
        <v>41974</v>
      </c>
    </row>
    <row r="918" spans="2:84">
      <c r="B918" s="25" t="s">
        <v>6541</v>
      </c>
      <c r="C918" s="25">
        <v>1314687</v>
      </c>
      <c r="D918" s="25" t="s">
        <v>94</v>
      </c>
      <c r="H918" s="25" t="s">
        <v>6542</v>
      </c>
      <c r="I918" s="25" t="s">
        <v>231</v>
      </c>
      <c r="T918" s="25" t="s">
        <v>2718</v>
      </c>
      <c r="U918" s="25" t="s">
        <v>61</v>
      </c>
      <c r="V918" s="25" t="s">
        <v>61</v>
      </c>
      <c r="W918" s="25" t="s">
        <v>6543</v>
      </c>
      <c r="X918" s="25" t="s">
        <v>80</v>
      </c>
      <c r="Y918" s="25">
        <v>39</v>
      </c>
      <c r="Z918" s="25" t="s">
        <v>83</v>
      </c>
      <c r="AA918" s="25" t="s">
        <v>66</v>
      </c>
      <c r="AB918" s="25">
        <v>45</v>
      </c>
      <c r="AC918" s="25" t="s">
        <v>104</v>
      </c>
      <c r="AD918" s="25">
        <v>4</v>
      </c>
      <c r="AH918" s="25" t="str">
        <f t="shared" si="46"/>
        <v xml:space="preserve">CL 39 A SUR 45 B 4   </v>
      </c>
      <c r="AI918" s="46">
        <v>42995716</v>
      </c>
      <c r="AJ918" s="25">
        <v>3348551</v>
      </c>
      <c r="AK918" s="25" t="s">
        <v>3530</v>
      </c>
      <c r="AP918" s="25">
        <v>8</v>
      </c>
      <c r="AQ918" s="34">
        <v>41974</v>
      </c>
      <c r="AR918" s="34">
        <v>41974</v>
      </c>
      <c r="AS918" s="36">
        <f t="shared" si="44"/>
        <v>0</v>
      </c>
      <c r="AT918" s="25" t="s">
        <v>792</v>
      </c>
      <c r="AU918" s="25" t="s">
        <v>15</v>
      </c>
      <c r="AW918" s="38">
        <v>41974</v>
      </c>
      <c r="AX918" s="37" t="s">
        <v>85</v>
      </c>
      <c r="AY918" s="38">
        <v>41974</v>
      </c>
      <c r="CF918" s="38">
        <v>41990</v>
      </c>
    </row>
    <row r="919" spans="2:84">
      <c r="B919" s="25" t="s">
        <v>6544</v>
      </c>
      <c r="C919" s="25">
        <v>155151</v>
      </c>
      <c r="E919" s="25" t="s">
        <v>101</v>
      </c>
      <c r="H919" s="25" t="s">
        <v>6545</v>
      </c>
      <c r="I919" s="25" t="s">
        <v>6546</v>
      </c>
      <c r="T919" s="25" t="str">
        <f t="shared" si="45"/>
        <v xml:space="preserve">         </v>
      </c>
      <c r="U919" s="25" t="s">
        <v>61</v>
      </c>
      <c r="V919" s="25" t="s">
        <v>61</v>
      </c>
      <c r="W919" s="25" t="s">
        <v>5906</v>
      </c>
      <c r="X919" s="25" t="s">
        <v>63</v>
      </c>
      <c r="Y919" s="25">
        <v>40</v>
      </c>
      <c r="AB919" s="25">
        <v>44</v>
      </c>
      <c r="AC919" s="25" t="s">
        <v>104</v>
      </c>
      <c r="AE919" s="25" t="s">
        <v>66</v>
      </c>
      <c r="AH919" s="25" t="str">
        <f t="shared" si="46"/>
        <v xml:space="preserve">KR 40   44 B  SUR  </v>
      </c>
      <c r="AI919" s="25" t="s">
        <v>61</v>
      </c>
      <c r="AJ919" s="25" t="s">
        <v>61</v>
      </c>
      <c r="AK919" s="25" t="s">
        <v>67</v>
      </c>
      <c r="AP919" s="25">
        <v>7</v>
      </c>
      <c r="AQ919" s="34">
        <v>41940</v>
      </c>
      <c r="AR919" s="34">
        <v>41975</v>
      </c>
      <c r="AS919" s="36">
        <f t="shared" si="44"/>
        <v>35</v>
      </c>
      <c r="AT919" s="25" t="s">
        <v>806</v>
      </c>
      <c r="AU919" s="25" t="s">
        <v>202</v>
      </c>
      <c r="AW919" s="38">
        <v>41975</v>
      </c>
      <c r="AX919" s="37" t="s">
        <v>705</v>
      </c>
      <c r="AY919" s="38">
        <v>41975</v>
      </c>
    </row>
    <row r="920" spans="2:84">
      <c r="B920" s="25" t="s">
        <v>6547</v>
      </c>
      <c r="C920" s="25">
        <v>157407</v>
      </c>
      <c r="D920" s="25" t="s">
        <v>3591</v>
      </c>
      <c r="G920" s="25" t="s">
        <v>6548</v>
      </c>
      <c r="H920" s="25" t="s">
        <v>6549</v>
      </c>
      <c r="I920" s="25" t="s">
        <v>6550</v>
      </c>
      <c r="T920" s="25" t="s">
        <v>2718</v>
      </c>
      <c r="U920" s="25" t="s">
        <v>61</v>
      </c>
      <c r="V920" s="25" t="s">
        <v>61</v>
      </c>
      <c r="W920" s="25" t="s">
        <v>6551</v>
      </c>
      <c r="AG920" s="25" t="s">
        <v>6552</v>
      </c>
      <c r="AH920" s="25" t="str">
        <f t="shared" si="46"/>
        <v xml:space="preserve">         H-21-1</v>
      </c>
      <c r="AI920" s="25" t="s">
        <v>61</v>
      </c>
      <c r="AJ920" s="25" t="s">
        <v>61</v>
      </c>
      <c r="AK920" s="25" t="s">
        <v>67</v>
      </c>
      <c r="AP920" s="25">
        <v>7</v>
      </c>
      <c r="AQ920" s="34">
        <v>41953</v>
      </c>
      <c r="AR920" s="34">
        <v>41975</v>
      </c>
      <c r="AS920" s="36">
        <f t="shared" si="44"/>
        <v>22</v>
      </c>
      <c r="AT920" s="25" t="s">
        <v>792</v>
      </c>
      <c r="AU920" s="25" t="s">
        <v>15</v>
      </c>
      <c r="AW920" s="38">
        <v>41975</v>
      </c>
      <c r="AX920" s="37" t="s">
        <v>720</v>
      </c>
      <c r="AY920" s="38">
        <v>41975</v>
      </c>
      <c r="AZ920" s="38">
        <v>42011</v>
      </c>
      <c r="BA920" s="37" t="s">
        <v>85</v>
      </c>
      <c r="BB920" s="38">
        <v>42011</v>
      </c>
      <c r="CF920" s="38">
        <v>42017</v>
      </c>
    </row>
    <row r="921" spans="2:84">
      <c r="B921" s="25" t="s">
        <v>6553</v>
      </c>
      <c r="C921" s="25">
        <v>1316178</v>
      </c>
      <c r="E921" s="25" t="s">
        <v>58</v>
      </c>
      <c r="H921" s="25" t="s">
        <v>6554</v>
      </c>
      <c r="I921" s="25" t="s">
        <v>3050</v>
      </c>
      <c r="T921" s="25" t="s">
        <v>2718</v>
      </c>
      <c r="U921" s="25" t="s">
        <v>61</v>
      </c>
      <c r="V921" s="25" t="s">
        <v>61</v>
      </c>
      <c r="W921" s="25" t="s">
        <v>6555</v>
      </c>
      <c r="X921" s="25" t="s">
        <v>80</v>
      </c>
      <c r="Y921" s="25">
        <v>41</v>
      </c>
      <c r="AA921" s="25" t="s">
        <v>66</v>
      </c>
      <c r="AB921" s="25">
        <v>31</v>
      </c>
      <c r="AD921" s="25">
        <v>46</v>
      </c>
      <c r="AF921" s="25" t="s">
        <v>6556</v>
      </c>
      <c r="AG921" s="25">
        <v>501</v>
      </c>
      <c r="AH921" s="25" t="str">
        <f t="shared" si="46"/>
        <v>CL 41  SUR 31  46  1.3 501</v>
      </c>
      <c r="AI921" s="25" t="s">
        <v>61</v>
      </c>
      <c r="AJ921" s="25" t="s">
        <v>61</v>
      </c>
      <c r="AK921" s="25" t="s">
        <v>67</v>
      </c>
      <c r="AP921" s="25">
        <v>7</v>
      </c>
      <c r="AQ921" s="34">
        <v>41957</v>
      </c>
      <c r="AR921" s="34">
        <v>41957</v>
      </c>
      <c r="AS921" s="36">
        <f t="shared" si="44"/>
        <v>0</v>
      </c>
      <c r="AT921" s="25" t="s">
        <v>3256</v>
      </c>
      <c r="AU921" s="25" t="s">
        <v>15</v>
      </c>
      <c r="AW921" s="38">
        <v>41957</v>
      </c>
      <c r="AX921" s="37" t="s">
        <v>85</v>
      </c>
      <c r="AY921" s="38">
        <v>41957</v>
      </c>
      <c r="AZ921" s="38">
        <v>41975</v>
      </c>
      <c r="BA921" s="37" t="s">
        <v>6557</v>
      </c>
      <c r="BB921" s="38">
        <v>41975</v>
      </c>
    </row>
    <row r="922" spans="2:84">
      <c r="B922" s="25" t="s">
        <v>6558</v>
      </c>
      <c r="C922" s="25">
        <v>1316432</v>
      </c>
      <c r="T922" s="25" t="str">
        <f t="shared" si="45"/>
        <v xml:space="preserve">         </v>
      </c>
      <c r="AH922" s="25" t="str">
        <f t="shared" si="46"/>
        <v xml:space="preserve">         </v>
      </c>
      <c r="AS922" s="36">
        <f t="shared" si="44"/>
        <v>0</v>
      </c>
    </row>
    <row r="923" spans="2:84">
      <c r="B923" s="25" t="s">
        <v>6559</v>
      </c>
      <c r="C923" s="25">
        <v>159895</v>
      </c>
      <c r="E923" s="25" t="s">
        <v>101</v>
      </c>
      <c r="H923" s="25" t="s">
        <v>6560</v>
      </c>
      <c r="I923" s="25" t="s">
        <v>6561</v>
      </c>
      <c r="J923" s="25" t="s">
        <v>289</v>
      </c>
      <c r="K923" s="25">
        <v>29</v>
      </c>
      <c r="N923" s="25">
        <v>32</v>
      </c>
      <c r="O923" s="25" t="s">
        <v>83</v>
      </c>
      <c r="P923" s="25">
        <v>74</v>
      </c>
      <c r="Q923" s="25" t="s">
        <v>66</v>
      </c>
      <c r="T923" s="25" t="str">
        <f t="shared" si="45"/>
        <v xml:space="preserve">DG 29   32 A 74 SUR  </v>
      </c>
      <c r="U923" s="46">
        <v>32407884</v>
      </c>
      <c r="V923" s="25" t="s">
        <v>6562</v>
      </c>
      <c r="W923" s="25" t="s">
        <v>1410</v>
      </c>
      <c r="X923" s="25" t="s">
        <v>289</v>
      </c>
      <c r="Y923" s="25">
        <v>29</v>
      </c>
      <c r="AB923" s="25">
        <v>32</v>
      </c>
      <c r="AC923" s="25" t="s">
        <v>83</v>
      </c>
      <c r="AE923" s="25" t="s">
        <v>66</v>
      </c>
      <c r="AH923" s="25" t="str">
        <f t="shared" si="46"/>
        <v xml:space="preserve">DG 29   32 A  SUR  </v>
      </c>
      <c r="AI923" s="25" t="s">
        <v>61</v>
      </c>
      <c r="AJ923" s="25" t="s">
        <v>61</v>
      </c>
      <c r="AK923" s="25" t="s">
        <v>635</v>
      </c>
      <c r="AP923" s="25">
        <v>3</v>
      </c>
      <c r="AQ923" s="34">
        <v>41962</v>
      </c>
      <c r="AS923" s="36">
        <f t="shared" si="44"/>
        <v>-41962</v>
      </c>
      <c r="AT923" s="25" t="s">
        <v>792</v>
      </c>
      <c r="AU923" s="25" t="s">
        <v>15</v>
      </c>
      <c r="AV923" s="25" t="s">
        <v>6563</v>
      </c>
      <c r="AW923" s="38">
        <v>41976</v>
      </c>
      <c r="AX923" s="37" t="s">
        <v>85</v>
      </c>
      <c r="AY923" s="38">
        <v>41977</v>
      </c>
    </row>
    <row r="924" spans="2:84">
      <c r="B924" s="25" t="s">
        <v>6564</v>
      </c>
      <c r="C924" s="25">
        <v>1316347</v>
      </c>
      <c r="E924" s="25" t="s">
        <v>101</v>
      </c>
      <c r="H924" s="25" t="s">
        <v>6565</v>
      </c>
      <c r="I924" s="25" t="s">
        <v>6566</v>
      </c>
      <c r="J924" s="25" t="s">
        <v>289</v>
      </c>
      <c r="K924" s="25">
        <v>40</v>
      </c>
      <c r="N924" s="25">
        <v>34</v>
      </c>
      <c r="P924" s="25">
        <v>1</v>
      </c>
      <c r="Q924" s="25" t="s">
        <v>66</v>
      </c>
      <c r="T924" s="25" t="str">
        <f t="shared" si="45"/>
        <v xml:space="preserve">DG 40   34  1 SUR  </v>
      </c>
      <c r="U924" s="25" t="s">
        <v>61</v>
      </c>
      <c r="V924" s="25" t="s">
        <v>6567</v>
      </c>
      <c r="W924" s="25" t="s">
        <v>1410</v>
      </c>
      <c r="X924" s="25" t="s">
        <v>289</v>
      </c>
      <c r="Y924" s="25">
        <v>40</v>
      </c>
      <c r="AB924" s="25">
        <v>34</v>
      </c>
      <c r="AE924" s="25" t="s">
        <v>66</v>
      </c>
      <c r="AH924" s="25" t="str">
        <f t="shared" si="46"/>
        <v xml:space="preserve">DG 40   34   SUR  </v>
      </c>
      <c r="AI924" s="25" t="s">
        <v>61</v>
      </c>
      <c r="AJ924" s="25" t="s">
        <v>61</v>
      </c>
      <c r="AK924" s="25" t="s">
        <v>279</v>
      </c>
      <c r="AP924" s="25">
        <v>9</v>
      </c>
      <c r="AQ924" s="34">
        <v>41967</v>
      </c>
      <c r="AS924" s="36">
        <f t="shared" si="44"/>
        <v>-41967</v>
      </c>
      <c r="AT924" s="25" t="s">
        <v>792</v>
      </c>
      <c r="AU924" s="25" t="s">
        <v>202</v>
      </c>
    </row>
    <row r="925" spans="2:84">
      <c r="B925" s="25" t="s">
        <v>6568</v>
      </c>
      <c r="C925" s="25">
        <v>1316281</v>
      </c>
      <c r="E925" s="25" t="s">
        <v>101</v>
      </c>
      <c r="H925" s="25" t="s">
        <v>6565</v>
      </c>
      <c r="I925" s="25" t="s">
        <v>6569</v>
      </c>
      <c r="J925" s="25" t="s">
        <v>146</v>
      </c>
      <c r="K925" s="25">
        <v>35</v>
      </c>
      <c r="M925" s="25" t="s">
        <v>66</v>
      </c>
      <c r="N925" s="25">
        <v>30</v>
      </c>
      <c r="O925" s="25" t="s">
        <v>83</v>
      </c>
      <c r="P925" s="25">
        <v>5</v>
      </c>
      <c r="S925" s="25">
        <v>301</v>
      </c>
      <c r="T925" s="25" t="str">
        <f t="shared" si="45"/>
        <v>TR 35  SUR 30 A 5   301</v>
      </c>
      <c r="U925" s="46">
        <v>70560508</v>
      </c>
      <c r="V925" s="25">
        <v>3314280</v>
      </c>
      <c r="W925" s="25" t="s">
        <v>1410</v>
      </c>
      <c r="AH925" s="25" t="s">
        <v>61</v>
      </c>
      <c r="AI925" s="25" t="s">
        <v>61</v>
      </c>
      <c r="AJ925" s="25" t="s">
        <v>61</v>
      </c>
      <c r="AK925" s="25" t="s">
        <v>194</v>
      </c>
      <c r="AP925" s="25">
        <v>3</v>
      </c>
      <c r="AQ925" s="34">
        <v>41964</v>
      </c>
      <c r="AS925" s="36">
        <f t="shared" si="44"/>
        <v>-41964</v>
      </c>
      <c r="AT925" s="25" t="s">
        <v>792</v>
      </c>
      <c r="AU925" s="25" t="s">
        <v>202</v>
      </c>
    </row>
    <row r="926" spans="2:84">
      <c r="B926" s="25" t="s">
        <v>6570</v>
      </c>
      <c r="C926" s="25">
        <v>1316290</v>
      </c>
      <c r="D926" s="25" t="s">
        <v>94</v>
      </c>
      <c r="H926" s="25" t="s">
        <v>6571</v>
      </c>
      <c r="I926" s="25" t="s">
        <v>231</v>
      </c>
      <c r="T926" s="25" t="s">
        <v>2718</v>
      </c>
      <c r="U926" s="25" t="s">
        <v>61</v>
      </c>
      <c r="V926" s="25" t="s">
        <v>61</v>
      </c>
      <c r="W926" s="25" t="s">
        <v>5852</v>
      </c>
      <c r="X926" s="25" t="s">
        <v>80</v>
      </c>
      <c r="Y926" s="25">
        <v>41</v>
      </c>
      <c r="Z926" s="25" t="s">
        <v>104</v>
      </c>
      <c r="AA926" s="25" t="s">
        <v>66</v>
      </c>
      <c r="AB926" s="25">
        <v>25</v>
      </c>
      <c r="AC926" s="25" t="s">
        <v>83</v>
      </c>
      <c r="AD926" s="25">
        <v>71</v>
      </c>
      <c r="AH926" s="25" t="str">
        <f t="shared" si="46"/>
        <v xml:space="preserve">CL 41 B SUR 25 A 71   </v>
      </c>
      <c r="AI926" s="25" t="s">
        <v>61</v>
      </c>
      <c r="AJ926" s="25" t="s">
        <v>61</v>
      </c>
      <c r="AK926" s="25" t="s">
        <v>322</v>
      </c>
      <c r="AP926" s="25">
        <v>6</v>
      </c>
      <c r="AQ926" s="34">
        <v>41967</v>
      </c>
      <c r="AR926" s="34">
        <v>41976</v>
      </c>
      <c r="AS926" s="36">
        <f t="shared" si="44"/>
        <v>9</v>
      </c>
      <c r="AT926" s="25" t="s">
        <v>815</v>
      </c>
      <c r="AU926" s="25" t="s">
        <v>15</v>
      </c>
      <c r="AW926" s="38">
        <v>41967</v>
      </c>
      <c r="AX926" s="37" t="s">
        <v>720</v>
      </c>
      <c r="AY926" s="38">
        <v>41976</v>
      </c>
    </row>
    <row r="927" spans="2:84" ht="15.75">
      <c r="B927" s="25" t="s">
        <v>6572</v>
      </c>
      <c r="C927" s="25">
        <v>1316360</v>
      </c>
      <c r="D927" s="25" t="s">
        <v>125</v>
      </c>
      <c r="E927" s="47"/>
      <c r="H927" s="25" t="s">
        <v>6573</v>
      </c>
      <c r="I927" s="25" t="s">
        <v>6574</v>
      </c>
      <c r="J927" s="25" t="s">
        <v>63</v>
      </c>
      <c r="K927" s="25">
        <v>44</v>
      </c>
      <c r="N927" s="25">
        <v>46</v>
      </c>
      <c r="P927" s="25">
        <v>23</v>
      </c>
      <c r="Q927" s="25" t="s">
        <v>66</v>
      </c>
      <c r="S927" s="25" t="s">
        <v>6575</v>
      </c>
      <c r="T927" s="25" t="str">
        <f t="shared" si="45"/>
        <v>KR 44   46  23 SUR  Piso 1</v>
      </c>
      <c r="U927" s="46">
        <v>42763341</v>
      </c>
      <c r="V927" s="25">
        <v>2701663</v>
      </c>
      <c r="W927" s="25" t="s">
        <v>6576</v>
      </c>
      <c r="X927" s="25" t="s">
        <v>63</v>
      </c>
      <c r="Y927" s="25">
        <v>44</v>
      </c>
      <c r="AB927" s="25">
        <v>46</v>
      </c>
      <c r="AD927" s="25">
        <v>23</v>
      </c>
      <c r="AE927" s="25" t="s">
        <v>66</v>
      </c>
      <c r="AH927" s="25" t="str">
        <f t="shared" si="46"/>
        <v xml:space="preserve">KR 44   46  23 SUR  </v>
      </c>
      <c r="AI927" s="25" t="s">
        <v>61</v>
      </c>
      <c r="AJ927" s="25">
        <v>2709230</v>
      </c>
      <c r="AK927" s="25" t="s">
        <v>131</v>
      </c>
      <c r="AP927" s="25">
        <v>8</v>
      </c>
      <c r="AQ927" s="34">
        <v>41968</v>
      </c>
      <c r="AS927" s="36">
        <f t="shared" si="44"/>
        <v>-41968</v>
      </c>
    </row>
    <row r="928" spans="2:84">
      <c r="B928" s="25" t="s">
        <v>6577</v>
      </c>
      <c r="C928" s="25">
        <v>1316356</v>
      </c>
      <c r="E928" s="25" t="s">
        <v>58</v>
      </c>
      <c r="H928" s="25" t="s">
        <v>6578</v>
      </c>
      <c r="I928" s="25" t="s">
        <v>231</v>
      </c>
      <c r="T928" s="25" t="s">
        <v>2718</v>
      </c>
      <c r="U928" s="25" t="s">
        <v>61</v>
      </c>
      <c r="V928" s="25" t="s">
        <v>61</v>
      </c>
      <c r="W928" s="25" t="s">
        <v>6579</v>
      </c>
      <c r="X928" s="25" t="s">
        <v>63</v>
      </c>
      <c r="Y928" s="25">
        <v>24</v>
      </c>
      <c r="Z928" s="25" t="s">
        <v>72</v>
      </c>
      <c r="AB928" s="25">
        <v>40</v>
      </c>
      <c r="AD928" s="25">
        <v>172</v>
      </c>
      <c r="AE928" s="25" t="s">
        <v>66</v>
      </c>
      <c r="AH928" s="25" t="str">
        <f t="shared" si="46"/>
        <v xml:space="preserve">KR 24 F  40  172 SUR  </v>
      </c>
      <c r="AI928" s="25" t="s">
        <v>61</v>
      </c>
      <c r="AJ928" s="25" t="s">
        <v>61</v>
      </c>
      <c r="AK928" s="25" t="s">
        <v>74</v>
      </c>
      <c r="AP928" s="25">
        <v>6</v>
      </c>
      <c r="AQ928" s="34">
        <v>41968</v>
      </c>
      <c r="AR928" s="34">
        <v>41976</v>
      </c>
      <c r="AS928" s="36">
        <f t="shared" si="44"/>
        <v>8</v>
      </c>
      <c r="AT928" s="25" t="s">
        <v>792</v>
      </c>
      <c r="AU928" s="25" t="s">
        <v>15</v>
      </c>
      <c r="AW928" s="38">
        <v>41968</v>
      </c>
      <c r="AX928" s="37" t="s">
        <v>720</v>
      </c>
      <c r="AY928" s="38">
        <v>41976</v>
      </c>
      <c r="CF928" s="38">
        <v>42012</v>
      </c>
    </row>
    <row r="929" spans="2:84">
      <c r="B929" s="25" t="s">
        <v>6580</v>
      </c>
      <c r="C929" s="25">
        <v>1316348</v>
      </c>
      <c r="D929" s="25" t="s">
        <v>3686</v>
      </c>
      <c r="H929" s="25" t="s">
        <v>6581</v>
      </c>
      <c r="I929" s="25" t="s">
        <v>3870</v>
      </c>
      <c r="T929" s="25" t="s">
        <v>2718</v>
      </c>
      <c r="U929" s="25" t="s">
        <v>61</v>
      </c>
      <c r="V929" s="25" t="s">
        <v>61</v>
      </c>
      <c r="W929" s="25" t="s">
        <v>6582</v>
      </c>
      <c r="X929" s="25" t="s">
        <v>80</v>
      </c>
      <c r="Y929" s="25">
        <v>36</v>
      </c>
      <c r="AA929" s="25" t="s">
        <v>66</v>
      </c>
      <c r="AB929" s="25">
        <v>23</v>
      </c>
      <c r="AD929" s="25">
        <v>4</v>
      </c>
      <c r="AH929" s="25" t="str">
        <f t="shared" si="46"/>
        <v xml:space="preserve">CL 36  SUR 23  4   </v>
      </c>
      <c r="AI929" s="25" t="s">
        <v>61</v>
      </c>
      <c r="AJ929" s="25" t="s">
        <v>61</v>
      </c>
      <c r="AK929" s="25" t="s">
        <v>397</v>
      </c>
      <c r="AP929" s="25">
        <v>5</v>
      </c>
      <c r="AQ929" s="34">
        <v>41967</v>
      </c>
      <c r="AR929" s="34">
        <v>41976</v>
      </c>
      <c r="AS929" s="36">
        <f t="shared" si="44"/>
        <v>9</v>
      </c>
      <c r="AT929" s="25" t="s">
        <v>792</v>
      </c>
      <c r="AU929" s="25" t="s">
        <v>15</v>
      </c>
      <c r="AW929" s="38">
        <v>41976</v>
      </c>
      <c r="AX929" s="37" t="s">
        <v>720</v>
      </c>
      <c r="AY929" s="38">
        <v>41976</v>
      </c>
      <c r="CF929" s="38">
        <v>41984</v>
      </c>
    </row>
    <row r="930" spans="2:84">
      <c r="B930" s="25" t="s">
        <v>6583</v>
      </c>
      <c r="C930" s="25" t="s">
        <v>6584</v>
      </c>
      <c r="D930" s="25" t="s">
        <v>3686</v>
      </c>
      <c r="G930" s="25" t="s">
        <v>6585</v>
      </c>
      <c r="H930" s="25" t="s">
        <v>6586</v>
      </c>
      <c r="I930" s="25" t="s">
        <v>6089</v>
      </c>
      <c r="T930" s="25" t="s">
        <v>2718</v>
      </c>
      <c r="U930" s="25" t="s">
        <v>61</v>
      </c>
      <c r="V930" s="25" t="s">
        <v>61</v>
      </c>
      <c r="W930" s="25" t="s">
        <v>6587</v>
      </c>
      <c r="X930" s="25" t="s">
        <v>80</v>
      </c>
      <c r="Y930" s="25">
        <v>27</v>
      </c>
      <c r="Z930" s="25" t="s">
        <v>170</v>
      </c>
      <c r="AA930" s="25" t="s">
        <v>66</v>
      </c>
      <c r="AB930" s="25">
        <v>27</v>
      </c>
      <c r="AC930" s="25" t="s">
        <v>104</v>
      </c>
      <c r="AD930" s="25">
        <v>70</v>
      </c>
      <c r="AH930" s="25" t="str">
        <f t="shared" si="46"/>
        <v xml:space="preserve">CL 27 D SUR 27 B 70   </v>
      </c>
      <c r="AI930" s="25" t="s">
        <v>61</v>
      </c>
      <c r="AJ930" s="25" t="s">
        <v>6588</v>
      </c>
      <c r="AK930" s="25" t="s">
        <v>311</v>
      </c>
      <c r="AP930" s="25">
        <v>5</v>
      </c>
      <c r="AQ930" s="34">
        <v>41967</v>
      </c>
      <c r="AR930" s="34">
        <v>41957</v>
      </c>
      <c r="AS930" s="36">
        <f t="shared" si="44"/>
        <v>-10</v>
      </c>
      <c r="AT930" s="25" t="s">
        <v>4176</v>
      </c>
      <c r="AU930" s="25" t="s">
        <v>15</v>
      </c>
      <c r="AW930" s="38">
        <v>41957</v>
      </c>
      <c r="AX930" s="37" t="s">
        <v>118</v>
      </c>
      <c r="AY930" s="38">
        <v>41957</v>
      </c>
    </row>
    <row r="931" spans="2:84">
      <c r="B931" s="25" t="s">
        <v>6589</v>
      </c>
      <c r="C931" s="25">
        <v>1315636</v>
      </c>
      <c r="E931" s="25" t="s">
        <v>101</v>
      </c>
      <c r="H931" s="25" t="s">
        <v>6590</v>
      </c>
      <c r="I931" s="25" t="s">
        <v>231</v>
      </c>
      <c r="T931" s="25" t="s">
        <v>2718</v>
      </c>
      <c r="U931" s="25" t="s">
        <v>61</v>
      </c>
      <c r="V931" s="25" t="s">
        <v>61</v>
      </c>
      <c r="W931" s="25" t="s">
        <v>6591</v>
      </c>
      <c r="X931" s="25" t="s">
        <v>146</v>
      </c>
      <c r="Y931" s="25">
        <v>32</v>
      </c>
      <c r="Z931" s="25" t="s">
        <v>83</v>
      </c>
      <c r="AA931" s="25" t="s">
        <v>66</v>
      </c>
      <c r="AB931" s="25">
        <v>31</v>
      </c>
      <c r="AC931" s="25" t="s">
        <v>170</v>
      </c>
      <c r="AD931" s="25">
        <v>29</v>
      </c>
      <c r="AH931" s="25" t="str">
        <f t="shared" si="46"/>
        <v xml:space="preserve">TR 32 A SUR 31 D 29   </v>
      </c>
      <c r="AI931" s="25" t="s">
        <v>61</v>
      </c>
      <c r="AJ931" s="25" t="s">
        <v>61</v>
      </c>
      <c r="AK931" s="25" t="s">
        <v>496</v>
      </c>
      <c r="AP931" s="25">
        <v>9</v>
      </c>
      <c r="AQ931" s="34">
        <v>41956</v>
      </c>
      <c r="AR931" s="34">
        <v>41977</v>
      </c>
      <c r="AS931" s="36">
        <f t="shared" ref="AS931:AS994" si="47">AR931-AQ931</f>
        <v>21</v>
      </c>
      <c r="AT931" s="25" t="s">
        <v>792</v>
      </c>
      <c r="AU931" s="25" t="s">
        <v>15</v>
      </c>
      <c r="AW931" s="38">
        <v>41977</v>
      </c>
      <c r="AX931" s="37" t="s">
        <v>85</v>
      </c>
      <c r="AY931" s="38">
        <v>41977</v>
      </c>
      <c r="CF931" s="38">
        <v>41984</v>
      </c>
    </row>
    <row r="932" spans="2:84">
      <c r="B932" s="25" t="s">
        <v>6592</v>
      </c>
      <c r="C932" s="25">
        <v>1315637</v>
      </c>
      <c r="E932" s="25" t="s">
        <v>101</v>
      </c>
      <c r="H932" s="25" t="s">
        <v>150</v>
      </c>
      <c r="I932" s="25" t="s">
        <v>231</v>
      </c>
      <c r="T932" s="25" t="s">
        <v>2718</v>
      </c>
      <c r="U932" s="25" t="s">
        <v>61</v>
      </c>
      <c r="V932" s="25" t="s">
        <v>61</v>
      </c>
      <c r="W932" s="25" t="s">
        <v>6591</v>
      </c>
      <c r="X932" s="25" t="s">
        <v>146</v>
      </c>
      <c r="Y932" s="25">
        <v>33</v>
      </c>
      <c r="AA932" s="25" t="s">
        <v>66</v>
      </c>
      <c r="AB932" s="25">
        <v>31</v>
      </c>
      <c r="AC932" s="25" t="s">
        <v>315</v>
      </c>
      <c r="AD932" s="25">
        <v>19</v>
      </c>
      <c r="AH932" s="25" t="str">
        <f t="shared" si="46"/>
        <v xml:space="preserve">TR 33  SUR 31 E 19   </v>
      </c>
      <c r="AI932" s="25" t="s">
        <v>61</v>
      </c>
      <c r="AJ932" s="25" t="s">
        <v>61</v>
      </c>
      <c r="AK932" s="25" t="s">
        <v>496</v>
      </c>
      <c r="AP932" s="25">
        <v>9</v>
      </c>
      <c r="AQ932" s="34">
        <v>41956</v>
      </c>
      <c r="AR932" s="34">
        <v>41977</v>
      </c>
      <c r="AS932" s="36">
        <f t="shared" si="47"/>
        <v>21</v>
      </c>
      <c r="AT932" s="25" t="s">
        <v>792</v>
      </c>
      <c r="AU932" s="25" t="s">
        <v>15</v>
      </c>
      <c r="AW932" s="38">
        <v>41977</v>
      </c>
      <c r="AX932" s="37" t="s">
        <v>85</v>
      </c>
      <c r="AY932" s="38">
        <v>41977</v>
      </c>
      <c r="CF932" s="38">
        <v>41984</v>
      </c>
    </row>
    <row r="933" spans="2:84">
      <c r="B933" s="25" t="s">
        <v>6593</v>
      </c>
      <c r="C933" s="25">
        <v>1313543</v>
      </c>
      <c r="E933" s="25" t="s">
        <v>101</v>
      </c>
      <c r="H933" s="25" t="s">
        <v>6594</v>
      </c>
      <c r="I933" s="25" t="s">
        <v>273</v>
      </c>
      <c r="T933" s="25" t="s">
        <v>2718</v>
      </c>
      <c r="U933" s="25" t="s">
        <v>61</v>
      </c>
      <c r="V933" s="25" t="s">
        <v>61</v>
      </c>
      <c r="W933" s="25" t="s">
        <v>6591</v>
      </c>
      <c r="X933" s="25" t="s">
        <v>80</v>
      </c>
      <c r="Y933" s="25">
        <v>39</v>
      </c>
      <c r="AA933" s="25" t="s">
        <v>66</v>
      </c>
      <c r="AB933" s="25">
        <v>45</v>
      </c>
      <c r="AD933" s="25">
        <v>24</v>
      </c>
      <c r="AH933" s="25" t="str">
        <f t="shared" si="46"/>
        <v xml:space="preserve">CL 39  SUR 45  24   </v>
      </c>
      <c r="AI933" s="25" t="s">
        <v>61</v>
      </c>
      <c r="AJ933" s="25" t="s">
        <v>61</v>
      </c>
      <c r="AK933" s="25" t="s">
        <v>3530</v>
      </c>
      <c r="AP933" s="25">
        <v>8</v>
      </c>
      <c r="AQ933" s="34">
        <v>41884</v>
      </c>
      <c r="AR933" s="34">
        <v>41977</v>
      </c>
      <c r="AS933" s="36">
        <f t="shared" si="47"/>
        <v>93</v>
      </c>
      <c r="AT933" s="25" t="s">
        <v>792</v>
      </c>
      <c r="AU933" s="25" t="s">
        <v>15</v>
      </c>
      <c r="AW933" s="38">
        <v>41977</v>
      </c>
      <c r="AX933" s="37" t="s">
        <v>85</v>
      </c>
      <c r="AY933" s="38">
        <v>41977</v>
      </c>
      <c r="CF933" s="38">
        <v>41990</v>
      </c>
    </row>
    <row r="934" spans="2:84">
      <c r="B934" s="25" t="s">
        <v>6595</v>
      </c>
      <c r="C934" s="25">
        <v>1313544</v>
      </c>
      <c r="E934" s="25" t="s">
        <v>101</v>
      </c>
      <c r="H934" s="25" t="s">
        <v>6594</v>
      </c>
      <c r="I934" s="25" t="s">
        <v>273</v>
      </c>
      <c r="T934" s="25" t="s">
        <v>2718</v>
      </c>
      <c r="U934" s="25" t="s">
        <v>61</v>
      </c>
      <c r="V934" s="25" t="s">
        <v>61</v>
      </c>
      <c r="W934" s="25" t="s">
        <v>6591</v>
      </c>
      <c r="X934" s="25" t="s">
        <v>80</v>
      </c>
      <c r="Y934" s="25">
        <v>46</v>
      </c>
      <c r="Z934" s="25" t="s">
        <v>81</v>
      </c>
      <c r="AA934" s="25" t="s">
        <v>66</v>
      </c>
      <c r="AB934" s="25">
        <v>42</v>
      </c>
      <c r="AC934" s="25" t="s">
        <v>83</v>
      </c>
      <c r="AD934" s="25">
        <v>19</v>
      </c>
      <c r="AH934" s="25" t="str">
        <f t="shared" si="46"/>
        <v xml:space="preserve">CL 46 C SUR 42 A 19   </v>
      </c>
      <c r="AI934" s="25" t="s">
        <v>61</v>
      </c>
      <c r="AJ934" s="25" t="s">
        <v>61</v>
      </c>
      <c r="AK934" s="25" t="s">
        <v>316</v>
      </c>
      <c r="AP934" s="25">
        <v>7</v>
      </c>
      <c r="AQ934" s="34">
        <v>41884</v>
      </c>
      <c r="AS934" s="36">
        <f t="shared" si="47"/>
        <v>-41884</v>
      </c>
      <c r="AT934" s="25" t="s">
        <v>792</v>
      </c>
      <c r="AU934" s="25" t="s">
        <v>15</v>
      </c>
      <c r="AW934" s="38">
        <v>41977</v>
      </c>
      <c r="AX934" s="37" t="s">
        <v>85</v>
      </c>
      <c r="AY934" s="38">
        <v>41977</v>
      </c>
      <c r="CF934" s="38">
        <v>41990</v>
      </c>
    </row>
    <row r="935" spans="2:84">
      <c r="B935" s="25" t="s">
        <v>6596</v>
      </c>
      <c r="C935" s="25">
        <v>1316243</v>
      </c>
      <c r="D935" s="25" t="s">
        <v>3591</v>
      </c>
      <c r="H935" s="25" t="s">
        <v>6597</v>
      </c>
      <c r="I935" s="25" t="s">
        <v>6598</v>
      </c>
      <c r="J935" s="25" t="s">
        <v>146</v>
      </c>
      <c r="K935" s="25">
        <v>35</v>
      </c>
      <c r="L935" s="25" t="s">
        <v>170</v>
      </c>
      <c r="M935" s="25" t="s">
        <v>66</v>
      </c>
      <c r="N935" s="25">
        <v>32</v>
      </c>
      <c r="P935" s="25">
        <v>94</v>
      </c>
      <c r="T935" s="25" t="str">
        <f t="shared" si="45"/>
        <v xml:space="preserve">TR 35 D SUR 32  94   </v>
      </c>
      <c r="U935" s="25">
        <v>8344275</v>
      </c>
      <c r="V935" s="25" t="s">
        <v>6599</v>
      </c>
      <c r="W935" s="25" t="s">
        <v>6600</v>
      </c>
      <c r="X935" s="25" t="s">
        <v>146</v>
      </c>
      <c r="Y935" s="25">
        <v>35</v>
      </c>
      <c r="Z935" s="25" t="s">
        <v>83</v>
      </c>
      <c r="AA935" s="25" t="s">
        <v>66</v>
      </c>
      <c r="AB935" s="25">
        <v>32</v>
      </c>
      <c r="AD935" s="25">
        <v>107</v>
      </c>
      <c r="AH935" s="25" t="str">
        <f t="shared" si="46"/>
        <v xml:space="preserve">TR 35 A SUR 32  107   </v>
      </c>
      <c r="AI935" s="25" t="s">
        <v>61</v>
      </c>
      <c r="AJ935" s="25" t="s">
        <v>61</v>
      </c>
      <c r="AK935" s="25" t="s">
        <v>232</v>
      </c>
      <c r="AP935" s="25">
        <v>9</v>
      </c>
      <c r="AQ935" s="34">
        <v>41963</v>
      </c>
      <c r="AR935" s="34">
        <v>41977</v>
      </c>
      <c r="AS935" s="36">
        <f t="shared" si="47"/>
        <v>14</v>
      </c>
      <c r="AT935" s="25" t="s">
        <v>792</v>
      </c>
      <c r="AU935" s="25" t="s">
        <v>15</v>
      </c>
      <c r="AW935" s="38">
        <v>41978</v>
      </c>
      <c r="AX935" s="37" t="s">
        <v>85</v>
      </c>
      <c r="AY935" s="38">
        <v>41977</v>
      </c>
      <c r="CF935" s="38">
        <v>41984</v>
      </c>
    </row>
    <row r="936" spans="2:84">
      <c r="B936" s="25" t="s">
        <v>6601</v>
      </c>
      <c r="C936" s="25">
        <v>1316284</v>
      </c>
      <c r="D936" s="25" t="s">
        <v>94</v>
      </c>
      <c r="G936" s="25" t="s">
        <v>6602</v>
      </c>
      <c r="H936" s="25" t="s">
        <v>6603</v>
      </c>
      <c r="I936" s="25" t="s">
        <v>6604</v>
      </c>
      <c r="J936" s="25" t="s">
        <v>63</v>
      </c>
      <c r="K936" s="25">
        <v>41</v>
      </c>
      <c r="L936" s="25" t="s">
        <v>83</v>
      </c>
      <c r="N936" s="25">
        <v>22</v>
      </c>
      <c r="P936" s="25">
        <v>87</v>
      </c>
      <c r="Q936" s="25" t="s">
        <v>66</v>
      </c>
      <c r="T936" s="25" t="str">
        <f>CONCATENATE(J936," ",K936," ",L936," ",M936," ",N936," ",O936," ",P936," ",Q936," ",R936," ",S936)</f>
        <v xml:space="preserve">KR 41 A  22  87 SUR  </v>
      </c>
      <c r="U936" s="25" t="s">
        <v>2718</v>
      </c>
      <c r="V936" s="25" t="s">
        <v>6605</v>
      </c>
      <c r="W936" s="25" t="s">
        <v>6606</v>
      </c>
      <c r="X936" s="25" t="s">
        <v>63</v>
      </c>
      <c r="Y936" s="25">
        <v>41</v>
      </c>
      <c r="Z936" s="25" t="s">
        <v>83</v>
      </c>
      <c r="AB936" s="25">
        <v>22</v>
      </c>
      <c r="AD936" s="25">
        <v>87</v>
      </c>
      <c r="AE936" s="25" t="s">
        <v>66</v>
      </c>
      <c r="AH936" s="25" t="str">
        <f>CONCATENATE(X936," ",Y936," ",Z936," ",AA936," ",AB936," ",AC936," ",AD936," ",AE936," ",AF936," ",AG936)</f>
        <v xml:space="preserve">KR 41 A  22  87 SUR  </v>
      </c>
      <c r="AI936" s="25" t="s">
        <v>61</v>
      </c>
      <c r="AJ936" s="25" t="s">
        <v>61</v>
      </c>
      <c r="AK936" s="25" t="s">
        <v>153</v>
      </c>
      <c r="AP936" s="25">
        <v>3</v>
      </c>
      <c r="AQ936" s="34">
        <v>41964</v>
      </c>
      <c r="AS936" s="36">
        <f t="shared" si="47"/>
        <v>-41964</v>
      </c>
      <c r="AT936" s="25" t="s">
        <v>792</v>
      </c>
      <c r="AU936" s="25" t="s">
        <v>15</v>
      </c>
      <c r="AV936" s="25" t="s">
        <v>6607</v>
      </c>
      <c r="AW936" s="38">
        <v>42122</v>
      </c>
      <c r="AX936" s="37" t="s">
        <v>1574</v>
      </c>
      <c r="AY936" s="38">
        <v>42122</v>
      </c>
    </row>
    <row r="937" spans="2:84">
      <c r="B937" s="25" t="s">
        <v>6608</v>
      </c>
      <c r="C937" s="25">
        <v>1316526</v>
      </c>
      <c r="D937" s="25" t="s">
        <v>3591</v>
      </c>
      <c r="H937" s="25" t="s">
        <v>6609</v>
      </c>
      <c r="I937" s="25" t="s">
        <v>6610</v>
      </c>
      <c r="J937" s="25" t="s">
        <v>63</v>
      </c>
      <c r="K937" s="25">
        <v>47</v>
      </c>
      <c r="L937" s="25" t="s">
        <v>104</v>
      </c>
      <c r="N937" s="25">
        <v>25</v>
      </c>
      <c r="O937" s="25" t="s">
        <v>83</v>
      </c>
      <c r="P937" s="25">
        <v>37</v>
      </c>
      <c r="Q937" s="25" t="s">
        <v>66</v>
      </c>
      <c r="T937" s="25" t="str">
        <f t="shared" ref="T937:T953" si="48">CONCATENATE(J937," ",K937," ",L937," ",M937," ",N937," ",O937," ",P937," ",Q937," ",R937," ",S937)</f>
        <v xml:space="preserve">KR 47 B  25 A 37 SUR  </v>
      </c>
      <c r="U937" s="46">
        <v>50980126</v>
      </c>
      <c r="V937" s="25">
        <v>2709666</v>
      </c>
      <c r="W937" s="25" t="s">
        <v>6611</v>
      </c>
      <c r="X937" s="25" t="s">
        <v>80</v>
      </c>
      <c r="Y937" s="25">
        <v>36</v>
      </c>
      <c r="Z937" s="25" t="s">
        <v>104</v>
      </c>
      <c r="AA937" s="25" t="s">
        <v>66</v>
      </c>
      <c r="AB937" s="25">
        <v>24</v>
      </c>
      <c r="AD937" s="25">
        <v>149</v>
      </c>
      <c r="AH937" s="25" t="str">
        <f t="shared" ref="AH937:AH1000" si="49">CONCATENATE(X937," ",Y937," ",Z937," ",AA937," ",AB937," ",AC937," ",AD937," ",AE937," ",AF937," ",AG937)</f>
        <v xml:space="preserve">CL 36 B SUR 24  149   </v>
      </c>
      <c r="AI937" s="25" t="s">
        <v>61</v>
      </c>
      <c r="AJ937" s="25">
        <v>3362026</v>
      </c>
      <c r="AL937" s="25" t="s">
        <v>347</v>
      </c>
      <c r="AP937" s="25">
        <v>10</v>
      </c>
      <c r="AQ937" s="34">
        <v>41974</v>
      </c>
      <c r="AS937" s="36">
        <f t="shared" si="47"/>
        <v>-41974</v>
      </c>
      <c r="AT937" s="25" t="s">
        <v>806</v>
      </c>
      <c r="AU937" s="25" t="s">
        <v>15</v>
      </c>
    </row>
    <row r="938" spans="2:84">
      <c r="B938" s="25" t="s">
        <v>6612</v>
      </c>
      <c r="C938" s="25">
        <v>1314499</v>
      </c>
      <c r="D938" s="25" t="s">
        <v>94</v>
      </c>
      <c r="G938" s="25" t="s">
        <v>6613</v>
      </c>
      <c r="H938" s="25" t="s">
        <v>6614</v>
      </c>
      <c r="I938" s="25" t="s">
        <v>3050</v>
      </c>
      <c r="T938" s="25" t="s">
        <v>2718</v>
      </c>
      <c r="U938" s="25" t="s">
        <v>61</v>
      </c>
      <c r="V938" s="25" t="s">
        <v>61</v>
      </c>
      <c r="W938" s="25" t="s">
        <v>6615</v>
      </c>
      <c r="X938" s="25" t="s">
        <v>63</v>
      </c>
      <c r="Y938" s="25">
        <v>23</v>
      </c>
      <c r="AB938" s="25">
        <v>25</v>
      </c>
      <c r="AD938" s="25">
        <v>53</v>
      </c>
      <c r="AE938" s="25" t="s">
        <v>66</v>
      </c>
      <c r="AH938" s="25" t="str">
        <f t="shared" si="49"/>
        <v xml:space="preserve">KR 23   25  53 SUR  </v>
      </c>
      <c r="AI938" s="25" t="s">
        <v>61</v>
      </c>
      <c r="AJ938" s="25" t="s">
        <v>61</v>
      </c>
      <c r="AK938" s="25" t="s">
        <v>99</v>
      </c>
      <c r="AP938" s="25">
        <v>4</v>
      </c>
      <c r="AQ938" s="34">
        <v>41970</v>
      </c>
      <c r="AR938" s="34">
        <v>41970</v>
      </c>
      <c r="AS938" s="36">
        <f t="shared" si="47"/>
        <v>0</v>
      </c>
      <c r="AT938" s="25" t="s">
        <v>815</v>
      </c>
      <c r="AU938" s="25" t="s">
        <v>15</v>
      </c>
      <c r="AW938" s="38">
        <v>41970</v>
      </c>
      <c r="AX938" s="37" t="s">
        <v>85</v>
      </c>
      <c r="AY938" s="38">
        <v>41970</v>
      </c>
      <c r="CF938" s="38">
        <v>41977</v>
      </c>
    </row>
    <row r="939" spans="2:84">
      <c r="B939" s="25" t="s">
        <v>6616</v>
      </c>
      <c r="C939" s="25">
        <v>1316351</v>
      </c>
      <c r="H939" s="25" t="s">
        <v>6617</v>
      </c>
      <c r="I939" s="25" t="s">
        <v>6618</v>
      </c>
      <c r="T939" s="25" t="s">
        <v>2718</v>
      </c>
      <c r="U939" s="25" t="s">
        <v>61</v>
      </c>
      <c r="V939" s="25" t="s">
        <v>61</v>
      </c>
      <c r="W939" s="25" t="s">
        <v>6619</v>
      </c>
      <c r="AH939" s="25" t="s">
        <v>61</v>
      </c>
      <c r="AI939" s="25">
        <v>1001505897</v>
      </c>
      <c r="AJ939" s="25">
        <v>3017089927</v>
      </c>
      <c r="AK939" s="25" t="s">
        <v>496</v>
      </c>
      <c r="AP939" s="25">
        <v>9</v>
      </c>
      <c r="AQ939" s="34">
        <v>41968</v>
      </c>
      <c r="AR939" s="34">
        <v>41967</v>
      </c>
      <c r="AS939" s="36">
        <f t="shared" si="47"/>
        <v>-1</v>
      </c>
      <c r="AT939" s="25" t="s">
        <v>792</v>
      </c>
      <c r="AU939" s="25" t="s">
        <v>195</v>
      </c>
      <c r="BL939" s="38">
        <v>41967</v>
      </c>
      <c r="BM939" s="37" t="s">
        <v>92</v>
      </c>
      <c r="BN939" s="38">
        <v>41967</v>
      </c>
    </row>
    <row r="940" spans="2:84">
      <c r="B940" s="25" t="s">
        <v>6620</v>
      </c>
      <c r="C940" s="25" t="s">
        <v>6621</v>
      </c>
      <c r="E940" s="25" t="s">
        <v>101</v>
      </c>
      <c r="G940" s="25" t="s">
        <v>6622</v>
      </c>
      <c r="H940" s="25" t="s">
        <v>150</v>
      </c>
      <c r="I940" s="25" t="s">
        <v>6623</v>
      </c>
      <c r="J940" s="25" t="s">
        <v>63</v>
      </c>
      <c r="K940" s="25">
        <v>42</v>
      </c>
      <c r="L940" s="25" t="s">
        <v>83</v>
      </c>
      <c r="N940" s="25">
        <v>40</v>
      </c>
      <c r="O940" s="25" t="s">
        <v>394</v>
      </c>
      <c r="P940" s="25">
        <v>74</v>
      </c>
      <c r="Q940" s="25" t="s">
        <v>66</v>
      </c>
      <c r="T940" s="25" t="str">
        <f t="shared" si="48"/>
        <v xml:space="preserve">KR 42 A  40 H 74 SUR  </v>
      </c>
      <c r="U940" s="25">
        <v>98604101</v>
      </c>
      <c r="V940" s="25">
        <v>3838389</v>
      </c>
      <c r="W940" s="25" t="s">
        <v>6490</v>
      </c>
      <c r="AH940" s="25" t="s">
        <v>61</v>
      </c>
      <c r="AI940" s="25" t="s">
        <v>61</v>
      </c>
      <c r="AJ940" s="25" t="s">
        <v>61</v>
      </c>
      <c r="AK940" s="25" t="s">
        <v>67</v>
      </c>
      <c r="AP940" s="25">
        <v>7</v>
      </c>
      <c r="AQ940" s="34">
        <v>41956</v>
      </c>
      <c r="AR940" s="34">
        <v>41975</v>
      </c>
      <c r="AS940" s="36">
        <f t="shared" si="47"/>
        <v>19</v>
      </c>
      <c r="AT940" s="25" t="s">
        <v>792</v>
      </c>
      <c r="AU940" s="25" t="s">
        <v>15</v>
      </c>
      <c r="AW940" s="38">
        <v>41975</v>
      </c>
      <c r="AX940" s="37" t="s">
        <v>85</v>
      </c>
      <c r="AY940" s="38">
        <v>41975</v>
      </c>
      <c r="CF940" s="38">
        <v>41995</v>
      </c>
    </row>
    <row r="941" spans="2:84">
      <c r="B941" s="25" t="s">
        <v>6624</v>
      </c>
      <c r="C941" s="25">
        <v>1313545</v>
      </c>
      <c r="D941" s="25" t="s">
        <v>3591</v>
      </c>
      <c r="G941" s="25" t="s">
        <v>6625</v>
      </c>
      <c r="H941" s="25" t="s">
        <v>341</v>
      </c>
      <c r="I941" s="25" t="s">
        <v>6626</v>
      </c>
      <c r="J941" s="25" t="s">
        <v>80</v>
      </c>
      <c r="K941" s="25">
        <v>39</v>
      </c>
      <c r="L941" s="25" t="s">
        <v>394</v>
      </c>
      <c r="M941" s="25" t="s">
        <v>66</v>
      </c>
      <c r="N941" s="25">
        <v>27</v>
      </c>
      <c r="O941" s="25" t="s">
        <v>104</v>
      </c>
      <c r="P941" s="25">
        <v>40</v>
      </c>
      <c r="S941" s="25">
        <v>34</v>
      </c>
      <c r="T941" s="25" t="str">
        <f t="shared" si="48"/>
        <v>CL 39 H SUR 27 B 40   34</v>
      </c>
      <c r="U941" s="25">
        <v>42873373</v>
      </c>
      <c r="V941" s="25">
        <v>3323400</v>
      </c>
      <c r="W941" s="25" t="s">
        <v>6627</v>
      </c>
      <c r="X941" s="25" t="s">
        <v>80</v>
      </c>
      <c r="Y941" s="25">
        <v>39</v>
      </c>
      <c r="Z941" s="25" t="s">
        <v>83</v>
      </c>
      <c r="AA941" s="25" t="s">
        <v>66</v>
      </c>
      <c r="AB941" s="25">
        <v>27</v>
      </c>
      <c r="AC941" s="25" t="s">
        <v>104</v>
      </c>
      <c r="AD941" s="25">
        <v>40</v>
      </c>
      <c r="AG941" s="25">
        <v>168</v>
      </c>
      <c r="AH941" s="25" t="str">
        <f t="shared" si="49"/>
        <v>CL 39 A SUR 27 B 40   168</v>
      </c>
      <c r="AI941" s="25" t="s">
        <v>61</v>
      </c>
      <c r="AJ941" s="25" t="s">
        <v>61</v>
      </c>
      <c r="AK941" s="25" t="s">
        <v>3937</v>
      </c>
      <c r="AP941" s="25">
        <v>6</v>
      </c>
      <c r="AQ941" s="34">
        <v>41884</v>
      </c>
      <c r="AR941" s="34">
        <v>41703</v>
      </c>
      <c r="AS941" s="36">
        <f t="shared" si="47"/>
        <v>-181</v>
      </c>
      <c r="AT941" s="25" t="s">
        <v>806</v>
      </c>
      <c r="AU941" s="25" t="s">
        <v>15</v>
      </c>
      <c r="AW941" s="38">
        <v>41703</v>
      </c>
      <c r="AX941" s="37" t="s">
        <v>705</v>
      </c>
      <c r="AY941" s="38">
        <v>41703</v>
      </c>
      <c r="AZ941" s="38">
        <v>41715</v>
      </c>
      <c r="BA941" s="37" t="s">
        <v>705</v>
      </c>
      <c r="BB941" s="38">
        <v>41715</v>
      </c>
      <c r="BC941" s="38">
        <v>41948</v>
      </c>
      <c r="BD941" s="37" t="s">
        <v>4999</v>
      </c>
      <c r="BE941" s="38">
        <v>41948</v>
      </c>
      <c r="BT941" s="38">
        <v>41851</v>
      </c>
      <c r="BU941" s="38">
        <v>41851</v>
      </c>
      <c r="CF941" s="38">
        <v>41990</v>
      </c>
    </row>
    <row r="942" spans="2:84">
      <c r="B942" s="25" t="s">
        <v>6628</v>
      </c>
      <c r="C942" s="25">
        <v>1315623</v>
      </c>
      <c r="E942" s="25" t="s">
        <v>3934</v>
      </c>
      <c r="F942" s="25">
        <v>9</v>
      </c>
      <c r="G942" s="25" t="s">
        <v>6629</v>
      </c>
      <c r="H942" s="25" t="s">
        <v>6630</v>
      </c>
      <c r="I942" s="25" t="s">
        <v>3366</v>
      </c>
      <c r="T942" s="25" t="s">
        <v>2718</v>
      </c>
      <c r="U942" s="25" t="s">
        <v>61</v>
      </c>
      <c r="V942" s="25" t="s">
        <v>61</v>
      </c>
      <c r="W942" s="25" t="s">
        <v>6629</v>
      </c>
      <c r="X942" s="25" t="s">
        <v>80</v>
      </c>
      <c r="Y942" s="25">
        <v>36</v>
      </c>
      <c r="Z942" s="25" t="s">
        <v>136</v>
      </c>
      <c r="AA942" s="25" t="s">
        <v>66</v>
      </c>
      <c r="AH942" s="25" t="str">
        <f t="shared" si="49"/>
        <v xml:space="preserve">CL 36 DD SUR      </v>
      </c>
      <c r="AI942" s="25" t="s">
        <v>6631</v>
      </c>
      <c r="AJ942" s="25">
        <v>4000000</v>
      </c>
      <c r="AK942" s="25" t="s">
        <v>166</v>
      </c>
      <c r="AP942" s="25">
        <v>5</v>
      </c>
      <c r="AQ942" s="34">
        <v>41955</v>
      </c>
      <c r="AR942" s="34">
        <v>41955</v>
      </c>
      <c r="AS942" s="36">
        <f t="shared" si="47"/>
        <v>0</v>
      </c>
      <c r="AT942" s="25" t="s">
        <v>3256</v>
      </c>
      <c r="AU942" s="25" t="s">
        <v>15</v>
      </c>
      <c r="AW942" s="38">
        <v>41955</v>
      </c>
      <c r="AX942" s="37" t="s">
        <v>720</v>
      </c>
      <c r="AY942" s="38">
        <v>41955</v>
      </c>
    </row>
    <row r="943" spans="2:84">
      <c r="B943" s="25" t="s">
        <v>6632</v>
      </c>
      <c r="C943" s="25">
        <v>1316343</v>
      </c>
      <c r="D943" s="25" t="s">
        <v>3686</v>
      </c>
      <c r="H943" s="25" t="s">
        <v>6633</v>
      </c>
      <c r="I943" s="25" t="s">
        <v>6634</v>
      </c>
      <c r="J943" s="25" t="s">
        <v>63</v>
      </c>
      <c r="K943" s="25">
        <v>27</v>
      </c>
      <c r="L943" s="25" t="s">
        <v>170</v>
      </c>
      <c r="N943" s="25">
        <v>27</v>
      </c>
      <c r="O943" s="25" t="s">
        <v>170</v>
      </c>
      <c r="P943" s="25">
        <v>4</v>
      </c>
      <c r="Q943" s="25" t="s">
        <v>66</v>
      </c>
      <c r="T943" s="25" t="str">
        <f t="shared" si="48"/>
        <v xml:space="preserve">KR 27 D  27 D 4 SUR  </v>
      </c>
      <c r="U943" s="25" t="s">
        <v>61</v>
      </c>
      <c r="V943" s="25" t="s">
        <v>61</v>
      </c>
      <c r="W943" s="25" t="s">
        <v>6471</v>
      </c>
      <c r="AH943" s="25" t="s">
        <v>61</v>
      </c>
      <c r="AI943" s="25" t="s">
        <v>61</v>
      </c>
      <c r="AJ943" s="25">
        <v>4444115</v>
      </c>
      <c r="AK943" s="25" t="s">
        <v>397</v>
      </c>
      <c r="AP943" s="25">
        <v>5</v>
      </c>
      <c r="AQ943" s="34">
        <v>41967</v>
      </c>
      <c r="AR943" s="34">
        <v>41963</v>
      </c>
      <c r="AS943" s="36">
        <f t="shared" si="47"/>
        <v>-4</v>
      </c>
      <c r="AT943" s="25" t="s">
        <v>815</v>
      </c>
      <c r="AU943" s="25" t="s">
        <v>15</v>
      </c>
      <c r="AW943" s="38">
        <v>41963</v>
      </c>
      <c r="AX943" s="37" t="s">
        <v>85</v>
      </c>
      <c r="AY943" s="38">
        <v>41963</v>
      </c>
      <c r="BV943" s="38">
        <v>41963</v>
      </c>
      <c r="BW943" s="38">
        <v>41963</v>
      </c>
      <c r="CF943" s="38">
        <v>42019</v>
      </c>
    </row>
    <row r="944" spans="2:84">
      <c r="B944" s="25" t="s">
        <v>6635</v>
      </c>
      <c r="C944" s="25" t="s">
        <v>6636</v>
      </c>
      <c r="D944" s="25" t="s">
        <v>94</v>
      </c>
      <c r="H944" s="25" t="s">
        <v>6637</v>
      </c>
      <c r="I944" s="25" t="s">
        <v>6638</v>
      </c>
      <c r="J944" s="25" t="s">
        <v>80</v>
      </c>
      <c r="K944" s="25">
        <v>37</v>
      </c>
      <c r="L944" s="25" t="s">
        <v>104</v>
      </c>
      <c r="M944" s="25" t="s">
        <v>66</v>
      </c>
      <c r="N944" s="25">
        <v>27</v>
      </c>
      <c r="O944" s="25" t="s">
        <v>83</v>
      </c>
      <c r="P944" s="25">
        <v>19</v>
      </c>
      <c r="T944" s="25" t="str">
        <f t="shared" si="48"/>
        <v xml:space="preserve">CL 37 B SUR 27 A 19   </v>
      </c>
      <c r="V944" s="25" t="s">
        <v>6639</v>
      </c>
      <c r="W944" s="25" t="s">
        <v>6640</v>
      </c>
      <c r="X944" s="25" t="s">
        <v>80</v>
      </c>
      <c r="Y944" s="25">
        <v>37</v>
      </c>
      <c r="Z944" s="25" t="s">
        <v>104</v>
      </c>
      <c r="AA944" s="25" t="s">
        <v>66</v>
      </c>
      <c r="AB944" s="25">
        <v>27</v>
      </c>
      <c r="AD944" s="25">
        <v>79</v>
      </c>
      <c r="AH944" s="25" t="str">
        <f t="shared" si="49"/>
        <v xml:space="preserve">CL 37 B SUR 27  79   </v>
      </c>
      <c r="AI944" s="25">
        <v>38665567</v>
      </c>
      <c r="AJ944" s="25" t="s">
        <v>61</v>
      </c>
      <c r="AK944" s="25" t="s">
        <v>276</v>
      </c>
      <c r="AP944" s="25">
        <v>5</v>
      </c>
      <c r="AQ944" s="34">
        <v>41971</v>
      </c>
      <c r="AS944" s="36">
        <f t="shared" si="47"/>
        <v>-41971</v>
      </c>
      <c r="AT944" s="25" t="s">
        <v>792</v>
      </c>
      <c r="AU944" s="25" t="s">
        <v>15</v>
      </c>
      <c r="CF944" s="37">
        <v>0</v>
      </c>
    </row>
    <row r="945" spans="1:87">
      <c r="B945" s="25" t="s">
        <v>6641</v>
      </c>
      <c r="C945" s="25" t="s">
        <v>6642</v>
      </c>
      <c r="D945" s="25" t="s">
        <v>94</v>
      </c>
      <c r="H945" s="25" t="s">
        <v>6643</v>
      </c>
      <c r="I945" s="25" t="s">
        <v>6644</v>
      </c>
      <c r="T945" s="25" t="s">
        <v>6645</v>
      </c>
      <c r="U945" s="46">
        <v>70042371</v>
      </c>
      <c r="V945" s="25">
        <v>3162763028</v>
      </c>
      <c r="W945" s="25" t="s">
        <v>6646</v>
      </c>
      <c r="AH945" s="25" t="s">
        <v>6647</v>
      </c>
      <c r="AI945" s="25" t="s">
        <v>61</v>
      </c>
      <c r="AJ945" s="25" t="s">
        <v>61</v>
      </c>
      <c r="AL945" s="25" t="s">
        <v>91</v>
      </c>
      <c r="AO945" s="25" t="s">
        <v>6648</v>
      </c>
      <c r="AP945" s="25">
        <v>12</v>
      </c>
      <c r="AQ945" s="34">
        <v>41940</v>
      </c>
      <c r="AR945" s="34">
        <v>42026</v>
      </c>
      <c r="AS945" s="36">
        <f t="shared" si="47"/>
        <v>86</v>
      </c>
      <c r="AT945" s="25" t="s">
        <v>792</v>
      </c>
      <c r="AU945" s="25" t="s">
        <v>15</v>
      </c>
      <c r="AW945" s="38">
        <v>42026</v>
      </c>
      <c r="AX945" s="37" t="s">
        <v>118</v>
      </c>
      <c r="AY945" s="38">
        <v>42026</v>
      </c>
      <c r="CF945" s="38">
        <v>42054</v>
      </c>
    </row>
    <row r="946" spans="1:87">
      <c r="B946" s="25" t="s">
        <v>6649</v>
      </c>
      <c r="C946" s="25">
        <v>160575</v>
      </c>
      <c r="D946" s="25" t="s">
        <v>3591</v>
      </c>
      <c r="H946" s="25" t="s">
        <v>6650</v>
      </c>
      <c r="I946" s="25" t="s">
        <v>6651</v>
      </c>
      <c r="J946" s="25" t="s">
        <v>63</v>
      </c>
      <c r="K946" s="25">
        <v>23</v>
      </c>
      <c r="N946" s="25">
        <v>36</v>
      </c>
      <c r="O946" s="25" t="s">
        <v>83</v>
      </c>
      <c r="P946" s="25">
        <v>70</v>
      </c>
      <c r="Q946" s="25" t="s">
        <v>66</v>
      </c>
      <c r="T946" s="25" t="str">
        <f t="shared" si="48"/>
        <v xml:space="preserve">KR 23   36 A 70 SUR  </v>
      </c>
      <c r="U946" s="25" t="s">
        <v>61</v>
      </c>
      <c r="V946" s="25">
        <v>3360202</v>
      </c>
      <c r="W946" s="25" t="s">
        <v>6652</v>
      </c>
      <c r="X946" s="25" t="s">
        <v>63</v>
      </c>
      <c r="Y946" s="25">
        <v>23</v>
      </c>
      <c r="AA946" s="25" t="s">
        <v>66</v>
      </c>
      <c r="AB946" s="25">
        <v>36</v>
      </c>
      <c r="AC946" s="25" t="s">
        <v>83</v>
      </c>
      <c r="AD946" s="25">
        <v>48</v>
      </c>
      <c r="AH946" s="25" t="str">
        <f>CONCATENATE(X946," ",Y946," ",Z946," ",AA946," ",AB946," ",AC946," ",AD946," ",AE946," ",AF946," ",AG946)</f>
        <v xml:space="preserve">KR 23  SUR 36 A 48   </v>
      </c>
      <c r="AI946" s="25" t="s">
        <v>61</v>
      </c>
      <c r="AJ946" s="25">
        <v>3360179</v>
      </c>
      <c r="AK946" s="25" t="s">
        <v>397</v>
      </c>
      <c r="AP946" s="25">
        <v>5</v>
      </c>
      <c r="AQ946" s="34">
        <v>41969</v>
      </c>
      <c r="AS946" s="36">
        <f t="shared" si="47"/>
        <v>-41969</v>
      </c>
      <c r="AT946" s="25" t="s">
        <v>806</v>
      </c>
      <c r="AU946" s="25" t="s">
        <v>1735</v>
      </c>
    </row>
    <row r="947" spans="1:87">
      <c r="B947" s="25" t="s">
        <v>6653</v>
      </c>
      <c r="C947" s="25">
        <v>1316269</v>
      </c>
      <c r="D947" s="25" t="s">
        <v>3591</v>
      </c>
      <c r="G947" s="25" t="s">
        <v>6654</v>
      </c>
      <c r="H947" s="25" t="s">
        <v>6650</v>
      </c>
      <c r="I947" s="25" t="s">
        <v>6655</v>
      </c>
      <c r="J947" s="25" t="s">
        <v>63</v>
      </c>
      <c r="K947" s="25">
        <v>28</v>
      </c>
      <c r="N947" s="25">
        <v>37</v>
      </c>
      <c r="O947" s="25" t="s">
        <v>104</v>
      </c>
      <c r="P947" s="25">
        <v>46</v>
      </c>
      <c r="Q947" s="25" t="s">
        <v>66</v>
      </c>
      <c r="S947" s="25">
        <v>46</v>
      </c>
      <c r="T947" s="25" t="str">
        <f t="shared" si="48"/>
        <v>KR 28   37 B 46 SUR  46</v>
      </c>
      <c r="U947" s="46">
        <v>43535979</v>
      </c>
      <c r="V947" s="25">
        <v>3022837</v>
      </c>
      <c r="W947" s="25" t="s">
        <v>6656</v>
      </c>
      <c r="X947" s="25" t="s">
        <v>63</v>
      </c>
      <c r="Y947" s="25">
        <v>28</v>
      </c>
      <c r="AB947" s="25">
        <v>37</v>
      </c>
      <c r="AC947" s="25" t="s">
        <v>104</v>
      </c>
      <c r="AD947" s="25">
        <v>46</v>
      </c>
      <c r="AG947" s="25">
        <v>125</v>
      </c>
      <c r="AH947" s="25" t="str">
        <f>CONCATENATE(X947," ",Y947," ",Z947," ",AA947," ",AB947," ",AC947," ",AD947," ",AE947," ",AF947," ",AG947)</f>
        <v>KR 28   37 B 46   125</v>
      </c>
      <c r="AI947" s="25" t="s">
        <v>61</v>
      </c>
      <c r="AJ947" s="25">
        <v>3324960</v>
      </c>
      <c r="AK947" s="25" t="s">
        <v>276</v>
      </c>
      <c r="AP947" s="25">
        <v>5</v>
      </c>
      <c r="AQ947" s="34">
        <v>41964</v>
      </c>
      <c r="AR947" s="34">
        <v>41966</v>
      </c>
      <c r="AS947" s="36">
        <f t="shared" si="47"/>
        <v>2</v>
      </c>
      <c r="AT947" s="25" t="s">
        <v>815</v>
      </c>
      <c r="AU947" s="25" t="s">
        <v>15</v>
      </c>
      <c r="CF947" s="38">
        <v>41977</v>
      </c>
    </row>
    <row r="948" spans="1:87">
      <c r="A948" s="25">
        <v>343369</v>
      </c>
      <c r="B948" s="25" t="s">
        <v>6657</v>
      </c>
      <c r="C948" s="25" t="s">
        <v>6658</v>
      </c>
      <c r="D948" s="25" t="s">
        <v>3686</v>
      </c>
      <c r="G948" s="25" t="s">
        <v>6659</v>
      </c>
      <c r="H948" s="25" t="s">
        <v>6660</v>
      </c>
      <c r="I948" s="25" t="s">
        <v>2434</v>
      </c>
      <c r="T948" s="25" t="s">
        <v>2718</v>
      </c>
      <c r="U948" s="25" t="s">
        <v>61</v>
      </c>
      <c r="V948" s="25">
        <v>4938888</v>
      </c>
      <c r="W948" s="25" t="s">
        <v>6661</v>
      </c>
      <c r="AH948" s="25" t="s">
        <v>6662</v>
      </c>
      <c r="AI948" s="46">
        <v>900366935</v>
      </c>
      <c r="AJ948" s="25">
        <v>3219639</v>
      </c>
      <c r="AL948" s="25" t="s">
        <v>91</v>
      </c>
      <c r="AP948" s="25">
        <v>12</v>
      </c>
      <c r="AQ948" s="34">
        <v>41955</v>
      </c>
      <c r="AR948" s="34">
        <v>41957</v>
      </c>
      <c r="AS948" s="36">
        <f t="shared" si="47"/>
        <v>2</v>
      </c>
      <c r="AT948" s="25" t="s">
        <v>4176</v>
      </c>
      <c r="AU948" s="25" t="s">
        <v>15</v>
      </c>
      <c r="AW948" s="38">
        <v>41957</v>
      </c>
      <c r="AX948" s="37" t="s">
        <v>118</v>
      </c>
      <c r="AY948" s="38">
        <v>41957</v>
      </c>
    </row>
    <row r="949" spans="1:87">
      <c r="B949" s="25" t="s">
        <v>6663</v>
      </c>
      <c r="C949" s="25">
        <v>1316624</v>
      </c>
      <c r="E949" s="25" t="s">
        <v>58</v>
      </c>
      <c r="H949" s="25" t="s">
        <v>6664</v>
      </c>
      <c r="I949" s="25" t="s">
        <v>273</v>
      </c>
      <c r="T949" s="25" t="s">
        <v>2718</v>
      </c>
      <c r="U949" s="25" t="s">
        <v>61</v>
      </c>
      <c r="V949" s="25" t="s">
        <v>61</v>
      </c>
      <c r="W949" s="25" t="s">
        <v>6665</v>
      </c>
      <c r="X949" s="25" t="s">
        <v>80</v>
      </c>
      <c r="Y949" s="25">
        <v>40</v>
      </c>
      <c r="Z949" s="25" t="s">
        <v>81</v>
      </c>
      <c r="AA949" s="25" t="s">
        <v>66</v>
      </c>
      <c r="AB949" s="25">
        <v>32</v>
      </c>
      <c r="AD949" s="25">
        <v>21</v>
      </c>
      <c r="AH949" s="25" t="str">
        <f t="shared" si="49"/>
        <v xml:space="preserve">CL 40 C SUR 32  21   </v>
      </c>
      <c r="AI949" s="25" t="s">
        <v>61</v>
      </c>
      <c r="AJ949" s="25">
        <v>3137348413</v>
      </c>
      <c r="AK949" s="25" t="s">
        <v>3937</v>
      </c>
      <c r="AP949" s="25">
        <v>6</v>
      </c>
      <c r="AQ949" s="34">
        <v>41978</v>
      </c>
      <c r="AR949" s="34"/>
      <c r="AS949" s="36">
        <f t="shared" si="47"/>
        <v>-41978</v>
      </c>
      <c r="AT949" s="25" t="s">
        <v>792</v>
      </c>
      <c r="AU949" s="25" t="s">
        <v>202</v>
      </c>
      <c r="AW949" s="38">
        <v>41982</v>
      </c>
      <c r="AX949" s="37" t="s">
        <v>85</v>
      </c>
    </row>
    <row r="950" spans="1:87">
      <c r="B950" s="25" t="s">
        <v>6666</v>
      </c>
      <c r="C950" s="25" t="s">
        <v>6667</v>
      </c>
      <c r="H950" s="25" t="s">
        <v>6668</v>
      </c>
      <c r="I950" s="25" t="s">
        <v>3752</v>
      </c>
      <c r="T950" s="25" t="s">
        <v>2718</v>
      </c>
      <c r="U950" s="25" t="s">
        <v>61</v>
      </c>
      <c r="V950" s="25" t="s">
        <v>61</v>
      </c>
      <c r="W950" s="25" t="s">
        <v>6669</v>
      </c>
      <c r="X950" s="25" t="s">
        <v>289</v>
      </c>
      <c r="Y950" s="25">
        <v>29</v>
      </c>
      <c r="AB950" s="25">
        <v>28</v>
      </c>
      <c r="AD950" s="25">
        <v>29</v>
      </c>
      <c r="AE950" s="25" t="s">
        <v>66</v>
      </c>
      <c r="AG950" s="25">
        <v>9603</v>
      </c>
      <c r="AH950" s="25" t="str">
        <f t="shared" si="49"/>
        <v>DG 29   28  29 SUR  9603</v>
      </c>
      <c r="AI950" s="25" t="s">
        <v>61</v>
      </c>
      <c r="AJ950" s="25" t="s">
        <v>6670</v>
      </c>
      <c r="AK950" s="25" t="s">
        <v>153</v>
      </c>
      <c r="AP950" s="25">
        <v>3</v>
      </c>
      <c r="AQ950" s="34">
        <v>41907</v>
      </c>
      <c r="AS950" s="36">
        <f t="shared" si="47"/>
        <v>-41907</v>
      </c>
      <c r="AT950" s="25" t="s">
        <v>792</v>
      </c>
      <c r="AU950" s="25" t="s">
        <v>15</v>
      </c>
      <c r="AV950" s="25" t="s">
        <v>6671</v>
      </c>
    </row>
    <row r="951" spans="1:87">
      <c r="B951" s="25" t="s">
        <v>6672</v>
      </c>
      <c r="C951" s="25" t="s">
        <v>6673</v>
      </c>
      <c r="D951" s="25" t="s">
        <v>3686</v>
      </c>
      <c r="H951" s="25" t="s">
        <v>6674</v>
      </c>
      <c r="I951" s="25" t="s">
        <v>3752</v>
      </c>
      <c r="T951" s="25" t="s">
        <v>2718</v>
      </c>
      <c r="U951" s="25" t="s">
        <v>61</v>
      </c>
      <c r="V951" s="25" t="s">
        <v>61</v>
      </c>
      <c r="W951" s="25" t="s">
        <v>6675</v>
      </c>
      <c r="X951" s="25" t="s">
        <v>80</v>
      </c>
      <c r="Y951" s="25">
        <v>23</v>
      </c>
      <c r="AA951" s="25" t="s">
        <v>66</v>
      </c>
      <c r="AB951" s="25">
        <v>25</v>
      </c>
      <c r="AC951" s="25" t="s">
        <v>104</v>
      </c>
      <c r="AD951" s="25">
        <v>69</v>
      </c>
      <c r="AH951" s="25" t="str">
        <f t="shared" si="49"/>
        <v xml:space="preserve">CL 23  SUR 25 B 69   </v>
      </c>
      <c r="AI951" s="25" t="s">
        <v>61</v>
      </c>
      <c r="AJ951" s="25" t="s">
        <v>6676</v>
      </c>
      <c r="AK951" s="25" t="s">
        <v>374</v>
      </c>
      <c r="AP951" s="25">
        <v>4</v>
      </c>
      <c r="AQ951" s="34">
        <v>41886</v>
      </c>
      <c r="AS951" s="36">
        <f t="shared" si="47"/>
        <v>-41886</v>
      </c>
      <c r="AT951" s="25" t="s">
        <v>792</v>
      </c>
      <c r="AU951" s="25" t="s">
        <v>252</v>
      </c>
    </row>
    <row r="952" spans="1:87">
      <c r="B952" s="25" t="s">
        <v>6677</v>
      </c>
      <c r="C952" s="25" t="s">
        <v>6678</v>
      </c>
      <c r="D952" s="25" t="s">
        <v>3686</v>
      </c>
      <c r="G952" s="25" t="s">
        <v>6679</v>
      </c>
      <c r="H952" s="25" t="s">
        <v>6680</v>
      </c>
      <c r="I952" s="25" t="s">
        <v>3752</v>
      </c>
      <c r="T952" s="25" t="s">
        <v>2718</v>
      </c>
      <c r="U952" s="25" t="s">
        <v>61</v>
      </c>
      <c r="V952" s="25" t="s">
        <v>61</v>
      </c>
      <c r="W952" s="25" t="s">
        <v>6681</v>
      </c>
      <c r="X952" s="25" t="s">
        <v>80</v>
      </c>
      <c r="Y952" s="25">
        <v>27</v>
      </c>
      <c r="Z952" s="25" t="s">
        <v>170</v>
      </c>
      <c r="AA952" s="25" t="s">
        <v>66</v>
      </c>
      <c r="AB952" s="25">
        <v>27</v>
      </c>
      <c r="AC952" s="25" t="s">
        <v>81</v>
      </c>
      <c r="AD952" s="25">
        <v>150</v>
      </c>
      <c r="AH952" s="25" t="str">
        <f t="shared" si="49"/>
        <v xml:space="preserve">CL 27 D SUR 27 C 150   </v>
      </c>
      <c r="AI952" s="25" t="s">
        <v>61</v>
      </c>
      <c r="AJ952" s="25">
        <v>3187641071</v>
      </c>
      <c r="AK952" s="25" t="s">
        <v>311</v>
      </c>
      <c r="AP952" s="25">
        <v>5</v>
      </c>
      <c r="AQ952" s="34">
        <v>41983</v>
      </c>
      <c r="AR952" s="34">
        <v>41983</v>
      </c>
      <c r="AS952" s="36">
        <f t="shared" si="47"/>
        <v>0</v>
      </c>
      <c r="AT952" s="25" t="s">
        <v>792</v>
      </c>
      <c r="AU952" s="25" t="s">
        <v>105</v>
      </c>
      <c r="AW952" s="38">
        <v>41983</v>
      </c>
      <c r="AX952" s="37" t="s">
        <v>118</v>
      </c>
      <c r="AY952" s="38">
        <v>41983</v>
      </c>
    </row>
    <row r="953" spans="1:87">
      <c r="B953" s="25" t="s">
        <v>6682</v>
      </c>
      <c r="C953" s="25" t="s">
        <v>6683</v>
      </c>
      <c r="D953" s="25" t="s">
        <v>94</v>
      </c>
      <c r="G953" s="25" t="s">
        <v>6684</v>
      </c>
      <c r="H953" s="25" t="s">
        <v>6685</v>
      </c>
      <c r="I953" s="25" t="s">
        <v>6686</v>
      </c>
      <c r="J953" s="25" t="s">
        <v>63</v>
      </c>
      <c r="K953" s="25">
        <v>39</v>
      </c>
      <c r="L953" s="25" t="s">
        <v>170</v>
      </c>
      <c r="N953" s="25">
        <v>45</v>
      </c>
      <c r="O953" s="25" t="s">
        <v>83</v>
      </c>
      <c r="P953" s="25">
        <v>254</v>
      </c>
      <c r="Q953" s="25" t="s">
        <v>66</v>
      </c>
      <c r="T953" s="25" t="str">
        <f t="shared" si="48"/>
        <v xml:space="preserve">KR 39 D  45 A 254 SUR  </v>
      </c>
      <c r="U953" s="46">
        <v>24482720</v>
      </c>
      <c r="V953" s="25" t="s">
        <v>61</v>
      </c>
      <c r="W953" s="25" t="s">
        <v>6687</v>
      </c>
      <c r="X953" s="25" t="s">
        <v>63</v>
      </c>
      <c r="Y953" s="25">
        <v>30</v>
      </c>
      <c r="AB953" s="25">
        <v>7</v>
      </c>
      <c r="AC953" s="25" t="s">
        <v>83</v>
      </c>
      <c r="AD953" s="25">
        <v>227</v>
      </c>
      <c r="AG953" s="25">
        <v>501</v>
      </c>
      <c r="AH953" s="25" t="str">
        <f t="shared" si="49"/>
        <v>KR 30   7 A 227   501</v>
      </c>
      <c r="AI953" s="46">
        <v>42992541</v>
      </c>
      <c r="AJ953" s="25">
        <v>2688995</v>
      </c>
      <c r="AK953" s="25" t="s">
        <v>3626</v>
      </c>
      <c r="AP953" s="25">
        <v>7</v>
      </c>
      <c r="AQ953" s="34">
        <v>41956</v>
      </c>
      <c r="AS953" s="36">
        <f t="shared" si="47"/>
        <v>-41956</v>
      </c>
      <c r="AT953" s="25" t="s">
        <v>792</v>
      </c>
      <c r="AU953" s="25" t="s">
        <v>252</v>
      </c>
    </row>
    <row r="954" spans="1:87">
      <c r="B954" s="25" t="s">
        <v>6688</v>
      </c>
      <c r="C954" s="25" t="s">
        <v>6689</v>
      </c>
      <c r="D954" s="25" t="s">
        <v>3686</v>
      </c>
      <c r="G954" s="25" t="s">
        <v>6690</v>
      </c>
      <c r="H954" s="25" t="s">
        <v>6691</v>
      </c>
      <c r="I954" s="25" t="s">
        <v>3752</v>
      </c>
      <c r="T954" s="25" t="s">
        <v>2718</v>
      </c>
      <c r="U954" s="25" t="s">
        <v>61</v>
      </c>
      <c r="V954" s="25" t="s">
        <v>61</v>
      </c>
      <c r="W954" s="25" t="s">
        <v>6692</v>
      </c>
      <c r="X954" s="25" t="s">
        <v>63</v>
      </c>
      <c r="Y954" s="25">
        <v>27</v>
      </c>
      <c r="AB954" s="25">
        <v>20</v>
      </c>
      <c r="AD954" s="25">
        <v>350</v>
      </c>
      <c r="AE954" s="25" t="s">
        <v>66</v>
      </c>
      <c r="AH954" s="25" t="str">
        <f t="shared" si="49"/>
        <v xml:space="preserve">KR 27   20  350 SUR  </v>
      </c>
      <c r="AI954" s="25" t="s">
        <v>61</v>
      </c>
      <c r="AJ954" s="25">
        <v>3140843</v>
      </c>
      <c r="AK954" s="25" t="s">
        <v>374</v>
      </c>
      <c r="AP954" s="25">
        <v>4</v>
      </c>
      <c r="AQ954" s="34">
        <v>41953</v>
      </c>
      <c r="AS954" s="36">
        <f t="shared" si="47"/>
        <v>-41953</v>
      </c>
      <c r="AT954" s="25" t="s">
        <v>4176</v>
      </c>
      <c r="AU954" s="25" t="s">
        <v>195</v>
      </c>
    </row>
    <row r="955" spans="1:87">
      <c r="B955" s="25" t="s">
        <v>6693</v>
      </c>
      <c r="C955" s="25">
        <v>264</v>
      </c>
      <c r="D955" s="25" t="s">
        <v>3686</v>
      </c>
      <c r="H955" s="25" t="s">
        <v>6691</v>
      </c>
      <c r="I955" s="25" t="s">
        <v>6694</v>
      </c>
      <c r="T955" s="25" t="s">
        <v>6695</v>
      </c>
      <c r="U955" s="25" t="s">
        <v>61</v>
      </c>
      <c r="V955" s="25">
        <v>3860909</v>
      </c>
      <c r="W955" s="25" t="s">
        <v>6696</v>
      </c>
      <c r="AH955" s="25" t="s">
        <v>6697</v>
      </c>
      <c r="AI955" s="25" t="s">
        <v>61</v>
      </c>
      <c r="AJ955" s="25" t="s">
        <v>61</v>
      </c>
      <c r="AL955" s="25" t="s">
        <v>91</v>
      </c>
      <c r="AP955" s="25">
        <v>12</v>
      </c>
      <c r="AQ955" s="34">
        <v>41942</v>
      </c>
      <c r="AS955" s="36">
        <f t="shared" si="47"/>
        <v>-41942</v>
      </c>
      <c r="AT955" s="25" t="s">
        <v>792</v>
      </c>
      <c r="AU955" s="25" t="s">
        <v>15</v>
      </c>
    </row>
    <row r="956" spans="1:87" s="89" customFormat="1">
      <c r="B956" s="89" t="s">
        <v>6698</v>
      </c>
      <c r="C956" s="89" t="s">
        <v>6699</v>
      </c>
      <c r="D956" s="89" t="s">
        <v>94</v>
      </c>
      <c r="G956" s="89" t="s">
        <v>6700</v>
      </c>
      <c r="H956" s="89" t="s">
        <v>6701</v>
      </c>
      <c r="I956" s="89" t="s">
        <v>3644</v>
      </c>
      <c r="T956" s="89" t="s">
        <v>2718</v>
      </c>
      <c r="U956" s="89" t="s">
        <v>61</v>
      </c>
      <c r="V956" s="89" t="s">
        <v>61</v>
      </c>
      <c r="W956" s="89" t="s">
        <v>6702</v>
      </c>
      <c r="X956" s="89" t="s">
        <v>80</v>
      </c>
      <c r="Y956" s="89">
        <v>35</v>
      </c>
      <c r="AA956" s="89" t="s">
        <v>66</v>
      </c>
      <c r="AB956" s="89">
        <v>42</v>
      </c>
      <c r="AD956" s="89">
        <v>52</v>
      </c>
      <c r="AH956" s="89" t="str">
        <f t="shared" si="49"/>
        <v xml:space="preserve">CL 35  SUR 42  52   </v>
      </c>
      <c r="AI956" s="89" t="s">
        <v>61</v>
      </c>
      <c r="AJ956" s="89">
        <v>3310094</v>
      </c>
      <c r="AL956" s="89" t="s">
        <v>363</v>
      </c>
      <c r="AO956" s="89">
        <v>169</v>
      </c>
      <c r="AP956" s="89">
        <v>13</v>
      </c>
      <c r="AQ956" s="90">
        <v>41928</v>
      </c>
      <c r="AS956" s="93">
        <f t="shared" si="47"/>
        <v>-41928</v>
      </c>
      <c r="AT956" s="89" t="s">
        <v>792</v>
      </c>
      <c r="AU956" s="89" t="s">
        <v>105</v>
      </c>
      <c r="AW956" s="91"/>
      <c r="AX956" s="91"/>
      <c r="AY956" s="91"/>
      <c r="AZ956" s="91"/>
      <c r="BA956" s="91"/>
      <c r="BB956" s="91"/>
      <c r="BC956" s="91"/>
      <c r="BD956" s="91"/>
      <c r="BE956" s="91"/>
      <c r="BF956" s="91"/>
      <c r="BG956" s="91"/>
      <c r="BH956" s="91"/>
      <c r="BI956" s="91"/>
      <c r="BJ956" s="91"/>
      <c r="BK956" s="91"/>
      <c r="BL956" s="91"/>
      <c r="BM956" s="91"/>
      <c r="BN956" s="91"/>
      <c r="BO956" s="91"/>
      <c r="BP956" s="91"/>
      <c r="BQ956" s="91"/>
      <c r="BR956" s="91"/>
      <c r="BS956" s="91"/>
      <c r="BT956" s="91"/>
      <c r="BU956" s="91"/>
      <c r="BV956" s="91"/>
      <c r="BW956" s="91"/>
      <c r="BX956" s="91"/>
      <c r="BY956" s="91"/>
      <c r="BZ956" s="91"/>
      <c r="CA956" s="91"/>
      <c r="CB956" s="91"/>
      <c r="CC956" s="91"/>
      <c r="CD956" s="91"/>
      <c r="CE956" s="91"/>
      <c r="CF956" s="91"/>
      <c r="CG956" s="91"/>
      <c r="CH956" s="91"/>
      <c r="CI956" s="91"/>
    </row>
    <row r="957" spans="1:87">
      <c r="B957" s="25" t="s">
        <v>6703</v>
      </c>
      <c r="C957" s="25">
        <v>133750</v>
      </c>
      <c r="D957" s="25" t="s">
        <v>87</v>
      </c>
      <c r="G957" s="25" t="s">
        <v>6704</v>
      </c>
      <c r="H957" s="25" t="s">
        <v>4887</v>
      </c>
      <c r="I957" s="25" t="s">
        <v>6705</v>
      </c>
      <c r="T957" s="25" t="s">
        <v>2718</v>
      </c>
      <c r="U957" s="25" t="s">
        <v>61</v>
      </c>
      <c r="V957" s="25" t="s">
        <v>61</v>
      </c>
      <c r="W957" s="25" t="s">
        <v>6706</v>
      </c>
      <c r="X957" s="25" t="s">
        <v>80</v>
      </c>
      <c r="Y957" s="25">
        <v>23</v>
      </c>
      <c r="AA957" s="25" t="s">
        <v>66</v>
      </c>
      <c r="AB957" s="25">
        <v>28</v>
      </c>
      <c r="AD957" s="25">
        <v>62</v>
      </c>
      <c r="AH957" s="25" t="str">
        <f t="shared" si="49"/>
        <v xml:space="preserve">CL 23  SUR 28  62   </v>
      </c>
      <c r="AI957" s="25" t="s">
        <v>61</v>
      </c>
      <c r="AJ957" s="25">
        <v>3172229</v>
      </c>
      <c r="AK957" s="25" t="s">
        <v>374</v>
      </c>
      <c r="AP957" s="25">
        <v>4</v>
      </c>
      <c r="AQ957" s="34">
        <v>41934</v>
      </c>
      <c r="AS957" s="36">
        <f t="shared" si="47"/>
        <v>-41934</v>
      </c>
      <c r="AT957" s="25" t="s">
        <v>792</v>
      </c>
      <c r="AU957" s="25" t="s">
        <v>195</v>
      </c>
    </row>
    <row r="958" spans="1:87">
      <c r="B958" s="25" t="s">
        <v>6707</v>
      </c>
      <c r="D958" s="25" t="s">
        <v>87</v>
      </c>
      <c r="H958" s="25" t="s">
        <v>6708</v>
      </c>
      <c r="I958" s="25" t="s">
        <v>6694</v>
      </c>
      <c r="T958" s="25" t="s">
        <v>2718</v>
      </c>
      <c r="U958" s="25" t="s">
        <v>61</v>
      </c>
      <c r="V958" s="25" t="s">
        <v>61</v>
      </c>
      <c r="W958" s="25" t="s">
        <v>6709</v>
      </c>
      <c r="AH958" s="25" t="s">
        <v>61</v>
      </c>
      <c r="AI958" s="25">
        <v>71530954</v>
      </c>
      <c r="AJ958" s="25">
        <v>3136926027</v>
      </c>
      <c r="AL958" s="25" t="s">
        <v>91</v>
      </c>
      <c r="AP958" s="25">
        <v>12</v>
      </c>
      <c r="AQ958" s="34">
        <v>41855</v>
      </c>
      <c r="AS958" s="36">
        <f t="shared" si="47"/>
        <v>-41855</v>
      </c>
      <c r="AT958" s="25" t="s">
        <v>792</v>
      </c>
      <c r="AU958" s="25" t="s">
        <v>15</v>
      </c>
    </row>
    <row r="959" spans="1:87">
      <c r="B959" s="25" t="s">
        <v>6710</v>
      </c>
      <c r="C959" s="25">
        <v>1316562</v>
      </c>
      <c r="E959" s="25" t="s">
        <v>101</v>
      </c>
      <c r="H959" s="25" t="s">
        <v>6711</v>
      </c>
      <c r="I959" s="25" t="s">
        <v>2959</v>
      </c>
      <c r="T959" s="25" t="s">
        <v>2718</v>
      </c>
      <c r="U959" s="25" t="s">
        <v>61</v>
      </c>
      <c r="V959" s="25" t="s">
        <v>61</v>
      </c>
      <c r="W959" s="25" t="s">
        <v>82</v>
      </c>
      <c r="X959" s="25" t="s">
        <v>289</v>
      </c>
      <c r="Y959" s="25">
        <v>29</v>
      </c>
      <c r="AB959" s="25">
        <v>29</v>
      </c>
      <c r="AD959" s="25">
        <v>26</v>
      </c>
      <c r="AE959" s="25" t="s">
        <v>66</v>
      </c>
      <c r="AH959" s="25" t="str">
        <f t="shared" si="49"/>
        <v xml:space="preserve">DG 29   29  26 SUR  </v>
      </c>
      <c r="AI959" s="25" t="s">
        <v>61</v>
      </c>
      <c r="AJ959" s="25" t="s">
        <v>61</v>
      </c>
      <c r="AK959" s="25" t="s">
        <v>194</v>
      </c>
      <c r="AP959" s="25">
        <v>3</v>
      </c>
      <c r="AQ959" s="34">
        <v>41975</v>
      </c>
      <c r="AR959" s="34">
        <v>41975</v>
      </c>
      <c r="AS959" s="36">
        <f t="shared" si="47"/>
        <v>0</v>
      </c>
      <c r="AT959" s="25" t="s">
        <v>792</v>
      </c>
      <c r="AU959" s="25" t="s">
        <v>15</v>
      </c>
      <c r="AW959" s="38">
        <v>41975</v>
      </c>
      <c r="AX959" s="37" t="s">
        <v>705</v>
      </c>
      <c r="AY959" s="38">
        <v>41975</v>
      </c>
      <c r="AZ959" s="38">
        <v>41983</v>
      </c>
      <c r="BA959" s="37" t="s">
        <v>85</v>
      </c>
      <c r="BB959" s="38">
        <v>41983</v>
      </c>
      <c r="CF959" s="38">
        <v>41990</v>
      </c>
    </row>
    <row r="960" spans="1:87">
      <c r="B960" s="25" t="s">
        <v>6712</v>
      </c>
      <c r="C960" s="25">
        <v>1316563</v>
      </c>
      <c r="E960" s="25" t="s">
        <v>101</v>
      </c>
      <c r="H960" s="25" t="s">
        <v>6713</v>
      </c>
      <c r="I960" s="25" t="s">
        <v>231</v>
      </c>
      <c r="T960" s="25" t="s">
        <v>2718</v>
      </c>
      <c r="U960" s="25" t="s">
        <v>61</v>
      </c>
      <c r="V960" s="25" t="s">
        <v>61</v>
      </c>
      <c r="W960" s="25" t="s">
        <v>6714</v>
      </c>
      <c r="X960" s="25" t="s">
        <v>63</v>
      </c>
      <c r="Y960" s="25">
        <v>26</v>
      </c>
      <c r="AB960" s="25">
        <v>41</v>
      </c>
      <c r="AC960" s="25" t="s">
        <v>83</v>
      </c>
      <c r="AD960" s="25">
        <v>26</v>
      </c>
      <c r="AE960" s="25" t="s">
        <v>66</v>
      </c>
      <c r="AH960" s="25" t="str">
        <f t="shared" si="49"/>
        <v xml:space="preserve">KR 26   41 A 26 SUR  </v>
      </c>
      <c r="AI960" s="25" t="s">
        <v>61</v>
      </c>
      <c r="AJ960" s="25" t="s">
        <v>61</v>
      </c>
      <c r="AK960" s="25" t="s">
        <v>322</v>
      </c>
      <c r="AP960" s="25">
        <v>6</v>
      </c>
      <c r="AQ960" s="34">
        <v>41975</v>
      </c>
      <c r="AR960" s="34">
        <v>41975</v>
      </c>
      <c r="AS960" s="36">
        <f t="shared" si="47"/>
        <v>0</v>
      </c>
      <c r="AT960" s="25" t="s">
        <v>792</v>
      </c>
      <c r="AU960" s="25" t="s">
        <v>15</v>
      </c>
      <c r="AW960" s="38">
        <v>41975</v>
      </c>
      <c r="AX960" s="37" t="s">
        <v>6715</v>
      </c>
      <c r="AY960" s="38">
        <v>41975</v>
      </c>
      <c r="AZ960" s="38">
        <v>41983</v>
      </c>
      <c r="BA960" s="37" t="s">
        <v>85</v>
      </c>
      <c r="BB960" s="38">
        <v>41983</v>
      </c>
      <c r="CF960" s="38">
        <v>41990</v>
      </c>
    </row>
    <row r="961" spans="2:84">
      <c r="B961" s="25" t="s">
        <v>6716</v>
      </c>
      <c r="C961" s="25">
        <v>1316564</v>
      </c>
      <c r="D961" s="25" t="s">
        <v>94</v>
      </c>
      <c r="H961" s="25" t="s">
        <v>6717</v>
      </c>
      <c r="I961" s="25" t="s">
        <v>273</v>
      </c>
      <c r="T961" s="25" t="s">
        <v>2718</v>
      </c>
      <c r="U961" s="25" t="s">
        <v>61</v>
      </c>
      <c r="V961" s="25" t="s">
        <v>61</v>
      </c>
      <c r="W961" s="25" t="s">
        <v>6718</v>
      </c>
      <c r="X961" s="25" t="s">
        <v>63</v>
      </c>
      <c r="Y961" s="25">
        <v>30</v>
      </c>
      <c r="AB961" s="25">
        <v>40</v>
      </c>
      <c r="AD961" s="25">
        <v>28</v>
      </c>
      <c r="AE961" s="25" t="s">
        <v>66</v>
      </c>
      <c r="AH961" s="25" t="str">
        <f t="shared" si="49"/>
        <v xml:space="preserve">KR 30   40  28 SUR  </v>
      </c>
      <c r="AI961" s="25" t="s">
        <v>61</v>
      </c>
      <c r="AJ961" s="25" t="s">
        <v>61</v>
      </c>
      <c r="AK961" s="25" t="s">
        <v>322</v>
      </c>
      <c r="AP961" s="25">
        <v>6</v>
      </c>
      <c r="AQ961" s="34">
        <v>41975</v>
      </c>
      <c r="AR961" s="34">
        <v>41975</v>
      </c>
      <c r="AS961" s="36">
        <f t="shared" si="47"/>
        <v>0</v>
      </c>
      <c r="AT961" s="25" t="s">
        <v>792</v>
      </c>
      <c r="AU961" s="25" t="s">
        <v>15</v>
      </c>
      <c r="AW961" s="38">
        <v>41983</v>
      </c>
      <c r="AX961" s="37" t="s">
        <v>85</v>
      </c>
      <c r="AY961" s="38">
        <v>41983</v>
      </c>
      <c r="CF961" s="38">
        <v>41983</v>
      </c>
    </row>
    <row r="962" spans="2:84">
      <c r="B962" s="25" t="s">
        <v>6719</v>
      </c>
      <c r="C962" s="25">
        <v>1316569</v>
      </c>
      <c r="D962" s="25" t="s">
        <v>94</v>
      </c>
      <c r="H962" s="25" t="s">
        <v>6720</v>
      </c>
      <c r="I962" s="25" t="s">
        <v>6721</v>
      </c>
      <c r="J962" s="25" t="s">
        <v>80</v>
      </c>
      <c r="K962" s="25">
        <v>53</v>
      </c>
      <c r="L962" s="25" t="s">
        <v>81</v>
      </c>
      <c r="M962" s="25" t="s">
        <v>66</v>
      </c>
      <c r="N962" s="25">
        <v>40</v>
      </c>
      <c r="O962" s="25" t="s">
        <v>104</v>
      </c>
      <c r="P962" s="25">
        <v>160</v>
      </c>
      <c r="T962" s="25" t="str">
        <f>CONCATENATE(J962," ",K962," ",L962," ",M962," ",N962," ",O962," ",P962," ",Q962," ",R962," ",S962)</f>
        <v xml:space="preserve">CL 53 C SUR 40 B 160   </v>
      </c>
      <c r="U962" s="25" t="s">
        <v>61</v>
      </c>
      <c r="V962" s="25" t="s">
        <v>61</v>
      </c>
      <c r="W962" s="25" t="s">
        <v>82</v>
      </c>
      <c r="AH962" s="25" t="s">
        <v>61</v>
      </c>
      <c r="AI962" s="25" t="s">
        <v>61</v>
      </c>
      <c r="AJ962" s="25" t="s">
        <v>61</v>
      </c>
      <c r="AK962" s="25" t="s">
        <v>225</v>
      </c>
      <c r="AP962" s="25">
        <v>7</v>
      </c>
      <c r="AQ962" s="34">
        <v>41975</v>
      </c>
      <c r="AS962" s="36">
        <f t="shared" si="47"/>
        <v>-41975</v>
      </c>
      <c r="AT962" s="25" t="s">
        <v>806</v>
      </c>
      <c r="AU962" s="25" t="s">
        <v>202</v>
      </c>
      <c r="AW962" s="38">
        <v>41983</v>
      </c>
      <c r="AX962" s="37" t="s">
        <v>85</v>
      </c>
    </row>
    <row r="963" spans="2:84">
      <c r="B963" s="25" t="s">
        <v>6722</v>
      </c>
      <c r="C963" s="25">
        <v>1313892</v>
      </c>
      <c r="D963" s="25" t="s">
        <v>3686</v>
      </c>
      <c r="G963" s="25" t="s">
        <v>2453</v>
      </c>
      <c r="H963" s="25" t="s">
        <v>6723</v>
      </c>
      <c r="I963" s="25" t="s">
        <v>6724</v>
      </c>
      <c r="J963" s="25" t="s">
        <v>63</v>
      </c>
      <c r="K963" s="25">
        <v>58</v>
      </c>
      <c r="N963" s="25">
        <v>42</v>
      </c>
      <c r="P963" s="25">
        <v>125</v>
      </c>
      <c r="T963" s="25" t="str">
        <f>CONCATENATE(J963," ",K963," ",L963," ",M963," ",N963," ",O963," ",P963," ",Q963," ",R963," ",S963)</f>
        <v xml:space="preserve">KR 58   42  125   </v>
      </c>
      <c r="U963" s="25" t="s">
        <v>61</v>
      </c>
      <c r="V963" s="25">
        <v>3808080</v>
      </c>
      <c r="W963" s="25" t="s">
        <v>6725</v>
      </c>
      <c r="X963" s="25" t="s">
        <v>80</v>
      </c>
      <c r="Y963" s="25">
        <v>49</v>
      </c>
      <c r="AA963" s="25" t="s">
        <v>66</v>
      </c>
      <c r="AB963" s="25">
        <v>43</v>
      </c>
      <c r="AC963" s="25" t="s">
        <v>83</v>
      </c>
      <c r="AD963" s="25">
        <v>60</v>
      </c>
      <c r="AH963" s="25" t="str">
        <f t="shared" si="49"/>
        <v xml:space="preserve">CL 49  SUR 43 A 60   </v>
      </c>
      <c r="AI963" s="25" t="s">
        <v>61</v>
      </c>
      <c r="AJ963" s="25" t="s">
        <v>61</v>
      </c>
      <c r="AK963" s="25" t="s">
        <v>131</v>
      </c>
      <c r="AP963" s="25">
        <v>8</v>
      </c>
      <c r="AQ963" s="34">
        <v>41897</v>
      </c>
      <c r="AS963" s="36">
        <f t="shared" si="47"/>
        <v>-41897</v>
      </c>
      <c r="AT963" s="25" t="s">
        <v>792</v>
      </c>
      <c r="AU963" s="25" t="s">
        <v>195</v>
      </c>
    </row>
    <row r="964" spans="2:84">
      <c r="B964" s="25" t="s">
        <v>6726</v>
      </c>
      <c r="C964" s="25" t="s">
        <v>6727</v>
      </c>
      <c r="D964" s="25" t="s">
        <v>3686</v>
      </c>
      <c r="H964" s="25" t="s">
        <v>6728</v>
      </c>
      <c r="I964" s="25" t="s">
        <v>3752</v>
      </c>
      <c r="T964" s="25" t="s">
        <v>2718</v>
      </c>
      <c r="U964" s="25" t="s">
        <v>61</v>
      </c>
      <c r="V964" s="25" t="s">
        <v>61</v>
      </c>
      <c r="W964" s="25" t="s">
        <v>82</v>
      </c>
      <c r="X964" s="25" t="s">
        <v>63</v>
      </c>
      <c r="Y964" s="25">
        <v>27</v>
      </c>
      <c r="AB964" s="25">
        <v>28</v>
      </c>
      <c r="AE964" s="25" t="s">
        <v>66</v>
      </c>
      <c r="AH964" s="25" t="str">
        <f>CONCATENATE(X964," ",Y964," ",Z964," ",AA964," ",AB964," ",AC964," ",AD964," ",AE964," ",AF964," ",AG964)</f>
        <v xml:space="preserve">KR 27   28   SUR  </v>
      </c>
      <c r="AI964" s="25" t="s">
        <v>61</v>
      </c>
      <c r="AJ964" s="25" t="s">
        <v>61</v>
      </c>
      <c r="AK964" s="25" t="s">
        <v>311</v>
      </c>
      <c r="AP964" s="25">
        <v>5</v>
      </c>
      <c r="AQ964" s="34">
        <v>41893</v>
      </c>
      <c r="AR964" s="34">
        <v>41886</v>
      </c>
      <c r="AS964" s="36">
        <f t="shared" si="47"/>
        <v>-7</v>
      </c>
      <c r="AT964" s="25" t="s">
        <v>4176</v>
      </c>
      <c r="AU964" s="25" t="s">
        <v>195</v>
      </c>
      <c r="AW964" s="38">
        <v>41886</v>
      </c>
      <c r="AX964" s="37" t="s">
        <v>118</v>
      </c>
      <c r="AY964" s="38">
        <v>41893</v>
      </c>
    </row>
    <row r="965" spans="2:84">
      <c r="B965" s="25" t="s">
        <v>6729</v>
      </c>
      <c r="C965" s="25">
        <v>1316286</v>
      </c>
      <c r="E965" s="25" t="s">
        <v>101</v>
      </c>
      <c r="G965" s="25" t="s">
        <v>6730</v>
      </c>
      <c r="H965" s="25" t="s">
        <v>4860</v>
      </c>
      <c r="I965" s="25" t="s">
        <v>6731</v>
      </c>
      <c r="J965" s="25" t="s">
        <v>80</v>
      </c>
      <c r="K965" s="25">
        <v>40</v>
      </c>
      <c r="M965" s="25" t="s">
        <v>66</v>
      </c>
      <c r="N965" s="25">
        <v>29</v>
      </c>
      <c r="O965" s="25" t="s">
        <v>83</v>
      </c>
      <c r="P965" s="25">
        <v>18</v>
      </c>
      <c r="T965" s="25" t="str">
        <f>CONCATENATE(J965," ",K965," ",L965," ",M965," ",N965," ",O965," ",P965," ",Q965," ",R965," ",S965)</f>
        <v xml:space="preserve">CL 40  SUR 29 A 18   </v>
      </c>
      <c r="U965" s="46">
        <v>43906655</v>
      </c>
      <c r="V965" s="25">
        <v>3323939</v>
      </c>
      <c r="W965" s="25" t="s">
        <v>6732</v>
      </c>
      <c r="X965" s="25" t="s">
        <v>63</v>
      </c>
      <c r="Y965" s="25">
        <v>30</v>
      </c>
      <c r="AB965" s="25">
        <v>39</v>
      </c>
      <c r="AC965" s="25" t="s">
        <v>104</v>
      </c>
      <c r="AD965" s="25">
        <v>57</v>
      </c>
      <c r="AE965" s="25" t="s">
        <v>66</v>
      </c>
      <c r="AH965" s="25" t="str">
        <f t="shared" si="49"/>
        <v xml:space="preserve">KR 30   39 B 57 SUR  </v>
      </c>
      <c r="AI965" s="25" t="s">
        <v>61</v>
      </c>
      <c r="AJ965" s="25" t="s">
        <v>61</v>
      </c>
      <c r="AK965" s="25" t="s">
        <v>3937</v>
      </c>
      <c r="AP965" s="25">
        <v>6</v>
      </c>
      <c r="AQ965" s="34">
        <v>41967</v>
      </c>
      <c r="AR965" s="34">
        <v>41967</v>
      </c>
      <c r="AS965" s="36">
        <f t="shared" si="47"/>
        <v>0</v>
      </c>
      <c r="AT965" s="25" t="s">
        <v>792</v>
      </c>
      <c r="AU965" s="25" t="s">
        <v>15</v>
      </c>
      <c r="AW965" s="38">
        <v>41967</v>
      </c>
      <c r="AX965" s="37" t="s">
        <v>720</v>
      </c>
      <c r="AY965" s="38">
        <v>41967</v>
      </c>
      <c r="CF965" s="38">
        <v>41983</v>
      </c>
    </row>
    <row r="966" spans="2:84">
      <c r="B966" s="25" t="s">
        <v>6733</v>
      </c>
      <c r="C966" s="25">
        <v>1316287</v>
      </c>
      <c r="E966" s="25" t="s">
        <v>101</v>
      </c>
      <c r="F966" s="25">
        <v>3</v>
      </c>
      <c r="H966" s="25" t="s">
        <v>6734</v>
      </c>
      <c r="I966" s="25" t="s">
        <v>3050</v>
      </c>
      <c r="T966" s="25" t="s">
        <v>2718</v>
      </c>
      <c r="U966" s="25" t="s">
        <v>61</v>
      </c>
      <c r="V966" s="25" t="s">
        <v>61</v>
      </c>
      <c r="W966" s="25" t="s">
        <v>6735</v>
      </c>
      <c r="X966" s="25" t="s">
        <v>63</v>
      </c>
      <c r="Y966" s="25">
        <v>30</v>
      </c>
      <c r="AB966" s="25">
        <v>39</v>
      </c>
      <c r="AC966" s="25" t="s">
        <v>104</v>
      </c>
      <c r="AD966" s="25">
        <v>65</v>
      </c>
      <c r="AE966" s="25" t="s">
        <v>66</v>
      </c>
      <c r="AH966" s="25" t="str">
        <f t="shared" si="49"/>
        <v xml:space="preserve">KR 30   39 B 65 SUR  </v>
      </c>
      <c r="AI966" s="25" t="s">
        <v>61</v>
      </c>
      <c r="AJ966" s="25" t="s">
        <v>61</v>
      </c>
      <c r="AK966" s="25" t="s">
        <v>3937</v>
      </c>
      <c r="AP966" s="25">
        <v>6</v>
      </c>
      <c r="AQ966" s="34">
        <v>41967</v>
      </c>
      <c r="AR966" s="34">
        <v>41963</v>
      </c>
      <c r="AS966" s="36">
        <f t="shared" si="47"/>
        <v>-4</v>
      </c>
      <c r="AT966" s="25" t="s">
        <v>3256</v>
      </c>
      <c r="AU966" s="25" t="s">
        <v>1735</v>
      </c>
      <c r="AW966" s="38">
        <v>41963</v>
      </c>
      <c r="AX966" s="37" t="s">
        <v>720</v>
      </c>
      <c r="AY966" s="38">
        <v>41963</v>
      </c>
    </row>
    <row r="967" spans="2:84">
      <c r="B967" s="25" t="s">
        <v>6736</v>
      </c>
      <c r="C967" s="25">
        <v>1316369</v>
      </c>
      <c r="E967" s="25" t="s">
        <v>101</v>
      </c>
      <c r="H967" s="25" t="s">
        <v>6734</v>
      </c>
      <c r="I967" s="25" t="s">
        <v>3050</v>
      </c>
      <c r="T967" s="25" t="s">
        <v>2718</v>
      </c>
      <c r="U967" s="25" t="s">
        <v>61</v>
      </c>
      <c r="V967" s="25" t="s">
        <v>61</v>
      </c>
      <c r="W967" s="25" t="s">
        <v>6737</v>
      </c>
      <c r="X967" s="25" t="s">
        <v>63</v>
      </c>
      <c r="Y967" s="25">
        <v>27</v>
      </c>
      <c r="Z967" s="25" t="s">
        <v>65</v>
      </c>
      <c r="AB967" s="25">
        <v>34</v>
      </c>
      <c r="AC967" s="25" t="s">
        <v>136</v>
      </c>
      <c r="AD967" s="25">
        <v>41</v>
      </c>
      <c r="AE967" s="25" t="s">
        <v>66</v>
      </c>
      <c r="AF967" s="25" t="s">
        <v>315</v>
      </c>
      <c r="AG967" s="25">
        <v>502</v>
      </c>
      <c r="AH967" s="25" t="str">
        <f t="shared" si="49"/>
        <v>KR 27 G  34 DD 41 SUR E 502</v>
      </c>
      <c r="AI967" s="46">
        <v>43753283</v>
      </c>
      <c r="AJ967" s="25">
        <v>3345186</v>
      </c>
      <c r="AK967" s="25" t="s">
        <v>311</v>
      </c>
      <c r="AP967" s="25">
        <v>5</v>
      </c>
      <c r="AQ967" s="34">
        <v>41968</v>
      </c>
      <c r="AR967" s="34">
        <v>41964</v>
      </c>
      <c r="AS967" s="36">
        <f t="shared" si="47"/>
        <v>-4</v>
      </c>
      <c r="AT967" s="25" t="s">
        <v>792</v>
      </c>
      <c r="AU967" s="25" t="s">
        <v>15</v>
      </c>
      <c r="AW967" s="38">
        <v>41964</v>
      </c>
      <c r="AX967" s="37" t="s">
        <v>85</v>
      </c>
      <c r="AY967" s="38">
        <v>41964</v>
      </c>
    </row>
    <row r="968" spans="2:84">
      <c r="B968" s="25" t="s">
        <v>6738</v>
      </c>
      <c r="C968" s="25">
        <v>1316344</v>
      </c>
      <c r="E968" s="25" t="s">
        <v>58</v>
      </c>
      <c r="H968" s="25" t="s">
        <v>6594</v>
      </c>
      <c r="I968" s="25" t="s">
        <v>231</v>
      </c>
      <c r="T968" s="25" t="s">
        <v>2718</v>
      </c>
      <c r="U968" s="25" t="s">
        <v>61</v>
      </c>
      <c r="V968" s="25" t="s">
        <v>61</v>
      </c>
      <c r="W968" s="25" t="s">
        <v>82</v>
      </c>
      <c r="X968" s="25" t="s">
        <v>63</v>
      </c>
      <c r="Y968" s="25">
        <v>25</v>
      </c>
      <c r="Z968" s="25" t="s">
        <v>83</v>
      </c>
      <c r="AB968" s="25">
        <v>41</v>
      </c>
      <c r="AC968" s="25" t="s">
        <v>104</v>
      </c>
      <c r="AD968" s="25">
        <v>24</v>
      </c>
      <c r="AE968" s="25" t="s">
        <v>66</v>
      </c>
      <c r="AG968" s="25">
        <v>201</v>
      </c>
      <c r="AH968" s="25" t="str">
        <f t="shared" si="49"/>
        <v>KR 25 A  41 B 24 SUR  201</v>
      </c>
      <c r="AI968" s="25" t="s">
        <v>61</v>
      </c>
      <c r="AJ968" s="25" t="s">
        <v>61</v>
      </c>
      <c r="AK968" s="25" t="s">
        <v>322</v>
      </c>
      <c r="AP968" s="25">
        <v>6</v>
      </c>
      <c r="AQ968" s="34">
        <v>41963</v>
      </c>
      <c r="AR968" s="34">
        <v>41963</v>
      </c>
      <c r="AS968" s="36">
        <f t="shared" si="47"/>
        <v>0</v>
      </c>
      <c r="AT968" s="25" t="s">
        <v>792</v>
      </c>
      <c r="AU968" s="25" t="s">
        <v>15</v>
      </c>
      <c r="AW968" s="38">
        <v>41963</v>
      </c>
      <c r="AX968" s="37" t="s">
        <v>85</v>
      </c>
      <c r="AY968" s="38">
        <v>41963</v>
      </c>
    </row>
    <row r="969" spans="2:84">
      <c r="B969" s="25" t="s">
        <v>6739</v>
      </c>
      <c r="C969" s="25">
        <v>159927</v>
      </c>
      <c r="D969" s="25" t="s">
        <v>3591</v>
      </c>
      <c r="H969" s="25" t="s">
        <v>6740</v>
      </c>
      <c r="I969" s="25" t="s">
        <v>6694</v>
      </c>
      <c r="T969" s="25" t="s">
        <v>2718</v>
      </c>
      <c r="U969" s="25" t="s">
        <v>61</v>
      </c>
      <c r="V969" s="25">
        <v>3860909</v>
      </c>
      <c r="W969" s="25" t="s">
        <v>6741</v>
      </c>
      <c r="AH969" s="25" t="s">
        <v>6742</v>
      </c>
      <c r="AI969" s="25" t="s">
        <v>61</v>
      </c>
      <c r="AJ969" s="25" t="s">
        <v>61</v>
      </c>
      <c r="AL969" s="25" t="s">
        <v>998</v>
      </c>
      <c r="AP969" s="25">
        <v>13</v>
      </c>
      <c r="AQ969" s="34">
        <v>41966</v>
      </c>
      <c r="AS969" s="36">
        <f t="shared" si="47"/>
        <v>-41966</v>
      </c>
      <c r="AT969" s="25" t="s">
        <v>792</v>
      </c>
      <c r="AU969" s="25" t="s">
        <v>15</v>
      </c>
    </row>
    <row r="970" spans="2:84">
      <c r="B970" s="25" t="s">
        <v>6743</v>
      </c>
      <c r="C970" s="25">
        <v>1316524</v>
      </c>
      <c r="D970" s="25" t="s">
        <v>3591</v>
      </c>
      <c r="H970" s="25" t="s">
        <v>6744</v>
      </c>
      <c r="I970" s="25" t="s">
        <v>3050</v>
      </c>
      <c r="T970" s="25" t="s">
        <v>2718</v>
      </c>
      <c r="U970" s="25" t="s">
        <v>61</v>
      </c>
      <c r="V970" s="25" t="s">
        <v>61</v>
      </c>
      <c r="W970" s="25" t="s">
        <v>6745</v>
      </c>
      <c r="X970" s="25" t="s">
        <v>80</v>
      </c>
      <c r="Y970" s="25">
        <v>40</v>
      </c>
      <c r="AA970" s="25" t="s">
        <v>66</v>
      </c>
      <c r="AB970" s="25">
        <v>24</v>
      </c>
      <c r="AC970" s="25" t="s">
        <v>183</v>
      </c>
      <c r="AD970" s="25">
        <v>4</v>
      </c>
      <c r="AH970" s="25" t="str">
        <f t="shared" si="49"/>
        <v xml:space="preserve">CL 40  SUR 24 EE 4   </v>
      </c>
      <c r="AI970" s="46">
        <v>42866185</v>
      </c>
      <c r="AJ970" s="25">
        <v>2702059</v>
      </c>
      <c r="AK970" s="25" t="s">
        <v>74</v>
      </c>
      <c r="AP970" s="25">
        <v>6</v>
      </c>
      <c r="AQ970" s="34">
        <v>41974</v>
      </c>
      <c r="AR970" s="34">
        <v>41969</v>
      </c>
      <c r="AS970" s="36">
        <f t="shared" si="47"/>
        <v>-5</v>
      </c>
      <c r="AT970" s="25" t="s">
        <v>792</v>
      </c>
      <c r="AU970" s="25" t="s">
        <v>195</v>
      </c>
      <c r="AW970" s="38">
        <v>41969</v>
      </c>
      <c r="AX970" s="37" t="s">
        <v>705</v>
      </c>
      <c r="AY970" s="38">
        <v>41969</v>
      </c>
    </row>
    <row r="971" spans="2:84">
      <c r="B971" s="25" t="s">
        <v>6746</v>
      </c>
      <c r="C971" s="25">
        <v>1316525</v>
      </c>
      <c r="D971" s="25" t="s">
        <v>3591</v>
      </c>
      <c r="H971" s="25" t="s">
        <v>341</v>
      </c>
      <c r="I971" s="25" t="s">
        <v>6747</v>
      </c>
      <c r="J971" s="25" t="s">
        <v>63</v>
      </c>
      <c r="K971" s="25">
        <v>32</v>
      </c>
      <c r="N971" s="25">
        <v>38</v>
      </c>
      <c r="P971" s="25">
        <v>20</v>
      </c>
      <c r="Q971" s="25" t="s">
        <v>66</v>
      </c>
      <c r="S971" s="25">
        <v>301</v>
      </c>
      <c r="T971" s="25" t="str">
        <f>CONCATENATE(J971," ",K971," ",L971," ",M971," ",N971," ",O971," ",P971," ",Q971," ",R971," ",S971)</f>
        <v>KR 32   38  20 SUR  301</v>
      </c>
      <c r="U971" s="46">
        <v>43003045</v>
      </c>
      <c r="V971" s="25">
        <v>5819386</v>
      </c>
      <c r="W971" s="25" t="s">
        <v>82</v>
      </c>
      <c r="X971" s="25" t="s">
        <v>80</v>
      </c>
      <c r="Y971" s="25">
        <v>38</v>
      </c>
      <c r="AA971" s="25" t="s">
        <v>66</v>
      </c>
      <c r="AB971" s="25">
        <v>31</v>
      </c>
      <c r="AD971" s="25">
        <v>39</v>
      </c>
      <c r="AH971" s="25" t="str">
        <f t="shared" si="49"/>
        <v xml:space="preserve">CL 38  SUR 31  39   </v>
      </c>
      <c r="AI971" s="25" t="s">
        <v>61</v>
      </c>
      <c r="AJ971" s="25" t="s">
        <v>61</v>
      </c>
      <c r="AK971" s="25" t="s">
        <v>211</v>
      </c>
      <c r="AP971" s="25">
        <v>9</v>
      </c>
      <c r="AQ971" s="34">
        <v>41974</v>
      </c>
      <c r="AS971" s="36">
        <f t="shared" si="47"/>
        <v>-41974</v>
      </c>
      <c r="AT971" s="25" t="s">
        <v>806</v>
      </c>
      <c r="AU971" s="25" t="s">
        <v>15</v>
      </c>
    </row>
    <row r="972" spans="2:84">
      <c r="B972" s="25" t="s">
        <v>6748</v>
      </c>
      <c r="C972" s="25">
        <v>1316646</v>
      </c>
      <c r="E972" s="25" t="s">
        <v>58</v>
      </c>
      <c r="H972" s="25" t="s">
        <v>6749</v>
      </c>
      <c r="I972" s="25" t="s">
        <v>273</v>
      </c>
      <c r="T972" s="25" t="s">
        <v>2718</v>
      </c>
      <c r="U972" s="25" t="s">
        <v>61</v>
      </c>
      <c r="V972" s="25" t="s">
        <v>61</v>
      </c>
      <c r="W972" s="25" t="s">
        <v>82</v>
      </c>
      <c r="X972" s="25" t="s">
        <v>289</v>
      </c>
      <c r="Y972" s="25">
        <v>32</v>
      </c>
      <c r="Z972" s="25" t="s">
        <v>104</v>
      </c>
      <c r="AB972" s="25">
        <v>32</v>
      </c>
      <c r="AC972" s="25" t="s">
        <v>83</v>
      </c>
      <c r="AD972" s="25">
        <v>24</v>
      </c>
      <c r="AE972" s="25" t="s">
        <v>66</v>
      </c>
      <c r="AH972" s="25" t="str">
        <f t="shared" si="49"/>
        <v xml:space="preserve">DG 32 B  32 A 24 SUR  </v>
      </c>
      <c r="AI972" s="25" t="s">
        <v>61</v>
      </c>
      <c r="AJ972" s="25" t="s">
        <v>61</v>
      </c>
      <c r="AK972" s="25" t="s">
        <v>496</v>
      </c>
      <c r="AP972" s="25">
        <v>9</v>
      </c>
      <c r="AQ972" s="34">
        <v>41982</v>
      </c>
      <c r="AR972" s="34">
        <v>41984</v>
      </c>
      <c r="AS972" s="36">
        <f t="shared" si="47"/>
        <v>2</v>
      </c>
      <c r="AT972" s="25" t="s">
        <v>792</v>
      </c>
      <c r="AU972" s="25" t="s">
        <v>202</v>
      </c>
      <c r="AW972" s="38">
        <v>41984</v>
      </c>
      <c r="AX972" s="37" t="s">
        <v>6140</v>
      </c>
      <c r="AY972" s="38">
        <v>41984</v>
      </c>
      <c r="AZ972" s="38">
        <v>42011</v>
      </c>
      <c r="BA972" s="37" t="s">
        <v>85</v>
      </c>
      <c r="BB972" s="38">
        <v>42011</v>
      </c>
      <c r="CF972" s="38">
        <v>42037</v>
      </c>
    </row>
    <row r="973" spans="2:84">
      <c r="B973" s="25" t="s">
        <v>6750</v>
      </c>
      <c r="C973" s="25">
        <v>1316644</v>
      </c>
      <c r="D973" s="25" t="s">
        <v>94</v>
      </c>
      <c r="H973" s="25" t="s">
        <v>6751</v>
      </c>
      <c r="I973" s="25" t="s">
        <v>6752</v>
      </c>
      <c r="J973" s="25" t="s">
        <v>63</v>
      </c>
      <c r="K973" s="25">
        <v>31</v>
      </c>
      <c r="N973" s="25">
        <v>41</v>
      </c>
      <c r="P973" s="25">
        <v>32</v>
      </c>
      <c r="Q973" s="25" t="s">
        <v>66</v>
      </c>
      <c r="T973" s="25" t="str">
        <f>CONCATENATE(J973," ",K973," ",L973," ",M973," ",N973," ",O973," ",P973," ",Q973," ",R973," ",S973)</f>
        <v xml:space="preserve">KR 31   41  32 SUR  </v>
      </c>
      <c r="U973" s="46">
        <v>8347695</v>
      </c>
      <c r="V973" s="25">
        <v>5976781</v>
      </c>
      <c r="W973" s="25" t="s">
        <v>82</v>
      </c>
      <c r="X973" s="25" t="s">
        <v>63</v>
      </c>
      <c r="Y973" s="25">
        <v>31</v>
      </c>
      <c r="AB973" s="25">
        <v>31</v>
      </c>
      <c r="AD973" s="25">
        <v>32</v>
      </c>
      <c r="AE973" s="25" t="s">
        <v>66</v>
      </c>
      <c r="AH973" s="25" t="str">
        <f t="shared" si="49"/>
        <v xml:space="preserve">KR 31   31  32 SUR  </v>
      </c>
      <c r="AI973" s="25" t="s">
        <v>61</v>
      </c>
      <c r="AJ973" s="25" t="s">
        <v>61</v>
      </c>
      <c r="AK973" s="25" t="s">
        <v>67</v>
      </c>
      <c r="AP973" s="25">
        <v>7</v>
      </c>
      <c r="AQ973" s="34">
        <v>41982</v>
      </c>
      <c r="AS973" s="36">
        <f t="shared" si="47"/>
        <v>-41982</v>
      </c>
      <c r="AT973" s="25" t="s">
        <v>792</v>
      </c>
      <c r="AU973" s="25" t="s">
        <v>202</v>
      </c>
      <c r="AW973" s="38">
        <v>41984</v>
      </c>
      <c r="AX973" s="37" t="s">
        <v>6140</v>
      </c>
    </row>
    <row r="974" spans="2:84">
      <c r="B974" s="25" t="s">
        <v>6753</v>
      </c>
      <c r="C974" s="25" t="s">
        <v>6754</v>
      </c>
      <c r="E974" s="25" t="s">
        <v>101</v>
      </c>
      <c r="H974" s="25" t="s">
        <v>6755</v>
      </c>
      <c r="I974" s="25" t="s">
        <v>5432</v>
      </c>
      <c r="T974" s="25" t="s">
        <v>2718</v>
      </c>
      <c r="U974" s="25" t="s">
        <v>61</v>
      </c>
      <c r="V974" s="25">
        <v>3346618</v>
      </c>
      <c r="W974" s="25" t="s">
        <v>6756</v>
      </c>
      <c r="X974" s="25" t="s">
        <v>289</v>
      </c>
      <c r="Y974" s="25">
        <v>33</v>
      </c>
      <c r="AB974" s="25">
        <v>33</v>
      </c>
      <c r="AD974" s="25">
        <v>24</v>
      </c>
      <c r="AE974" s="25" t="s">
        <v>66</v>
      </c>
      <c r="AG974" s="25" t="s">
        <v>6757</v>
      </c>
      <c r="AH974" s="25" t="str">
        <f t="shared" si="49"/>
        <v>DG 33   33  24 SUR  Piso 2</v>
      </c>
      <c r="AI974" s="25" t="s">
        <v>61</v>
      </c>
      <c r="AJ974" s="25" t="s">
        <v>61</v>
      </c>
      <c r="AK974" s="25" t="s">
        <v>496</v>
      </c>
      <c r="AP974" s="25">
        <v>9</v>
      </c>
      <c r="AQ974" s="34">
        <v>41982</v>
      </c>
      <c r="AS974" s="36">
        <f t="shared" si="47"/>
        <v>-41982</v>
      </c>
      <c r="AT974" s="25" t="s">
        <v>792</v>
      </c>
      <c r="AU974" s="25" t="s">
        <v>15</v>
      </c>
      <c r="AW974" s="38">
        <v>41984</v>
      </c>
      <c r="AX974" s="37" t="s">
        <v>6140</v>
      </c>
      <c r="AY974" s="38">
        <v>41984</v>
      </c>
    </row>
    <row r="975" spans="2:84">
      <c r="B975" s="25" t="s">
        <v>6758</v>
      </c>
      <c r="C975" s="25">
        <v>1316527</v>
      </c>
      <c r="D975" s="25" t="s">
        <v>3591</v>
      </c>
      <c r="H975" s="25" t="s">
        <v>6759</v>
      </c>
      <c r="I975" s="25" t="s">
        <v>231</v>
      </c>
      <c r="T975" s="25" t="s">
        <v>2718</v>
      </c>
      <c r="U975" s="46" t="s">
        <v>61</v>
      </c>
      <c r="V975" s="25" t="s">
        <v>61</v>
      </c>
      <c r="W975" s="25" t="s">
        <v>6760</v>
      </c>
      <c r="X975" s="25" t="s">
        <v>80</v>
      </c>
      <c r="Y975" s="25">
        <v>48</v>
      </c>
      <c r="Z975" s="25" t="s">
        <v>72</v>
      </c>
      <c r="AA975" s="25" t="s">
        <v>66</v>
      </c>
      <c r="AB975" s="25">
        <v>42</v>
      </c>
      <c r="AC975" s="25" t="s">
        <v>81</v>
      </c>
      <c r="AD975" s="25">
        <v>97</v>
      </c>
      <c r="AF975" s="25" t="s">
        <v>1928</v>
      </c>
      <c r="AG975" s="25">
        <v>203</v>
      </c>
      <c r="AH975" s="25" t="str">
        <f t="shared" si="49"/>
        <v>CL 48 F SUR 42 C 97  7.16 203</v>
      </c>
      <c r="AI975" s="46">
        <v>43077108</v>
      </c>
      <c r="AJ975" s="25">
        <v>5969356</v>
      </c>
      <c r="AK975" s="25" t="s">
        <v>225</v>
      </c>
      <c r="AP975" s="25">
        <v>7</v>
      </c>
      <c r="AQ975" s="34">
        <v>41975</v>
      </c>
      <c r="AR975" s="34">
        <v>41970</v>
      </c>
      <c r="AS975" s="36">
        <f t="shared" si="47"/>
        <v>-5</v>
      </c>
      <c r="AT975" s="25" t="s">
        <v>792</v>
      </c>
      <c r="AU975" s="25" t="s">
        <v>15</v>
      </c>
      <c r="AW975" s="38">
        <v>41970</v>
      </c>
      <c r="AX975" s="37" t="s">
        <v>85</v>
      </c>
      <c r="AY975" s="38">
        <v>41970</v>
      </c>
      <c r="CF975" s="38">
        <v>41955</v>
      </c>
    </row>
    <row r="976" spans="2:84">
      <c r="B976" s="25" t="s">
        <v>6761</v>
      </c>
      <c r="C976" s="25" t="s">
        <v>6762</v>
      </c>
      <c r="D976" s="25" t="s">
        <v>3591</v>
      </c>
      <c r="H976" s="25" t="s">
        <v>6759</v>
      </c>
      <c r="I976" s="25" t="s">
        <v>6763</v>
      </c>
      <c r="T976" s="25" t="s">
        <v>2718</v>
      </c>
      <c r="U976" s="25" t="s">
        <v>61</v>
      </c>
      <c r="V976" s="25" t="s">
        <v>61</v>
      </c>
      <c r="W976" s="25" t="s">
        <v>6764</v>
      </c>
      <c r="X976" s="25" t="s">
        <v>80</v>
      </c>
      <c r="Y976" s="25">
        <v>25</v>
      </c>
      <c r="Z976" s="25" t="s">
        <v>83</v>
      </c>
      <c r="AA976" s="25" t="s">
        <v>66</v>
      </c>
      <c r="AB976" s="25">
        <v>42</v>
      </c>
      <c r="AC976" s="25" t="s">
        <v>104</v>
      </c>
      <c r="AD976" s="25">
        <v>61</v>
      </c>
      <c r="AG976" s="25">
        <v>203</v>
      </c>
      <c r="AH976" s="25" t="str">
        <f t="shared" si="49"/>
        <v>CL 25 A SUR 42 B 61   203</v>
      </c>
      <c r="AI976" s="46">
        <v>42872034</v>
      </c>
      <c r="AJ976" s="25">
        <v>3326025</v>
      </c>
      <c r="AK976" s="25" t="s">
        <v>2861</v>
      </c>
      <c r="AP976" s="25">
        <v>2</v>
      </c>
      <c r="AQ976" s="34">
        <v>41976</v>
      </c>
      <c r="AS976" s="36">
        <f t="shared" si="47"/>
        <v>-41976</v>
      </c>
      <c r="AT976" s="25" t="s">
        <v>792</v>
      </c>
      <c r="AU976" s="25" t="s">
        <v>252</v>
      </c>
    </row>
    <row r="977" spans="2:84">
      <c r="B977" s="25" t="s">
        <v>6765</v>
      </c>
      <c r="C977" s="25" t="s">
        <v>6766</v>
      </c>
      <c r="D977" s="25" t="s">
        <v>3591</v>
      </c>
      <c r="H977" s="25" t="s">
        <v>6767</v>
      </c>
      <c r="I977" s="25" t="s">
        <v>6763</v>
      </c>
      <c r="T977" s="25" t="s">
        <v>2718</v>
      </c>
      <c r="U977" s="25" t="s">
        <v>61</v>
      </c>
      <c r="V977" s="25" t="s">
        <v>61</v>
      </c>
      <c r="W977" s="25" t="s">
        <v>6768</v>
      </c>
      <c r="X977" s="25" t="s">
        <v>63</v>
      </c>
      <c r="Y977" s="25">
        <v>27</v>
      </c>
      <c r="AB977" s="25">
        <v>36</v>
      </c>
      <c r="AC977" s="25" t="s">
        <v>83</v>
      </c>
      <c r="AD977" s="25">
        <v>80</v>
      </c>
      <c r="AE977" s="25" t="s">
        <v>66</v>
      </c>
      <c r="AH977" s="25" t="str">
        <f t="shared" si="49"/>
        <v xml:space="preserve">KR 27   36 A 80 SUR  </v>
      </c>
      <c r="AI977" s="46">
        <v>32356617</v>
      </c>
      <c r="AJ977" s="25" t="s">
        <v>61</v>
      </c>
      <c r="AL977" s="25" t="s">
        <v>347</v>
      </c>
      <c r="AP977" s="25">
        <v>10</v>
      </c>
      <c r="AQ977" s="34">
        <v>41976</v>
      </c>
      <c r="AS977" s="36">
        <f t="shared" si="47"/>
        <v>-41976</v>
      </c>
      <c r="AT977" s="25" t="s">
        <v>792</v>
      </c>
      <c r="AU977" s="25" t="s">
        <v>252</v>
      </c>
    </row>
    <row r="978" spans="2:84">
      <c r="B978" s="25" t="s">
        <v>6769</v>
      </c>
      <c r="C978" s="25" t="s">
        <v>6770</v>
      </c>
      <c r="D978" s="25" t="s">
        <v>3591</v>
      </c>
      <c r="H978" s="25" t="s">
        <v>6771</v>
      </c>
      <c r="I978" s="25" t="s">
        <v>6763</v>
      </c>
      <c r="T978" s="25" t="s">
        <v>2718</v>
      </c>
      <c r="U978" s="25" t="s">
        <v>61</v>
      </c>
      <c r="V978" s="25" t="s">
        <v>61</v>
      </c>
      <c r="W978" s="25" t="s">
        <v>6772</v>
      </c>
      <c r="X978" s="25" t="s">
        <v>80</v>
      </c>
      <c r="Y978" s="25">
        <v>40</v>
      </c>
      <c r="Z978" s="25" t="s">
        <v>183</v>
      </c>
      <c r="AA978" s="25" t="s">
        <v>66</v>
      </c>
      <c r="AB978" s="25">
        <v>32</v>
      </c>
      <c r="AD978" s="25">
        <v>53</v>
      </c>
      <c r="AH978" s="25" t="str">
        <f t="shared" si="49"/>
        <v xml:space="preserve">CL 40 EE SUR 32  53   </v>
      </c>
      <c r="AI978" s="46">
        <v>98667279</v>
      </c>
      <c r="AJ978" s="25">
        <v>3067155</v>
      </c>
      <c r="AK978" s="25" t="s">
        <v>67</v>
      </c>
      <c r="AP978" s="25">
        <v>7</v>
      </c>
      <c r="AQ978" s="34">
        <v>41976</v>
      </c>
      <c r="AS978" s="36">
        <f t="shared" si="47"/>
        <v>-41976</v>
      </c>
      <c r="AT978" s="25" t="s">
        <v>792</v>
      </c>
      <c r="AU978" s="25" t="s">
        <v>252</v>
      </c>
    </row>
    <row r="979" spans="2:84">
      <c r="B979" s="25" t="s">
        <v>6773</v>
      </c>
      <c r="C979" s="25">
        <v>1316363</v>
      </c>
      <c r="D979" s="25" t="s">
        <v>3591</v>
      </c>
      <c r="H979" s="25" t="s">
        <v>6774</v>
      </c>
      <c r="I979" s="25" t="s">
        <v>6763</v>
      </c>
      <c r="T979" s="25" t="s">
        <v>2718</v>
      </c>
      <c r="U979" s="25" t="s">
        <v>61</v>
      </c>
      <c r="V979" s="25" t="s">
        <v>61</v>
      </c>
      <c r="W979" s="25" t="s">
        <v>82</v>
      </c>
      <c r="X979" s="25" t="s">
        <v>80</v>
      </c>
      <c r="Y979" s="25">
        <v>40</v>
      </c>
      <c r="Z979" s="25" t="s">
        <v>104</v>
      </c>
      <c r="AA979" s="25" t="s">
        <v>66</v>
      </c>
      <c r="AB979" s="25">
        <v>27</v>
      </c>
      <c r="AC979" s="25" t="s">
        <v>83</v>
      </c>
      <c r="AD979" s="25">
        <v>18</v>
      </c>
      <c r="AG979" s="25">
        <v>154</v>
      </c>
      <c r="AH979" s="25" t="str">
        <f t="shared" si="49"/>
        <v>CL 40 B SUR 27 A 18   154</v>
      </c>
      <c r="AI979" s="25" t="s">
        <v>61</v>
      </c>
      <c r="AJ979" s="25" t="s">
        <v>61</v>
      </c>
      <c r="AK979" s="25" t="s">
        <v>3675</v>
      </c>
      <c r="AP979" s="25">
        <v>6</v>
      </c>
      <c r="AQ979" s="34">
        <v>41976</v>
      </c>
      <c r="AS979" s="36">
        <f t="shared" si="47"/>
        <v>-41976</v>
      </c>
      <c r="AT979" s="25" t="s">
        <v>792</v>
      </c>
      <c r="AU979" s="25" t="s">
        <v>252</v>
      </c>
    </row>
    <row r="980" spans="2:84">
      <c r="B980" s="25" t="s">
        <v>6775</v>
      </c>
      <c r="C980" s="25">
        <v>1410374</v>
      </c>
      <c r="D980" s="25" t="s">
        <v>94</v>
      </c>
      <c r="H980" s="25" t="s">
        <v>6776</v>
      </c>
      <c r="I980" s="25" t="s">
        <v>6777</v>
      </c>
      <c r="T980" s="25" t="s">
        <v>6778</v>
      </c>
      <c r="U980" s="46">
        <v>15432490</v>
      </c>
      <c r="V980" s="25" t="s">
        <v>6779</v>
      </c>
      <c r="W980" s="25" t="s">
        <v>6780</v>
      </c>
      <c r="AH980" s="25" t="s">
        <v>6778</v>
      </c>
      <c r="AI980" s="25" t="s">
        <v>61</v>
      </c>
      <c r="AJ980" s="25" t="s">
        <v>61</v>
      </c>
      <c r="AL980" s="25" t="s">
        <v>998</v>
      </c>
      <c r="AP980" s="25">
        <v>13</v>
      </c>
      <c r="AQ980" s="34">
        <v>41977</v>
      </c>
      <c r="AS980" s="36">
        <f t="shared" si="47"/>
        <v>-41977</v>
      </c>
      <c r="AT980" s="25" t="s">
        <v>792</v>
      </c>
      <c r="AU980" s="25" t="s">
        <v>105</v>
      </c>
    </row>
    <row r="981" spans="2:84">
      <c r="B981" s="25" t="s">
        <v>6781</v>
      </c>
      <c r="C981" s="25">
        <v>161658</v>
      </c>
      <c r="E981" s="25" t="s">
        <v>101</v>
      </c>
      <c r="G981" s="25" t="s">
        <v>6782</v>
      </c>
      <c r="H981" s="25" t="s">
        <v>6783</v>
      </c>
      <c r="I981" s="25" t="s">
        <v>6784</v>
      </c>
      <c r="T981" s="25" t="s">
        <v>2718</v>
      </c>
      <c r="U981" s="25" t="s">
        <v>61</v>
      </c>
      <c r="V981" s="25" t="s">
        <v>61</v>
      </c>
      <c r="W981" s="25" t="s">
        <v>6782</v>
      </c>
      <c r="AH981" s="25" t="s">
        <v>61</v>
      </c>
      <c r="AI981" s="25" t="s">
        <v>61</v>
      </c>
      <c r="AJ981" s="25" t="s">
        <v>61</v>
      </c>
      <c r="AK981" s="25" t="s">
        <v>147</v>
      </c>
      <c r="AP981" s="25">
        <v>9</v>
      </c>
      <c r="AQ981" s="34">
        <v>41975</v>
      </c>
      <c r="AS981" s="36">
        <f t="shared" si="47"/>
        <v>-41975</v>
      </c>
      <c r="AT981" s="25" t="s">
        <v>792</v>
      </c>
      <c r="AU981" s="25" t="s">
        <v>252</v>
      </c>
    </row>
    <row r="982" spans="2:84">
      <c r="B982" s="25" t="s">
        <v>6785</v>
      </c>
      <c r="C982" s="25">
        <v>1316580</v>
      </c>
      <c r="D982" s="25" t="s">
        <v>87</v>
      </c>
      <c r="H982" s="25" t="s">
        <v>6786</v>
      </c>
      <c r="I982" s="25" t="s">
        <v>3050</v>
      </c>
      <c r="T982" s="25" t="s">
        <v>2718</v>
      </c>
      <c r="U982" s="25" t="s">
        <v>61</v>
      </c>
      <c r="V982" s="25" t="s">
        <v>61</v>
      </c>
      <c r="W982" s="25" t="s">
        <v>6787</v>
      </c>
      <c r="AH982" s="25" t="s">
        <v>6788</v>
      </c>
      <c r="AI982" s="25" t="s">
        <v>61</v>
      </c>
      <c r="AJ982" s="25">
        <v>3128069492</v>
      </c>
      <c r="AL982" s="25" t="s">
        <v>998</v>
      </c>
      <c r="AP982" s="25">
        <v>13</v>
      </c>
      <c r="AQ982" s="34">
        <v>41976</v>
      </c>
      <c r="AR982" s="34">
        <v>41975</v>
      </c>
      <c r="AS982" s="36">
        <f t="shared" si="47"/>
        <v>-1</v>
      </c>
      <c r="AT982" s="25" t="s">
        <v>815</v>
      </c>
      <c r="AU982" s="25" t="s">
        <v>15</v>
      </c>
      <c r="AV982" s="25" t="s">
        <v>5575</v>
      </c>
      <c r="BZ982" s="38">
        <v>41975</v>
      </c>
      <c r="CA982" s="38">
        <v>41975</v>
      </c>
      <c r="CF982" s="38">
        <v>41984</v>
      </c>
    </row>
    <row r="983" spans="2:84">
      <c r="B983" s="25" t="s">
        <v>6789</v>
      </c>
      <c r="C983" s="25">
        <v>1316583</v>
      </c>
      <c r="D983" s="25" t="s">
        <v>94</v>
      </c>
      <c r="H983" s="25" t="s">
        <v>6790</v>
      </c>
      <c r="I983" s="25" t="s">
        <v>4806</v>
      </c>
      <c r="T983" s="25" t="s">
        <v>6791</v>
      </c>
      <c r="U983" s="46">
        <v>8300063</v>
      </c>
      <c r="V983" s="25">
        <v>3860191</v>
      </c>
      <c r="W983" s="25" t="s">
        <v>2718</v>
      </c>
      <c r="AH983" s="25" t="s">
        <v>61</v>
      </c>
      <c r="AI983" s="25" t="s">
        <v>61</v>
      </c>
      <c r="AJ983" s="25" t="s">
        <v>61</v>
      </c>
      <c r="AL983" s="25" t="s">
        <v>91</v>
      </c>
      <c r="AP983" s="25">
        <v>12</v>
      </c>
      <c r="AQ983" s="34">
        <v>41976</v>
      </c>
      <c r="AR983" s="34">
        <v>41976</v>
      </c>
      <c r="AS983" s="36">
        <f t="shared" si="47"/>
        <v>0</v>
      </c>
      <c r="AT983" s="25" t="s">
        <v>815</v>
      </c>
      <c r="AU983" s="25" t="s">
        <v>15</v>
      </c>
      <c r="AW983" s="38">
        <v>41976</v>
      </c>
      <c r="AX983" s="37" t="s">
        <v>118</v>
      </c>
      <c r="AY983" s="38">
        <v>41976</v>
      </c>
      <c r="CF983" s="38">
        <v>41984</v>
      </c>
    </row>
    <row r="984" spans="2:84">
      <c r="B984" s="25" t="s">
        <v>6792</v>
      </c>
      <c r="C984" s="25">
        <v>1316584</v>
      </c>
      <c r="D984" s="25" t="s">
        <v>94</v>
      </c>
      <c r="H984" s="25" t="s">
        <v>6793</v>
      </c>
      <c r="I984" s="25" t="s">
        <v>3050</v>
      </c>
      <c r="T984" s="25" t="s">
        <v>2718</v>
      </c>
      <c r="U984" s="25" t="s">
        <v>61</v>
      </c>
      <c r="V984" s="25" t="s">
        <v>61</v>
      </c>
      <c r="W984" s="25" t="s">
        <v>6794</v>
      </c>
      <c r="X984" s="25" t="s">
        <v>80</v>
      </c>
      <c r="Y984" s="25">
        <v>53</v>
      </c>
      <c r="Z984" s="25" t="s">
        <v>81</v>
      </c>
      <c r="AA984" s="25" t="s">
        <v>66</v>
      </c>
      <c r="AB984" s="25">
        <v>40</v>
      </c>
      <c r="AC984" s="25" t="s">
        <v>104</v>
      </c>
      <c r="AD984" s="25">
        <v>160</v>
      </c>
      <c r="AH984" s="25" t="str">
        <f t="shared" si="49"/>
        <v xml:space="preserve">CL 53 C SUR 40 B 160   </v>
      </c>
      <c r="AI984" s="25" t="s">
        <v>61</v>
      </c>
      <c r="AJ984" s="25" t="s">
        <v>61</v>
      </c>
      <c r="AK984" s="25" t="s">
        <v>225</v>
      </c>
      <c r="AP984" s="25">
        <v>7</v>
      </c>
      <c r="AQ984" s="34">
        <v>41976</v>
      </c>
      <c r="AR984" s="34">
        <v>41975</v>
      </c>
      <c r="AS984" s="36">
        <f t="shared" si="47"/>
        <v>-1</v>
      </c>
      <c r="AT984" s="25" t="s">
        <v>792</v>
      </c>
      <c r="AU984" s="25" t="s">
        <v>195</v>
      </c>
      <c r="AW984" s="38">
        <v>41975</v>
      </c>
      <c r="AX984" s="37" t="s">
        <v>720</v>
      </c>
      <c r="AY984" s="38">
        <v>41975</v>
      </c>
    </row>
    <row r="985" spans="2:84">
      <c r="B985" s="25" t="s">
        <v>6795</v>
      </c>
      <c r="C985" s="25">
        <v>1316590</v>
      </c>
      <c r="D985" s="25" t="s">
        <v>3686</v>
      </c>
      <c r="G985" s="25" t="s">
        <v>4273</v>
      </c>
      <c r="H985" s="25" t="s">
        <v>6796</v>
      </c>
      <c r="I985" s="25" t="s">
        <v>6797</v>
      </c>
      <c r="J985" s="25" t="s">
        <v>63</v>
      </c>
      <c r="K985" s="25">
        <v>43</v>
      </c>
      <c r="L985" s="25" t="s">
        <v>83</v>
      </c>
      <c r="N985" s="25">
        <v>49</v>
      </c>
      <c r="O985" s="25" t="s">
        <v>170</v>
      </c>
      <c r="P985" s="25">
        <v>82</v>
      </c>
      <c r="Q985" s="25" t="s">
        <v>66</v>
      </c>
      <c r="T985" s="25" t="str">
        <f>CONCATENATE(J985," ",K985," ",L985," ",M985," ",N985," ",O985," ",P985," ",Q985," ",R985," ",S985)</f>
        <v xml:space="preserve">KR 43 A  49 D 82 SUR  </v>
      </c>
      <c r="U985" s="46">
        <v>16448940</v>
      </c>
      <c r="V985" s="25">
        <v>3005744584</v>
      </c>
      <c r="W985" s="25" t="s">
        <v>82</v>
      </c>
      <c r="X985" s="25" t="s">
        <v>63</v>
      </c>
      <c r="Y985" s="25">
        <v>43</v>
      </c>
      <c r="Z985" s="25" t="s">
        <v>83</v>
      </c>
      <c r="AB985" s="25">
        <v>49</v>
      </c>
      <c r="AC985" s="25" t="s">
        <v>170</v>
      </c>
      <c r="AE985" s="25" t="s">
        <v>66</v>
      </c>
      <c r="AH985" s="25" t="str">
        <f t="shared" si="49"/>
        <v xml:space="preserve">KR 43 A  49 D  SUR  </v>
      </c>
      <c r="AI985" s="25" t="s">
        <v>61</v>
      </c>
      <c r="AJ985" s="25" t="s">
        <v>61</v>
      </c>
      <c r="AK985" s="25" t="s">
        <v>1696</v>
      </c>
      <c r="AP985" s="25">
        <v>8</v>
      </c>
      <c r="AQ985" s="34">
        <v>41977</v>
      </c>
      <c r="AR985" s="34">
        <v>41976</v>
      </c>
      <c r="AS985" s="36">
        <f t="shared" si="47"/>
        <v>-1</v>
      </c>
      <c r="AT985" s="25" t="s">
        <v>4176</v>
      </c>
      <c r="AU985" s="25" t="s">
        <v>195</v>
      </c>
      <c r="AW985" s="38"/>
      <c r="BV985" s="38">
        <v>41976</v>
      </c>
      <c r="BW985" s="38">
        <v>41976</v>
      </c>
    </row>
    <row r="986" spans="2:84">
      <c r="B986" s="25" t="s">
        <v>6798</v>
      </c>
      <c r="C986" s="25">
        <v>1316249</v>
      </c>
      <c r="E986" s="25" t="s">
        <v>101</v>
      </c>
      <c r="H986" s="25" t="s">
        <v>6799</v>
      </c>
      <c r="I986" s="25" t="s">
        <v>6705</v>
      </c>
      <c r="T986" s="25" t="s">
        <v>2718</v>
      </c>
      <c r="U986" s="25" t="s">
        <v>2718</v>
      </c>
      <c r="V986" s="25" t="s">
        <v>61</v>
      </c>
      <c r="W986" s="25" t="s">
        <v>5906</v>
      </c>
      <c r="X986" s="25" t="s">
        <v>80</v>
      </c>
      <c r="Y986" s="25">
        <v>41</v>
      </c>
      <c r="AA986" s="25" t="s">
        <v>66</v>
      </c>
      <c r="AB986" s="25">
        <v>25</v>
      </c>
      <c r="AC986" s="25" t="s">
        <v>83</v>
      </c>
      <c r="AD986" s="25">
        <v>149</v>
      </c>
      <c r="AH986" s="25" t="str">
        <f t="shared" si="49"/>
        <v xml:space="preserve">CL 41  SUR 25 A 149   </v>
      </c>
      <c r="AI986" s="25" t="s">
        <v>61</v>
      </c>
      <c r="AJ986" s="25" t="s">
        <v>61</v>
      </c>
      <c r="AK986" s="25" t="s">
        <v>3675</v>
      </c>
      <c r="AP986" s="25">
        <v>6</v>
      </c>
      <c r="AQ986" s="34">
        <v>41982</v>
      </c>
      <c r="AS986" s="36">
        <f t="shared" si="47"/>
        <v>-41982</v>
      </c>
      <c r="AT986" s="25" t="s">
        <v>792</v>
      </c>
      <c r="AU986" s="25" t="s">
        <v>15</v>
      </c>
      <c r="AW986" s="38"/>
    </row>
    <row r="987" spans="2:84">
      <c r="B987" s="25" t="s">
        <v>6800</v>
      </c>
      <c r="C987" s="25">
        <v>1316232</v>
      </c>
      <c r="D987" s="25" t="s">
        <v>3591</v>
      </c>
      <c r="H987" s="25" t="s">
        <v>6801</v>
      </c>
      <c r="I987" s="25" t="s">
        <v>6763</v>
      </c>
      <c r="T987" s="25" t="s">
        <v>2718</v>
      </c>
      <c r="U987" s="25" t="s">
        <v>2718</v>
      </c>
      <c r="V987" s="25" t="s">
        <v>61</v>
      </c>
      <c r="W987" s="25" t="s">
        <v>6802</v>
      </c>
      <c r="X987" s="25" t="s">
        <v>63</v>
      </c>
      <c r="Y987" s="25">
        <v>24</v>
      </c>
      <c r="Z987" s="25" t="s">
        <v>3601</v>
      </c>
      <c r="AB987" s="25">
        <v>39</v>
      </c>
      <c r="AC987" s="25" t="s">
        <v>136</v>
      </c>
      <c r="AD987" s="25">
        <v>69</v>
      </c>
      <c r="AE987" s="25" t="s">
        <v>66</v>
      </c>
      <c r="AH987" s="25" t="str">
        <f t="shared" si="49"/>
        <v xml:space="preserve">KR 24 DE  39 DD 69 SUR  </v>
      </c>
      <c r="AI987" s="46">
        <v>8343279</v>
      </c>
      <c r="AJ987" s="25">
        <v>3334137</v>
      </c>
      <c r="AK987" s="25" t="s">
        <v>74</v>
      </c>
      <c r="AP987" s="25">
        <v>6</v>
      </c>
      <c r="AQ987" s="34">
        <v>41983</v>
      </c>
      <c r="AS987" s="36">
        <f t="shared" si="47"/>
        <v>-41983</v>
      </c>
      <c r="AT987" s="25" t="s">
        <v>792</v>
      </c>
      <c r="AU987" s="25" t="s">
        <v>15</v>
      </c>
      <c r="AW987" s="38"/>
    </row>
    <row r="988" spans="2:84">
      <c r="B988" s="25" t="s">
        <v>6803</v>
      </c>
      <c r="C988" s="25">
        <v>1316665</v>
      </c>
      <c r="E988" s="25" t="s">
        <v>101</v>
      </c>
      <c r="H988" s="25" t="s">
        <v>6804</v>
      </c>
      <c r="I988" s="25" t="s">
        <v>273</v>
      </c>
      <c r="T988" s="25" t="s">
        <v>2718</v>
      </c>
      <c r="U988" s="25" t="s">
        <v>61</v>
      </c>
      <c r="V988" s="25" t="s">
        <v>61</v>
      </c>
      <c r="W988" s="25" t="s">
        <v>6805</v>
      </c>
      <c r="X988" s="25" t="s">
        <v>80</v>
      </c>
      <c r="Y988" s="25">
        <v>36</v>
      </c>
      <c r="AA988" s="25" t="s">
        <v>66</v>
      </c>
      <c r="AB988" s="25">
        <v>39</v>
      </c>
      <c r="AD988" s="25">
        <v>36</v>
      </c>
      <c r="AG988" s="25">
        <v>4</v>
      </c>
      <c r="AH988" s="25" t="str">
        <f t="shared" si="49"/>
        <v>CL 36  SUR 39  36   4</v>
      </c>
      <c r="AI988" s="25" t="s">
        <v>61</v>
      </c>
      <c r="AJ988" s="25" t="s">
        <v>61</v>
      </c>
      <c r="AK988" s="25" t="s">
        <v>147</v>
      </c>
      <c r="AP988" s="25">
        <v>9</v>
      </c>
      <c r="AQ988" s="34">
        <v>41984</v>
      </c>
      <c r="AS988" s="36">
        <f t="shared" si="47"/>
        <v>-41984</v>
      </c>
      <c r="AT988" s="25" t="s">
        <v>792</v>
      </c>
      <c r="AU988" s="25" t="s">
        <v>202</v>
      </c>
      <c r="AW988" s="38">
        <v>41989</v>
      </c>
      <c r="AX988" s="37" t="s">
        <v>85</v>
      </c>
    </row>
    <row r="989" spans="2:84">
      <c r="B989" s="25" t="s">
        <v>6806</v>
      </c>
      <c r="C989" s="25">
        <v>1316661</v>
      </c>
      <c r="E989" s="25" t="s">
        <v>101</v>
      </c>
      <c r="H989" s="25" t="s">
        <v>6807</v>
      </c>
      <c r="I989" s="25" t="s">
        <v>6808</v>
      </c>
      <c r="J989" s="25" t="s">
        <v>80</v>
      </c>
      <c r="K989" s="25">
        <v>39</v>
      </c>
      <c r="M989" s="25" t="s">
        <v>66</v>
      </c>
      <c r="N989" s="25">
        <v>35</v>
      </c>
      <c r="P989" s="25">
        <v>15</v>
      </c>
      <c r="S989" s="25">
        <v>180</v>
      </c>
      <c r="T989" s="25" t="str">
        <f>CONCATENATE(J989," ",K989," ",L989," ",M989," ",N989," ",O989," ",P989," ",Q989," ",R989," ",S989)</f>
        <v>CL 39  SUR 35  15   180</v>
      </c>
      <c r="U989" s="25" t="s">
        <v>61</v>
      </c>
      <c r="V989" s="25" t="s">
        <v>61</v>
      </c>
      <c r="W989" s="25" t="s">
        <v>6809</v>
      </c>
      <c r="X989" s="25" t="s">
        <v>80</v>
      </c>
      <c r="Y989" s="25">
        <v>39</v>
      </c>
      <c r="AA989" s="25" t="s">
        <v>66</v>
      </c>
      <c r="AB989" s="25">
        <v>35</v>
      </c>
      <c r="AD989" s="25">
        <v>15</v>
      </c>
      <c r="AH989" s="25" t="str">
        <f t="shared" si="49"/>
        <v xml:space="preserve">CL 39  SUR 35  15   </v>
      </c>
      <c r="AI989" s="25" t="s">
        <v>61</v>
      </c>
      <c r="AJ989" s="25" t="s">
        <v>61</v>
      </c>
      <c r="AK989" s="25" t="s">
        <v>211</v>
      </c>
      <c r="AP989" s="25">
        <v>9</v>
      </c>
      <c r="AQ989" s="34">
        <v>41983</v>
      </c>
      <c r="AS989" s="36">
        <f t="shared" si="47"/>
        <v>-41983</v>
      </c>
      <c r="AT989" s="25" t="s">
        <v>792</v>
      </c>
      <c r="AU989" s="25" t="s">
        <v>202</v>
      </c>
      <c r="AW989" s="38">
        <v>41989</v>
      </c>
      <c r="AX989" s="37" t="s">
        <v>85</v>
      </c>
    </row>
    <row r="990" spans="2:84">
      <c r="B990" s="25" t="s">
        <v>6810</v>
      </c>
      <c r="C990" s="25">
        <v>1316672</v>
      </c>
      <c r="E990" s="25" t="s">
        <v>101</v>
      </c>
      <c r="H990" s="25" t="s">
        <v>6811</v>
      </c>
      <c r="I990" s="25" t="s">
        <v>6812</v>
      </c>
      <c r="J990" s="25" t="s">
        <v>63</v>
      </c>
      <c r="K990" s="25">
        <v>48</v>
      </c>
      <c r="N990" s="25">
        <v>37</v>
      </c>
      <c r="P990" s="25">
        <v>64</v>
      </c>
      <c r="Q990" s="25" t="s">
        <v>66</v>
      </c>
      <c r="T990" s="25" t="str">
        <f>CONCATENATE(J990," ",K990," ",L990," ",M990," ",N990," ",O990," ",P990," ",Q990," ",R990," ",S990)</f>
        <v xml:space="preserve">KR 48   37  64 SUR  </v>
      </c>
      <c r="U990" s="46">
        <v>42873966</v>
      </c>
      <c r="V990" s="25">
        <v>2700010</v>
      </c>
      <c r="W990" s="25" t="s">
        <v>6813</v>
      </c>
      <c r="X990" s="25" t="s">
        <v>80</v>
      </c>
      <c r="Y990" s="25">
        <v>41</v>
      </c>
      <c r="AA990" s="25" t="s">
        <v>66</v>
      </c>
      <c r="AB990" s="25">
        <v>25</v>
      </c>
      <c r="AC990" s="25" t="s">
        <v>83</v>
      </c>
      <c r="AD990" s="25">
        <v>169</v>
      </c>
      <c r="AG990" s="25">
        <v>3</v>
      </c>
      <c r="AH990" s="25" t="str">
        <f t="shared" si="49"/>
        <v>CL 41  SUR 25 A 169   3</v>
      </c>
      <c r="AI990" s="25" t="s">
        <v>61</v>
      </c>
      <c r="AJ990" s="25" t="s">
        <v>61</v>
      </c>
      <c r="AK990" s="25" t="s">
        <v>3675</v>
      </c>
      <c r="AP990" s="25">
        <v>6</v>
      </c>
      <c r="AQ990" s="34">
        <v>41984</v>
      </c>
      <c r="AR990" s="34">
        <v>41989</v>
      </c>
      <c r="AS990" s="36">
        <f t="shared" si="47"/>
        <v>5</v>
      </c>
      <c r="AT990" s="25" t="s">
        <v>792</v>
      </c>
      <c r="AU990" s="25" t="s">
        <v>15</v>
      </c>
      <c r="AW990" s="38">
        <v>41989</v>
      </c>
      <c r="AX990" s="37" t="s">
        <v>85</v>
      </c>
      <c r="AY990" s="38">
        <v>41989</v>
      </c>
      <c r="CF990" s="38">
        <v>41999</v>
      </c>
    </row>
    <row r="991" spans="2:84">
      <c r="B991" s="25" t="s">
        <v>6814</v>
      </c>
      <c r="C991" s="25">
        <v>1316679</v>
      </c>
      <c r="E991" s="25" t="s">
        <v>58</v>
      </c>
      <c r="H991" s="25" t="s">
        <v>6594</v>
      </c>
      <c r="I991" s="25" t="s">
        <v>273</v>
      </c>
      <c r="T991" s="25" t="s">
        <v>2718</v>
      </c>
      <c r="U991" s="25" t="s">
        <v>61</v>
      </c>
      <c r="V991" s="25" t="s">
        <v>61</v>
      </c>
      <c r="W991" s="25" t="s">
        <v>6815</v>
      </c>
      <c r="X991" s="25" t="s">
        <v>80</v>
      </c>
      <c r="Y991" s="25">
        <v>40</v>
      </c>
      <c r="Z991" s="25" t="s">
        <v>81</v>
      </c>
      <c r="AA991" s="25" t="s">
        <v>66</v>
      </c>
      <c r="AB991" s="25">
        <v>28</v>
      </c>
      <c r="AD991" s="25">
        <v>113</v>
      </c>
      <c r="AG991" s="25">
        <v>105</v>
      </c>
      <c r="AH991" s="25" t="str">
        <f t="shared" si="49"/>
        <v>CL 40 C SUR 28  113   105</v>
      </c>
      <c r="AI991" s="25" t="s">
        <v>61</v>
      </c>
      <c r="AJ991" s="25" t="s">
        <v>61</v>
      </c>
      <c r="AK991" s="25" t="s">
        <v>3675</v>
      </c>
      <c r="AP991" s="25">
        <v>6</v>
      </c>
      <c r="AQ991" s="34">
        <v>41985</v>
      </c>
      <c r="AR991" s="34">
        <v>41989</v>
      </c>
      <c r="AS991" s="36">
        <f t="shared" si="47"/>
        <v>4</v>
      </c>
      <c r="AT991" s="25" t="s">
        <v>792</v>
      </c>
      <c r="AU991" s="25" t="s">
        <v>15</v>
      </c>
      <c r="AW991" s="38">
        <v>41989</v>
      </c>
      <c r="AX991" s="37" t="s">
        <v>85</v>
      </c>
      <c r="AY991" s="38">
        <v>41989</v>
      </c>
      <c r="CF991" s="38">
        <v>41999</v>
      </c>
    </row>
    <row r="992" spans="2:84">
      <c r="B992" s="25" t="s">
        <v>6816</v>
      </c>
      <c r="C992" s="25">
        <v>1316655</v>
      </c>
      <c r="D992" s="25" t="s">
        <v>3591</v>
      </c>
      <c r="G992" s="25" t="s">
        <v>6817</v>
      </c>
      <c r="H992" s="25" t="s">
        <v>6818</v>
      </c>
      <c r="I992" s="25" t="s">
        <v>6819</v>
      </c>
      <c r="J992" s="25" t="s">
        <v>80</v>
      </c>
      <c r="K992" s="25">
        <v>48</v>
      </c>
      <c r="L992" s="25" t="s">
        <v>72</v>
      </c>
      <c r="M992" s="25" t="s">
        <v>66</v>
      </c>
      <c r="N992" s="25">
        <v>39</v>
      </c>
      <c r="O992" s="25" t="s">
        <v>104</v>
      </c>
      <c r="P992" s="25">
        <v>314</v>
      </c>
      <c r="S992" s="25">
        <v>1404</v>
      </c>
      <c r="T992" s="25" t="str">
        <f>CONCATENATE(J992," ",K992," ",L992," ",M992," ",N992," ",O992," ",P992," ",Q992," ",R992," ",S992)</f>
        <v>CL 48 F SUR 39 B 314   1404</v>
      </c>
      <c r="U992" s="25">
        <v>32295161</v>
      </c>
      <c r="V992" s="25">
        <v>6025789</v>
      </c>
      <c r="W992" s="25" t="s">
        <v>6511</v>
      </c>
      <c r="X992" s="25" t="s">
        <v>80</v>
      </c>
      <c r="Y992" s="25">
        <v>48</v>
      </c>
      <c r="Z992" s="25" t="s">
        <v>81</v>
      </c>
      <c r="AA992" s="25" t="s">
        <v>66</v>
      </c>
      <c r="AB992" s="25">
        <v>39</v>
      </c>
      <c r="AC992" s="25" t="s">
        <v>83</v>
      </c>
      <c r="AD992" s="25">
        <v>165</v>
      </c>
      <c r="AG992" s="25">
        <v>101</v>
      </c>
      <c r="AH992" s="25" t="str">
        <f t="shared" si="49"/>
        <v>CL 48 C SUR 39 A 165   101</v>
      </c>
      <c r="AI992" s="25" t="s">
        <v>61</v>
      </c>
      <c r="AJ992" s="25" t="s">
        <v>61</v>
      </c>
      <c r="AK992" s="25" t="s">
        <v>3626</v>
      </c>
      <c r="AP992" s="25">
        <v>7</v>
      </c>
      <c r="AQ992" s="34">
        <v>41983</v>
      </c>
      <c r="AS992" s="36">
        <f t="shared" si="47"/>
        <v>-41983</v>
      </c>
      <c r="AT992" s="25" t="s">
        <v>806</v>
      </c>
      <c r="AU992" s="25" t="s">
        <v>15</v>
      </c>
      <c r="AW992" s="38"/>
    </row>
    <row r="993" spans="2:84">
      <c r="B993" s="25" t="s">
        <v>6820</v>
      </c>
      <c r="C993" s="25">
        <v>1316659</v>
      </c>
      <c r="E993" s="25" t="s">
        <v>3934</v>
      </c>
      <c r="H993" s="25" t="s">
        <v>392</v>
      </c>
      <c r="I993" s="25" t="s">
        <v>231</v>
      </c>
      <c r="T993" s="25" t="s">
        <v>2718</v>
      </c>
      <c r="U993" s="46" t="s">
        <v>61</v>
      </c>
      <c r="V993" s="25" t="s">
        <v>61</v>
      </c>
      <c r="W993" s="25" t="s">
        <v>6821</v>
      </c>
      <c r="X993" s="25" t="s">
        <v>146</v>
      </c>
      <c r="Y993" s="25">
        <v>35</v>
      </c>
      <c r="Z993" s="25" t="s">
        <v>170</v>
      </c>
      <c r="AA993" s="25" t="s">
        <v>66</v>
      </c>
      <c r="AB993" s="25">
        <v>29</v>
      </c>
      <c r="AD993" s="25">
        <v>61</v>
      </c>
      <c r="AH993" s="25" t="str">
        <f t="shared" si="49"/>
        <v xml:space="preserve">TR 35 D SUR 29  61   </v>
      </c>
      <c r="AI993" s="25" t="s">
        <v>61</v>
      </c>
      <c r="AJ993" s="25">
        <v>3319962</v>
      </c>
      <c r="AK993" s="25" t="s">
        <v>262</v>
      </c>
      <c r="AP993" s="25">
        <v>3</v>
      </c>
      <c r="AQ993" s="34">
        <v>41983</v>
      </c>
      <c r="AR993" s="34">
        <v>41978</v>
      </c>
      <c r="AS993" s="36">
        <f t="shared" si="47"/>
        <v>-5</v>
      </c>
      <c r="AT993" s="25" t="s">
        <v>792</v>
      </c>
      <c r="AU993" s="25" t="s">
        <v>202</v>
      </c>
      <c r="AW993" s="38">
        <v>41978</v>
      </c>
      <c r="AX993" s="38" t="s">
        <v>85</v>
      </c>
      <c r="AY993" s="38">
        <v>41978</v>
      </c>
      <c r="CF993" s="38">
        <v>41999</v>
      </c>
    </row>
    <row r="994" spans="2:84">
      <c r="B994" s="25" t="s">
        <v>6822</v>
      </c>
      <c r="C994" s="25">
        <v>1316657</v>
      </c>
      <c r="D994" s="25" t="s">
        <v>94</v>
      </c>
      <c r="H994" s="25" t="s">
        <v>6823</v>
      </c>
      <c r="I994" s="25" t="s">
        <v>3050</v>
      </c>
      <c r="T994" s="25" t="s">
        <v>2718</v>
      </c>
      <c r="U994" s="25" t="s">
        <v>61</v>
      </c>
      <c r="V994" s="25" t="s">
        <v>61</v>
      </c>
      <c r="W994" s="25" t="s">
        <v>6824</v>
      </c>
      <c r="X994" s="25" t="s">
        <v>80</v>
      </c>
      <c r="Y994" s="25">
        <v>36</v>
      </c>
      <c r="Z994" s="25" t="s">
        <v>170</v>
      </c>
      <c r="AA994" s="25" t="s">
        <v>66</v>
      </c>
      <c r="AH994" s="25" t="s">
        <v>6825</v>
      </c>
      <c r="AI994" s="25" t="s">
        <v>61</v>
      </c>
      <c r="AJ994" s="25" t="s">
        <v>61</v>
      </c>
      <c r="AL994" s="25" t="s">
        <v>347</v>
      </c>
      <c r="AP994" s="25">
        <v>10</v>
      </c>
      <c r="AQ994" s="34">
        <v>41983</v>
      </c>
      <c r="AR994" s="34">
        <v>41983</v>
      </c>
      <c r="AS994" s="36">
        <f t="shared" si="47"/>
        <v>0</v>
      </c>
      <c r="AT994" s="25" t="s">
        <v>815</v>
      </c>
      <c r="AU994" s="25" t="s">
        <v>15</v>
      </c>
      <c r="AW994" s="38">
        <v>41983</v>
      </c>
      <c r="AX994" s="37" t="s">
        <v>720</v>
      </c>
      <c r="AY994" s="38">
        <v>41983</v>
      </c>
      <c r="CF994" s="38">
        <v>41990</v>
      </c>
    </row>
    <row r="995" spans="2:84">
      <c r="B995" s="25" t="s">
        <v>6826</v>
      </c>
      <c r="C995" s="25">
        <v>1316656</v>
      </c>
      <c r="D995" s="25" t="s">
        <v>94</v>
      </c>
      <c r="H995" s="25" t="s">
        <v>6823</v>
      </c>
      <c r="I995" s="25" t="s">
        <v>3050</v>
      </c>
      <c r="T995" s="25" t="s">
        <v>2718</v>
      </c>
      <c r="U995" s="25" t="s">
        <v>61</v>
      </c>
      <c r="V995" s="25" t="s">
        <v>61</v>
      </c>
      <c r="W995" s="25" t="s">
        <v>82</v>
      </c>
      <c r="X995" s="25" t="s">
        <v>63</v>
      </c>
      <c r="Y995" s="25">
        <v>23</v>
      </c>
      <c r="AB995" s="25">
        <v>36</v>
      </c>
      <c r="AC995" s="25" t="s">
        <v>81</v>
      </c>
      <c r="AD995" s="25">
        <v>55</v>
      </c>
      <c r="AE995" s="25" t="s">
        <v>66</v>
      </c>
      <c r="AH995" s="25" t="str">
        <f t="shared" si="49"/>
        <v xml:space="preserve">KR 23   36 C 55 SUR  </v>
      </c>
      <c r="AI995" s="25" t="s">
        <v>61</v>
      </c>
      <c r="AJ995" s="25" t="s">
        <v>61</v>
      </c>
      <c r="AL995" s="25" t="s">
        <v>347</v>
      </c>
      <c r="AP995" s="25">
        <v>10</v>
      </c>
      <c r="AQ995" s="34">
        <v>41983</v>
      </c>
      <c r="AR995" s="34">
        <v>41983</v>
      </c>
      <c r="AS995" s="36">
        <f t="shared" ref="AS995:AS1018" si="50">AR995-AQ995</f>
        <v>0</v>
      </c>
      <c r="AT995" s="25" t="s">
        <v>815</v>
      </c>
      <c r="AU995" s="25" t="s">
        <v>15</v>
      </c>
      <c r="AW995" s="38">
        <v>41983</v>
      </c>
      <c r="AX995" s="37" t="s">
        <v>720</v>
      </c>
      <c r="AY995" s="38">
        <v>41983</v>
      </c>
      <c r="CF995" s="38">
        <v>41990</v>
      </c>
    </row>
    <row r="996" spans="2:84">
      <c r="B996" s="25" t="s">
        <v>6827</v>
      </c>
      <c r="C996" s="25">
        <v>1316687</v>
      </c>
      <c r="E996" s="25" t="s">
        <v>101</v>
      </c>
      <c r="G996" s="25" t="s">
        <v>6828</v>
      </c>
      <c r="H996" s="25" t="s">
        <v>150</v>
      </c>
      <c r="I996" s="25" t="s">
        <v>6829</v>
      </c>
      <c r="J996" s="25" t="s">
        <v>80</v>
      </c>
      <c r="K996" s="25">
        <v>25</v>
      </c>
      <c r="M996" s="25" t="s">
        <v>66</v>
      </c>
      <c r="N996" s="25">
        <v>42</v>
      </c>
      <c r="P996" s="25">
        <v>40</v>
      </c>
      <c r="T996" s="25" t="str">
        <f>CONCATENATE(J996," ",K996," ",L996," ",M996," ",N996," ",O996," ",P996," ",Q996," ",R996," ",S996)</f>
        <v xml:space="preserve">CL 25  SUR 42  40   </v>
      </c>
      <c r="U996" s="25" t="s">
        <v>61</v>
      </c>
      <c r="V996" s="25">
        <v>3343942</v>
      </c>
      <c r="W996" s="25" t="s">
        <v>782</v>
      </c>
      <c r="AH996" s="25" t="s">
        <v>6830</v>
      </c>
      <c r="AI996" s="25" t="s">
        <v>61</v>
      </c>
      <c r="AJ996" s="25" t="s">
        <v>61</v>
      </c>
      <c r="AK996" s="25" t="s">
        <v>153</v>
      </c>
      <c r="AP996" s="25">
        <v>3</v>
      </c>
      <c r="AQ996" s="34">
        <v>41988</v>
      </c>
      <c r="AR996" s="34">
        <v>41992</v>
      </c>
      <c r="AS996" s="36">
        <f t="shared" si="50"/>
        <v>4</v>
      </c>
      <c r="AT996" s="25" t="s">
        <v>792</v>
      </c>
      <c r="AU996" s="25" t="s">
        <v>15</v>
      </c>
      <c r="AW996" s="38">
        <v>41992</v>
      </c>
      <c r="AX996" s="37" t="s">
        <v>85</v>
      </c>
      <c r="AY996" s="38">
        <v>41992</v>
      </c>
      <c r="CF996" s="38">
        <v>41999</v>
      </c>
    </row>
    <row r="997" spans="2:84">
      <c r="B997" s="25" t="s">
        <v>6831</v>
      </c>
      <c r="C997" s="25" t="s">
        <v>6832</v>
      </c>
      <c r="D997" s="25" t="s">
        <v>87</v>
      </c>
      <c r="H997" s="25" t="s">
        <v>1818</v>
      </c>
      <c r="I997" s="25" t="s">
        <v>273</v>
      </c>
      <c r="T997" s="25" t="s">
        <v>2718</v>
      </c>
      <c r="U997" s="25" t="s">
        <v>61</v>
      </c>
      <c r="V997" s="25" t="s">
        <v>61</v>
      </c>
      <c r="W997" s="25" t="s">
        <v>6833</v>
      </c>
      <c r="X997" s="25" t="s">
        <v>63</v>
      </c>
      <c r="Y997" s="25">
        <v>42</v>
      </c>
      <c r="Z997" s="25" t="s">
        <v>83</v>
      </c>
      <c r="AB997" s="25">
        <v>40</v>
      </c>
      <c r="AC997" s="25" t="s">
        <v>81</v>
      </c>
      <c r="AD997" s="25">
        <v>100</v>
      </c>
      <c r="AE997" s="25" t="s">
        <v>66</v>
      </c>
      <c r="AH997" s="25" t="str">
        <f t="shared" si="49"/>
        <v xml:space="preserve">KR 42 A  40 C 100 SUR  </v>
      </c>
      <c r="AI997" s="25" t="s">
        <v>61</v>
      </c>
      <c r="AJ997" s="25" t="s">
        <v>61</v>
      </c>
      <c r="AK997" s="25" t="s">
        <v>67</v>
      </c>
      <c r="AP997" s="25">
        <v>7</v>
      </c>
      <c r="AQ997" s="34">
        <v>41990</v>
      </c>
      <c r="AR997" s="34">
        <v>41995</v>
      </c>
      <c r="AS997" s="36">
        <f t="shared" si="50"/>
        <v>5</v>
      </c>
      <c r="AT997" s="25" t="s">
        <v>792</v>
      </c>
      <c r="AU997" s="25" t="s">
        <v>15</v>
      </c>
      <c r="AW997" s="38">
        <v>41995</v>
      </c>
      <c r="AX997" s="37" t="s">
        <v>85</v>
      </c>
      <c r="AY997" s="38">
        <v>41995</v>
      </c>
      <c r="CF997" s="38">
        <v>42037</v>
      </c>
    </row>
    <row r="998" spans="2:84">
      <c r="B998" s="25" t="s">
        <v>6834</v>
      </c>
      <c r="C998" s="25">
        <v>1316719</v>
      </c>
      <c r="D998" s="25" t="s">
        <v>3591</v>
      </c>
      <c r="H998" s="25" t="s">
        <v>6835</v>
      </c>
      <c r="I998" s="25" t="s">
        <v>3482</v>
      </c>
      <c r="T998" s="25" t="s">
        <v>2718</v>
      </c>
      <c r="U998" s="25" t="s">
        <v>61</v>
      </c>
      <c r="V998" s="25" t="s">
        <v>61</v>
      </c>
      <c r="W998" s="25" t="s">
        <v>6836</v>
      </c>
      <c r="X998" s="25" t="s">
        <v>63</v>
      </c>
      <c r="Y998" s="25">
        <v>27</v>
      </c>
      <c r="Z998" s="25" t="s">
        <v>65</v>
      </c>
      <c r="AB998" s="25">
        <v>24</v>
      </c>
      <c r="AC998" s="25" t="s">
        <v>136</v>
      </c>
      <c r="AD998" s="25">
        <v>41</v>
      </c>
      <c r="AE998" s="25" t="s">
        <v>66</v>
      </c>
      <c r="AF998" s="25" t="s">
        <v>315</v>
      </c>
      <c r="AG998" s="25">
        <v>303</v>
      </c>
      <c r="AH998" s="25" t="str">
        <f t="shared" si="49"/>
        <v>KR 27 G  24 DD 41 SUR E 303</v>
      </c>
      <c r="AI998" s="25" t="s">
        <v>61</v>
      </c>
      <c r="AJ998" s="25" t="s">
        <v>61</v>
      </c>
      <c r="AK998" s="25" t="s">
        <v>194</v>
      </c>
      <c r="AP998" s="25">
        <v>3</v>
      </c>
      <c r="AQ998" s="34">
        <v>41991</v>
      </c>
      <c r="AS998" s="36">
        <f t="shared" si="50"/>
        <v>-41991</v>
      </c>
      <c r="AT998" s="25" t="s">
        <v>792</v>
      </c>
      <c r="AU998" s="25" t="s">
        <v>15</v>
      </c>
      <c r="AW998" s="38">
        <v>41995</v>
      </c>
      <c r="AX998" s="37" t="s">
        <v>785</v>
      </c>
      <c r="AY998" s="38">
        <v>41995</v>
      </c>
      <c r="CF998" s="38">
        <v>42018</v>
      </c>
    </row>
    <row r="999" spans="2:84">
      <c r="B999" s="25" t="s">
        <v>6837</v>
      </c>
      <c r="C999" s="25">
        <v>1316693</v>
      </c>
      <c r="E999" s="25" t="s">
        <v>58</v>
      </c>
      <c r="H999" s="25" t="s">
        <v>482</v>
      </c>
      <c r="I999" s="25" t="s">
        <v>273</v>
      </c>
      <c r="T999" s="25" t="s">
        <v>2718</v>
      </c>
      <c r="U999" s="25" t="s">
        <v>61</v>
      </c>
      <c r="V999" s="25" t="s">
        <v>61</v>
      </c>
      <c r="W999" s="25" t="s">
        <v>82</v>
      </c>
      <c r="X999" s="25" t="s">
        <v>63</v>
      </c>
      <c r="Y999" s="25">
        <v>24</v>
      </c>
      <c r="Z999" s="25" t="s">
        <v>72</v>
      </c>
      <c r="AB999" s="25">
        <v>40</v>
      </c>
      <c r="AD999" s="25">
        <v>181</v>
      </c>
      <c r="AE999" s="25" t="s">
        <v>66</v>
      </c>
      <c r="AH999" s="25" t="str">
        <f t="shared" si="49"/>
        <v xml:space="preserve">KR 24 F  40  181 SUR  </v>
      </c>
      <c r="AI999" s="25" t="s">
        <v>61</v>
      </c>
      <c r="AJ999" s="25" t="s">
        <v>61</v>
      </c>
      <c r="AK999" s="25" t="s">
        <v>74</v>
      </c>
      <c r="AP999" s="25">
        <v>6</v>
      </c>
      <c r="AQ999" s="34">
        <v>41988</v>
      </c>
      <c r="AR999" s="34">
        <v>41995</v>
      </c>
      <c r="AS999" s="36">
        <f t="shared" si="50"/>
        <v>7</v>
      </c>
      <c r="AT999" s="25" t="s">
        <v>792</v>
      </c>
      <c r="AU999" s="25" t="s">
        <v>15</v>
      </c>
      <c r="AW999" s="38">
        <v>41995</v>
      </c>
      <c r="AX999" s="37" t="s">
        <v>85</v>
      </c>
      <c r="AY999" s="38">
        <v>41995</v>
      </c>
      <c r="CF999" s="38">
        <v>41999</v>
      </c>
    </row>
    <row r="1000" spans="2:84">
      <c r="B1000" s="25" t="s">
        <v>6838</v>
      </c>
      <c r="C1000" s="25">
        <v>1316698</v>
      </c>
      <c r="D1000" s="25" t="s">
        <v>87</v>
      </c>
      <c r="H1000" s="25" t="s">
        <v>6839</v>
      </c>
      <c r="I1000" s="25" t="s">
        <v>6840</v>
      </c>
      <c r="J1000" s="25" t="s">
        <v>80</v>
      </c>
      <c r="K1000" s="25">
        <v>39</v>
      </c>
      <c r="M1000" s="25" t="s">
        <v>66</v>
      </c>
      <c r="N1000" s="25">
        <v>45</v>
      </c>
      <c r="O1000" s="25" t="s">
        <v>104</v>
      </c>
      <c r="P1000" s="25">
        <v>38</v>
      </c>
      <c r="T1000" s="25" t="str">
        <f>CONCATENATE(J1000," ",K1000," ",L1000," ",M1000," ",N1000," ",O1000," ",P1000," ",Q1000," ",R1000," ",S1000)</f>
        <v xml:space="preserve">CL 39  SUR 45 B 38   </v>
      </c>
      <c r="U1000" s="46">
        <v>32438507</v>
      </c>
      <c r="V1000" s="25">
        <v>3327441</v>
      </c>
      <c r="W1000" s="25" t="s">
        <v>82</v>
      </c>
      <c r="X1000" s="25" t="s">
        <v>80</v>
      </c>
      <c r="Y1000" s="25">
        <v>39</v>
      </c>
      <c r="AA1000" s="25" t="s">
        <v>66</v>
      </c>
      <c r="AB1000" s="25">
        <v>45</v>
      </c>
      <c r="AC1000" s="25" t="s">
        <v>104</v>
      </c>
      <c r="AD1000" s="25">
        <v>74</v>
      </c>
      <c r="AG1000" s="25">
        <v>101</v>
      </c>
      <c r="AH1000" s="25" t="str">
        <f t="shared" si="49"/>
        <v>CL 39  SUR 45 B 74   101</v>
      </c>
      <c r="AI1000" s="25" t="s">
        <v>61</v>
      </c>
      <c r="AJ1000" s="25" t="s">
        <v>61</v>
      </c>
      <c r="AK1000" s="25" t="s">
        <v>3530</v>
      </c>
      <c r="AP1000" s="25">
        <v>8</v>
      </c>
      <c r="AQ1000" s="34">
        <v>41989</v>
      </c>
      <c r="AR1000" s="34">
        <v>41995</v>
      </c>
      <c r="AS1000" s="36">
        <f t="shared" si="50"/>
        <v>6</v>
      </c>
      <c r="AT1000" s="25" t="s">
        <v>792</v>
      </c>
      <c r="AU1000" s="25" t="s">
        <v>15</v>
      </c>
      <c r="AW1000" s="38">
        <v>41995</v>
      </c>
      <c r="AX1000" s="37" t="s">
        <v>85</v>
      </c>
      <c r="AY1000" s="38">
        <v>41995</v>
      </c>
      <c r="CF1000" s="38">
        <v>41999</v>
      </c>
    </row>
    <row r="1001" spans="2:84">
      <c r="B1001" s="25" t="s">
        <v>6841</v>
      </c>
      <c r="C1001" s="25">
        <v>1316410</v>
      </c>
      <c r="E1001" s="25" t="s">
        <v>101</v>
      </c>
      <c r="G1001" s="25" t="s">
        <v>6842</v>
      </c>
      <c r="H1001" s="25" t="s">
        <v>150</v>
      </c>
      <c r="I1001" s="25" t="s">
        <v>273</v>
      </c>
      <c r="T1001" s="25" t="s">
        <v>2718</v>
      </c>
      <c r="U1001" s="25" t="s">
        <v>61</v>
      </c>
      <c r="V1001" s="25" t="s">
        <v>61</v>
      </c>
      <c r="W1001" s="25" t="s">
        <v>6842</v>
      </c>
      <c r="X1001" s="25" t="s">
        <v>63</v>
      </c>
      <c r="Y1001" s="25">
        <v>24</v>
      </c>
      <c r="Z1001" s="25" t="s">
        <v>72</v>
      </c>
      <c r="AB1001" s="25">
        <v>34</v>
      </c>
      <c r="AC1001" s="25" t="s">
        <v>136</v>
      </c>
      <c r="AD1001" s="25">
        <v>52</v>
      </c>
      <c r="AE1001" s="25" t="s">
        <v>66</v>
      </c>
      <c r="AH1001" s="25" t="str">
        <f t="shared" ref="AH1001:AH1015" si="51">CONCATENATE(X1001," ",Y1001," ",Z1001," ",AA1001," ",AB1001," ",AC1001," ",AD1001," ",AE1001," ",AF1001," ",AG1001)</f>
        <v xml:space="preserve">KR 24 F  34 DD 52 SUR  </v>
      </c>
      <c r="AI1001" s="25" t="s">
        <v>61</v>
      </c>
      <c r="AJ1001" s="25">
        <v>2712227</v>
      </c>
      <c r="AK1001" s="25" t="s">
        <v>311</v>
      </c>
      <c r="AP1001" s="25">
        <v>5</v>
      </c>
      <c r="AQ1001" s="34">
        <v>41971</v>
      </c>
      <c r="AR1001" s="34">
        <v>41995</v>
      </c>
      <c r="AS1001" s="36">
        <f t="shared" si="50"/>
        <v>24</v>
      </c>
      <c r="AT1001" s="25" t="s">
        <v>792</v>
      </c>
      <c r="AU1001" s="25" t="s">
        <v>15</v>
      </c>
      <c r="AW1001" s="38">
        <v>41995</v>
      </c>
      <c r="AX1001" s="37" t="s">
        <v>85</v>
      </c>
      <c r="AY1001" s="38">
        <v>41995</v>
      </c>
      <c r="CF1001" s="38">
        <v>41999</v>
      </c>
    </row>
    <row r="1002" spans="2:84">
      <c r="B1002" s="25" t="s">
        <v>6843</v>
      </c>
      <c r="C1002" s="25">
        <v>1316701</v>
      </c>
      <c r="D1002" s="25" t="s">
        <v>3591</v>
      </c>
      <c r="H1002" s="25" t="s">
        <v>6844</v>
      </c>
      <c r="I1002" s="25" t="s">
        <v>3050</v>
      </c>
      <c r="T1002" s="25" t="s">
        <v>2718</v>
      </c>
      <c r="U1002" s="25" t="s">
        <v>61</v>
      </c>
      <c r="V1002" s="25" t="s">
        <v>61</v>
      </c>
      <c r="W1002" s="25" t="s">
        <v>6845</v>
      </c>
      <c r="X1002" s="25" t="s">
        <v>146</v>
      </c>
      <c r="Y1002" s="25">
        <v>33</v>
      </c>
      <c r="Z1002" s="25" t="s">
        <v>83</v>
      </c>
      <c r="AA1002" s="25" t="s">
        <v>66</v>
      </c>
      <c r="AB1002" s="25">
        <v>31</v>
      </c>
      <c r="AD1002" s="25">
        <v>51</v>
      </c>
      <c r="AG1002" s="25" t="s">
        <v>6846</v>
      </c>
      <c r="AH1002" s="25" t="str">
        <f t="shared" si="51"/>
        <v>TR 33 A SUR 31  51   201-301</v>
      </c>
      <c r="AI1002" s="25" t="s">
        <v>61</v>
      </c>
      <c r="AJ1002" s="25" t="s">
        <v>61</v>
      </c>
      <c r="AK1002" s="25" t="s">
        <v>449</v>
      </c>
      <c r="AP1002" s="25">
        <v>3</v>
      </c>
      <c r="AQ1002" s="34">
        <v>41990</v>
      </c>
      <c r="AR1002" s="34">
        <v>41989</v>
      </c>
      <c r="AS1002" s="36">
        <f t="shared" si="50"/>
        <v>-1</v>
      </c>
      <c r="AT1002" s="25" t="s">
        <v>792</v>
      </c>
      <c r="AU1002" s="25" t="s">
        <v>15</v>
      </c>
      <c r="AW1002" s="38">
        <v>41989</v>
      </c>
      <c r="AX1002" s="37" t="s">
        <v>85</v>
      </c>
      <c r="AY1002" s="38">
        <v>41989</v>
      </c>
    </row>
    <row r="1003" spans="2:84">
      <c r="B1003" s="25" t="s">
        <v>6847</v>
      </c>
      <c r="C1003" s="25" t="s">
        <v>6848</v>
      </c>
      <c r="D1003" s="25" t="s">
        <v>94</v>
      </c>
      <c r="H1003" s="25" t="s">
        <v>6849</v>
      </c>
      <c r="I1003" s="25" t="s">
        <v>1673</v>
      </c>
      <c r="J1003" s="25" t="s">
        <v>80</v>
      </c>
      <c r="K1003" s="25">
        <v>25</v>
      </c>
      <c r="L1003" s="25" t="s">
        <v>81</v>
      </c>
      <c r="M1003" s="25" t="s">
        <v>66</v>
      </c>
      <c r="N1003" s="25">
        <v>25</v>
      </c>
      <c r="O1003" s="25" t="s">
        <v>104</v>
      </c>
      <c r="P1003" s="25">
        <v>30</v>
      </c>
      <c r="S1003" s="25">
        <v>101</v>
      </c>
      <c r="T1003" s="25" t="str">
        <f>CONCATENATE(J1003," ",K1003," ",L1003," ",M1003," ",N1003," ",O1003," ",P1003," ",Q1003," ",R1003," ",S1003)</f>
        <v>CL 25 C SUR 25 B 30   101</v>
      </c>
      <c r="U1003" s="46">
        <v>70548619</v>
      </c>
      <c r="V1003" s="25" t="s">
        <v>6850</v>
      </c>
      <c r="W1003" s="25" t="s">
        <v>6851</v>
      </c>
      <c r="X1003" s="25" t="s">
        <v>63</v>
      </c>
      <c r="Y1003" s="25">
        <v>23</v>
      </c>
      <c r="AB1003" s="25">
        <v>53</v>
      </c>
      <c r="AE1003" s="25" t="s">
        <v>66</v>
      </c>
      <c r="AH1003" s="25" t="str">
        <f t="shared" si="51"/>
        <v xml:space="preserve">KR 23   53   SUR  </v>
      </c>
      <c r="AI1003" s="25" t="s">
        <v>61</v>
      </c>
      <c r="AJ1003" s="25" t="s">
        <v>61</v>
      </c>
      <c r="AK1003" s="25" t="s">
        <v>99</v>
      </c>
      <c r="AP1003" s="25">
        <v>4</v>
      </c>
      <c r="AQ1003" s="34">
        <v>41970</v>
      </c>
      <c r="AS1003" s="36">
        <f t="shared" si="50"/>
        <v>-41970</v>
      </c>
      <c r="AT1003" s="25" t="s">
        <v>792</v>
      </c>
      <c r="AU1003" s="25" t="s">
        <v>202</v>
      </c>
    </row>
    <row r="1004" spans="2:84">
      <c r="B1004" s="25" t="s">
        <v>6852</v>
      </c>
      <c r="C1004" s="25">
        <v>1316724</v>
      </c>
      <c r="D1004" s="25" t="s">
        <v>125</v>
      </c>
      <c r="H1004" s="25" t="s">
        <v>6853</v>
      </c>
      <c r="I1004" s="25" t="s">
        <v>273</v>
      </c>
      <c r="T1004" s="25" t="s">
        <v>2718</v>
      </c>
      <c r="U1004" s="25" t="s">
        <v>61</v>
      </c>
      <c r="V1004" s="25" t="s">
        <v>61</v>
      </c>
      <c r="W1004" s="25" t="s">
        <v>82</v>
      </c>
      <c r="X1004" s="25" t="s">
        <v>146</v>
      </c>
      <c r="Y1004" s="25">
        <v>35</v>
      </c>
      <c r="Z1004" s="25" t="s">
        <v>81</v>
      </c>
      <c r="AA1004" s="25" t="s">
        <v>66</v>
      </c>
      <c r="AB1004" s="25">
        <v>32</v>
      </c>
      <c r="AD1004" s="25">
        <v>87</v>
      </c>
      <c r="AH1004" s="25" t="str">
        <f t="shared" si="51"/>
        <v xml:space="preserve">TR 35 C SUR 32  87   </v>
      </c>
      <c r="AI1004" s="25" t="s">
        <v>61</v>
      </c>
      <c r="AJ1004" s="25" t="s">
        <v>61</v>
      </c>
      <c r="AK1004" s="25" t="s">
        <v>232</v>
      </c>
      <c r="AP1004" s="25">
        <v>9</v>
      </c>
      <c r="AQ1004" s="34">
        <v>41991</v>
      </c>
      <c r="AS1004" s="36">
        <f t="shared" si="50"/>
        <v>-41991</v>
      </c>
      <c r="AT1004" s="25" t="s">
        <v>792</v>
      </c>
      <c r="AU1004" s="25" t="s">
        <v>15</v>
      </c>
      <c r="AW1004" s="38">
        <v>41996</v>
      </c>
      <c r="AX1004" s="37" t="s">
        <v>85</v>
      </c>
    </row>
    <row r="1005" spans="2:84">
      <c r="B1005" s="25" t="s">
        <v>6854</v>
      </c>
      <c r="C1005" s="25">
        <v>1316761</v>
      </c>
      <c r="E1005" s="25" t="s">
        <v>101</v>
      </c>
      <c r="H1005" s="25" t="s">
        <v>6855</v>
      </c>
      <c r="I1005" s="25" t="s">
        <v>273</v>
      </c>
      <c r="T1005" s="25" t="s">
        <v>2718</v>
      </c>
      <c r="U1005" s="25" t="s">
        <v>61</v>
      </c>
      <c r="V1005" s="25" t="s">
        <v>61</v>
      </c>
      <c r="W1005" s="25" t="s">
        <v>82</v>
      </c>
      <c r="X1005" s="25" t="s">
        <v>80</v>
      </c>
      <c r="Y1005" s="25">
        <v>47</v>
      </c>
      <c r="AA1005" s="25" t="s">
        <v>66</v>
      </c>
      <c r="AB1005" s="25">
        <v>39</v>
      </c>
      <c r="AC1005" s="25" t="s">
        <v>104</v>
      </c>
      <c r="AD1005" s="25">
        <v>38</v>
      </c>
      <c r="AH1005" s="25" t="str">
        <f t="shared" si="51"/>
        <v xml:space="preserve">CL 47  SUR 39 B 38   </v>
      </c>
      <c r="AI1005" s="25" t="s">
        <v>61</v>
      </c>
      <c r="AJ1005" s="25" t="s">
        <v>61</v>
      </c>
      <c r="AK1005" s="25" t="s">
        <v>3626</v>
      </c>
      <c r="AP1005" s="25">
        <v>7</v>
      </c>
      <c r="AQ1005" s="34">
        <v>41995</v>
      </c>
      <c r="AR1005" s="34">
        <v>42009</v>
      </c>
      <c r="AS1005" s="36">
        <f t="shared" si="50"/>
        <v>14</v>
      </c>
      <c r="AT1005" s="25" t="s">
        <v>792</v>
      </c>
      <c r="AU1005" s="25" t="s">
        <v>15</v>
      </c>
      <c r="AW1005" s="38">
        <v>42009</v>
      </c>
      <c r="AX1005" s="37" t="s">
        <v>85</v>
      </c>
      <c r="AY1005" s="38">
        <v>42009</v>
      </c>
      <c r="CF1005" s="38">
        <v>42010</v>
      </c>
    </row>
    <row r="1006" spans="2:84">
      <c r="B1006" s="25" t="s">
        <v>6856</v>
      </c>
      <c r="C1006" s="25">
        <v>1316745</v>
      </c>
      <c r="E1006" s="25" t="s">
        <v>58</v>
      </c>
      <c r="H1006" s="25" t="s">
        <v>6857</v>
      </c>
      <c r="I1006" s="25" t="s">
        <v>6591</v>
      </c>
      <c r="J1006" s="25" t="s">
        <v>63</v>
      </c>
      <c r="K1006" s="25">
        <v>31</v>
      </c>
      <c r="N1006" s="25">
        <v>41</v>
      </c>
      <c r="P1006" s="25">
        <v>64</v>
      </c>
      <c r="Q1006" s="25" t="s">
        <v>66</v>
      </c>
      <c r="R1006" s="25" t="s">
        <v>6858</v>
      </c>
      <c r="T1006" s="25" t="str">
        <f>CONCATENATE(J1006," ",K1006," ",L1006," ",M1006," ",N1006," ",O1006," ",P1006," ",Q1006," ",R1006," ",S1006)</f>
        <v xml:space="preserve">KR 31   41  64 SUR 3.6 </v>
      </c>
      <c r="U1006" s="25" t="s">
        <v>61</v>
      </c>
      <c r="V1006" s="25" t="s">
        <v>61</v>
      </c>
      <c r="W1006" s="25" t="s">
        <v>82</v>
      </c>
      <c r="AH1006" s="25" t="s">
        <v>61</v>
      </c>
      <c r="AI1006" s="25" t="s">
        <v>61</v>
      </c>
      <c r="AJ1006" s="25" t="s">
        <v>61</v>
      </c>
      <c r="AK1006" s="25" t="s">
        <v>67</v>
      </c>
      <c r="AP1006" s="25">
        <v>7</v>
      </c>
      <c r="AQ1006" s="34">
        <v>41992</v>
      </c>
      <c r="AS1006" s="36">
        <f t="shared" si="50"/>
        <v>-41992</v>
      </c>
      <c r="AT1006" s="25" t="s">
        <v>792</v>
      </c>
      <c r="AU1006" s="25" t="s">
        <v>15</v>
      </c>
      <c r="AW1006" s="38">
        <v>42009</v>
      </c>
      <c r="AX1006" s="37" t="s">
        <v>85</v>
      </c>
    </row>
    <row r="1007" spans="2:84">
      <c r="B1007" s="25" t="s">
        <v>6859</v>
      </c>
      <c r="C1007" s="25">
        <v>1316688</v>
      </c>
      <c r="D1007" s="25" t="s">
        <v>3591</v>
      </c>
      <c r="H1007" s="25" t="s">
        <v>341</v>
      </c>
      <c r="I1007" s="25" t="s">
        <v>6860</v>
      </c>
      <c r="J1007" s="25" t="s">
        <v>146</v>
      </c>
      <c r="K1007" s="25">
        <v>35</v>
      </c>
      <c r="L1007" s="25" t="s">
        <v>170</v>
      </c>
      <c r="M1007" s="25" t="s">
        <v>66</v>
      </c>
      <c r="N1007" s="25">
        <v>29</v>
      </c>
      <c r="P1007" s="25">
        <v>24</v>
      </c>
      <c r="S1007" s="25" t="s">
        <v>6861</v>
      </c>
      <c r="T1007" s="25" t="str">
        <f>CONCATENATE(J1007," ",K1007," ",L1007," ",M1007," ",N1007," ",O1007," ",P1007," ",Q1007," ",R1007," ",S1007)</f>
        <v>TR 35 D SUR 29  24   p2</v>
      </c>
      <c r="U1007" s="46">
        <v>42889963</v>
      </c>
      <c r="V1007" s="25">
        <v>2767350</v>
      </c>
      <c r="W1007" s="25" t="s">
        <v>6862</v>
      </c>
      <c r="X1007" s="25" t="s">
        <v>146</v>
      </c>
      <c r="Y1007" s="25">
        <v>35</v>
      </c>
      <c r="Z1007" s="25" t="s">
        <v>170</v>
      </c>
      <c r="AA1007" s="25" t="s">
        <v>66</v>
      </c>
      <c r="AH1007" s="25" t="str">
        <f t="shared" si="51"/>
        <v xml:space="preserve">TR 35 D SUR      </v>
      </c>
      <c r="AI1007" s="25" t="s">
        <v>61</v>
      </c>
      <c r="AJ1007" s="25" t="s">
        <v>61</v>
      </c>
      <c r="AK1007" s="25" t="s">
        <v>262</v>
      </c>
      <c r="AP1007" s="25">
        <v>3</v>
      </c>
      <c r="AQ1007" s="34">
        <v>41988</v>
      </c>
      <c r="AS1007" s="36">
        <f t="shared" si="50"/>
        <v>-41988</v>
      </c>
      <c r="AT1007" s="25" t="s">
        <v>806</v>
      </c>
      <c r="AU1007" s="25" t="s">
        <v>1735</v>
      </c>
    </row>
    <row r="1008" spans="2:84">
      <c r="B1008" s="25" t="s">
        <v>6863</v>
      </c>
      <c r="C1008" s="25" t="s">
        <v>6864</v>
      </c>
      <c r="D1008" s="25" t="s">
        <v>87</v>
      </c>
      <c r="H1008" s="25" t="s">
        <v>6865</v>
      </c>
      <c r="I1008" s="25" t="s">
        <v>6866</v>
      </c>
      <c r="S1008" s="25" t="s">
        <v>6867</v>
      </c>
      <c r="T1008" s="25" t="str">
        <f>CONCATENATE(J1008," ",K1008," ",L1008," ",M1008," ",N1008," ",O1008," ",P1008," ",Q1008," ",R1008," ",S1008)</f>
        <v xml:space="preserve">         Km 17</v>
      </c>
      <c r="U1008" s="46">
        <v>8389694</v>
      </c>
      <c r="V1008" s="25">
        <v>3006654781</v>
      </c>
      <c r="W1008" s="25" t="s">
        <v>6868</v>
      </c>
      <c r="X1008" s="25" t="s">
        <v>63</v>
      </c>
      <c r="Y1008" s="25">
        <v>34</v>
      </c>
      <c r="AB1008" s="25">
        <v>7</v>
      </c>
      <c r="AD1008" s="25">
        <v>30</v>
      </c>
      <c r="AG1008" s="25">
        <v>202</v>
      </c>
      <c r="AH1008" s="25" t="str">
        <f t="shared" si="51"/>
        <v>KR 34   7  30   202</v>
      </c>
      <c r="AI1008" s="25" t="s">
        <v>61</v>
      </c>
      <c r="AJ1008" s="25" t="s">
        <v>6869</v>
      </c>
      <c r="AL1008" s="25" t="s">
        <v>91</v>
      </c>
      <c r="AP1008" s="25">
        <v>12</v>
      </c>
      <c r="AQ1008" s="34">
        <v>41989</v>
      </c>
      <c r="AS1008" s="36">
        <f t="shared" si="50"/>
        <v>-41989</v>
      </c>
      <c r="AT1008" s="25" t="s">
        <v>792</v>
      </c>
      <c r="AU1008" s="25" t="s">
        <v>15</v>
      </c>
      <c r="AV1008" s="25" t="s">
        <v>6870</v>
      </c>
    </row>
    <row r="1009" spans="2:84">
      <c r="B1009" s="25" t="s">
        <v>6871</v>
      </c>
      <c r="C1009" s="25" t="s">
        <v>6872</v>
      </c>
      <c r="D1009" s="25" t="s">
        <v>3591</v>
      </c>
      <c r="G1009" s="25" t="s">
        <v>6625</v>
      </c>
      <c r="H1009" s="25" t="s">
        <v>341</v>
      </c>
      <c r="I1009" s="25" t="s">
        <v>6873</v>
      </c>
      <c r="J1009" s="25" t="s">
        <v>80</v>
      </c>
      <c r="K1009" s="25">
        <v>39</v>
      </c>
      <c r="L1009" s="25" t="s">
        <v>83</v>
      </c>
      <c r="M1009" s="25" t="s">
        <v>66</v>
      </c>
      <c r="N1009" s="25">
        <v>27</v>
      </c>
      <c r="O1009" s="25" t="s">
        <v>104</v>
      </c>
      <c r="P1009" s="25">
        <v>40</v>
      </c>
      <c r="S1009" s="25">
        <v>18</v>
      </c>
      <c r="T1009" s="25" t="str">
        <f>CONCATENATE(J1009," ",K1009," ",L1009," ",M1009," ",N1009," ",O1009," ",P1009," ",Q1009," ",R1009," ",S1009)</f>
        <v>CL 39 A SUR 27 B 40   18</v>
      </c>
      <c r="U1009" s="46">
        <v>43036173</v>
      </c>
      <c r="V1009" s="25">
        <v>3025490</v>
      </c>
      <c r="W1009" s="25" t="s">
        <v>6874</v>
      </c>
      <c r="X1009" s="25" t="s">
        <v>80</v>
      </c>
      <c r="Y1009" s="25">
        <v>39</v>
      </c>
      <c r="Z1009" s="25" t="s">
        <v>83</v>
      </c>
      <c r="AA1009" s="25" t="s">
        <v>66</v>
      </c>
      <c r="AB1009" s="25">
        <v>27</v>
      </c>
      <c r="AC1009" s="25" t="s">
        <v>104</v>
      </c>
      <c r="AD1009" s="25">
        <v>40</v>
      </c>
      <c r="AG1009" s="25">
        <v>98</v>
      </c>
      <c r="AH1009" s="25" t="str">
        <f t="shared" si="51"/>
        <v>CL 39 A SUR 27 B 40   98</v>
      </c>
      <c r="AI1009" s="25" t="s">
        <v>61</v>
      </c>
      <c r="AK1009" s="25" t="s">
        <v>3937</v>
      </c>
      <c r="AP1009" s="25">
        <v>6</v>
      </c>
      <c r="AQ1009" s="34">
        <v>41991</v>
      </c>
      <c r="AS1009" s="36">
        <f t="shared" si="50"/>
        <v>-41991</v>
      </c>
      <c r="AT1009" s="25" t="s">
        <v>806</v>
      </c>
      <c r="AU1009" s="25" t="s">
        <v>1735</v>
      </c>
    </row>
    <row r="1010" spans="2:84">
      <c r="B1010" s="25" t="s">
        <v>6875</v>
      </c>
      <c r="C1010" s="25" t="s">
        <v>6876</v>
      </c>
      <c r="D1010" s="25" t="s">
        <v>87</v>
      </c>
      <c r="G1010" s="25" t="s">
        <v>6877</v>
      </c>
      <c r="H1010" s="25" t="s">
        <v>6878</v>
      </c>
      <c r="I1010" s="25" t="s">
        <v>273</v>
      </c>
      <c r="T1010" s="25" t="s">
        <v>2718</v>
      </c>
      <c r="U1010" s="25" t="s">
        <v>61</v>
      </c>
      <c r="V1010" s="25" t="s">
        <v>61</v>
      </c>
      <c r="W1010" s="25" t="s">
        <v>6879</v>
      </c>
      <c r="X1010" s="25" t="s">
        <v>63</v>
      </c>
      <c r="Y1010" s="25">
        <v>42</v>
      </c>
      <c r="Z1010" s="25" t="s">
        <v>83</v>
      </c>
      <c r="AB1010" s="25">
        <v>40</v>
      </c>
      <c r="AC1010" s="25" t="s">
        <v>81</v>
      </c>
      <c r="AD1010" s="25">
        <v>100</v>
      </c>
      <c r="AE1010" s="25" t="s">
        <v>66</v>
      </c>
      <c r="AH1010" s="25" t="str">
        <f t="shared" si="51"/>
        <v xml:space="preserve">KR 42 A  40 C 100 SUR  </v>
      </c>
      <c r="AI1010" s="25" t="s">
        <v>61</v>
      </c>
      <c r="AJ1010" s="25" t="s">
        <v>61</v>
      </c>
      <c r="AK1010" s="25" t="s">
        <v>3626</v>
      </c>
      <c r="AP1010" s="25">
        <v>7</v>
      </c>
      <c r="AQ1010" s="34">
        <v>41991</v>
      </c>
      <c r="AS1010" s="36">
        <f t="shared" si="50"/>
        <v>-41991</v>
      </c>
      <c r="AT1010" s="25" t="s">
        <v>792</v>
      </c>
      <c r="AU1010" s="25" t="s">
        <v>15</v>
      </c>
      <c r="AW1010" s="38">
        <v>42010</v>
      </c>
      <c r="AX1010" s="37" t="s">
        <v>85</v>
      </c>
    </row>
    <row r="1011" spans="2:84">
      <c r="B1011" s="25" t="s">
        <v>6880</v>
      </c>
      <c r="C1011" s="25">
        <v>165511</v>
      </c>
      <c r="D1011" s="25" t="s">
        <v>87</v>
      </c>
      <c r="H1011" s="25" t="s">
        <v>6881</v>
      </c>
      <c r="I1011" s="25" t="s">
        <v>6882</v>
      </c>
      <c r="T1011" s="25" t="s">
        <v>2718</v>
      </c>
      <c r="U1011" s="46">
        <v>21363144</v>
      </c>
      <c r="V1011" s="25">
        <v>3170594</v>
      </c>
      <c r="W1011" s="25" t="s">
        <v>6883</v>
      </c>
      <c r="X1011" s="25" t="s">
        <v>80</v>
      </c>
      <c r="Y1011" s="25">
        <v>23</v>
      </c>
      <c r="AA1011" s="25" t="s">
        <v>66</v>
      </c>
      <c r="AB1011" s="25">
        <v>25</v>
      </c>
      <c r="AC1011" s="25" t="s">
        <v>104</v>
      </c>
      <c r="AD1011" s="25">
        <v>12</v>
      </c>
      <c r="AH1011" s="25" t="str">
        <f t="shared" si="51"/>
        <v xml:space="preserve">CL 23  SUR 25 B 12   </v>
      </c>
      <c r="AI1011" s="25" t="s">
        <v>61</v>
      </c>
      <c r="AJ1011" s="25" t="s">
        <v>61</v>
      </c>
      <c r="AK1011" s="25" t="s">
        <v>184</v>
      </c>
      <c r="AP1011" s="25">
        <v>4</v>
      </c>
      <c r="AQ1011" s="34">
        <v>41995</v>
      </c>
      <c r="AR1011" s="34">
        <v>42010</v>
      </c>
      <c r="AS1011" s="36">
        <f t="shared" si="50"/>
        <v>15</v>
      </c>
      <c r="AT1011" s="25" t="s">
        <v>792</v>
      </c>
      <c r="AU1011" s="25" t="s">
        <v>15</v>
      </c>
      <c r="AW1011" s="38">
        <v>42010</v>
      </c>
      <c r="AX1011" s="37" t="s">
        <v>85</v>
      </c>
      <c r="AY1011" s="38">
        <v>42010</v>
      </c>
      <c r="CF1011" s="38">
        <v>42020</v>
      </c>
    </row>
    <row r="1012" spans="2:84">
      <c r="B1012" s="25" t="s">
        <v>6884</v>
      </c>
      <c r="C1012" s="25">
        <v>1316757</v>
      </c>
      <c r="E1012" s="25" t="s">
        <v>101</v>
      </c>
      <c r="H1012" s="25" t="s">
        <v>6885</v>
      </c>
      <c r="I1012" s="25" t="s">
        <v>6886</v>
      </c>
      <c r="J1012" s="25" t="s">
        <v>80</v>
      </c>
      <c r="K1012" s="25">
        <v>49</v>
      </c>
      <c r="L1012" s="25" t="s">
        <v>170</v>
      </c>
      <c r="M1012" s="25" t="s">
        <v>66</v>
      </c>
      <c r="N1012" s="25">
        <v>40</v>
      </c>
      <c r="O1012" s="25" t="s">
        <v>83</v>
      </c>
      <c r="P1012" s="25">
        <v>145</v>
      </c>
      <c r="S1012" s="25">
        <v>150</v>
      </c>
      <c r="T1012" s="25" t="str">
        <f>CONCATENATE(J1012," ",K1012," ",L1012," ",M1012," ",N1012," ",O1012," ",P1012," ",Q1012," ",R1012," ",S1012)</f>
        <v>CL 49 D SUR 40 A 145   150</v>
      </c>
      <c r="U1012" s="46">
        <v>248382</v>
      </c>
      <c r="V1012" s="25" t="s">
        <v>61</v>
      </c>
      <c r="W1012" s="25" t="s">
        <v>6887</v>
      </c>
      <c r="X1012" s="25" t="s">
        <v>80</v>
      </c>
      <c r="Y1012" s="25">
        <v>49</v>
      </c>
      <c r="Z1012" s="25" t="s">
        <v>170</v>
      </c>
      <c r="AA1012" s="25" t="s">
        <v>66</v>
      </c>
      <c r="AB1012" s="25">
        <v>40</v>
      </c>
      <c r="AC1012" s="25" t="s">
        <v>83</v>
      </c>
      <c r="AD1012" s="25">
        <v>145</v>
      </c>
      <c r="AG1012" s="25">
        <v>148</v>
      </c>
      <c r="AH1012" s="25" t="str">
        <f t="shared" si="51"/>
        <v>CL 49 D SUR 40 A 145   148</v>
      </c>
      <c r="AI1012" s="25" t="s">
        <v>61</v>
      </c>
      <c r="AJ1012" s="25" t="s">
        <v>61</v>
      </c>
      <c r="AK1012" s="25" t="s">
        <v>225</v>
      </c>
      <c r="AP1012" s="25">
        <v>7</v>
      </c>
      <c r="AQ1012" s="34">
        <v>41995</v>
      </c>
      <c r="AS1012" s="36">
        <f t="shared" si="50"/>
        <v>-41995</v>
      </c>
      <c r="AT1012" s="25" t="s">
        <v>792</v>
      </c>
      <c r="AU1012" s="25" t="s">
        <v>15</v>
      </c>
      <c r="AW1012" s="38">
        <v>41645</v>
      </c>
      <c r="AX1012" s="37" t="s">
        <v>85</v>
      </c>
    </row>
    <row r="1013" spans="2:84">
      <c r="B1013" s="25" t="s">
        <v>6888</v>
      </c>
      <c r="C1013" s="25">
        <v>1316720</v>
      </c>
      <c r="D1013" s="25" t="s">
        <v>3591</v>
      </c>
      <c r="H1013" s="25" t="s">
        <v>6889</v>
      </c>
      <c r="I1013" s="25" t="s">
        <v>3482</v>
      </c>
      <c r="T1013" s="25" t="s">
        <v>2718</v>
      </c>
      <c r="U1013" s="25" t="s">
        <v>61</v>
      </c>
      <c r="V1013" s="25" t="s">
        <v>61</v>
      </c>
      <c r="W1013" s="25" t="s">
        <v>6890</v>
      </c>
      <c r="X1013" s="25" t="s">
        <v>63</v>
      </c>
      <c r="Y1013" s="25">
        <v>27</v>
      </c>
      <c r="Z1013" s="25" t="s">
        <v>65</v>
      </c>
      <c r="AB1013" s="25">
        <v>34</v>
      </c>
      <c r="AC1013" s="25" t="s">
        <v>136</v>
      </c>
      <c r="AD1013" s="25">
        <v>41</v>
      </c>
      <c r="AE1013" s="25" t="s">
        <v>66</v>
      </c>
      <c r="AF1013" s="25" t="s">
        <v>315</v>
      </c>
      <c r="AG1013" s="25">
        <v>102</v>
      </c>
      <c r="AH1013" s="25" t="str">
        <f t="shared" si="51"/>
        <v>KR 27 G  34 DD 41 SUR E 102</v>
      </c>
      <c r="AI1013" s="25" t="s">
        <v>61</v>
      </c>
      <c r="AJ1013" s="25" t="s">
        <v>61</v>
      </c>
      <c r="AK1013" s="25" t="s">
        <v>194</v>
      </c>
      <c r="AP1013" s="25">
        <v>3</v>
      </c>
      <c r="AQ1013" s="34">
        <v>41991</v>
      </c>
      <c r="AS1013" s="36">
        <f t="shared" si="50"/>
        <v>-41991</v>
      </c>
      <c r="AT1013" s="25" t="s">
        <v>792</v>
      </c>
      <c r="AU1013" s="25" t="s">
        <v>202</v>
      </c>
    </row>
    <row r="1014" spans="2:84">
      <c r="B1014" s="25" t="s">
        <v>6891</v>
      </c>
      <c r="C1014" s="25">
        <v>1316709</v>
      </c>
      <c r="E1014" s="25" t="s">
        <v>101</v>
      </c>
      <c r="H1014" s="25" t="s">
        <v>6892</v>
      </c>
      <c r="I1014" s="25" t="s">
        <v>6893</v>
      </c>
      <c r="J1014" s="25" t="s">
        <v>63</v>
      </c>
      <c r="K1014" s="25">
        <v>40</v>
      </c>
      <c r="N1014" s="25">
        <v>47</v>
      </c>
      <c r="P1014" s="25">
        <v>36</v>
      </c>
      <c r="Q1014" s="25" t="s">
        <v>66</v>
      </c>
      <c r="T1014" s="25" t="str">
        <f>CONCATENATE(J1014," ",K1014," ",L1014," ",M1014," ",N1014," ",O1014," ",P1014," ",Q1014," ",R1014," ",S1014)</f>
        <v xml:space="preserve">KR 40   47  36 SUR  </v>
      </c>
      <c r="U1014" s="46">
        <v>98546381</v>
      </c>
      <c r="V1014" s="25">
        <v>3007046950</v>
      </c>
      <c r="W1014" s="25" t="s">
        <v>5283</v>
      </c>
      <c r="X1014" s="25" t="s">
        <v>63</v>
      </c>
      <c r="Y1014" s="25">
        <v>40</v>
      </c>
      <c r="AB1014" s="25">
        <v>47</v>
      </c>
      <c r="AD1014" s="25">
        <v>44</v>
      </c>
      <c r="AE1014" s="25" t="s">
        <v>66</v>
      </c>
      <c r="AH1014" s="25" t="str">
        <f t="shared" si="51"/>
        <v xml:space="preserve">KR 40   47  44 SUR  </v>
      </c>
      <c r="AI1014" s="25" t="s">
        <v>61</v>
      </c>
      <c r="AJ1014" s="25" t="s">
        <v>61</v>
      </c>
      <c r="AK1014" s="25" t="s">
        <v>3626</v>
      </c>
      <c r="AP1014" s="25">
        <v>7</v>
      </c>
      <c r="AQ1014" s="34">
        <v>41990</v>
      </c>
      <c r="AR1014" s="34">
        <v>41964</v>
      </c>
      <c r="AS1014" s="36">
        <f t="shared" si="50"/>
        <v>-26</v>
      </c>
      <c r="AT1014" s="25" t="s">
        <v>815</v>
      </c>
      <c r="AU1014" s="25" t="s">
        <v>15</v>
      </c>
      <c r="AW1014" s="38">
        <v>41964</v>
      </c>
      <c r="AX1014" s="37" t="s">
        <v>85</v>
      </c>
      <c r="AY1014" s="38">
        <v>41964</v>
      </c>
      <c r="CF1014" s="38">
        <v>41964</v>
      </c>
    </row>
    <row r="1015" spans="2:84">
      <c r="B1015" s="25" t="s">
        <v>6894</v>
      </c>
      <c r="C1015" s="25">
        <v>1316758</v>
      </c>
      <c r="E1015" s="25" t="s">
        <v>101</v>
      </c>
      <c r="H1015" s="25" t="s">
        <v>6594</v>
      </c>
      <c r="I1015" s="25" t="s">
        <v>231</v>
      </c>
      <c r="T1015" s="25" t="s">
        <v>2718</v>
      </c>
      <c r="U1015" s="25" t="s">
        <v>61</v>
      </c>
      <c r="V1015" s="25" t="s">
        <v>61</v>
      </c>
      <c r="W1015" s="25" t="s">
        <v>1469</v>
      </c>
      <c r="X1015" s="25" t="s">
        <v>80</v>
      </c>
      <c r="Y1015" s="25">
        <v>26</v>
      </c>
      <c r="Z1015" s="25" t="s">
        <v>104</v>
      </c>
      <c r="AA1015" s="25" t="s">
        <v>66</v>
      </c>
      <c r="AB1015" s="25">
        <v>42</v>
      </c>
      <c r="AC1015" s="25" t="s">
        <v>104</v>
      </c>
      <c r="AD1015" s="25">
        <v>26</v>
      </c>
      <c r="AH1015" s="25" t="str">
        <f t="shared" si="51"/>
        <v xml:space="preserve">CL 26 B SUR 42 B 26   </v>
      </c>
      <c r="AI1015" s="25" t="s">
        <v>61</v>
      </c>
      <c r="AJ1015" s="25" t="s">
        <v>61</v>
      </c>
      <c r="AK1015" s="25" t="s">
        <v>153</v>
      </c>
      <c r="AP1015" s="25">
        <v>3</v>
      </c>
      <c r="AQ1015" s="34">
        <v>41995</v>
      </c>
      <c r="AR1015" s="34">
        <v>41992</v>
      </c>
      <c r="AS1015" s="36">
        <f t="shared" si="50"/>
        <v>-3</v>
      </c>
      <c r="AT1015" s="25" t="s">
        <v>792</v>
      </c>
      <c r="AU1015" s="25" t="s">
        <v>252</v>
      </c>
      <c r="AW1015" s="38">
        <v>41992</v>
      </c>
      <c r="AX1015" s="37" t="s">
        <v>85</v>
      </c>
      <c r="AY1015" s="38">
        <v>41992</v>
      </c>
    </row>
    <row r="1016" spans="2:84">
      <c r="B1016" s="25" t="s">
        <v>6895</v>
      </c>
      <c r="C1016" s="25" t="s">
        <v>6896</v>
      </c>
      <c r="D1016" s="25" t="s">
        <v>87</v>
      </c>
      <c r="H1016" s="25" t="s">
        <v>6897</v>
      </c>
      <c r="I1016" s="25" t="s">
        <v>6898</v>
      </c>
      <c r="J1016" s="25" t="s">
        <v>63</v>
      </c>
      <c r="K1016" s="25">
        <v>24</v>
      </c>
      <c r="L1016" s="25" t="s">
        <v>170</v>
      </c>
      <c r="N1016" s="25">
        <v>41</v>
      </c>
      <c r="O1016" s="25" t="s">
        <v>104</v>
      </c>
      <c r="P1016" s="25">
        <v>20</v>
      </c>
      <c r="Q1016" s="25" t="s">
        <v>66</v>
      </c>
      <c r="S1016" s="25">
        <v>103</v>
      </c>
      <c r="T1016" s="25" t="str">
        <f>CONCATENATE(J1016," ",K1016," ",L1016," ",M1016," ",N1016," ",O1016," ",P1016," ",Q1016," ",R1016," ",S1016)</f>
        <v>KR 24 D  41 B 20 SUR  103</v>
      </c>
      <c r="U1016" s="46">
        <v>43865603</v>
      </c>
      <c r="V1016" s="25" t="s">
        <v>6899</v>
      </c>
      <c r="W1016" s="25" t="s">
        <v>82</v>
      </c>
      <c r="AH1016" s="25" t="s">
        <v>61</v>
      </c>
      <c r="AI1016" s="25" t="s">
        <v>61</v>
      </c>
      <c r="AJ1016" s="25" t="s">
        <v>61</v>
      </c>
      <c r="AK1016" s="25" t="s">
        <v>3675</v>
      </c>
      <c r="AP1016" s="25">
        <v>6</v>
      </c>
      <c r="AQ1016" s="34">
        <v>41995</v>
      </c>
      <c r="AS1016" s="36">
        <f t="shared" si="50"/>
        <v>-41995</v>
      </c>
      <c r="AT1016" s="25" t="s">
        <v>815</v>
      </c>
      <c r="AU1016" s="25" t="s">
        <v>750</v>
      </c>
    </row>
    <row r="1017" spans="2:84">
      <c r="B1017" s="25" t="s">
        <v>6900</v>
      </c>
      <c r="C1017" s="25" t="s">
        <v>6901</v>
      </c>
      <c r="D1017" s="25" t="s">
        <v>94</v>
      </c>
      <c r="H1017" s="25" t="s">
        <v>6902</v>
      </c>
      <c r="I1017" s="25" t="s">
        <v>6903</v>
      </c>
      <c r="T1017" s="25" t="s">
        <v>6904</v>
      </c>
      <c r="U1017" s="46" t="s">
        <v>61</v>
      </c>
      <c r="V1017" s="25">
        <v>3146791005</v>
      </c>
      <c r="W1017" s="25" t="s">
        <v>6905</v>
      </c>
      <c r="AH1017" s="25" t="s">
        <v>6906</v>
      </c>
      <c r="AI1017" s="25" t="s">
        <v>61</v>
      </c>
      <c r="AJ1017" s="25" t="s">
        <v>61</v>
      </c>
      <c r="AL1017" s="25" t="s">
        <v>363</v>
      </c>
      <c r="AP1017" s="25">
        <v>13</v>
      </c>
      <c r="AQ1017" s="34">
        <v>41983</v>
      </c>
      <c r="AS1017" s="36">
        <f t="shared" si="50"/>
        <v>-41983</v>
      </c>
      <c r="AT1017" s="25" t="s">
        <v>792</v>
      </c>
      <c r="AU1017" s="25" t="s">
        <v>105</v>
      </c>
    </row>
    <row r="1018" spans="2:84">
      <c r="B1018" s="25" t="s">
        <v>6907</v>
      </c>
      <c r="C1018" s="25">
        <v>1316695</v>
      </c>
      <c r="D1018" s="25" t="s">
        <v>3591</v>
      </c>
      <c r="H1018" s="25" t="s">
        <v>6908</v>
      </c>
      <c r="I1018" s="25" t="s">
        <v>6909</v>
      </c>
      <c r="T1018" s="25" t="s">
        <v>6910</v>
      </c>
      <c r="U1018" s="46" t="s">
        <v>61</v>
      </c>
      <c r="V1018" s="25" t="s">
        <v>61</v>
      </c>
      <c r="W1018" s="25" t="s">
        <v>82</v>
      </c>
      <c r="AH1018" s="25" t="s">
        <v>6910</v>
      </c>
      <c r="AI1018" s="25" t="s">
        <v>61</v>
      </c>
      <c r="AJ1018" s="25" t="s">
        <v>61</v>
      </c>
      <c r="AL1018" s="25" t="s">
        <v>191</v>
      </c>
      <c r="AP1018" s="25">
        <v>11</v>
      </c>
      <c r="AQ1018" s="34">
        <v>41989</v>
      </c>
      <c r="AR1018" s="34">
        <v>41896</v>
      </c>
      <c r="AS1018" s="36">
        <f t="shared" si="50"/>
        <v>-93</v>
      </c>
      <c r="AT1018" s="25" t="s">
        <v>366</v>
      </c>
      <c r="AU1018" s="25" t="s">
        <v>195</v>
      </c>
      <c r="AW1018" s="38">
        <v>41896</v>
      </c>
      <c r="AX1018" s="37" t="s">
        <v>118</v>
      </c>
      <c r="AY1018" s="38">
        <v>41896</v>
      </c>
    </row>
    <row r="1019" spans="2:84">
      <c r="B1019" s="25" t="s">
        <v>6911</v>
      </c>
      <c r="C1019" s="25" t="s">
        <v>6912</v>
      </c>
      <c r="D1019" s="25" t="s">
        <v>3686</v>
      </c>
      <c r="H1019" s="25" t="s">
        <v>6913</v>
      </c>
      <c r="I1019" s="25" t="s">
        <v>301</v>
      </c>
      <c r="J1019" s="25" t="s">
        <v>80</v>
      </c>
      <c r="K1019" s="25">
        <v>39</v>
      </c>
      <c r="L1019" s="25" t="s">
        <v>72</v>
      </c>
      <c r="N1019" s="25">
        <v>24</v>
      </c>
      <c r="O1019" s="25" t="s">
        <v>136</v>
      </c>
      <c r="P1019" s="25">
        <v>13</v>
      </c>
      <c r="Q1019" s="25" t="s">
        <v>66</v>
      </c>
      <c r="T1019" s="25" t="str">
        <f>CONCATENATE(J1019," ",K1019," ",L1019," ",M1019," ",N1019," ",O1019," ",P1019," ",Q1019," ",R1019," ",S1019)</f>
        <v xml:space="preserve">CL 39 F  24 DD 13 SUR  </v>
      </c>
      <c r="U1019" s="46" t="s">
        <v>61</v>
      </c>
      <c r="V1019" s="25" t="s">
        <v>61</v>
      </c>
      <c r="W1019" s="25" t="s">
        <v>6914</v>
      </c>
      <c r="AH1019" s="25" t="s">
        <v>6915</v>
      </c>
      <c r="AI1019" s="25" t="s">
        <v>61</v>
      </c>
      <c r="AJ1019" s="25" t="s">
        <v>61</v>
      </c>
      <c r="AK1019" s="25" t="s">
        <v>74</v>
      </c>
      <c r="AP1019" s="25">
        <v>6</v>
      </c>
      <c r="AQ1019" s="34">
        <v>41990</v>
      </c>
      <c r="AT1019" s="25" t="s">
        <v>792</v>
      </c>
      <c r="AU1019" s="25" t="s">
        <v>15</v>
      </c>
    </row>
    <row r="1020" spans="2:84">
      <c r="B1020" s="25" t="s">
        <v>6916</v>
      </c>
      <c r="C1020" s="25">
        <v>1316760</v>
      </c>
      <c r="E1020" s="25" t="s">
        <v>101</v>
      </c>
      <c r="H1020" s="25" t="s">
        <v>6917</v>
      </c>
      <c r="I1020" s="25" t="s">
        <v>3050</v>
      </c>
      <c r="T1020" s="25" t="s">
        <v>2718</v>
      </c>
      <c r="U1020" s="46" t="s">
        <v>61</v>
      </c>
      <c r="V1020" s="25" t="s">
        <v>61</v>
      </c>
      <c r="W1020" s="25" t="s">
        <v>6918</v>
      </c>
      <c r="X1020" s="25" t="s">
        <v>63</v>
      </c>
      <c r="Y1020" s="25">
        <v>43</v>
      </c>
      <c r="Z1020" s="25" t="s">
        <v>83</v>
      </c>
      <c r="AB1020" s="25">
        <v>40</v>
      </c>
      <c r="AD1020" s="25">
        <v>113</v>
      </c>
      <c r="AE1020" s="25" t="s">
        <v>66</v>
      </c>
      <c r="AH1020" s="25" t="str">
        <f t="shared" ref="AH1020:AH1064" si="52">CONCATENATE(X1020," ",Y1020," ",Z1020," ",AA1020," ",AB1020," ",AC1020," ",AD1020," ",AE1020," ",AF1020," ",AG1020)</f>
        <v xml:space="preserve">KR 43 A  40  113 SUR  </v>
      </c>
      <c r="AI1020" s="25" t="s">
        <v>61</v>
      </c>
      <c r="AJ1020" s="25">
        <v>4487373</v>
      </c>
      <c r="AK1020" s="25" t="s">
        <v>131</v>
      </c>
      <c r="AP1020" s="25">
        <v>8</v>
      </c>
      <c r="AQ1020" s="34">
        <v>41995</v>
      </c>
      <c r="AR1020" s="34">
        <v>41995</v>
      </c>
      <c r="AT1020" s="25" t="s">
        <v>792</v>
      </c>
      <c r="AU1020" s="25" t="s">
        <v>15</v>
      </c>
      <c r="AW1020" s="38">
        <v>41995</v>
      </c>
      <c r="AX1020" s="37" t="s">
        <v>6919</v>
      </c>
      <c r="AY1020" s="38">
        <v>41995</v>
      </c>
      <c r="AZ1020" s="38">
        <v>41996</v>
      </c>
      <c r="BA1020" s="37" t="s">
        <v>6920</v>
      </c>
      <c r="BB1020" s="38">
        <v>41996</v>
      </c>
      <c r="CF1020" s="38">
        <v>42011</v>
      </c>
    </row>
    <row r="1021" spans="2:84">
      <c r="B1021" s="25" t="s">
        <v>6921</v>
      </c>
      <c r="C1021" s="25">
        <v>1316770</v>
      </c>
      <c r="D1021" s="25" t="s">
        <v>3591</v>
      </c>
      <c r="H1021" s="25" t="s">
        <v>6194</v>
      </c>
      <c r="I1021" s="25" t="s">
        <v>6922</v>
      </c>
      <c r="J1021" s="25" t="s">
        <v>80</v>
      </c>
      <c r="K1021" s="25">
        <v>48</v>
      </c>
      <c r="M1021" s="25" t="s">
        <v>66</v>
      </c>
      <c r="N1021" s="25">
        <v>39</v>
      </c>
      <c r="P1021" s="25">
        <v>57</v>
      </c>
      <c r="S1021" s="25">
        <v>273</v>
      </c>
      <c r="T1021" s="25" t="str">
        <f>CONCATENATE(J1021," ",K1021," ",L1021," ",M1021," ",N1021," ",O1021," ",P1021," ",Q1021," ",R1021," ",S1021)</f>
        <v>CL 48  SUR 39  57   273</v>
      </c>
      <c r="U1021" s="46">
        <v>43620510</v>
      </c>
      <c r="V1021" s="25">
        <v>3310250</v>
      </c>
      <c r="W1021" s="25" t="s">
        <v>6923</v>
      </c>
      <c r="X1021" s="25" t="s">
        <v>80</v>
      </c>
      <c r="Y1021" s="25">
        <v>48</v>
      </c>
      <c r="AA1021" s="25" t="s">
        <v>66</v>
      </c>
      <c r="AB1021" s="25">
        <v>39</v>
      </c>
      <c r="AD1021" s="25">
        <v>57</v>
      </c>
      <c r="AG1021" s="25">
        <v>153</v>
      </c>
      <c r="AH1021" s="25" t="str">
        <f t="shared" si="52"/>
        <v>CL 48  SUR 39  57   153</v>
      </c>
      <c r="AI1021" s="25" t="s">
        <v>61</v>
      </c>
      <c r="AJ1021" s="25" t="s">
        <v>61</v>
      </c>
      <c r="AK1021" s="25" t="s">
        <v>3626</v>
      </c>
      <c r="AP1021" s="25">
        <v>7</v>
      </c>
      <c r="AQ1021" s="34">
        <v>41996</v>
      </c>
      <c r="AT1021" s="25" t="s">
        <v>806</v>
      </c>
      <c r="AU1021" s="25" t="s">
        <v>15</v>
      </c>
    </row>
    <row r="1022" spans="2:84">
      <c r="B1022" s="25" t="s">
        <v>6924</v>
      </c>
      <c r="C1022" s="25">
        <v>1316780</v>
      </c>
      <c r="D1022" s="25" t="s">
        <v>3591</v>
      </c>
      <c r="H1022" s="25" t="s">
        <v>6925</v>
      </c>
      <c r="I1022" s="25" t="s">
        <v>6926</v>
      </c>
      <c r="J1022" s="25" t="s">
        <v>146</v>
      </c>
      <c r="K1022" s="25">
        <v>27</v>
      </c>
      <c r="L1022" s="25" t="s">
        <v>83</v>
      </c>
      <c r="M1022" s="25" t="s">
        <v>66</v>
      </c>
      <c r="N1022" s="25">
        <v>42</v>
      </c>
      <c r="P1022" s="25">
        <v>46</v>
      </c>
      <c r="S1022" s="25">
        <v>605</v>
      </c>
      <c r="T1022" s="25" t="str">
        <f>CONCATENATE(J1022," ",K1022," ",L1022," ",M1022," ",N1022," ",O1022," ",P1022," ",Q1022," ",R1022," ",S1022)</f>
        <v>TR 27 A SUR 42  46   605</v>
      </c>
      <c r="U1022" s="46">
        <v>98022010409</v>
      </c>
      <c r="V1022" s="25">
        <v>3795723</v>
      </c>
      <c r="W1022" s="25" t="s">
        <v>6927</v>
      </c>
      <c r="X1022" s="25" t="s">
        <v>63</v>
      </c>
      <c r="Y1022" s="25">
        <v>28</v>
      </c>
      <c r="AB1022" s="25">
        <v>37</v>
      </c>
      <c r="AC1022" s="25" t="s">
        <v>104</v>
      </c>
      <c r="AD1022" s="25">
        <v>69</v>
      </c>
      <c r="AE1022" s="25" t="s">
        <v>66</v>
      </c>
      <c r="AH1022" s="25" t="str">
        <f t="shared" si="52"/>
        <v xml:space="preserve">KR 28   37 B 69 SUR  </v>
      </c>
      <c r="AI1022" s="25" t="s">
        <v>61</v>
      </c>
      <c r="AJ1022" s="25" t="s">
        <v>61</v>
      </c>
      <c r="AK1022" s="25" t="s">
        <v>496</v>
      </c>
      <c r="AP1022" s="25">
        <v>9</v>
      </c>
      <c r="AQ1022" s="34">
        <v>41999</v>
      </c>
      <c r="AT1022" s="25" t="s">
        <v>806</v>
      </c>
      <c r="AU1022" s="25" t="s">
        <v>15</v>
      </c>
      <c r="AV1022" s="25" t="s">
        <v>6928</v>
      </c>
    </row>
    <row r="1023" spans="2:84">
      <c r="B1023" s="25" t="s">
        <v>6929</v>
      </c>
      <c r="C1023" s="25">
        <v>1316671</v>
      </c>
      <c r="D1023" s="25" t="s">
        <v>3591</v>
      </c>
      <c r="H1023" s="25" t="s">
        <v>6930</v>
      </c>
      <c r="I1023" s="25" t="s">
        <v>6763</v>
      </c>
      <c r="T1023" s="25" t="s">
        <v>2718</v>
      </c>
      <c r="U1023" s="46" t="s">
        <v>61</v>
      </c>
      <c r="V1023" s="25" t="s">
        <v>61</v>
      </c>
      <c r="W1023" s="25" t="s">
        <v>82</v>
      </c>
      <c r="X1023" s="25" t="s">
        <v>80</v>
      </c>
      <c r="Y1023" s="25">
        <v>46</v>
      </c>
      <c r="Z1023" s="25" t="s">
        <v>81</v>
      </c>
      <c r="AA1023" s="25" t="s">
        <v>66</v>
      </c>
      <c r="AB1023" s="25">
        <v>39</v>
      </c>
      <c r="AD1023" s="25">
        <v>51</v>
      </c>
      <c r="AG1023" s="25" t="s">
        <v>6931</v>
      </c>
      <c r="AH1023" s="25" t="str">
        <f t="shared" si="52"/>
        <v>CL 46 C SUR 39  51   P2</v>
      </c>
      <c r="AI1023" s="25" t="s">
        <v>61</v>
      </c>
      <c r="AJ1023" s="25" t="s">
        <v>61</v>
      </c>
      <c r="AK1023" s="25" t="s">
        <v>3626</v>
      </c>
      <c r="AP1023" s="25">
        <v>7</v>
      </c>
      <c r="AQ1023" s="34">
        <v>41999</v>
      </c>
      <c r="AT1023" s="25" t="s">
        <v>792</v>
      </c>
      <c r="AU1023" s="25" t="s">
        <v>15</v>
      </c>
    </row>
    <row r="1024" spans="2:84">
      <c r="B1024" s="25" t="s">
        <v>6932</v>
      </c>
      <c r="C1024" s="25">
        <v>1316779</v>
      </c>
      <c r="D1024" s="25" t="s">
        <v>3591</v>
      </c>
      <c r="H1024" s="25" t="s">
        <v>6933</v>
      </c>
      <c r="I1024" s="25" t="s">
        <v>6934</v>
      </c>
      <c r="J1024" s="25" t="s">
        <v>63</v>
      </c>
      <c r="K1024" s="25">
        <v>33</v>
      </c>
      <c r="N1024" s="25">
        <v>40</v>
      </c>
      <c r="O1024" s="25" t="s">
        <v>83</v>
      </c>
      <c r="P1024" s="25">
        <v>6</v>
      </c>
      <c r="Q1024" s="25" t="s">
        <v>66</v>
      </c>
      <c r="S1024" s="25">
        <v>301</v>
      </c>
      <c r="T1024" s="25" t="str">
        <f t="shared" ref="T1024:T1066" si="53">CONCATENATE(J1024," ",K1024," ",L1024," ",M1024," ",N1024," ",O1024," ",P1024," ",Q1024," ",R1024," ",S1024)</f>
        <v>KR 33   40 A 6 SUR  301</v>
      </c>
      <c r="U1024" s="46">
        <v>3518327</v>
      </c>
      <c r="V1024" s="25" t="s">
        <v>6935</v>
      </c>
      <c r="W1024" s="25" t="s">
        <v>6936</v>
      </c>
      <c r="X1024" s="25" t="s">
        <v>80</v>
      </c>
      <c r="Y1024" s="25">
        <v>40</v>
      </c>
      <c r="Z1024" s="25" t="s">
        <v>104</v>
      </c>
      <c r="AA1024" s="25" t="s">
        <v>66</v>
      </c>
      <c r="AB1024" s="25">
        <v>33</v>
      </c>
      <c r="AD1024" s="25">
        <v>34</v>
      </c>
      <c r="AG1024" s="25" t="s">
        <v>6931</v>
      </c>
      <c r="AH1024" s="25" t="str">
        <f t="shared" si="52"/>
        <v>CL 40 B SUR 33  34   P2</v>
      </c>
      <c r="AI1024" s="25" t="s">
        <v>61</v>
      </c>
      <c r="AJ1024" s="25" t="s">
        <v>61</v>
      </c>
      <c r="AK1024" s="25" t="s">
        <v>3937</v>
      </c>
      <c r="AP1024" s="25">
        <v>6</v>
      </c>
      <c r="AQ1024" s="34">
        <v>41999</v>
      </c>
      <c r="AT1024" s="25" t="s">
        <v>806</v>
      </c>
      <c r="AU1024" s="25" t="s">
        <v>15</v>
      </c>
    </row>
    <row r="1025" spans="2:84">
      <c r="B1025" s="25" t="s">
        <v>6937</v>
      </c>
      <c r="C1025" s="25">
        <v>1316785</v>
      </c>
      <c r="D1025" s="25" t="s">
        <v>3591</v>
      </c>
      <c r="H1025" s="25" t="s">
        <v>6938</v>
      </c>
      <c r="I1025" s="25" t="s">
        <v>6939</v>
      </c>
      <c r="J1025" s="25" t="s">
        <v>80</v>
      </c>
      <c r="K1025" s="25">
        <v>2</v>
      </c>
      <c r="M1025" s="25" t="s">
        <v>66</v>
      </c>
      <c r="N1025" s="25">
        <v>53</v>
      </c>
      <c r="P1025" s="25">
        <v>154</v>
      </c>
      <c r="S1025" s="25">
        <v>201</v>
      </c>
      <c r="T1025" s="25" t="str">
        <f t="shared" si="53"/>
        <v>CL 2  SUR 53  154   201</v>
      </c>
      <c r="U1025" s="46">
        <v>70117385</v>
      </c>
      <c r="V1025" s="25">
        <v>3192746565</v>
      </c>
      <c r="W1025" s="25" t="s">
        <v>6940</v>
      </c>
      <c r="X1025" s="25" t="s">
        <v>63</v>
      </c>
      <c r="Y1025" s="25">
        <v>6</v>
      </c>
      <c r="AA1025" s="25" t="s">
        <v>66</v>
      </c>
      <c r="AB1025" s="25">
        <v>72</v>
      </c>
      <c r="AD1025" s="25">
        <v>62</v>
      </c>
      <c r="AH1025" s="25" t="str">
        <f t="shared" si="52"/>
        <v xml:space="preserve">KR 6  SUR 72  62   </v>
      </c>
      <c r="AI1025" s="25" t="s">
        <v>61</v>
      </c>
      <c r="AJ1025" s="25">
        <v>3004088927</v>
      </c>
      <c r="AQ1025" s="34">
        <v>42002</v>
      </c>
      <c r="AT1025" s="25" t="s">
        <v>806</v>
      </c>
      <c r="AU1025" s="25" t="s">
        <v>15</v>
      </c>
    </row>
    <row r="1026" spans="2:84">
      <c r="B1026" s="25" t="s">
        <v>6941</v>
      </c>
      <c r="C1026" s="25">
        <v>1316792</v>
      </c>
      <c r="D1026" s="25" t="s">
        <v>3591</v>
      </c>
      <c r="G1026" s="25" t="s">
        <v>5186</v>
      </c>
      <c r="H1026" s="25" t="s">
        <v>6933</v>
      </c>
      <c r="I1026" s="25" t="s">
        <v>6942</v>
      </c>
      <c r="J1026" s="25" t="s">
        <v>80</v>
      </c>
      <c r="K1026" s="25">
        <v>36</v>
      </c>
      <c r="L1026" s="25" t="s">
        <v>170</v>
      </c>
      <c r="M1026" s="25" t="s">
        <v>66</v>
      </c>
      <c r="N1026" s="25">
        <v>27</v>
      </c>
      <c r="O1026" s="25" t="s">
        <v>170</v>
      </c>
      <c r="P1026" s="25">
        <v>29</v>
      </c>
      <c r="R1026" s="25">
        <v>1</v>
      </c>
      <c r="S1026" s="25">
        <v>802</v>
      </c>
      <c r="T1026" s="25" t="str">
        <f t="shared" si="53"/>
        <v>CL 36 D SUR 27 D 29  1 802</v>
      </c>
      <c r="U1026" s="46">
        <v>98665782</v>
      </c>
      <c r="V1026" s="25">
        <v>3026575</v>
      </c>
      <c r="W1026" s="25" t="s">
        <v>6943</v>
      </c>
      <c r="X1026" s="25" t="s">
        <v>80</v>
      </c>
      <c r="Y1026" s="25">
        <v>36</v>
      </c>
      <c r="Z1026" s="25" t="s">
        <v>170</v>
      </c>
      <c r="AA1026" s="25" t="s">
        <v>66</v>
      </c>
      <c r="AB1026" s="25">
        <v>27</v>
      </c>
      <c r="AC1026" s="25" t="s">
        <v>170</v>
      </c>
      <c r="AD1026" s="25">
        <v>29</v>
      </c>
      <c r="AF1026" s="25">
        <v>2</v>
      </c>
      <c r="AG1026" s="25">
        <v>507</v>
      </c>
      <c r="AH1026" s="25" t="str">
        <f t="shared" si="52"/>
        <v>CL 36 D SUR 27 D 29  2 507</v>
      </c>
      <c r="AI1026" s="25" t="s">
        <v>61</v>
      </c>
      <c r="AJ1026" s="25" t="s">
        <v>61</v>
      </c>
      <c r="AL1026" s="25" t="s">
        <v>347</v>
      </c>
      <c r="AP1026" s="25">
        <v>10</v>
      </c>
      <c r="AQ1026" s="34">
        <v>42003</v>
      </c>
      <c r="AT1026" s="25" t="s">
        <v>806</v>
      </c>
      <c r="AU1026" s="25" t="s">
        <v>15</v>
      </c>
    </row>
    <row r="1027" spans="2:84">
      <c r="B1027" s="25" t="s">
        <v>6944</v>
      </c>
      <c r="C1027" s="25">
        <v>1314988</v>
      </c>
      <c r="D1027" s="25" t="s">
        <v>94</v>
      </c>
      <c r="H1027" s="25" t="s">
        <v>6945</v>
      </c>
      <c r="I1027" s="25" t="s">
        <v>3050</v>
      </c>
      <c r="T1027" s="25" t="s">
        <v>2718</v>
      </c>
      <c r="U1027" s="46" t="s">
        <v>61</v>
      </c>
      <c r="V1027" s="25" t="s">
        <v>61</v>
      </c>
      <c r="W1027" s="25" t="s">
        <v>6946</v>
      </c>
      <c r="X1027" s="25" t="s">
        <v>146</v>
      </c>
      <c r="Y1027" s="25">
        <v>34</v>
      </c>
      <c r="Z1027" s="25" t="s">
        <v>104</v>
      </c>
      <c r="AA1027" s="25" t="s">
        <v>66</v>
      </c>
      <c r="AB1027" s="25">
        <v>33</v>
      </c>
      <c r="AD1027" s="25">
        <v>11</v>
      </c>
      <c r="AH1027" s="25" t="str">
        <f t="shared" si="52"/>
        <v xml:space="preserve">TR 34 B SUR 33  11   </v>
      </c>
      <c r="AI1027" s="46">
        <v>32336929</v>
      </c>
      <c r="AJ1027" s="25">
        <v>3322789</v>
      </c>
      <c r="AK1027" s="25" t="s">
        <v>279</v>
      </c>
      <c r="AP1027" s="25">
        <v>9</v>
      </c>
      <c r="AQ1027" s="34">
        <v>41949</v>
      </c>
      <c r="AR1027" s="34">
        <v>41949</v>
      </c>
      <c r="AT1027" s="25" t="s">
        <v>792</v>
      </c>
      <c r="AU1027" s="25" t="s">
        <v>15</v>
      </c>
      <c r="BL1027" s="38">
        <v>41963</v>
      </c>
      <c r="BM1027" s="38">
        <v>41963</v>
      </c>
      <c r="CF1027" s="38">
        <v>42020</v>
      </c>
    </row>
    <row r="1028" spans="2:84">
      <c r="B1028" s="25" t="s">
        <v>6947</v>
      </c>
      <c r="C1028" s="25" t="s">
        <v>6948</v>
      </c>
      <c r="E1028" s="25" t="s">
        <v>101</v>
      </c>
      <c r="G1028" s="25" t="s">
        <v>6949</v>
      </c>
      <c r="H1028" s="25" t="s">
        <v>6950</v>
      </c>
      <c r="I1028" s="25" t="s">
        <v>6951</v>
      </c>
      <c r="T1028" s="25" t="s">
        <v>2718</v>
      </c>
      <c r="U1028" s="46" t="s">
        <v>61</v>
      </c>
      <c r="V1028" s="25" t="s">
        <v>61</v>
      </c>
      <c r="W1028" s="25" t="s">
        <v>6952</v>
      </c>
      <c r="AH1028" s="25" t="s">
        <v>6953</v>
      </c>
      <c r="AI1028" s="25" t="s">
        <v>61</v>
      </c>
      <c r="AJ1028" s="25">
        <v>3023818</v>
      </c>
      <c r="AL1028" s="25" t="s">
        <v>191</v>
      </c>
      <c r="AP1028" s="25">
        <v>10</v>
      </c>
      <c r="AQ1028" s="34">
        <v>41948</v>
      </c>
      <c r="AR1028" s="34">
        <v>42027</v>
      </c>
      <c r="AT1028" s="25" t="s">
        <v>792</v>
      </c>
      <c r="AU1028" s="25" t="s">
        <v>15</v>
      </c>
      <c r="AW1028" s="38">
        <v>42027</v>
      </c>
      <c r="AX1028" s="37" t="s">
        <v>118</v>
      </c>
      <c r="AY1028" s="38">
        <v>42027</v>
      </c>
    </row>
    <row r="1029" spans="2:84">
      <c r="B1029" s="25" t="s">
        <v>6954</v>
      </c>
      <c r="D1029" s="25" t="s">
        <v>3686</v>
      </c>
      <c r="G1029" s="25" t="s">
        <v>6955</v>
      </c>
      <c r="H1029" s="25" t="s">
        <v>6956</v>
      </c>
      <c r="I1029" s="25" t="s">
        <v>6957</v>
      </c>
      <c r="T1029" s="25" t="s">
        <v>6958</v>
      </c>
      <c r="U1029" s="46">
        <v>8273493</v>
      </c>
      <c r="V1029" s="25">
        <v>3014032828</v>
      </c>
      <c r="W1029" s="25" t="s">
        <v>6959</v>
      </c>
      <c r="AH1029" s="25" t="s">
        <v>61</v>
      </c>
      <c r="AI1029" s="25" t="s">
        <v>61</v>
      </c>
      <c r="AJ1029" s="25">
        <v>3158988800</v>
      </c>
      <c r="AL1029" s="25" t="s">
        <v>347</v>
      </c>
      <c r="AP1029" s="25">
        <v>10</v>
      </c>
      <c r="AQ1029" s="34">
        <v>41988</v>
      </c>
      <c r="AR1029" s="34">
        <v>41988</v>
      </c>
      <c r="AT1029" s="25" t="s">
        <v>815</v>
      </c>
      <c r="AU1029" s="25" t="s">
        <v>195</v>
      </c>
      <c r="AW1029" s="38">
        <v>41988</v>
      </c>
      <c r="AX1029" s="37" t="s">
        <v>118</v>
      </c>
      <c r="AY1029" s="38">
        <v>41988</v>
      </c>
    </row>
    <row r="1030" spans="2:84">
      <c r="T1030" s="25" t="str">
        <f t="shared" si="53"/>
        <v xml:space="preserve">         </v>
      </c>
      <c r="U1030" s="46"/>
      <c r="AH1030" s="25" t="str">
        <f t="shared" si="52"/>
        <v xml:space="preserve">         </v>
      </c>
    </row>
    <row r="1031" spans="2:84">
      <c r="T1031" s="25" t="str">
        <f t="shared" si="53"/>
        <v xml:space="preserve">         </v>
      </c>
      <c r="U1031" s="46"/>
      <c r="AH1031" s="25" t="str">
        <f t="shared" si="52"/>
        <v xml:space="preserve">         </v>
      </c>
    </row>
    <row r="1032" spans="2:84">
      <c r="T1032" s="25" t="str">
        <f t="shared" si="53"/>
        <v xml:space="preserve">         </v>
      </c>
      <c r="U1032" s="46"/>
      <c r="AH1032" s="25" t="str">
        <f t="shared" si="52"/>
        <v xml:space="preserve">         </v>
      </c>
    </row>
    <row r="1033" spans="2:84">
      <c r="T1033" s="25" t="str">
        <f t="shared" si="53"/>
        <v xml:space="preserve">         </v>
      </c>
      <c r="U1033" s="46"/>
      <c r="AH1033" s="25" t="str">
        <f t="shared" si="52"/>
        <v xml:space="preserve">         </v>
      </c>
    </row>
    <row r="1034" spans="2:84">
      <c r="T1034" s="25" t="str">
        <f t="shared" si="53"/>
        <v xml:space="preserve">         </v>
      </c>
      <c r="U1034" s="46"/>
      <c r="AH1034" s="25" t="str">
        <f t="shared" si="52"/>
        <v xml:space="preserve">         </v>
      </c>
    </row>
    <row r="1035" spans="2:84">
      <c r="T1035" s="25" t="str">
        <f t="shared" si="53"/>
        <v xml:space="preserve">         </v>
      </c>
      <c r="U1035" s="46"/>
      <c r="AH1035" s="25" t="str">
        <f t="shared" si="52"/>
        <v xml:space="preserve">         </v>
      </c>
    </row>
    <row r="1036" spans="2:84">
      <c r="T1036" s="25" t="str">
        <f t="shared" si="53"/>
        <v xml:space="preserve">         </v>
      </c>
      <c r="U1036" s="46"/>
      <c r="AH1036" s="25" t="str">
        <f t="shared" si="52"/>
        <v xml:space="preserve">         </v>
      </c>
    </row>
    <row r="1037" spans="2:84">
      <c r="T1037" s="25" t="str">
        <f t="shared" si="53"/>
        <v xml:space="preserve">         </v>
      </c>
      <c r="U1037" s="46"/>
      <c r="AH1037" s="25" t="str">
        <f t="shared" si="52"/>
        <v xml:space="preserve">         </v>
      </c>
    </row>
    <row r="1038" spans="2:84">
      <c r="T1038" s="25" t="str">
        <f t="shared" si="53"/>
        <v xml:space="preserve">         </v>
      </c>
      <c r="U1038" s="46"/>
      <c r="AH1038" s="25" t="str">
        <f t="shared" si="52"/>
        <v xml:space="preserve">         </v>
      </c>
    </row>
    <row r="1039" spans="2:84">
      <c r="T1039" s="25" t="str">
        <f t="shared" si="53"/>
        <v xml:space="preserve">         </v>
      </c>
      <c r="U1039" s="46"/>
      <c r="AH1039" s="25" t="str">
        <f t="shared" si="52"/>
        <v xml:space="preserve">         </v>
      </c>
    </row>
    <row r="1040" spans="2:84">
      <c r="T1040" s="25" t="str">
        <f t="shared" si="53"/>
        <v xml:space="preserve">         </v>
      </c>
      <c r="U1040" s="46"/>
      <c r="AH1040" s="25" t="str">
        <f t="shared" si="52"/>
        <v xml:space="preserve">         </v>
      </c>
    </row>
    <row r="1041" spans="20:34">
      <c r="T1041" s="25" t="str">
        <f t="shared" si="53"/>
        <v xml:space="preserve">         </v>
      </c>
      <c r="U1041" s="46"/>
      <c r="AH1041" s="25" t="str">
        <f t="shared" si="52"/>
        <v xml:space="preserve">         </v>
      </c>
    </row>
    <row r="1042" spans="20:34">
      <c r="T1042" s="25" t="str">
        <f t="shared" si="53"/>
        <v xml:space="preserve">         </v>
      </c>
      <c r="U1042" s="46"/>
      <c r="AH1042" s="25" t="str">
        <f t="shared" si="52"/>
        <v xml:space="preserve">         </v>
      </c>
    </row>
    <row r="1043" spans="20:34">
      <c r="T1043" s="25" t="str">
        <f t="shared" si="53"/>
        <v xml:space="preserve">         </v>
      </c>
      <c r="U1043" s="46"/>
      <c r="AH1043" s="25" t="str">
        <f t="shared" si="52"/>
        <v xml:space="preserve">         </v>
      </c>
    </row>
    <row r="1044" spans="20:34">
      <c r="T1044" s="25" t="str">
        <f t="shared" si="53"/>
        <v xml:space="preserve">         </v>
      </c>
      <c r="U1044" s="46"/>
      <c r="AH1044" s="25" t="str">
        <f t="shared" si="52"/>
        <v xml:space="preserve">         </v>
      </c>
    </row>
    <row r="1045" spans="20:34">
      <c r="T1045" s="25" t="str">
        <f t="shared" si="53"/>
        <v xml:space="preserve">         </v>
      </c>
      <c r="U1045" s="46"/>
      <c r="AH1045" s="25" t="str">
        <f t="shared" si="52"/>
        <v xml:space="preserve">         </v>
      </c>
    </row>
    <row r="1046" spans="20:34">
      <c r="T1046" s="25" t="str">
        <f t="shared" si="53"/>
        <v xml:space="preserve">         </v>
      </c>
      <c r="AH1046" s="25" t="str">
        <f t="shared" si="52"/>
        <v xml:space="preserve">         </v>
      </c>
    </row>
    <row r="1047" spans="20:34">
      <c r="T1047" s="25" t="str">
        <f t="shared" si="53"/>
        <v xml:space="preserve">         </v>
      </c>
      <c r="AH1047" s="25" t="str">
        <f t="shared" si="52"/>
        <v xml:space="preserve">         </v>
      </c>
    </row>
    <row r="1048" spans="20:34">
      <c r="T1048" s="25" t="str">
        <f t="shared" si="53"/>
        <v xml:space="preserve">         </v>
      </c>
      <c r="AH1048" s="25" t="str">
        <f t="shared" si="52"/>
        <v xml:space="preserve">         </v>
      </c>
    </row>
    <row r="1049" spans="20:34">
      <c r="T1049" s="25" t="str">
        <f t="shared" si="53"/>
        <v xml:space="preserve">         </v>
      </c>
      <c r="AH1049" s="25" t="str">
        <f t="shared" si="52"/>
        <v xml:space="preserve">         </v>
      </c>
    </row>
    <row r="1050" spans="20:34">
      <c r="T1050" s="25" t="str">
        <f t="shared" si="53"/>
        <v xml:space="preserve">         </v>
      </c>
      <c r="AH1050" s="25" t="str">
        <f t="shared" si="52"/>
        <v xml:space="preserve">         </v>
      </c>
    </row>
    <row r="1051" spans="20:34">
      <c r="T1051" s="25" t="str">
        <f t="shared" si="53"/>
        <v xml:space="preserve">         </v>
      </c>
      <c r="AH1051" s="25" t="str">
        <f t="shared" si="52"/>
        <v xml:space="preserve">         </v>
      </c>
    </row>
    <row r="1052" spans="20:34">
      <c r="T1052" s="25" t="str">
        <f t="shared" si="53"/>
        <v xml:space="preserve">         </v>
      </c>
      <c r="AH1052" s="25" t="str">
        <f t="shared" si="52"/>
        <v xml:space="preserve">         </v>
      </c>
    </row>
    <row r="1053" spans="20:34">
      <c r="T1053" s="25" t="str">
        <f t="shared" si="53"/>
        <v xml:space="preserve">         </v>
      </c>
      <c r="AH1053" s="25" t="str">
        <f t="shared" si="52"/>
        <v xml:space="preserve">         </v>
      </c>
    </row>
    <row r="1054" spans="20:34">
      <c r="T1054" s="25" t="str">
        <f t="shared" si="53"/>
        <v xml:space="preserve">         </v>
      </c>
      <c r="AH1054" s="25" t="str">
        <f t="shared" si="52"/>
        <v xml:space="preserve">         </v>
      </c>
    </row>
    <row r="1055" spans="20:34">
      <c r="T1055" s="25" t="str">
        <f t="shared" si="53"/>
        <v xml:space="preserve">         </v>
      </c>
      <c r="AH1055" s="25" t="str">
        <f t="shared" si="52"/>
        <v xml:space="preserve">         </v>
      </c>
    </row>
    <row r="1056" spans="20:34">
      <c r="T1056" s="25" t="str">
        <f t="shared" si="53"/>
        <v xml:space="preserve">         </v>
      </c>
      <c r="AH1056" s="25" t="str">
        <f t="shared" si="52"/>
        <v xml:space="preserve">         </v>
      </c>
    </row>
    <row r="1057" spans="20:34">
      <c r="T1057" s="25" t="str">
        <f t="shared" si="53"/>
        <v xml:space="preserve">         </v>
      </c>
      <c r="AH1057" s="25" t="str">
        <f t="shared" si="52"/>
        <v xml:space="preserve">         </v>
      </c>
    </row>
    <row r="1058" spans="20:34">
      <c r="T1058" s="25" t="str">
        <f t="shared" si="53"/>
        <v xml:space="preserve">         </v>
      </c>
      <c r="AH1058" s="25" t="str">
        <f t="shared" si="52"/>
        <v xml:space="preserve">         </v>
      </c>
    </row>
    <row r="1059" spans="20:34">
      <c r="T1059" s="25" t="str">
        <f t="shared" si="53"/>
        <v xml:space="preserve">         </v>
      </c>
      <c r="AH1059" s="25" t="str">
        <f t="shared" si="52"/>
        <v xml:space="preserve">         </v>
      </c>
    </row>
    <row r="1060" spans="20:34">
      <c r="T1060" s="25" t="str">
        <f t="shared" si="53"/>
        <v xml:space="preserve">         </v>
      </c>
      <c r="AH1060" s="25" t="str">
        <f t="shared" si="52"/>
        <v xml:space="preserve">         </v>
      </c>
    </row>
    <row r="1061" spans="20:34">
      <c r="T1061" s="25" t="str">
        <f t="shared" si="53"/>
        <v xml:space="preserve">         </v>
      </c>
      <c r="AH1061" s="25" t="str">
        <f t="shared" si="52"/>
        <v xml:space="preserve">         </v>
      </c>
    </row>
    <row r="1062" spans="20:34">
      <c r="T1062" s="25" t="str">
        <f t="shared" si="53"/>
        <v xml:space="preserve">         </v>
      </c>
      <c r="AH1062" s="25" t="str">
        <f t="shared" si="52"/>
        <v xml:space="preserve">         </v>
      </c>
    </row>
    <row r="1063" spans="20:34">
      <c r="T1063" s="25" t="str">
        <f t="shared" si="53"/>
        <v xml:space="preserve">         </v>
      </c>
      <c r="AH1063" s="25" t="str">
        <f t="shared" si="52"/>
        <v xml:space="preserve">         </v>
      </c>
    </row>
    <row r="1064" spans="20:34">
      <c r="T1064" s="25" t="str">
        <f t="shared" si="53"/>
        <v xml:space="preserve">         </v>
      </c>
      <c r="AH1064" s="25" t="str">
        <f t="shared" si="52"/>
        <v xml:space="preserve">         </v>
      </c>
    </row>
    <row r="1065" spans="20:34">
      <c r="T1065" s="25" t="str">
        <f t="shared" si="53"/>
        <v xml:space="preserve">         </v>
      </c>
      <c r="AH1065" s="25" t="str">
        <f>CONCATENATE(X1065," ",Y1065," ",Z1065," ",AA1065," ",AB1065," ",AC1065," ",AD1065," ",AE1065," ",AF1065," ",AG1065)</f>
        <v xml:space="preserve">         </v>
      </c>
    </row>
    <row r="1066" spans="20:34">
      <c r="T1066" s="25" t="str">
        <f t="shared" si="53"/>
        <v xml:space="preserve">         </v>
      </c>
      <c r="AH1066" s="25" t="str">
        <f>CONCATENATE(X1066," ",Y1066," ",Z1066," ",AA1066," ",AB1066," ",AC1066," ",AD1066," ",AE1066," ",AF1066," ",AG1066)</f>
        <v xml:space="preserve">         </v>
      </c>
    </row>
    <row r="1067" spans="20:34">
      <c r="AH1067" s="25" t="str">
        <f>CONCATENATE(X1067," ",Y1067," ",Z1067," ",AA1067," ",AB1067," ",AC1067," ",AD1067," ",AE1067," ",AF1067," ",AG1067)</f>
        <v xml:space="preserve">         </v>
      </c>
    </row>
    <row r="1068" spans="20:34">
      <c r="AH1068" s="25" t="str">
        <f>CONCATENATE(X1068," ",Y1068," ",Z1068," ",AA1068," ",AB1068," ",AC1068," ",AD1068," ",AE1068," ",AF1068," ",AG1068)</f>
        <v xml:space="preserve">         </v>
      </c>
    </row>
    <row r="1069" spans="20:34">
      <c r="AH1069" s="25" t="str">
        <f>CONCATENATE(X1069," ",Y1069," ",Z1069," ",AA1069," ",AB1069," ",AC1069," ",AD1069," ",AE1069," ",AF1069," ",AG1069)</f>
        <v xml:space="preserve">         </v>
      </c>
    </row>
    <row r="1070" spans="20:34">
      <c r="AH1070" s="25" t="str">
        <f t="shared" ref="AH1070:AH1093" si="54">CONCATENATE(X1070," ",Y1070," ",Z1070," ",AA1070," ",AB1070," ",AC1070," ",AD1070," ",AE1070," ",AF1070," ",AG1070)</f>
        <v xml:space="preserve">         </v>
      </c>
    </row>
    <row r="1071" spans="20:34">
      <c r="AH1071" s="25" t="str">
        <f t="shared" si="54"/>
        <v xml:space="preserve">         </v>
      </c>
    </row>
    <row r="1072" spans="20:34">
      <c r="AH1072" s="25" t="str">
        <f t="shared" si="54"/>
        <v xml:space="preserve">         </v>
      </c>
    </row>
    <row r="1073" spans="34:34">
      <c r="AH1073" s="25" t="str">
        <f t="shared" si="54"/>
        <v xml:space="preserve">         </v>
      </c>
    </row>
    <row r="1074" spans="34:34">
      <c r="AH1074" s="25" t="str">
        <f t="shared" si="54"/>
        <v xml:space="preserve">         </v>
      </c>
    </row>
    <row r="1075" spans="34:34">
      <c r="AH1075" s="25" t="str">
        <f t="shared" si="54"/>
        <v xml:space="preserve">         </v>
      </c>
    </row>
    <row r="1076" spans="34:34">
      <c r="AH1076" s="25" t="str">
        <f t="shared" si="54"/>
        <v xml:space="preserve">         </v>
      </c>
    </row>
    <row r="1077" spans="34:34">
      <c r="AH1077" s="25" t="str">
        <f t="shared" si="54"/>
        <v xml:space="preserve">         </v>
      </c>
    </row>
    <row r="1078" spans="34:34">
      <c r="AH1078" s="25" t="str">
        <f t="shared" si="54"/>
        <v xml:space="preserve">         </v>
      </c>
    </row>
    <row r="1079" spans="34:34">
      <c r="AH1079" s="25" t="str">
        <f t="shared" si="54"/>
        <v xml:space="preserve">         </v>
      </c>
    </row>
    <row r="1080" spans="34:34">
      <c r="AH1080" s="25" t="str">
        <f t="shared" si="54"/>
        <v xml:space="preserve">         </v>
      </c>
    </row>
    <row r="1081" spans="34:34">
      <c r="AH1081" s="25" t="str">
        <f t="shared" si="54"/>
        <v xml:space="preserve">         </v>
      </c>
    </row>
    <row r="1082" spans="34:34">
      <c r="AH1082" s="25" t="str">
        <f t="shared" si="54"/>
        <v xml:space="preserve">         </v>
      </c>
    </row>
    <row r="1083" spans="34:34">
      <c r="AH1083" s="25" t="str">
        <f t="shared" si="54"/>
        <v xml:space="preserve">         </v>
      </c>
    </row>
    <row r="1084" spans="34:34">
      <c r="AH1084" s="25" t="str">
        <f t="shared" si="54"/>
        <v xml:space="preserve">         </v>
      </c>
    </row>
    <row r="1085" spans="34:34">
      <c r="AH1085" s="25" t="str">
        <f t="shared" si="54"/>
        <v xml:space="preserve">         </v>
      </c>
    </row>
    <row r="1086" spans="34:34">
      <c r="AH1086" s="25" t="str">
        <f t="shared" si="54"/>
        <v xml:space="preserve">         </v>
      </c>
    </row>
    <row r="1087" spans="34:34">
      <c r="AH1087" s="25" t="str">
        <f t="shared" si="54"/>
        <v xml:space="preserve">         </v>
      </c>
    </row>
    <row r="1088" spans="34:34">
      <c r="AH1088" s="25" t="str">
        <f t="shared" si="54"/>
        <v xml:space="preserve">         </v>
      </c>
    </row>
    <row r="1089" spans="34:34">
      <c r="AH1089" s="25" t="str">
        <f t="shared" si="54"/>
        <v xml:space="preserve">         </v>
      </c>
    </row>
    <row r="1090" spans="34:34">
      <c r="AH1090" s="25" t="str">
        <f t="shared" si="54"/>
        <v xml:space="preserve">         </v>
      </c>
    </row>
    <row r="1091" spans="34:34">
      <c r="AH1091" s="25" t="str">
        <f t="shared" si="54"/>
        <v xml:space="preserve">         </v>
      </c>
    </row>
    <row r="1092" spans="34:34">
      <c r="AH1092" s="25" t="str">
        <f t="shared" si="54"/>
        <v xml:space="preserve">         </v>
      </c>
    </row>
    <row r="1093" spans="34:34">
      <c r="AH1093" s="25" t="str">
        <f t="shared" si="54"/>
        <v xml:space="preserve">         </v>
      </c>
    </row>
    <row r="1094" spans="34:34">
      <c r="AH1094" s="25" t="str">
        <f t="shared" ref="AH1094:AH1157" si="55">CONCATENATE(X1094," ",Y1094," ",Z1094," ",AA1094," ",AB1094," ",AC1094," ",AD1094," ",AE1094," ",AF1094," ",AG1094)</f>
        <v xml:space="preserve">         </v>
      </c>
    </row>
    <row r="1095" spans="34:34">
      <c r="AH1095" s="25" t="str">
        <f t="shared" si="55"/>
        <v xml:space="preserve">         </v>
      </c>
    </row>
    <row r="1096" spans="34:34">
      <c r="AH1096" s="25" t="str">
        <f t="shared" si="55"/>
        <v xml:space="preserve">         </v>
      </c>
    </row>
    <row r="1097" spans="34:34">
      <c r="AH1097" s="25" t="str">
        <f t="shared" si="55"/>
        <v xml:space="preserve">         </v>
      </c>
    </row>
    <row r="1098" spans="34:34">
      <c r="AH1098" s="25" t="str">
        <f t="shared" si="55"/>
        <v xml:space="preserve">         </v>
      </c>
    </row>
    <row r="1099" spans="34:34">
      <c r="AH1099" s="25" t="str">
        <f t="shared" si="55"/>
        <v xml:space="preserve">         </v>
      </c>
    </row>
    <row r="1100" spans="34:34">
      <c r="AH1100" s="25" t="str">
        <f t="shared" si="55"/>
        <v xml:space="preserve">         </v>
      </c>
    </row>
    <row r="1101" spans="34:34">
      <c r="AH1101" s="25" t="str">
        <f t="shared" si="55"/>
        <v xml:space="preserve">         </v>
      </c>
    </row>
    <row r="1102" spans="34:34">
      <c r="AH1102" s="25" t="str">
        <f t="shared" si="55"/>
        <v xml:space="preserve">         </v>
      </c>
    </row>
    <row r="1103" spans="34:34">
      <c r="AH1103" s="25" t="str">
        <f t="shared" si="55"/>
        <v xml:space="preserve">         </v>
      </c>
    </row>
    <row r="1104" spans="34:34">
      <c r="AH1104" s="25" t="str">
        <f t="shared" si="55"/>
        <v xml:space="preserve">         </v>
      </c>
    </row>
    <row r="1105" spans="34:34">
      <c r="AH1105" s="25" t="str">
        <f t="shared" si="55"/>
        <v xml:space="preserve">         </v>
      </c>
    </row>
    <row r="1106" spans="34:34">
      <c r="AH1106" s="25" t="str">
        <f t="shared" si="55"/>
        <v xml:space="preserve">         </v>
      </c>
    </row>
    <row r="1107" spans="34:34">
      <c r="AH1107" s="25" t="str">
        <f t="shared" si="55"/>
        <v xml:space="preserve">         </v>
      </c>
    </row>
    <row r="1108" spans="34:34">
      <c r="AH1108" s="25" t="str">
        <f t="shared" si="55"/>
        <v xml:space="preserve">         </v>
      </c>
    </row>
    <row r="1109" spans="34:34">
      <c r="AH1109" s="25" t="str">
        <f t="shared" si="55"/>
        <v xml:space="preserve">         </v>
      </c>
    </row>
    <row r="1110" spans="34:34">
      <c r="AH1110" s="25" t="str">
        <f t="shared" si="55"/>
        <v xml:space="preserve">         </v>
      </c>
    </row>
    <row r="1111" spans="34:34">
      <c r="AH1111" s="25" t="str">
        <f t="shared" si="55"/>
        <v xml:space="preserve">         </v>
      </c>
    </row>
    <row r="1112" spans="34:34">
      <c r="AH1112" s="25" t="str">
        <f t="shared" si="55"/>
        <v xml:space="preserve">         </v>
      </c>
    </row>
    <row r="1113" spans="34:34">
      <c r="AH1113" s="25" t="str">
        <f t="shared" si="55"/>
        <v xml:space="preserve">         </v>
      </c>
    </row>
    <row r="1114" spans="34:34">
      <c r="AH1114" s="25" t="str">
        <f t="shared" si="55"/>
        <v xml:space="preserve">         </v>
      </c>
    </row>
    <row r="1115" spans="34:34">
      <c r="AH1115" s="25" t="str">
        <f t="shared" si="55"/>
        <v xml:space="preserve">         </v>
      </c>
    </row>
    <row r="1116" spans="34:34">
      <c r="AH1116" s="25" t="str">
        <f t="shared" si="55"/>
        <v xml:space="preserve">         </v>
      </c>
    </row>
    <row r="1117" spans="34:34">
      <c r="AH1117" s="25" t="str">
        <f t="shared" si="55"/>
        <v xml:space="preserve">         </v>
      </c>
    </row>
    <row r="1118" spans="34:34">
      <c r="AH1118" s="25" t="str">
        <f t="shared" si="55"/>
        <v xml:space="preserve">         </v>
      </c>
    </row>
    <row r="1119" spans="34:34">
      <c r="AH1119" s="25" t="str">
        <f t="shared" si="55"/>
        <v xml:space="preserve">         </v>
      </c>
    </row>
    <row r="1120" spans="34:34">
      <c r="AH1120" s="25" t="str">
        <f t="shared" si="55"/>
        <v xml:space="preserve">         </v>
      </c>
    </row>
    <row r="1121" spans="34:34">
      <c r="AH1121" s="25" t="str">
        <f t="shared" si="55"/>
        <v xml:space="preserve">         </v>
      </c>
    </row>
    <row r="1122" spans="34:34">
      <c r="AH1122" s="25" t="str">
        <f t="shared" si="55"/>
        <v xml:space="preserve">         </v>
      </c>
    </row>
    <row r="1123" spans="34:34">
      <c r="AH1123" s="25" t="str">
        <f t="shared" si="55"/>
        <v xml:space="preserve">         </v>
      </c>
    </row>
    <row r="1124" spans="34:34">
      <c r="AH1124" s="25" t="str">
        <f t="shared" si="55"/>
        <v xml:space="preserve">         </v>
      </c>
    </row>
    <row r="1125" spans="34:34">
      <c r="AH1125" s="25" t="str">
        <f t="shared" si="55"/>
        <v xml:space="preserve">         </v>
      </c>
    </row>
    <row r="1126" spans="34:34">
      <c r="AH1126" s="25" t="str">
        <f t="shared" si="55"/>
        <v xml:space="preserve">         </v>
      </c>
    </row>
    <row r="1127" spans="34:34">
      <c r="AH1127" s="25" t="str">
        <f t="shared" si="55"/>
        <v xml:space="preserve">         </v>
      </c>
    </row>
    <row r="1128" spans="34:34">
      <c r="AH1128" s="25" t="str">
        <f t="shared" si="55"/>
        <v xml:space="preserve">         </v>
      </c>
    </row>
    <row r="1129" spans="34:34">
      <c r="AH1129" s="25" t="str">
        <f t="shared" si="55"/>
        <v xml:space="preserve">         </v>
      </c>
    </row>
    <row r="1130" spans="34:34">
      <c r="AH1130" s="25" t="str">
        <f t="shared" si="55"/>
        <v xml:space="preserve">         </v>
      </c>
    </row>
    <row r="1131" spans="34:34">
      <c r="AH1131" s="25" t="str">
        <f t="shared" si="55"/>
        <v xml:space="preserve">         </v>
      </c>
    </row>
    <row r="1132" spans="34:34">
      <c r="AH1132" s="25" t="str">
        <f t="shared" si="55"/>
        <v xml:space="preserve">         </v>
      </c>
    </row>
    <row r="1133" spans="34:34">
      <c r="AH1133" s="25" t="str">
        <f t="shared" si="55"/>
        <v xml:space="preserve">         </v>
      </c>
    </row>
    <row r="1134" spans="34:34">
      <c r="AH1134" s="25" t="str">
        <f t="shared" si="55"/>
        <v xml:space="preserve">         </v>
      </c>
    </row>
    <row r="1135" spans="34:34">
      <c r="AH1135" s="25" t="str">
        <f t="shared" si="55"/>
        <v xml:space="preserve">         </v>
      </c>
    </row>
    <row r="1136" spans="34:34">
      <c r="AH1136" s="25" t="str">
        <f t="shared" si="55"/>
        <v xml:space="preserve">         </v>
      </c>
    </row>
    <row r="1137" spans="34:34">
      <c r="AH1137" s="25" t="str">
        <f t="shared" si="55"/>
        <v xml:space="preserve">         </v>
      </c>
    </row>
    <row r="1138" spans="34:34">
      <c r="AH1138" s="25" t="str">
        <f t="shared" si="55"/>
        <v xml:space="preserve">         </v>
      </c>
    </row>
    <row r="1139" spans="34:34">
      <c r="AH1139" s="25" t="str">
        <f t="shared" si="55"/>
        <v xml:space="preserve">         </v>
      </c>
    </row>
    <row r="1140" spans="34:34">
      <c r="AH1140" s="25" t="str">
        <f t="shared" si="55"/>
        <v xml:space="preserve">         </v>
      </c>
    </row>
    <row r="1141" spans="34:34">
      <c r="AH1141" s="25" t="str">
        <f t="shared" si="55"/>
        <v xml:space="preserve">         </v>
      </c>
    </row>
    <row r="1142" spans="34:34">
      <c r="AH1142" s="25" t="str">
        <f t="shared" si="55"/>
        <v xml:space="preserve">         </v>
      </c>
    </row>
    <row r="1143" spans="34:34">
      <c r="AH1143" s="25" t="str">
        <f t="shared" si="55"/>
        <v xml:space="preserve">         </v>
      </c>
    </row>
    <row r="1144" spans="34:34">
      <c r="AH1144" s="25" t="str">
        <f t="shared" si="55"/>
        <v xml:space="preserve">         </v>
      </c>
    </row>
    <row r="1145" spans="34:34">
      <c r="AH1145" s="25" t="str">
        <f t="shared" si="55"/>
        <v xml:space="preserve">         </v>
      </c>
    </row>
    <row r="1146" spans="34:34">
      <c r="AH1146" s="25" t="str">
        <f t="shared" si="55"/>
        <v xml:space="preserve">         </v>
      </c>
    </row>
    <row r="1147" spans="34:34">
      <c r="AH1147" s="25" t="str">
        <f t="shared" si="55"/>
        <v xml:space="preserve">         </v>
      </c>
    </row>
    <row r="1148" spans="34:34">
      <c r="AH1148" s="25" t="str">
        <f t="shared" si="55"/>
        <v xml:space="preserve">         </v>
      </c>
    </row>
    <row r="1149" spans="34:34">
      <c r="AH1149" s="25" t="str">
        <f t="shared" si="55"/>
        <v xml:space="preserve">         </v>
      </c>
    </row>
    <row r="1150" spans="34:34">
      <c r="AH1150" s="25" t="str">
        <f t="shared" si="55"/>
        <v xml:space="preserve">         </v>
      </c>
    </row>
    <row r="1151" spans="34:34">
      <c r="AH1151" s="25" t="str">
        <f t="shared" si="55"/>
        <v xml:space="preserve">         </v>
      </c>
    </row>
    <row r="1152" spans="34:34">
      <c r="AH1152" s="25" t="str">
        <f t="shared" si="55"/>
        <v xml:space="preserve">         </v>
      </c>
    </row>
    <row r="1153" spans="34:34">
      <c r="AH1153" s="25" t="str">
        <f t="shared" si="55"/>
        <v xml:space="preserve">         </v>
      </c>
    </row>
    <row r="1154" spans="34:34">
      <c r="AH1154" s="25" t="str">
        <f t="shared" si="55"/>
        <v xml:space="preserve">         </v>
      </c>
    </row>
    <row r="1155" spans="34:34">
      <c r="AH1155" s="25" t="str">
        <f t="shared" si="55"/>
        <v xml:space="preserve">         </v>
      </c>
    </row>
    <row r="1156" spans="34:34">
      <c r="AH1156" s="25" t="str">
        <f t="shared" si="55"/>
        <v xml:space="preserve">         </v>
      </c>
    </row>
    <row r="1157" spans="34:34">
      <c r="AH1157" s="25" t="str">
        <f t="shared" si="55"/>
        <v xml:space="preserve">         </v>
      </c>
    </row>
    <row r="1158" spans="34:34">
      <c r="AH1158" s="25" t="str">
        <f t="shared" ref="AH1158:AH1221" si="56">CONCATENATE(X1158," ",Y1158," ",Z1158," ",AA1158," ",AB1158," ",AC1158," ",AD1158," ",AE1158," ",AF1158," ",AG1158)</f>
        <v xml:space="preserve">         </v>
      </c>
    </row>
    <row r="1159" spans="34:34">
      <c r="AH1159" s="25" t="str">
        <f t="shared" si="56"/>
        <v xml:space="preserve">         </v>
      </c>
    </row>
    <row r="1160" spans="34:34">
      <c r="AH1160" s="25" t="str">
        <f t="shared" si="56"/>
        <v xml:space="preserve">         </v>
      </c>
    </row>
    <row r="1161" spans="34:34">
      <c r="AH1161" s="25" t="str">
        <f t="shared" si="56"/>
        <v xml:space="preserve">         </v>
      </c>
    </row>
    <row r="1162" spans="34:34">
      <c r="AH1162" s="25" t="str">
        <f t="shared" si="56"/>
        <v xml:space="preserve">         </v>
      </c>
    </row>
    <row r="1163" spans="34:34">
      <c r="AH1163" s="25" t="str">
        <f t="shared" si="56"/>
        <v xml:space="preserve">         </v>
      </c>
    </row>
    <row r="1164" spans="34:34">
      <c r="AH1164" s="25" t="str">
        <f t="shared" si="56"/>
        <v xml:space="preserve">         </v>
      </c>
    </row>
    <row r="1165" spans="34:34">
      <c r="AH1165" s="25" t="str">
        <f t="shared" si="56"/>
        <v xml:space="preserve">         </v>
      </c>
    </row>
    <row r="1166" spans="34:34">
      <c r="AH1166" s="25" t="str">
        <f t="shared" si="56"/>
        <v xml:space="preserve">         </v>
      </c>
    </row>
    <row r="1167" spans="34:34">
      <c r="AH1167" s="25" t="str">
        <f t="shared" si="56"/>
        <v xml:space="preserve">         </v>
      </c>
    </row>
    <row r="1168" spans="34:34">
      <c r="AH1168" s="25" t="str">
        <f t="shared" si="56"/>
        <v xml:space="preserve">         </v>
      </c>
    </row>
    <row r="1169" spans="34:34">
      <c r="AH1169" s="25" t="str">
        <f t="shared" si="56"/>
        <v xml:space="preserve">         </v>
      </c>
    </row>
    <row r="1170" spans="34:34">
      <c r="AH1170" s="25" t="str">
        <f t="shared" si="56"/>
        <v xml:space="preserve">         </v>
      </c>
    </row>
    <row r="1171" spans="34:34">
      <c r="AH1171" s="25" t="str">
        <f t="shared" si="56"/>
        <v xml:space="preserve">         </v>
      </c>
    </row>
    <row r="1172" spans="34:34">
      <c r="AH1172" s="25" t="str">
        <f t="shared" si="56"/>
        <v xml:space="preserve">         </v>
      </c>
    </row>
    <row r="1173" spans="34:34">
      <c r="AH1173" s="25" t="str">
        <f t="shared" si="56"/>
        <v xml:space="preserve">         </v>
      </c>
    </row>
    <row r="1174" spans="34:34">
      <c r="AH1174" s="25" t="str">
        <f t="shared" si="56"/>
        <v xml:space="preserve">         </v>
      </c>
    </row>
    <row r="1175" spans="34:34">
      <c r="AH1175" s="25" t="str">
        <f t="shared" si="56"/>
        <v xml:space="preserve">         </v>
      </c>
    </row>
    <row r="1176" spans="34:34">
      <c r="AH1176" s="25" t="str">
        <f t="shared" si="56"/>
        <v xml:space="preserve">         </v>
      </c>
    </row>
    <row r="1177" spans="34:34">
      <c r="AH1177" s="25" t="str">
        <f t="shared" si="56"/>
        <v xml:space="preserve">         </v>
      </c>
    </row>
    <row r="1178" spans="34:34">
      <c r="AH1178" s="25" t="str">
        <f t="shared" si="56"/>
        <v xml:space="preserve">         </v>
      </c>
    </row>
    <row r="1179" spans="34:34">
      <c r="AH1179" s="25" t="str">
        <f t="shared" si="56"/>
        <v xml:space="preserve">         </v>
      </c>
    </row>
    <row r="1180" spans="34:34">
      <c r="AH1180" s="25" t="str">
        <f t="shared" si="56"/>
        <v xml:space="preserve">         </v>
      </c>
    </row>
    <row r="1181" spans="34:34">
      <c r="AH1181" s="25" t="str">
        <f t="shared" si="56"/>
        <v xml:space="preserve">         </v>
      </c>
    </row>
    <row r="1182" spans="34:34">
      <c r="AH1182" s="25" t="str">
        <f t="shared" si="56"/>
        <v xml:space="preserve">         </v>
      </c>
    </row>
    <row r="1183" spans="34:34">
      <c r="AH1183" s="25" t="str">
        <f t="shared" si="56"/>
        <v xml:space="preserve">         </v>
      </c>
    </row>
    <row r="1184" spans="34:34">
      <c r="AH1184" s="25" t="str">
        <f t="shared" si="56"/>
        <v xml:space="preserve">         </v>
      </c>
    </row>
    <row r="1185" spans="34:34">
      <c r="AH1185" s="25" t="str">
        <f t="shared" si="56"/>
        <v xml:space="preserve">         </v>
      </c>
    </row>
    <row r="1186" spans="34:34">
      <c r="AH1186" s="25" t="str">
        <f t="shared" si="56"/>
        <v xml:space="preserve">         </v>
      </c>
    </row>
    <row r="1187" spans="34:34">
      <c r="AH1187" s="25" t="str">
        <f t="shared" si="56"/>
        <v xml:space="preserve">         </v>
      </c>
    </row>
    <row r="1188" spans="34:34">
      <c r="AH1188" s="25" t="str">
        <f t="shared" si="56"/>
        <v xml:space="preserve">         </v>
      </c>
    </row>
    <row r="1189" spans="34:34">
      <c r="AH1189" s="25" t="str">
        <f t="shared" si="56"/>
        <v xml:space="preserve">         </v>
      </c>
    </row>
    <row r="1190" spans="34:34">
      <c r="AH1190" s="25" t="str">
        <f t="shared" si="56"/>
        <v xml:space="preserve">         </v>
      </c>
    </row>
    <row r="1191" spans="34:34">
      <c r="AH1191" s="25" t="str">
        <f t="shared" si="56"/>
        <v xml:space="preserve">         </v>
      </c>
    </row>
    <row r="1192" spans="34:34">
      <c r="AH1192" s="25" t="str">
        <f t="shared" si="56"/>
        <v xml:space="preserve">         </v>
      </c>
    </row>
    <row r="1193" spans="34:34">
      <c r="AH1193" s="25" t="str">
        <f t="shared" si="56"/>
        <v xml:space="preserve">         </v>
      </c>
    </row>
    <row r="1194" spans="34:34">
      <c r="AH1194" s="25" t="str">
        <f t="shared" si="56"/>
        <v xml:space="preserve">         </v>
      </c>
    </row>
    <row r="1195" spans="34:34">
      <c r="AH1195" s="25" t="str">
        <f t="shared" si="56"/>
        <v xml:space="preserve">         </v>
      </c>
    </row>
    <row r="1196" spans="34:34">
      <c r="AH1196" s="25" t="str">
        <f t="shared" si="56"/>
        <v xml:space="preserve">         </v>
      </c>
    </row>
    <row r="1197" spans="34:34">
      <c r="AH1197" s="25" t="str">
        <f t="shared" si="56"/>
        <v xml:space="preserve">         </v>
      </c>
    </row>
    <row r="1198" spans="34:34">
      <c r="AH1198" s="25" t="str">
        <f t="shared" si="56"/>
        <v xml:space="preserve">         </v>
      </c>
    </row>
    <row r="1199" spans="34:34">
      <c r="AH1199" s="25" t="str">
        <f t="shared" si="56"/>
        <v xml:space="preserve">         </v>
      </c>
    </row>
    <row r="1200" spans="34:34">
      <c r="AH1200" s="25" t="str">
        <f t="shared" si="56"/>
        <v xml:space="preserve">         </v>
      </c>
    </row>
    <row r="1201" spans="34:34">
      <c r="AH1201" s="25" t="str">
        <f t="shared" si="56"/>
        <v xml:space="preserve">         </v>
      </c>
    </row>
    <row r="1202" spans="34:34">
      <c r="AH1202" s="25" t="str">
        <f t="shared" si="56"/>
        <v xml:space="preserve">         </v>
      </c>
    </row>
    <row r="1203" spans="34:34">
      <c r="AH1203" s="25" t="str">
        <f t="shared" si="56"/>
        <v xml:space="preserve">         </v>
      </c>
    </row>
    <row r="1204" spans="34:34">
      <c r="AH1204" s="25" t="str">
        <f t="shared" si="56"/>
        <v xml:space="preserve">         </v>
      </c>
    </row>
    <row r="1205" spans="34:34">
      <c r="AH1205" s="25" t="str">
        <f t="shared" si="56"/>
        <v xml:space="preserve">         </v>
      </c>
    </row>
    <row r="1206" spans="34:34">
      <c r="AH1206" s="25" t="str">
        <f t="shared" si="56"/>
        <v xml:space="preserve">         </v>
      </c>
    </row>
    <row r="1207" spans="34:34">
      <c r="AH1207" s="25" t="str">
        <f t="shared" si="56"/>
        <v xml:space="preserve">         </v>
      </c>
    </row>
    <row r="1208" spans="34:34">
      <c r="AH1208" s="25" t="str">
        <f t="shared" si="56"/>
        <v xml:space="preserve">         </v>
      </c>
    </row>
    <row r="1209" spans="34:34">
      <c r="AH1209" s="25" t="str">
        <f t="shared" si="56"/>
        <v xml:space="preserve">         </v>
      </c>
    </row>
    <row r="1210" spans="34:34">
      <c r="AH1210" s="25" t="str">
        <f t="shared" si="56"/>
        <v xml:space="preserve">         </v>
      </c>
    </row>
    <row r="1211" spans="34:34">
      <c r="AH1211" s="25" t="str">
        <f t="shared" si="56"/>
        <v xml:space="preserve">         </v>
      </c>
    </row>
    <row r="1212" spans="34:34">
      <c r="AH1212" s="25" t="str">
        <f t="shared" si="56"/>
        <v xml:space="preserve">         </v>
      </c>
    </row>
    <row r="1213" spans="34:34">
      <c r="AH1213" s="25" t="str">
        <f t="shared" si="56"/>
        <v xml:space="preserve">         </v>
      </c>
    </row>
    <row r="1214" spans="34:34">
      <c r="AH1214" s="25" t="str">
        <f t="shared" si="56"/>
        <v xml:space="preserve">         </v>
      </c>
    </row>
    <row r="1215" spans="34:34">
      <c r="AH1215" s="25" t="str">
        <f t="shared" si="56"/>
        <v xml:space="preserve">         </v>
      </c>
    </row>
    <row r="1216" spans="34:34">
      <c r="AH1216" s="25" t="str">
        <f t="shared" si="56"/>
        <v xml:space="preserve">         </v>
      </c>
    </row>
    <row r="1217" spans="34:34">
      <c r="AH1217" s="25" t="str">
        <f t="shared" si="56"/>
        <v xml:space="preserve">         </v>
      </c>
    </row>
    <row r="1218" spans="34:34">
      <c r="AH1218" s="25" t="str">
        <f t="shared" si="56"/>
        <v xml:space="preserve">         </v>
      </c>
    </row>
    <row r="1219" spans="34:34">
      <c r="AH1219" s="25" t="str">
        <f t="shared" si="56"/>
        <v xml:space="preserve">         </v>
      </c>
    </row>
    <row r="1220" spans="34:34">
      <c r="AH1220" s="25" t="str">
        <f t="shared" si="56"/>
        <v xml:space="preserve">         </v>
      </c>
    </row>
    <row r="1221" spans="34:34">
      <c r="AH1221" s="25" t="str">
        <f t="shared" si="56"/>
        <v xml:space="preserve">         </v>
      </c>
    </row>
    <row r="1222" spans="34:34">
      <c r="AH1222" s="25" t="str">
        <f t="shared" ref="AH1222:AH1285" si="57">CONCATENATE(X1222," ",Y1222," ",Z1222," ",AA1222," ",AB1222," ",AC1222," ",AD1222," ",AE1222," ",AF1222," ",AG1222)</f>
        <v xml:space="preserve">         </v>
      </c>
    </row>
    <row r="1223" spans="34:34">
      <c r="AH1223" s="25" t="str">
        <f t="shared" si="57"/>
        <v xml:space="preserve">         </v>
      </c>
    </row>
    <row r="1224" spans="34:34">
      <c r="AH1224" s="25" t="str">
        <f t="shared" si="57"/>
        <v xml:space="preserve">         </v>
      </c>
    </row>
    <row r="1225" spans="34:34">
      <c r="AH1225" s="25" t="str">
        <f t="shared" si="57"/>
        <v xml:space="preserve">         </v>
      </c>
    </row>
    <row r="1226" spans="34:34">
      <c r="AH1226" s="25" t="str">
        <f t="shared" si="57"/>
        <v xml:space="preserve">         </v>
      </c>
    </row>
    <row r="1227" spans="34:34">
      <c r="AH1227" s="25" t="str">
        <f t="shared" si="57"/>
        <v xml:space="preserve">         </v>
      </c>
    </row>
    <row r="1228" spans="34:34">
      <c r="AH1228" s="25" t="str">
        <f t="shared" si="57"/>
        <v xml:space="preserve">         </v>
      </c>
    </row>
    <row r="1229" spans="34:34">
      <c r="AH1229" s="25" t="str">
        <f t="shared" si="57"/>
        <v xml:space="preserve">         </v>
      </c>
    </row>
    <row r="1230" spans="34:34">
      <c r="AH1230" s="25" t="str">
        <f t="shared" si="57"/>
        <v xml:space="preserve">         </v>
      </c>
    </row>
    <row r="1231" spans="34:34">
      <c r="AH1231" s="25" t="str">
        <f t="shared" si="57"/>
        <v xml:space="preserve">         </v>
      </c>
    </row>
    <row r="1232" spans="34:34">
      <c r="AH1232" s="25" t="str">
        <f t="shared" si="57"/>
        <v xml:space="preserve">         </v>
      </c>
    </row>
    <row r="1233" spans="34:34">
      <c r="AH1233" s="25" t="str">
        <f t="shared" si="57"/>
        <v xml:space="preserve">         </v>
      </c>
    </row>
    <row r="1234" spans="34:34">
      <c r="AH1234" s="25" t="str">
        <f t="shared" si="57"/>
        <v xml:space="preserve">         </v>
      </c>
    </row>
    <row r="1235" spans="34:34">
      <c r="AH1235" s="25" t="str">
        <f t="shared" si="57"/>
        <v xml:space="preserve">         </v>
      </c>
    </row>
    <row r="1236" spans="34:34">
      <c r="AH1236" s="25" t="str">
        <f t="shared" si="57"/>
        <v xml:space="preserve">         </v>
      </c>
    </row>
    <row r="1237" spans="34:34">
      <c r="AH1237" s="25" t="str">
        <f t="shared" si="57"/>
        <v xml:space="preserve">         </v>
      </c>
    </row>
    <row r="1238" spans="34:34">
      <c r="AH1238" s="25" t="str">
        <f t="shared" si="57"/>
        <v xml:space="preserve">         </v>
      </c>
    </row>
    <row r="1239" spans="34:34">
      <c r="AH1239" s="25" t="str">
        <f t="shared" si="57"/>
        <v xml:space="preserve">         </v>
      </c>
    </row>
    <row r="1240" spans="34:34">
      <c r="AH1240" s="25" t="str">
        <f t="shared" si="57"/>
        <v xml:space="preserve">         </v>
      </c>
    </row>
    <row r="1241" spans="34:34">
      <c r="AH1241" s="25" t="str">
        <f t="shared" si="57"/>
        <v xml:space="preserve">         </v>
      </c>
    </row>
    <row r="1242" spans="34:34">
      <c r="AH1242" s="25" t="str">
        <f t="shared" si="57"/>
        <v xml:space="preserve">         </v>
      </c>
    </row>
    <row r="1243" spans="34:34">
      <c r="AH1243" s="25" t="str">
        <f t="shared" si="57"/>
        <v xml:space="preserve">         </v>
      </c>
    </row>
    <row r="1244" spans="34:34">
      <c r="AH1244" s="25" t="str">
        <f t="shared" si="57"/>
        <v xml:space="preserve">         </v>
      </c>
    </row>
    <row r="1245" spans="34:34">
      <c r="AH1245" s="25" t="str">
        <f t="shared" si="57"/>
        <v xml:space="preserve">         </v>
      </c>
    </row>
    <row r="1246" spans="34:34">
      <c r="AH1246" s="25" t="str">
        <f t="shared" si="57"/>
        <v xml:space="preserve">         </v>
      </c>
    </row>
    <row r="1247" spans="34:34">
      <c r="AH1247" s="25" t="str">
        <f t="shared" si="57"/>
        <v xml:space="preserve">         </v>
      </c>
    </row>
    <row r="1248" spans="34:34">
      <c r="AH1248" s="25" t="str">
        <f t="shared" si="57"/>
        <v xml:space="preserve">         </v>
      </c>
    </row>
    <row r="1249" spans="34:34">
      <c r="AH1249" s="25" t="str">
        <f t="shared" si="57"/>
        <v xml:space="preserve">         </v>
      </c>
    </row>
    <row r="1250" spans="34:34">
      <c r="AH1250" s="25" t="str">
        <f t="shared" si="57"/>
        <v xml:space="preserve">         </v>
      </c>
    </row>
    <row r="1251" spans="34:34">
      <c r="AH1251" s="25" t="str">
        <f t="shared" si="57"/>
        <v xml:space="preserve">         </v>
      </c>
    </row>
    <row r="1252" spans="34:34">
      <c r="AH1252" s="25" t="str">
        <f t="shared" si="57"/>
        <v xml:space="preserve">         </v>
      </c>
    </row>
    <row r="1253" spans="34:34">
      <c r="AH1253" s="25" t="str">
        <f t="shared" si="57"/>
        <v xml:space="preserve">         </v>
      </c>
    </row>
    <row r="1254" spans="34:34">
      <c r="AH1254" s="25" t="str">
        <f t="shared" si="57"/>
        <v xml:space="preserve">         </v>
      </c>
    </row>
    <row r="1255" spans="34:34">
      <c r="AH1255" s="25" t="str">
        <f t="shared" si="57"/>
        <v xml:space="preserve">         </v>
      </c>
    </row>
    <row r="1256" spans="34:34">
      <c r="AH1256" s="25" t="str">
        <f t="shared" si="57"/>
        <v xml:space="preserve">         </v>
      </c>
    </row>
    <row r="1257" spans="34:34">
      <c r="AH1257" s="25" t="str">
        <f t="shared" si="57"/>
        <v xml:space="preserve">         </v>
      </c>
    </row>
    <row r="1258" spans="34:34">
      <c r="AH1258" s="25" t="str">
        <f t="shared" si="57"/>
        <v xml:space="preserve">         </v>
      </c>
    </row>
    <row r="1259" spans="34:34">
      <c r="AH1259" s="25" t="str">
        <f t="shared" si="57"/>
        <v xml:space="preserve">         </v>
      </c>
    </row>
    <row r="1260" spans="34:34">
      <c r="AH1260" s="25" t="str">
        <f t="shared" si="57"/>
        <v xml:space="preserve">         </v>
      </c>
    </row>
    <row r="1261" spans="34:34">
      <c r="AH1261" s="25" t="str">
        <f t="shared" si="57"/>
        <v xml:space="preserve">         </v>
      </c>
    </row>
    <row r="1262" spans="34:34">
      <c r="AH1262" s="25" t="str">
        <f t="shared" si="57"/>
        <v xml:space="preserve">         </v>
      </c>
    </row>
    <row r="1263" spans="34:34">
      <c r="AH1263" s="25" t="str">
        <f t="shared" si="57"/>
        <v xml:space="preserve">         </v>
      </c>
    </row>
    <row r="1264" spans="34:34">
      <c r="AH1264" s="25" t="str">
        <f t="shared" si="57"/>
        <v xml:space="preserve">         </v>
      </c>
    </row>
    <row r="1265" spans="34:34">
      <c r="AH1265" s="25" t="str">
        <f t="shared" si="57"/>
        <v xml:space="preserve">         </v>
      </c>
    </row>
    <row r="1266" spans="34:34">
      <c r="AH1266" s="25" t="str">
        <f t="shared" si="57"/>
        <v xml:space="preserve">         </v>
      </c>
    </row>
    <row r="1267" spans="34:34">
      <c r="AH1267" s="25" t="str">
        <f t="shared" si="57"/>
        <v xml:space="preserve">         </v>
      </c>
    </row>
    <row r="1268" spans="34:34">
      <c r="AH1268" s="25" t="str">
        <f t="shared" si="57"/>
        <v xml:space="preserve">         </v>
      </c>
    </row>
    <row r="1269" spans="34:34">
      <c r="AH1269" s="25" t="str">
        <f t="shared" si="57"/>
        <v xml:space="preserve">         </v>
      </c>
    </row>
    <row r="1270" spans="34:34">
      <c r="AH1270" s="25" t="str">
        <f t="shared" si="57"/>
        <v xml:space="preserve">         </v>
      </c>
    </row>
    <row r="1271" spans="34:34">
      <c r="AH1271" s="25" t="str">
        <f t="shared" si="57"/>
        <v xml:space="preserve">         </v>
      </c>
    </row>
    <row r="1272" spans="34:34">
      <c r="AH1272" s="25" t="str">
        <f t="shared" si="57"/>
        <v xml:space="preserve">         </v>
      </c>
    </row>
    <row r="1273" spans="34:34">
      <c r="AH1273" s="25" t="str">
        <f t="shared" si="57"/>
        <v xml:space="preserve">         </v>
      </c>
    </row>
    <row r="1274" spans="34:34">
      <c r="AH1274" s="25" t="str">
        <f t="shared" si="57"/>
        <v xml:space="preserve">         </v>
      </c>
    </row>
    <row r="1275" spans="34:34">
      <c r="AH1275" s="25" t="str">
        <f t="shared" si="57"/>
        <v xml:space="preserve">         </v>
      </c>
    </row>
    <row r="1276" spans="34:34">
      <c r="AH1276" s="25" t="str">
        <f t="shared" si="57"/>
        <v xml:space="preserve">         </v>
      </c>
    </row>
    <row r="1277" spans="34:34">
      <c r="AH1277" s="25" t="str">
        <f t="shared" si="57"/>
        <v xml:space="preserve">         </v>
      </c>
    </row>
    <row r="1278" spans="34:34">
      <c r="AH1278" s="25" t="str">
        <f t="shared" si="57"/>
        <v xml:space="preserve">         </v>
      </c>
    </row>
    <row r="1279" spans="34:34">
      <c r="AH1279" s="25" t="str">
        <f t="shared" si="57"/>
        <v xml:space="preserve">         </v>
      </c>
    </row>
    <row r="1280" spans="34:34">
      <c r="AH1280" s="25" t="str">
        <f t="shared" si="57"/>
        <v xml:space="preserve">         </v>
      </c>
    </row>
    <row r="1281" spans="34:34">
      <c r="AH1281" s="25" t="str">
        <f t="shared" si="57"/>
        <v xml:space="preserve">         </v>
      </c>
    </row>
    <row r="1282" spans="34:34">
      <c r="AH1282" s="25" t="str">
        <f t="shared" si="57"/>
        <v xml:space="preserve">         </v>
      </c>
    </row>
    <row r="1283" spans="34:34">
      <c r="AH1283" s="25" t="str">
        <f t="shared" si="57"/>
        <v xml:space="preserve">         </v>
      </c>
    </row>
    <row r="1284" spans="34:34">
      <c r="AH1284" s="25" t="str">
        <f t="shared" si="57"/>
        <v xml:space="preserve">         </v>
      </c>
    </row>
    <row r="1285" spans="34:34">
      <c r="AH1285" s="25" t="str">
        <f t="shared" si="57"/>
        <v xml:space="preserve">         </v>
      </c>
    </row>
    <row r="1286" spans="34:34">
      <c r="AH1286" s="25" t="str">
        <f t="shared" ref="AH1286:AH1349" si="58">CONCATENATE(X1286," ",Y1286," ",Z1286," ",AA1286," ",AB1286," ",AC1286," ",AD1286," ",AE1286," ",AF1286," ",AG1286)</f>
        <v xml:space="preserve">         </v>
      </c>
    </row>
    <row r="1287" spans="34:34">
      <c r="AH1287" s="25" t="str">
        <f t="shared" si="58"/>
        <v xml:space="preserve">         </v>
      </c>
    </row>
    <row r="1288" spans="34:34">
      <c r="AH1288" s="25" t="str">
        <f t="shared" si="58"/>
        <v xml:space="preserve">         </v>
      </c>
    </row>
    <row r="1289" spans="34:34">
      <c r="AH1289" s="25" t="str">
        <f t="shared" si="58"/>
        <v xml:space="preserve">         </v>
      </c>
    </row>
    <row r="1290" spans="34:34">
      <c r="AH1290" s="25" t="str">
        <f t="shared" si="58"/>
        <v xml:space="preserve">         </v>
      </c>
    </row>
    <row r="1291" spans="34:34">
      <c r="AH1291" s="25" t="str">
        <f t="shared" si="58"/>
        <v xml:space="preserve">         </v>
      </c>
    </row>
    <row r="1292" spans="34:34">
      <c r="AH1292" s="25" t="str">
        <f t="shared" si="58"/>
        <v xml:space="preserve">         </v>
      </c>
    </row>
    <row r="1293" spans="34:34">
      <c r="AH1293" s="25" t="str">
        <f t="shared" si="58"/>
        <v xml:space="preserve">         </v>
      </c>
    </row>
    <row r="1294" spans="34:34">
      <c r="AH1294" s="25" t="str">
        <f t="shared" si="58"/>
        <v xml:space="preserve">         </v>
      </c>
    </row>
    <row r="1295" spans="34:34">
      <c r="AH1295" s="25" t="str">
        <f t="shared" si="58"/>
        <v xml:space="preserve">         </v>
      </c>
    </row>
    <row r="1296" spans="34:34">
      <c r="AH1296" s="25" t="str">
        <f t="shared" si="58"/>
        <v xml:space="preserve">         </v>
      </c>
    </row>
    <row r="1297" spans="34:34">
      <c r="AH1297" s="25" t="str">
        <f t="shared" si="58"/>
        <v xml:space="preserve">         </v>
      </c>
    </row>
    <row r="1298" spans="34:34">
      <c r="AH1298" s="25" t="str">
        <f t="shared" si="58"/>
        <v xml:space="preserve">         </v>
      </c>
    </row>
    <row r="1299" spans="34:34">
      <c r="AH1299" s="25" t="str">
        <f t="shared" si="58"/>
        <v xml:space="preserve">         </v>
      </c>
    </row>
    <row r="1300" spans="34:34">
      <c r="AH1300" s="25" t="str">
        <f t="shared" si="58"/>
        <v xml:space="preserve">         </v>
      </c>
    </row>
    <row r="1301" spans="34:34">
      <c r="AH1301" s="25" t="str">
        <f t="shared" si="58"/>
        <v xml:space="preserve">         </v>
      </c>
    </row>
    <row r="1302" spans="34:34">
      <c r="AH1302" s="25" t="str">
        <f t="shared" si="58"/>
        <v xml:space="preserve">         </v>
      </c>
    </row>
    <row r="1303" spans="34:34">
      <c r="AH1303" s="25" t="str">
        <f t="shared" si="58"/>
        <v xml:space="preserve">         </v>
      </c>
    </row>
    <row r="1304" spans="34:34">
      <c r="AH1304" s="25" t="str">
        <f t="shared" si="58"/>
        <v xml:space="preserve">         </v>
      </c>
    </row>
    <row r="1305" spans="34:34">
      <c r="AH1305" s="25" t="str">
        <f t="shared" si="58"/>
        <v xml:space="preserve">         </v>
      </c>
    </row>
    <row r="1306" spans="34:34">
      <c r="AH1306" s="25" t="str">
        <f t="shared" si="58"/>
        <v xml:space="preserve">         </v>
      </c>
    </row>
    <row r="1307" spans="34:34">
      <c r="AH1307" s="25" t="str">
        <f t="shared" si="58"/>
        <v xml:space="preserve">         </v>
      </c>
    </row>
    <row r="1308" spans="34:34">
      <c r="AH1308" s="25" t="str">
        <f t="shared" si="58"/>
        <v xml:space="preserve">         </v>
      </c>
    </row>
    <row r="1309" spans="34:34">
      <c r="AH1309" s="25" t="str">
        <f t="shared" si="58"/>
        <v xml:space="preserve">         </v>
      </c>
    </row>
    <row r="1310" spans="34:34">
      <c r="AH1310" s="25" t="str">
        <f t="shared" si="58"/>
        <v xml:space="preserve">         </v>
      </c>
    </row>
    <row r="1311" spans="34:34">
      <c r="AH1311" s="25" t="str">
        <f t="shared" si="58"/>
        <v xml:space="preserve">         </v>
      </c>
    </row>
    <row r="1312" spans="34:34">
      <c r="AH1312" s="25" t="str">
        <f t="shared" si="58"/>
        <v xml:space="preserve">         </v>
      </c>
    </row>
    <row r="1313" spans="34:34">
      <c r="AH1313" s="25" t="str">
        <f t="shared" si="58"/>
        <v xml:space="preserve">         </v>
      </c>
    </row>
    <row r="1314" spans="34:34">
      <c r="AH1314" s="25" t="str">
        <f t="shared" si="58"/>
        <v xml:space="preserve">         </v>
      </c>
    </row>
    <row r="1315" spans="34:34">
      <c r="AH1315" s="25" t="str">
        <f t="shared" si="58"/>
        <v xml:space="preserve">         </v>
      </c>
    </row>
    <row r="1316" spans="34:34">
      <c r="AH1316" s="25" t="str">
        <f t="shared" si="58"/>
        <v xml:space="preserve">         </v>
      </c>
    </row>
    <row r="1317" spans="34:34">
      <c r="AH1317" s="25" t="str">
        <f t="shared" si="58"/>
        <v xml:space="preserve">         </v>
      </c>
    </row>
    <row r="1318" spans="34:34">
      <c r="AH1318" s="25" t="str">
        <f t="shared" si="58"/>
        <v xml:space="preserve">         </v>
      </c>
    </row>
    <row r="1319" spans="34:34">
      <c r="AH1319" s="25" t="str">
        <f t="shared" si="58"/>
        <v xml:space="preserve">         </v>
      </c>
    </row>
    <row r="1320" spans="34:34">
      <c r="AH1320" s="25" t="str">
        <f t="shared" si="58"/>
        <v xml:space="preserve">         </v>
      </c>
    </row>
    <row r="1321" spans="34:34">
      <c r="AH1321" s="25" t="str">
        <f t="shared" si="58"/>
        <v xml:space="preserve">         </v>
      </c>
    </row>
    <row r="1322" spans="34:34">
      <c r="AH1322" s="25" t="str">
        <f t="shared" si="58"/>
        <v xml:space="preserve">         </v>
      </c>
    </row>
    <row r="1323" spans="34:34">
      <c r="AH1323" s="25" t="str">
        <f t="shared" si="58"/>
        <v xml:space="preserve">         </v>
      </c>
    </row>
    <row r="1324" spans="34:34">
      <c r="AH1324" s="25" t="str">
        <f t="shared" si="58"/>
        <v xml:space="preserve">         </v>
      </c>
    </row>
    <row r="1325" spans="34:34">
      <c r="AH1325" s="25" t="str">
        <f t="shared" si="58"/>
        <v xml:space="preserve">         </v>
      </c>
    </row>
    <row r="1326" spans="34:34">
      <c r="AH1326" s="25" t="str">
        <f t="shared" si="58"/>
        <v xml:space="preserve">         </v>
      </c>
    </row>
    <row r="1327" spans="34:34">
      <c r="AH1327" s="25" t="str">
        <f t="shared" si="58"/>
        <v xml:space="preserve">         </v>
      </c>
    </row>
    <row r="1328" spans="34:34">
      <c r="AH1328" s="25" t="str">
        <f t="shared" si="58"/>
        <v xml:space="preserve">         </v>
      </c>
    </row>
    <row r="1329" spans="34:34">
      <c r="AH1329" s="25" t="str">
        <f t="shared" si="58"/>
        <v xml:space="preserve">         </v>
      </c>
    </row>
    <row r="1330" spans="34:34">
      <c r="AH1330" s="25" t="str">
        <f t="shared" si="58"/>
        <v xml:space="preserve">         </v>
      </c>
    </row>
    <row r="1331" spans="34:34">
      <c r="AH1331" s="25" t="str">
        <f t="shared" si="58"/>
        <v xml:space="preserve">         </v>
      </c>
    </row>
    <row r="1332" spans="34:34">
      <c r="AH1332" s="25" t="str">
        <f t="shared" si="58"/>
        <v xml:space="preserve">         </v>
      </c>
    </row>
    <row r="1333" spans="34:34">
      <c r="AH1333" s="25" t="str">
        <f t="shared" si="58"/>
        <v xml:space="preserve">         </v>
      </c>
    </row>
    <row r="1334" spans="34:34">
      <c r="AH1334" s="25" t="str">
        <f t="shared" si="58"/>
        <v xml:space="preserve">         </v>
      </c>
    </row>
    <row r="1335" spans="34:34">
      <c r="AH1335" s="25" t="str">
        <f t="shared" si="58"/>
        <v xml:space="preserve">         </v>
      </c>
    </row>
    <row r="1336" spans="34:34">
      <c r="AH1336" s="25" t="str">
        <f t="shared" si="58"/>
        <v xml:space="preserve">         </v>
      </c>
    </row>
    <row r="1337" spans="34:34">
      <c r="AH1337" s="25" t="str">
        <f t="shared" si="58"/>
        <v xml:space="preserve">         </v>
      </c>
    </row>
    <row r="1338" spans="34:34">
      <c r="AH1338" s="25" t="str">
        <f t="shared" si="58"/>
        <v xml:space="preserve">         </v>
      </c>
    </row>
    <row r="1339" spans="34:34">
      <c r="AH1339" s="25" t="str">
        <f t="shared" si="58"/>
        <v xml:space="preserve">         </v>
      </c>
    </row>
    <row r="1340" spans="34:34">
      <c r="AH1340" s="25" t="str">
        <f t="shared" si="58"/>
        <v xml:space="preserve">         </v>
      </c>
    </row>
    <row r="1341" spans="34:34">
      <c r="AH1341" s="25" t="str">
        <f t="shared" si="58"/>
        <v xml:space="preserve">         </v>
      </c>
    </row>
    <row r="1342" spans="34:34">
      <c r="AH1342" s="25" t="str">
        <f t="shared" si="58"/>
        <v xml:space="preserve">         </v>
      </c>
    </row>
    <row r="1343" spans="34:34">
      <c r="AH1343" s="25" t="str">
        <f t="shared" si="58"/>
        <v xml:space="preserve">         </v>
      </c>
    </row>
    <row r="1344" spans="34:34">
      <c r="AH1344" s="25" t="str">
        <f t="shared" si="58"/>
        <v xml:space="preserve">         </v>
      </c>
    </row>
    <row r="1345" spans="34:34">
      <c r="AH1345" s="25" t="str">
        <f t="shared" si="58"/>
        <v xml:space="preserve">         </v>
      </c>
    </row>
    <row r="1346" spans="34:34">
      <c r="AH1346" s="25" t="str">
        <f t="shared" si="58"/>
        <v xml:space="preserve">         </v>
      </c>
    </row>
    <row r="1347" spans="34:34">
      <c r="AH1347" s="25" t="str">
        <f t="shared" si="58"/>
        <v xml:space="preserve">         </v>
      </c>
    </row>
    <row r="1348" spans="34:34">
      <c r="AH1348" s="25" t="str">
        <f t="shared" si="58"/>
        <v xml:space="preserve">         </v>
      </c>
    </row>
    <row r="1349" spans="34:34">
      <c r="AH1349" s="25" t="str">
        <f t="shared" si="58"/>
        <v xml:space="preserve">         </v>
      </c>
    </row>
    <row r="1350" spans="34:34">
      <c r="AH1350" s="25" t="str">
        <f t="shared" ref="AH1350:AH1413" si="59">CONCATENATE(X1350," ",Y1350," ",Z1350," ",AA1350," ",AB1350," ",AC1350," ",AD1350," ",AE1350," ",AF1350," ",AG1350)</f>
        <v xml:space="preserve">         </v>
      </c>
    </row>
    <row r="1351" spans="34:34">
      <c r="AH1351" s="25" t="str">
        <f t="shared" si="59"/>
        <v xml:space="preserve">         </v>
      </c>
    </row>
    <row r="1352" spans="34:34">
      <c r="AH1352" s="25" t="str">
        <f t="shared" si="59"/>
        <v xml:space="preserve">         </v>
      </c>
    </row>
    <row r="1353" spans="34:34">
      <c r="AH1353" s="25" t="str">
        <f t="shared" si="59"/>
        <v xml:space="preserve">         </v>
      </c>
    </row>
    <row r="1354" spans="34:34">
      <c r="AH1354" s="25" t="str">
        <f t="shared" si="59"/>
        <v xml:space="preserve">         </v>
      </c>
    </row>
    <row r="1355" spans="34:34">
      <c r="AH1355" s="25" t="str">
        <f t="shared" si="59"/>
        <v xml:space="preserve">         </v>
      </c>
    </row>
    <row r="1356" spans="34:34">
      <c r="AH1356" s="25" t="str">
        <f t="shared" si="59"/>
        <v xml:space="preserve">         </v>
      </c>
    </row>
    <row r="1357" spans="34:34">
      <c r="AH1357" s="25" t="str">
        <f t="shared" si="59"/>
        <v xml:space="preserve">         </v>
      </c>
    </row>
    <row r="1358" spans="34:34">
      <c r="AH1358" s="25" t="str">
        <f t="shared" si="59"/>
        <v xml:space="preserve">         </v>
      </c>
    </row>
    <row r="1359" spans="34:34">
      <c r="AH1359" s="25" t="str">
        <f t="shared" si="59"/>
        <v xml:space="preserve">         </v>
      </c>
    </row>
    <row r="1360" spans="34:34">
      <c r="AH1360" s="25" t="str">
        <f t="shared" si="59"/>
        <v xml:space="preserve">         </v>
      </c>
    </row>
    <row r="1361" spans="34:34">
      <c r="AH1361" s="25" t="str">
        <f t="shared" si="59"/>
        <v xml:space="preserve">         </v>
      </c>
    </row>
    <row r="1362" spans="34:34">
      <c r="AH1362" s="25" t="str">
        <f t="shared" si="59"/>
        <v xml:space="preserve">         </v>
      </c>
    </row>
    <row r="1363" spans="34:34">
      <c r="AH1363" s="25" t="str">
        <f t="shared" si="59"/>
        <v xml:space="preserve">         </v>
      </c>
    </row>
    <row r="1364" spans="34:34">
      <c r="AH1364" s="25" t="str">
        <f t="shared" si="59"/>
        <v xml:space="preserve">         </v>
      </c>
    </row>
    <row r="1365" spans="34:34">
      <c r="AH1365" s="25" t="str">
        <f t="shared" si="59"/>
        <v xml:space="preserve">         </v>
      </c>
    </row>
    <row r="1366" spans="34:34">
      <c r="AH1366" s="25" t="str">
        <f t="shared" si="59"/>
        <v xml:space="preserve">         </v>
      </c>
    </row>
    <row r="1367" spans="34:34">
      <c r="AH1367" s="25" t="str">
        <f t="shared" si="59"/>
        <v xml:space="preserve">         </v>
      </c>
    </row>
    <row r="1368" spans="34:34">
      <c r="AH1368" s="25" t="str">
        <f t="shared" si="59"/>
        <v xml:space="preserve">         </v>
      </c>
    </row>
    <row r="1369" spans="34:34">
      <c r="AH1369" s="25" t="str">
        <f t="shared" si="59"/>
        <v xml:space="preserve">         </v>
      </c>
    </row>
    <row r="1370" spans="34:34">
      <c r="AH1370" s="25" t="str">
        <f t="shared" si="59"/>
        <v xml:space="preserve">         </v>
      </c>
    </row>
    <row r="1371" spans="34:34">
      <c r="AH1371" s="25" t="str">
        <f t="shared" si="59"/>
        <v xml:space="preserve">         </v>
      </c>
    </row>
    <row r="1372" spans="34:34">
      <c r="AH1372" s="25" t="str">
        <f t="shared" si="59"/>
        <v xml:space="preserve">         </v>
      </c>
    </row>
    <row r="1373" spans="34:34">
      <c r="AH1373" s="25" t="str">
        <f t="shared" si="59"/>
        <v xml:space="preserve">         </v>
      </c>
    </row>
    <row r="1374" spans="34:34">
      <c r="AH1374" s="25" t="str">
        <f t="shared" si="59"/>
        <v xml:space="preserve">         </v>
      </c>
    </row>
    <row r="1375" spans="34:34">
      <c r="AH1375" s="25" t="str">
        <f t="shared" si="59"/>
        <v xml:space="preserve">         </v>
      </c>
    </row>
    <row r="1376" spans="34:34">
      <c r="AH1376" s="25" t="str">
        <f t="shared" si="59"/>
        <v xml:space="preserve">         </v>
      </c>
    </row>
    <row r="1377" spans="34:34">
      <c r="AH1377" s="25" t="str">
        <f t="shared" si="59"/>
        <v xml:space="preserve">         </v>
      </c>
    </row>
    <row r="1378" spans="34:34">
      <c r="AH1378" s="25" t="str">
        <f t="shared" si="59"/>
        <v xml:space="preserve">         </v>
      </c>
    </row>
    <row r="1379" spans="34:34">
      <c r="AH1379" s="25" t="str">
        <f t="shared" si="59"/>
        <v xml:space="preserve">         </v>
      </c>
    </row>
    <row r="1380" spans="34:34">
      <c r="AH1380" s="25" t="str">
        <f t="shared" si="59"/>
        <v xml:space="preserve">         </v>
      </c>
    </row>
    <row r="1381" spans="34:34">
      <c r="AH1381" s="25" t="str">
        <f t="shared" si="59"/>
        <v xml:space="preserve">         </v>
      </c>
    </row>
    <row r="1382" spans="34:34">
      <c r="AH1382" s="25" t="str">
        <f t="shared" si="59"/>
        <v xml:space="preserve">         </v>
      </c>
    </row>
    <row r="1383" spans="34:34">
      <c r="AH1383" s="25" t="str">
        <f t="shared" si="59"/>
        <v xml:space="preserve">         </v>
      </c>
    </row>
    <row r="1384" spans="34:34">
      <c r="AH1384" s="25" t="str">
        <f t="shared" si="59"/>
        <v xml:space="preserve">         </v>
      </c>
    </row>
    <row r="1385" spans="34:34">
      <c r="AH1385" s="25" t="str">
        <f t="shared" si="59"/>
        <v xml:space="preserve">         </v>
      </c>
    </row>
    <row r="1386" spans="34:34">
      <c r="AH1386" s="25" t="str">
        <f t="shared" si="59"/>
        <v xml:space="preserve">         </v>
      </c>
    </row>
    <row r="1387" spans="34:34">
      <c r="AH1387" s="25" t="str">
        <f t="shared" si="59"/>
        <v xml:space="preserve">         </v>
      </c>
    </row>
    <row r="1388" spans="34:34">
      <c r="AH1388" s="25" t="str">
        <f t="shared" si="59"/>
        <v xml:space="preserve">         </v>
      </c>
    </row>
    <row r="1389" spans="34:34">
      <c r="AH1389" s="25" t="str">
        <f t="shared" si="59"/>
        <v xml:space="preserve">         </v>
      </c>
    </row>
    <row r="1390" spans="34:34">
      <c r="AH1390" s="25" t="str">
        <f t="shared" si="59"/>
        <v xml:space="preserve">         </v>
      </c>
    </row>
    <row r="1391" spans="34:34">
      <c r="AH1391" s="25" t="str">
        <f t="shared" si="59"/>
        <v xml:space="preserve">         </v>
      </c>
    </row>
    <row r="1392" spans="34:34">
      <c r="AH1392" s="25" t="str">
        <f t="shared" si="59"/>
        <v xml:space="preserve">         </v>
      </c>
    </row>
    <row r="1393" spans="34:34">
      <c r="AH1393" s="25" t="str">
        <f t="shared" si="59"/>
        <v xml:space="preserve">         </v>
      </c>
    </row>
    <row r="1394" spans="34:34">
      <c r="AH1394" s="25" t="str">
        <f t="shared" si="59"/>
        <v xml:space="preserve">         </v>
      </c>
    </row>
    <row r="1395" spans="34:34">
      <c r="AH1395" s="25" t="str">
        <f t="shared" si="59"/>
        <v xml:space="preserve">         </v>
      </c>
    </row>
    <row r="1396" spans="34:34">
      <c r="AH1396" s="25" t="str">
        <f t="shared" si="59"/>
        <v xml:space="preserve">         </v>
      </c>
    </row>
    <row r="1397" spans="34:34">
      <c r="AH1397" s="25" t="str">
        <f t="shared" si="59"/>
        <v xml:space="preserve">         </v>
      </c>
    </row>
    <row r="1398" spans="34:34">
      <c r="AH1398" s="25" t="str">
        <f t="shared" si="59"/>
        <v xml:space="preserve">         </v>
      </c>
    </row>
    <row r="1399" spans="34:34">
      <c r="AH1399" s="25" t="str">
        <f t="shared" si="59"/>
        <v xml:space="preserve">         </v>
      </c>
    </row>
    <row r="1400" spans="34:34">
      <c r="AH1400" s="25" t="str">
        <f t="shared" si="59"/>
        <v xml:space="preserve">         </v>
      </c>
    </row>
    <row r="1401" spans="34:34">
      <c r="AH1401" s="25" t="str">
        <f t="shared" si="59"/>
        <v xml:space="preserve">         </v>
      </c>
    </row>
    <row r="1402" spans="34:34">
      <c r="AH1402" s="25" t="str">
        <f t="shared" si="59"/>
        <v xml:space="preserve">         </v>
      </c>
    </row>
    <row r="1403" spans="34:34">
      <c r="AH1403" s="25" t="str">
        <f t="shared" si="59"/>
        <v xml:space="preserve">         </v>
      </c>
    </row>
    <row r="1404" spans="34:34">
      <c r="AH1404" s="25" t="str">
        <f t="shared" si="59"/>
        <v xml:space="preserve">         </v>
      </c>
    </row>
    <row r="1405" spans="34:34">
      <c r="AH1405" s="25" t="str">
        <f t="shared" si="59"/>
        <v xml:space="preserve">         </v>
      </c>
    </row>
    <row r="1406" spans="34:34">
      <c r="AH1406" s="25" t="str">
        <f t="shared" si="59"/>
        <v xml:space="preserve">         </v>
      </c>
    </row>
    <row r="1407" spans="34:34">
      <c r="AH1407" s="25" t="str">
        <f t="shared" si="59"/>
        <v xml:space="preserve">         </v>
      </c>
    </row>
    <row r="1408" spans="34:34">
      <c r="AH1408" s="25" t="str">
        <f t="shared" si="59"/>
        <v xml:space="preserve">         </v>
      </c>
    </row>
    <row r="1409" spans="34:34">
      <c r="AH1409" s="25" t="str">
        <f t="shared" si="59"/>
        <v xml:space="preserve">         </v>
      </c>
    </row>
    <row r="1410" spans="34:34">
      <c r="AH1410" s="25" t="str">
        <f t="shared" si="59"/>
        <v xml:space="preserve">         </v>
      </c>
    </row>
    <row r="1411" spans="34:34">
      <c r="AH1411" s="25" t="str">
        <f t="shared" si="59"/>
        <v xml:space="preserve">         </v>
      </c>
    </row>
    <row r="1412" spans="34:34">
      <c r="AH1412" s="25" t="str">
        <f t="shared" si="59"/>
        <v xml:space="preserve">         </v>
      </c>
    </row>
    <row r="1413" spans="34:34">
      <c r="AH1413" s="25" t="str">
        <f t="shared" si="59"/>
        <v xml:space="preserve">         </v>
      </c>
    </row>
    <row r="1414" spans="34:34">
      <c r="AH1414" s="25" t="str">
        <f t="shared" ref="AH1414:AH1477" si="60">CONCATENATE(X1414," ",Y1414," ",Z1414," ",AA1414," ",AB1414," ",AC1414," ",AD1414," ",AE1414," ",AF1414," ",AG1414)</f>
        <v xml:space="preserve">         </v>
      </c>
    </row>
    <row r="1415" spans="34:34">
      <c r="AH1415" s="25" t="str">
        <f t="shared" si="60"/>
        <v xml:space="preserve">         </v>
      </c>
    </row>
    <row r="1416" spans="34:34">
      <c r="AH1416" s="25" t="str">
        <f t="shared" si="60"/>
        <v xml:space="preserve">         </v>
      </c>
    </row>
    <row r="1417" spans="34:34">
      <c r="AH1417" s="25" t="str">
        <f t="shared" si="60"/>
        <v xml:space="preserve">         </v>
      </c>
    </row>
    <row r="1418" spans="34:34">
      <c r="AH1418" s="25" t="str">
        <f t="shared" si="60"/>
        <v xml:space="preserve">         </v>
      </c>
    </row>
    <row r="1419" spans="34:34">
      <c r="AH1419" s="25" t="str">
        <f t="shared" si="60"/>
        <v xml:space="preserve">         </v>
      </c>
    </row>
    <row r="1420" spans="34:34">
      <c r="AH1420" s="25" t="str">
        <f t="shared" si="60"/>
        <v xml:space="preserve">         </v>
      </c>
    </row>
    <row r="1421" spans="34:34">
      <c r="AH1421" s="25" t="str">
        <f t="shared" si="60"/>
        <v xml:space="preserve">         </v>
      </c>
    </row>
    <row r="1422" spans="34:34">
      <c r="AH1422" s="25" t="str">
        <f t="shared" si="60"/>
        <v xml:space="preserve">         </v>
      </c>
    </row>
    <row r="1423" spans="34:34">
      <c r="AH1423" s="25" t="str">
        <f t="shared" si="60"/>
        <v xml:space="preserve">         </v>
      </c>
    </row>
    <row r="1424" spans="34:34">
      <c r="AH1424" s="25" t="str">
        <f t="shared" si="60"/>
        <v xml:space="preserve">         </v>
      </c>
    </row>
    <row r="1425" spans="34:34">
      <c r="AH1425" s="25" t="str">
        <f t="shared" si="60"/>
        <v xml:space="preserve">         </v>
      </c>
    </row>
    <row r="1426" spans="34:34">
      <c r="AH1426" s="25" t="str">
        <f t="shared" si="60"/>
        <v xml:space="preserve">         </v>
      </c>
    </row>
    <row r="1427" spans="34:34">
      <c r="AH1427" s="25" t="str">
        <f t="shared" si="60"/>
        <v xml:space="preserve">         </v>
      </c>
    </row>
    <row r="1428" spans="34:34">
      <c r="AH1428" s="25" t="str">
        <f t="shared" si="60"/>
        <v xml:space="preserve">         </v>
      </c>
    </row>
    <row r="1429" spans="34:34">
      <c r="AH1429" s="25" t="str">
        <f t="shared" si="60"/>
        <v xml:space="preserve">         </v>
      </c>
    </row>
    <row r="1430" spans="34:34">
      <c r="AH1430" s="25" t="str">
        <f t="shared" si="60"/>
        <v xml:space="preserve">         </v>
      </c>
    </row>
    <row r="1431" spans="34:34">
      <c r="AH1431" s="25" t="str">
        <f t="shared" si="60"/>
        <v xml:space="preserve">         </v>
      </c>
    </row>
    <row r="1432" spans="34:34">
      <c r="AH1432" s="25" t="str">
        <f t="shared" si="60"/>
        <v xml:space="preserve">         </v>
      </c>
    </row>
    <row r="1433" spans="34:34">
      <c r="AH1433" s="25" t="str">
        <f t="shared" si="60"/>
        <v xml:space="preserve">         </v>
      </c>
    </row>
    <row r="1434" spans="34:34">
      <c r="AH1434" s="25" t="str">
        <f t="shared" si="60"/>
        <v xml:space="preserve">         </v>
      </c>
    </row>
    <row r="1435" spans="34:34">
      <c r="AH1435" s="25" t="str">
        <f t="shared" si="60"/>
        <v xml:space="preserve">         </v>
      </c>
    </row>
    <row r="1436" spans="34:34">
      <c r="AH1436" s="25" t="str">
        <f t="shared" si="60"/>
        <v xml:space="preserve">         </v>
      </c>
    </row>
    <row r="1437" spans="34:34">
      <c r="AH1437" s="25" t="str">
        <f t="shared" si="60"/>
        <v xml:space="preserve">         </v>
      </c>
    </row>
    <row r="1438" spans="34:34">
      <c r="AH1438" s="25" t="str">
        <f t="shared" si="60"/>
        <v xml:space="preserve">         </v>
      </c>
    </row>
    <row r="1439" spans="34:34">
      <c r="AH1439" s="25" t="str">
        <f t="shared" si="60"/>
        <v xml:space="preserve">         </v>
      </c>
    </row>
    <row r="1440" spans="34:34">
      <c r="AH1440" s="25" t="str">
        <f t="shared" si="60"/>
        <v xml:space="preserve">         </v>
      </c>
    </row>
    <row r="1441" spans="34:34">
      <c r="AH1441" s="25" t="str">
        <f t="shared" si="60"/>
        <v xml:space="preserve">         </v>
      </c>
    </row>
    <row r="1442" spans="34:34">
      <c r="AH1442" s="25" t="str">
        <f t="shared" si="60"/>
        <v xml:space="preserve">         </v>
      </c>
    </row>
    <row r="1443" spans="34:34">
      <c r="AH1443" s="25" t="str">
        <f t="shared" si="60"/>
        <v xml:space="preserve">         </v>
      </c>
    </row>
    <row r="1444" spans="34:34">
      <c r="AH1444" s="25" t="str">
        <f t="shared" si="60"/>
        <v xml:space="preserve">         </v>
      </c>
    </row>
    <row r="1445" spans="34:34">
      <c r="AH1445" s="25" t="str">
        <f t="shared" si="60"/>
        <v xml:space="preserve">         </v>
      </c>
    </row>
    <row r="1446" spans="34:34">
      <c r="AH1446" s="25" t="str">
        <f t="shared" si="60"/>
        <v xml:space="preserve">         </v>
      </c>
    </row>
    <row r="1447" spans="34:34">
      <c r="AH1447" s="25" t="str">
        <f t="shared" si="60"/>
        <v xml:space="preserve">         </v>
      </c>
    </row>
    <row r="1448" spans="34:34">
      <c r="AH1448" s="25" t="str">
        <f t="shared" si="60"/>
        <v xml:space="preserve">         </v>
      </c>
    </row>
    <row r="1449" spans="34:34">
      <c r="AH1449" s="25" t="str">
        <f t="shared" si="60"/>
        <v xml:space="preserve">         </v>
      </c>
    </row>
    <row r="1450" spans="34:34">
      <c r="AH1450" s="25" t="str">
        <f t="shared" si="60"/>
        <v xml:space="preserve">         </v>
      </c>
    </row>
    <row r="1451" spans="34:34">
      <c r="AH1451" s="25" t="str">
        <f t="shared" si="60"/>
        <v xml:space="preserve">         </v>
      </c>
    </row>
    <row r="1452" spans="34:34">
      <c r="AH1452" s="25" t="str">
        <f t="shared" si="60"/>
        <v xml:space="preserve">         </v>
      </c>
    </row>
    <row r="1453" spans="34:34">
      <c r="AH1453" s="25" t="str">
        <f t="shared" si="60"/>
        <v xml:space="preserve">         </v>
      </c>
    </row>
    <row r="1454" spans="34:34">
      <c r="AH1454" s="25" t="str">
        <f t="shared" si="60"/>
        <v xml:space="preserve">         </v>
      </c>
    </row>
    <row r="1455" spans="34:34">
      <c r="AH1455" s="25" t="str">
        <f t="shared" si="60"/>
        <v xml:space="preserve">         </v>
      </c>
    </row>
    <row r="1456" spans="34:34">
      <c r="AH1456" s="25" t="str">
        <f t="shared" si="60"/>
        <v xml:space="preserve">         </v>
      </c>
    </row>
    <row r="1457" spans="34:34">
      <c r="AH1457" s="25" t="str">
        <f t="shared" si="60"/>
        <v xml:space="preserve">         </v>
      </c>
    </row>
    <row r="1458" spans="34:34">
      <c r="AH1458" s="25" t="str">
        <f t="shared" si="60"/>
        <v xml:space="preserve">         </v>
      </c>
    </row>
    <row r="1459" spans="34:34">
      <c r="AH1459" s="25" t="str">
        <f t="shared" si="60"/>
        <v xml:space="preserve">         </v>
      </c>
    </row>
    <row r="1460" spans="34:34">
      <c r="AH1460" s="25" t="str">
        <f t="shared" si="60"/>
        <v xml:space="preserve">         </v>
      </c>
    </row>
    <row r="1461" spans="34:34">
      <c r="AH1461" s="25" t="str">
        <f t="shared" si="60"/>
        <v xml:space="preserve">         </v>
      </c>
    </row>
    <row r="1462" spans="34:34">
      <c r="AH1462" s="25" t="str">
        <f t="shared" si="60"/>
        <v xml:space="preserve">         </v>
      </c>
    </row>
    <row r="1463" spans="34:34">
      <c r="AH1463" s="25" t="str">
        <f t="shared" si="60"/>
        <v xml:space="preserve">         </v>
      </c>
    </row>
    <row r="1464" spans="34:34">
      <c r="AH1464" s="25" t="str">
        <f t="shared" si="60"/>
        <v xml:space="preserve">         </v>
      </c>
    </row>
    <row r="1465" spans="34:34">
      <c r="AH1465" s="25" t="str">
        <f t="shared" si="60"/>
        <v xml:space="preserve">         </v>
      </c>
    </row>
    <row r="1466" spans="34:34">
      <c r="AH1466" s="25" t="str">
        <f t="shared" si="60"/>
        <v xml:space="preserve">         </v>
      </c>
    </row>
    <row r="1467" spans="34:34">
      <c r="AH1467" s="25" t="str">
        <f t="shared" si="60"/>
        <v xml:space="preserve">         </v>
      </c>
    </row>
    <row r="1468" spans="34:34">
      <c r="AH1468" s="25" t="str">
        <f t="shared" si="60"/>
        <v xml:space="preserve">         </v>
      </c>
    </row>
    <row r="1469" spans="34:34">
      <c r="AH1469" s="25" t="str">
        <f t="shared" si="60"/>
        <v xml:space="preserve">         </v>
      </c>
    </row>
    <row r="1470" spans="34:34">
      <c r="AH1470" s="25" t="str">
        <f t="shared" si="60"/>
        <v xml:space="preserve">         </v>
      </c>
    </row>
    <row r="1471" spans="34:34">
      <c r="AH1471" s="25" t="str">
        <f t="shared" si="60"/>
        <v xml:space="preserve">         </v>
      </c>
    </row>
    <row r="1472" spans="34:34">
      <c r="AH1472" s="25" t="str">
        <f t="shared" si="60"/>
        <v xml:space="preserve">         </v>
      </c>
    </row>
    <row r="1473" spans="34:34">
      <c r="AH1473" s="25" t="str">
        <f t="shared" si="60"/>
        <v xml:space="preserve">         </v>
      </c>
    </row>
    <row r="1474" spans="34:34">
      <c r="AH1474" s="25" t="str">
        <f t="shared" si="60"/>
        <v xml:space="preserve">         </v>
      </c>
    </row>
    <row r="1475" spans="34:34">
      <c r="AH1475" s="25" t="str">
        <f t="shared" si="60"/>
        <v xml:space="preserve">         </v>
      </c>
    </row>
    <row r="1476" spans="34:34">
      <c r="AH1476" s="25" t="str">
        <f t="shared" si="60"/>
        <v xml:space="preserve">         </v>
      </c>
    </row>
    <row r="1477" spans="34:34">
      <c r="AH1477" s="25" t="str">
        <f t="shared" si="60"/>
        <v xml:space="preserve">         </v>
      </c>
    </row>
    <row r="1478" spans="34:34">
      <c r="AH1478" s="25" t="str">
        <f t="shared" ref="AH1478:AH1541" si="61">CONCATENATE(X1478," ",Y1478," ",Z1478," ",AA1478," ",AB1478," ",AC1478," ",AD1478," ",AE1478," ",AF1478," ",AG1478)</f>
        <v xml:space="preserve">         </v>
      </c>
    </row>
    <row r="1479" spans="34:34">
      <c r="AH1479" s="25" t="str">
        <f t="shared" si="61"/>
        <v xml:space="preserve">         </v>
      </c>
    </row>
    <row r="1480" spans="34:34">
      <c r="AH1480" s="25" t="str">
        <f t="shared" si="61"/>
        <v xml:space="preserve">         </v>
      </c>
    </row>
    <row r="1481" spans="34:34">
      <c r="AH1481" s="25" t="str">
        <f t="shared" si="61"/>
        <v xml:space="preserve">         </v>
      </c>
    </row>
    <row r="1482" spans="34:34">
      <c r="AH1482" s="25" t="str">
        <f t="shared" si="61"/>
        <v xml:space="preserve">         </v>
      </c>
    </row>
    <row r="1483" spans="34:34">
      <c r="AH1483" s="25" t="str">
        <f t="shared" si="61"/>
        <v xml:space="preserve">         </v>
      </c>
    </row>
    <row r="1484" spans="34:34">
      <c r="AH1484" s="25" t="str">
        <f t="shared" si="61"/>
        <v xml:space="preserve">         </v>
      </c>
    </row>
    <row r="1485" spans="34:34">
      <c r="AH1485" s="25" t="str">
        <f t="shared" si="61"/>
        <v xml:space="preserve">         </v>
      </c>
    </row>
    <row r="1486" spans="34:34">
      <c r="AH1486" s="25" t="str">
        <f t="shared" si="61"/>
        <v xml:space="preserve">         </v>
      </c>
    </row>
    <row r="1487" spans="34:34">
      <c r="AH1487" s="25" t="str">
        <f t="shared" si="61"/>
        <v xml:space="preserve">         </v>
      </c>
    </row>
    <row r="1488" spans="34:34">
      <c r="AH1488" s="25" t="str">
        <f t="shared" si="61"/>
        <v xml:space="preserve">         </v>
      </c>
    </row>
    <row r="1489" spans="34:34">
      <c r="AH1489" s="25" t="str">
        <f t="shared" si="61"/>
        <v xml:space="preserve">         </v>
      </c>
    </row>
    <row r="1490" spans="34:34">
      <c r="AH1490" s="25" t="str">
        <f t="shared" si="61"/>
        <v xml:space="preserve">         </v>
      </c>
    </row>
    <row r="1491" spans="34:34">
      <c r="AH1491" s="25" t="str">
        <f t="shared" si="61"/>
        <v xml:space="preserve">         </v>
      </c>
    </row>
    <row r="1492" spans="34:34">
      <c r="AH1492" s="25" t="str">
        <f t="shared" si="61"/>
        <v xml:space="preserve">         </v>
      </c>
    </row>
    <row r="1493" spans="34:34">
      <c r="AH1493" s="25" t="str">
        <f t="shared" si="61"/>
        <v xml:space="preserve">         </v>
      </c>
    </row>
    <row r="1494" spans="34:34">
      <c r="AH1494" s="25" t="str">
        <f t="shared" si="61"/>
        <v xml:space="preserve">         </v>
      </c>
    </row>
    <row r="1495" spans="34:34">
      <c r="AH1495" s="25" t="str">
        <f t="shared" si="61"/>
        <v xml:space="preserve">         </v>
      </c>
    </row>
    <row r="1496" spans="34:34">
      <c r="AH1496" s="25" t="str">
        <f t="shared" si="61"/>
        <v xml:space="preserve">         </v>
      </c>
    </row>
    <row r="1497" spans="34:34">
      <c r="AH1497" s="25" t="str">
        <f t="shared" si="61"/>
        <v xml:space="preserve">         </v>
      </c>
    </row>
    <row r="1498" spans="34:34">
      <c r="AH1498" s="25" t="str">
        <f t="shared" si="61"/>
        <v xml:space="preserve">         </v>
      </c>
    </row>
    <row r="1499" spans="34:34">
      <c r="AH1499" s="25" t="str">
        <f t="shared" si="61"/>
        <v xml:space="preserve">         </v>
      </c>
    </row>
    <row r="1500" spans="34:34">
      <c r="AH1500" s="25" t="str">
        <f t="shared" si="61"/>
        <v xml:space="preserve">         </v>
      </c>
    </row>
    <row r="1501" spans="34:34">
      <c r="AH1501" s="25" t="str">
        <f t="shared" si="61"/>
        <v xml:space="preserve">         </v>
      </c>
    </row>
    <row r="1502" spans="34:34">
      <c r="AH1502" s="25" t="str">
        <f t="shared" si="61"/>
        <v xml:space="preserve">         </v>
      </c>
    </row>
    <row r="1503" spans="34:34">
      <c r="AH1503" s="25" t="str">
        <f t="shared" si="61"/>
        <v xml:space="preserve">         </v>
      </c>
    </row>
    <row r="1504" spans="34:34">
      <c r="AH1504" s="25" t="str">
        <f t="shared" si="61"/>
        <v xml:space="preserve">         </v>
      </c>
    </row>
    <row r="1505" spans="34:34">
      <c r="AH1505" s="25" t="str">
        <f t="shared" si="61"/>
        <v xml:space="preserve">         </v>
      </c>
    </row>
    <row r="1506" spans="34:34">
      <c r="AH1506" s="25" t="str">
        <f t="shared" si="61"/>
        <v xml:space="preserve">         </v>
      </c>
    </row>
    <row r="1507" spans="34:34">
      <c r="AH1507" s="25" t="str">
        <f t="shared" si="61"/>
        <v xml:space="preserve">         </v>
      </c>
    </row>
    <row r="1508" spans="34:34">
      <c r="AH1508" s="25" t="str">
        <f t="shared" si="61"/>
        <v xml:space="preserve">         </v>
      </c>
    </row>
    <row r="1509" spans="34:34">
      <c r="AH1509" s="25" t="str">
        <f t="shared" si="61"/>
        <v xml:space="preserve">         </v>
      </c>
    </row>
    <row r="1510" spans="34:34">
      <c r="AH1510" s="25" t="str">
        <f t="shared" si="61"/>
        <v xml:space="preserve">         </v>
      </c>
    </row>
    <row r="1511" spans="34:34">
      <c r="AH1511" s="25" t="str">
        <f t="shared" si="61"/>
        <v xml:space="preserve">         </v>
      </c>
    </row>
    <row r="1512" spans="34:34">
      <c r="AH1512" s="25" t="str">
        <f t="shared" si="61"/>
        <v xml:space="preserve">         </v>
      </c>
    </row>
    <row r="1513" spans="34:34">
      <c r="AH1513" s="25" t="str">
        <f t="shared" si="61"/>
        <v xml:space="preserve">         </v>
      </c>
    </row>
    <row r="1514" spans="34:34">
      <c r="AH1514" s="25" t="str">
        <f t="shared" si="61"/>
        <v xml:space="preserve">         </v>
      </c>
    </row>
    <row r="1515" spans="34:34">
      <c r="AH1515" s="25" t="str">
        <f t="shared" si="61"/>
        <v xml:space="preserve">         </v>
      </c>
    </row>
    <row r="1516" spans="34:34">
      <c r="AH1516" s="25" t="str">
        <f t="shared" si="61"/>
        <v xml:space="preserve">         </v>
      </c>
    </row>
    <row r="1517" spans="34:34">
      <c r="AH1517" s="25" t="str">
        <f t="shared" si="61"/>
        <v xml:space="preserve">         </v>
      </c>
    </row>
    <row r="1518" spans="34:34">
      <c r="AH1518" s="25" t="str">
        <f t="shared" si="61"/>
        <v xml:space="preserve">         </v>
      </c>
    </row>
    <row r="1519" spans="34:34">
      <c r="AH1519" s="25" t="str">
        <f t="shared" si="61"/>
        <v xml:space="preserve">         </v>
      </c>
    </row>
    <row r="1520" spans="34:34">
      <c r="AH1520" s="25" t="str">
        <f t="shared" si="61"/>
        <v xml:space="preserve">         </v>
      </c>
    </row>
    <row r="1521" spans="34:34">
      <c r="AH1521" s="25" t="str">
        <f t="shared" si="61"/>
        <v xml:space="preserve">         </v>
      </c>
    </row>
    <row r="1522" spans="34:34">
      <c r="AH1522" s="25" t="str">
        <f t="shared" si="61"/>
        <v xml:space="preserve">         </v>
      </c>
    </row>
    <row r="1523" spans="34:34">
      <c r="AH1523" s="25" t="str">
        <f t="shared" si="61"/>
        <v xml:space="preserve">         </v>
      </c>
    </row>
    <row r="1524" spans="34:34">
      <c r="AH1524" s="25" t="str">
        <f t="shared" si="61"/>
        <v xml:space="preserve">         </v>
      </c>
    </row>
    <row r="1525" spans="34:34">
      <c r="AH1525" s="25" t="str">
        <f t="shared" si="61"/>
        <v xml:space="preserve">         </v>
      </c>
    </row>
    <row r="1526" spans="34:34">
      <c r="AH1526" s="25" t="str">
        <f t="shared" si="61"/>
        <v xml:space="preserve">         </v>
      </c>
    </row>
    <row r="1527" spans="34:34">
      <c r="AH1527" s="25" t="str">
        <f t="shared" si="61"/>
        <v xml:space="preserve">         </v>
      </c>
    </row>
    <row r="1528" spans="34:34">
      <c r="AH1528" s="25" t="str">
        <f t="shared" si="61"/>
        <v xml:space="preserve">         </v>
      </c>
    </row>
    <row r="1529" spans="34:34">
      <c r="AH1529" s="25" t="str">
        <f t="shared" si="61"/>
        <v xml:space="preserve">         </v>
      </c>
    </row>
    <row r="1530" spans="34:34">
      <c r="AH1530" s="25" t="str">
        <f t="shared" si="61"/>
        <v xml:space="preserve">         </v>
      </c>
    </row>
    <row r="1531" spans="34:34">
      <c r="AH1531" s="25" t="str">
        <f t="shared" si="61"/>
        <v xml:space="preserve">         </v>
      </c>
    </row>
    <row r="1532" spans="34:34">
      <c r="AH1532" s="25" t="str">
        <f t="shared" si="61"/>
        <v xml:space="preserve">         </v>
      </c>
    </row>
    <row r="1533" spans="34:34">
      <c r="AH1533" s="25" t="str">
        <f t="shared" si="61"/>
        <v xml:space="preserve">         </v>
      </c>
    </row>
    <row r="1534" spans="34:34">
      <c r="AH1534" s="25" t="str">
        <f t="shared" si="61"/>
        <v xml:space="preserve">         </v>
      </c>
    </row>
    <row r="1535" spans="34:34">
      <c r="AH1535" s="25" t="str">
        <f t="shared" si="61"/>
        <v xml:space="preserve">         </v>
      </c>
    </row>
    <row r="1536" spans="34:34">
      <c r="AH1536" s="25" t="str">
        <f t="shared" si="61"/>
        <v xml:space="preserve">         </v>
      </c>
    </row>
    <row r="1537" spans="34:34">
      <c r="AH1537" s="25" t="str">
        <f t="shared" si="61"/>
        <v xml:space="preserve">         </v>
      </c>
    </row>
    <row r="1538" spans="34:34">
      <c r="AH1538" s="25" t="str">
        <f t="shared" si="61"/>
        <v xml:space="preserve">         </v>
      </c>
    </row>
    <row r="1539" spans="34:34">
      <c r="AH1539" s="25" t="str">
        <f t="shared" si="61"/>
        <v xml:space="preserve">         </v>
      </c>
    </row>
    <row r="1540" spans="34:34">
      <c r="AH1540" s="25" t="str">
        <f t="shared" si="61"/>
        <v xml:space="preserve">         </v>
      </c>
    </row>
    <row r="1541" spans="34:34">
      <c r="AH1541" s="25" t="str">
        <f t="shared" si="61"/>
        <v xml:space="preserve">         </v>
      </c>
    </row>
    <row r="1542" spans="34:34">
      <c r="AH1542" s="25" t="str">
        <f t="shared" ref="AH1542:AH1568" si="62">CONCATENATE(X1542," ",Y1542," ",Z1542," ",AA1542," ",AB1542," ",AC1542," ",AD1542," ",AE1542," ",AF1542," ",AG1542)</f>
        <v xml:space="preserve">         </v>
      </c>
    </row>
    <row r="1543" spans="34:34">
      <c r="AH1543" s="25" t="str">
        <f t="shared" si="62"/>
        <v xml:space="preserve">         </v>
      </c>
    </row>
    <row r="1544" spans="34:34">
      <c r="AH1544" s="25" t="str">
        <f t="shared" si="62"/>
        <v xml:space="preserve">         </v>
      </c>
    </row>
    <row r="1545" spans="34:34">
      <c r="AH1545" s="25" t="str">
        <f t="shared" si="62"/>
        <v xml:space="preserve">         </v>
      </c>
    </row>
    <row r="1546" spans="34:34">
      <c r="AH1546" s="25" t="str">
        <f t="shared" si="62"/>
        <v xml:space="preserve">         </v>
      </c>
    </row>
    <row r="1547" spans="34:34">
      <c r="AH1547" s="25" t="str">
        <f t="shared" si="62"/>
        <v xml:space="preserve">         </v>
      </c>
    </row>
    <row r="1548" spans="34:34">
      <c r="AH1548" s="25" t="str">
        <f t="shared" si="62"/>
        <v xml:space="preserve">         </v>
      </c>
    </row>
    <row r="1549" spans="34:34">
      <c r="AH1549" s="25" t="str">
        <f t="shared" si="62"/>
        <v xml:space="preserve">         </v>
      </c>
    </row>
    <row r="1550" spans="34:34">
      <c r="AH1550" s="25" t="str">
        <f t="shared" si="62"/>
        <v xml:space="preserve">         </v>
      </c>
    </row>
    <row r="1551" spans="34:34">
      <c r="AH1551" s="25" t="str">
        <f t="shared" si="62"/>
        <v xml:space="preserve">         </v>
      </c>
    </row>
    <row r="1552" spans="34:34">
      <c r="AH1552" s="25" t="str">
        <f t="shared" si="62"/>
        <v xml:space="preserve">         </v>
      </c>
    </row>
    <row r="1553" spans="34:34">
      <c r="AH1553" s="25" t="str">
        <f t="shared" si="62"/>
        <v xml:space="preserve">         </v>
      </c>
    </row>
    <row r="1554" spans="34:34">
      <c r="AH1554" s="25" t="str">
        <f t="shared" si="62"/>
        <v xml:space="preserve">         </v>
      </c>
    </row>
    <row r="1555" spans="34:34">
      <c r="AH1555" s="25" t="str">
        <f t="shared" si="62"/>
        <v xml:space="preserve">         </v>
      </c>
    </row>
    <row r="1556" spans="34:34">
      <c r="AH1556" s="25" t="str">
        <f t="shared" si="62"/>
        <v xml:space="preserve">         </v>
      </c>
    </row>
    <row r="1557" spans="34:34">
      <c r="AH1557" s="25" t="str">
        <f t="shared" si="62"/>
        <v xml:space="preserve">         </v>
      </c>
    </row>
    <row r="1558" spans="34:34">
      <c r="AH1558" s="25" t="str">
        <f t="shared" si="62"/>
        <v xml:space="preserve">         </v>
      </c>
    </row>
    <row r="1559" spans="34:34">
      <c r="AH1559" s="25" t="str">
        <f t="shared" si="62"/>
        <v xml:space="preserve">         </v>
      </c>
    </row>
    <row r="1560" spans="34:34">
      <c r="AH1560" s="25" t="str">
        <f t="shared" si="62"/>
        <v xml:space="preserve">         </v>
      </c>
    </row>
    <row r="1561" spans="34:34">
      <c r="AH1561" s="25" t="str">
        <f t="shared" si="62"/>
        <v xml:space="preserve">         </v>
      </c>
    </row>
    <row r="1562" spans="34:34">
      <c r="AH1562" s="25" t="str">
        <f t="shared" si="62"/>
        <v xml:space="preserve">         </v>
      </c>
    </row>
    <row r="1563" spans="34:34">
      <c r="AH1563" s="25" t="str">
        <f t="shared" si="62"/>
        <v xml:space="preserve">         </v>
      </c>
    </row>
    <row r="1564" spans="34:34">
      <c r="AH1564" s="25" t="str">
        <f t="shared" si="62"/>
        <v xml:space="preserve">         </v>
      </c>
    </row>
    <row r="1565" spans="34:34">
      <c r="AH1565" s="25" t="str">
        <f t="shared" si="62"/>
        <v xml:space="preserve">         </v>
      </c>
    </row>
    <row r="1566" spans="34:34">
      <c r="AH1566" s="25" t="str">
        <f t="shared" si="62"/>
        <v xml:space="preserve">         </v>
      </c>
    </row>
    <row r="1567" spans="34:34">
      <c r="AH1567" s="25" t="str">
        <f t="shared" si="62"/>
        <v xml:space="preserve">         </v>
      </c>
    </row>
    <row r="1568" spans="34:34">
      <c r="AH1568" s="25" t="str">
        <f t="shared" si="62"/>
        <v xml:space="preserve">         </v>
      </c>
    </row>
  </sheetData>
  <autoFilter ref="A1:CI1568" xr:uid="{00000000-0009-0000-0000-00000100000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autoFilter>
  <mergeCells count="18">
    <mergeCell ref="CB2:CC2"/>
    <mergeCell ref="CD2:CE2"/>
    <mergeCell ref="AW1:CI1"/>
    <mergeCell ref="AW2:AY2"/>
    <mergeCell ref="AZ2:BB2"/>
    <mergeCell ref="BC2:BE2"/>
    <mergeCell ref="BF2:BH2"/>
    <mergeCell ref="BI2:BK2"/>
    <mergeCell ref="BL2:BM2"/>
    <mergeCell ref="BN2:BO2"/>
    <mergeCell ref="BP2:BQ2"/>
    <mergeCell ref="BR2:BS2"/>
    <mergeCell ref="CF2:CG2"/>
    <mergeCell ref="CH2:CI2"/>
    <mergeCell ref="BT2:BU2"/>
    <mergeCell ref="BV2:BW2"/>
    <mergeCell ref="BX2:BY2"/>
    <mergeCell ref="BZ2:CA2"/>
  </mergeCells>
  <dataValidations count="7">
    <dataValidation type="list" allowBlank="1" showInputMessage="1" showErrorMessage="1" sqref="L515:L527 L5:L373 L1:L3 Z1:Z3 O1:O3 AC1:AC3 L677:L940 O677:O939 AC677:AC913 Z807:Z1048576 O589:O675 O941:O1048576 Z529:Z675 AC915:AC1048576 L589:L675 Z677:Z805 AC529:AC675 L529:L587 O529:O587 L942:L1048576 AC5:AC527 O5:O527" xr:uid="{00000000-0002-0000-0100-000000000000}">
      <formula1>$H$2:$H$16</formula1>
    </dataValidation>
    <dataValidation type="list" allowBlank="1" showInputMessage="1" showErrorMessage="1" sqref="AA5:AA527 AE5:AE527 AE1:AE3 M1:M3 AA1:AA3 Q1:Q3 M589:M675 M677:M1048576 AE529:AE675 Q677:Q1048576 Q589:Q675 AA677:AA1048576 AA529:AA675 Q529:Q587 M529:M587 AE677:AE1048576 Q5:Q527" xr:uid="{00000000-0002-0000-0100-000001000000}">
      <formula1>$F$2:$F$3</formula1>
    </dataValidation>
    <dataValidation type="list" allowBlank="1" showInputMessage="1" showErrorMessage="1" sqref="AK1:AK3 AK5:AK675" xr:uid="{00000000-0002-0000-0100-000002000000}">
      <formula1>$E$2:$E$46</formula1>
    </dataValidation>
    <dataValidation type="list" allowBlank="1" showInputMessage="1" showErrorMessage="1" sqref="AL529:AL675 AL5:AL527 AL1:AL3 AL677:AL816" xr:uid="{00000000-0002-0000-0100-000003000000}">
      <formula1>$G$2:$G$7</formula1>
    </dataValidation>
    <dataValidation type="list" allowBlank="1" showInputMessage="1" showErrorMessage="1" sqref="AP529:AP675 AP5:AP527 AP1:AP3" xr:uid="{00000000-0002-0000-0100-000004000000}">
      <formula1>$I$2:$I$14</formula1>
    </dataValidation>
    <dataValidation type="list" allowBlank="1" showInputMessage="1" showErrorMessage="1" sqref="AC914 L941 O940" xr:uid="{00000000-0002-0000-0100-000005000000}">
      <formula1>$H$2:$H$20</formula1>
    </dataValidation>
    <dataValidation type="list" allowBlank="1" showInputMessage="1" showErrorMessage="1" sqref="AP4 AT4:AU4 E4:F4 J4 X4 O4 AC4 Q4 L4:M4 Z4:AA4 AE4 AK4:AN4" xr:uid="{00000000-0002-0000-0100-000006000000}"/>
  </dataValidations>
  <hyperlinks>
    <hyperlink ref="I273" r:id="rId1" xr:uid="{00000000-0004-0000-0100-000000000000}"/>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100-000007000000}">
          <x14:formula1>
            <xm:f>Hoja5!$A$2:$A$9</xm:f>
          </x14:formula1>
          <xm:sqref>D5:D1048576</xm:sqref>
        </x14:dataValidation>
        <x14:dataValidation type="list" allowBlank="1" showInputMessage="1" showErrorMessage="1" xr:uid="{00000000-0002-0000-0100-000008000000}">
          <x14:formula1>
            <xm:f>Hoja5!$C$2:$C$6</xm:f>
          </x14:formula1>
          <xm:sqref>X5:X527 J677:J1048576 J529:J587 X529:X675 X677:X1048576 J589:J675 X1:X3 J1:J3 J5:J527</xm:sqref>
        </x14:dataValidation>
        <x14:dataValidation type="list" allowBlank="1" showInputMessage="1" showErrorMessage="1" xr:uid="{00000000-0002-0000-0100-000009000000}">
          <x14:formula1>
            <xm:f>Hoja5!$G$2:$G$16</xm:f>
          </x14:formula1>
          <xm:sqref>Z5:Z527</xm:sqref>
        </x14:dataValidation>
        <x14:dataValidation type="list" allowBlank="1" showInputMessage="1" showErrorMessage="1" xr:uid="{00000000-0002-0000-0100-00000A000000}">
          <x14:formula1>
            <xm:f>Hoja5!$E$2:$E$3</xm:f>
          </x14:formula1>
          <xm:sqref>M5:M527</xm:sqref>
        </x14:dataValidation>
        <x14:dataValidation type="list" allowBlank="1" showInputMessage="1" showErrorMessage="1" xr:uid="{00000000-0002-0000-0100-00000B000000}">
          <x14:formula1>
            <xm:f>Hoja5!$F$2:$F$7</xm:f>
          </x14:formula1>
          <xm:sqref>AL818:AL1048576</xm:sqref>
        </x14:dataValidation>
        <x14:dataValidation type="list" allowBlank="1" showInputMessage="1" showErrorMessage="1" xr:uid="{00000000-0002-0000-0100-00000C000000}">
          <x14:formula1>
            <xm:f>Hoja5!$I$2:$I$14</xm:f>
          </x14:formula1>
          <xm:sqref>AP677:AP1048576</xm:sqref>
        </x14:dataValidation>
        <x14:dataValidation type="list" allowBlank="1" showInputMessage="1" showErrorMessage="1" xr:uid="{00000000-0002-0000-0100-00000D000000}">
          <x14:formula1>
            <xm:f>Hoja5!$G$2:$G$20</xm:f>
          </x14:formula1>
          <xm:sqref>L374:L514</xm:sqref>
        </x14:dataValidation>
        <x14:dataValidation type="list" allowBlank="1" showInputMessage="1" showErrorMessage="1" xr:uid="{00000000-0002-0000-0100-00000E000000}">
          <x14:formula1>
            <xm:f>Hoja5!$K$2:$K$14</xm:f>
          </x14:formula1>
          <xm:sqref>AU1:AU3 AU5:AU1048576</xm:sqref>
        </x14:dataValidation>
        <x14:dataValidation type="list" allowBlank="1" showInputMessage="1" showErrorMessage="1" xr:uid="{00000000-0002-0000-0100-00000F000000}">
          <x14:formula1>
            <xm:f>Hoja5!$B$2:$B$5</xm:f>
          </x14:formula1>
          <xm:sqref>E928:E1048576 E5:E527 E3 E677:E926 E529:E675 E1</xm:sqref>
        </x14:dataValidation>
        <x14:dataValidation type="list" allowBlank="1" showInputMessage="1" showErrorMessage="1" xr:uid="{00000000-0002-0000-0100-000010000000}">
          <x14:formula1>
            <xm:f>Hoja5!#REF!</xm:f>
          </x14:formula1>
          <xm:sqref>F677:F1048576 AK677:AK1048576 AM5:AN527 AM1:AN3 AM529:AN675 AM677:AN1048576 AM528 F5:F527 F1:F3 F529:F675</xm:sqref>
        </x14:dataValidation>
        <x14:dataValidation type="list" allowBlank="1" showInputMessage="1" showErrorMessage="1" xr:uid="{00000000-0002-0000-0100-000011000000}">
          <x14:formula1>
            <xm:f>Hoja5!$J$2:$J$6</xm:f>
          </x14:formula1>
          <xm:sqref>AT1:AT3 AT5:AT1048576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CI701"/>
  <sheetViews>
    <sheetView topLeftCell="AI1" zoomScaleNormal="100" workbookViewId="0">
      <pane ySplit="3" topLeftCell="A598" activePane="bottomLeft" state="frozen"/>
      <selection pane="bottomLeft" activeCell="AU615" sqref="AU615"/>
    </sheetView>
  </sheetViews>
  <sheetFormatPr defaultColWidth="11.42578125" defaultRowHeight="15"/>
  <cols>
    <col min="1" max="1" width="33.5703125" style="25" hidden="1" customWidth="1"/>
    <col min="2" max="2" width="11.85546875" style="25" customWidth="1"/>
    <col min="3" max="3" width="35.85546875" style="25" customWidth="1"/>
    <col min="4" max="4" width="24.28515625" style="25" customWidth="1"/>
    <col min="5" max="5" width="28.42578125" style="25" customWidth="1"/>
    <col min="6" max="6" width="11.7109375" style="25" customWidth="1"/>
    <col min="7" max="7" width="26.28515625" style="25" customWidth="1"/>
    <col min="8" max="8" width="81.7109375" style="25" customWidth="1"/>
    <col min="9" max="9" width="57.42578125" style="25" customWidth="1"/>
    <col min="10" max="11" width="11.5703125" style="25" customWidth="1"/>
    <col min="12" max="12" width="8.140625" style="25" customWidth="1"/>
    <col min="13" max="13" width="13" style="25" customWidth="1"/>
    <col min="14" max="14" width="14.42578125" style="25" customWidth="1"/>
    <col min="15" max="15" width="8.5703125" style="25" customWidth="1"/>
    <col min="16" max="16" width="8.7109375" style="25" customWidth="1"/>
    <col min="17" max="17" width="13" style="25" customWidth="1"/>
    <col min="18" max="18" width="15.85546875" style="25" customWidth="1"/>
    <col min="19" max="19" width="12.7109375" style="25" customWidth="1"/>
    <col min="20" max="20" width="30.85546875" style="25" customWidth="1"/>
    <col min="21" max="21" width="16.42578125" style="25" customWidth="1"/>
    <col min="22" max="22" width="19.140625" style="25" customWidth="1"/>
    <col min="23" max="23" width="59.85546875" style="25" customWidth="1"/>
    <col min="24" max="24" width="13.7109375" style="25" customWidth="1"/>
    <col min="25" max="25" width="11.5703125" style="25" customWidth="1"/>
    <col min="26" max="26" width="8.140625" style="25" customWidth="1"/>
    <col min="27" max="27" width="13" style="25" customWidth="1"/>
    <col min="28" max="28" width="14.42578125" style="25" customWidth="1"/>
    <col min="29" max="29" width="8.5703125" style="25" customWidth="1"/>
    <col min="30" max="30" width="8.7109375" style="25" customWidth="1"/>
    <col min="31" max="31" width="13" style="25" customWidth="1"/>
    <col min="32" max="32" width="37.28515625" style="25" customWidth="1"/>
    <col min="33" max="33" width="25.5703125" style="25" customWidth="1"/>
    <col min="34" max="34" width="35.28515625" style="25" customWidth="1"/>
    <col min="35" max="35" width="23.5703125" style="25" customWidth="1"/>
    <col min="36" max="36" width="24.85546875" style="25" customWidth="1"/>
    <col min="37" max="37" width="23.5703125" style="25" customWidth="1"/>
    <col min="38" max="38" width="15.5703125" style="25" customWidth="1"/>
    <col min="39" max="39" width="15.85546875" style="25" customWidth="1"/>
    <col min="40" max="40" width="13.42578125" style="25" customWidth="1"/>
    <col min="41" max="41" width="9.5703125" style="25" customWidth="1"/>
    <col min="42" max="42" width="8.42578125" style="25" customWidth="1"/>
    <col min="43" max="43" width="18.85546875" style="25" customWidth="1"/>
    <col min="44" max="44" width="21" style="25" customWidth="1"/>
    <col min="45" max="45" width="18.85546875" style="25" customWidth="1"/>
    <col min="46" max="46" width="29.28515625" style="25" customWidth="1"/>
    <col min="47" max="47" width="26.28515625" style="25" customWidth="1"/>
    <col min="48" max="48" width="19.7109375" style="25" customWidth="1"/>
    <col min="49" max="49" width="14.85546875" style="37" customWidth="1"/>
    <col min="50" max="50" width="15.140625" style="37" customWidth="1"/>
    <col min="51" max="52" width="11.42578125" style="37"/>
    <col min="53" max="53" width="11.42578125" style="37" bestFit="1" customWidth="1"/>
    <col min="54" max="79" width="11.42578125" style="37"/>
    <col min="80" max="80" width="12.85546875" style="37" customWidth="1"/>
    <col min="81" max="87" width="11.42578125" style="37"/>
    <col min="88" max="16384" width="11.42578125" style="25"/>
  </cols>
  <sheetData>
    <row r="1" spans="1:87">
      <c r="AW1" s="342" t="s">
        <v>0</v>
      </c>
      <c r="AX1" s="342"/>
      <c r="AY1" s="342"/>
      <c r="AZ1" s="342"/>
      <c r="BA1" s="342"/>
      <c r="BB1" s="342"/>
      <c r="BC1" s="342"/>
      <c r="BD1" s="342"/>
      <c r="BE1" s="342"/>
      <c r="BF1" s="342"/>
      <c r="BG1" s="342"/>
      <c r="BH1" s="342"/>
      <c r="BI1" s="342"/>
      <c r="BJ1" s="342"/>
      <c r="BK1" s="342"/>
      <c r="BL1" s="342"/>
      <c r="BM1" s="342"/>
      <c r="BN1" s="342"/>
      <c r="BO1" s="342"/>
      <c r="BP1" s="342"/>
      <c r="BQ1" s="342"/>
      <c r="BR1" s="342"/>
      <c r="BS1" s="342"/>
      <c r="BT1" s="342"/>
      <c r="BU1" s="342"/>
      <c r="BV1" s="342"/>
      <c r="BW1" s="342"/>
      <c r="BX1" s="342"/>
      <c r="BY1" s="342"/>
      <c r="BZ1" s="342"/>
      <c r="CA1" s="342"/>
      <c r="CB1" s="342"/>
      <c r="CC1" s="342"/>
      <c r="CD1" s="342"/>
      <c r="CE1" s="342"/>
      <c r="CF1" s="342"/>
      <c r="CG1" s="342"/>
      <c r="CH1" s="342"/>
      <c r="CI1" s="342"/>
    </row>
    <row r="2" spans="1:87" ht="15.75" thickBot="1">
      <c r="AW2" s="343" t="s">
        <v>1</v>
      </c>
      <c r="AX2" s="343"/>
      <c r="AY2" s="343"/>
      <c r="AZ2" s="343" t="s">
        <v>2</v>
      </c>
      <c r="BA2" s="343"/>
      <c r="BB2" s="343"/>
      <c r="BC2" s="343" t="s">
        <v>3</v>
      </c>
      <c r="BD2" s="343"/>
      <c r="BE2" s="343"/>
      <c r="BF2" s="343" t="s">
        <v>4</v>
      </c>
      <c r="BG2" s="343"/>
      <c r="BH2" s="343"/>
      <c r="BI2" s="343" t="s">
        <v>5</v>
      </c>
      <c r="BJ2" s="343"/>
      <c r="BK2" s="343"/>
      <c r="BL2" s="343" t="s">
        <v>6</v>
      </c>
      <c r="BM2" s="343"/>
      <c r="BN2" s="343" t="s">
        <v>7</v>
      </c>
      <c r="BO2" s="343"/>
      <c r="BP2" s="343" t="s">
        <v>8</v>
      </c>
      <c r="BQ2" s="343"/>
      <c r="BR2" s="343" t="s">
        <v>9</v>
      </c>
      <c r="BS2" s="343"/>
      <c r="BT2" s="343" t="s">
        <v>10</v>
      </c>
      <c r="BU2" s="343"/>
      <c r="BV2" s="342" t="s">
        <v>11</v>
      </c>
      <c r="BW2" s="342"/>
      <c r="BX2" s="343" t="s">
        <v>12</v>
      </c>
      <c r="BY2" s="343"/>
      <c r="BZ2" s="342" t="s">
        <v>11</v>
      </c>
      <c r="CA2" s="342"/>
      <c r="CB2" s="342" t="s">
        <v>13</v>
      </c>
      <c r="CC2" s="342"/>
      <c r="CD2" s="342" t="s">
        <v>14</v>
      </c>
      <c r="CE2" s="342"/>
      <c r="CF2" s="342" t="s">
        <v>15</v>
      </c>
      <c r="CG2" s="342"/>
      <c r="CH2" s="342" t="s">
        <v>16</v>
      </c>
      <c r="CI2" s="342"/>
    </row>
    <row r="3" spans="1:87" ht="30.75" thickBot="1">
      <c r="A3" s="26" t="s">
        <v>17</v>
      </c>
      <c r="B3" s="27" t="s">
        <v>18</v>
      </c>
      <c r="C3" s="28" t="s">
        <v>19</v>
      </c>
      <c r="D3" s="28" t="s">
        <v>20</v>
      </c>
      <c r="E3" s="28" t="s">
        <v>21</v>
      </c>
      <c r="F3" s="28" t="s">
        <v>6960</v>
      </c>
      <c r="G3" s="28" t="s">
        <v>3587</v>
      </c>
      <c r="H3" s="28" t="s">
        <v>24</v>
      </c>
      <c r="I3" s="28" t="s">
        <v>25</v>
      </c>
      <c r="J3" s="28" t="s">
        <v>6961</v>
      </c>
      <c r="K3" s="28" t="s">
        <v>6962</v>
      </c>
      <c r="L3" s="28" t="s">
        <v>28</v>
      </c>
      <c r="M3" s="28" t="s">
        <v>29</v>
      </c>
      <c r="N3" s="28" t="s">
        <v>30</v>
      </c>
      <c r="O3" s="28" t="s">
        <v>31</v>
      </c>
      <c r="P3" s="28" t="s">
        <v>32</v>
      </c>
      <c r="Q3" s="28" t="s">
        <v>29</v>
      </c>
      <c r="R3" s="29" t="s">
        <v>33</v>
      </c>
      <c r="S3" s="28" t="s">
        <v>34</v>
      </c>
      <c r="T3" s="28" t="s">
        <v>35</v>
      </c>
      <c r="U3" s="28" t="s">
        <v>36</v>
      </c>
      <c r="V3" s="28" t="s">
        <v>6963</v>
      </c>
      <c r="W3" s="28" t="s">
        <v>38</v>
      </c>
      <c r="X3" s="28" t="s">
        <v>6961</v>
      </c>
      <c r="Y3" s="28" t="s">
        <v>6962</v>
      </c>
      <c r="Z3" s="28" t="s">
        <v>28</v>
      </c>
      <c r="AA3" s="28" t="s">
        <v>29</v>
      </c>
      <c r="AB3" s="28" t="s">
        <v>30</v>
      </c>
      <c r="AC3" s="28" t="s">
        <v>31</v>
      </c>
      <c r="AD3" s="28" t="s">
        <v>32</v>
      </c>
      <c r="AE3" s="28" t="s">
        <v>29</v>
      </c>
      <c r="AF3" s="28" t="s">
        <v>33</v>
      </c>
      <c r="AG3" s="28" t="s">
        <v>34</v>
      </c>
      <c r="AH3" s="28" t="s">
        <v>35</v>
      </c>
      <c r="AI3" s="28" t="s">
        <v>40</v>
      </c>
      <c r="AJ3" s="28" t="s">
        <v>6964</v>
      </c>
      <c r="AK3" s="28" t="s">
        <v>6965</v>
      </c>
      <c r="AL3" s="28" t="s">
        <v>43</v>
      </c>
      <c r="AM3" s="28" t="s">
        <v>6966</v>
      </c>
      <c r="AN3" s="28" t="s">
        <v>45</v>
      </c>
      <c r="AO3" s="28" t="s">
        <v>46</v>
      </c>
      <c r="AP3" s="28" t="s">
        <v>47</v>
      </c>
      <c r="AQ3" s="28" t="s">
        <v>48</v>
      </c>
      <c r="AR3" s="28" t="s">
        <v>3588</v>
      </c>
      <c r="AS3" s="28" t="s">
        <v>6967</v>
      </c>
      <c r="AT3" s="28" t="s">
        <v>6968</v>
      </c>
      <c r="AU3" s="30" t="s">
        <v>52</v>
      </c>
      <c r="AV3" s="30" t="s">
        <v>6969</v>
      </c>
      <c r="AW3" s="31" t="s">
        <v>53</v>
      </c>
      <c r="AX3" s="31" t="s">
        <v>54</v>
      </c>
      <c r="AY3" s="31" t="s">
        <v>55</v>
      </c>
      <c r="AZ3" s="31" t="s">
        <v>53</v>
      </c>
      <c r="BA3" s="31" t="s">
        <v>54</v>
      </c>
      <c r="BB3" s="31" t="s">
        <v>55</v>
      </c>
      <c r="BC3" s="31" t="s">
        <v>53</v>
      </c>
      <c r="BD3" s="31" t="s">
        <v>54</v>
      </c>
      <c r="BE3" s="31" t="s">
        <v>55</v>
      </c>
      <c r="BF3" s="31" t="s">
        <v>53</v>
      </c>
      <c r="BG3" s="31" t="s">
        <v>54</v>
      </c>
      <c r="BH3" s="31" t="s">
        <v>55</v>
      </c>
      <c r="BI3" s="31" t="s">
        <v>53</v>
      </c>
      <c r="BJ3" s="31" t="s">
        <v>54</v>
      </c>
      <c r="BK3" s="31" t="s">
        <v>55</v>
      </c>
      <c r="BL3" s="31" t="s">
        <v>53</v>
      </c>
      <c r="BM3" s="31" t="s">
        <v>55</v>
      </c>
      <c r="BN3" s="31" t="s">
        <v>53</v>
      </c>
      <c r="BO3" s="31" t="s">
        <v>55</v>
      </c>
      <c r="BP3" s="31" t="s">
        <v>53</v>
      </c>
      <c r="BQ3" s="31" t="s">
        <v>55</v>
      </c>
      <c r="BR3" s="31" t="s">
        <v>53</v>
      </c>
      <c r="BS3" s="31" t="s">
        <v>55</v>
      </c>
      <c r="BT3" s="31" t="s">
        <v>53</v>
      </c>
      <c r="BU3" s="31" t="s">
        <v>55</v>
      </c>
      <c r="BV3" s="31" t="s">
        <v>53</v>
      </c>
      <c r="BW3" s="31" t="s">
        <v>55</v>
      </c>
      <c r="BX3" s="31" t="s">
        <v>53</v>
      </c>
      <c r="BY3" s="31" t="s">
        <v>55</v>
      </c>
      <c r="BZ3" s="31" t="s">
        <v>53</v>
      </c>
      <c r="CA3" s="31" t="s">
        <v>55</v>
      </c>
      <c r="CB3" s="31" t="s">
        <v>53</v>
      </c>
      <c r="CC3" s="31" t="s">
        <v>55</v>
      </c>
      <c r="CD3" s="31" t="s">
        <v>53</v>
      </c>
      <c r="CE3" s="31" t="s">
        <v>55</v>
      </c>
      <c r="CF3" s="31" t="s">
        <v>53</v>
      </c>
      <c r="CG3" s="31" t="s">
        <v>55</v>
      </c>
      <c r="CH3" s="31" t="s">
        <v>53</v>
      </c>
      <c r="CI3" s="31" t="s">
        <v>55</v>
      </c>
    </row>
    <row r="4" spans="1:87">
      <c r="B4" s="25" t="s">
        <v>6970</v>
      </c>
    </row>
    <row r="5" spans="1:87">
      <c r="B5" s="25" t="s">
        <v>6971</v>
      </c>
      <c r="C5" s="25">
        <v>1316797</v>
      </c>
      <c r="D5" s="25" t="s">
        <v>94</v>
      </c>
      <c r="H5" s="25" t="s">
        <v>6972</v>
      </c>
      <c r="I5" s="25" t="s">
        <v>6973</v>
      </c>
      <c r="T5" s="25" t="s">
        <v>2718</v>
      </c>
      <c r="U5" s="46">
        <v>43872755</v>
      </c>
      <c r="V5" s="25">
        <v>3116240215</v>
      </c>
      <c r="W5" s="25" t="s">
        <v>6974</v>
      </c>
      <c r="AH5" s="25" t="s">
        <v>2718</v>
      </c>
      <c r="AI5" s="25" t="s">
        <v>61</v>
      </c>
      <c r="AJ5" s="25" t="s">
        <v>61</v>
      </c>
      <c r="AL5" s="25" t="s">
        <v>191</v>
      </c>
      <c r="AP5" s="25">
        <v>11</v>
      </c>
      <c r="AQ5" s="34">
        <v>42006</v>
      </c>
      <c r="AR5" s="34">
        <v>42013</v>
      </c>
      <c r="AS5" s="46">
        <f>+AR5-AQ5</f>
        <v>7</v>
      </c>
      <c r="AT5" s="25" t="s">
        <v>366</v>
      </c>
      <c r="AU5" s="25" t="s">
        <v>15</v>
      </c>
      <c r="AV5" s="25" t="s">
        <v>2584</v>
      </c>
      <c r="AW5" s="38">
        <v>42013</v>
      </c>
      <c r="AX5" s="37" t="s">
        <v>6975</v>
      </c>
      <c r="AY5" s="38">
        <v>42013</v>
      </c>
      <c r="CF5" s="38">
        <v>42054</v>
      </c>
    </row>
    <row r="6" spans="1:87">
      <c r="B6" s="25" t="s">
        <v>6976</v>
      </c>
      <c r="C6" s="25">
        <v>1316800</v>
      </c>
      <c r="E6" s="25" t="s">
        <v>101</v>
      </c>
      <c r="H6" s="25" t="s">
        <v>6977</v>
      </c>
      <c r="I6" s="25" t="s">
        <v>6978</v>
      </c>
      <c r="J6" s="25" t="s">
        <v>80</v>
      </c>
      <c r="K6" s="25">
        <v>48</v>
      </c>
      <c r="M6" s="25" t="s">
        <v>66</v>
      </c>
      <c r="N6" s="25">
        <v>39</v>
      </c>
      <c r="P6" s="25">
        <v>12</v>
      </c>
      <c r="T6" s="25" t="str">
        <f>CONCATENATE(J6," ",K6," ",L6," ",M6," ",N6," ",O6," ",P6," ",Q6," ",R6," ",S6)</f>
        <v xml:space="preserve">CL 48  SUR 39  12   </v>
      </c>
      <c r="U6" s="46">
        <v>32404384</v>
      </c>
      <c r="V6" s="25">
        <v>3311168</v>
      </c>
      <c r="W6" s="25" t="s">
        <v>5401</v>
      </c>
      <c r="X6" s="25" t="s">
        <v>80</v>
      </c>
      <c r="Y6" s="25">
        <v>48</v>
      </c>
      <c r="AA6" s="25" t="s">
        <v>66</v>
      </c>
      <c r="AB6" s="25">
        <v>39</v>
      </c>
      <c r="AD6" s="25">
        <v>6</v>
      </c>
      <c r="AH6" s="25" t="str">
        <f t="shared" ref="AH6:AH60" si="0">CONCATENATE(X6," ",Y6," ",Z6," ",AA6," ",AB6," ",AC6," ",AD6," ",AE6," ",AF6," ",AG6)</f>
        <v xml:space="preserve">CL 48  SUR 39  6   </v>
      </c>
      <c r="AI6" s="25" t="s">
        <v>61</v>
      </c>
      <c r="AJ6" s="25" t="s">
        <v>61</v>
      </c>
      <c r="AK6" s="25" t="s">
        <v>3626</v>
      </c>
      <c r="AP6" s="25">
        <v>7</v>
      </c>
      <c r="AQ6" s="34">
        <v>42009</v>
      </c>
      <c r="AR6" s="34"/>
      <c r="AS6" s="46">
        <f t="shared" ref="AS6:AS69" si="1">+AR6-AQ6</f>
        <v>-42009</v>
      </c>
      <c r="AT6" s="25" t="s">
        <v>792</v>
      </c>
      <c r="AU6" s="25" t="s">
        <v>15</v>
      </c>
    </row>
    <row r="7" spans="1:87">
      <c r="B7" s="25" t="s">
        <v>6979</v>
      </c>
      <c r="C7" s="25">
        <v>1316802</v>
      </c>
      <c r="D7" s="25" t="s">
        <v>94</v>
      </c>
      <c r="H7" s="25" t="s">
        <v>6980</v>
      </c>
      <c r="I7" s="25" t="s">
        <v>6981</v>
      </c>
      <c r="J7" s="25" t="s">
        <v>80</v>
      </c>
      <c r="K7" s="25">
        <v>26</v>
      </c>
      <c r="L7" s="25" t="s">
        <v>83</v>
      </c>
      <c r="M7" s="25" t="s">
        <v>66</v>
      </c>
      <c r="N7" s="25">
        <v>42</v>
      </c>
      <c r="O7" s="25" t="s">
        <v>83</v>
      </c>
      <c r="P7" s="25">
        <v>27</v>
      </c>
      <c r="T7" s="25" t="str">
        <f>CONCATENATE(J7," ",K7," ",L7," ",M7," ",N7," ",O7," ",P7," ",Q7," ",R7," ",S7)</f>
        <v xml:space="preserve">CL 26 A SUR 42 A 27   </v>
      </c>
      <c r="U7" s="46">
        <v>70547027</v>
      </c>
      <c r="V7" s="25">
        <v>3315861</v>
      </c>
      <c r="W7" s="25" t="s">
        <v>6982</v>
      </c>
      <c r="X7" s="25" t="s">
        <v>80</v>
      </c>
      <c r="Y7" s="25">
        <v>26</v>
      </c>
      <c r="Z7" s="25" t="s">
        <v>83</v>
      </c>
      <c r="AA7" s="25" t="s">
        <v>66</v>
      </c>
      <c r="AB7" s="25">
        <v>42</v>
      </c>
      <c r="AC7" s="25" t="s">
        <v>83</v>
      </c>
      <c r="AD7" s="25">
        <v>27</v>
      </c>
      <c r="AH7" s="25" t="str">
        <f t="shared" si="0"/>
        <v xml:space="preserve">CL 26 A SUR 42 A 27   </v>
      </c>
      <c r="AI7" s="25" t="s">
        <v>61</v>
      </c>
      <c r="AJ7" s="25" t="s">
        <v>61</v>
      </c>
      <c r="AK7" s="25" t="s">
        <v>6983</v>
      </c>
      <c r="AP7" s="25">
        <v>3</v>
      </c>
      <c r="AQ7" s="34">
        <v>42009</v>
      </c>
      <c r="AR7" s="34">
        <v>42011</v>
      </c>
      <c r="AS7" s="46">
        <f t="shared" si="1"/>
        <v>2</v>
      </c>
      <c r="AT7" s="25" t="s">
        <v>4176</v>
      </c>
      <c r="AU7" s="25" t="s">
        <v>15</v>
      </c>
      <c r="AW7" s="38">
        <v>42011</v>
      </c>
      <c r="AX7" s="37" t="s">
        <v>85</v>
      </c>
      <c r="AY7" s="38">
        <v>42011</v>
      </c>
      <c r="CF7" s="38">
        <v>42037</v>
      </c>
    </row>
    <row r="8" spans="1:87">
      <c r="B8" s="25" t="s">
        <v>6984</v>
      </c>
      <c r="C8" s="25">
        <v>1316819</v>
      </c>
      <c r="E8" s="25" t="s">
        <v>101</v>
      </c>
      <c r="H8" s="25" t="s">
        <v>6985</v>
      </c>
      <c r="I8" s="25" t="s">
        <v>6986</v>
      </c>
      <c r="T8" s="25" t="s">
        <v>2718</v>
      </c>
      <c r="U8" s="46" t="s">
        <v>2718</v>
      </c>
      <c r="V8" s="25">
        <v>3394000</v>
      </c>
      <c r="W8" s="25" t="s">
        <v>82</v>
      </c>
      <c r="X8" s="25" t="s">
        <v>63</v>
      </c>
      <c r="Y8" s="25">
        <v>26</v>
      </c>
      <c r="AB8" s="25">
        <v>41</v>
      </c>
      <c r="AC8" s="25" t="s">
        <v>83</v>
      </c>
      <c r="AD8" s="25">
        <v>46</v>
      </c>
      <c r="AE8" s="25" t="s">
        <v>66</v>
      </c>
      <c r="AH8" s="25" t="str">
        <f t="shared" si="0"/>
        <v xml:space="preserve">KR 26   41 A 46 SUR  </v>
      </c>
      <c r="AI8" s="25" t="s">
        <v>61</v>
      </c>
      <c r="AJ8" s="25" t="s">
        <v>61</v>
      </c>
      <c r="AK8" s="25" t="s">
        <v>322</v>
      </c>
      <c r="AP8" s="25">
        <v>6</v>
      </c>
      <c r="AQ8" s="34">
        <v>42010</v>
      </c>
      <c r="AR8" s="34"/>
      <c r="AS8" s="46">
        <f t="shared" si="1"/>
        <v>-42010</v>
      </c>
      <c r="AT8" s="25" t="s">
        <v>792</v>
      </c>
      <c r="AU8" s="25" t="s">
        <v>815</v>
      </c>
      <c r="AV8" s="25" t="s">
        <v>6987</v>
      </c>
      <c r="AW8" s="38">
        <v>42019</v>
      </c>
      <c r="AX8" s="37" t="s">
        <v>85</v>
      </c>
      <c r="AY8" s="38">
        <v>42019</v>
      </c>
    </row>
    <row r="9" spans="1:87">
      <c r="B9" s="25" t="s">
        <v>6988</v>
      </c>
      <c r="C9" s="25">
        <v>1316822</v>
      </c>
      <c r="D9" s="25" t="s">
        <v>94</v>
      </c>
      <c r="G9" s="25" t="s">
        <v>6989</v>
      </c>
      <c r="H9" s="25" t="s">
        <v>6990</v>
      </c>
      <c r="I9" s="25" t="s">
        <v>6991</v>
      </c>
      <c r="J9" s="25" t="s">
        <v>80</v>
      </c>
      <c r="K9" s="25">
        <v>36</v>
      </c>
      <c r="M9" s="25" t="s">
        <v>66</v>
      </c>
      <c r="N9" s="25">
        <v>27</v>
      </c>
      <c r="O9" s="25" t="s">
        <v>83</v>
      </c>
      <c r="P9" s="25">
        <v>24</v>
      </c>
      <c r="S9" s="25">
        <v>101</v>
      </c>
      <c r="T9" s="25" t="str">
        <f>CONCATENATE(J9," ",K9," ",L9," ",M9," ",N9," ",O9," ",P9," ",Q9," ",R9," ",S9)</f>
        <v>CL 36  SUR 27 A 24   101</v>
      </c>
      <c r="U9" s="46" t="s">
        <v>2718</v>
      </c>
      <c r="V9" s="25" t="s">
        <v>6992</v>
      </c>
      <c r="W9" s="25" t="s">
        <v>6993</v>
      </c>
      <c r="X9" s="25" t="s">
        <v>80</v>
      </c>
      <c r="Y9" s="25">
        <v>36</v>
      </c>
      <c r="AA9" s="25" t="s">
        <v>66</v>
      </c>
      <c r="AB9" s="25">
        <v>27</v>
      </c>
      <c r="AC9" s="25" t="s">
        <v>83</v>
      </c>
      <c r="AD9" s="25">
        <v>24</v>
      </c>
      <c r="AH9" s="25" t="str">
        <f t="shared" si="0"/>
        <v xml:space="preserve">CL 36  SUR 27 A 24   </v>
      </c>
      <c r="AI9" s="25" t="s">
        <v>61</v>
      </c>
      <c r="AJ9" s="25" t="s">
        <v>61</v>
      </c>
      <c r="AK9" s="25" t="s">
        <v>311</v>
      </c>
      <c r="AP9" s="25">
        <v>5</v>
      </c>
      <c r="AQ9" s="34">
        <v>42010</v>
      </c>
      <c r="AR9" s="34"/>
      <c r="AS9" s="46">
        <f t="shared" si="1"/>
        <v>-42010</v>
      </c>
      <c r="AT9" s="25" t="s">
        <v>792</v>
      </c>
      <c r="AU9" s="25" t="s">
        <v>15</v>
      </c>
    </row>
    <row r="10" spans="1:87">
      <c r="B10" s="25" t="s">
        <v>6994</v>
      </c>
      <c r="C10" s="25">
        <v>1316834</v>
      </c>
      <c r="D10" s="25" t="s">
        <v>94</v>
      </c>
      <c r="G10" s="25" t="s">
        <v>6995</v>
      </c>
      <c r="H10" s="25" t="s">
        <v>6996</v>
      </c>
      <c r="I10" s="25" t="s">
        <v>6997</v>
      </c>
      <c r="J10" s="25" t="s">
        <v>80</v>
      </c>
      <c r="K10" s="25">
        <v>40</v>
      </c>
      <c r="L10" s="25" t="s">
        <v>72</v>
      </c>
      <c r="M10" s="25" t="s">
        <v>66</v>
      </c>
      <c r="N10" s="25">
        <v>248</v>
      </c>
      <c r="P10" s="25">
        <v>200</v>
      </c>
      <c r="S10" s="25">
        <v>316</v>
      </c>
      <c r="T10" s="25" t="str">
        <f>CONCATENATE(J10," ",K10," ",L10," ",M10," ",N10," ",O10," ",P10," ",Q10," ",R10," ",S10)</f>
        <v>CL 40 F SUR 248  200   316</v>
      </c>
      <c r="U10" s="46" t="s">
        <v>2718</v>
      </c>
      <c r="V10" s="25" t="s">
        <v>61</v>
      </c>
      <c r="W10" s="25" t="s">
        <v>6998</v>
      </c>
      <c r="X10" s="25" t="s">
        <v>80</v>
      </c>
      <c r="Y10" s="25">
        <v>40</v>
      </c>
      <c r="Z10" s="25" t="s">
        <v>72</v>
      </c>
      <c r="AA10" s="25" t="s">
        <v>66</v>
      </c>
      <c r="AB10" s="25">
        <v>248</v>
      </c>
      <c r="AD10" s="25">
        <v>200</v>
      </c>
      <c r="AG10" s="25" t="s">
        <v>6999</v>
      </c>
      <c r="AH10" s="25" t="str">
        <f t="shared" si="0"/>
        <v>CL 40 F SUR 248  200   113-315</v>
      </c>
      <c r="AI10" s="25" t="s">
        <v>61</v>
      </c>
      <c r="AJ10" s="25" t="s">
        <v>61</v>
      </c>
      <c r="AK10" s="25" t="s">
        <v>3675</v>
      </c>
      <c r="AP10" s="25">
        <v>6</v>
      </c>
      <c r="AQ10" s="34">
        <v>42011</v>
      </c>
      <c r="AR10" s="34">
        <v>42026</v>
      </c>
      <c r="AS10" s="46">
        <f t="shared" si="1"/>
        <v>15</v>
      </c>
      <c r="AT10" s="25" t="s">
        <v>792</v>
      </c>
      <c r="AU10" s="25" t="s">
        <v>4353</v>
      </c>
      <c r="AW10" s="38">
        <v>42026</v>
      </c>
      <c r="AX10" s="37" t="s">
        <v>6975</v>
      </c>
      <c r="AY10" s="38">
        <v>42026</v>
      </c>
    </row>
    <row r="11" spans="1:87">
      <c r="B11" s="25" t="s">
        <v>7000</v>
      </c>
      <c r="C11" s="25">
        <v>1316836</v>
      </c>
      <c r="D11" s="25" t="s">
        <v>94</v>
      </c>
      <c r="H11" s="25" t="s">
        <v>7001</v>
      </c>
      <c r="I11" s="25" t="s">
        <v>7002</v>
      </c>
      <c r="J11" s="25" t="s">
        <v>4141</v>
      </c>
      <c r="K11" s="25">
        <v>47</v>
      </c>
      <c r="M11" s="25" t="s">
        <v>66</v>
      </c>
      <c r="N11" s="25">
        <v>39</v>
      </c>
      <c r="P11" s="25">
        <v>38</v>
      </c>
      <c r="T11" s="25" t="str">
        <f>CONCATENATE(J11," ",K11," ",L11," ",M11," ",N11," ",O11," ",P11," ",Q11," ",R11," ",S11)</f>
        <v xml:space="preserve">Cl 47  SUR 39  38   </v>
      </c>
      <c r="U11" s="46" t="s">
        <v>2718</v>
      </c>
      <c r="V11" s="25">
        <v>3394070</v>
      </c>
      <c r="W11" s="25" t="s">
        <v>6591</v>
      </c>
      <c r="X11" s="25" t="s">
        <v>80</v>
      </c>
      <c r="Y11" s="25">
        <v>47</v>
      </c>
      <c r="AA11" s="25" t="s">
        <v>66</v>
      </c>
      <c r="AB11" s="25">
        <v>39</v>
      </c>
      <c r="AD11" s="25">
        <v>38</v>
      </c>
      <c r="AH11" s="25" t="str">
        <f t="shared" si="0"/>
        <v xml:space="preserve">CL 47  SUR 39  38   </v>
      </c>
      <c r="AI11" s="25" t="s">
        <v>61</v>
      </c>
      <c r="AJ11" s="25" t="s">
        <v>61</v>
      </c>
      <c r="AK11" s="25" t="s">
        <v>3626</v>
      </c>
      <c r="AP11" s="25">
        <v>7</v>
      </c>
      <c r="AQ11" s="34">
        <v>42011</v>
      </c>
      <c r="AR11" s="34">
        <v>42019</v>
      </c>
      <c r="AS11" s="46">
        <f t="shared" si="1"/>
        <v>8</v>
      </c>
      <c r="AT11" s="25" t="s">
        <v>792</v>
      </c>
      <c r="AU11" s="25" t="s">
        <v>15</v>
      </c>
      <c r="AW11" s="38">
        <v>42019</v>
      </c>
      <c r="AX11" s="37" t="s">
        <v>85</v>
      </c>
      <c r="AY11" s="38">
        <v>42019</v>
      </c>
      <c r="CF11" s="38">
        <v>42037</v>
      </c>
    </row>
    <row r="12" spans="1:87">
      <c r="B12" s="25" t="s">
        <v>7003</v>
      </c>
      <c r="C12" s="25" t="s">
        <v>7004</v>
      </c>
      <c r="D12" s="25" t="s">
        <v>94</v>
      </c>
      <c r="H12" s="25" t="s">
        <v>7005</v>
      </c>
      <c r="I12" s="25" t="s">
        <v>7006</v>
      </c>
      <c r="J12" s="25" t="s">
        <v>289</v>
      </c>
      <c r="K12" s="25">
        <v>33</v>
      </c>
      <c r="N12" s="25">
        <v>33</v>
      </c>
      <c r="O12" s="25" t="s">
        <v>83</v>
      </c>
      <c r="P12" s="25">
        <v>23</v>
      </c>
      <c r="Q12" s="25" t="s">
        <v>66</v>
      </c>
      <c r="T12" s="25" t="str">
        <f>CONCATENATE(J12," ",K12," ",L12," ",M12," ",N12," ",O12," ",P12," ",Q12," ",R12," ",S12)</f>
        <v xml:space="preserve">DG 33   33 A 23 SUR  </v>
      </c>
      <c r="U12" s="46">
        <v>21719241</v>
      </c>
      <c r="V12" s="25">
        <v>2065979</v>
      </c>
      <c r="W12" s="25" t="s">
        <v>4405</v>
      </c>
      <c r="AH12" s="25" t="s">
        <v>2718</v>
      </c>
      <c r="AI12" s="25" t="s">
        <v>61</v>
      </c>
      <c r="AJ12" s="25" t="s">
        <v>61</v>
      </c>
      <c r="AK12" s="25" t="s">
        <v>496</v>
      </c>
      <c r="AP12" s="25">
        <v>9</v>
      </c>
      <c r="AQ12" s="34">
        <v>42013</v>
      </c>
      <c r="AR12" s="34">
        <v>42024</v>
      </c>
      <c r="AS12" s="46">
        <f t="shared" si="1"/>
        <v>11</v>
      </c>
      <c r="AT12" s="25" t="s">
        <v>792</v>
      </c>
      <c r="AU12" s="25" t="s">
        <v>15</v>
      </c>
      <c r="AW12" s="38">
        <v>42023</v>
      </c>
      <c r="AX12" s="37" t="s">
        <v>85</v>
      </c>
      <c r="AY12" s="38">
        <v>42024</v>
      </c>
      <c r="CF12" s="38">
        <v>42037</v>
      </c>
    </row>
    <row r="13" spans="1:87">
      <c r="B13" s="25" t="s">
        <v>7007</v>
      </c>
      <c r="C13" s="25">
        <v>1316890</v>
      </c>
      <c r="E13" s="25" t="s">
        <v>101</v>
      </c>
      <c r="H13" s="25" t="s">
        <v>6985</v>
      </c>
      <c r="I13" s="25" t="s">
        <v>7008</v>
      </c>
      <c r="J13" s="25" t="s">
        <v>80</v>
      </c>
      <c r="K13" s="25">
        <v>40</v>
      </c>
      <c r="M13" s="25" t="s">
        <v>66</v>
      </c>
      <c r="N13" s="25">
        <v>31</v>
      </c>
      <c r="P13" s="25">
        <v>22</v>
      </c>
      <c r="T13" s="25" t="str">
        <f>CONCATENATE(J13," ",K13," ",L13," ",M13," ",N13," ",O13," ",P13," ",Q13," ",R13," ",S13)</f>
        <v xml:space="preserve">CL 40  SUR 31  22   </v>
      </c>
      <c r="U13" s="46" t="s">
        <v>2718</v>
      </c>
      <c r="V13" s="25" t="s">
        <v>61</v>
      </c>
      <c r="W13" s="25" t="s">
        <v>5132</v>
      </c>
      <c r="AH13" s="25" t="s">
        <v>2718</v>
      </c>
      <c r="AI13" s="25" t="s">
        <v>61</v>
      </c>
      <c r="AJ13" s="25" t="s">
        <v>61</v>
      </c>
      <c r="AK13" s="25" t="s">
        <v>211</v>
      </c>
      <c r="AP13" s="25">
        <v>9</v>
      </c>
      <c r="AQ13" s="34">
        <v>42017</v>
      </c>
      <c r="AR13" s="34"/>
      <c r="AS13" s="46">
        <f t="shared" si="1"/>
        <v>-42017</v>
      </c>
      <c r="AT13" s="25" t="s">
        <v>792</v>
      </c>
      <c r="AU13" s="25" t="s">
        <v>15</v>
      </c>
    </row>
    <row r="14" spans="1:87">
      <c r="B14" s="25" t="s">
        <v>7009</v>
      </c>
      <c r="C14" s="25">
        <v>1316893</v>
      </c>
      <c r="E14" s="25" t="s">
        <v>101</v>
      </c>
      <c r="H14" s="25" t="s">
        <v>7010</v>
      </c>
      <c r="I14" s="25" t="s">
        <v>273</v>
      </c>
      <c r="T14" s="25" t="s">
        <v>2718</v>
      </c>
      <c r="U14" s="46" t="s">
        <v>2718</v>
      </c>
      <c r="V14" s="25" t="s">
        <v>61</v>
      </c>
      <c r="W14" s="25" t="s">
        <v>82</v>
      </c>
      <c r="X14" s="25" t="s">
        <v>63</v>
      </c>
      <c r="Y14" s="25">
        <v>37</v>
      </c>
      <c r="AB14" s="25">
        <v>39</v>
      </c>
      <c r="AC14" s="25" t="s">
        <v>104</v>
      </c>
      <c r="AD14" s="25">
        <v>53</v>
      </c>
      <c r="AE14" s="25" t="s">
        <v>66</v>
      </c>
      <c r="AH14" s="25" t="str">
        <f t="shared" si="0"/>
        <v xml:space="preserve">KR 37   39 B 53 SUR  </v>
      </c>
      <c r="AI14" s="25" t="s">
        <v>61</v>
      </c>
      <c r="AJ14" s="25" t="s">
        <v>61</v>
      </c>
      <c r="AK14" s="25" t="s">
        <v>211</v>
      </c>
      <c r="AP14" s="25">
        <v>9</v>
      </c>
      <c r="AQ14" s="34">
        <v>42017</v>
      </c>
      <c r="AS14" s="46">
        <f t="shared" si="1"/>
        <v>-42017</v>
      </c>
      <c r="AT14" s="25" t="s">
        <v>792</v>
      </c>
      <c r="AU14" s="25" t="s">
        <v>15</v>
      </c>
    </row>
    <row r="15" spans="1:87">
      <c r="B15" s="25" t="s">
        <v>7011</v>
      </c>
      <c r="C15" s="25">
        <v>1316920</v>
      </c>
      <c r="E15" s="25" t="s">
        <v>101</v>
      </c>
      <c r="H15" s="25" t="s">
        <v>6985</v>
      </c>
      <c r="I15" s="25" t="s">
        <v>273</v>
      </c>
      <c r="T15" s="25" t="s">
        <v>2718</v>
      </c>
      <c r="U15" s="46" t="s">
        <v>2718</v>
      </c>
      <c r="V15" s="25" t="s">
        <v>61</v>
      </c>
      <c r="W15" s="25" t="s">
        <v>7012</v>
      </c>
      <c r="X15" s="25" t="s">
        <v>63</v>
      </c>
      <c r="Y15" s="25">
        <v>40</v>
      </c>
      <c r="AB15" s="25">
        <v>52</v>
      </c>
      <c r="AC15" s="25" t="s">
        <v>104</v>
      </c>
      <c r="AD15" s="25">
        <v>40</v>
      </c>
      <c r="AE15" s="25" t="s">
        <v>66</v>
      </c>
      <c r="AG15" s="25">
        <v>3</v>
      </c>
      <c r="AH15" s="25" t="str">
        <f t="shared" si="0"/>
        <v>KR 40   52 B 40 SUR  3</v>
      </c>
      <c r="AI15" s="25" t="s">
        <v>61</v>
      </c>
      <c r="AJ15" s="25">
        <v>2767150</v>
      </c>
      <c r="AK15" s="25" t="s">
        <v>225</v>
      </c>
      <c r="AP15" s="25">
        <v>7</v>
      </c>
      <c r="AQ15" s="34">
        <v>42018</v>
      </c>
      <c r="AS15" s="46">
        <f t="shared" si="1"/>
        <v>-42018</v>
      </c>
      <c r="AT15" s="25" t="s">
        <v>792</v>
      </c>
      <c r="AU15" s="25" t="s">
        <v>202</v>
      </c>
    </row>
    <row r="16" spans="1:87">
      <c r="B16" s="25" t="s">
        <v>7013</v>
      </c>
      <c r="C16" s="25">
        <v>1316903</v>
      </c>
      <c r="E16" s="25" t="s">
        <v>101</v>
      </c>
      <c r="H16" s="25" t="s">
        <v>7014</v>
      </c>
      <c r="I16" s="25" t="s">
        <v>273</v>
      </c>
      <c r="T16" s="25" t="s">
        <v>2718</v>
      </c>
      <c r="U16" s="46" t="s">
        <v>2718</v>
      </c>
      <c r="V16" s="25" t="s">
        <v>61</v>
      </c>
      <c r="W16" s="25" t="s">
        <v>82</v>
      </c>
      <c r="X16" s="25" t="s">
        <v>80</v>
      </c>
      <c r="Y16" s="25">
        <v>47</v>
      </c>
      <c r="Z16" s="25" t="s">
        <v>83</v>
      </c>
      <c r="AA16" s="25" t="s">
        <v>66</v>
      </c>
      <c r="AB16" s="25">
        <v>39</v>
      </c>
      <c r="AC16" s="25" t="s">
        <v>83</v>
      </c>
      <c r="AD16" s="25">
        <v>4</v>
      </c>
      <c r="AH16" s="25" t="str">
        <f t="shared" si="0"/>
        <v xml:space="preserve">CL 47 A SUR 39 A 4   </v>
      </c>
      <c r="AI16" s="25" t="s">
        <v>61</v>
      </c>
      <c r="AJ16" s="25" t="s">
        <v>61</v>
      </c>
      <c r="AK16" s="25" t="s">
        <v>3626</v>
      </c>
      <c r="AP16" s="25">
        <v>7</v>
      </c>
      <c r="AQ16" s="34">
        <v>42018</v>
      </c>
      <c r="AR16" s="34">
        <v>42024</v>
      </c>
      <c r="AS16" s="46">
        <f t="shared" si="1"/>
        <v>6</v>
      </c>
      <c r="AT16" s="25" t="s">
        <v>792</v>
      </c>
      <c r="AU16" s="25" t="s">
        <v>15</v>
      </c>
      <c r="AW16" s="38">
        <v>42024</v>
      </c>
      <c r="AX16" s="37" t="s">
        <v>7015</v>
      </c>
      <c r="AY16" s="38">
        <v>42024</v>
      </c>
      <c r="CF16" s="38">
        <v>42037</v>
      </c>
    </row>
    <row r="17" spans="2:84">
      <c r="B17" s="25" t="s">
        <v>7016</v>
      </c>
      <c r="C17" s="25">
        <v>1316936</v>
      </c>
      <c r="E17" s="25" t="s">
        <v>101</v>
      </c>
      <c r="H17" s="25" t="s">
        <v>7017</v>
      </c>
      <c r="I17" s="25" t="s">
        <v>273</v>
      </c>
      <c r="T17" s="25" t="s">
        <v>2718</v>
      </c>
      <c r="U17" s="46" t="s">
        <v>2718</v>
      </c>
      <c r="V17" s="25" t="s">
        <v>61</v>
      </c>
      <c r="W17" s="25" t="s">
        <v>5132</v>
      </c>
      <c r="X17" s="25" t="s">
        <v>289</v>
      </c>
      <c r="Y17" s="25">
        <v>31</v>
      </c>
      <c r="AB17" s="25">
        <v>33</v>
      </c>
      <c r="AD17" s="25">
        <v>16</v>
      </c>
      <c r="AH17" s="25" t="str">
        <f t="shared" si="0"/>
        <v xml:space="preserve">DG 31   33  16   </v>
      </c>
      <c r="AI17" s="25" t="s">
        <v>61</v>
      </c>
      <c r="AJ17" s="25" t="s">
        <v>61</v>
      </c>
      <c r="AK17" s="25" t="s">
        <v>449</v>
      </c>
      <c r="AP17" s="25">
        <v>3</v>
      </c>
      <c r="AQ17" s="34">
        <v>42019</v>
      </c>
      <c r="AR17" s="34">
        <v>42024</v>
      </c>
      <c r="AS17" s="46">
        <f t="shared" si="1"/>
        <v>5</v>
      </c>
      <c r="AT17" s="25" t="s">
        <v>792</v>
      </c>
      <c r="AU17" s="25" t="s">
        <v>15</v>
      </c>
      <c r="AW17" s="38">
        <v>42024</v>
      </c>
      <c r="AX17" s="37" t="s">
        <v>7015</v>
      </c>
      <c r="AY17" s="38">
        <v>42024</v>
      </c>
      <c r="CF17" s="38">
        <v>42037</v>
      </c>
    </row>
    <row r="18" spans="2:84">
      <c r="B18" s="25" t="s">
        <v>7018</v>
      </c>
      <c r="C18" s="25">
        <v>1316840</v>
      </c>
      <c r="E18" s="25" t="s">
        <v>101</v>
      </c>
      <c r="G18" s="25" t="s">
        <v>7019</v>
      </c>
      <c r="H18" s="25" t="s">
        <v>7020</v>
      </c>
      <c r="I18" s="25" t="s">
        <v>3050</v>
      </c>
      <c r="T18" s="25" t="s">
        <v>2718</v>
      </c>
      <c r="U18" s="46" t="s">
        <v>2718</v>
      </c>
      <c r="V18" s="25" t="s">
        <v>61</v>
      </c>
      <c r="W18" s="25" t="s">
        <v>7019</v>
      </c>
      <c r="AH18" s="25" t="s">
        <v>7021</v>
      </c>
      <c r="AI18" s="25" t="s">
        <v>61</v>
      </c>
      <c r="AJ18" s="25">
        <v>3171159</v>
      </c>
      <c r="AL18" s="25" t="s">
        <v>419</v>
      </c>
      <c r="AP18" s="25">
        <v>10</v>
      </c>
      <c r="AQ18" s="34">
        <v>42011</v>
      </c>
      <c r="AR18" s="34">
        <v>41968</v>
      </c>
      <c r="AS18" s="46">
        <f t="shared" si="1"/>
        <v>-43</v>
      </c>
      <c r="AT18" s="25" t="s">
        <v>792</v>
      </c>
      <c r="AU18" s="25" t="s">
        <v>15</v>
      </c>
      <c r="AW18" s="38">
        <v>41968</v>
      </c>
      <c r="AX18" s="37" t="s">
        <v>7022</v>
      </c>
      <c r="AY18" s="38">
        <v>41968</v>
      </c>
    </row>
    <row r="19" spans="2:84">
      <c r="B19" s="25" t="s">
        <v>7023</v>
      </c>
      <c r="C19" s="25" t="s">
        <v>7024</v>
      </c>
      <c r="D19" s="25" t="s">
        <v>94</v>
      </c>
      <c r="G19" s="25" t="s">
        <v>7025</v>
      </c>
      <c r="H19" s="25" t="s">
        <v>7026</v>
      </c>
      <c r="I19" s="25" t="s">
        <v>273</v>
      </c>
      <c r="J19" s="25" t="s">
        <v>80</v>
      </c>
      <c r="K19" s="25">
        <v>48</v>
      </c>
      <c r="L19" s="25" t="s">
        <v>81</v>
      </c>
      <c r="M19" s="25" t="s">
        <v>66</v>
      </c>
      <c r="N19" s="25">
        <v>43</v>
      </c>
      <c r="O19" s="25" t="s">
        <v>83</v>
      </c>
      <c r="P19" s="25">
        <v>50</v>
      </c>
      <c r="T19" s="25" t="str">
        <f>CONCATENATE(J19," ",K19," ",L19," ",M19," ",N19," ",O19," ",P19," ",Q19," ",R19," ",S19)</f>
        <v xml:space="preserve">CL 48 C SUR 43 A 50   </v>
      </c>
      <c r="U19" s="46" t="s">
        <v>2718</v>
      </c>
      <c r="V19" s="25" t="s">
        <v>61</v>
      </c>
      <c r="W19" s="25" t="s">
        <v>6591</v>
      </c>
      <c r="X19" s="25" t="s">
        <v>80</v>
      </c>
      <c r="Y19" s="25">
        <v>48</v>
      </c>
      <c r="Z19" s="25" t="s">
        <v>81</v>
      </c>
      <c r="AA19" s="25" t="s">
        <v>66</v>
      </c>
      <c r="AB19" s="25">
        <v>43</v>
      </c>
      <c r="AC19" s="25" t="s">
        <v>83</v>
      </c>
      <c r="AD19" s="25">
        <v>50</v>
      </c>
      <c r="AG19" s="25">
        <v>159</v>
      </c>
      <c r="AH19" s="25" t="str">
        <f t="shared" si="0"/>
        <v>CL 48 C SUR 43 A 50   159</v>
      </c>
      <c r="AI19" s="25" t="s">
        <v>61</v>
      </c>
      <c r="AJ19" s="25" t="s">
        <v>61</v>
      </c>
      <c r="AK19" s="25" t="s">
        <v>131</v>
      </c>
      <c r="AP19" s="25">
        <v>8</v>
      </c>
      <c r="AQ19" s="34">
        <v>42012</v>
      </c>
      <c r="AR19" s="34">
        <v>42011</v>
      </c>
      <c r="AS19" s="46">
        <f t="shared" si="1"/>
        <v>-1</v>
      </c>
      <c r="AT19" s="25" t="s">
        <v>806</v>
      </c>
      <c r="AU19" s="25" t="s">
        <v>105</v>
      </c>
    </row>
    <row r="20" spans="2:84">
      <c r="B20" s="25" t="s">
        <v>7027</v>
      </c>
      <c r="C20" s="25">
        <v>1316954</v>
      </c>
      <c r="E20" s="25" t="s">
        <v>101</v>
      </c>
      <c r="H20" s="25" t="s">
        <v>7014</v>
      </c>
      <c r="I20" s="25" t="s">
        <v>273</v>
      </c>
      <c r="T20" s="25" t="str">
        <f>CONCATENATE(J20," ",K20," ",L20," ",M20," ",N20," ",O20," ",P20," ",Q20," ",R20," ",S20)</f>
        <v xml:space="preserve">         </v>
      </c>
      <c r="U20" s="46" t="s">
        <v>2718</v>
      </c>
      <c r="V20" s="25" t="s">
        <v>61</v>
      </c>
      <c r="W20" s="25" t="s">
        <v>82</v>
      </c>
      <c r="X20" s="25" t="s">
        <v>63</v>
      </c>
      <c r="Y20" s="25">
        <v>29</v>
      </c>
      <c r="AB20" s="25">
        <v>40</v>
      </c>
      <c r="AC20" s="25" t="s">
        <v>315</v>
      </c>
      <c r="AD20" s="25">
        <v>53</v>
      </c>
      <c r="AE20" s="25" t="s">
        <v>66</v>
      </c>
      <c r="AH20" s="25" t="str">
        <f t="shared" si="0"/>
        <v xml:space="preserve">KR 29   40 E 53 SUR  </v>
      </c>
      <c r="AI20" s="25" t="s">
        <v>61</v>
      </c>
      <c r="AJ20" s="25" t="s">
        <v>61</v>
      </c>
      <c r="AK20" s="25" t="s">
        <v>3937</v>
      </c>
      <c r="AP20" s="25">
        <v>6</v>
      </c>
      <c r="AQ20" s="34">
        <v>42023</v>
      </c>
      <c r="AR20" s="34">
        <v>42030</v>
      </c>
      <c r="AS20" s="46">
        <f t="shared" si="1"/>
        <v>7</v>
      </c>
      <c r="AT20" s="25" t="s">
        <v>792</v>
      </c>
      <c r="AU20" s="25" t="s">
        <v>15</v>
      </c>
      <c r="AW20" s="38">
        <v>42030</v>
      </c>
      <c r="AX20" s="37" t="s">
        <v>85</v>
      </c>
    </row>
    <row r="21" spans="2:84">
      <c r="B21" s="25" t="s">
        <v>7028</v>
      </c>
      <c r="C21" s="25">
        <v>1316955</v>
      </c>
      <c r="E21" s="25" t="s">
        <v>101</v>
      </c>
      <c r="H21" s="25" t="s">
        <v>694</v>
      </c>
      <c r="I21" s="25" t="s">
        <v>7029</v>
      </c>
      <c r="J21" s="25" t="s">
        <v>80</v>
      </c>
      <c r="K21" s="25">
        <v>39</v>
      </c>
      <c r="L21" s="25" t="s">
        <v>104</v>
      </c>
      <c r="M21" s="25" t="s">
        <v>66</v>
      </c>
      <c r="N21" s="25">
        <v>39</v>
      </c>
      <c r="P21" s="25">
        <v>3</v>
      </c>
      <c r="T21" s="25" t="str">
        <f>CONCATENATE(J21," ",K21," ",L21," ",M21," ",N21," ",O21," ",P21," ",Q21," ",R21," ",S21)</f>
        <v xml:space="preserve">CL 39 B SUR 39  3   </v>
      </c>
      <c r="U21" s="46" t="s">
        <v>2718</v>
      </c>
      <c r="V21" s="25" t="s">
        <v>7030</v>
      </c>
      <c r="W21" s="25" t="s">
        <v>2182</v>
      </c>
      <c r="AH21" s="25" t="str">
        <f t="shared" si="0"/>
        <v xml:space="preserve">         </v>
      </c>
      <c r="AI21" s="25" t="s">
        <v>61</v>
      </c>
      <c r="AJ21" s="25" t="s">
        <v>61</v>
      </c>
      <c r="AK21" s="25" t="s">
        <v>211</v>
      </c>
      <c r="AP21" s="25">
        <v>9</v>
      </c>
      <c r="AQ21" s="34">
        <v>42023</v>
      </c>
      <c r="AR21" s="34">
        <v>42031</v>
      </c>
      <c r="AS21" s="46">
        <f t="shared" si="1"/>
        <v>8</v>
      </c>
      <c r="AT21" s="25" t="s">
        <v>792</v>
      </c>
      <c r="AU21" s="25" t="s">
        <v>202</v>
      </c>
      <c r="AW21" s="38">
        <v>42030</v>
      </c>
      <c r="AX21" s="37" t="s">
        <v>85</v>
      </c>
      <c r="AY21" s="38">
        <v>42031</v>
      </c>
    </row>
    <row r="22" spans="2:84">
      <c r="B22" s="25" t="s">
        <v>7031</v>
      </c>
      <c r="C22" s="25">
        <v>1317025</v>
      </c>
      <c r="D22" s="25" t="s">
        <v>94</v>
      </c>
      <c r="H22" s="25" t="s">
        <v>7032</v>
      </c>
      <c r="I22" s="25" t="s">
        <v>7033</v>
      </c>
      <c r="J22" s="25" t="s">
        <v>63</v>
      </c>
      <c r="K22" s="25">
        <v>44</v>
      </c>
      <c r="L22" s="25" t="s">
        <v>83</v>
      </c>
      <c r="N22" s="25">
        <v>39</v>
      </c>
      <c r="P22" s="25">
        <v>11</v>
      </c>
      <c r="Q22" s="25" t="s">
        <v>66</v>
      </c>
      <c r="T22" s="25" t="str">
        <f>CONCATENATE(J22," ",K22," ",L22," ",M22," ",N22," ",O22," ",P22," ",Q22," ",R22," ",S22)</f>
        <v xml:space="preserve">KR 44 A  39  11 SUR  </v>
      </c>
      <c r="U22" s="46">
        <v>21852310</v>
      </c>
      <c r="V22" s="25">
        <v>6011160</v>
      </c>
      <c r="W22" s="25" t="s">
        <v>7034</v>
      </c>
      <c r="AH22" s="25" t="s">
        <v>2718</v>
      </c>
      <c r="AI22" s="25" t="s">
        <v>61</v>
      </c>
      <c r="AJ22" s="25" t="s">
        <v>61</v>
      </c>
      <c r="AK22" s="25" t="s">
        <v>3530</v>
      </c>
      <c r="AP22" s="25">
        <v>8</v>
      </c>
      <c r="AQ22" s="34">
        <v>42026</v>
      </c>
      <c r="AR22" s="34">
        <v>42031</v>
      </c>
      <c r="AS22" s="46">
        <f t="shared" si="1"/>
        <v>5</v>
      </c>
      <c r="AT22" s="25" t="s">
        <v>792</v>
      </c>
      <c r="AU22" s="25" t="s">
        <v>15</v>
      </c>
      <c r="AW22" s="38">
        <v>42030</v>
      </c>
      <c r="AX22" s="37" t="s">
        <v>85</v>
      </c>
      <c r="AY22" s="38">
        <v>42031</v>
      </c>
    </row>
    <row r="23" spans="2:84">
      <c r="B23" s="25" t="s">
        <v>7035</v>
      </c>
      <c r="C23" s="25" t="s">
        <v>7036</v>
      </c>
      <c r="D23" s="25" t="s">
        <v>94</v>
      </c>
      <c r="H23" s="25" t="s">
        <v>7037</v>
      </c>
      <c r="I23" s="25" t="s">
        <v>3050</v>
      </c>
      <c r="T23" s="25" t="s">
        <v>2718</v>
      </c>
      <c r="U23" s="46" t="s">
        <v>2718</v>
      </c>
      <c r="V23" s="25">
        <v>3394072</v>
      </c>
      <c r="W23" s="25" t="s">
        <v>7038</v>
      </c>
      <c r="AH23" s="25" t="s">
        <v>7039</v>
      </c>
      <c r="AI23" s="46">
        <v>8248031</v>
      </c>
      <c r="AJ23" s="25">
        <v>5381382</v>
      </c>
      <c r="AL23" s="25" t="s">
        <v>363</v>
      </c>
      <c r="AP23" s="25">
        <v>13</v>
      </c>
      <c r="AQ23" s="34">
        <v>42026</v>
      </c>
      <c r="AR23" s="34">
        <v>42026</v>
      </c>
      <c r="AS23" s="46">
        <f t="shared" si="1"/>
        <v>0</v>
      </c>
      <c r="AT23" s="25" t="s">
        <v>366</v>
      </c>
      <c r="AU23" s="25" t="s">
        <v>15</v>
      </c>
      <c r="AW23" s="38">
        <v>42026</v>
      </c>
      <c r="AX23" s="37" t="s">
        <v>118</v>
      </c>
      <c r="AY23" s="38">
        <v>42026</v>
      </c>
      <c r="AZ23" s="38">
        <v>42146</v>
      </c>
      <c r="BA23" s="37" t="s">
        <v>118</v>
      </c>
      <c r="BB23" s="38">
        <v>42149</v>
      </c>
    </row>
    <row r="24" spans="2:84">
      <c r="B24" s="25" t="s">
        <v>7040</v>
      </c>
      <c r="C24" s="25">
        <v>1317056</v>
      </c>
      <c r="D24" s="25" t="s">
        <v>94</v>
      </c>
      <c r="H24" s="25" t="s">
        <v>7041</v>
      </c>
      <c r="I24" s="25" t="s">
        <v>231</v>
      </c>
      <c r="T24" s="25" t="s">
        <v>2718</v>
      </c>
      <c r="U24" s="25" t="s">
        <v>2718</v>
      </c>
      <c r="V24" s="25" t="s">
        <v>61</v>
      </c>
      <c r="W24" s="25" t="s">
        <v>7042</v>
      </c>
      <c r="X24" s="25" t="s">
        <v>80</v>
      </c>
      <c r="Y24" s="25">
        <v>27</v>
      </c>
      <c r="AA24" s="25" t="s">
        <v>66</v>
      </c>
      <c r="AB24" s="25">
        <v>27</v>
      </c>
      <c r="AC24" s="25" t="s">
        <v>170</v>
      </c>
      <c r="AD24" s="25">
        <v>5</v>
      </c>
      <c r="AH24" s="25" t="str">
        <f t="shared" si="0"/>
        <v xml:space="preserve">CL 27  SUR 27 D 5   </v>
      </c>
      <c r="AI24" s="25" t="s">
        <v>61</v>
      </c>
      <c r="AJ24" s="25" t="s">
        <v>61</v>
      </c>
      <c r="AK24" s="25" t="s">
        <v>99</v>
      </c>
      <c r="AP24" s="25">
        <v>4</v>
      </c>
      <c r="AQ24" s="34">
        <v>42027</v>
      </c>
      <c r="AS24" s="46">
        <f t="shared" si="1"/>
        <v>-42027</v>
      </c>
      <c r="AT24" s="25" t="s">
        <v>792</v>
      </c>
      <c r="AU24" s="25" t="s">
        <v>15</v>
      </c>
      <c r="AW24" s="38">
        <v>42031</v>
      </c>
      <c r="AX24" s="37" t="s">
        <v>85</v>
      </c>
    </row>
    <row r="25" spans="2:84">
      <c r="B25" s="25" t="s">
        <v>7043</v>
      </c>
      <c r="C25" s="25">
        <v>1316932</v>
      </c>
      <c r="E25" s="25" t="s">
        <v>101</v>
      </c>
      <c r="G25" s="25" t="s">
        <v>7044</v>
      </c>
      <c r="H25" s="25" t="s">
        <v>150</v>
      </c>
      <c r="I25" s="25" t="s">
        <v>134</v>
      </c>
      <c r="T25" s="25" t="s">
        <v>2718</v>
      </c>
      <c r="U25" s="25" t="s">
        <v>2718</v>
      </c>
      <c r="V25" s="25">
        <v>4032000</v>
      </c>
      <c r="W25" s="25" t="s">
        <v>7045</v>
      </c>
      <c r="X25" s="25" t="s">
        <v>63</v>
      </c>
      <c r="Y25" s="25">
        <v>42</v>
      </c>
      <c r="AB25" s="25">
        <v>42</v>
      </c>
      <c r="AD25" s="25">
        <v>8</v>
      </c>
      <c r="AE25" s="25" t="s">
        <v>66</v>
      </c>
      <c r="AH25" s="25" t="str">
        <f t="shared" si="0"/>
        <v xml:space="preserve">KR 42   42  8 SUR  </v>
      </c>
      <c r="AI25" s="25" t="s">
        <v>61</v>
      </c>
      <c r="AJ25" s="25">
        <v>3328403</v>
      </c>
      <c r="AK25" s="25" t="s">
        <v>147</v>
      </c>
      <c r="AP25" s="25">
        <v>9</v>
      </c>
      <c r="AQ25" s="34">
        <v>42019</v>
      </c>
      <c r="AS25" s="46">
        <f t="shared" si="1"/>
        <v>-42019</v>
      </c>
      <c r="AT25" s="25" t="s">
        <v>3256</v>
      </c>
      <c r="AU25" s="25" t="s">
        <v>1735</v>
      </c>
    </row>
    <row r="26" spans="2:84">
      <c r="B26" s="25" t="s">
        <v>7046</v>
      </c>
      <c r="C26" s="25">
        <v>1316970</v>
      </c>
      <c r="E26" s="25" t="s">
        <v>101</v>
      </c>
      <c r="H26" s="25" t="s">
        <v>150</v>
      </c>
      <c r="I26" s="25" t="s">
        <v>7047</v>
      </c>
      <c r="T26" s="25" t="s">
        <v>2718</v>
      </c>
      <c r="U26" s="25" t="s">
        <v>2718</v>
      </c>
      <c r="V26" s="25">
        <v>3126109400</v>
      </c>
      <c r="W26" s="25" t="s">
        <v>2182</v>
      </c>
      <c r="AH26" s="25" t="s">
        <v>7048</v>
      </c>
      <c r="AI26" s="25" t="s">
        <v>61</v>
      </c>
      <c r="AJ26" s="25" t="s">
        <v>61</v>
      </c>
      <c r="AL26" s="25" t="s">
        <v>998</v>
      </c>
      <c r="AP26" s="25">
        <v>13</v>
      </c>
      <c r="AQ26" s="34">
        <v>42024</v>
      </c>
      <c r="AS26" s="46">
        <f t="shared" si="1"/>
        <v>-42024</v>
      </c>
      <c r="AT26" s="25" t="s">
        <v>792</v>
      </c>
      <c r="AU26" s="25" t="s">
        <v>15</v>
      </c>
      <c r="AV26" s="25" t="s">
        <v>559</v>
      </c>
      <c r="AW26" s="38">
        <v>42031</v>
      </c>
      <c r="AX26" s="37" t="s">
        <v>85</v>
      </c>
    </row>
    <row r="27" spans="2:84">
      <c r="B27" s="25" t="s">
        <v>7049</v>
      </c>
      <c r="C27" s="25" t="s">
        <v>7050</v>
      </c>
      <c r="D27" s="25" t="s">
        <v>94</v>
      </c>
      <c r="H27" s="25" t="s">
        <v>7051</v>
      </c>
      <c r="I27" s="25" t="s">
        <v>7052</v>
      </c>
      <c r="T27" s="25" t="s">
        <v>2718</v>
      </c>
      <c r="U27" s="25" t="s">
        <v>2718</v>
      </c>
      <c r="V27" s="25">
        <v>3860909</v>
      </c>
      <c r="W27" s="25" t="s">
        <v>7053</v>
      </c>
      <c r="AH27" s="25" t="s">
        <v>7054</v>
      </c>
      <c r="AI27" s="25" t="s">
        <v>61</v>
      </c>
      <c r="AJ27" s="25" t="s">
        <v>7055</v>
      </c>
      <c r="AL27" s="25" t="s">
        <v>363</v>
      </c>
      <c r="AP27" s="25">
        <v>13</v>
      </c>
      <c r="AQ27" s="34">
        <v>42019</v>
      </c>
      <c r="AR27" s="34">
        <v>42019</v>
      </c>
      <c r="AS27" s="46">
        <f t="shared" si="1"/>
        <v>0</v>
      </c>
      <c r="AT27" s="25" t="s">
        <v>792</v>
      </c>
      <c r="AU27" s="25" t="s">
        <v>15</v>
      </c>
      <c r="AW27" s="38">
        <v>42019</v>
      </c>
      <c r="AX27" s="37" t="s">
        <v>118</v>
      </c>
      <c r="AY27" s="38">
        <v>42019</v>
      </c>
    </row>
    <row r="28" spans="2:84">
      <c r="B28" s="25" t="s">
        <v>7056</v>
      </c>
      <c r="C28" s="25">
        <v>1316995</v>
      </c>
      <c r="D28" s="25" t="s">
        <v>3686</v>
      </c>
      <c r="H28" s="25" t="s">
        <v>7057</v>
      </c>
      <c r="I28" s="25" t="s">
        <v>273</v>
      </c>
      <c r="T28" s="25" t="s">
        <v>2718</v>
      </c>
      <c r="U28" s="25" t="s">
        <v>2718</v>
      </c>
      <c r="V28" s="25" t="s">
        <v>61</v>
      </c>
      <c r="W28" s="25" t="s">
        <v>7058</v>
      </c>
      <c r="X28" s="25" t="s">
        <v>80</v>
      </c>
      <c r="Y28" s="25">
        <v>48</v>
      </c>
      <c r="Z28" s="25" t="s">
        <v>81</v>
      </c>
      <c r="AA28" s="25" t="s">
        <v>66</v>
      </c>
      <c r="AB28" s="25">
        <v>39</v>
      </c>
      <c r="AC28" s="25" t="s">
        <v>170</v>
      </c>
      <c r="AD28" s="25">
        <v>155</v>
      </c>
      <c r="AG28" s="25">
        <v>103</v>
      </c>
      <c r="AH28" s="25" t="str">
        <f t="shared" si="0"/>
        <v>CL 48 C SUR 39 D 155   103</v>
      </c>
      <c r="AI28" s="46">
        <v>8299025</v>
      </c>
      <c r="AJ28" s="25">
        <v>3795912</v>
      </c>
      <c r="AK28" s="25" t="s">
        <v>7059</v>
      </c>
      <c r="AP28" s="25">
        <v>7</v>
      </c>
      <c r="AQ28" s="34">
        <v>42025</v>
      </c>
      <c r="AR28" s="34">
        <v>42025</v>
      </c>
      <c r="AS28" s="46">
        <f t="shared" si="1"/>
        <v>0</v>
      </c>
      <c r="AT28" s="25" t="s">
        <v>366</v>
      </c>
      <c r="AU28" s="25" t="s">
        <v>15</v>
      </c>
      <c r="AW28" s="38">
        <v>42025</v>
      </c>
      <c r="AX28" s="37" t="s">
        <v>118</v>
      </c>
      <c r="AY28" s="38">
        <v>42025</v>
      </c>
    </row>
    <row r="29" spans="2:84">
      <c r="B29" s="25" t="s">
        <v>7060</v>
      </c>
      <c r="C29" s="25">
        <v>1317012</v>
      </c>
      <c r="D29" s="25" t="s">
        <v>3538</v>
      </c>
      <c r="G29" s="25" t="s">
        <v>7061</v>
      </c>
      <c r="H29" s="25" t="s">
        <v>4887</v>
      </c>
      <c r="I29" s="25" t="s">
        <v>3050</v>
      </c>
      <c r="T29" s="25" t="s">
        <v>2718</v>
      </c>
      <c r="U29" s="25" t="s">
        <v>2718</v>
      </c>
      <c r="V29" s="25" t="s">
        <v>61</v>
      </c>
      <c r="W29" s="25" t="s">
        <v>7062</v>
      </c>
      <c r="X29" s="25" t="s">
        <v>63</v>
      </c>
      <c r="Y29" s="25">
        <v>27</v>
      </c>
      <c r="Z29" s="25" t="s">
        <v>170</v>
      </c>
      <c r="AB29" s="25">
        <v>27</v>
      </c>
      <c r="AD29" s="25">
        <v>6</v>
      </c>
      <c r="AE29" s="25" t="s">
        <v>66</v>
      </c>
      <c r="AH29" s="25" t="str">
        <f t="shared" si="0"/>
        <v xml:space="preserve">KR 27 D  27  6 SUR  </v>
      </c>
      <c r="AI29" s="25" t="s">
        <v>61</v>
      </c>
      <c r="AJ29" s="25">
        <v>3103863306</v>
      </c>
      <c r="AK29" s="25" t="s">
        <v>99</v>
      </c>
      <c r="AP29" s="25">
        <v>4</v>
      </c>
      <c r="AQ29" s="34">
        <v>42026</v>
      </c>
      <c r="AR29" s="34">
        <v>42024</v>
      </c>
      <c r="AS29" s="46">
        <f t="shared" si="1"/>
        <v>-2</v>
      </c>
      <c r="AT29" s="25" t="s">
        <v>792</v>
      </c>
      <c r="AU29" s="25" t="s">
        <v>252</v>
      </c>
      <c r="AW29" s="38">
        <v>42024</v>
      </c>
      <c r="AX29" s="37" t="s">
        <v>118</v>
      </c>
      <c r="AY29" s="38">
        <v>42024</v>
      </c>
    </row>
    <row r="30" spans="2:84">
      <c r="B30" s="25" t="s">
        <v>7063</v>
      </c>
      <c r="C30" s="25">
        <v>1316967</v>
      </c>
      <c r="E30" s="25" t="s">
        <v>101</v>
      </c>
      <c r="H30" s="25" t="s">
        <v>7064</v>
      </c>
      <c r="I30" s="25" t="s">
        <v>231</v>
      </c>
      <c r="T30" s="25" t="s">
        <v>2718</v>
      </c>
      <c r="U30" s="25" t="s">
        <v>2718</v>
      </c>
      <c r="V30" s="25" t="s">
        <v>61</v>
      </c>
      <c r="W30" s="25" t="s">
        <v>82</v>
      </c>
      <c r="X30" s="25" t="s">
        <v>63</v>
      </c>
      <c r="Y30" s="25">
        <v>44</v>
      </c>
      <c r="AB30" s="25">
        <v>46</v>
      </c>
      <c r="AD30" s="25">
        <v>43</v>
      </c>
      <c r="AE30" s="25" t="s">
        <v>66</v>
      </c>
      <c r="AG30" s="25">
        <v>301</v>
      </c>
      <c r="AH30" s="25" t="str">
        <f t="shared" si="0"/>
        <v>KR 44   46  43 SUR  301</v>
      </c>
      <c r="AI30" s="25" t="s">
        <v>61</v>
      </c>
      <c r="AJ30" s="25" t="s">
        <v>61</v>
      </c>
      <c r="AK30" s="25" t="s">
        <v>131</v>
      </c>
      <c r="AP30" s="25">
        <v>8</v>
      </c>
      <c r="AQ30" s="34">
        <v>42024</v>
      </c>
      <c r="AR30" s="34">
        <v>42023</v>
      </c>
      <c r="AS30" s="46">
        <f t="shared" si="1"/>
        <v>-1</v>
      </c>
      <c r="AT30" s="25" t="s">
        <v>815</v>
      </c>
      <c r="AU30" s="25" t="s">
        <v>15</v>
      </c>
      <c r="AW30" s="38">
        <v>42023</v>
      </c>
      <c r="AX30" s="37" t="s">
        <v>85</v>
      </c>
      <c r="AY30" s="38">
        <v>42023</v>
      </c>
      <c r="CF30" s="38">
        <v>42023</v>
      </c>
    </row>
    <row r="31" spans="2:84">
      <c r="B31" s="25" t="s">
        <v>7065</v>
      </c>
      <c r="C31" s="25" t="s">
        <v>7066</v>
      </c>
      <c r="D31" s="25" t="s">
        <v>94</v>
      </c>
      <c r="G31" s="25" t="s">
        <v>7025</v>
      </c>
      <c r="H31" s="25" t="s">
        <v>7067</v>
      </c>
      <c r="I31" s="25" t="s">
        <v>273</v>
      </c>
      <c r="T31" s="25" t="s">
        <v>2718</v>
      </c>
      <c r="U31" s="25" t="s">
        <v>2718</v>
      </c>
      <c r="V31" s="25" t="s">
        <v>61</v>
      </c>
      <c r="W31" s="25" t="s">
        <v>6591</v>
      </c>
      <c r="X31" s="25" t="s">
        <v>80</v>
      </c>
      <c r="Y31" s="25">
        <v>48</v>
      </c>
      <c r="Z31" s="25" t="s">
        <v>81</v>
      </c>
      <c r="AA31" s="25" t="s">
        <v>66</v>
      </c>
      <c r="AB31" s="25">
        <v>43</v>
      </c>
      <c r="AC31" s="25" t="s">
        <v>83</v>
      </c>
      <c r="AD31" s="25">
        <v>50</v>
      </c>
      <c r="AG31" s="25">
        <v>159</v>
      </c>
      <c r="AH31" s="25" t="str">
        <f t="shared" si="0"/>
        <v>CL 48 C SUR 43 A 50   159</v>
      </c>
      <c r="AI31" s="25" t="s">
        <v>61</v>
      </c>
      <c r="AJ31" s="25" t="s">
        <v>61</v>
      </c>
      <c r="AK31" s="25" t="s">
        <v>131</v>
      </c>
      <c r="AP31" s="25">
        <v>8</v>
      </c>
      <c r="AQ31" s="34">
        <v>42012</v>
      </c>
      <c r="AR31" s="34">
        <v>42011</v>
      </c>
      <c r="AS31" s="46">
        <f t="shared" si="1"/>
        <v>-1</v>
      </c>
      <c r="AT31" s="25" t="s">
        <v>792</v>
      </c>
      <c r="AU31" s="25" t="s">
        <v>15</v>
      </c>
      <c r="AV31" s="25" t="s">
        <v>7068</v>
      </c>
      <c r="AW31" s="38">
        <v>42011</v>
      </c>
      <c r="AX31" s="37" t="s">
        <v>118</v>
      </c>
      <c r="AY31" s="38">
        <v>42011</v>
      </c>
    </row>
    <row r="32" spans="2:84">
      <c r="B32" s="25" t="s">
        <v>7069</v>
      </c>
      <c r="C32" s="25">
        <v>1316811</v>
      </c>
      <c r="E32" s="25" t="s">
        <v>101</v>
      </c>
      <c r="H32" s="25" t="s">
        <v>6594</v>
      </c>
      <c r="I32" s="25" t="s">
        <v>3050</v>
      </c>
      <c r="T32" s="25" t="s">
        <v>2718</v>
      </c>
      <c r="U32" s="25" t="s">
        <v>2718</v>
      </c>
      <c r="V32" s="25" t="s">
        <v>61</v>
      </c>
      <c r="W32" s="25" t="s">
        <v>7070</v>
      </c>
      <c r="X32" s="25" t="s">
        <v>80</v>
      </c>
      <c r="Y32" s="25">
        <v>38</v>
      </c>
      <c r="Z32" s="25" t="s">
        <v>83</v>
      </c>
      <c r="AA32" s="25" t="s">
        <v>66</v>
      </c>
      <c r="AB32" s="25">
        <v>43</v>
      </c>
      <c r="AD32" s="25">
        <v>67</v>
      </c>
      <c r="AG32" s="25">
        <v>81</v>
      </c>
      <c r="AH32" s="25" t="str">
        <f t="shared" si="0"/>
        <v>CL 38 A SUR 43  67   81</v>
      </c>
      <c r="AI32" s="46">
        <v>32336902</v>
      </c>
      <c r="AJ32" s="25">
        <v>3106057362</v>
      </c>
      <c r="AK32" s="25" t="s">
        <v>147</v>
      </c>
      <c r="AP32" s="25">
        <v>9</v>
      </c>
      <c r="AQ32" s="34">
        <v>42010</v>
      </c>
      <c r="AR32" s="34">
        <v>42003</v>
      </c>
      <c r="AS32" s="46">
        <f t="shared" si="1"/>
        <v>-7</v>
      </c>
      <c r="AT32" s="25" t="s">
        <v>792</v>
      </c>
      <c r="AU32" s="25" t="s">
        <v>15</v>
      </c>
      <c r="AW32" s="38">
        <v>42003</v>
      </c>
      <c r="AX32" s="37" t="s">
        <v>85</v>
      </c>
      <c r="AY32" s="38">
        <v>42003</v>
      </c>
      <c r="CF32" s="38">
        <v>42031</v>
      </c>
    </row>
    <row r="33" spans="2:84">
      <c r="B33" s="25" t="s">
        <v>7071</v>
      </c>
      <c r="C33" s="25">
        <v>1317048</v>
      </c>
      <c r="D33" s="25" t="s">
        <v>3591</v>
      </c>
      <c r="G33" s="25" t="s">
        <v>7072</v>
      </c>
      <c r="H33" s="25" t="s">
        <v>78</v>
      </c>
      <c r="I33" s="25" t="s">
        <v>7073</v>
      </c>
      <c r="J33" s="25" t="s">
        <v>80</v>
      </c>
      <c r="K33" s="25">
        <v>20</v>
      </c>
      <c r="M33" s="25" t="s">
        <v>66</v>
      </c>
      <c r="N33" s="25">
        <v>45</v>
      </c>
      <c r="P33" s="25">
        <v>70</v>
      </c>
      <c r="T33" s="25" t="str">
        <f>CONCATENATE(J33," ",K33," ",L33," ",M33," ",N33," ",O33," ",P33," ",Q33," ",R33," ",S33)</f>
        <v xml:space="preserve">CL 20  SUR 45  70   </v>
      </c>
      <c r="U33" s="46">
        <v>43615314</v>
      </c>
      <c r="V33" s="25">
        <v>2709729</v>
      </c>
      <c r="W33" s="25" t="s">
        <v>7074</v>
      </c>
      <c r="X33" s="25" t="s">
        <v>80</v>
      </c>
      <c r="Y33" s="25">
        <v>20</v>
      </c>
      <c r="AA33" s="25" t="s">
        <v>66</v>
      </c>
      <c r="AB33" s="25">
        <v>45</v>
      </c>
      <c r="AD33" s="25">
        <v>70</v>
      </c>
      <c r="AG33" s="25">
        <v>1303</v>
      </c>
      <c r="AH33" s="25" t="str">
        <f t="shared" si="0"/>
        <v>CL 20  SUR 45  70   1303</v>
      </c>
      <c r="AI33" s="25" t="s">
        <v>61</v>
      </c>
      <c r="AJ33" s="25" t="s">
        <v>7075</v>
      </c>
      <c r="AK33" s="25" t="s">
        <v>374</v>
      </c>
      <c r="AP33" s="25">
        <v>4</v>
      </c>
      <c r="AQ33" s="34">
        <v>42027</v>
      </c>
      <c r="AS33" s="46">
        <f t="shared" si="1"/>
        <v>-42027</v>
      </c>
      <c r="AT33" s="25" t="s">
        <v>806</v>
      </c>
      <c r="AU33" s="25" t="s">
        <v>15</v>
      </c>
    </row>
    <row r="34" spans="2:84">
      <c r="B34" s="25" t="s">
        <v>7076</v>
      </c>
      <c r="C34" s="25">
        <v>1317047</v>
      </c>
      <c r="D34" s="25" t="s">
        <v>3591</v>
      </c>
      <c r="G34" s="25" t="s">
        <v>7072</v>
      </c>
      <c r="H34" s="25" t="s">
        <v>78</v>
      </c>
      <c r="I34" s="25" t="s">
        <v>7073</v>
      </c>
      <c r="J34" s="25" t="s">
        <v>80</v>
      </c>
      <c r="K34" s="25">
        <v>20</v>
      </c>
      <c r="M34" s="25" t="s">
        <v>66</v>
      </c>
      <c r="N34" s="25">
        <v>45</v>
      </c>
      <c r="P34" s="25">
        <v>70</v>
      </c>
      <c r="T34" s="25" t="str">
        <f>CONCATENATE(J34," ",K34," ",L34," ",M34," ",N34," ",O34," ",P34," ",Q34," ",R34," ",S34)</f>
        <v xml:space="preserve">CL 20  SUR 45  70   </v>
      </c>
      <c r="U34" s="46">
        <v>43615314</v>
      </c>
      <c r="V34" s="25">
        <v>2709729</v>
      </c>
      <c r="W34" s="25" t="s">
        <v>7074</v>
      </c>
      <c r="X34" s="25" t="s">
        <v>80</v>
      </c>
      <c r="Y34" s="25">
        <v>20</v>
      </c>
      <c r="AA34" s="25" t="s">
        <v>66</v>
      </c>
      <c r="AB34" s="25">
        <v>45</v>
      </c>
      <c r="AD34" s="25">
        <v>70</v>
      </c>
      <c r="AG34" s="25">
        <v>1303</v>
      </c>
      <c r="AH34" s="25" t="str">
        <f>CONCATENATE(X34," ",Y34," ",Z34," ",AA34," ",AB34," ",AC34," ",AD34," ",AE34," ",AF34," ",AG34)</f>
        <v>CL 20  SUR 45  70   1303</v>
      </c>
      <c r="AI34" s="25" t="s">
        <v>61</v>
      </c>
      <c r="AJ34" s="25" t="s">
        <v>7075</v>
      </c>
      <c r="AK34" s="25" t="s">
        <v>374</v>
      </c>
      <c r="AP34" s="25">
        <v>4</v>
      </c>
      <c r="AQ34" s="34">
        <v>42027</v>
      </c>
      <c r="AS34" s="46">
        <f t="shared" si="1"/>
        <v>-42027</v>
      </c>
      <c r="AT34" s="25" t="s">
        <v>806</v>
      </c>
      <c r="AU34" s="25" t="s">
        <v>15</v>
      </c>
    </row>
    <row r="35" spans="2:84">
      <c r="B35" s="25" t="s">
        <v>7077</v>
      </c>
      <c r="C35" s="25" t="s">
        <v>7078</v>
      </c>
      <c r="D35" s="25" t="s">
        <v>94</v>
      </c>
      <c r="E35" s="25" t="s">
        <v>101</v>
      </c>
      <c r="G35" s="25" t="s">
        <v>7079</v>
      </c>
      <c r="H35" s="25" t="s">
        <v>7080</v>
      </c>
      <c r="I35" s="25" t="s">
        <v>273</v>
      </c>
      <c r="T35" s="25" t="s">
        <v>2718</v>
      </c>
      <c r="U35" s="25" t="s">
        <v>2718</v>
      </c>
      <c r="V35" s="25" t="s">
        <v>61</v>
      </c>
      <c r="W35" s="25" t="s">
        <v>7081</v>
      </c>
      <c r="AH35" s="25" t="s">
        <v>7082</v>
      </c>
      <c r="AI35" s="46">
        <v>71626540</v>
      </c>
      <c r="AJ35" s="25">
        <v>4187774</v>
      </c>
      <c r="AL35" s="25" t="s">
        <v>347</v>
      </c>
      <c r="AP35" s="25">
        <v>10</v>
      </c>
      <c r="AQ35" s="34">
        <v>42025</v>
      </c>
      <c r="AR35" s="34">
        <v>42024</v>
      </c>
      <c r="AS35" s="46">
        <f t="shared" si="1"/>
        <v>-1</v>
      </c>
      <c r="AT35" s="25" t="s">
        <v>792</v>
      </c>
      <c r="AU35" s="25" t="s">
        <v>195</v>
      </c>
      <c r="AV35" s="25" t="s">
        <v>7083</v>
      </c>
      <c r="AW35" s="38">
        <v>42024</v>
      </c>
      <c r="AX35" s="37" t="s">
        <v>85</v>
      </c>
      <c r="AY35" s="38">
        <v>42024</v>
      </c>
      <c r="CF35" s="38">
        <v>42031</v>
      </c>
    </row>
    <row r="36" spans="2:84">
      <c r="B36" s="25" t="s">
        <v>7084</v>
      </c>
      <c r="C36" s="25" t="s">
        <v>7085</v>
      </c>
      <c r="D36" s="25" t="s">
        <v>3686</v>
      </c>
      <c r="G36" s="25" t="s">
        <v>7086</v>
      </c>
      <c r="H36" s="25" t="s">
        <v>7087</v>
      </c>
      <c r="I36" s="25" t="s">
        <v>7088</v>
      </c>
      <c r="T36" s="25" t="s">
        <v>2718</v>
      </c>
      <c r="U36" s="25" t="s">
        <v>2718</v>
      </c>
      <c r="V36" s="25" t="s">
        <v>61</v>
      </c>
      <c r="W36" s="25" t="s">
        <v>7089</v>
      </c>
      <c r="X36" s="25" t="s">
        <v>80</v>
      </c>
      <c r="Y36" s="25">
        <v>27</v>
      </c>
      <c r="AA36" s="25" t="s">
        <v>66</v>
      </c>
      <c r="AB36" s="25">
        <v>28</v>
      </c>
      <c r="AD36" s="25">
        <v>181</v>
      </c>
      <c r="AH36" s="25" t="str">
        <f t="shared" si="0"/>
        <v xml:space="preserve">CL 27  SUR 28  181   </v>
      </c>
      <c r="AI36" s="25" t="s">
        <v>7090</v>
      </c>
      <c r="AJ36" s="25" t="s">
        <v>7091</v>
      </c>
      <c r="AK36" s="25" t="s">
        <v>99</v>
      </c>
      <c r="AP36" s="25">
        <v>4</v>
      </c>
      <c r="AQ36" s="34">
        <v>42020</v>
      </c>
      <c r="AS36" s="46">
        <f t="shared" si="1"/>
        <v>-42020</v>
      </c>
      <c r="AT36" s="25" t="s">
        <v>4176</v>
      </c>
      <c r="AU36" s="25" t="s">
        <v>15</v>
      </c>
    </row>
    <row r="37" spans="2:84">
      <c r="B37" s="25" t="s">
        <v>7092</v>
      </c>
      <c r="C37" s="25">
        <v>1317062</v>
      </c>
      <c r="D37" s="25" t="s">
        <v>3591</v>
      </c>
      <c r="G37" s="25" t="s">
        <v>7093</v>
      </c>
      <c r="H37" s="25" t="s">
        <v>7094</v>
      </c>
      <c r="I37" s="25" t="s">
        <v>7095</v>
      </c>
      <c r="J37" s="25" t="s">
        <v>63</v>
      </c>
      <c r="K37" s="25">
        <v>27</v>
      </c>
      <c r="M37" s="25" t="s">
        <v>66</v>
      </c>
      <c r="N37" s="25">
        <v>38</v>
      </c>
      <c r="P37" s="25">
        <v>51</v>
      </c>
      <c r="R37" s="25">
        <v>4</v>
      </c>
      <c r="S37" s="25">
        <v>522</v>
      </c>
      <c r="T37" s="25" t="str">
        <f>CONCATENATE(J37," ",K37," ",L37," ",M37," ",N37," ",O37," ",P37," ",Q37," ",R37," ",S37)</f>
        <v>KR 27  SUR 38  51  4 522</v>
      </c>
      <c r="U37" s="46">
        <v>57431485</v>
      </c>
      <c r="V37" s="25">
        <v>3320639</v>
      </c>
      <c r="W37" s="25" t="s">
        <v>82</v>
      </c>
      <c r="X37" s="25" t="s">
        <v>63</v>
      </c>
      <c r="Y37" s="25">
        <v>27</v>
      </c>
      <c r="AB37" s="25">
        <v>38</v>
      </c>
      <c r="AD37" s="25">
        <v>51</v>
      </c>
      <c r="AE37" s="25" t="s">
        <v>66</v>
      </c>
      <c r="AH37" s="25" t="str">
        <f t="shared" si="0"/>
        <v xml:space="preserve">KR 27   38  51 SUR  </v>
      </c>
      <c r="AI37" s="25" t="s">
        <v>61</v>
      </c>
      <c r="AJ37" s="25" t="s">
        <v>7096</v>
      </c>
      <c r="AK37" s="25" t="s">
        <v>3937</v>
      </c>
      <c r="AP37" s="25">
        <v>6</v>
      </c>
      <c r="AQ37" s="34">
        <v>42027</v>
      </c>
      <c r="AS37" s="46">
        <f t="shared" si="1"/>
        <v>-42027</v>
      </c>
      <c r="AT37" s="25" t="s">
        <v>806</v>
      </c>
      <c r="AU37" s="25" t="s">
        <v>15</v>
      </c>
    </row>
    <row r="38" spans="2:84">
      <c r="B38" s="25" t="s">
        <v>7097</v>
      </c>
      <c r="C38" s="25">
        <v>1317064</v>
      </c>
      <c r="E38" s="25" t="s">
        <v>101</v>
      </c>
      <c r="H38" s="25" t="s">
        <v>7098</v>
      </c>
      <c r="I38" s="25" t="s">
        <v>273</v>
      </c>
      <c r="T38" s="25" t="s">
        <v>2718</v>
      </c>
      <c r="U38" s="25" t="s">
        <v>2718</v>
      </c>
      <c r="V38" s="25" t="s">
        <v>61</v>
      </c>
      <c r="W38" s="25" t="s">
        <v>82</v>
      </c>
      <c r="X38" s="25" t="s">
        <v>80</v>
      </c>
      <c r="Y38" s="25">
        <v>36</v>
      </c>
      <c r="Z38" s="25" t="s">
        <v>315</v>
      </c>
      <c r="AA38" s="25" t="s">
        <v>66</v>
      </c>
      <c r="AB38" s="25">
        <v>28</v>
      </c>
      <c r="AD38" s="25">
        <v>43</v>
      </c>
      <c r="AG38" s="25">
        <v>402</v>
      </c>
      <c r="AH38" s="25" t="str">
        <f t="shared" si="0"/>
        <v>CL 36 E SUR 28  43   402</v>
      </c>
      <c r="AI38" s="25" t="s">
        <v>61</v>
      </c>
      <c r="AJ38" s="25" t="s">
        <v>61</v>
      </c>
      <c r="AK38" s="25" t="s">
        <v>166</v>
      </c>
      <c r="AP38" s="25">
        <v>5</v>
      </c>
      <c r="AQ38" s="34">
        <v>42027</v>
      </c>
      <c r="AS38" s="46">
        <f t="shared" si="1"/>
        <v>-42027</v>
      </c>
      <c r="AT38" s="25" t="s">
        <v>792</v>
      </c>
      <c r="AU38" s="25" t="s">
        <v>15</v>
      </c>
    </row>
    <row r="39" spans="2:84">
      <c r="B39" s="25" t="s">
        <v>7099</v>
      </c>
      <c r="C39" s="25" t="s">
        <v>7100</v>
      </c>
      <c r="E39" s="25" t="s">
        <v>101</v>
      </c>
      <c r="H39" s="25" t="s">
        <v>7101</v>
      </c>
      <c r="I39" s="25" t="s">
        <v>7102</v>
      </c>
      <c r="J39" s="25" t="s">
        <v>63</v>
      </c>
      <c r="K39" s="25">
        <v>26</v>
      </c>
      <c r="N39" s="25">
        <v>41</v>
      </c>
      <c r="P39" s="25">
        <v>46</v>
      </c>
      <c r="Q39" s="25" t="s">
        <v>66</v>
      </c>
      <c r="S39" s="25" t="s">
        <v>7103</v>
      </c>
      <c r="T39" s="25" t="str">
        <f>CONCATENATE(J39," ",K39," ",L39," ",M39," ",N39," ",O39," ",P39," ",Q39," ",R39," ",S39)</f>
        <v>KR 26   41  46 SUR  126 - 127</v>
      </c>
      <c r="U39" s="46">
        <v>43753613</v>
      </c>
      <c r="V39" s="25">
        <v>3318301</v>
      </c>
      <c r="W39" s="25" t="s">
        <v>6714</v>
      </c>
      <c r="X39" s="25" t="s">
        <v>63</v>
      </c>
      <c r="Y39" s="25">
        <v>26</v>
      </c>
      <c r="AB39" s="25">
        <v>41</v>
      </c>
      <c r="AC39" s="25" t="s">
        <v>83</v>
      </c>
      <c r="AD39" s="25">
        <v>156</v>
      </c>
      <c r="AE39" s="25" t="s">
        <v>66</v>
      </c>
      <c r="AH39" s="25" t="str">
        <f t="shared" si="0"/>
        <v xml:space="preserve">KR 26   41 A 156 SUR  </v>
      </c>
      <c r="AI39" s="25" t="s">
        <v>61</v>
      </c>
      <c r="AJ39" s="25" t="s">
        <v>61</v>
      </c>
      <c r="AK39" s="25" t="s">
        <v>322</v>
      </c>
      <c r="AP39" s="25">
        <v>6</v>
      </c>
      <c r="AQ39" s="34">
        <v>42030</v>
      </c>
      <c r="AS39" s="46">
        <f t="shared" si="1"/>
        <v>-42030</v>
      </c>
      <c r="AT39" s="25" t="s">
        <v>806</v>
      </c>
      <c r="AU39" s="25" t="s">
        <v>15</v>
      </c>
      <c r="AW39" s="38">
        <v>42032</v>
      </c>
      <c r="AX39" s="37" t="s">
        <v>7104</v>
      </c>
      <c r="AY39" s="38">
        <v>42032</v>
      </c>
      <c r="AZ39" s="38">
        <v>42118</v>
      </c>
      <c r="BA39" s="37" t="s">
        <v>7105</v>
      </c>
      <c r="BB39" s="38">
        <v>42118</v>
      </c>
    </row>
    <row r="40" spans="2:84">
      <c r="B40" s="25" t="s">
        <v>7106</v>
      </c>
      <c r="C40" s="25">
        <v>1316996</v>
      </c>
      <c r="D40" s="25" t="s">
        <v>3686</v>
      </c>
      <c r="H40" s="25" t="s">
        <v>7107</v>
      </c>
      <c r="I40" s="25" t="s">
        <v>7052</v>
      </c>
      <c r="T40" s="25" t="s">
        <v>2718</v>
      </c>
      <c r="U40" s="25" t="s">
        <v>2718</v>
      </c>
      <c r="V40" s="25" t="s">
        <v>61</v>
      </c>
      <c r="W40" s="25" t="s">
        <v>7108</v>
      </c>
      <c r="AH40" s="25" t="s">
        <v>7109</v>
      </c>
      <c r="AI40" s="25" t="s">
        <v>61</v>
      </c>
      <c r="AJ40" s="25">
        <v>3188163407</v>
      </c>
      <c r="AL40" s="25" t="s">
        <v>91</v>
      </c>
      <c r="AP40" s="25">
        <v>12</v>
      </c>
      <c r="AQ40" s="34">
        <v>42025</v>
      </c>
      <c r="AS40" s="46">
        <f t="shared" si="1"/>
        <v>-42025</v>
      </c>
      <c r="AT40" s="25" t="s">
        <v>792</v>
      </c>
      <c r="AU40" s="25" t="s">
        <v>15</v>
      </c>
    </row>
    <row r="41" spans="2:84">
      <c r="B41" s="25" t="s">
        <v>7110</v>
      </c>
      <c r="C41" s="25">
        <v>103769</v>
      </c>
      <c r="E41" s="25" t="s">
        <v>101</v>
      </c>
      <c r="H41" s="25" t="s">
        <v>7111</v>
      </c>
      <c r="I41" s="25" t="s">
        <v>7112</v>
      </c>
      <c r="J41" s="25" t="s">
        <v>80</v>
      </c>
      <c r="K41" s="25">
        <v>43</v>
      </c>
      <c r="M41" s="25" t="s">
        <v>66</v>
      </c>
      <c r="N41" s="25">
        <v>48</v>
      </c>
      <c r="P41" s="25">
        <v>7</v>
      </c>
      <c r="T41" s="25" t="str">
        <f>CONCATENATE(J41," ",K41," ",L41," ",M41," ",N41," ",O41," ",P41," ",Q41," ",R41," ",S41)</f>
        <v xml:space="preserve">CL 43  SUR 48  7   </v>
      </c>
      <c r="U41" s="46" t="s">
        <v>2718</v>
      </c>
      <c r="V41" s="25">
        <v>3391000</v>
      </c>
      <c r="W41" s="25" t="s">
        <v>2182</v>
      </c>
      <c r="X41" s="25" t="s">
        <v>63</v>
      </c>
      <c r="Y41" s="25">
        <v>50</v>
      </c>
      <c r="Z41" s="25" t="s">
        <v>83</v>
      </c>
      <c r="AB41" s="25">
        <v>40</v>
      </c>
      <c r="AC41" s="25" t="s">
        <v>83</v>
      </c>
      <c r="AE41" s="25" t="s">
        <v>66</v>
      </c>
      <c r="AH41" s="25" t="str">
        <f t="shared" si="0"/>
        <v xml:space="preserve">KR 50 A  40 A  SUR  </v>
      </c>
      <c r="AI41" s="25" t="s">
        <v>61</v>
      </c>
      <c r="AJ41" s="25" t="s">
        <v>61</v>
      </c>
      <c r="AK41" s="25" t="s">
        <v>3530</v>
      </c>
      <c r="AP41" s="25">
        <v>8</v>
      </c>
      <c r="AQ41" s="34">
        <v>42026</v>
      </c>
      <c r="AS41" s="46">
        <f t="shared" si="1"/>
        <v>-42026</v>
      </c>
      <c r="AT41" s="25" t="s">
        <v>792</v>
      </c>
      <c r="AU41" s="25" t="s">
        <v>15</v>
      </c>
    </row>
    <row r="42" spans="2:84">
      <c r="B42" s="25" t="s">
        <v>7113</v>
      </c>
      <c r="C42" s="25">
        <v>103771</v>
      </c>
      <c r="E42" s="25" t="s">
        <v>101</v>
      </c>
      <c r="H42" s="25" t="s">
        <v>7111</v>
      </c>
      <c r="I42" s="25" t="s">
        <v>7112</v>
      </c>
      <c r="J42" s="25" t="s">
        <v>80</v>
      </c>
      <c r="K42" s="25">
        <v>43</v>
      </c>
      <c r="M42" s="25" t="s">
        <v>66</v>
      </c>
      <c r="N42" s="25">
        <v>48</v>
      </c>
      <c r="P42" s="25">
        <v>7</v>
      </c>
      <c r="T42" s="25" t="str">
        <f>CONCATENATE(J42," ",K42," ",L42," ",M42," ",N42," ",O42," ",P42," ",Q42," ",R42," ",S42)</f>
        <v xml:space="preserve">CL 43  SUR 48  7   </v>
      </c>
      <c r="U42" s="46" t="s">
        <v>2718</v>
      </c>
      <c r="V42" s="25">
        <v>3391000</v>
      </c>
      <c r="W42" s="25" t="s">
        <v>2182</v>
      </c>
      <c r="X42" s="25" t="s">
        <v>146</v>
      </c>
      <c r="Y42" s="25">
        <v>34</v>
      </c>
      <c r="Z42" s="25" t="s">
        <v>170</v>
      </c>
      <c r="AA42" s="25" t="s">
        <v>66</v>
      </c>
      <c r="AB42" s="25">
        <v>32</v>
      </c>
      <c r="AC42" s="25" t="s">
        <v>104</v>
      </c>
      <c r="AH42" s="25" t="str">
        <f t="shared" si="0"/>
        <v xml:space="preserve">TR 34 D SUR 32 B    </v>
      </c>
      <c r="AI42" s="25" t="s">
        <v>61</v>
      </c>
      <c r="AJ42" s="25" t="s">
        <v>61</v>
      </c>
      <c r="AK42" s="25" t="s">
        <v>232</v>
      </c>
      <c r="AP42" s="25">
        <v>9</v>
      </c>
      <c r="AQ42" s="34">
        <v>42026</v>
      </c>
      <c r="AS42" s="46">
        <f t="shared" si="1"/>
        <v>-42026</v>
      </c>
      <c r="AT42" s="25" t="s">
        <v>792</v>
      </c>
      <c r="AU42" s="25" t="s">
        <v>15</v>
      </c>
    </row>
    <row r="43" spans="2:84">
      <c r="B43" s="25" t="s">
        <v>7114</v>
      </c>
      <c r="C43" s="25" t="s">
        <v>7115</v>
      </c>
      <c r="E43" s="25" t="s">
        <v>101</v>
      </c>
      <c r="G43" s="25" t="s">
        <v>7116</v>
      </c>
      <c r="H43" s="25" t="s">
        <v>7117</v>
      </c>
      <c r="I43" s="25" t="s">
        <v>7118</v>
      </c>
      <c r="J43" s="25" t="s">
        <v>63</v>
      </c>
      <c r="K43" s="25">
        <v>42</v>
      </c>
      <c r="L43" s="25" t="s">
        <v>170</v>
      </c>
      <c r="N43" s="25">
        <v>50</v>
      </c>
      <c r="P43" s="25">
        <v>40</v>
      </c>
      <c r="Q43" s="25" t="s">
        <v>66</v>
      </c>
      <c r="T43" s="25" t="str">
        <f>CONCATENATE(J43," ",K43," ",L43," ",M43," ",N43," ",O43," ",P43," ",Q43," ",R43," ",S43)</f>
        <v xml:space="preserve">KR 42 D  50  40 SUR  </v>
      </c>
      <c r="U43" s="46" t="s">
        <v>2718</v>
      </c>
      <c r="V43" s="25">
        <v>3006011095</v>
      </c>
      <c r="W43" s="25" t="s">
        <v>6993</v>
      </c>
      <c r="X43" s="25" t="s">
        <v>63</v>
      </c>
      <c r="Y43" s="25">
        <v>42</v>
      </c>
      <c r="Z43" s="25" t="s">
        <v>170</v>
      </c>
      <c r="AB43" s="25">
        <v>50</v>
      </c>
      <c r="AD43" s="25">
        <v>40</v>
      </c>
      <c r="AE43" s="25" t="s">
        <v>66</v>
      </c>
      <c r="AH43" s="25" t="str">
        <f t="shared" si="0"/>
        <v xml:space="preserve">KR 42 D  50  40 SUR  </v>
      </c>
      <c r="AI43" s="25" t="s">
        <v>61</v>
      </c>
      <c r="AJ43" s="25" t="s">
        <v>61</v>
      </c>
      <c r="AK43" s="25" t="s">
        <v>225</v>
      </c>
      <c r="AP43" s="25">
        <v>7</v>
      </c>
      <c r="AQ43" s="34">
        <v>42031</v>
      </c>
      <c r="AS43" s="46">
        <f t="shared" si="1"/>
        <v>-42031</v>
      </c>
      <c r="AT43" s="25" t="s">
        <v>792</v>
      </c>
      <c r="AU43" s="25" t="s">
        <v>15</v>
      </c>
    </row>
    <row r="44" spans="2:84">
      <c r="B44" s="25" t="s">
        <v>7119</v>
      </c>
      <c r="C44" s="25">
        <v>1317082</v>
      </c>
      <c r="D44" s="25" t="s">
        <v>3591</v>
      </c>
      <c r="H44" s="25" t="s">
        <v>7120</v>
      </c>
      <c r="I44" s="25" t="s">
        <v>7112</v>
      </c>
      <c r="J44" s="25" t="s">
        <v>80</v>
      </c>
      <c r="K44" s="25">
        <v>43</v>
      </c>
      <c r="M44" s="25" t="s">
        <v>66</v>
      </c>
      <c r="N44" s="25">
        <v>48</v>
      </c>
      <c r="P44" s="25">
        <v>7</v>
      </c>
      <c r="T44" s="25" t="str">
        <f>CONCATENATE(J44," ",K44," ",L44," ",M44," ",N44," ",O44," ",P44," ",Q44," ",R44," ",S44)</f>
        <v xml:space="preserve">CL 43  SUR 48  7   </v>
      </c>
      <c r="U44" s="46" t="s">
        <v>2718</v>
      </c>
      <c r="V44" s="25">
        <v>3391000</v>
      </c>
      <c r="W44" s="25" t="s">
        <v>7121</v>
      </c>
      <c r="X44" s="25" t="s">
        <v>146</v>
      </c>
      <c r="Y44" s="25">
        <v>34</v>
      </c>
      <c r="Z44" s="25" t="s">
        <v>104</v>
      </c>
      <c r="AA44" s="25" t="s">
        <v>66</v>
      </c>
      <c r="AB44" s="25">
        <v>32</v>
      </c>
      <c r="AD44" s="25">
        <v>9</v>
      </c>
      <c r="AH44" s="25" t="str">
        <f t="shared" si="0"/>
        <v xml:space="preserve">TR 34 B SUR 32  9   </v>
      </c>
      <c r="AI44" s="46">
        <v>1037624128</v>
      </c>
      <c r="AJ44" s="25" t="s">
        <v>7122</v>
      </c>
      <c r="AK44" s="25" t="s">
        <v>279</v>
      </c>
      <c r="AP44" s="25">
        <v>9</v>
      </c>
      <c r="AQ44" s="34">
        <v>42030</v>
      </c>
      <c r="AR44" s="34">
        <v>42030</v>
      </c>
      <c r="AS44" s="46">
        <f t="shared" si="1"/>
        <v>0</v>
      </c>
      <c r="AT44" s="25" t="s">
        <v>815</v>
      </c>
      <c r="AU44" s="25" t="s">
        <v>15</v>
      </c>
      <c r="BL44" s="38">
        <v>42030</v>
      </c>
      <c r="BM44" s="38">
        <v>42030</v>
      </c>
      <c r="CF44" s="38">
        <v>42032</v>
      </c>
    </row>
    <row r="45" spans="2:84">
      <c r="B45" s="25" t="s">
        <v>7123</v>
      </c>
      <c r="C45" s="25">
        <v>104885</v>
      </c>
      <c r="D45" s="25" t="s">
        <v>3538</v>
      </c>
      <c r="H45" s="25" t="s">
        <v>7124</v>
      </c>
      <c r="I45" s="25" t="s">
        <v>6986</v>
      </c>
      <c r="T45" s="25" t="s">
        <v>2718</v>
      </c>
      <c r="U45" s="25" t="s">
        <v>2718</v>
      </c>
      <c r="V45" s="25">
        <v>3394000</v>
      </c>
      <c r="W45" s="25" t="s">
        <v>82</v>
      </c>
      <c r="X45" s="25" t="s">
        <v>63</v>
      </c>
      <c r="Y45" s="25">
        <v>49</v>
      </c>
      <c r="Z45" s="25" t="s">
        <v>83</v>
      </c>
      <c r="AB45" s="25">
        <v>46</v>
      </c>
      <c r="AC45" s="25" t="s">
        <v>83</v>
      </c>
      <c r="AD45" s="25">
        <v>60</v>
      </c>
      <c r="AE45" s="25" t="s">
        <v>66</v>
      </c>
      <c r="AG45" s="25" t="s">
        <v>578</v>
      </c>
      <c r="AH45" s="25" t="str">
        <f t="shared" si="0"/>
        <v>KR 49 A  46 A 60 SUR  lote</v>
      </c>
      <c r="AI45" s="25" t="s">
        <v>61</v>
      </c>
      <c r="AJ45" s="25" t="s">
        <v>61</v>
      </c>
      <c r="AK45" s="25" t="s">
        <v>7125</v>
      </c>
      <c r="AP45" s="25">
        <v>1</v>
      </c>
      <c r="AQ45" s="34">
        <v>42030</v>
      </c>
      <c r="AS45" s="46">
        <f t="shared" si="1"/>
        <v>-42030</v>
      </c>
      <c r="AT45" s="25" t="s">
        <v>792</v>
      </c>
      <c r="AU45" s="25" t="s">
        <v>15</v>
      </c>
    </row>
    <row r="46" spans="2:84">
      <c r="B46" s="25" t="s">
        <v>7126</v>
      </c>
      <c r="C46" s="25" t="s">
        <v>7127</v>
      </c>
      <c r="E46" s="25" t="s">
        <v>101</v>
      </c>
      <c r="H46" s="25" t="s">
        <v>7128</v>
      </c>
      <c r="I46" s="25" t="s">
        <v>7129</v>
      </c>
      <c r="T46" s="25" t="s">
        <v>2718</v>
      </c>
      <c r="U46" s="46" t="s">
        <v>2718</v>
      </c>
      <c r="V46" s="25" t="s">
        <v>61</v>
      </c>
      <c r="W46" s="25" t="s">
        <v>82</v>
      </c>
      <c r="X46" s="25" t="s">
        <v>289</v>
      </c>
      <c r="Y46" s="25">
        <v>29</v>
      </c>
      <c r="AB46" s="25">
        <v>34</v>
      </c>
      <c r="AC46" s="25" t="s">
        <v>104</v>
      </c>
      <c r="AD46" s="25">
        <v>55</v>
      </c>
      <c r="AE46" s="25" t="s">
        <v>66</v>
      </c>
      <c r="AH46" s="25" t="str">
        <f t="shared" si="0"/>
        <v xml:space="preserve">DG 29   34 B 55 SUR  </v>
      </c>
      <c r="AI46" s="25" t="s">
        <v>61</v>
      </c>
      <c r="AJ46" s="25" t="s">
        <v>61</v>
      </c>
      <c r="AK46" s="25" t="s">
        <v>635</v>
      </c>
      <c r="AP46" s="25">
        <v>3</v>
      </c>
      <c r="AQ46" s="34">
        <v>42027</v>
      </c>
      <c r="AS46" s="46">
        <f t="shared" si="1"/>
        <v>-42027</v>
      </c>
      <c r="AT46" s="25" t="s">
        <v>792</v>
      </c>
      <c r="AU46" s="25" t="s">
        <v>15</v>
      </c>
    </row>
    <row r="47" spans="2:84">
      <c r="B47" s="25" t="s">
        <v>7130</v>
      </c>
      <c r="C47" s="25" t="s">
        <v>7131</v>
      </c>
      <c r="D47" s="25" t="s">
        <v>94</v>
      </c>
      <c r="H47" s="25" t="s">
        <v>1626</v>
      </c>
      <c r="I47" s="25" t="s">
        <v>3050</v>
      </c>
      <c r="T47" s="25" t="s">
        <v>2718</v>
      </c>
      <c r="U47" s="46" t="s">
        <v>2718</v>
      </c>
      <c r="V47" s="25">
        <v>3394000</v>
      </c>
      <c r="W47" s="25" t="s">
        <v>7132</v>
      </c>
      <c r="X47" s="25" t="s">
        <v>80</v>
      </c>
      <c r="Y47" s="25">
        <v>49</v>
      </c>
      <c r="Z47" s="25" t="s">
        <v>170</v>
      </c>
      <c r="AA47" s="25" t="s">
        <v>66</v>
      </c>
      <c r="AB47" s="25">
        <v>40</v>
      </c>
      <c r="AC47" s="25" t="s">
        <v>83</v>
      </c>
      <c r="AD47" s="25">
        <v>230</v>
      </c>
      <c r="AH47" s="25" t="str">
        <f t="shared" si="0"/>
        <v xml:space="preserve">CL 49 D SUR 40 A 230   </v>
      </c>
      <c r="AI47" s="46">
        <v>71721852</v>
      </c>
      <c r="AJ47" s="25">
        <v>3003754121</v>
      </c>
      <c r="AK47" s="25" t="s">
        <v>225</v>
      </c>
      <c r="AP47" s="25">
        <v>7</v>
      </c>
      <c r="AQ47" s="34">
        <v>42031</v>
      </c>
      <c r="AR47" s="34">
        <v>42030</v>
      </c>
      <c r="AS47" s="46">
        <f t="shared" si="1"/>
        <v>-1</v>
      </c>
      <c r="AT47" s="25" t="s">
        <v>792</v>
      </c>
      <c r="AU47" s="25" t="s">
        <v>15</v>
      </c>
      <c r="AV47" s="25" t="s">
        <v>7133</v>
      </c>
      <c r="AW47" s="38">
        <v>42030</v>
      </c>
      <c r="AX47" s="37" t="s">
        <v>85</v>
      </c>
      <c r="AY47" s="38">
        <v>42030</v>
      </c>
      <c r="BL47" s="38">
        <v>42030</v>
      </c>
      <c r="BM47" s="38">
        <v>42030</v>
      </c>
    </row>
    <row r="48" spans="2:84">
      <c r="B48" s="25" t="s">
        <v>7134</v>
      </c>
      <c r="C48" s="25">
        <v>1317114</v>
      </c>
      <c r="D48" s="25" t="s">
        <v>125</v>
      </c>
      <c r="H48" s="25" t="s">
        <v>7135</v>
      </c>
      <c r="I48" s="25" t="s">
        <v>7136</v>
      </c>
      <c r="J48" s="25" t="s">
        <v>80</v>
      </c>
      <c r="K48" s="25">
        <v>32</v>
      </c>
      <c r="M48" s="25" t="s">
        <v>66</v>
      </c>
      <c r="N48" s="25">
        <v>43</v>
      </c>
      <c r="P48" s="25">
        <v>9</v>
      </c>
      <c r="T48" s="25" t="str">
        <f>CONCATENATE(J48," ",K48," ",L48," ",M48," ",N48," ",O48," ",P48," ",Q48," ",R48," ",S48)</f>
        <v xml:space="preserve">CL 32  SUR 43  9   </v>
      </c>
      <c r="U48" s="25">
        <v>32518475</v>
      </c>
      <c r="V48" s="25">
        <v>2706566</v>
      </c>
      <c r="W48" s="25" t="s">
        <v>82</v>
      </c>
      <c r="AH48" s="25" t="s">
        <v>2718</v>
      </c>
      <c r="AI48" s="25" t="s">
        <v>61</v>
      </c>
      <c r="AJ48" s="25" t="s">
        <v>61</v>
      </c>
      <c r="AK48" s="25" t="s">
        <v>615</v>
      </c>
      <c r="AP48" s="25">
        <v>2</v>
      </c>
      <c r="AQ48" s="34">
        <v>42032</v>
      </c>
      <c r="AS48" s="46">
        <f t="shared" si="1"/>
        <v>-42032</v>
      </c>
      <c r="AT48" s="25" t="s">
        <v>792</v>
      </c>
      <c r="AU48" s="25" t="s">
        <v>15</v>
      </c>
      <c r="AW48" s="38">
        <v>42037</v>
      </c>
      <c r="AX48" s="37" t="s">
        <v>85</v>
      </c>
    </row>
    <row r="49" spans="2:84">
      <c r="B49" s="25" t="s">
        <v>7137</v>
      </c>
      <c r="C49" s="25">
        <v>1317118</v>
      </c>
      <c r="E49" s="25" t="s">
        <v>101</v>
      </c>
      <c r="H49" s="25" t="s">
        <v>7138</v>
      </c>
      <c r="I49" s="25" t="s">
        <v>7139</v>
      </c>
      <c r="J49" s="25" t="s">
        <v>63</v>
      </c>
      <c r="K49" s="25">
        <v>42</v>
      </c>
      <c r="N49" s="25">
        <v>38</v>
      </c>
      <c r="O49" s="25" t="s">
        <v>83</v>
      </c>
      <c r="P49" s="25">
        <v>81</v>
      </c>
      <c r="Q49" s="25" t="s">
        <v>66</v>
      </c>
      <c r="T49" s="25" t="str">
        <f>CONCATENATE(J49," ",K49," ",L49," ",M49," ",N49," ",O49," ",P49," ",Q49," ",R49," ",S49)</f>
        <v xml:space="preserve">KR 42   38 A 81 SUR  </v>
      </c>
      <c r="V49" s="25" t="s">
        <v>7140</v>
      </c>
      <c r="W49" s="25" t="s">
        <v>82</v>
      </c>
      <c r="AH49" s="25" t="s">
        <v>2718</v>
      </c>
      <c r="AI49" s="25" t="s">
        <v>61</v>
      </c>
      <c r="AJ49" s="25" t="s">
        <v>61</v>
      </c>
      <c r="AK49" s="25" t="s">
        <v>147</v>
      </c>
      <c r="AP49" s="25">
        <v>9</v>
      </c>
      <c r="AQ49" s="34">
        <v>42032</v>
      </c>
      <c r="AS49" s="46">
        <f t="shared" si="1"/>
        <v>-42032</v>
      </c>
      <c r="AT49" s="25" t="s">
        <v>792</v>
      </c>
      <c r="AU49" s="25" t="s">
        <v>15</v>
      </c>
      <c r="AV49" s="25" t="s">
        <v>7141</v>
      </c>
      <c r="AW49" s="38">
        <v>42037</v>
      </c>
      <c r="AX49" s="37" t="s">
        <v>85</v>
      </c>
    </row>
    <row r="50" spans="2:84">
      <c r="B50" s="25" t="s">
        <v>7142</v>
      </c>
      <c r="C50" s="25">
        <v>1317144</v>
      </c>
      <c r="E50" s="25" t="s">
        <v>58</v>
      </c>
      <c r="H50" s="25" t="s">
        <v>7143</v>
      </c>
      <c r="I50" s="25" t="s">
        <v>7144</v>
      </c>
      <c r="J50" s="25" t="s">
        <v>63</v>
      </c>
      <c r="K50" s="25">
        <v>26</v>
      </c>
      <c r="N50" s="25">
        <v>41</v>
      </c>
      <c r="O50" s="25" t="s">
        <v>104</v>
      </c>
      <c r="P50" s="25">
        <v>25</v>
      </c>
      <c r="Q50" s="25" t="s">
        <v>66</v>
      </c>
      <c r="S50" s="25">
        <v>130</v>
      </c>
      <c r="T50" s="25" t="str">
        <f>CONCATENATE(J50," ",K50," ",L50," ",M50," ",N50," ",O50," ",P50," ",Q50," ",R50," ",S50)</f>
        <v>KR 26   41 B 25 SUR  130</v>
      </c>
      <c r="U50" s="25" t="s">
        <v>2718</v>
      </c>
      <c r="V50" s="25">
        <v>3316449</v>
      </c>
      <c r="W50" s="25" t="s">
        <v>7145</v>
      </c>
      <c r="X50" s="25" t="s">
        <v>63</v>
      </c>
      <c r="Y50" s="25">
        <v>26</v>
      </c>
      <c r="AB50" s="25">
        <v>41</v>
      </c>
      <c r="AC50" s="25" t="s">
        <v>104</v>
      </c>
      <c r="AD50" s="25">
        <v>25</v>
      </c>
      <c r="AE50" s="25" t="s">
        <v>66</v>
      </c>
      <c r="AG50" s="25">
        <v>164</v>
      </c>
      <c r="AH50" s="25" t="str">
        <f t="shared" si="0"/>
        <v>KR 26   41 B 25 SUR  164</v>
      </c>
      <c r="AI50" s="25" t="s">
        <v>61</v>
      </c>
      <c r="AJ50" s="25" t="s">
        <v>61</v>
      </c>
      <c r="AK50" s="25" t="s">
        <v>322</v>
      </c>
      <c r="AP50" s="25">
        <v>6</v>
      </c>
      <c r="AQ50" s="34">
        <v>42033</v>
      </c>
      <c r="AS50" s="46">
        <f t="shared" si="1"/>
        <v>-42033</v>
      </c>
      <c r="AT50" s="25" t="s">
        <v>3256</v>
      </c>
      <c r="AU50" s="25" t="s">
        <v>15</v>
      </c>
      <c r="AW50" s="38">
        <v>42037</v>
      </c>
      <c r="AX50" s="37" t="s">
        <v>85</v>
      </c>
    </row>
    <row r="51" spans="2:84">
      <c r="B51" s="25" t="s">
        <v>7146</v>
      </c>
      <c r="C51" s="25">
        <v>1317097</v>
      </c>
      <c r="E51" s="25" t="s">
        <v>58</v>
      </c>
      <c r="H51" s="25" t="s">
        <v>7143</v>
      </c>
      <c r="I51" s="25" t="s">
        <v>273</v>
      </c>
      <c r="T51" s="25" t="s">
        <v>2718</v>
      </c>
      <c r="U51" s="25" t="s">
        <v>2718</v>
      </c>
      <c r="V51" s="25" t="s">
        <v>61</v>
      </c>
      <c r="W51" s="25" t="s">
        <v>82</v>
      </c>
      <c r="X51" s="25" t="s">
        <v>63</v>
      </c>
      <c r="Y51" s="25">
        <v>46</v>
      </c>
      <c r="Z51" s="25" t="s">
        <v>81</v>
      </c>
      <c r="AB51" s="25">
        <v>44</v>
      </c>
      <c r="AD51" s="25">
        <v>109</v>
      </c>
      <c r="AE51" s="25" t="s">
        <v>66</v>
      </c>
      <c r="AH51" s="25" t="str">
        <f t="shared" si="0"/>
        <v xml:space="preserve">KR 46 C  44  109 SUR  </v>
      </c>
      <c r="AI51" s="25" t="s">
        <v>61</v>
      </c>
      <c r="AJ51" s="25" t="s">
        <v>61</v>
      </c>
      <c r="AK51" s="25" t="s">
        <v>131</v>
      </c>
      <c r="AP51" s="25">
        <v>8</v>
      </c>
      <c r="AQ51" s="34">
        <v>42031</v>
      </c>
      <c r="AR51" s="34">
        <v>42037</v>
      </c>
      <c r="AS51" s="46">
        <f t="shared" si="1"/>
        <v>6</v>
      </c>
      <c r="AT51" s="25" t="s">
        <v>3256</v>
      </c>
      <c r="AU51" s="25" t="s">
        <v>15</v>
      </c>
      <c r="AW51" s="38">
        <v>42037</v>
      </c>
      <c r="AX51" s="37" t="s">
        <v>85</v>
      </c>
      <c r="AY51" s="38">
        <v>42037</v>
      </c>
    </row>
    <row r="52" spans="2:84">
      <c r="B52" s="25" t="s">
        <v>7147</v>
      </c>
      <c r="C52" s="25">
        <v>1317156</v>
      </c>
      <c r="E52" s="25" t="s">
        <v>101</v>
      </c>
      <c r="H52" s="25" t="s">
        <v>7148</v>
      </c>
      <c r="I52" s="25" t="s">
        <v>3050</v>
      </c>
      <c r="T52" s="25" t="s">
        <v>2718</v>
      </c>
      <c r="U52" s="25" t="s">
        <v>2718</v>
      </c>
      <c r="V52" s="25" t="s">
        <v>61</v>
      </c>
      <c r="W52" s="25" t="s">
        <v>82</v>
      </c>
      <c r="X52" s="25" t="s">
        <v>63</v>
      </c>
      <c r="Y52" s="25">
        <v>27</v>
      </c>
      <c r="Z52" s="25" t="s">
        <v>83</v>
      </c>
      <c r="AB52" s="25">
        <v>40</v>
      </c>
      <c r="AC52" s="25" t="s">
        <v>315</v>
      </c>
      <c r="AE52" s="25" t="s">
        <v>66</v>
      </c>
      <c r="AH52" s="25" t="str">
        <f t="shared" si="0"/>
        <v xml:space="preserve">KR 27 A  40 E  SUR  </v>
      </c>
      <c r="AI52" s="25" t="s">
        <v>61</v>
      </c>
      <c r="AJ52" s="25" t="s">
        <v>61</v>
      </c>
      <c r="AK52" s="25" t="s">
        <v>3937</v>
      </c>
      <c r="AP52" s="25">
        <v>6</v>
      </c>
      <c r="AQ52" s="34">
        <v>42033</v>
      </c>
      <c r="AS52" s="46">
        <f t="shared" si="1"/>
        <v>-42033</v>
      </c>
      <c r="AT52" s="25" t="s">
        <v>792</v>
      </c>
      <c r="AU52" s="25" t="s">
        <v>15</v>
      </c>
      <c r="AW52" s="38">
        <v>42037</v>
      </c>
      <c r="AX52" s="37" t="s">
        <v>85</v>
      </c>
    </row>
    <row r="53" spans="2:84">
      <c r="B53" s="25" t="s">
        <v>7149</v>
      </c>
      <c r="C53" s="25">
        <v>1317153</v>
      </c>
      <c r="D53" s="25" t="s">
        <v>94</v>
      </c>
      <c r="H53" s="25" t="s">
        <v>7150</v>
      </c>
      <c r="I53" s="25" t="s">
        <v>273</v>
      </c>
      <c r="T53" s="25" t="s">
        <v>2718</v>
      </c>
      <c r="U53" s="25" t="s">
        <v>2718</v>
      </c>
      <c r="V53" s="25" t="s">
        <v>61</v>
      </c>
      <c r="W53" s="25" t="s">
        <v>7151</v>
      </c>
      <c r="X53" s="25" t="s">
        <v>80</v>
      </c>
      <c r="Y53" s="25">
        <v>41</v>
      </c>
      <c r="AA53" s="25" t="s">
        <v>66</v>
      </c>
      <c r="AB53" s="25">
        <v>25</v>
      </c>
      <c r="AC53" s="25" t="s">
        <v>83</v>
      </c>
      <c r="AD53" s="25">
        <v>119</v>
      </c>
      <c r="AH53" s="25" t="str">
        <f t="shared" si="0"/>
        <v xml:space="preserve">CL 41  SUR 25 A 119   </v>
      </c>
      <c r="AI53" s="25" t="s">
        <v>61</v>
      </c>
      <c r="AJ53" s="25" t="s">
        <v>61</v>
      </c>
      <c r="AK53" s="25" t="s">
        <v>322</v>
      </c>
      <c r="AP53" s="25">
        <v>6</v>
      </c>
      <c r="AQ53" s="34">
        <v>42033</v>
      </c>
      <c r="AS53" s="46">
        <f t="shared" si="1"/>
        <v>-42033</v>
      </c>
      <c r="AT53" s="25" t="s">
        <v>792</v>
      </c>
      <c r="AU53" s="25" t="s">
        <v>15</v>
      </c>
      <c r="AW53" s="38">
        <v>42037</v>
      </c>
      <c r="AX53" s="37" t="s">
        <v>85</v>
      </c>
    </row>
    <row r="54" spans="2:84">
      <c r="B54" s="25" t="s">
        <v>7152</v>
      </c>
      <c r="C54" s="25">
        <v>1317154</v>
      </c>
      <c r="D54" s="25" t="s">
        <v>94</v>
      </c>
      <c r="H54" s="25" t="s">
        <v>7153</v>
      </c>
      <c r="I54" s="25" t="s">
        <v>231</v>
      </c>
      <c r="T54" s="25" t="s">
        <v>2718</v>
      </c>
      <c r="U54" s="25" t="s">
        <v>2718</v>
      </c>
      <c r="V54" s="25" t="s">
        <v>61</v>
      </c>
      <c r="W54" s="25" t="s">
        <v>82</v>
      </c>
      <c r="X54" s="25" t="s">
        <v>80</v>
      </c>
      <c r="Y54" s="25">
        <v>24</v>
      </c>
      <c r="AA54" s="25" t="s">
        <v>66</v>
      </c>
      <c r="AB54" s="25">
        <v>38</v>
      </c>
      <c r="AD54" s="25">
        <v>5</v>
      </c>
      <c r="AH54" s="25" t="str">
        <f t="shared" si="0"/>
        <v xml:space="preserve">CL 24  SUR 38  5   </v>
      </c>
      <c r="AI54" s="25" t="s">
        <v>61</v>
      </c>
      <c r="AJ54" s="25" t="s">
        <v>61</v>
      </c>
      <c r="AK54" s="25" t="s">
        <v>374</v>
      </c>
      <c r="AP54" s="25">
        <v>4</v>
      </c>
      <c r="AQ54" s="34">
        <v>42033</v>
      </c>
      <c r="AS54" s="46">
        <f t="shared" si="1"/>
        <v>-42033</v>
      </c>
      <c r="AT54" s="25" t="s">
        <v>792</v>
      </c>
      <c r="AU54" s="25" t="s">
        <v>15</v>
      </c>
      <c r="AW54" s="38">
        <v>42037</v>
      </c>
      <c r="AX54" s="37" t="s">
        <v>85</v>
      </c>
    </row>
    <row r="55" spans="2:84">
      <c r="B55" s="25" t="s">
        <v>7154</v>
      </c>
      <c r="C55" s="25">
        <v>1317258</v>
      </c>
      <c r="E55" s="25" t="s">
        <v>101</v>
      </c>
      <c r="H55" s="25" t="s">
        <v>7155</v>
      </c>
      <c r="I55" s="25" t="s">
        <v>273</v>
      </c>
      <c r="T55" s="25" t="s">
        <v>2718</v>
      </c>
      <c r="U55" s="25" t="s">
        <v>2718</v>
      </c>
      <c r="V55" s="25" t="s">
        <v>61</v>
      </c>
      <c r="W55" s="25" t="s">
        <v>82</v>
      </c>
      <c r="X55" s="25" t="s">
        <v>80</v>
      </c>
      <c r="Y55" s="25">
        <v>39</v>
      </c>
      <c r="Z55" s="25" t="s">
        <v>104</v>
      </c>
      <c r="AA55" s="25" t="s">
        <v>66</v>
      </c>
      <c r="AB55" s="25">
        <v>34</v>
      </c>
      <c r="AC55" s="25" t="s">
        <v>83</v>
      </c>
      <c r="AD55" s="25">
        <v>81</v>
      </c>
      <c r="AH55" s="25" t="str">
        <f t="shared" si="0"/>
        <v xml:space="preserve">CL 39 B SUR 34 A 81   </v>
      </c>
      <c r="AI55" s="25" t="s">
        <v>61</v>
      </c>
      <c r="AJ55" s="25" t="s">
        <v>61</v>
      </c>
      <c r="AK55" s="25" t="s">
        <v>211</v>
      </c>
      <c r="AP55" s="25">
        <v>9</v>
      </c>
      <c r="AQ55" s="34">
        <v>42038</v>
      </c>
      <c r="AS55" s="46">
        <f t="shared" si="1"/>
        <v>-42038</v>
      </c>
      <c r="AT55" s="25" t="s">
        <v>792</v>
      </c>
      <c r="AU55" s="25" t="s">
        <v>202</v>
      </c>
    </row>
    <row r="56" spans="2:84">
      <c r="B56" s="25" t="s">
        <v>7156</v>
      </c>
      <c r="C56" s="25">
        <v>1317081</v>
      </c>
      <c r="E56" s="25" t="s">
        <v>101</v>
      </c>
      <c r="G56" s="25" t="s">
        <v>6995</v>
      </c>
      <c r="H56" s="25" t="s">
        <v>7157</v>
      </c>
      <c r="I56" s="25" t="s">
        <v>6705</v>
      </c>
      <c r="T56" s="25" t="s">
        <v>2718</v>
      </c>
      <c r="U56" s="25" t="s">
        <v>2718</v>
      </c>
      <c r="V56" s="25" t="s">
        <v>61</v>
      </c>
      <c r="W56" s="25" t="s">
        <v>6995</v>
      </c>
      <c r="X56" s="25" t="s">
        <v>80</v>
      </c>
      <c r="Y56" s="25">
        <v>40</v>
      </c>
      <c r="Z56" s="25" t="s">
        <v>72</v>
      </c>
      <c r="AA56" s="25" t="s">
        <v>66</v>
      </c>
      <c r="AB56" s="25">
        <v>24</v>
      </c>
      <c r="AC56" s="25" t="s">
        <v>104</v>
      </c>
      <c r="AD56" s="25">
        <v>200</v>
      </c>
      <c r="AH56" s="25" t="str">
        <f t="shared" si="0"/>
        <v xml:space="preserve">CL 40 F SUR 24 B 200   </v>
      </c>
      <c r="AI56" s="25" t="s">
        <v>61</v>
      </c>
      <c r="AJ56" s="25">
        <v>3060087</v>
      </c>
      <c r="AK56" s="25" t="s">
        <v>3675</v>
      </c>
      <c r="AP56" s="25">
        <v>6</v>
      </c>
      <c r="AQ56" s="34">
        <v>42030</v>
      </c>
      <c r="AS56" s="46">
        <f t="shared" si="1"/>
        <v>-42030</v>
      </c>
      <c r="AT56" s="25" t="s">
        <v>3256</v>
      </c>
      <c r="AU56" s="25" t="s">
        <v>15</v>
      </c>
    </row>
    <row r="57" spans="2:84">
      <c r="B57" s="25" t="s">
        <v>7158</v>
      </c>
      <c r="C57" s="25">
        <v>1317293</v>
      </c>
      <c r="D57" s="25" t="s">
        <v>94</v>
      </c>
      <c r="G57" s="25" t="s">
        <v>4273</v>
      </c>
      <c r="H57" s="25" t="s">
        <v>7159</v>
      </c>
      <c r="I57" s="25" t="s">
        <v>7160</v>
      </c>
      <c r="J57" s="25" t="s">
        <v>63</v>
      </c>
      <c r="K57" s="25">
        <v>43</v>
      </c>
      <c r="L57" s="25" t="s">
        <v>83</v>
      </c>
      <c r="N57" s="25">
        <v>49</v>
      </c>
      <c r="O57" s="25" t="s">
        <v>170</v>
      </c>
      <c r="P57" s="25">
        <v>82</v>
      </c>
      <c r="Q57" s="25" t="s">
        <v>66</v>
      </c>
      <c r="R57" s="25">
        <v>2</v>
      </c>
      <c r="S57" s="25">
        <v>1111</v>
      </c>
      <c r="T57" s="25" t="str">
        <f>CONCATENATE(J57," ",K57," ",L57," ",M57," ",N57," ",O57," ",P57," ",Q57," ",R57," ",S57)</f>
        <v>KR 43 A  49 D 82 SUR 2 1111</v>
      </c>
      <c r="U57" s="46">
        <v>71616682</v>
      </c>
      <c r="V57" s="25">
        <v>3065670</v>
      </c>
      <c r="W57" s="25" t="s">
        <v>6993</v>
      </c>
      <c r="X57" s="25" t="s">
        <v>63</v>
      </c>
      <c r="Y57" s="25">
        <v>43</v>
      </c>
      <c r="Z57" s="25" t="s">
        <v>83</v>
      </c>
      <c r="AB57" s="25">
        <v>49</v>
      </c>
      <c r="AC57" s="25" t="s">
        <v>170</v>
      </c>
      <c r="AD57" s="25">
        <v>82</v>
      </c>
      <c r="AE57" s="25" t="s">
        <v>66</v>
      </c>
      <c r="AH57" s="25" t="str">
        <f t="shared" si="0"/>
        <v xml:space="preserve">KR 43 A  49 D 82 SUR  </v>
      </c>
      <c r="AI57" s="25" t="s">
        <v>61</v>
      </c>
      <c r="AJ57" s="25">
        <v>3335100</v>
      </c>
      <c r="AK57" s="25" t="s">
        <v>1696</v>
      </c>
      <c r="AP57" s="25">
        <v>8</v>
      </c>
      <c r="AQ57" s="34">
        <v>42039</v>
      </c>
      <c r="AS57" s="46">
        <f t="shared" si="1"/>
        <v>-42039</v>
      </c>
      <c r="AT57" s="25" t="s">
        <v>792</v>
      </c>
      <c r="AU57" s="25" t="s">
        <v>202</v>
      </c>
    </row>
    <row r="58" spans="2:84">
      <c r="B58" s="25" t="s">
        <v>7161</v>
      </c>
      <c r="C58" s="25">
        <v>1317254</v>
      </c>
      <c r="D58" s="25" t="s">
        <v>3591</v>
      </c>
      <c r="H58" s="25" t="s">
        <v>78</v>
      </c>
      <c r="I58" s="25" t="s">
        <v>4844</v>
      </c>
      <c r="J58" s="25" t="s">
        <v>63</v>
      </c>
      <c r="K58" s="25">
        <v>24</v>
      </c>
      <c r="L58" s="25" t="s">
        <v>170</v>
      </c>
      <c r="N58" s="25">
        <v>40</v>
      </c>
      <c r="P58" s="25">
        <v>160</v>
      </c>
      <c r="Q58" s="25" t="s">
        <v>66</v>
      </c>
      <c r="S58" s="25">
        <v>7000</v>
      </c>
      <c r="T58" s="25" t="str">
        <f t="shared" ref="T58:T81" si="2">CONCATENATE(J58," ",K58," ",L58," ",M58," ",N58," ",O58," ",P58," ",Q58," ",R58," ",S58)</f>
        <v>KR 24 D  40  160 SUR  7000</v>
      </c>
      <c r="U58" s="46">
        <v>71490435</v>
      </c>
      <c r="V58" s="25">
        <v>3113193352</v>
      </c>
      <c r="W58" s="25" t="s">
        <v>7162</v>
      </c>
      <c r="AH58" s="25" t="s">
        <v>6949</v>
      </c>
      <c r="AI58" s="25" t="s">
        <v>61</v>
      </c>
      <c r="AJ58" s="25">
        <v>3104637321</v>
      </c>
      <c r="AL58" s="25" t="s">
        <v>191</v>
      </c>
      <c r="AP58" s="25">
        <v>11</v>
      </c>
      <c r="AQ58" s="34">
        <v>42037</v>
      </c>
      <c r="AS58" s="46">
        <f t="shared" si="1"/>
        <v>-42037</v>
      </c>
      <c r="AT58" s="25" t="s">
        <v>806</v>
      </c>
      <c r="AU58" s="25" t="s">
        <v>1735</v>
      </c>
    </row>
    <row r="59" spans="2:84">
      <c r="B59" s="25" t="s">
        <v>7163</v>
      </c>
      <c r="C59" s="25">
        <v>1317313</v>
      </c>
      <c r="D59" s="25" t="s">
        <v>94</v>
      </c>
      <c r="G59" s="25" t="s">
        <v>7164</v>
      </c>
      <c r="H59" s="25" t="s">
        <v>7165</v>
      </c>
      <c r="I59" s="25" t="s">
        <v>7166</v>
      </c>
      <c r="J59" s="25" t="s">
        <v>63</v>
      </c>
      <c r="K59" s="25">
        <v>24</v>
      </c>
      <c r="L59" s="25" t="s">
        <v>72</v>
      </c>
      <c r="N59" s="25">
        <v>34</v>
      </c>
      <c r="O59" s="25" t="s">
        <v>136</v>
      </c>
      <c r="P59" s="25">
        <v>11</v>
      </c>
      <c r="Q59" s="25" t="s">
        <v>66</v>
      </c>
      <c r="S59" s="25">
        <v>104</v>
      </c>
      <c r="T59" s="25" t="str">
        <f t="shared" si="2"/>
        <v>KR 24 F  34 DD 11 SUR  104</v>
      </c>
      <c r="U59" s="46">
        <v>42865923</v>
      </c>
      <c r="V59" s="25">
        <v>2063613</v>
      </c>
      <c r="W59" s="25" t="s">
        <v>7167</v>
      </c>
      <c r="X59" s="25" t="s">
        <v>63</v>
      </c>
      <c r="Y59" s="25">
        <v>27</v>
      </c>
      <c r="Z59" s="25" t="s">
        <v>72</v>
      </c>
      <c r="AF59" s="25" t="s">
        <v>65</v>
      </c>
      <c r="AH59" s="25" t="str">
        <f t="shared" si="0"/>
        <v xml:space="preserve">KR 27 F      G </v>
      </c>
      <c r="AI59" s="25" t="s">
        <v>61</v>
      </c>
      <c r="AJ59" s="25" t="s">
        <v>61</v>
      </c>
      <c r="AK59" s="25" t="s">
        <v>311</v>
      </c>
      <c r="AP59" s="25">
        <v>5</v>
      </c>
      <c r="AQ59" s="34">
        <v>42040</v>
      </c>
      <c r="AR59" s="34">
        <v>42040</v>
      </c>
      <c r="AS59" s="46">
        <f t="shared" si="1"/>
        <v>0</v>
      </c>
      <c r="AT59" s="25" t="s">
        <v>815</v>
      </c>
      <c r="AU59" s="25" t="s">
        <v>15</v>
      </c>
      <c r="AW59" s="38">
        <v>42040</v>
      </c>
      <c r="AX59" s="37" t="s">
        <v>85</v>
      </c>
      <c r="AY59" s="38">
        <v>42040</v>
      </c>
    </row>
    <row r="60" spans="2:84">
      <c r="B60" s="25" t="s">
        <v>7168</v>
      </c>
      <c r="C60" s="25">
        <v>1317315</v>
      </c>
      <c r="E60" s="25" t="s">
        <v>58</v>
      </c>
      <c r="H60" s="25" t="s">
        <v>7169</v>
      </c>
      <c r="I60" s="25" t="s">
        <v>273</v>
      </c>
      <c r="T60" s="25" t="s">
        <v>2718</v>
      </c>
      <c r="U60" s="25" t="s">
        <v>2718</v>
      </c>
      <c r="V60" s="25" t="s">
        <v>61</v>
      </c>
      <c r="W60" s="25" t="s">
        <v>7170</v>
      </c>
      <c r="X60" s="25" t="s">
        <v>80</v>
      </c>
      <c r="Y60" s="25">
        <v>40</v>
      </c>
      <c r="AA60" s="25" t="s">
        <v>66</v>
      </c>
      <c r="AB60" s="25">
        <v>25</v>
      </c>
      <c r="AC60" s="25" t="s">
        <v>83</v>
      </c>
      <c r="AD60" s="25">
        <v>2</v>
      </c>
      <c r="AG60" s="25" t="s">
        <v>7171</v>
      </c>
      <c r="AH60" s="25" t="str">
        <f t="shared" si="0"/>
        <v>CL 40  SUR 25 A 2   9703/02</v>
      </c>
      <c r="AI60" s="25" t="s">
        <v>61</v>
      </c>
      <c r="AJ60" s="25" t="s">
        <v>61</v>
      </c>
      <c r="AK60" s="25" t="s">
        <v>74</v>
      </c>
      <c r="AP60" s="25">
        <v>6</v>
      </c>
      <c r="AQ60" s="34">
        <v>42040</v>
      </c>
      <c r="AS60" s="46">
        <f t="shared" si="1"/>
        <v>-42040</v>
      </c>
      <c r="AT60" s="25" t="s">
        <v>792</v>
      </c>
      <c r="AU60" s="25" t="s">
        <v>15</v>
      </c>
      <c r="AV60" s="25" t="s">
        <v>7172</v>
      </c>
    </row>
    <row r="61" spans="2:84">
      <c r="B61" s="25" t="s">
        <v>7173</v>
      </c>
      <c r="C61" s="25">
        <v>1317329</v>
      </c>
      <c r="D61" s="25" t="s">
        <v>3591</v>
      </c>
      <c r="H61" s="25" t="s">
        <v>7174</v>
      </c>
      <c r="I61" s="25" t="s">
        <v>7175</v>
      </c>
      <c r="J61" s="25" t="s">
        <v>80</v>
      </c>
      <c r="K61" s="25">
        <v>45</v>
      </c>
      <c r="L61" s="25" t="s">
        <v>104</v>
      </c>
      <c r="M61" s="25" t="s">
        <v>66</v>
      </c>
      <c r="N61" s="25">
        <v>36</v>
      </c>
      <c r="P61" s="25">
        <v>122</v>
      </c>
      <c r="T61" s="25" t="str">
        <f t="shared" si="2"/>
        <v xml:space="preserve">CL 45 B SUR 36  122   </v>
      </c>
      <c r="U61" s="46">
        <v>3399671</v>
      </c>
      <c r="V61" s="25">
        <v>3002373282</v>
      </c>
      <c r="W61" s="25" t="s">
        <v>7176</v>
      </c>
      <c r="X61" s="25" t="s">
        <v>80</v>
      </c>
      <c r="Y61" s="25">
        <v>45</v>
      </c>
      <c r="Z61" s="25" t="s">
        <v>104</v>
      </c>
      <c r="AA61" s="25" t="s">
        <v>66</v>
      </c>
      <c r="AB61" s="25">
        <v>36</v>
      </c>
      <c r="AD61" s="25">
        <v>134</v>
      </c>
      <c r="AH61" s="25" t="str">
        <f t="shared" ref="AH61:AH124" si="3">CONCATENATE(X61," ",Y61," ",Z61," ",AA61," ",AB61," ",AC61," ",AD61," ",AE61," ",AF61," ",AG61)</f>
        <v xml:space="preserve">CL 45 B SUR 36  134   </v>
      </c>
      <c r="AI61" s="25" t="s">
        <v>61</v>
      </c>
      <c r="AJ61" s="25" t="s">
        <v>61</v>
      </c>
      <c r="AK61" s="25" t="s">
        <v>7059</v>
      </c>
      <c r="AP61" s="25">
        <v>7</v>
      </c>
      <c r="AQ61" s="34">
        <v>42040</v>
      </c>
      <c r="AS61" s="46">
        <f t="shared" si="1"/>
        <v>-42040</v>
      </c>
      <c r="AT61" s="25" t="s">
        <v>792</v>
      </c>
      <c r="AU61" s="25" t="s">
        <v>252</v>
      </c>
    </row>
    <row r="62" spans="2:84">
      <c r="B62" s="25" t="s">
        <v>7177</v>
      </c>
      <c r="C62" s="25">
        <v>1317326</v>
      </c>
      <c r="E62" s="25" t="s">
        <v>101</v>
      </c>
      <c r="H62" s="25" t="s">
        <v>7178</v>
      </c>
      <c r="I62" s="25" t="s">
        <v>3804</v>
      </c>
      <c r="T62" s="25" t="s">
        <v>2718</v>
      </c>
      <c r="U62" s="25" t="s">
        <v>2718</v>
      </c>
      <c r="V62" s="25">
        <v>4032000</v>
      </c>
      <c r="W62" s="25" t="s">
        <v>7179</v>
      </c>
      <c r="AH62" s="25" t="s">
        <v>2718</v>
      </c>
      <c r="AI62" s="25" t="s">
        <v>61</v>
      </c>
      <c r="AJ62" s="25" t="s">
        <v>61</v>
      </c>
      <c r="AK62" s="25" t="s">
        <v>316</v>
      </c>
      <c r="AP62" s="25">
        <v>7</v>
      </c>
      <c r="AQ62" s="34">
        <v>42040</v>
      </c>
      <c r="AS62" s="46">
        <f t="shared" si="1"/>
        <v>-42040</v>
      </c>
      <c r="AT62" s="25" t="s">
        <v>792</v>
      </c>
      <c r="AU62" s="25" t="s">
        <v>15</v>
      </c>
    </row>
    <row r="63" spans="2:84">
      <c r="B63" s="25" t="s">
        <v>7180</v>
      </c>
      <c r="C63" s="25" t="s">
        <v>7181</v>
      </c>
      <c r="D63" s="25" t="s">
        <v>3686</v>
      </c>
      <c r="G63" s="25" t="s">
        <v>7182</v>
      </c>
      <c r="H63" s="25" t="s">
        <v>7183</v>
      </c>
      <c r="I63" s="25" t="s">
        <v>7184</v>
      </c>
      <c r="J63" s="25" t="s">
        <v>80</v>
      </c>
      <c r="K63" s="25">
        <v>46</v>
      </c>
      <c r="L63" s="25" t="s">
        <v>170</v>
      </c>
      <c r="M63" s="25" t="s">
        <v>66</v>
      </c>
      <c r="N63" s="25">
        <v>37</v>
      </c>
      <c r="P63" s="25">
        <v>94</v>
      </c>
      <c r="T63" s="25" t="str">
        <f t="shared" si="2"/>
        <v xml:space="preserve">CL 46 D SUR 37  94   </v>
      </c>
      <c r="U63" s="25" t="s">
        <v>2718</v>
      </c>
      <c r="V63" s="25">
        <v>2709288</v>
      </c>
      <c r="W63" s="25" t="s">
        <v>7185</v>
      </c>
      <c r="X63" s="25" t="s">
        <v>63</v>
      </c>
      <c r="Y63" s="25">
        <v>38</v>
      </c>
      <c r="AB63" s="25">
        <v>46</v>
      </c>
      <c r="AD63" s="25">
        <v>16</v>
      </c>
      <c r="AE63" s="25" t="s">
        <v>66</v>
      </c>
      <c r="AH63" s="25" t="str">
        <f t="shared" si="3"/>
        <v xml:space="preserve">KR 38   46  16 SUR  </v>
      </c>
      <c r="AI63" s="25" t="s">
        <v>61</v>
      </c>
      <c r="AJ63" s="25" t="s">
        <v>61</v>
      </c>
      <c r="AK63" s="25" t="s">
        <v>3626</v>
      </c>
      <c r="AP63" s="25">
        <v>7</v>
      </c>
      <c r="AQ63" s="34">
        <v>42040</v>
      </c>
      <c r="AR63" s="34">
        <v>42036</v>
      </c>
      <c r="AS63" s="46">
        <f t="shared" si="1"/>
        <v>-4</v>
      </c>
      <c r="AT63" s="25" t="s">
        <v>792</v>
      </c>
      <c r="AU63" s="25" t="s">
        <v>15</v>
      </c>
      <c r="AW63" s="38">
        <v>42036</v>
      </c>
      <c r="AX63" s="37" t="s">
        <v>85</v>
      </c>
      <c r="AY63" s="38">
        <v>42339</v>
      </c>
    </row>
    <row r="64" spans="2:84">
      <c r="B64" s="25" t="s">
        <v>7186</v>
      </c>
      <c r="C64" s="25">
        <v>1317198</v>
      </c>
      <c r="D64" s="25" t="s">
        <v>3686</v>
      </c>
      <c r="G64" s="25" t="s">
        <v>7187</v>
      </c>
      <c r="H64" s="25" t="s">
        <v>7188</v>
      </c>
      <c r="I64" s="25" t="s">
        <v>7189</v>
      </c>
      <c r="J64" s="25" t="s">
        <v>63</v>
      </c>
      <c r="K64" s="25">
        <v>27</v>
      </c>
      <c r="N64" s="25">
        <v>28</v>
      </c>
      <c r="P64" s="25">
        <v>23</v>
      </c>
      <c r="Q64" s="25" t="s">
        <v>66</v>
      </c>
      <c r="T64" s="25" t="str">
        <f t="shared" si="2"/>
        <v xml:space="preserve">KR 27   28  23 SUR  </v>
      </c>
      <c r="U64" s="25" t="s">
        <v>7190</v>
      </c>
      <c r="V64" s="25">
        <v>3206968211</v>
      </c>
      <c r="W64" s="25" t="s">
        <v>82</v>
      </c>
      <c r="AH64" s="25" t="s">
        <v>2718</v>
      </c>
      <c r="AI64" s="25" t="s">
        <v>61</v>
      </c>
      <c r="AJ64" s="25" t="s">
        <v>61</v>
      </c>
      <c r="AK64" s="25" t="s">
        <v>99</v>
      </c>
      <c r="AP64" s="25">
        <v>4</v>
      </c>
      <c r="AQ64" s="34">
        <v>42037</v>
      </c>
      <c r="AR64" s="34">
        <v>42037</v>
      </c>
      <c r="AS64" s="46">
        <f t="shared" si="1"/>
        <v>0</v>
      </c>
      <c r="AT64" s="25" t="s">
        <v>815</v>
      </c>
      <c r="AU64" s="25" t="s">
        <v>15</v>
      </c>
      <c r="AW64" s="38">
        <v>42037</v>
      </c>
      <c r="AX64" s="37" t="s">
        <v>118</v>
      </c>
      <c r="AY64" s="38">
        <v>42037</v>
      </c>
      <c r="CF64" s="38">
        <v>42054</v>
      </c>
    </row>
    <row r="65" spans="2:84">
      <c r="B65" s="25" t="s">
        <v>7191</v>
      </c>
      <c r="C65" s="25" t="s">
        <v>7192</v>
      </c>
      <c r="D65" s="25" t="s">
        <v>3686</v>
      </c>
      <c r="G65" s="25" t="s">
        <v>7193</v>
      </c>
      <c r="H65" s="25" t="s">
        <v>7194</v>
      </c>
      <c r="I65" s="25" t="s">
        <v>488</v>
      </c>
      <c r="J65" s="25" t="s">
        <v>80</v>
      </c>
      <c r="K65" s="25">
        <v>36</v>
      </c>
      <c r="M65" s="25" t="s">
        <v>66</v>
      </c>
      <c r="N65" s="25">
        <v>23</v>
      </c>
      <c r="P65" s="25">
        <v>68</v>
      </c>
      <c r="S65" s="25">
        <v>115</v>
      </c>
      <c r="T65" s="25" t="str">
        <f t="shared" si="2"/>
        <v>CL 36  SUR 23  68   115</v>
      </c>
      <c r="U65" s="25" t="s">
        <v>2718</v>
      </c>
      <c r="V65" s="25" t="s">
        <v>7195</v>
      </c>
      <c r="W65" s="25" t="s">
        <v>7196</v>
      </c>
      <c r="X65" s="25" t="s">
        <v>80</v>
      </c>
      <c r="Y65" s="25">
        <v>36</v>
      </c>
      <c r="AA65" s="25" t="s">
        <v>66</v>
      </c>
      <c r="AB65" s="25">
        <v>22</v>
      </c>
      <c r="AD65" s="25">
        <v>138</v>
      </c>
      <c r="AG65" s="25" t="s">
        <v>7197</v>
      </c>
      <c r="AH65" s="25" t="str">
        <f t="shared" si="3"/>
        <v>CL 36  SUR 22  138   9-10-13-14</v>
      </c>
      <c r="AI65" s="25" t="s">
        <v>61</v>
      </c>
      <c r="AJ65" s="25">
        <v>4484361</v>
      </c>
      <c r="AK65" s="25" t="s">
        <v>397</v>
      </c>
      <c r="AP65" s="25">
        <v>5</v>
      </c>
      <c r="AQ65" s="34">
        <v>42045</v>
      </c>
      <c r="AR65" s="34">
        <v>42045</v>
      </c>
      <c r="AS65" s="46">
        <f t="shared" si="1"/>
        <v>0</v>
      </c>
      <c r="AT65" s="25" t="s">
        <v>792</v>
      </c>
      <c r="AU65" s="25" t="s">
        <v>15</v>
      </c>
      <c r="AW65" s="38">
        <v>42045</v>
      </c>
      <c r="AX65" s="37" t="s">
        <v>118</v>
      </c>
      <c r="AY65" s="38">
        <v>42045</v>
      </c>
      <c r="AZ65" s="38">
        <v>42079</v>
      </c>
      <c r="BA65" s="37" t="s">
        <v>118</v>
      </c>
      <c r="BB65" s="38">
        <v>42080</v>
      </c>
    </row>
    <row r="66" spans="2:84">
      <c r="B66" s="25" t="s">
        <v>7198</v>
      </c>
      <c r="C66" s="25" t="s">
        <v>7199</v>
      </c>
      <c r="D66" s="25" t="s">
        <v>3686</v>
      </c>
      <c r="G66" s="25" t="s">
        <v>7200</v>
      </c>
      <c r="H66" s="25" t="s">
        <v>7201</v>
      </c>
      <c r="I66" s="25" t="s">
        <v>3050</v>
      </c>
      <c r="T66" s="25" t="s">
        <v>2718</v>
      </c>
      <c r="U66" s="25" t="s">
        <v>2718</v>
      </c>
      <c r="V66" s="25">
        <v>3394072</v>
      </c>
      <c r="W66" s="25" t="s">
        <v>7202</v>
      </c>
      <c r="AH66" s="25" t="s">
        <v>7203</v>
      </c>
      <c r="AI66" s="25" t="s">
        <v>61</v>
      </c>
      <c r="AJ66" s="25">
        <v>3861763</v>
      </c>
      <c r="AL66" s="25" t="s">
        <v>91</v>
      </c>
      <c r="AP66" s="25">
        <v>12</v>
      </c>
      <c r="AQ66" s="34">
        <v>42046</v>
      </c>
      <c r="AR66" s="34">
        <v>42046</v>
      </c>
      <c r="AS66" s="46">
        <f t="shared" si="1"/>
        <v>0</v>
      </c>
      <c r="AT66" s="25" t="s">
        <v>366</v>
      </c>
      <c r="AU66" s="25" t="s">
        <v>15</v>
      </c>
      <c r="AV66" s="25" t="s">
        <v>7204</v>
      </c>
      <c r="AW66" s="38">
        <v>42046</v>
      </c>
      <c r="AX66" s="37" t="s">
        <v>118</v>
      </c>
      <c r="AY66" s="38">
        <v>42046</v>
      </c>
    </row>
    <row r="67" spans="2:84">
      <c r="B67" s="25" t="s">
        <v>7205</v>
      </c>
      <c r="C67" s="25">
        <v>1316931</v>
      </c>
      <c r="E67" s="25" t="s">
        <v>101</v>
      </c>
      <c r="G67" s="25" t="s">
        <v>310</v>
      </c>
      <c r="H67" s="25" t="s">
        <v>7206</v>
      </c>
      <c r="I67" s="25" t="s">
        <v>273</v>
      </c>
      <c r="T67" s="25" t="s">
        <v>2718</v>
      </c>
      <c r="U67" s="25" t="s">
        <v>2718</v>
      </c>
      <c r="V67" s="25" t="s">
        <v>61</v>
      </c>
      <c r="W67" s="25" t="s">
        <v>6993</v>
      </c>
      <c r="X67" s="25" t="s">
        <v>80</v>
      </c>
      <c r="Y67" s="25">
        <v>36</v>
      </c>
      <c r="AA67" s="25" t="s">
        <v>66</v>
      </c>
      <c r="AB67" s="25">
        <v>27</v>
      </c>
      <c r="AC67" s="25" t="s">
        <v>170</v>
      </c>
      <c r="AD67" s="25">
        <v>50</v>
      </c>
      <c r="AH67" s="25" t="str">
        <f t="shared" si="3"/>
        <v xml:space="preserve">CL 36  SUR 27 D 50   </v>
      </c>
      <c r="AI67" s="25" t="s">
        <v>61</v>
      </c>
      <c r="AJ67" s="25">
        <v>6003988</v>
      </c>
      <c r="AK67" s="25" t="s">
        <v>311</v>
      </c>
      <c r="AP67" s="25">
        <v>5</v>
      </c>
      <c r="AQ67" s="34">
        <v>42050</v>
      </c>
      <c r="AR67" s="34">
        <v>42051</v>
      </c>
      <c r="AS67" s="46">
        <f t="shared" si="1"/>
        <v>1</v>
      </c>
      <c r="AT67" s="25" t="s">
        <v>792</v>
      </c>
      <c r="AU67" s="25" t="s">
        <v>15</v>
      </c>
      <c r="AW67" s="38">
        <v>42051</v>
      </c>
      <c r="AX67" s="37" t="s">
        <v>7207</v>
      </c>
      <c r="AY67" s="38">
        <v>42051</v>
      </c>
    </row>
    <row r="68" spans="2:84">
      <c r="B68" s="25" t="s">
        <v>7208</v>
      </c>
      <c r="C68" s="25">
        <v>1317338</v>
      </c>
      <c r="G68" s="25" t="s">
        <v>6535</v>
      </c>
      <c r="H68" s="25" t="s">
        <v>7209</v>
      </c>
      <c r="I68" s="25" t="s">
        <v>7210</v>
      </c>
      <c r="J68" s="25" t="s">
        <v>80</v>
      </c>
      <c r="K68" s="25">
        <v>48</v>
      </c>
      <c r="L68" s="25" t="s">
        <v>81</v>
      </c>
      <c r="M68" s="25" t="s">
        <v>66</v>
      </c>
      <c r="N68" s="25">
        <v>42</v>
      </c>
      <c r="O68" s="25" t="s">
        <v>170</v>
      </c>
      <c r="P68" s="25">
        <v>47</v>
      </c>
      <c r="T68" s="25" t="str">
        <f t="shared" si="2"/>
        <v xml:space="preserve">CL 48 C SUR 42 D 47   </v>
      </c>
      <c r="U68" s="46">
        <v>24348368</v>
      </c>
      <c r="V68" s="25" t="s">
        <v>7211</v>
      </c>
      <c r="W68" s="25" t="s">
        <v>7212</v>
      </c>
      <c r="X68" s="25" t="s">
        <v>80</v>
      </c>
      <c r="Y68" s="25">
        <v>48</v>
      </c>
      <c r="Z68" s="25" t="s">
        <v>81</v>
      </c>
      <c r="AA68" s="25" t="s">
        <v>66</v>
      </c>
      <c r="AB68" s="25">
        <v>42</v>
      </c>
      <c r="AC68" s="25" t="s">
        <v>170</v>
      </c>
      <c r="AD68" s="25">
        <v>47</v>
      </c>
      <c r="AH68" s="25" t="str">
        <f t="shared" si="3"/>
        <v xml:space="preserve">CL 48 C SUR 42 D 47   </v>
      </c>
      <c r="AI68" s="46">
        <v>800073670</v>
      </c>
      <c r="AJ68" s="25">
        <v>3342242</v>
      </c>
      <c r="AK68" s="25" t="s">
        <v>225</v>
      </c>
      <c r="AP68" s="25">
        <v>7</v>
      </c>
      <c r="AQ68" s="34">
        <v>42040</v>
      </c>
      <c r="AR68" s="34">
        <v>42047</v>
      </c>
      <c r="AS68" s="46">
        <f t="shared" si="1"/>
        <v>7</v>
      </c>
      <c r="AT68" s="25" t="s">
        <v>815</v>
      </c>
      <c r="AU68" s="25" t="s">
        <v>15</v>
      </c>
      <c r="AW68" s="38">
        <v>42041</v>
      </c>
      <c r="AX68" s="37" t="s">
        <v>118</v>
      </c>
      <c r="AY68" s="38">
        <v>42041</v>
      </c>
      <c r="BV68" s="38">
        <v>42047</v>
      </c>
    </row>
    <row r="69" spans="2:84">
      <c r="B69" s="25" t="s">
        <v>7213</v>
      </c>
      <c r="C69" s="25">
        <v>110778</v>
      </c>
      <c r="E69" s="25" t="s">
        <v>101</v>
      </c>
      <c r="H69" s="25" t="s">
        <v>7214</v>
      </c>
      <c r="I69" s="25" t="s">
        <v>6986</v>
      </c>
      <c r="T69" s="25" t="s">
        <v>2718</v>
      </c>
      <c r="U69" s="25" t="s">
        <v>2718</v>
      </c>
      <c r="V69" s="25">
        <v>3394041</v>
      </c>
      <c r="W69" s="25" t="s">
        <v>82</v>
      </c>
      <c r="X69" s="25" t="s">
        <v>63</v>
      </c>
      <c r="Y69" s="25">
        <v>46</v>
      </c>
      <c r="AB69" s="25">
        <v>46</v>
      </c>
      <c r="AC69" s="25" t="s">
        <v>83</v>
      </c>
      <c r="AE69" s="25" t="s">
        <v>66</v>
      </c>
      <c r="AH69" s="25" t="str">
        <f t="shared" si="3"/>
        <v xml:space="preserve">KR 46   46 A  SUR  </v>
      </c>
      <c r="AI69" s="25" t="s">
        <v>61</v>
      </c>
      <c r="AJ69" s="25" t="s">
        <v>61</v>
      </c>
      <c r="AK69" s="25" t="s">
        <v>131</v>
      </c>
      <c r="AP69" s="25">
        <v>8</v>
      </c>
      <c r="AQ69" s="34">
        <v>42040</v>
      </c>
      <c r="AS69" s="46">
        <f t="shared" si="1"/>
        <v>-42040</v>
      </c>
      <c r="AT69" s="25" t="s">
        <v>792</v>
      </c>
      <c r="AU69" s="25" t="s">
        <v>15</v>
      </c>
    </row>
    <row r="70" spans="2:84">
      <c r="B70" s="25" t="s">
        <v>7215</v>
      </c>
      <c r="C70" s="25" t="s">
        <v>7216</v>
      </c>
      <c r="E70" s="25" t="s">
        <v>101</v>
      </c>
      <c r="H70" s="25" t="s">
        <v>7217</v>
      </c>
      <c r="I70" s="25" t="s">
        <v>7218</v>
      </c>
      <c r="T70" s="25" t="s">
        <v>2718</v>
      </c>
      <c r="U70" s="25" t="s">
        <v>2718</v>
      </c>
      <c r="V70" s="25">
        <v>3007866409</v>
      </c>
      <c r="W70" s="25" t="s">
        <v>7219</v>
      </c>
      <c r="AH70" s="25" t="s">
        <v>2718</v>
      </c>
      <c r="AI70" s="25" t="s">
        <v>61</v>
      </c>
      <c r="AJ70" s="25" t="s">
        <v>61</v>
      </c>
      <c r="AL70" s="25" t="s">
        <v>191</v>
      </c>
      <c r="AP70" s="25">
        <v>11</v>
      </c>
      <c r="AQ70" s="34">
        <v>42046</v>
      </c>
      <c r="AS70" s="46">
        <f t="shared" ref="AS70:AS133" si="4">+AR70-AQ70</f>
        <v>-42046</v>
      </c>
      <c r="AT70" s="25" t="s">
        <v>815</v>
      </c>
      <c r="AU70" s="25" t="s">
        <v>15</v>
      </c>
    </row>
    <row r="71" spans="2:84">
      <c r="B71" s="25" t="s">
        <v>7220</v>
      </c>
      <c r="C71" s="25">
        <v>1317375</v>
      </c>
      <c r="D71" s="25" t="s">
        <v>3591</v>
      </c>
      <c r="H71" s="25" t="s">
        <v>78</v>
      </c>
      <c r="I71" s="25" t="s">
        <v>7221</v>
      </c>
      <c r="J71" s="25" t="s">
        <v>80</v>
      </c>
      <c r="K71" s="25">
        <v>48</v>
      </c>
      <c r="L71" s="25" t="s">
        <v>315</v>
      </c>
      <c r="M71" s="25" t="s">
        <v>66</v>
      </c>
      <c r="N71" s="25">
        <v>42</v>
      </c>
      <c r="P71" s="25">
        <v>10</v>
      </c>
      <c r="R71" s="25">
        <v>3.5</v>
      </c>
      <c r="S71" s="25">
        <v>102</v>
      </c>
      <c r="T71" s="25" t="str">
        <f t="shared" si="2"/>
        <v>CL 48 E SUR 42  10  3,5 102</v>
      </c>
      <c r="U71" s="46">
        <v>43755089</v>
      </c>
      <c r="V71" s="25">
        <v>3343930</v>
      </c>
      <c r="W71" s="25" t="s">
        <v>82</v>
      </c>
      <c r="X71" s="25" t="s">
        <v>80</v>
      </c>
      <c r="Y71" s="25">
        <v>48</v>
      </c>
      <c r="Z71" s="25" t="s">
        <v>81</v>
      </c>
      <c r="AA71" s="25" t="s">
        <v>66</v>
      </c>
      <c r="AB71" s="25">
        <v>40</v>
      </c>
      <c r="AD71" s="25">
        <v>19</v>
      </c>
      <c r="AH71" s="25" t="str">
        <f t="shared" si="3"/>
        <v xml:space="preserve">CL 48 C SUR 40  19   </v>
      </c>
      <c r="AI71" s="25" t="s">
        <v>61</v>
      </c>
      <c r="AJ71" s="25" t="s">
        <v>61</v>
      </c>
      <c r="AK71" s="25" t="s">
        <v>225</v>
      </c>
      <c r="AP71" s="25">
        <v>7</v>
      </c>
      <c r="AQ71" s="34">
        <v>42044</v>
      </c>
      <c r="AS71" s="46">
        <f t="shared" si="4"/>
        <v>-42044</v>
      </c>
      <c r="AT71" s="25" t="s">
        <v>806</v>
      </c>
      <c r="AU71" s="25" t="s">
        <v>1735</v>
      </c>
    </row>
    <row r="72" spans="2:84">
      <c r="B72" s="25" t="s">
        <v>7222</v>
      </c>
      <c r="C72" s="25">
        <v>1317152</v>
      </c>
      <c r="D72" s="25" t="s">
        <v>125</v>
      </c>
      <c r="G72" s="25" t="s">
        <v>7223</v>
      </c>
      <c r="H72" s="25" t="s">
        <v>7224</v>
      </c>
      <c r="I72" s="25" t="s">
        <v>7225</v>
      </c>
      <c r="J72" s="25" t="s">
        <v>63</v>
      </c>
      <c r="K72" s="25">
        <v>42</v>
      </c>
      <c r="N72" s="25">
        <v>35</v>
      </c>
      <c r="P72" s="25">
        <v>55</v>
      </c>
      <c r="Q72" s="25" t="s">
        <v>66</v>
      </c>
      <c r="S72" s="25">
        <v>207</v>
      </c>
      <c r="T72" s="25" t="str">
        <f t="shared" si="2"/>
        <v>KR 42   35  55 SUR  207</v>
      </c>
      <c r="U72" s="25" t="s">
        <v>2718</v>
      </c>
      <c r="V72" s="25">
        <v>3313850</v>
      </c>
      <c r="W72" s="25" t="s">
        <v>7226</v>
      </c>
      <c r="X72" s="25" t="s">
        <v>63</v>
      </c>
      <c r="Y72" s="25">
        <v>42</v>
      </c>
      <c r="AB72" s="25">
        <v>35</v>
      </c>
      <c r="AD72" s="25">
        <v>59</v>
      </c>
      <c r="AE72" s="25" t="s">
        <v>66</v>
      </c>
      <c r="AG72" s="25">
        <v>1</v>
      </c>
      <c r="AH72" s="25" t="str">
        <f t="shared" si="3"/>
        <v>KR 42   35  59 SUR  1</v>
      </c>
      <c r="AI72" s="46">
        <v>8663890</v>
      </c>
      <c r="AJ72" s="25">
        <v>3005742015</v>
      </c>
      <c r="AK72" s="25" t="s">
        <v>147</v>
      </c>
      <c r="AP72" s="25">
        <v>9</v>
      </c>
      <c r="AQ72" s="34">
        <v>42033</v>
      </c>
      <c r="AR72" s="34">
        <v>42039</v>
      </c>
      <c r="AS72" s="46">
        <f t="shared" si="4"/>
        <v>6</v>
      </c>
      <c r="AT72" s="25" t="s">
        <v>792</v>
      </c>
      <c r="AU72" s="25" t="s">
        <v>15</v>
      </c>
      <c r="AW72" s="38">
        <v>42039</v>
      </c>
      <c r="AX72" s="37" t="s">
        <v>85</v>
      </c>
      <c r="AY72" s="38">
        <v>42039</v>
      </c>
      <c r="CF72" s="38">
        <v>42047</v>
      </c>
    </row>
    <row r="73" spans="2:84">
      <c r="B73" s="25" t="s">
        <v>7227</v>
      </c>
      <c r="C73" s="25" t="s">
        <v>7228</v>
      </c>
      <c r="D73" s="25" t="s">
        <v>3538</v>
      </c>
      <c r="G73" s="25" t="s">
        <v>7229</v>
      </c>
      <c r="H73" s="25" t="s">
        <v>7230</v>
      </c>
      <c r="I73" s="25" t="s">
        <v>7231</v>
      </c>
      <c r="J73" s="25" t="s">
        <v>80</v>
      </c>
      <c r="K73" s="25">
        <v>32</v>
      </c>
      <c r="L73" s="25" t="s">
        <v>83</v>
      </c>
      <c r="M73" s="25" t="s">
        <v>66</v>
      </c>
      <c r="N73" s="25">
        <v>28</v>
      </c>
      <c r="P73" s="25">
        <v>21</v>
      </c>
      <c r="T73" s="25" t="str">
        <f t="shared" si="2"/>
        <v xml:space="preserve">CL 32 A SUR 28  21   </v>
      </c>
      <c r="U73" s="46">
        <v>32481062</v>
      </c>
      <c r="V73" s="25">
        <v>3335594</v>
      </c>
      <c r="W73" s="25" t="s">
        <v>82</v>
      </c>
      <c r="AH73" s="25" t="s">
        <v>2718</v>
      </c>
      <c r="AI73" s="25" t="s">
        <v>61</v>
      </c>
      <c r="AJ73" s="25" t="s">
        <v>61</v>
      </c>
      <c r="AK73" s="25" t="s">
        <v>635</v>
      </c>
      <c r="AP73" s="25">
        <v>3</v>
      </c>
      <c r="AQ73" s="34">
        <v>42040</v>
      </c>
      <c r="AR73" s="34">
        <v>42047</v>
      </c>
      <c r="AS73" s="46">
        <f t="shared" si="4"/>
        <v>7</v>
      </c>
      <c r="AT73" s="25" t="s">
        <v>815</v>
      </c>
      <c r="AU73" s="25" t="s">
        <v>15</v>
      </c>
      <c r="AV73" s="25" t="s">
        <v>7232</v>
      </c>
      <c r="BV73" s="38">
        <v>42047</v>
      </c>
    </row>
    <row r="74" spans="2:84">
      <c r="B74" s="25" t="s">
        <v>7233</v>
      </c>
      <c r="C74" s="25">
        <v>1317143</v>
      </c>
      <c r="E74" s="25" t="s">
        <v>101</v>
      </c>
      <c r="H74" s="25" t="s">
        <v>7234</v>
      </c>
      <c r="I74" s="25" t="s">
        <v>7235</v>
      </c>
      <c r="T74" s="25" t="s">
        <v>2718</v>
      </c>
      <c r="U74" s="25" t="s">
        <v>2718</v>
      </c>
      <c r="V74" s="25" t="s">
        <v>61</v>
      </c>
      <c r="W74" s="25" t="s">
        <v>82</v>
      </c>
      <c r="X74" s="25" t="s">
        <v>80</v>
      </c>
      <c r="Y74" s="25">
        <v>40</v>
      </c>
      <c r="Z74" s="25" t="s">
        <v>315</v>
      </c>
      <c r="AA74" s="25" t="s">
        <v>66</v>
      </c>
      <c r="AB74" s="25">
        <v>27</v>
      </c>
      <c r="AD74" s="25">
        <v>80</v>
      </c>
      <c r="AH74" s="25" t="str">
        <f t="shared" si="3"/>
        <v xml:space="preserve">CL 40 E SUR 27  80   </v>
      </c>
      <c r="AI74" s="25" t="s">
        <v>61</v>
      </c>
      <c r="AJ74" s="25" t="s">
        <v>61</v>
      </c>
      <c r="AK74" s="25" t="s">
        <v>3675</v>
      </c>
      <c r="AP74" s="25">
        <v>6</v>
      </c>
      <c r="AQ74" s="34">
        <v>42033</v>
      </c>
      <c r="AR74" s="34">
        <v>42027</v>
      </c>
      <c r="AS74" s="46">
        <f t="shared" si="4"/>
        <v>-6</v>
      </c>
      <c r="AT74" s="25" t="s">
        <v>815</v>
      </c>
      <c r="AU74" s="25" t="s">
        <v>15</v>
      </c>
      <c r="AW74" s="38">
        <v>42027</v>
      </c>
      <c r="AX74" s="37" t="s">
        <v>85</v>
      </c>
      <c r="AY74" s="38">
        <v>42027</v>
      </c>
      <c r="CF74" s="38">
        <v>42016</v>
      </c>
    </row>
    <row r="75" spans="2:84">
      <c r="B75" s="25" t="s">
        <v>7236</v>
      </c>
      <c r="C75" s="25">
        <v>1317304</v>
      </c>
      <c r="E75" s="25" t="s">
        <v>58</v>
      </c>
      <c r="H75" s="25" t="s">
        <v>6594</v>
      </c>
      <c r="I75" s="25" t="s">
        <v>7237</v>
      </c>
      <c r="T75" s="25" t="s">
        <v>2718</v>
      </c>
      <c r="U75" s="25" t="s">
        <v>2718</v>
      </c>
      <c r="V75" s="25" t="s">
        <v>61</v>
      </c>
      <c r="W75" s="25" t="s">
        <v>7238</v>
      </c>
      <c r="X75" s="25" t="s">
        <v>63</v>
      </c>
      <c r="Y75" s="25">
        <v>46</v>
      </c>
      <c r="Z75" s="25" t="s">
        <v>298</v>
      </c>
      <c r="AB75" s="25">
        <v>46</v>
      </c>
      <c r="AD75" s="25">
        <v>55</v>
      </c>
      <c r="AE75" s="25" t="s">
        <v>66</v>
      </c>
      <c r="AH75" s="25" t="str">
        <f t="shared" si="3"/>
        <v xml:space="preserve">KR 46 AA  46  55 SUR  </v>
      </c>
      <c r="AI75" s="25" t="s">
        <v>61</v>
      </c>
      <c r="AJ75" s="25" t="s">
        <v>61</v>
      </c>
      <c r="AK75" s="25" t="s">
        <v>131</v>
      </c>
      <c r="AP75" s="25">
        <v>8</v>
      </c>
      <c r="AQ75" s="34">
        <v>42039</v>
      </c>
      <c r="AS75" s="46">
        <f>+AR75-AQ75</f>
        <v>-42039</v>
      </c>
      <c r="AT75" s="25" t="s">
        <v>792</v>
      </c>
      <c r="AU75" s="25" t="s">
        <v>15</v>
      </c>
      <c r="AW75" s="38">
        <v>42051</v>
      </c>
      <c r="AX75" s="37" t="s">
        <v>85</v>
      </c>
      <c r="AY75" s="38">
        <v>42051</v>
      </c>
      <c r="AZ75" s="38">
        <v>42067</v>
      </c>
      <c r="BA75" s="37" t="s">
        <v>1574</v>
      </c>
      <c r="BB75" s="38">
        <v>42067</v>
      </c>
    </row>
    <row r="76" spans="2:84">
      <c r="B76" s="25" t="s">
        <v>7239</v>
      </c>
      <c r="C76" s="25" t="s">
        <v>7240</v>
      </c>
      <c r="D76" s="25" t="s">
        <v>3538</v>
      </c>
      <c r="G76" s="25" t="s">
        <v>7241</v>
      </c>
      <c r="H76" s="25" t="s">
        <v>7242</v>
      </c>
      <c r="I76" s="25" t="s">
        <v>3752</v>
      </c>
      <c r="T76" s="25" t="s">
        <v>2718</v>
      </c>
      <c r="U76" s="25" t="s">
        <v>2718</v>
      </c>
      <c r="V76" s="25" t="s">
        <v>61</v>
      </c>
      <c r="W76" s="25" t="s">
        <v>7243</v>
      </c>
      <c r="AG76" s="25" t="s">
        <v>7244</v>
      </c>
      <c r="AH76" s="25" t="str">
        <f t="shared" si="3"/>
        <v xml:space="preserve">         Lote 16</v>
      </c>
      <c r="AI76" s="25" t="s">
        <v>61</v>
      </c>
      <c r="AJ76" s="25" t="s">
        <v>61</v>
      </c>
      <c r="AL76" s="25" t="s">
        <v>91</v>
      </c>
      <c r="AP76" s="25">
        <v>12</v>
      </c>
      <c r="AQ76" s="34">
        <v>42044</v>
      </c>
      <c r="AS76" s="46">
        <f t="shared" si="4"/>
        <v>-42044</v>
      </c>
      <c r="AT76" s="25" t="s">
        <v>806</v>
      </c>
      <c r="AU76" s="25" t="s">
        <v>15</v>
      </c>
      <c r="AW76" s="38">
        <v>42024</v>
      </c>
      <c r="AX76" s="37" t="s">
        <v>7245</v>
      </c>
      <c r="AY76" s="38">
        <v>42044</v>
      </c>
    </row>
    <row r="77" spans="2:84">
      <c r="B77" s="25" t="s">
        <v>7246</v>
      </c>
      <c r="C77" s="25">
        <v>1317353</v>
      </c>
      <c r="D77" s="25" t="s">
        <v>94</v>
      </c>
      <c r="H77" s="25" t="s">
        <v>7247</v>
      </c>
      <c r="I77" s="25" t="s">
        <v>231</v>
      </c>
      <c r="T77" s="25" t="s">
        <v>2718</v>
      </c>
      <c r="U77" s="25" t="s">
        <v>2718</v>
      </c>
      <c r="V77" s="25" t="s">
        <v>61</v>
      </c>
      <c r="W77" s="25" t="s">
        <v>7248</v>
      </c>
      <c r="X77" s="25" t="s">
        <v>63</v>
      </c>
      <c r="Y77" s="25">
        <v>30</v>
      </c>
      <c r="AB77" s="25">
        <v>41</v>
      </c>
      <c r="AE77" s="25" t="s">
        <v>66</v>
      </c>
      <c r="AH77" s="25" t="str">
        <f t="shared" si="3"/>
        <v xml:space="preserve">KR 30   41   SUR  </v>
      </c>
      <c r="AI77" s="25" t="s">
        <v>61</v>
      </c>
      <c r="AJ77" s="25" t="s">
        <v>61</v>
      </c>
      <c r="AK77" s="25" t="s">
        <v>322</v>
      </c>
      <c r="AP77" s="25">
        <v>6</v>
      </c>
      <c r="AQ77" s="34">
        <v>42041</v>
      </c>
      <c r="AS77" s="46">
        <f t="shared" si="4"/>
        <v>-42041</v>
      </c>
      <c r="AT77" s="25" t="s">
        <v>792</v>
      </c>
      <c r="AU77" s="25" t="s">
        <v>202</v>
      </c>
    </row>
    <row r="78" spans="2:84">
      <c r="B78" s="25" t="s">
        <v>7249</v>
      </c>
      <c r="C78" s="25" t="s">
        <v>7250</v>
      </c>
      <c r="D78" s="25" t="s">
        <v>3686</v>
      </c>
      <c r="G78" s="25" t="s">
        <v>7251</v>
      </c>
      <c r="H78" s="25" t="s">
        <v>7252</v>
      </c>
      <c r="I78" s="25" t="s">
        <v>7253</v>
      </c>
      <c r="J78" s="25" t="s">
        <v>80</v>
      </c>
      <c r="K78" s="25">
        <v>27</v>
      </c>
      <c r="L78" s="25" t="s">
        <v>170</v>
      </c>
      <c r="M78" s="25" t="s">
        <v>66</v>
      </c>
      <c r="N78" s="25">
        <v>27</v>
      </c>
      <c r="O78" s="25" t="s">
        <v>104</v>
      </c>
      <c r="P78" s="25">
        <v>4</v>
      </c>
      <c r="S78" s="25">
        <v>160</v>
      </c>
      <c r="T78" s="25" t="str">
        <f t="shared" si="2"/>
        <v>CL 27 D SUR 27 B 4   160</v>
      </c>
      <c r="U78" s="25" t="s">
        <v>2718</v>
      </c>
      <c r="V78" s="25">
        <v>3361675</v>
      </c>
      <c r="W78" s="25" t="s">
        <v>7254</v>
      </c>
      <c r="X78" s="25" t="s">
        <v>80</v>
      </c>
      <c r="Y78" s="25">
        <v>27</v>
      </c>
      <c r="Z78" s="25" t="s">
        <v>81</v>
      </c>
      <c r="AA78" s="25" t="s">
        <v>66</v>
      </c>
      <c r="AB78" s="25">
        <v>27</v>
      </c>
      <c r="AC78" s="25" t="s">
        <v>104</v>
      </c>
      <c r="AD78" s="25">
        <v>1</v>
      </c>
      <c r="AH78" s="25" t="str">
        <f t="shared" si="3"/>
        <v xml:space="preserve">CL 27 C SUR 27 B 1   </v>
      </c>
      <c r="AI78" s="25" t="s">
        <v>61</v>
      </c>
      <c r="AJ78" s="25">
        <v>3345551</v>
      </c>
      <c r="AK78" s="25" t="s">
        <v>311</v>
      </c>
      <c r="AP78" s="25">
        <v>5</v>
      </c>
      <c r="AQ78" s="34">
        <v>42038</v>
      </c>
      <c r="AR78" s="34">
        <v>42033</v>
      </c>
      <c r="AS78" s="46">
        <f t="shared" si="4"/>
        <v>-5</v>
      </c>
      <c r="AT78" s="25" t="s">
        <v>815</v>
      </c>
      <c r="AU78" s="25" t="s">
        <v>15</v>
      </c>
      <c r="AV78" s="25" t="s">
        <v>7255</v>
      </c>
      <c r="AW78" s="38">
        <v>42033</v>
      </c>
      <c r="AX78" s="37" t="s">
        <v>85</v>
      </c>
      <c r="AY78" s="38">
        <v>42033</v>
      </c>
      <c r="AZ78" s="38">
        <v>42101</v>
      </c>
      <c r="BA78" s="37" t="s">
        <v>118</v>
      </c>
      <c r="BB78" s="38">
        <v>42113</v>
      </c>
      <c r="CF78" s="38">
        <v>42054</v>
      </c>
    </row>
    <row r="79" spans="2:84">
      <c r="B79" s="25" t="s">
        <v>7256</v>
      </c>
      <c r="C79" s="25">
        <v>1317257</v>
      </c>
      <c r="E79" s="25" t="s">
        <v>58</v>
      </c>
      <c r="F79" s="25">
        <v>3</v>
      </c>
      <c r="H79" s="25" t="s">
        <v>7257</v>
      </c>
      <c r="I79" s="25" t="s">
        <v>3050</v>
      </c>
      <c r="T79" s="25" t="s">
        <v>2718</v>
      </c>
      <c r="U79" s="25" t="s">
        <v>2718</v>
      </c>
      <c r="V79" s="25">
        <v>3394072</v>
      </c>
      <c r="W79" s="25" t="s">
        <v>7258</v>
      </c>
      <c r="X79" s="25" t="s">
        <v>80</v>
      </c>
      <c r="Y79" s="25">
        <v>37</v>
      </c>
      <c r="Z79" s="25" t="s">
        <v>83</v>
      </c>
      <c r="AA79" s="25" t="s">
        <v>66</v>
      </c>
      <c r="AB79" s="25">
        <v>28</v>
      </c>
      <c r="AC79" s="25" t="s">
        <v>81</v>
      </c>
      <c r="AD79" s="25">
        <v>64</v>
      </c>
      <c r="AH79" s="25" t="str">
        <f t="shared" si="3"/>
        <v xml:space="preserve">CL 37 A SUR 28 C 64   </v>
      </c>
      <c r="AI79" s="25" t="s">
        <v>61</v>
      </c>
      <c r="AJ79" s="25" t="s">
        <v>7259</v>
      </c>
      <c r="AK79" s="25" t="s">
        <v>166</v>
      </c>
      <c r="AP79" s="25">
        <v>5</v>
      </c>
      <c r="AQ79" s="34">
        <v>42038</v>
      </c>
      <c r="AR79" s="34">
        <v>42032</v>
      </c>
      <c r="AS79" s="46">
        <f t="shared" si="4"/>
        <v>-6</v>
      </c>
      <c r="AT79" s="25" t="s">
        <v>3256</v>
      </c>
      <c r="AU79" s="25" t="s">
        <v>15</v>
      </c>
      <c r="AW79" s="38">
        <v>42032</v>
      </c>
      <c r="AX79" s="37" t="s">
        <v>92</v>
      </c>
      <c r="AY79" s="38">
        <v>42032</v>
      </c>
    </row>
    <row r="80" spans="2:84">
      <c r="B80" s="25" t="s">
        <v>7260</v>
      </c>
      <c r="C80" s="25" t="s">
        <v>7261</v>
      </c>
      <c r="E80" s="25" t="s">
        <v>101</v>
      </c>
      <c r="H80" s="25" t="s">
        <v>7262</v>
      </c>
      <c r="I80" s="25" t="s">
        <v>273</v>
      </c>
      <c r="T80" s="25" t="s">
        <v>2718</v>
      </c>
      <c r="U80" s="25" t="s">
        <v>2718</v>
      </c>
      <c r="V80" s="25" t="s">
        <v>61</v>
      </c>
      <c r="W80" s="25" t="s">
        <v>82</v>
      </c>
      <c r="X80" s="25" t="s">
        <v>289</v>
      </c>
      <c r="Y80" s="25">
        <v>29</v>
      </c>
      <c r="AB80" s="25">
        <v>34</v>
      </c>
      <c r="AC80" s="25" t="s">
        <v>104</v>
      </c>
      <c r="AD80" s="25">
        <v>55</v>
      </c>
      <c r="AE80" s="25" t="s">
        <v>66</v>
      </c>
      <c r="AH80" s="25" t="str">
        <f t="shared" si="3"/>
        <v xml:space="preserve">DG 29   34 B 55 SUR  </v>
      </c>
      <c r="AI80" s="25" t="s">
        <v>61</v>
      </c>
      <c r="AJ80" s="25" t="s">
        <v>61</v>
      </c>
      <c r="AK80" s="25" t="s">
        <v>194</v>
      </c>
      <c r="AP80" s="25">
        <v>3</v>
      </c>
      <c r="AQ80" s="34">
        <v>42033</v>
      </c>
      <c r="AS80" s="46">
        <f t="shared" si="4"/>
        <v>-42033</v>
      </c>
      <c r="AT80" s="25" t="s">
        <v>792</v>
      </c>
      <c r="AU80" s="25" t="s">
        <v>252</v>
      </c>
    </row>
    <row r="81" spans="2:51">
      <c r="B81" s="25" t="s">
        <v>7263</v>
      </c>
      <c r="C81" s="25">
        <v>1317163</v>
      </c>
      <c r="E81" s="25" t="s">
        <v>101</v>
      </c>
      <c r="H81" s="25" t="s">
        <v>7264</v>
      </c>
      <c r="I81" s="25" t="s">
        <v>273</v>
      </c>
      <c r="J81" s="25" t="s">
        <v>80</v>
      </c>
      <c r="K81" s="25">
        <v>45</v>
      </c>
      <c r="M81" s="25" t="s">
        <v>66</v>
      </c>
      <c r="N81" s="25">
        <v>42</v>
      </c>
      <c r="O81" s="25" t="s">
        <v>170</v>
      </c>
      <c r="P81" s="25">
        <v>48</v>
      </c>
      <c r="T81" s="25" t="str">
        <f t="shared" si="2"/>
        <v xml:space="preserve">CL 45  SUR 42 D 48   </v>
      </c>
      <c r="U81" s="25" t="s">
        <v>2718</v>
      </c>
      <c r="V81" s="25" t="s">
        <v>61</v>
      </c>
      <c r="W81" s="25" t="s">
        <v>82</v>
      </c>
      <c r="AH81" s="25" t="s">
        <v>2718</v>
      </c>
      <c r="AI81" s="25" t="s">
        <v>61</v>
      </c>
      <c r="AJ81" s="25" t="s">
        <v>61</v>
      </c>
      <c r="AK81" s="25" t="s">
        <v>316</v>
      </c>
      <c r="AP81" s="25">
        <v>7</v>
      </c>
      <c r="AQ81" s="34">
        <v>42033</v>
      </c>
      <c r="AS81" s="46">
        <f t="shared" si="4"/>
        <v>-42033</v>
      </c>
      <c r="AT81" s="25" t="s">
        <v>792</v>
      </c>
      <c r="AU81" s="25" t="s">
        <v>202</v>
      </c>
    </row>
    <row r="82" spans="2:51">
      <c r="B82" s="25" t="s">
        <v>7265</v>
      </c>
      <c r="C82" s="25">
        <v>1317176</v>
      </c>
      <c r="E82" s="25" t="s">
        <v>101</v>
      </c>
      <c r="H82" s="25" t="s">
        <v>7266</v>
      </c>
      <c r="I82" s="25" t="s">
        <v>6986</v>
      </c>
      <c r="T82" s="25" t="s">
        <v>2718</v>
      </c>
      <c r="U82" s="25" t="s">
        <v>2718</v>
      </c>
      <c r="V82" s="25">
        <v>3394000</v>
      </c>
      <c r="W82" s="25" t="s">
        <v>82</v>
      </c>
      <c r="X82" s="25" t="s">
        <v>63</v>
      </c>
      <c r="Y82" s="25">
        <v>26</v>
      </c>
      <c r="AB82" s="25">
        <v>41</v>
      </c>
      <c r="AE82" s="25" t="s">
        <v>66</v>
      </c>
      <c r="AH82" s="25" t="str">
        <f t="shared" si="3"/>
        <v xml:space="preserve">KR 26   41   SUR  </v>
      </c>
      <c r="AI82" s="25" t="s">
        <v>61</v>
      </c>
      <c r="AJ82" s="25" t="s">
        <v>61</v>
      </c>
      <c r="AK82" s="25" t="s">
        <v>322</v>
      </c>
      <c r="AP82" s="25">
        <v>6</v>
      </c>
      <c r="AQ82" s="34">
        <v>42034</v>
      </c>
      <c r="AS82" s="46">
        <f t="shared" si="4"/>
        <v>-42034</v>
      </c>
      <c r="AT82" s="25" t="s">
        <v>792</v>
      </c>
      <c r="AU82" s="25" t="s">
        <v>202</v>
      </c>
    </row>
    <row r="83" spans="2:51">
      <c r="B83" s="25" t="s">
        <v>7267</v>
      </c>
      <c r="C83" s="25">
        <v>638</v>
      </c>
      <c r="D83" s="25" t="s">
        <v>125</v>
      </c>
      <c r="G83" s="25" t="s">
        <v>7268</v>
      </c>
      <c r="H83" s="25" t="s">
        <v>7269</v>
      </c>
      <c r="I83" s="25" t="s">
        <v>6951</v>
      </c>
      <c r="T83" s="25" t="s">
        <v>2718</v>
      </c>
      <c r="U83" s="25" t="s">
        <v>2718</v>
      </c>
      <c r="V83" s="25">
        <v>3394065</v>
      </c>
      <c r="W83" s="25" t="s">
        <v>7243</v>
      </c>
      <c r="X83" s="25" t="s">
        <v>80</v>
      </c>
      <c r="Y83" s="25">
        <v>45</v>
      </c>
      <c r="Z83" s="25" t="s">
        <v>104</v>
      </c>
      <c r="AA83" s="25" t="s">
        <v>66</v>
      </c>
      <c r="AB83" s="25">
        <v>30</v>
      </c>
      <c r="AD83" s="25">
        <v>165</v>
      </c>
      <c r="AH83" s="25" t="str">
        <f t="shared" si="3"/>
        <v xml:space="preserve">CL 45 B SUR 30  165   </v>
      </c>
      <c r="AI83" s="25" t="s">
        <v>61</v>
      </c>
      <c r="AJ83" s="25">
        <v>6001749</v>
      </c>
      <c r="AK83" s="25" t="s">
        <v>7059</v>
      </c>
      <c r="AP83" s="25">
        <v>7</v>
      </c>
      <c r="AQ83" s="34">
        <v>42037</v>
      </c>
      <c r="AR83" s="34">
        <v>42038</v>
      </c>
      <c r="AS83" s="46">
        <f t="shared" si="4"/>
        <v>1</v>
      </c>
      <c r="AT83" s="25" t="s">
        <v>806</v>
      </c>
      <c r="AU83" s="25" t="s">
        <v>15</v>
      </c>
      <c r="AV83" s="25" t="s">
        <v>559</v>
      </c>
      <c r="AW83" s="38">
        <v>42038</v>
      </c>
      <c r="AX83" s="37" t="s">
        <v>118</v>
      </c>
      <c r="AY83" s="38">
        <v>42038</v>
      </c>
    </row>
    <row r="84" spans="2:51">
      <c r="B84" s="25" t="s">
        <v>7270</v>
      </c>
      <c r="C84" s="25">
        <v>1317171</v>
      </c>
      <c r="D84" s="25" t="s">
        <v>3591</v>
      </c>
      <c r="H84" s="25" t="s">
        <v>7271</v>
      </c>
      <c r="I84" s="25" t="s">
        <v>7272</v>
      </c>
      <c r="J84" s="25" t="s">
        <v>289</v>
      </c>
      <c r="K84" s="25">
        <v>29</v>
      </c>
      <c r="N84" s="25">
        <v>34</v>
      </c>
      <c r="O84" s="25" t="s">
        <v>104</v>
      </c>
      <c r="P84" s="25">
        <v>16</v>
      </c>
      <c r="Q84" s="25" t="s">
        <v>66</v>
      </c>
      <c r="S84" s="25">
        <v>116</v>
      </c>
      <c r="T84" s="25" t="str">
        <f>CONCATENATE(J84," ",K84," ",L84," ",M84," ",N84," ",O84," ",P84," ",Q84," ",R84," ",S84)</f>
        <v>DG 29   34 B 16 SUR  116</v>
      </c>
      <c r="U84" s="25" t="s">
        <v>2718</v>
      </c>
      <c r="V84" s="25">
        <v>2068067</v>
      </c>
      <c r="W84" s="25" t="s">
        <v>82</v>
      </c>
      <c r="AH84" s="25" t="s">
        <v>2718</v>
      </c>
      <c r="AI84" s="25" t="s">
        <v>61</v>
      </c>
      <c r="AJ84" s="25" t="s">
        <v>61</v>
      </c>
      <c r="AK84" s="25" t="s">
        <v>311</v>
      </c>
      <c r="AP84" s="25">
        <v>5</v>
      </c>
      <c r="AQ84" s="34">
        <v>42034</v>
      </c>
      <c r="AS84" s="46">
        <f>+AR84-AQ84</f>
        <v>-42034</v>
      </c>
      <c r="AT84" s="25" t="s">
        <v>815</v>
      </c>
      <c r="AU84" s="25" t="s">
        <v>15</v>
      </c>
    </row>
    <row r="85" spans="2:51">
      <c r="B85" s="25" t="s">
        <v>7273</v>
      </c>
      <c r="C85" s="25">
        <v>1317192</v>
      </c>
      <c r="E85" s="25" t="s">
        <v>101</v>
      </c>
      <c r="G85" s="25" t="s">
        <v>7274</v>
      </c>
      <c r="H85" s="25" t="s">
        <v>7275</v>
      </c>
      <c r="I85" s="25" t="s">
        <v>7276</v>
      </c>
      <c r="J85" s="25" t="s">
        <v>80</v>
      </c>
      <c r="K85" s="25">
        <v>48</v>
      </c>
      <c r="L85" s="25" t="s">
        <v>170</v>
      </c>
      <c r="M85" s="25" t="s">
        <v>66</v>
      </c>
      <c r="N85" s="25">
        <v>42</v>
      </c>
      <c r="O85" s="25" t="s">
        <v>198</v>
      </c>
      <c r="P85" s="25">
        <v>17</v>
      </c>
      <c r="R85" s="25">
        <v>4.5</v>
      </c>
      <c r="S85" s="25">
        <v>402</v>
      </c>
      <c r="T85" s="25" t="str">
        <f>CONCATENATE(J85," ",K85," ",L85," ",M85," ",N85," ",O85," ",P85," ",Q85," ",R85," ",S85)</f>
        <v>CL 48 D SUR 42 BB 17  4,5 402</v>
      </c>
      <c r="U85" s="46">
        <v>71675700</v>
      </c>
      <c r="V85" s="25" t="s">
        <v>61</v>
      </c>
      <c r="W85" s="25" t="s">
        <v>82</v>
      </c>
      <c r="AH85" s="25" t="s">
        <v>2718</v>
      </c>
      <c r="AI85" s="25" t="s">
        <v>61</v>
      </c>
      <c r="AJ85" s="25" t="s">
        <v>61</v>
      </c>
      <c r="AK85" s="25" t="s">
        <v>225</v>
      </c>
      <c r="AP85" s="25">
        <v>7</v>
      </c>
      <c r="AQ85" s="34">
        <v>42037</v>
      </c>
      <c r="AS85" s="46">
        <f t="shared" si="4"/>
        <v>-42037</v>
      </c>
      <c r="AT85" s="25" t="s">
        <v>792</v>
      </c>
      <c r="AU85" s="25" t="s">
        <v>15</v>
      </c>
      <c r="AV85" s="25" t="s">
        <v>7277</v>
      </c>
    </row>
    <row r="86" spans="2:51">
      <c r="B86" s="25" t="s">
        <v>7278</v>
      </c>
      <c r="C86" s="25">
        <v>1317197</v>
      </c>
      <c r="E86" s="25" t="s">
        <v>101</v>
      </c>
      <c r="H86" s="25" t="s">
        <v>7279</v>
      </c>
      <c r="I86" s="25" t="s">
        <v>273</v>
      </c>
      <c r="T86" s="25" t="s">
        <v>2718</v>
      </c>
      <c r="U86" s="25" t="s">
        <v>2718</v>
      </c>
      <c r="V86" s="25" t="s">
        <v>61</v>
      </c>
      <c r="W86" s="25" t="s">
        <v>7280</v>
      </c>
      <c r="X86" s="25" t="s">
        <v>63</v>
      </c>
      <c r="Y86" s="25">
        <v>42</v>
      </c>
      <c r="Z86" s="25" t="s">
        <v>83</v>
      </c>
      <c r="AB86" s="25">
        <v>26</v>
      </c>
      <c r="AC86" s="25" t="s">
        <v>83</v>
      </c>
      <c r="AD86" s="25">
        <v>4</v>
      </c>
      <c r="AE86" s="25" t="s">
        <v>66</v>
      </c>
      <c r="AG86" s="25">
        <v>205</v>
      </c>
      <c r="AH86" s="25" t="str">
        <f t="shared" si="3"/>
        <v>KR 42 A  26 A 4 SUR  205</v>
      </c>
      <c r="AI86" s="25" t="s">
        <v>61</v>
      </c>
      <c r="AJ86" s="25" t="s">
        <v>61</v>
      </c>
      <c r="AK86" s="25" t="s">
        <v>6983</v>
      </c>
      <c r="AP86" s="25">
        <v>3</v>
      </c>
      <c r="AQ86" s="34">
        <v>42037</v>
      </c>
      <c r="AS86" s="46">
        <f t="shared" si="4"/>
        <v>-42037</v>
      </c>
      <c r="AT86" s="25" t="s">
        <v>792</v>
      </c>
      <c r="AU86" s="25" t="s">
        <v>15</v>
      </c>
      <c r="AV86" s="25" t="s">
        <v>7277</v>
      </c>
    </row>
    <row r="87" spans="2:51">
      <c r="B87" s="25" t="s">
        <v>7281</v>
      </c>
      <c r="C87" s="25" t="s">
        <v>7282</v>
      </c>
      <c r="E87" s="25" t="s">
        <v>101</v>
      </c>
      <c r="F87" s="25">
        <v>5</v>
      </c>
      <c r="G87" s="25" t="s">
        <v>7283</v>
      </c>
      <c r="H87" s="25" t="s">
        <v>7284</v>
      </c>
      <c r="I87" s="25" t="s">
        <v>3050</v>
      </c>
      <c r="T87" s="25" t="s">
        <v>2718</v>
      </c>
      <c r="U87" s="25" t="s">
        <v>2718</v>
      </c>
      <c r="V87" s="25">
        <v>3394072</v>
      </c>
      <c r="W87" s="25" t="s">
        <v>7285</v>
      </c>
      <c r="X87" s="25" t="s">
        <v>80</v>
      </c>
      <c r="Y87" s="25">
        <v>6</v>
      </c>
      <c r="AB87" s="25">
        <v>43</v>
      </c>
      <c r="AC87" s="25" t="s">
        <v>81</v>
      </c>
      <c r="AD87" s="25">
        <v>8</v>
      </c>
      <c r="AH87" s="25" t="str">
        <f t="shared" si="3"/>
        <v xml:space="preserve">CL 6   43 C 8   </v>
      </c>
      <c r="AI87" s="46">
        <v>890909034</v>
      </c>
      <c r="AJ87" s="25">
        <v>3224740</v>
      </c>
      <c r="AK87" s="25" t="s">
        <v>99</v>
      </c>
      <c r="AP87" s="25">
        <v>4</v>
      </c>
      <c r="AQ87" s="34">
        <v>42046</v>
      </c>
      <c r="AR87" s="34">
        <v>42046</v>
      </c>
      <c r="AS87" s="46">
        <f t="shared" si="4"/>
        <v>0</v>
      </c>
      <c r="AT87" s="25" t="s">
        <v>3256</v>
      </c>
      <c r="AU87" s="25" t="s">
        <v>15</v>
      </c>
      <c r="AW87" s="38">
        <v>42046</v>
      </c>
      <c r="AX87" s="37" t="s">
        <v>92</v>
      </c>
      <c r="AY87" s="38">
        <v>42046</v>
      </c>
    </row>
    <row r="88" spans="2:51">
      <c r="B88" s="25" t="s">
        <v>7286</v>
      </c>
      <c r="C88" s="25" t="s">
        <v>7287</v>
      </c>
      <c r="D88" s="25" t="s">
        <v>3591</v>
      </c>
      <c r="H88" s="25" t="s">
        <v>7288</v>
      </c>
      <c r="I88" s="25" t="s">
        <v>6986</v>
      </c>
      <c r="T88" s="25" t="s">
        <v>2718</v>
      </c>
      <c r="U88" s="25" t="s">
        <v>2718</v>
      </c>
      <c r="V88" s="25">
        <v>3394041</v>
      </c>
      <c r="W88" s="25" t="s">
        <v>7289</v>
      </c>
      <c r="X88" s="25" t="s">
        <v>63</v>
      </c>
      <c r="Y88" s="25">
        <v>32</v>
      </c>
      <c r="AB88" s="25">
        <v>40</v>
      </c>
      <c r="AC88" s="25" t="s">
        <v>315</v>
      </c>
      <c r="AD88" s="25">
        <v>14</v>
      </c>
      <c r="AE88" s="25" t="s">
        <v>66</v>
      </c>
      <c r="AH88" s="25" t="str">
        <f t="shared" si="3"/>
        <v xml:space="preserve">KR 32   40 E 14 SUR  </v>
      </c>
      <c r="AI88" s="25" t="s">
        <v>61</v>
      </c>
      <c r="AJ88" s="25" t="s">
        <v>61</v>
      </c>
      <c r="AK88" s="25" t="s">
        <v>3937</v>
      </c>
      <c r="AP88" s="25">
        <v>6</v>
      </c>
      <c r="AQ88" s="34">
        <v>42046</v>
      </c>
      <c r="AS88" s="46">
        <f t="shared" si="4"/>
        <v>-42046</v>
      </c>
      <c r="AT88" s="25" t="s">
        <v>792</v>
      </c>
      <c r="AU88" s="25" t="s">
        <v>15</v>
      </c>
      <c r="AW88" s="38">
        <v>42066</v>
      </c>
      <c r="AX88" s="37" t="s">
        <v>85</v>
      </c>
      <c r="AY88" s="38">
        <v>42067</v>
      </c>
    </row>
    <row r="89" spans="2:51">
      <c r="B89" s="25" t="s">
        <v>7290</v>
      </c>
      <c r="C89" s="25">
        <v>1317476</v>
      </c>
      <c r="D89" s="25" t="s">
        <v>3591</v>
      </c>
      <c r="H89" s="25" t="s">
        <v>7291</v>
      </c>
      <c r="I89" s="25" t="s">
        <v>7292</v>
      </c>
      <c r="J89" s="25" t="s">
        <v>80</v>
      </c>
      <c r="K89" s="25">
        <v>26</v>
      </c>
      <c r="M89" s="25" t="s">
        <v>66</v>
      </c>
      <c r="N89" s="25">
        <v>22</v>
      </c>
      <c r="P89" s="25">
        <v>6</v>
      </c>
      <c r="S89" s="25">
        <v>101</v>
      </c>
      <c r="T89" s="25" t="str">
        <f t="shared" ref="T89:T95" si="5">CONCATENATE(J89," ",K89," ",L89," ",M89," ",N89," ",O89," ",P89," ",Q89," ",R89," ",S89)</f>
        <v>CL 26  SUR 22  6   101</v>
      </c>
      <c r="U89" s="46">
        <v>43731484</v>
      </c>
      <c r="V89" s="25" t="s">
        <v>7293</v>
      </c>
      <c r="W89" s="25" t="s">
        <v>82</v>
      </c>
      <c r="X89" s="25" t="s">
        <v>80</v>
      </c>
      <c r="Y89" s="25">
        <v>38</v>
      </c>
      <c r="Z89" s="25" t="s">
        <v>83</v>
      </c>
      <c r="AA89" s="25" t="s">
        <v>66</v>
      </c>
      <c r="AB89" s="25">
        <v>32</v>
      </c>
      <c r="AD89" s="25">
        <v>28</v>
      </c>
      <c r="AG89" s="25">
        <v>2</v>
      </c>
      <c r="AH89" s="25" t="str">
        <f t="shared" si="3"/>
        <v>CL 38 A SUR 32  28   2</v>
      </c>
      <c r="AI89" s="25" t="s">
        <v>61</v>
      </c>
      <c r="AJ89" s="25" t="s">
        <v>61</v>
      </c>
      <c r="AK89" s="25" t="s">
        <v>211</v>
      </c>
      <c r="AP89" s="25">
        <v>9</v>
      </c>
      <c r="AQ89" s="34">
        <v>42046</v>
      </c>
      <c r="AS89" s="46">
        <f t="shared" si="4"/>
        <v>-42046</v>
      </c>
      <c r="AT89" s="25" t="s">
        <v>806</v>
      </c>
      <c r="AU89" s="25" t="s">
        <v>15</v>
      </c>
    </row>
    <row r="90" spans="2:51">
      <c r="B90" s="25" t="s">
        <v>7294</v>
      </c>
      <c r="C90" s="25">
        <v>1317471</v>
      </c>
      <c r="D90" s="25" t="s">
        <v>3591</v>
      </c>
      <c r="G90" s="25" t="s">
        <v>98</v>
      </c>
      <c r="H90" s="25" t="s">
        <v>7295</v>
      </c>
      <c r="I90" s="25" t="s">
        <v>7296</v>
      </c>
      <c r="J90" s="25" t="s">
        <v>80</v>
      </c>
      <c r="K90" s="25">
        <v>27</v>
      </c>
      <c r="L90" s="25" t="s">
        <v>170</v>
      </c>
      <c r="M90" s="25" t="s">
        <v>66</v>
      </c>
      <c r="N90" s="25">
        <v>27</v>
      </c>
      <c r="O90" s="25" t="s">
        <v>81</v>
      </c>
      <c r="P90" s="25">
        <v>50</v>
      </c>
      <c r="T90" s="25" t="str">
        <f t="shared" si="5"/>
        <v xml:space="preserve">CL 27 D SUR 27 C 50   </v>
      </c>
      <c r="U90" s="46">
        <v>43086656</v>
      </c>
      <c r="V90" s="25">
        <v>3566897</v>
      </c>
      <c r="W90" s="25" t="s">
        <v>7297</v>
      </c>
      <c r="X90" s="25" t="s">
        <v>4141</v>
      </c>
      <c r="Y90" s="25">
        <v>27</v>
      </c>
      <c r="Z90" s="25" t="s">
        <v>170</v>
      </c>
      <c r="AA90" s="25" t="s">
        <v>66</v>
      </c>
      <c r="AB90" s="25">
        <v>27</v>
      </c>
      <c r="AC90" s="25" t="s">
        <v>81</v>
      </c>
      <c r="AD90" s="25">
        <v>50</v>
      </c>
      <c r="AG90" s="25">
        <v>307</v>
      </c>
      <c r="AH90" s="25" t="str">
        <f t="shared" si="3"/>
        <v>Cl 27 D SUR 27 C 50   307</v>
      </c>
      <c r="AI90" s="25" t="s">
        <v>61</v>
      </c>
      <c r="AJ90" s="25" t="s">
        <v>61</v>
      </c>
      <c r="AK90" s="25" t="s">
        <v>311</v>
      </c>
      <c r="AP90" s="25">
        <v>5</v>
      </c>
      <c r="AQ90" s="34">
        <v>42046</v>
      </c>
      <c r="AS90" s="46">
        <f t="shared" si="4"/>
        <v>-42046</v>
      </c>
      <c r="AT90" s="25" t="s">
        <v>806</v>
      </c>
      <c r="AU90" s="25" t="s">
        <v>15</v>
      </c>
    </row>
    <row r="91" spans="2:51">
      <c r="B91" s="25" t="s">
        <v>7298</v>
      </c>
      <c r="C91" s="25">
        <v>1317461</v>
      </c>
      <c r="D91" s="25" t="s">
        <v>3591</v>
      </c>
      <c r="G91" s="25" t="s">
        <v>7299</v>
      </c>
      <c r="H91" s="25" t="s">
        <v>7300</v>
      </c>
      <c r="I91" s="25" t="s">
        <v>7301</v>
      </c>
      <c r="J91" s="25" t="s">
        <v>80</v>
      </c>
      <c r="K91" s="25">
        <v>45</v>
      </c>
      <c r="L91" s="25" t="s">
        <v>83</v>
      </c>
      <c r="M91" s="25" t="s">
        <v>66</v>
      </c>
      <c r="N91" s="25">
        <v>39</v>
      </c>
      <c r="O91" s="25" t="s">
        <v>104</v>
      </c>
      <c r="P91" s="25">
        <v>2</v>
      </c>
      <c r="S91" s="25">
        <v>152</v>
      </c>
      <c r="T91" s="25" t="str">
        <f t="shared" si="5"/>
        <v>CL 45 A SUR 39 B 2   152</v>
      </c>
      <c r="U91" s="46">
        <v>42693666</v>
      </c>
      <c r="V91" s="25">
        <v>3022837</v>
      </c>
      <c r="W91" s="25" t="s">
        <v>82</v>
      </c>
      <c r="X91" s="25" t="s">
        <v>80</v>
      </c>
      <c r="Y91" s="25">
        <v>45</v>
      </c>
      <c r="Z91" s="25" t="s">
        <v>83</v>
      </c>
      <c r="AA91" s="25" t="s">
        <v>66</v>
      </c>
      <c r="AB91" s="25">
        <v>39</v>
      </c>
      <c r="AC91" s="25" t="s">
        <v>104</v>
      </c>
      <c r="AD91" s="25">
        <v>2</v>
      </c>
      <c r="AH91" s="25" t="str">
        <f t="shared" si="3"/>
        <v xml:space="preserve">CL 45 A SUR 39 B 2   </v>
      </c>
      <c r="AI91" s="25" t="s">
        <v>61</v>
      </c>
      <c r="AJ91" s="25" t="s">
        <v>61</v>
      </c>
      <c r="AK91" s="25" t="s">
        <v>7059</v>
      </c>
      <c r="AP91" s="25">
        <v>7</v>
      </c>
      <c r="AQ91" s="34">
        <v>42046</v>
      </c>
      <c r="AS91" s="46">
        <f t="shared" si="4"/>
        <v>-42046</v>
      </c>
      <c r="AT91" s="25" t="s">
        <v>792</v>
      </c>
      <c r="AU91" s="25" t="s">
        <v>15</v>
      </c>
      <c r="AV91" s="25" t="s">
        <v>7302</v>
      </c>
    </row>
    <row r="92" spans="2:51">
      <c r="B92" s="25" t="s">
        <v>7303</v>
      </c>
      <c r="C92" s="25">
        <v>1317464</v>
      </c>
      <c r="E92" s="25" t="s">
        <v>101</v>
      </c>
      <c r="H92" s="25" t="s">
        <v>7304</v>
      </c>
      <c r="I92" s="25" t="s">
        <v>273</v>
      </c>
      <c r="T92" s="25" t="s">
        <v>2718</v>
      </c>
      <c r="U92" s="25" t="s">
        <v>2718</v>
      </c>
      <c r="V92" s="25" t="s">
        <v>61</v>
      </c>
      <c r="W92" s="25" t="s">
        <v>82</v>
      </c>
      <c r="X92" s="25" t="s">
        <v>80</v>
      </c>
      <c r="Y92" s="25">
        <v>25</v>
      </c>
      <c r="AA92" s="25" t="s">
        <v>66</v>
      </c>
      <c r="AB92" s="25">
        <v>42</v>
      </c>
      <c r="AD92" s="25">
        <v>18</v>
      </c>
      <c r="AH92" s="25" t="str">
        <f t="shared" si="3"/>
        <v xml:space="preserve">CL 25  SUR 42  18   </v>
      </c>
      <c r="AI92" s="25" t="s">
        <v>61</v>
      </c>
      <c r="AJ92" s="25" t="s">
        <v>61</v>
      </c>
      <c r="AK92" s="25" t="s">
        <v>6983</v>
      </c>
      <c r="AP92" s="25">
        <v>3</v>
      </c>
      <c r="AQ92" s="34">
        <v>42046</v>
      </c>
      <c r="AR92" s="34">
        <v>42046</v>
      </c>
      <c r="AS92" s="46">
        <f t="shared" si="4"/>
        <v>0</v>
      </c>
      <c r="AT92" s="25" t="s">
        <v>792</v>
      </c>
      <c r="AU92" s="25" t="s">
        <v>202</v>
      </c>
      <c r="AW92" s="38">
        <v>42057</v>
      </c>
      <c r="AX92" s="37" t="s">
        <v>85</v>
      </c>
      <c r="AY92" s="38">
        <v>42057</v>
      </c>
    </row>
    <row r="93" spans="2:51">
      <c r="B93" s="25" t="s">
        <v>7305</v>
      </c>
      <c r="C93" s="25" t="s">
        <v>7306</v>
      </c>
      <c r="E93" s="25" t="s">
        <v>101</v>
      </c>
      <c r="F93" s="25">
        <v>5</v>
      </c>
      <c r="G93" s="25" t="s">
        <v>1933</v>
      </c>
      <c r="H93" s="25" t="s">
        <v>7284</v>
      </c>
      <c r="I93" s="25" t="s">
        <v>3050</v>
      </c>
      <c r="T93" s="25" t="s">
        <v>2718</v>
      </c>
      <c r="U93" s="25" t="s">
        <v>2718</v>
      </c>
      <c r="V93" s="25">
        <v>3394072</v>
      </c>
      <c r="W93" s="25" t="s">
        <v>7307</v>
      </c>
      <c r="X93" s="25" t="s">
        <v>80</v>
      </c>
      <c r="Y93" s="25">
        <v>26</v>
      </c>
      <c r="AA93" s="25" t="s">
        <v>66</v>
      </c>
      <c r="AB93" s="25">
        <v>22</v>
      </c>
      <c r="AD93" s="25">
        <v>3</v>
      </c>
      <c r="AH93" s="25" t="str">
        <f t="shared" si="3"/>
        <v xml:space="preserve">CL 26  SUR 22  3   </v>
      </c>
      <c r="AI93" s="25" t="s">
        <v>7308</v>
      </c>
      <c r="AJ93" s="25">
        <v>3361418</v>
      </c>
      <c r="AK93" s="25" t="s">
        <v>184</v>
      </c>
      <c r="AP93" s="25">
        <v>4</v>
      </c>
      <c r="AQ93" s="34">
        <v>42048</v>
      </c>
      <c r="AR93" s="34">
        <v>42048</v>
      </c>
      <c r="AS93" s="46">
        <f t="shared" si="4"/>
        <v>0</v>
      </c>
      <c r="AT93" s="25" t="s">
        <v>3256</v>
      </c>
      <c r="AU93" s="25" t="s">
        <v>15</v>
      </c>
      <c r="AW93" s="38">
        <v>42048</v>
      </c>
      <c r="AX93" s="37" t="s">
        <v>92</v>
      </c>
      <c r="AY93" s="38">
        <v>42048</v>
      </c>
    </row>
    <row r="94" spans="2:51">
      <c r="B94" s="25" t="s">
        <v>7309</v>
      </c>
      <c r="C94" s="25">
        <v>1317521</v>
      </c>
      <c r="D94" s="25" t="s">
        <v>3591</v>
      </c>
      <c r="G94" s="25" t="s">
        <v>7310</v>
      </c>
      <c r="H94" s="25" t="s">
        <v>341</v>
      </c>
      <c r="I94" s="25" t="s">
        <v>7311</v>
      </c>
      <c r="J94" s="25" t="s">
        <v>63</v>
      </c>
      <c r="K94" s="25">
        <v>27</v>
      </c>
      <c r="L94" s="25" t="s">
        <v>83</v>
      </c>
      <c r="N94" s="25">
        <v>36</v>
      </c>
      <c r="P94" s="25">
        <v>150</v>
      </c>
      <c r="Q94" s="25" t="s">
        <v>66</v>
      </c>
      <c r="T94" s="25" t="str">
        <f t="shared" si="5"/>
        <v xml:space="preserve">KR 27 A  36  150 SUR  </v>
      </c>
      <c r="U94" s="46">
        <v>98489869</v>
      </c>
      <c r="V94" s="25">
        <v>3360265</v>
      </c>
      <c r="W94" s="25" t="s">
        <v>7312</v>
      </c>
      <c r="X94" s="25" t="s">
        <v>80</v>
      </c>
      <c r="Y94" s="25">
        <v>36</v>
      </c>
      <c r="Z94" s="25" t="s">
        <v>170</v>
      </c>
      <c r="AA94" s="25" t="s">
        <v>66</v>
      </c>
      <c r="AB94" s="25">
        <v>25</v>
      </c>
      <c r="AC94" s="25" t="s">
        <v>104</v>
      </c>
      <c r="AD94" s="25">
        <v>6</v>
      </c>
      <c r="AH94" s="25" t="str">
        <f t="shared" si="3"/>
        <v xml:space="preserve">CL 36 D SUR 25 B 6   </v>
      </c>
      <c r="AI94" s="25" t="s">
        <v>61</v>
      </c>
      <c r="AJ94" s="25" t="s">
        <v>7313</v>
      </c>
      <c r="AL94" s="25" t="s">
        <v>347</v>
      </c>
      <c r="AP94" s="25">
        <v>10</v>
      </c>
      <c r="AQ94" s="34">
        <v>42048</v>
      </c>
      <c r="AS94" s="46">
        <f t="shared" si="4"/>
        <v>-42048</v>
      </c>
      <c r="AT94" s="25" t="s">
        <v>806</v>
      </c>
      <c r="AU94" s="25" t="s">
        <v>15</v>
      </c>
    </row>
    <row r="95" spans="2:51">
      <c r="B95" s="25" t="s">
        <v>7314</v>
      </c>
      <c r="C95" s="25">
        <v>1317494</v>
      </c>
      <c r="E95" s="25" t="s">
        <v>101</v>
      </c>
      <c r="G95" s="25" t="s">
        <v>7315</v>
      </c>
      <c r="H95" s="25" t="s">
        <v>6892</v>
      </c>
      <c r="I95" s="25" t="s">
        <v>7316</v>
      </c>
      <c r="J95" s="25" t="s">
        <v>63</v>
      </c>
      <c r="K95" s="25">
        <v>25</v>
      </c>
      <c r="L95" s="25" t="s">
        <v>83</v>
      </c>
      <c r="N95" s="25">
        <v>38</v>
      </c>
      <c r="P95" s="25">
        <v>91</v>
      </c>
      <c r="Q95" s="25" t="s">
        <v>66</v>
      </c>
      <c r="T95" s="25" t="str">
        <f t="shared" si="5"/>
        <v xml:space="preserve">KR 25 A  38  91 SUR  </v>
      </c>
      <c r="U95" s="25" t="s">
        <v>7317</v>
      </c>
      <c r="V95" s="25" t="s">
        <v>7318</v>
      </c>
      <c r="W95" s="25" t="s">
        <v>82</v>
      </c>
      <c r="AH95" s="25" t="s">
        <v>2718</v>
      </c>
      <c r="AI95" s="25" t="s">
        <v>61</v>
      </c>
      <c r="AJ95" s="25" t="s">
        <v>61</v>
      </c>
      <c r="AL95" s="25" t="s">
        <v>347</v>
      </c>
      <c r="AP95" s="25">
        <v>10</v>
      </c>
      <c r="AQ95" s="34">
        <v>42047</v>
      </c>
      <c r="AS95" s="46">
        <f t="shared" si="4"/>
        <v>-42047</v>
      </c>
      <c r="AT95" s="25" t="s">
        <v>792</v>
      </c>
      <c r="AU95" s="25" t="s">
        <v>15</v>
      </c>
    </row>
    <row r="96" spans="2:51">
      <c r="B96" s="25" t="s">
        <v>7319</v>
      </c>
      <c r="C96" s="25">
        <v>1317519</v>
      </c>
      <c r="E96" s="25" t="s">
        <v>101</v>
      </c>
      <c r="H96" s="25" t="s">
        <v>7320</v>
      </c>
      <c r="I96" s="25" t="s">
        <v>3050</v>
      </c>
      <c r="T96" s="25" t="s">
        <v>2718</v>
      </c>
      <c r="U96" s="25" t="s">
        <v>2718</v>
      </c>
      <c r="V96" s="25" t="s">
        <v>61</v>
      </c>
      <c r="W96" s="25" t="s">
        <v>82</v>
      </c>
      <c r="X96" s="25" t="s">
        <v>289</v>
      </c>
      <c r="Y96" s="25">
        <v>31</v>
      </c>
      <c r="AB96" s="25">
        <v>35</v>
      </c>
      <c r="AC96" s="25" t="s">
        <v>104</v>
      </c>
      <c r="AD96" s="25">
        <v>33</v>
      </c>
      <c r="AE96" s="25" t="s">
        <v>66</v>
      </c>
      <c r="AH96" s="25" t="str">
        <f t="shared" si="3"/>
        <v xml:space="preserve">DG 31   35 B 33 SUR  </v>
      </c>
      <c r="AI96" s="25" t="s">
        <v>61</v>
      </c>
      <c r="AJ96" s="25" t="s">
        <v>61</v>
      </c>
      <c r="AK96" s="25" t="s">
        <v>262</v>
      </c>
      <c r="AP96" s="25">
        <v>3</v>
      </c>
      <c r="AQ96" s="34">
        <v>42048</v>
      </c>
      <c r="AS96" s="46">
        <f t="shared" si="4"/>
        <v>-42048</v>
      </c>
      <c r="AT96" s="25" t="s">
        <v>815</v>
      </c>
      <c r="AU96" s="25" t="s">
        <v>15</v>
      </c>
      <c r="AV96" s="25" t="s">
        <v>7321</v>
      </c>
    </row>
    <row r="97" spans="2:85">
      <c r="B97" s="25" t="s">
        <v>7322</v>
      </c>
      <c r="C97" s="25">
        <v>1317492</v>
      </c>
      <c r="D97" s="25" t="s">
        <v>125</v>
      </c>
      <c r="H97" s="25" t="s">
        <v>7323</v>
      </c>
      <c r="I97" s="25" t="s">
        <v>273</v>
      </c>
      <c r="T97" s="25" t="s">
        <v>2718</v>
      </c>
      <c r="U97" s="25" t="s">
        <v>2718</v>
      </c>
      <c r="V97" s="25" t="s">
        <v>61</v>
      </c>
      <c r="W97" s="25" t="s">
        <v>82</v>
      </c>
      <c r="X97" s="25" t="s">
        <v>80</v>
      </c>
      <c r="Y97" s="25">
        <v>41</v>
      </c>
      <c r="Z97" s="25" t="s">
        <v>83</v>
      </c>
      <c r="AA97" s="25" t="s">
        <v>66</v>
      </c>
      <c r="AB97" s="25">
        <v>42</v>
      </c>
      <c r="AD97" s="25">
        <v>123</v>
      </c>
      <c r="AH97" s="25" t="str">
        <f t="shared" si="3"/>
        <v xml:space="preserve">CL 41 A SUR 42  123   </v>
      </c>
      <c r="AI97" s="25" t="s">
        <v>61</v>
      </c>
      <c r="AJ97" s="25" t="s">
        <v>61</v>
      </c>
      <c r="AK97" s="25" t="s">
        <v>67</v>
      </c>
      <c r="AP97" s="25">
        <v>7</v>
      </c>
      <c r="AQ97" s="34">
        <v>42047</v>
      </c>
      <c r="AR97" s="34">
        <v>42053</v>
      </c>
      <c r="AS97" s="46">
        <f t="shared" si="4"/>
        <v>6</v>
      </c>
      <c r="AT97" s="25" t="s">
        <v>815</v>
      </c>
      <c r="AU97" s="25" t="s">
        <v>15</v>
      </c>
      <c r="CF97" s="38">
        <v>42053</v>
      </c>
      <c r="CG97" s="38"/>
    </row>
    <row r="98" spans="2:85">
      <c r="B98" s="25" t="s">
        <v>7324</v>
      </c>
      <c r="C98" s="25">
        <v>1317499</v>
      </c>
      <c r="E98" s="25" t="s">
        <v>286</v>
      </c>
      <c r="H98" s="25" t="s">
        <v>7325</v>
      </c>
      <c r="I98" s="25" t="s">
        <v>3804</v>
      </c>
      <c r="T98" s="25" t="s">
        <v>2718</v>
      </c>
      <c r="U98" s="25" t="s">
        <v>2718</v>
      </c>
      <c r="V98" s="25">
        <v>4032000</v>
      </c>
      <c r="W98" s="25" t="s">
        <v>82</v>
      </c>
      <c r="X98" s="25" t="s">
        <v>146</v>
      </c>
      <c r="Y98" s="25">
        <v>34</v>
      </c>
      <c r="Z98" s="25" t="s">
        <v>315</v>
      </c>
      <c r="AA98" s="25" t="s">
        <v>66</v>
      </c>
      <c r="AB98" s="25">
        <v>33</v>
      </c>
      <c r="AD98" s="25">
        <v>21</v>
      </c>
      <c r="AH98" s="25" t="str">
        <f t="shared" si="3"/>
        <v xml:space="preserve">TR 34 E SUR 33  21   </v>
      </c>
      <c r="AI98" s="25" t="s">
        <v>61</v>
      </c>
      <c r="AJ98" s="25">
        <v>3313141</v>
      </c>
      <c r="AK98" s="25" t="s">
        <v>232</v>
      </c>
      <c r="AP98" s="25">
        <v>9</v>
      </c>
      <c r="AQ98" s="34">
        <v>42047</v>
      </c>
      <c r="AS98" s="46">
        <f t="shared" si="4"/>
        <v>-42047</v>
      </c>
      <c r="AT98" s="25" t="s">
        <v>3256</v>
      </c>
      <c r="AU98" s="25" t="s">
        <v>15</v>
      </c>
    </row>
    <row r="99" spans="2:85">
      <c r="B99" s="25" t="s">
        <v>7326</v>
      </c>
      <c r="C99" s="25">
        <v>1317495</v>
      </c>
      <c r="E99" s="25" t="s">
        <v>101</v>
      </c>
      <c r="H99" s="25" t="s">
        <v>7327</v>
      </c>
      <c r="I99" s="25" t="s">
        <v>3804</v>
      </c>
      <c r="T99" s="25" t="s">
        <v>2718</v>
      </c>
      <c r="U99" s="25" t="s">
        <v>2718</v>
      </c>
      <c r="V99" s="25">
        <v>4032000</v>
      </c>
      <c r="W99" s="25" t="s">
        <v>7328</v>
      </c>
      <c r="X99" s="25" t="s">
        <v>63</v>
      </c>
      <c r="Y99" s="25">
        <v>26</v>
      </c>
      <c r="AB99" s="25">
        <v>40</v>
      </c>
      <c r="AC99" s="25" t="s">
        <v>315</v>
      </c>
      <c r="AD99" s="25">
        <v>6</v>
      </c>
      <c r="AE99" s="25" t="s">
        <v>66</v>
      </c>
      <c r="AH99" s="25" t="str">
        <f t="shared" si="3"/>
        <v xml:space="preserve">KR 26   40 E 6 SUR  </v>
      </c>
      <c r="AI99" s="25" t="s">
        <v>61</v>
      </c>
      <c r="AJ99" s="25" t="s">
        <v>61</v>
      </c>
      <c r="AK99" s="25" t="s">
        <v>3675</v>
      </c>
      <c r="AP99" s="25">
        <v>6</v>
      </c>
      <c r="AQ99" s="34">
        <v>42047</v>
      </c>
      <c r="AS99" s="46">
        <f t="shared" si="4"/>
        <v>-42047</v>
      </c>
      <c r="AT99" s="25" t="s">
        <v>3256</v>
      </c>
      <c r="AU99" s="25" t="s">
        <v>1735</v>
      </c>
    </row>
    <row r="100" spans="2:85">
      <c r="B100" s="25" t="s">
        <v>7329</v>
      </c>
      <c r="C100" s="25">
        <v>1317500</v>
      </c>
      <c r="E100" s="25" t="s">
        <v>101</v>
      </c>
      <c r="H100" s="25" t="s">
        <v>6892</v>
      </c>
      <c r="I100" s="25" t="s">
        <v>3804</v>
      </c>
      <c r="T100" s="25" t="s">
        <v>2718</v>
      </c>
      <c r="U100" s="25" t="s">
        <v>2718</v>
      </c>
      <c r="V100" s="25">
        <v>4032000</v>
      </c>
      <c r="W100" s="25" t="s">
        <v>7330</v>
      </c>
      <c r="X100" s="25" t="s">
        <v>146</v>
      </c>
      <c r="Y100" s="25">
        <v>31</v>
      </c>
      <c r="AA100" s="25" t="s">
        <v>66</v>
      </c>
      <c r="AB100" s="25">
        <v>32</v>
      </c>
      <c r="AC100" s="25" t="s">
        <v>170</v>
      </c>
      <c r="AD100" s="25">
        <v>4</v>
      </c>
      <c r="AH100" s="25" t="str">
        <f t="shared" si="3"/>
        <v xml:space="preserve">TR 31  SUR 32 D 4   </v>
      </c>
      <c r="AI100" s="25" t="s">
        <v>61</v>
      </c>
      <c r="AJ100" s="25" t="s">
        <v>61</v>
      </c>
      <c r="AK100" s="25" t="s">
        <v>496</v>
      </c>
      <c r="AP100" s="25">
        <v>9</v>
      </c>
      <c r="AQ100" s="34">
        <v>42047</v>
      </c>
      <c r="AS100" s="46">
        <f t="shared" si="4"/>
        <v>-42047</v>
      </c>
      <c r="AT100" s="25" t="s">
        <v>3256</v>
      </c>
      <c r="AU100" s="25" t="s">
        <v>15</v>
      </c>
    </row>
    <row r="101" spans="2:85">
      <c r="B101" s="25" t="s">
        <v>7331</v>
      </c>
      <c r="C101" s="25" t="s">
        <v>7332</v>
      </c>
      <c r="D101" s="25" t="s">
        <v>3538</v>
      </c>
      <c r="G101" s="25" t="s">
        <v>7333</v>
      </c>
      <c r="H101" s="25" t="s">
        <v>7334</v>
      </c>
      <c r="I101" s="25" t="s">
        <v>3759</v>
      </c>
      <c r="T101" s="25" t="s">
        <v>7335</v>
      </c>
      <c r="U101" s="25" t="s">
        <v>2718</v>
      </c>
      <c r="V101" s="25">
        <v>3414519</v>
      </c>
      <c r="W101" s="25" t="s">
        <v>82</v>
      </c>
      <c r="AH101" s="25" t="s">
        <v>2718</v>
      </c>
      <c r="AI101" s="25" t="s">
        <v>61</v>
      </c>
      <c r="AJ101" s="25" t="s">
        <v>61</v>
      </c>
      <c r="AL101" s="25" t="s">
        <v>91</v>
      </c>
      <c r="AP101" s="25">
        <v>12</v>
      </c>
      <c r="AQ101" s="34">
        <v>42046</v>
      </c>
      <c r="AR101" s="34">
        <v>42048</v>
      </c>
      <c r="AS101" s="46">
        <f t="shared" si="4"/>
        <v>2</v>
      </c>
      <c r="AT101" s="25" t="s">
        <v>815</v>
      </c>
      <c r="AU101" s="25" t="s">
        <v>15</v>
      </c>
      <c r="BV101" s="38">
        <v>42048</v>
      </c>
      <c r="BW101" s="38">
        <v>42048</v>
      </c>
      <c r="CF101" s="38">
        <v>42053</v>
      </c>
    </row>
    <row r="102" spans="2:85">
      <c r="B102" s="25" t="s">
        <v>7336</v>
      </c>
      <c r="C102" s="25">
        <v>1317559</v>
      </c>
      <c r="D102" s="25" t="s">
        <v>125</v>
      </c>
      <c r="H102" s="25" t="s">
        <v>7337</v>
      </c>
      <c r="I102" s="25" t="s">
        <v>7338</v>
      </c>
      <c r="J102" s="25" t="s">
        <v>63</v>
      </c>
      <c r="K102" s="25">
        <v>43</v>
      </c>
      <c r="L102" s="25" t="s">
        <v>83</v>
      </c>
      <c r="N102" s="25">
        <v>27</v>
      </c>
      <c r="O102" s="25" t="s">
        <v>83</v>
      </c>
      <c r="P102" s="25">
        <v>86</v>
      </c>
      <c r="Q102" s="25" t="s">
        <v>66</v>
      </c>
      <c r="T102" s="25" t="s">
        <v>7335</v>
      </c>
      <c r="U102" s="25" t="s">
        <v>2718</v>
      </c>
      <c r="V102" s="25">
        <v>3310430</v>
      </c>
      <c r="W102" s="25" t="s">
        <v>82</v>
      </c>
      <c r="AH102" s="25" t="s">
        <v>2718</v>
      </c>
      <c r="AI102" s="25" t="s">
        <v>61</v>
      </c>
      <c r="AJ102" s="25" t="s">
        <v>61</v>
      </c>
      <c r="AK102" s="25" t="s">
        <v>2861</v>
      </c>
      <c r="AP102" s="25">
        <v>2</v>
      </c>
      <c r="AQ102" s="34">
        <v>42051</v>
      </c>
      <c r="AR102" s="34">
        <v>42038</v>
      </c>
      <c r="AS102" s="46">
        <f t="shared" si="4"/>
        <v>-13</v>
      </c>
      <c r="AT102" s="25" t="s">
        <v>815</v>
      </c>
      <c r="AU102" s="25" t="s">
        <v>15</v>
      </c>
      <c r="AW102" s="38">
        <v>42038</v>
      </c>
      <c r="AX102" s="37" t="s">
        <v>118</v>
      </c>
      <c r="AY102" s="38">
        <v>42038</v>
      </c>
      <c r="CF102" s="38">
        <v>42053</v>
      </c>
    </row>
    <row r="103" spans="2:85">
      <c r="B103" s="25" t="s">
        <v>7339</v>
      </c>
      <c r="C103" s="25">
        <v>1317560</v>
      </c>
      <c r="D103" s="25" t="s">
        <v>3538</v>
      </c>
      <c r="H103" s="25" t="s">
        <v>7340</v>
      </c>
      <c r="I103" s="25" t="s">
        <v>3050</v>
      </c>
      <c r="T103" s="25" t="s">
        <v>2718</v>
      </c>
      <c r="U103" s="25" t="s">
        <v>2718</v>
      </c>
      <c r="V103" s="25" t="s">
        <v>61</v>
      </c>
      <c r="W103" s="25" t="s">
        <v>7341</v>
      </c>
      <c r="AH103" s="25" t="s">
        <v>7342</v>
      </c>
      <c r="AI103" s="25" t="s">
        <v>61</v>
      </c>
      <c r="AJ103" s="25">
        <v>3015488251</v>
      </c>
      <c r="AL103" s="25" t="s">
        <v>91</v>
      </c>
      <c r="AP103" s="25">
        <v>12</v>
      </c>
      <c r="AQ103" s="34">
        <v>42051</v>
      </c>
      <c r="AR103" s="34">
        <v>42044</v>
      </c>
      <c r="AS103" s="46">
        <f t="shared" si="4"/>
        <v>-7</v>
      </c>
      <c r="AT103" s="25" t="s">
        <v>792</v>
      </c>
      <c r="AU103" s="25" t="s">
        <v>15</v>
      </c>
      <c r="AW103" s="38">
        <v>42044</v>
      </c>
      <c r="AX103" s="37" t="s">
        <v>118</v>
      </c>
      <c r="AY103" s="38">
        <v>42044</v>
      </c>
    </row>
    <row r="104" spans="2:85">
      <c r="B104" s="25" t="s">
        <v>7343</v>
      </c>
      <c r="C104" s="25" t="s">
        <v>7344</v>
      </c>
      <c r="D104" s="25" t="s">
        <v>3686</v>
      </c>
      <c r="H104" s="25" t="s">
        <v>7345</v>
      </c>
      <c r="I104" s="25" t="s">
        <v>3050</v>
      </c>
      <c r="T104" s="25" t="s">
        <v>2718</v>
      </c>
      <c r="U104" s="25" t="s">
        <v>2718</v>
      </c>
      <c r="V104" s="25" t="s">
        <v>61</v>
      </c>
      <c r="W104" s="25" t="s">
        <v>82</v>
      </c>
      <c r="X104" s="25" t="s">
        <v>80</v>
      </c>
      <c r="Y104" s="25">
        <v>39</v>
      </c>
      <c r="Z104" s="25" t="s">
        <v>170</v>
      </c>
      <c r="AA104" s="25" t="s">
        <v>66</v>
      </c>
      <c r="AB104" s="25">
        <v>24</v>
      </c>
      <c r="AC104" s="25" t="s">
        <v>183</v>
      </c>
      <c r="AD104" s="25">
        <v>160</v>
      </c>
      <c r="AG104" s="25">
        <v>109</v>
      </c>
      <c r="AH104" s="25" t="str">
        <f>CONCATENATE(X104," ",Y104," ",Z104," ",AA104," ",AB104," ",AC104," ",AD104," ",AE104," ",AF104," ",AG104)</f>
        <v>CL 39 D SUR 24 EE 160   109</v>
      </c>
      <c r="AI104" s="25" t="s">
        <v>61</v>
      </c>
      <c r="AJ104" s="25" t="s">
        <v>61</v>
      </c>
      <c r="AK104" s="25" t="s">
        <v>454</v>
      </c>
      <c r="AP104" s="25">
        <v>6</v>
      </c>
      <c r="AQ104" s="34">
        <v>42052</v>
      </c>
      <c r="AR104" s="34">
        <v>42052</v>
      </c>
      <c r="AS104" s="46">
        <f t="shared" si="4"/>
        <v>0</v>
      </c>
      <c r="AT104" s="25" t="s">
        <v>815</v>
      </c>
      <c r="AU104" s="25" t="s">
        <v>15</v>
      </c>
      <c r="BV104" s="38">
        <v>42052</v>
      </c>
      <c r="BW104" s="38">
        <v>42052</v>
      </c>
    </row>
    <row r="105" spans="2:85">
      <c r="B105" s="25" t="s">
        <v>7346</v>
      </c>
      <c r="C105" s="25" t="s">
        <v>7347</v>
      </c>
      <c r="D105" s="25" t="s">
        <v>3686</v>
      </c>
      <c r="H105" s="25" t="s">
        <v>7348</v>
      </c>
      <c r="I105" s="25" t="s">
        <v>3752</v>
      </c>
      <c r="T105" s="25" t="s">
        <v>2718</v>
      </c>
      <c r="U105" s="25" t="s">
        <v>2718</v>
      </c>
      <c r="V105" s="25">
        <v>3394000</v>
      </c>
      <c r="W105" s="25" t="s">
        <v>7349</v>
      </c>
      <c r="AH105" s="25" t="s">
        <v>7350</v>
      </c>
      <c r="AI105" s="46">
        <v>14947292</v>
      </c>
      <c r="AJ105" s="25" t="s">
        <v>61</v>
      </c>
      <c r="AL105" s="25" t="s">
        <v>998</v>
      </c>
      <c r="AP105" s="25">
        <v>13</v>
      </c>
      <c r="AQ105" s="34">
        <v>42051</v>
      </c>
      <c r="AS105" s="46">
        <f t="shared" si="4"/>
        <v>-42051</v>
      </c>
      <c r="AT105" s="25" t="s">
        <v>806</v>
      </c>
      <c r="AU105" s="25" t="s">
        <v>15</v>
      </c>
      <c r="AV105" s="25" t="s">
        <v>7351</v>
      </c>
    </row>
    <row r="106" spans="2:85">
      <c r="B106" s="25" t="s">
        <v>7352</v>
      </c>
      <c r="C106" s="25" t="s">
        <v>7353</v>
      </c>
      <c r="D106" s="25" t="s">
        <v>3591</v>
      </c>
      <c r="H106" s="25" t="s">
        <v>7291</v>
      </c>
      <c r="I106" s="25" t="s">
        <v>7354</v>
      </c>
      <c r="J106" s="25" t="s">
        <v>63</v>
      </c>
      <c r="K106" s="25">
        <v>28</v>
      </c>
      <c r="N106" s="25">
        <v>41</v>
      </c>
      <c r="O106" s="25" t="s">
        <v>83</v>
      </c>
      <c r="P106" s="25">
        <v>44</v>
      </c>
      <c r="Q106" s="25" t="s">
        <v>66</v>
      </c>
      <c r="S106" s="25">
        <v>301</v>
      </c>
      <c r="T106" s="25" t="str">
        <f t="shared" ref="T106:T116" si="6">CONCATENATE(J106," ",K106," ",L106," ",M106," ",N106," ",O106," ",P106," ",Q106," ",R106," ",S106)</f>
        <v>KR 28   41 A 44 SUR  301</v>
      </c>
      <c r="U106" s="25" t="s">
        <v>2718</v>
      </c>
      <c r="V106" s="25" t="s">
        <v>61</v>
      </c>
      <c r="W106" s="25" t="s">
        <v>5852</v>
      </c>
      <c r="X106" s="25" t="s">
        <v>63</v>
      </c>
      <c r="Y106" s="25">
        <v>26</v>
      </c>
      <c r="AB106" s="25">
        <v>41</v>
      </c>
      <c r="AC106" s="25" t="s">
        <v>83</v>
      </c>
      <c r="AD106" s="25">
        <v>70</v>
      </c>
      <c r="AE106" s="25" t="s">
        <v>66</v>
      </c>
      <c r="AF106" s="25">
        <v>3</v>
      </c>
      <c r="AG106" s="25">
        <v>311</v>
      </c>
      <c r="AH106" s="25" t="str">
        <f t="shared" si="3"/>
        <v>KR 26   41 A 70 SUR 3 311</v>
      </c>
      <c r="AI106" s="25" t="s">
        <v>61</v>
      </c>
      <c r="AJ106" s="25" t="s">
        <v>61</v>
      </c>
      <c r="AK106" s="25" t="s">
        <v>322</v>
      </c>
      <c r="AP106" s="25">
        <v>6</v>
      </c>
      <c r="AQ106" s="34">
        <v>42053</v>
      </c>
      <c r="AS106" s="46">
        <f t="shared" si="4"/>
        <v>-42053</v>
      </c>
      <c r="AT106" s="25" t="s">
        <v>806</v>
      </c>
      <c r="AU106" s="25" t="s">
        <v>15</v>
      </c>
    </row>
    <row r="107" spans="2:85">
      <c r="B107" s="25" t="s">
        <v>7355</v>
      </c>
      <c r="C107" s="25">
        <v>1317646</v>
      </c>
      <c r="D107" s="25" t="s">
        <v>3591</v>
      </c>
      <c r="H107" s="25" t="s">
        <v>7291</v>
      </c>
      <c r="I107" s="25" t="s">
        <v>7356</v>
      </c>
      <c r="J107" s="25" t="s">
        <v>63</v>
      </c>
      <c r="K107" s="25">
        <v>29</v>
      </c>
      <c r="L107" s="25" t="s">
        <v>170</v>
      </c>
      <c r="N107" s="25">
        <v>41</v>
      </c>
      <c r="P107" s="25">
        <v>17</v>
      </c>
      <c r="Q107" s="25" t="s">
        <v>66</v>
      </c>
      <c r="T107" s="25" t="str">
        <f t="shared" si="6"/>
        <v xml:space="preserve">KR 29 D  41  17 SUR  </v>
      </c>
      <c r="U107" s="46">
        <v>32332562</v>
      </c>
      <c r="V107" s="25">
        <v>5972158</v>
      </c>
      <c r="W107" s="25" t="s">
        <v>82</v>
      </c>
      <c r="X107" s="25" t="s">
        <v>63</v>
      </c>
      <c r="Y107" s="25">
        <v>29</v>
      </c>
      <c r="Z107" s="25" t="s">
        <v>170</v>
      </c>
      <c r="AB107" s="25">
        <v>40</v>
      </c>
      <c r="AC107" s="25" t="s">
        <v>72</v>
      </c>
      <c r="AD107" s="25">
        <v>37</v>
      </c>
      <c r="AE107" s="25" t="s">
        <v>66</v>
      </c>
      <c r="AH107" s="25" t="str">
        <f t="shared" si="3"/>
        <v xml:space="preserve">KR 29 D  40 F 37 SUR  </v>
      </c>
      <c r="AI107" s="25" t="s">
        <v>61</v>
      </c>
      <c r="AJ107" s="25" t="s">
        <v>61</v>
      </c>
      <c r="AK107" s="25" t="s">
        <v>322</v>
      </c>
      <c r="AP107" s="25">
        <v>6</v>
      </c>
      <c r="AQ107" s="34">
        <v>42054</v>
      </c>
      <c r="AS107" s="46">
        <f t="shared" si="4"/>
        <v>-42054</v>
      </c>
      <c r="AT107" s="25" t="s">
        <v>806</v>
      </c>
      <c r="AU107" s="25" t="s">
        <v>15</v>
      </c>
    </row>
    <row r="108" spans="2:85">
      <c r="B108" s="25" t="s">
        <v>7357</v>
      </c>
      <c r="C108" s="25">
        <v>1317661</v>
      </c>
      <c r="E108" s="25" t="s">
        <v>101</v>
      </c>
      <c r="H108" s="25" t="s">
        <v>7358</v>
      </c>
      <c r="I108" s="25" t="s">
        <v>7359</v>
      </c>
      <c r="J108" s="25" t="s">
        <v>63</v>
      </c>
      <c r="K108" s="25">
        <v>42</v>
      </c>
      <c r="L108" s="25" t="s">
        <v>83</v>
      </c>
      <c r="N108" s="25">
        <v>41</v>
      </c>
      <c r="P108" s="25">
        <v>18</v>
      </c>
      <c r="Q108" s="25" t="s">
        <v>66</v>
      </c>
      <c r="T108" s="25" t="str">
        <f t="shared" si="6"/>
        <v xml:space="preserve">KR 42 A  41  18 SUR  </v>
      </c>
      <c r="U108" s="46">
        <v>38261175</v>
      </c>
      <c r="V108" s="25">
        <v>2764365</v>
      </c>
      <c r="W108" s="25" t="s">
        <v>7360</v>
      </c>
      <c r="X108" s="25" t="s">
        <v>63</v>
      </c>
      <c r="Y108" s="25">
        <v>42</v>
      </c>
      <c r="Z108" s="25" t="s">
        <v>83</v>
      </c>
      <c r="AB108" s="25">
        <v>41</v>
      </c>
      <c r="AD108" s="25">
        <v>18</v>
      </c>
      <c r="AE108" s="25" t="s">
        <v>66</v>
      </c>
      <c r="AH108" s="25" t="str">
        <f t="shared" si="3"/>
        <v xml:space="preserve">KR 42 A  41  18 SUR  </v>
      </c>
      <c r="AI108" s="25" t="s">
        <v>61</v>
      </c>
      <c r="AJ108" s="25" t="s">
        <v>61</v>
      </c>
      <c r="AK108" s="25" t="s">
        <v>67</v>
      </c>
      <c r="AP108" s="25">
        <v>7</v>
      </c>
      <c r="AQ108" s="34">
        <v>42054</v>
      </c>
      <c r="AS108" s="46">
        <f t="shared" si="4"/>
        <v>-42054</v>
      </c>
      <c r="AT108" s="25" t="s">
        <v>792</v>
      </c>
      <c r="AU108" s="25" t="s">
        <v>15</v>
      </c>
      <c r="AW108" s="38">
        <v>42101</v>
      </c>
      <c r="AX108" s="37" t="s">
        <v>85</v>
      </c>
      <c r="AY108" s="38">
        <v>42101</v>
      </c>
    </row>
    <row r="109" spans="2:85">
      <c r="B109" s="25" t="s">
        <v>7361</v>
      </c>
      <c r="C109" s="25" t="s">
        <v>7362</v>
      </c>
      <c r="D109" s="25" t="s">
        <v>94</v>
      </c>
      <c r="H109" s="25" t="s">
        <v>7363</v>
      </c>
      <c r="I109" s="25" t="s">
        <v>7364</v>
      </c>
      <c r="J109" s="25" t="s">
        <v>80</v>
      </c>
      <c r="K109" s="25">
        <v>48</v>
      </c>
      <c r="M109" s="25" t="s">
        <v>66</v>
      </c>
      <c r="N109" s="25">
        <v>39</v>
      </c>
      <c r="O109" s="25" t="s">
        <v>104</v>
      </c>
      <c r="P109" s="25">
        <v>3</v>
      </c>
      <c r="T109" s="25" t="str">
        <f t="shared" si="6"/>
        <v xml:space="preserve">CL 48  SUR 39 B 3   </v>
      </c>
      <c r="U109" s="25" t="s">
        <v>2718</v>
      </c>
      <c r="V109" s="25">
        <v>3320598</v>
      </c>
      <c r="W109" s="25" t="s">
        <v>7365</v>
      </c>
      <c r="X109" s="25" t="s">
        <v>80</v>
      </c>
      <c r="Y109" s="25">
        <v>48</v>
      </c>
      <c r="AA109" s="25" t="s">
        <v>66</v>
      </c>
      <c r="AB109" s="25">
        <v>39</v>
      </c>
      <c r="AC109" s="25" t="s">
        <v>104</v>
      </c>
      <c r="AD109" s="25">
        <v>3</v>
      </c>
      <c r="AH109" s="25" t="str">
        <f t="shared" si="3"/>
        <v xml:space="preserve">CL 48  SUR 39 B 3   </v>
      </c>
      <c r="AI109" s="25">
        <v>71638653</v>
      </c>
      <c r="AJ109" s="25" t="s">
        <v>7366</v>
      </c>
      <c r="AK109" s="25" t="s">
        <v>3626</v>
      </c>
      <c r="AP109" s="25">
        <v>7</v>
      </c>
      <c r="AQ109" s="34">
        <v>42058</v>
      </c>
      <c r="AR109" s="34"/>
      <c r="AS109" s="46">
        <f t="shared" si="4"/>
        <v>-42058</v>
      </c>
      <c r="AU109" s="25" t="s">
        <v>15</v>
      </c>
      <c r="AW109" s="38"/>
      <c r="AY109" s="38"/>
    </row>
    <row r="110" spans="2:85">
      <c r="B110" s="25" t="s">
        <v>7367</v>
      </c>
      <c r="C110" s="25">
        <v>1305868</v>
      </c>
      <c r="G110" s="25" t="s">
        <v>7368</v>
      </c>
      <c r="H110" s="25" t="s">
        <v>4887</v>
      </c>
      <c r="I110" s="25" t="s">
        <v>3050</v>
      </c>
      <c r="T110" s="25" t="s">
        <v>2718</v>
      </c>
      <c r="U110" s="25" t="s">
        <v>2718</v>
      </c>
      <c r="V110" s="25">
        <v>3394000</v>
      </c>
      <c r="W110" s="25" t="s">
        <v>7369</v>
      </c>
      <c r="X110" s="25" t="s">
        <v>80</v>
      </c>
      <c r="Y110" s="25">
        <v>46</v>
      </c>
      <c r="Z110" s="25" t="s">
        <v>315</v>
      </c>
      <c r="AA110" s="25" t="s">
        <v>66</v>
      </c>
      <c r="AB110" s="25">
        <v>42</v>
      </c>
      <c r="AC110" s="25" t="s">
        <v>104</v>
      </c>
      <c r="AD110" s="25">
        <v>54</v>
      </c>
      <c r="AH110" s="25" t="str">
        <f t="shared" si="3"/>
        <v xml:space="preserve">CL 46 E SUR 42 B 54   </v>
      </c>
      <c r="AI110" s="46">
        <v>900579501</v>
      </c>
      <c r="AJ110" s="25">
        <v>3026812</v>
      </c>
      <c r="AK110" s="25" t="s">
        <v>316</v>
      </c>
      <c r="AP110" s="25">
        <v>7</v>
      </c>
      <c r="AQ110" s="34">
        <v>42060</v>
      </c>
      <c r="AR110" s="34">
        <v>42060</v>
      </c>
      <c r="AS110" s="46">
        <f t="shared" si="4"/>
        <v>0</v>
      </c>
      <c r="AT110" s="25" t="s">
        <v>792</v>
      </c>
      <c r="AU110" s="25" t="s">
        <v>15</v>
      </c>
      <c r="AW110" s="38">
        <v>42060</v>
      </c>
      <c r="AX110" s="37" t="s">
        <v>859</v>
      </c>
      <c r="AY110" s="38">
        <v>42060</v>
      </c>
    </row>
    <row r="111" spans="2:85">
      <c r="B111" s="25" t="s">
        <v>7370</v>
      </c>
      <c r="C111" s="25">
        <v>1317840</v>
      </c>
      <c r="D111" s="25" t="s">
        <v>3686</v>
      </c>
      <c r="H111" s="25" t="s">
        <v>7371</v>
      </c>
      <c r="I111" s="25" t="s">
        <v>231</v>
      </c>
      <c r="T111" s="25" t="s">
        <v>7372</v>
      </c>
      <c r="U111" s="25" t="s">
        <v>2718</v>
      </c>
      <c r="V111" s="25" t="s">
        <v>61</v>
      </c>
      <c r="W111" s="25" t="s">
        <v>3942</v>
      </c>
      <c r="X111" s="25" t="s">
        <v>80</v>
      </c>
      <c r="Y111" s="25">
        <v>46</v>
      </c>
      <c r="Z111" s="25" t="s">
        <v>83</v>
      </c>
      <c r="AA111" s="25" t="s">
        <v>66</v>
      </c>
      <c r="AB111" s="25">
        <v>37</v>
      </c>
      <c r="AD111" s="25">
        <v>94</v>
      </c>
      <c r="AF111" s="25" t="s">
        <v>7373</v>
      </c>
      <c r="AH111" s="25" t="str">
        <f t="shared" si="3"/>
        <v xml:space="preserve">CL 46 A SUR 37  94  1er Piso </v>
      </c>
      <c r="AI111" s="25" t="s">
        <v>2718</v>
      </c>
      <c r="AJ111" s="25" t="s">
        <v>2718</v>
      </c>
      <c r="AK111" s="25" t="s">
        <v>3626</v>
      </c>
      <c r="AP111" s="25">
        <v>7</v>
      </c>
      <c r="AQ111" s="34">
        <v>42061</v>
      </c>
      <c r="AR111" s="34">
        <v>42065</v>
      </c>
      <c r="AS111" s="46">
        <f t="shared" si="4"/>
        <v>4</v>
      </c>
      <c r="AT111" s="25" t="s">
        <v>792</v>
      </c>
      <c r="AU111" s="25" t="s">
        <v>15</v>
      </c>
      <c r="AV111" s="25" t="s">
        <v>7374</v>
      </c>
      <c r="AW111" s="38">
        <v>42065</v>
      </c>
      <c r="AX111" s="37" t="s">
        <v>7375</v>
      </c>
      <c r="AY111" s="38">
        <v>42065</v>
      </c>
    </row>
    <row r="112" spans="2:85">
      <c r="B112" s="25" t="s">
        <v>7376</v>
      </c>
      <c r="C112" s="25">
        <v>1317825</v>
      </c>
      <c r="D112" s="25" t="s">
        <v>3538</v>
      </c>
      <c r="H112" s="25" t="s">
        <v>7377</v>
      </c>
      <c r="I112" s="25" t="s">
        <v>7378</v>
      </c>
      <c r="J112" s="25" t="s">
        <v>80</v>
      </c>
      <c r="K112" s="25">
        <v>39</v>
      </c>
      <c r="M112" s="25" t="s">
        <v>3362</v>
      </c>
      <c r="N112" s="25">
        <v>24</v>
      </c>
      <c r="O112" s="25" t="s">
        <v>183</v>
      </c>
      <c r="P112" s="25">
        <v>128</v>
      </c>
      <c r="S112" s="25">
        <v>109</v>
      </c>
      <c r="T112" s="25" t="str">
        <f t="shared" si="6"/>
        <v>CL 39  sur 24 EE 128   109</v>
      </c>
      <c r="U112" s="25">
        <v>1037617508</v>
      </c>
      <c r="V112" s="25">
        <v>2764016</v>
      </c>
      <c r="W112" s="25" t="s">
        <v>7379</v>
      </c>
      <c r="X112" s="25" t="s">
        <v>80</v>
      </c>
      <c r="Y112" s="25">
        <v>39</v>
      </c>
      <c r="AA112" s="25" t="s">
        <v>66</v>
      </c>
      <c r="AB112" s="25">
        <v>24</v>
      </c>
      <c r="AC112" s="25" t="s">
        <v>183</v>
      </c>
      <c r="AD112" s="25">
        <v>128</v>
      </c>
      <c r="AH112" s="25" t="str">
        <f t="shared" si="3"/>
        <v xml:space="preserve">CL 39  SUR 24 EE 128   </v>
      </c>
      <c r="AI112" s="25" t="s">
        <v>2718</v>
      </c>
      <c r="AJ112" s="25" t="s">
        <v>2718</v>
      </c>
      <c r="AK112" s="25" t="s">
        <v>454</v>
      </c>
      <c r="AP112" s="25">
        <v>6</v>
      </c>
      <c r="AQ112" s="34">
        <v>42060</v>
      </c>
      <c r="AS112" s="46">
        <f t="shared" si="4"/>
        <v>-42060</v>
      </c>
      <c r="AT112" s="25" t="s">
        <v>792</v>
      </c>
      <c r="AU112" s="25" t="s">
        <v>15</v>
      </c>
    </row>
    <row r="113" spans="2:51">
      <c r="B113" s="25" t="s">
        <v>7380</v>
      </c>
      <c r="C113" s="25">
        <v>1317853</v>
      </c>
      <c r="D113" s="25" t="s">
        <v>3538</v>
      </c>
      <c r="E113" s="25" t="s">
        <v>101</v>
      </c>
      <c r="H113" s="25" t="s">
        <v>7381</v>
      </c>
      <c r="I113" s="25" t="s">
        <v>60</v>
      </c>
      <c r="T113" s="25" t="s">
        <v>7382</v>
      </c>
      <c r="U113" s="25" t="s">
        <v>2718</v>
      </c>
      <c r="V113" s="25" t="s">
        <v>61</v>
      </c>
      <c r="W113" s="25" t="s">
        <v>82</v>
      </c>
      <c r="AH113" s="25" t="s">
        <v>7382</v>
      </c>
      <c r="AI113" s="25" t="s">
        <v>2718</v>
      </c>
      <c r="AJ113" s="25" t="s">
        <v>2718</v>
      </c>
      <c r="AL113" s="25" t="s">
        <v>998</v>
      </c>
      <c r="AP113" s="25">
        <v>13</v>
      </c>
      <c r="AQ113" s="34">
        <v>42058</v>
      </c>
      <c r="AR113" s="34">
        <v>42058</v>
      </c>
      <c r="AS113" s="46">
        <f t="shared" si="4"/>
        <v>0</v>
      </c>
      <c r="AT113" s="25" t="s">
        <v>792</v>
      </c>
      <c r="AU113" s="25" t="s">
        <v>15</v>
      </c>
      <c r="AW113" s="38">
        <v>42058</v>
      </c>
      <c r="AX113" s="37" t="s">
        <v>253</v>
      </c>
      <c r="AY113" s="38">
        <v>42061</v>
      </c>
    </row>
    <row r="114" spans="2:51">
      <c r="B114" s="25" t="s">
        <v>7383</v>
      </c>
      <c r="C114" s="25" t="s">
        <v>7384</v>
      </c>
      <c r="D114" s="25" t="s">
        <v>94</v>
      </c>
      <c r="H114" s="25" t="s">
        <v>7385</v>
      </c>
      <c r="I114" s="25" t="s">
        <v>60</v>
      </c>
      <c r="J114" s="25" t="s">
        <v>63</v>
      </c>
      <c r="K114" s="25">
        <v>40</v>
      </c>
      <c r="L114" s="25" t="s">
        <v>104</v>
      </c>
      <c r="N114" s="25">
        <v>52</v>
      </c>
      <c r="O114" s="25" t="s">
        <v>104</v>
      </c>
      <c r="P114" s="25">
        <v>17</v>
      </c>
      <c r="Q114" s="25" t="s">
        <v>66</v>
      </c>
      <c r="S114" s="25" t="s">
        <v>7386</v>
      </c>
      <c r="T114" s="25" t="str">
        <f t="shared" si="6"/>
        <v>KR 40 B  52 B 17 SUR  Parte Baja</v>
      </c>
      <c r="U114" s="25" t="s">
        <v>2718</v>
      </c>
      <c r="V114" s="25" t="s">
        <v>61</v>
      </c>
      <c r="W114" s="25" t="s">
        <v>7387</v>
      </c>
      <c r="X114" s="25" t="s">
        <v>63</v>
      </c>
      <c r="Y114" s="25">
        <v>40</v>
      </c>
      <c r="Z114" s="25" t="s">
        <v>104</v>
      </c>
      <c r="AB114" s="25">
        <v>52</v>
      </c>
      <c r="AC114" s="25" t="s">
        <v>104</v>
      </c>
      <c r="AD114" s="25">
        <v>17</v>
      </c>
      <c r="AE114" s="25" t="s">
        <v>66</v>
      </c>
      <c r="AG114" s="25" t="s">
        <v>7386</v>
      </c>
      <c r="AH114" s="25" t="str">
        <f t="shared" si="3"/>
        <v>KR 40 B  52 B 17 SUR  Parte Baja</v>
      </c>
      <c r="AI114" s="25">
        <v>3435877</v>
      </c>
      <c r="AJ114" s="25">
        <v>2706785</v>
      </c>
      <c r="AK114" s="25" t="s">
        <v>449</v>
      </c>
      <c r="AP114" s="25">
        <v>3</v>
      </c>
      <c r="AQ114" s="34">
        <v>42061</v>
      </c>
      <c r="AS114" s="46">
        <f t="shared" si="4"/>
        <v>-42061</v>
      </c>
      <c r="AT114" s="25" t="s">
        <v>792</v>
      </c>
      <c r="AU114" s="25" t="s">
        <v>15</v>
      </c>
      <c r="AV114" s="34">
        <v>42082</v>
      </c>
    </row>
    <row r="115" spans="2:51">
      <c r="B115" s="25" t="s">
        <v>7388</v>
      </c>
      <c r="C115" s="25" t="s">
        <v>7389</v>
      </c>
      <c r="D115" s="25" t="s">
        <v>94</v>
      </c>
      <c r="G115" s="25" t="s">
        <v>7390</v>
      </c>
      <c r="H115" s="25" t="s">
        <v>7391</v>
      </c>
      <c r="I115" s="25" t="s">
        <v>60</v>
      </c>
      <c r="J115" s="25" t="s">
        <v>80</v>
      </c>
      <c r="K115" s="25">
        <v>49</v>
      </c>
      <c r="N115" s="25">
        <v>80</v>
      </c>
      <c r="P115" s="25">
        <v>35</v>
      </c>
      <c r="T115" s="25" t="str">
        <f t="shared" si="6"/>
        <v xml:space="preserve">CL 49   80  35   </v>
      </c>
      <c r="U115" s="25" t="s">
        <v>2718</v>
      </c>
      <c r="V115" s="25" t="s">
        <v>61</v>
      </c>
      <c r="W115" s="25" t="s">
        <v>7392</v>
      </c>
      <c r="X115" s="25" t="s">
        <v>80</v>
      </c>
      <c r="Y115" s="25">
        <v>49</v>
      </c>
      <c r="AB115" s="25">
        <v>80</v>
      </c>
      <c r="AD115" s="25">
        <v>35</v>
      </c>
      <c r="AH115" s="25" t="str">
        <f t="shared" si="3"/>
        <v xml:space="preserve">CL 49   80  35   </v>
      </c>
      <c r="AI115" s="25">
        <v>43267731</v>
      </c>
      <c r="AJ115" s="25" t="s">
        <v>7393</v>
      </c>
      <c r="AK115" s="25" t="s">
        <v>374</v>
      </c>
      <c r="AP115" s="25">
        <v>4</v>
      </c>
      <c r="AQ115" s="34">
        <v>42061</v>
      </c>
      <c r="AS115" s="46">
        <f t="shared" si="4"/>
        <v>-42061</v>
      </c>
      <c r="AT115" s="25" t="s">
        <v>792</v>
      </c>
      <c r="AU115" s="25" t="s">
        <v>15</v>
      </c>
      <c r="AV115" s="34">
        <v>42118</v>
      </c>
    </row>
    <row r="116" spans="2:51">
      <c r="B116" s="25" t="s">
        <v>7394</v>
      </c>
      <c r="C116" s="25">
        <v>1317795</v>
      </c>
      <c r="D116" s="25" t="s">
        <v>125</v>
      </c>
      <c r="G116" s="25" t="s">
        <v>7395</v>
      </c>
      <c r="H116" s="25" t="s">
        <v>7396</v>
      </c>
      <c r="I116" s="25" t="s">
        <v>7397</v>
      </c>
      <c r="J116" s="25" t="s">
        <v>80</v>
      </c>
      <c r="K116" s="25">
        <v>29</v>
      </c>
      <c r="M116" s="25" t="s">
        <v>66</v>
      </c>
      <c r="N116" s="25">
        <v>46</v>
      </c>
      <c r="P116" s="25">
        <v>51</v>
      </c>
      <c r="T116" s="25" t="str">
        <f t="shared" si="6"/>
        <v xml:space="preserve">CL 29  SUR 46  51   </v>
      </c>
      <c r="U116" s="25">
        <v>32335026</v>
      </c>
      <c r="V116" s="25">
        <v>3764042</v>
      </c>
      <c r="W116" s="25" t="s">
        <v>82</v>
      </c>
      <c r="X116" s="25" t="s">
        <v>63</v>
      </c>
      <c r="Y116" s="25">
        <v>48</v>
      </c>
      <c r="AB116" s="25">
        <v>29</v>
      </c>
      <c r="AE116" s="25" t="s">
        <v>66</v>
      </c>
      <c r="AH116" s="25" t="str">
        <f t="shared" si="3"/>
        <v xml:space="preserve">KR 48   29   SUR  </v>
      </c>
      <c r="AI116" s="25" t="s">
        <v>61</v>
      </c>
      <c r="AJ116" s="25" t="s">
        <v>61</v>
      </c>
      <c r="AK116" s="25" t="s">
        <v>404</v>
      </c>
      <c r="AP116" s="25">
        <v>2</v>
      </c>
      <c r="AQ116" s="34">
        <v>42060</v>
      </c>
      <c r="AS116" s="46">
        <f t="shared" si="4"/>
        <v>-42060</v>
      </c>
      <c r="AT116" s="25" t="s">
        <v>792</v>
      </c>
      <c r="AU116" s="25" t="s">
        <v>15</v>
      </c>
    </row>
    <row r="117" spans="2:51">
      <c r="B117" s="25" t="s">
        <v>7398</v>
      </c>
      <c r="C117" s="25" t="s">
        <v>7399</v>
      </c>
      <c r="D117" s="25" t="s">
        <v>3928</v>
      </c>
      <c r="H117" s="25" t="s">
        <v>7400</v>
      </c>
      <c r="I117" s="25" t="s">
        <v>273</v>
      </c>
      <c r="W117" s="25" t="s">
        <v>82</v>
      </c>
      <c r="X117" s="25" t="s">
        <v>80</v>
      </c>
      <c r="Y117" s="25">
        <v>41</v>
      </c>
      <c r="Z117" s="25" t="s">
        <v>83</v>
      </c>
      <c r="AA117" s="25" t="s">
        <v>66</v>
      </c>
      <c r="AB117" s="25">
        <v>31</v>
      </c>
      <c r="AD117" s="25">
        <v>13</v>
      </c>
      <c r="AF117" s="25" t="s">
        <v>7401</v>
      </c>
      <c r="AG117" s="25" t="s">
        <v>7402</v>
      </c>
      <c r="AH117" s="25" t="str">
        <f t="shared" si="3"/>
        <v>CL 41 A SUR 31  13  Bloque 1,7 Primer Piso</v>
      </c>
      <c r="AI117" s="25" t="s">
        <v>61</v>
      </c>
      <c r="AJ117" s="25" t="s">
        <v>61</v>
      </c>
      <c r="AK117" s="25" t="s">
        <v>67</v>
      </c>
      <c r="AP117" s="25">
        <v>7</v>
      </c>
      <c r="AQ117" s="34">
        <v>42059</v>
      </c>
      <c r="AS117" s="46">
        <f t="shared" si="4"/>
        <v>-42059</v>
      </c>
      <c r="AT117" s="25" t="s">
        <v>792</v>
      </c>
      <c r="AU117" s="25" t="s">
        <v>15</v>
      </c>
    </row>
    <row r="118" spans="2:51">
      <c r="B118" s="25" t="s">
        <v>7403</v>
      </c>
      <c r="C118" s="25">
        <v>1317740</v>
      </c>
      <c r="D118" s="25" t="s">
        <v>3591</v>
      </c>
      <c r="G118" s="25" t="s">
        <v>7404</v>
      </c>
      <c r="H118" s="25" t="s">
        <v>7405</v>
      </c>
      <c r="I118" s="25" t="s">
        <v>7406</v>
      </c>
      <c r="W118" s="25" t="s">
        <v>82</v>
      </c>
      <c r="AH118" s="25" t="s">
        <v>7407</v>
      </c>
      <c r="AK118" s="25" t="s">
        <v>959</v>
      </c>
      <c r="AP118" s="25">
        <v>7</v>
      </c>
      <c r="AQ118" s="34">
        <v>42058</v>
      </c>
      <c r="AS118" s="46">
        <f t="shared" si="4"/>
        <v>-42058</v>
      </c>
      <c r="AT118" s="25" t="s">
        <v>792</v>
      </c>
      <c r="AU118" s="25" t="s">
        <v>202</v>
      </c>
    </row>
    <row r="119" spans="2:51">
      <c r="B119" s="25" t="s">
        <v>7408</v>
      </c>
      <c r="C119" s="25" t="s">
        <v>7409</v>
      </c>
      <c r="D119" s="25" t="s">
        <v>3591</v>
      </c>
      <c r="H119" s="25" t="s">
        <v>7410</v>
      </c>
      <c r="I119" s="25" t="s">
        <v>273</v>
      </c>
      <c r="W119" s="25" t="s">
        <v>7411</v>
      </c>
      <c r="AH119" s="25" t="str">
        <f t="shared" si="3"/>
        <v xml:space="preserve">         </v>
      </c>
      <c r="AK119" s="25" t="s">
        <v>3675</v>
      </c>
      <c r="AP119" s="25">
        <v>6</v>
      </c>
      <c r="AQ119" s="34">
        <v>42057</v>
      </c>
      <c r="AS119" s="46">
        <f t="shared" si="4"/>
        <v>-42057</v>
      </c>
      <c r="AT119" s="25" t="s">
        <v>792</v>
      </c>
      <c r="AU119" s="25" t="s">
        <v>15</v>
      </c>
      <c r="AW119" s="38">
        <v>42101</v>
      </c>
      <c r="AX119" s="37" t="s">
        <v>85</v>
      </c>
      <c r="AY119" s="38">
        <v>42101</v>
      </c>
    </row>
    <row r="120" spans="2:51">
      <c r="B120" s="25" t="s">
        <v>7412</v>
      </c>
      <c r="C120" s="25" t="s">
        <v>7413</v>
      </c>
      <c r="D120" s="25" t="s">
        <v>3591</v>
      </c>
      <c r="H120" s="25" t="s">
        <v>7414</v>
      </c>
      <c r="I120" s="25" t="s">
        <v>7415</v>
      </c>
      <c r="J120" s="25" t="s">
        <v>80</v>
      </c>
      <c r="K120" s="25">
        <v>40</v>
      </c>
      <c r="M120" s="25" t="s">
        <v>66</v>
      </c>
      <c r="N120" s="25">
        <v>24</v>
      </c>
      <c r="O120" s="25" t="s">
        <v>183</v>
      </c>
      <c r="P120" s="25">
        <v>30</v>
      </c>
      <c r="T120" s="25" t="str">
        <f>CONCATENATE(J120," ",K120," ",L120," ",M120," ",N120," ",O120," ",P120," ",Q120," ",R120," ",S120)</f>
        <v xml:space="preserve">CL 40  SUR 24 EE 30   </v>
      </c>
      <c r="U120" s="25">
        <v>8261486</v>
      </c>
      <c r="V120" s="25">
        <v>3325028</v>
      </c>
      <c r="W120" s="25" t="s">
        <v>7416</v>
      </c>
      <c r="AH120" s="25" t="str">
        <f t="shared" si="3"/>
        <v xml:space="preserve">         </v>
      </c>
      <c r="AK120" s="25" t="s">
        <v>191</v>
      </c>
      <c r="AL120" s="25" t="s">
        <v>191</v>
      </c>
      <c r="AP120" s="25">
        <v>11</v>
      </c>
      <c r="AQ120" s="34">
        <v>42053</v>
      </c>
      <c r="AS120" s="46">
        <f t="shared" si="4"/>
        <v>-42053</v>
      </c>
      <c r="AT120" s="25" t="s">
        <v>792</v>
      </c>
      <c r="AU120" s="25" t="s">
        <v>15</v>
      </c>
    </row>
    <row r="121" spans="2:51">
      <c r="B121" s="25" t="s">
        <v>7417</v>
      </c>
      <c r="C121" s="25">
        <v>1317730</v>
      </c>
      <c r="D121" s="25" t="s">
        <v>3928</v>
      </c>
      <c r="H121" s="25" t="s">
        <v>7418</v>
      </c>
      <c r="I121" s="25" t="s">
        <v>231</v>
      </c>
      <c r="W121" s="25" t="s">
        <v>7419</v>
      </c>
      <c r="X121" s="25" t="s">
        <v>63</v>
      </c>
      <c r="Y121" s="25">
        <v>36</v>
      </c>
      <c r="AB121" s="25">
        <v>39</v>
      </c>
      <c r="AD121" s="25">
        <v>41</v>
      </c>
      <c r="AE121" s="25" t="s">
        <v>66</v>
      </c>
      <c r="AH121" s="25" t="str">
        <f t="shared" si="3"/>
        <v xml:space="preserve">KR 36   39  41 SUR  </v>
      </c>
      <c r="AK121" s="25" t="s">
        <v>211</v>
      </c>
      <c r="AP121" s="25">
        <v>9</v>
      </c>
      <c r="AQ121" s="34">
        <v>42058</v>
      </c>
      <c r="AS121" s="46">
        <f t="shared" si="4"/>
        <v>-42058</v>
      </c>
      <c r="AT121" s="25" t="s">
        <v>792</v>
      </c>
      <c r="AU121" s="25" t="s">
        <v>15</v>
      </c>
      <c r="AV121" s="25" t="s">
        <v>7277</v>
      </c>
    </row>
    <row r="122" spans="2:51">
      <c r="B122" s="25" t="s">
        <v>7420</v>
      </c>
      <c r="C122" s="25">
        <v>1317732</v>
      </c>
      <c r="D122" s="25" t="s">
        <v>3928</v>
      </c>
      <c r="H122" s="25" t="s">
        <v>7421</v>
      </c>
      <c r="I122" s="25" t="s">
        <v>231</v>
      </c>
      <c r="W122" s="25" t="s">
        <v>82</v>
      </c>
      <c r="X122" s="25" t="s">
        <v>80</v>
      </c>
      <c r="Y122" s="25">
        <v>21</v>
      </c>
      <c r="AA122" s="25" t="s">
        <v>66</v>
      </c>
      <c r="AB122" s="25">
        <v>41</v>
      </c>
      <c r="AC122" s="25" t="s">
        <v>298</v>
      </c>
      <c r="AD122" s="25">
        <v>40</v>
      </c>
      <c r="AG122" s="25" t="s">
        <v>7422</v>
      </c>
      <c r="AH122" s="25" t="str">
        <f t="shared" si="3"/>
        <v>CL 21  SUR 41 AA 40   Arriba supermercado Euro</v>
      </c>
      <c r="AI122" s="25" t="s">
        <v>61</v>
      </c>
      <c r="AJ122" s="25" t="s">
        <v>61</v>
      </c>
      <c r="AK122" s="25" t="s">
        <v>374</v>
      </c>
      <c r="AP122" s="25">
        <v>4</v>
      </c>
      <c r="AQ122" s="34">
        <v>42058</v>
      </c>
      <c r="AS122" s="46">
        <f t="shared" si="4"/>
        <v>-42058</v>
      </c>
      <c r="AT122" s="25" t="s">
        <v>792</v>
      </c>
      <c r="AU122" s="25" t="s">
        <v>202</v>
      </c>
    </row>
    <row r="123" spans="2:51">
      <c r="B123" s="25" t="s">
        <v>7423</v>
      </c>
      <c r="C123" s="25">
        <v>1317709</v>
      </c>
      <c r="D123" s="25" t="s">
        <v>94</v>
      </c>
      <c r="H123" s="25" t="s">
        <v>7424</v>
      </c>
      <c r="I123" s="25" t="s">
        <v>7425</v>
      </c>
      <c r="J123" s="25" t="s">
        <v>80</v>
      </c>
      <c r="K123" s="25">
        <v>25</v>
      </c>
      <c r="L123" s="25" t="s">
        <v>81</v>
      </c>
      <c r="M123" s="25" t="s">
        <v>66</v>
      </c>
      <c r="N123" s="25">
        <v>45</v>
      </c>
      <c r="P123" s="25">
        <v>37</v>
      </c>
      <c r="R123" s="25" t="s">
        <v>7426</v>
      </c>
      <c r="S123" s="25" t="s">
        <v>7427</v>
      </c>
      <c r="T123" s="25" t="str">
        <f t="shared" ref="T123:T129" si="7">CONCATENATE(J123," ",K123," ",L123," ",M123," ",N123," ",O123," ",P123," ",Q123," ",R123," ",S123)</f>
        <v>CL 25 C SUR 45  37  Apto 401 Sendero Otra Parte</v>
      </c>
      <c r="V123" s="25" t="s">
        <v>7428</v>
      </c>
      <c r="W123" s="25" t="s">
        <v>7429</v>
      </c>
      <c r="X123" s="25" t="s">
        <v>80</v>
      </c>
      <c r="Y123" s="25">
        <v>25</v>
      </c>
      <c r="Z123" s="25" t="s">
        <v>81</v>
      </c>
      <c r="AA123" s="25" t="s">
        <v>66</v>
      </c>
      <c r="AB123" s="25">
        <v>45</v>
      </c>
      <c r="AD123" s="25">
        <v>37</v>
      </c>
      <c r="AH123" s="25" t="str">
        <f t="shared" si="3"/>
        <v xml:space="preserve">CL 25 C SUR 45  37   </v>
      </c>
      <c r="AJ123" s="25" t="s">
        <v>7430</v>
      </c>
      <c r="AK123" s="25" t="s">
        <v>645</v>
      </c>
      <c r="AP123" s="25">
        <v>2</v>
      </c>
      <c r="AQ123" s="34">
        <v>42058</v>
      </c>
      <c r="AS123" s="46">
        <f t="shared" si="4"/>
        <v>-42058</v>
      </c>
      <c r="AT123" s="25" t="s">
        <v>792</v>
      </c>
      <c r="AU123" s="25" t="s">
        <v>15</v>
      </c>
      <c r="AW123" s="38">
        <v>42072</v>
      </c>
      <c r="AX123" s="37" t="s">
        <v>85</v>
      </c>
      <c r="AY123" s="38">
        <v>42073</v>
      </c>
    </row>
    <row r="124" spans="2:51">
      <c r="B124" s="25" t="s">
        <v>7431</v>
      </c>
      <c r="C124" s="25">
        <v>117356</v>
      </c>
      <c r="D124" s="25" t="s">
        <v>3686</v>
      </c>
      <c r="G124" s="25" t="s">
        <v>7432</v>
      </c>
      <c r="H124" s="25" t="s">
        <v>7433</v>
      </c>
      <c r="I124" s="25" t="s">
        <v>7434</v>
      </c>
      <c r="J124" s="25" t="s">
        <v>80</v>
      </c>
      <c r="K124" s="25">
        <v>39</v>
      </c>
      <c r="L124" s="25" t="s">
        <v>170</v>
      </c>
      <c r="N124" s="25">
        <v>24</v>
      </c>
      <c r="O124" s="25" t="s">
        <v>183</v>
      </c>
      <c r="P124" s="25">
        <v>18</v>
      </c>
      <c r="T124" s="25" t="str">
        <f t="shared" si="7"/>
        <v xml:space="preserve">CL 39 D  24 EE 18   </v>
      </c>
      <c r="V124" s="25">
        <v>2715897</v>
      </c>
      <c r="W124" s="25" t="s">
        <v>82</v>
      </c>
      <c r="X124" s="25" t="s">
        <v>63</v>
      </c>
      <c r="Y124" s="25">
        <v>43</v>
      </c>
      <c r="Z124" s="25" t="s">
        <v>83</v>
      </c>
      <c r="AB124" s="25">
        <v>49</v>
      </c>
      <c r="AC124" s="25" t="s">
        <v>170</v>
      </c>
      <c r="AE124" s="25" t="s">
        <v>66</v>
      </c>
      <c r="AH124" s="25" t="str">
        <f t="shared" si="3"/>
        <v xml:space="preserve">KR 43 A  49 D  SUR  </v>
      </c>
      <c r="AI124" s="25" t="s">
        <v>61</v>
      </c>
      <c r="AJ124" s="25" t="s">
        <v>61</v>
      </c>
      <c r="AK124" s="25" t="s">
        <v>454</v>
      </c>
      <c r="AP124" s="25">
        <v>6</v>
      </c>
      <c r="AQ124" s="34">
        <v>42055</v>
      </c>
      <c r="AS124" s="46">
        <f t="shared" si="4"/>
        <v>-42055</v>
      </c>
      <c r="AT124" s="25" t="s">
        <v>792</v>
      </c>
      <c r="AU124" s="25" t="s">
        <v>15</v>
      </c>
    </row>
    <row r="125" spans="2:51">
      <c r="B125" s="25" t="s">
        <v>7435</v>
      </c>
      <c r="C125" s="25">
        <v>1317650</v>
      </c>
      <c r="D125" s="25" t="s">
        <v>94</v>
      </c>
      <c r="H125" s="25" t="s">
        <v>7436</v>
      </c>
      <c r="I125" s="25" t="s">
        <v>7437</v>
      </c>
      <c r="J125" s="25" t="s">
        <v>146</v>
      </c>
      <c r="K125" s="25">
        <v>34</v>
      </c>
      <c r="L125" s="25" t="s">
        <v>81</v>
      </c>
      <c r="M125" s="25" t="s">
        <v>66</v>
      </c>
      <c r="N125" s="25">
        <v>31</v>
      </c>
      <c r="O125" s="25" t="s">
        <v>315</v>
      </c>
      <c r="P125" s="25">
        <v>48</v>
      </c>
      <c r="T125" s="25" t="str">
        <f t="shared" si="7"/>
        <v xml:space="preserve">TR 34 C SUR 31 E 48   </v>
      </c>
      <c r="V125" s="25">
        <v>6005159</v>
      </c>
      <c r="W125" s="25" t="s">
        <v>7438</v>
      </c>
      <c r="X125" s="25" t="s">
        <v>146</v>
      </c>
      <c r="Y125" s="25">
        <v>34</v>
      </c>
      <c r="Z125" s="25" t="s">
        <v>81</v>
      </c>
      <c r="AA125" s="25" t="s">
        <v>66</v>
      </c>
      <c r="AB125" s="25">
        <v>31</v>
      </c>
      <c r="AC125" s="25" t="s">
        <v>315</v>
      </c>
      <c r="AD125" s="25">
        <v>36</v>
      </c>
      <c r="AH125" s="25" t="str">
        <f t="shared" ref="AH125:AH188" si="8">CONCATENATE(X125," ",Y125," ",Z125," ",AA125," ",AB125," ",AC125," ",AD125," ",AE125," ",AF125," ",AG125)</f>
        <v xml:space="preserve">TR 34 C SUR 31 E 36   </v>
      </c>
      <c r="AI125" s="25" t="s">
        <v>61</v>
      </c>
      <c r="AJ125" s="25" t="s">
        <v>61</v>
      </c>
      <c r="AK125" s="25" t="s">
        <v>279</v>
      </c>
      <c r="AP125" s="25">
        <v>9</v>
      </c>
      <c r="AQ125" s="34">
        <v>42054</v>
      </c>
      <c r="AS125" s="46">
        <f t="shared" si="4"/>
        <v>-42054</v>
      </c>
      <c r="AT125" s="25" t="s">
        <v>792</v>
      </c>
      <c r="AU125" s="25" t="s">
        <v>15</v>
      </c>
      <c r="AW125" s="38">
        <v>42109</v>
      </c>
      <c r="AX125" s="37" t="s">
        <v>7439</v>
      </c>
      <c r="AY125" s="38">
        <v>42109</v>
      </c>
    </row>
    <row r="126" spans="2:51">
      <c r="B126" s="25" t="s">
        <v>7440</v>
      </c>
      <c r="C126" s="25">
        <v>1317546</v>
      </c>
      <c r="D126" s="25" t="s">
        <v>3686</v>
      </c>
      <c r="G126" s="25" t="s">
        <v>7441</v>
      </c>
      <c r="H126" s="25" t="s">
        <v>7442</v>
      </c>
      <c r="I126" s="25" t="s">
        <v>60</v>
      </c>
      <c r="T126" s="25" t="str">
        <f t="shared" si="7"/>
        <v xml:space="preserve">         </v>
      </c>
      <c r="W126" s="25" t="s">
        <v>7443</v>
      </c>
      <c r="X126" s="25" t="s">
        <v>80</v>
      </c>
      <c r="Y126" s="25">
        <v>5</v>
      </c>
      <c r="Z126" s="25" t="s">
        <v>83</v>
      </c>
      <c r="AB126" s="25">
        <v>39</v>
      </c>
      <c r="AD126" s="25">
        <v>131</v>
      </c>
      <c r="AF126" s="25" t="s">
        <v>7444</v>
      </c>
      <c r="AG126" s="25" t="s">
        <v>7445</v>
      </c>
      <c r="AH126" s="25" t="str">
        <f t="shared" si="8"/>
        <v>CL 5 A  39  131  Torre 3 Piso 4</v>
      </c>
      <c r="AI126" s="25" t="s">
        <v>61</v>
      </c>
      <c r="AJ126" s="25">
        <v>4482227</v>
      </c>
      <c r="AK126" s="25" t="s">
        <v>99</v>
      </c>
      <c r="AP126" s="25">
        <v>4</v>
      </c>
      <c r="AQ126" s="34">
        <v>42048</v>
      </c>
      <c r="AS126" s="46">
        <f t="shared" si="4"/>
        <v>-42048</v>
      </c>
      <c r="AU126" s="25" t="s">
        <v>815</v>
      </c>
    </row>
    <row r="127" spans="2:51">
      <c r="B127" s="25" t="s">
        <v>7446</v>
      </c>
      <c r="C127" s="25">
        <v>1317902</v>
      </c>
      <c r="D127" s="25" t="s">
        <v>3928</v>
      </c>
      <c r="H127" s="25" t="s">
        <v>7447</v>
      </c>
      <c r="I127" s="25" t="s">
        <v>7448</v>
      </c>
      <c r="J127" s="25" t="s">
        <v>63</v>
      </c>
      <c r="K127" s="25">
        <v>45</v>
      </c>
      <c r="L127" s="25" t="s">
        <v>83</v>
      </c>
      <c r="N127" s="25">
        <v>32</v>
      </c>
      <c r="O127" s="25" t="s">
        <v>81</v>
      </c>
      <c r="P127" s="25">
        <v>19</v>
      </c>
      <c r="Q127" s="25" t="s">
        <v>66</v>
      </c>
      <c r="R127" s="25" t="s">
        <v>7449</v>
      </c>
      <c r="S127" s="25" t="s">
        <v>7426</v>
      </c>
      <c r="T127" s="25" t="str">
        <f>CONCATENATE(J127," ",K127," ",L127," ",M127," ",N127," ",O127," ",P127," ",Q127," ",R127," ",S127)</f>
        <v>KR 45 A  32 C 19 SUR Bloque A Apto 401</v>
      </c>
      <c r="W127" s="25" t="s">
        <v>2738</v>
      </c>
      <c r="X127" s="25" t="s">
        <v>63</v>
      </c>
      <c r="Y127" s="25">
        <v>45</v>
      </c>
      <c r="Z127" s="25" t="s">
        <v>83</v>
      </c>
      <c r="AB127" s="25">
        <v>32</v>
      </c>
      <c r="AC127" s="25" t="s">
        <v>81</v>
      </c>
      <c r="AE127" s="25" t="s">
        <v>66</v>
      </c>
      <c r="AH127" s="25" t="str">
        <f t="shared" si="8"/>
        <v xml:space="preserve">KR 45 A  32 C  SUR  </v>
      </c>
      <c r="AI127" s="25" t="s">
        <v>61</v>
      </c>
      <c r="AJ127" s="25" t="s">
        <v>61</v>
      </c>
      <c r="AK127" s="25" t="s">
        <v>615</v>
      </c>
      <c r="AP127" s="25">
        <v>2</v>
      </c>
      <c r="AQ127" s="34">
        <v>42065</v>
      </c>
      <c r="AS127" s="46">
        <f t="shared" si="4"/>
        <v>-42065</v>
      </c>
      <c r="AU127" s="25" t="s">
        <v>15</v>
      </c>
      <c r="AV127" s="25" t="s">
        <v>7141</v>
      </c>
    </row>
    <row r="128" spans="2:51">
      <c r="B128" s="25" t="s">
        <v>7450</v>
      </c>
      <c r="C128" s="25">
        <v>1317886</v>
      </c>
      <c r="D128" s="25" t="s">
        <v>3928</v>
      </c>
      <c r="H128" s="25" t="s">
        <v>1233</v>
      </c>
      <c r="I128" s="25" t="s">
        <v>231</v>
      </c>
      <c r="T128" s="25" t="s">
        <v>7451</v>
      </c>
      <c r="U128" s="25" t="s">
        <v>2718</v>
      </c>
      <c r="V128" s="25" t="s">
        <v>61</v>
      </c>
      <c r="W128" s="25" t="s">
        <v>7452</v>
      </c>
      <c r="X128" s="25" t="s">
        <v>80</v>
      </c>
      <c r="Y128" s="25">
        <v>48</v>
      </c>
      <c r="Z128" s="25" t="s">
        <v>315</v>
      </c>
      <c r="AA128" s="25" t="s">
        <v>66</v>
      </c>
      <c r="AB128" s="25">
        <v>42</v>
      </c>
      <c r="AC128" s="25" t="s">
        <v>198</v>
      </c>
      <c r="AD128" s="25">
        <v>77</v>
      </c>
      <c r="AF128" s="25" t="s">
        <v>7453</v>
      </c>
      <c r="AG128" s="25" t="s">
        <v>7454</v>
      </c>
      <c r="AH128" s="25" t="str">
        <f t="shared" si="8"/>
        <v>CL 48 E SUR 42 BB 77  Bloque 6,1 Apto 403</v>
      </c>
      <c r="AI128" s="25" t="s">
        <v>61</v>
      </c>
      <c r="AJ128" s="25" t="s">
        <v>61</v>
      </c>
      <c r="AK128" s="25" t="s">
        <v>225</v>
      </c>
      <c r="AP128" s="25">
        <v>7</v>
      </c>
      <c r="AQ128" s="34">
        <v>42062</v>
      </c>
      <c r="AS128" s="46">
        <f t="shared" si="4"/>
        <v>-42062</v>
      </c>
      <c r="AT128" s="25" t="s">
        <v>792</v>
      </c>
      <c r="AU128" s="25" t="s">
        <v>202</v>
      </c>
    </row>
    <row r="129" spans="2:54">
      <c r="B129" s="25" t="s">
        <v>7455</v>
      </c>
      <c r="C129" s="25">
        <v>105197</v>
      </c>
      <c r="D129" s="25" t="s">
        <v>87</v>
      </c>
      <c r="H129" s="25" t="s">
        <v>7456</v>
      </c>
      <c r="I129" s="25" t="s">
        <v>7457</v>
      </c>
      <c r="J129" s="25" t="s">
        <v>289</v>
      </c>
      <c r="K129" s="25">
        <v>33</v>
      </c>
      <c r="N129" s="25">
        <v>34</v>
      </c>
      <c r="O129" s="25" t="s">
        <v>81</v>
      </c>
      <c r="P129" s="25">
        <v>11</v>
      </c>
      <c r="Q129" s="25" t="s">
        <v>66</v>
      </c>
      <c r="S129" s="25" t="s">
        <v>1857</v>
      </c>
      <c r="T129" s="25" t="str">
        <f t="shared" si="7"/>
        <v>DG 33   34 C 11 SUR  piso 2</v>
      </c>
      <c r="U129" s="25">
        <v>32435633</v>
      </c>
      <c r="V129" s="25" t="s">
        <v>7458</v>
      </c>
      <c r="W129" s="25" t="s">
        <v>82</v>
      </c>
      <c r="AH129" s="25" t="str">
        <f t="shared" si="8"/>
        <v xml:space="preserve">         </v>
      </c>
      <c r="AI129" s="25" t="s">
        <v>61</v>
      </c>
      <c r="AJ129" s="25" t="s">
        <v>61</v>
      </c>
      <c r="AK129" s="25" t="s">
        <v>279</v>
      </c>
      <c r="AP129" s="25">
        <v>9</v>
      </c>
      <c r="AQ129" s="34">
        <v>42031</v>
      </c>
      <c r="AS129" s="46">
        <f t="shared" si="4"/>
        <v>-42031</v>
      </c>
      <c r="AU129" s="25" t="s">
        <v>15</v>
      </c>
      <c r="AV129" s="25" t="s">
        <v>7277</v>
      </c>
    </row>
    <row r="130" spans="2:54">
      <c r="B130" s="25" t="s">
        <v>7459</v>
      </c>
      <c r="C130" s="25">
        <v>120051</v>
      </c>
      <c r="D130" s="25" t="s">
        <v>87</v>
      </c>
      <c r="G130" s="25" t="s">
        <v>7460</v>
      </c>
      <c r="H130" s="25" t="s">
        <v>7400</v>
      </c>
      <c r="I130" s="25" t="s">
        <v>7461</v>
      </c>
      <c r="J130" s="25" t="s">
        <v>146</v>
      </c>
      <c r="K130" s="25">
        <v>27</v>
      </c>
      <c r="L130" s="25" t="s">
        <v>83</v>
      </c>
      <c r="M130" s="25" t="s">
        <v>66</v>
      </c>
      <c r="N130" s="25">
        <v>42</v>
      </c>
      <c r="P130" s="25">
        <v>95</v>
      </c>
      <c r="T130" s="25" t="str">
        <f>CONCATENATE(J130," ",K130," ",L130," ",M130," ",N130," ",O130," ",P130," ",Q130," ",AF130," ",S130)</f>
        <v xml:space="preserve">TR 27 A SUR 42  95  Casas 110-111-129-149 </v>
      </c>
      <c r="U130" s="25" t="s">
        <v>2718</v>
      </c>
      <c r="V130" s="25" t="s">
        <v>61</v>
      </c>
      <c r="W130" s="25" t="s">
        <v>82</v>
      </c>
      <c r="X130" s="25" t="s">
        <v>146</v>
      </c>
      <c r="Y130" s="25">
        <v>27</v>
      </c>
      <c r="Z130" s="25" t="s">
        <v>83</v>
      </c>
      <c r="AA130" s="25" t="s">
        <v>66</v>
      </c>
      <c r="AB130" s="25">
        <v>42</v>
      </c>
      <c r="AD130" s="25">
        <v>95</v>
      </c>
      <c r="AF130" s="25" t="s">
        <v>7462</v>
      </c>
      <c r="AH130" s="25" t="str">
        <f t="shared" si="8"/>
        <v xml:space="preserve">TR 27 A SUR 42  95  Casas 110-111-129-149 </v>
      </c>
      <c r="AI130" s="25" t="s">
        <v>61</v>
      </c>
      <c r="AJ130" s="25" t="s">
        <v>61</v>
      </c>
      <c r="AK130" s="25" t="s">
        <v>374</v>
      </c>
      <c r="AP130" s="25">
        <v>4</v>
      </c>
      <c r="AQ130" s="34">
        <v>42066</v>
      </c>
      <c r="AS130" s="46">
        <f t="shared" si="4"/>
        <v>-42066</v>
      </c>
      <c r="AU130" s="25" t="s">
        <v>15</v>
      </c>
      <c r="AV130" s="25" t="s">
        <v>7463</v>
      </c>
      <c r="AW130" s="38">
        <v>42072</v>
      </c>
      <c r="AX130" s="37" t="s">
        <v>85</v>
      </c>
      <c r="AY130" s="38">
        <v>42088</v>
      </c>
    </row>
    <row r="131" spans="2:54">
      <c r="B131" s="25" t="s">
        <v>7464</v>
      </c>
      <c r="C131" s="25">
        <v>1317985</v>
      </c>
      <c r="D131" s="25" t="s">
        <v>87</v>
      </c>
      <c r="H131" s="25" t="s">
        <v>7465</v>
      </c>
      <c r="I131" s="25" t="s">
        <v>60</v>
      </c>
      <c r="T131" s="25" t="str">
        <f t="shared" ref="T131:T146" si="9">CONCATENATE(J131," ",K131," ",L131," ",M131," ",N131," ",O131," ",P131," ",Q131," ",AF131," ",S131)</f>
        <v xml:space="preserve">         </v>
      </c>
      <c r="W131" s="25" t="s">
        <v>7466</v>
      </c>
      <c r="X131" s="25" t="s">
        <v>63</v>
      </c>
      <c r="Y131" s="25">
        <v>43</v>
      </c>
      <c r="Z131" s="25" t="s">
        <v>83</v>
      </c>
      <c r="AB131" s="25">
        <v>32</v>
      </c>
      <c r="AC131" s="25" t="s">
        <v>104</v>
      </c>
      <c r="AD131" s="25">
        <v>84</v>
      </c>
      <c r="AE131" s="25" t="s">
        <v>66</v>
      </c>
      <c r="AH131" s="25" t="str">
        <f>CONCATENATE(X131," ",Y131," ",Z131," ",AA131," ",AB131," ",AC131," ",AD131," ",AE131," ",AF131," ",AG131)</f>
        <v xml:space="preserve">KR 43 A  32 B 84 SUR  </v>
      </c>
      <c r="AI131" s="25" t="s">
        <v>61</v>
      </c>
      <c r="AJ131" s="25" t="s">
        <v>7467</v>
      </c>
      <c r="AK131" s="25" t="s">
        <v>404</v>
      </c>
      <c r="AP131" s="25">
        <v>2</v>
      </c>
      <c r="AQ131" s="34">
        <v>42067</v>
      </c>
      <c r="AS131" s="46">
        <f t="shared" si="4"/>
        <v>-42067</v>
      </c>
      <c r="AU131" s="25" t="s">
        <v>15</v>
      </c>
    </row>
    <row r="132" spans="2:54">
      <c r="B132" s="25" t="s">
        <v>7468</v>
      </c>
      <c r="C132" s="25">
        <v>1317986</v>
      </c>
      <c r="D132" s="25" t="s">
        <v>3538</v>
      </c>
      <c r="H132" s="25" t="s">
        <v>7469</v>
      </c>
      <c r="I132" s="25" t="s">
        <v>3050</v>
      </c>
      <c r="J132" s="25" t="s">
        <v>146</v>
      </c>
      <c r="K132" s="25">
        <v>32</v>
      </c>
      <c r="L132" s="25" t="s">
        <v>81</v>
      </c>
      <c r="M132" s="25" t="s">
        <v>66</v>
      </c>
      <c r="N132" s="25">
        <v>31</v>
      </c>
      <c r="P132" s="25">
        <v>72</v>
      </c>
      <c r="R132" s="25" t="s">
        <v>7470</v>
      </c>
      <c r="S132" s="25">
        <v>127</v>
      </c>
      <c r="T132" s="25" t="str">
        <f t="shared" si="9"/>
        <v>TR 32 C SUR 31  72  Contiguo 127</v>
      </c>
      <c r="W132" s="25" t="s">
        <v>82</v>
      </c>
      <c r="X132" s="25" t="s">
        <v>146</v>
      </c>
      <c r="Y132" s="25">
        <v>32</v>
      </c>
      <c r="Z132" s="25" t="s">
        <v>81</v>
      </c>
      <c r="AA132" s="25" t="s">
        <v>66</v>
      </c>
      <c r="AB132" s="25">
        <v>31</v>
      </c>
      <c r="AD132" s="25">
        <v>72</v>
      </c>
      <c r="AF132" s="25" t="s">
        <v>7470</v>
      </c>
      <c r="AG132" s="25">
        <v>127</v>
      </c>
      <c r="AH132" s="25" t="str">
        <f t="shared" si="8"/>
        <v>TR 32 C SUR 31  72  Contiguo 127</v>
      </c>
      <c r="AI132" s="25" t="s">
        <v>61</v>
      </c>
      <c r="AJ132" s="25" t="s">
        <v>61</v>
      </c>
      <c r="AK132" s="25" t="s">
        <v>449</v>
      </c>
      <c r="AP132" s="25">
        <v>3</v>
      </c>
      <c r="AQ132" s="34">
        <v>42067</v>
      </c>
      <c r="AS132" s="46">
        <f t="shared" si="4"/>
        <v>-42067</v>
      </c>
      <c r="AU132" s="25" t="s">
        <v>15</v>
      </c>
      <c r="AV132" s="25" t="s">
        <v>7471</v>
      </c>
    </row>
    <row r="133" spans="2:54">
      <c r="B133" s="25" t="s">
        <v>7472</v>
      </c>
      <c r="C133" s="25">
        <v>1317987</v>
      </c>
      <c r="D133" s="25" t="s">
        <v>3928</v>
      </c>
      <c r="H133" s="25" t="s">
        <v>7473</v>
      </c>
      <c r="I133" s="25" t="s">
        <v>60</v>
      </c>
      <c r="J133" s="25" t="s">
        <v>80</v>
      </c>
      <c r="K133" s="25">
        <v>48</v>
      </c>
      <c r="M133" s="25" t="s">
        <v>66</v>
      </c>
      <c r="N133" s="25">
        <v>39</v>
      </c>
      <c r="O133" s="25" t="s">
        <v>104</v>
      </c>
      <c r="P133" s="25">
        <v>3</v>
      </c>
      <c r="T133" s="25" t="str">
        <f t="shared" si="9"/>
        <v xml:space="preserve">CL 48  SUR 39 B 3   </v>
      </c>
      <c r="W133" s="25" t="s">
        <v>7474</v>
      </c>
      <c r="X133" s="25" t="s">
        <v>80</v>
      </c>
      <c r="Y133" s="25">
        <v>48</v>
      </c>
      <c r="AA133" s="25" t="s">
        <v>66</v>
      </c>
      <c r="AB133" s="25">
        <v>39</v>
      </c>
      <c r="AC133" s="25" t="s">
        <v>104</v>
      </c>
      <c r="AD133" s="25">
        <v>3</v>
      </c>
      <c r="AH133" s="25" t="str">
        <f t="shared" si="8"/>
        <v xml:space="preserve">CL 48  SUR 39 B 3   </v>
      </c>
      <c r="AI133" s="25">
        <v>43559980</v>
      </c>
      <c r="AJ133" s="25" t="s">
        <v>7475</v>
      </c>
      <c r="AK133" s="25" t="s">
        <v>3626</v>
      </c>
      <c r="AP133" s="25">
        <v>7</v>
      </c>
      <c r="AQ133" s="34">
        <v>42067</v>
      </c>
      <c r="AS133" s="46">
        <f t="shared" si="4"/>
        <v>-42067</v>
      </c>
      <c r="AU133" s="25" t="s">
        <v>15</v>
      </c>
    </row>
    <row r="134" spans="2:54">
      <c r="B134" s="25" t="s">
        <v>7476</v>
      </c>
      <c r="C134" s="25">
        <v>1317997</v>
      </c>
      <c r="E134" s="25" t="s">
        <v>101</v>
      </c>
      <c r="H134" s="25" t="s">
        <v>7477</v>
      </c>
      <c r="I134" s="25" t="s">
        <v>7478</v>
      </c>
      <c r="J134" s="25" t="s">
        <v>80</v>
      </c>
      <c r="K134" s="25">
        <v>53</v>
      </c>
      <c r="M134" s="25" t="s">
        <v>66</v>
      </c>
      <c r="N134" s="25">
        <v>40</v>
      </c>
      <c r="P134" s="25">
        <v>95</v>
      </c>
      <c r="T134" s="25" t="str">
        <f t="shared" si="9"/>
        <v xml:space="preserve">CL 53  SUR 40  95  Al frente </v>
      </c>
      <c r="W134" s="25" t="s">
        <v>7479</v>
      </c>
      <c r="X134" s="25" t="s">
        <v>80</v>
      </c>
      <c r="Y134" s="25">
        <v>53</v>
      </c>
      <c r="AA134" s="25" t="s">
        <v>66</v>
      </c>
      <c r="AB134" s="25">
        <v>40</v>
      </c>
      <c r="AD134" s="25">
        <v>95</v>
      </c>
      <c r="AF134" s="25" t="s">
        <v>7480</v>
      </c>
      <c r="AH134" s="25" t="str">
        <f t="shared" si="8"/>
        <v xml:space="preserve">CL 53  SUR 40  95  Al frente </v>
      </c>
      <c r="AI134" s="25" t="s">
        <v>61</v>
      </c>
      <c r="AJ134" s="25" t="s">
        <v>61</v>
      </c>
      <c r="AK134" s="25" t="s">
        <v>225</v>
      </c>
      <c r="AP134" s="25">
        <v>7</v>
      </c>
      <c r="AQ134" s="34">
        <v>42067</v>
      </c>
      <c r="AS134" s="46">
        <f t="shared" ref="AS134:AS197" si="10">+AR134-AQ134</f>
        <v>-42067</v>
      </c>
      <c r="AU134" s="25" t="s">
        <v>15</v>
      </c>
      <c r="AW134" s="38">
        <v>42152</v>
      </c>
      <c r="AX134" s="37" t="s">
        <v>7481</v>
      </c>
      <c r="AY134" s="38">
        <v>42152</v>
      </c>
    </row>
    <row r="135" spans="2:54">
      <c r="B135" s="25" t="s">
        <v>7482</v>
      </c>
      <c r="C135" s="25">
        <v>1318001</v>
      </c>
      <c r="D135" s="25" t="s">
        <v>3591</v>
      </c>
      <c r="H135" s="25" t="s">
        <v>7483</v>
      </c>
      <c r="I135" s="25" t="s">
        <v>7484</v>
      </c>
      <c r="J135" s="25" t="s">
        <v>80</v>
      </c>
      <c r="K135" s="25">
        <v>37</v>
      </c>
      <c r="M135" s="25" t="s">
        <v>66</v>
      </c>
      <c r="N135" s="25">
        <v>43</v>
      </c>
      <c r="O135" s="25" t="s">
        <v>83</v>
      </c>
      <c r="P135" s="25">
        <v>76</v>
      </c>
      <c r="T135" s="25" t="str">
        <f t="shared" si="9"/>
        <v xml:space="preserve">CL 37  SUR 43 A 76   </v>
      </c>
      <c r="U135" s="25">
        <v>32332629</v>
      </c>
      <c r="V135" s="25" t="s">
        <v>7485</v>
      </c>
      <c r="W135" s="25" t="s">
        <v>7486</v>
      </c>
      <c r="X135" s="25" t="s">
        <v>80</v>
      </c>
      <c r="Y135" s="25">
        <v>37</v>
      </c>
      <c r="Z135" s="25" t="s">
        <v>104</v>
      </c>
      <c r="AA135" s="25" t="s">
        <v>66</v>
      </c>
      <c r="AB135" s="25">
        <v>27</v>
      </c>
      <c r="AC135" s="25" t="s">
        <v>170</v>
      </c>
      <c r="AD135" s="25">
        <v>2</v>
      </c>
      <c r="AG135" s="25" t="s">
        <v>7487</v>
      </c>
      <c r="AH135" s="25" t="str">
        <f t="shared" si="8"/>
        <v>CL 37 B SUR 27 D 2   casa 108</v>
      </c>
      <c r="AI135" s="25" t="s">
        <v>61</v>
      </c>
      <c r="AJ135" s="25">
        <v>3148468686</v>
      </c>
      <c r="AK135" s="25" t="s">
        <v>276</v>
      </c>
      <c r="AP135" s="25">
        <v>5</v>
      </c>
      <c r="AQ135" s="34">
        <v>42067</v>
      </c>
      <c r="AS135" s="46">
        <f t="shared" si="10"/>
        <v>-42067</v>
      </c>
      <c r="AU135" s="25" t="s">
        <v>15</v>
      </c>
    </row>
    <row r="136" spans="2:54">
      <c r="B136" s="25" t="s">
        <v>7488</v>
      </c>
      <c r="C136" s="25" t="s">
        <v>7489</v>
      </c>
      <c r="D136" s="25" t="s">
        <v>3538</v>
      </c>
      <c r="G136" s="25" t="s">
        <v>7490</v>
      </c>
      <c r="H136" s="25" t="s">
        <v>4887</v>
      </c>
      <c r="I136" s="25" t="s">
        <v>60</v>
      </c>
      <c r="T136" s="25" t="str">
        <f t="shared" si="9"/>
        <v xml:space="preserve">        Predio 418 </v>
      </c>
      <c r="W136" s="25" t="s">
        <v>7491</v>
      </c>
      <c r="AF136" s="25" t="s">
        <v>7492</v>
      </c>
      <c r="AH136" s="25" t="str">
        <f t="shared" si="8"/>
        <v xml:space="preserve">        Predio 418 </v>
      </c>
      <c r="AJ136" s="25">
        <v>3128315579</v>
      </c>
      <c r="AK136" s="25" t="s">
        <v>363</v>
      </c>
      <c r="AL136" s="25" t="s">
        <v>363</v>
      </c>
      <c r="AP136" s="25">
        <v>13</v>
      </c>
      <c r="AQ136" s="34">
        <v>42067</v>
      </c>
      <c r="AS136" s="46">
        <f t="shared" si="10"/>
        <v>-42067</v>
      </c>
      <c r="AU136" s="25" t="s">
        <v>15</v>
      </c>
      <c r="AW136" s="38">
        <v>42066</v>
      </c>
      <c r="AX136" s="37" t="s">
        <v>7493</v>
      </c>
      <c r="AY136" s="38">
        <v>42067</v>
      </c>
      <c r="AZ136" s="38">
        <v>42107</v>
      </c>
      <c r="BA136" s="37" t="s">
        <v>118</v>
      </c>
      <c r="BB136" s="38">
        <v>42116</v>
      </c>
    </row>
    <row r="137" spans="2:54">
      <c r="B137" s="25" t="s">
        <v>7494</v>
      </c>
      <c r="C137" s="25">
        <v>1318006</v>
      </c>
      <c r="D137" s="25" t="s">
        <v>3538</v>
      </c>
      <c r="H137" s="25" t="s">
        <v>7495</v>
      </c>
      <c r="I137" s="25" t="s">
        <v>231</v>
      </c>
      <c r="T137" s="25" t="str">
        <f t="shared" si="9"/>
        <v xml:space="preserve">         </v>
      </c>
      <c r="W137" s="25" t="s">
        <v>4046</v>
      </c>
      <c r="X137" s="25" t="s">
        <v>63</v>
      </c>
      <c r="Y137" s="25">
        <v>38</v>
      </c>
      <c r="AB137" s="25">
        <v>38</v>
      </c>
      <c r="AD137" s="25">
        <v>34</v>
      </c>
      <c r="AE137" s="25" t="s">
        <v>66</v>
      </c>
      <c r="AH137" s="25" t="str">
        <f t="shared" si="8"/>
        <v xml:space="preserve">KR 38   38  34 SUR  </v>
      </c>
      <c r="AI137" s="25" t="s">
        <v>61</v>
      </c>
      <c r="AJ137" s="25">
        <v>3113905722</v>
      </c>
      <c r="AK137" s="25" t="s">
        <v>211</v>
      </c>
      <c r="AP137" s="25">
        <v>9</v>
      </c>
      <c r="AQ137" s="34">
        <v>42067</v>
      </c>
      <c r="AS137" s="46">
        <f t="shared" si="10"/>
        <v>-42067</v>
      </c>
      <c r="AU137" s="25" t="s">
        <v>15</v>
      </c>
    </row>
    <row r="138" spans="2:54">
      <c r="B138" s="25" t="s">
        <v>7496</v>
      </c>
      <c r="C138" s="25" t="s">
        <v>7497</v>
      </c>
      <c r="D138" s="25" t="s">
        <v>3686</v>
      </c>
      <c r="G138" s="25" t="s">
        <v>7498</v>
      </c>
      <c r="H138" s="25" t="s">
        <v>7499</v>
      </c>
      <c r="I138" s="25" t="s">
        <v>7500</v>
      </c>
      <c r="T138" s="25" t="str">
        <f t="shared" si="9"/>
        <v xml:space="preserve">         </v>
      </c>
      <c r="W138" s="25" t="s">
        <v>7501</v>
      </c>
      <c r="AH138" s="25" t="str">
        <f t="shared" si="8"/>
        <v xml:space="preserve">         </v>
      </c>
      <c r="AI138" s="25" t="s">
        <v>61</v>
      </c>
      <c r="AJ138" s="25" t="s">
        <v>61</v>
      </c>
      <c r="AK138" s="25" t="s">
        <v>166</v>
      </c>
      <c r="AP138" s="25">
        <v>5</v>
      </c>
      <c r="AQ138" s="34">
        <v>42069</v>
      </c>
      <c r="AS138" s="46">
        <f t="shared" si="10"/>
        <v>-42069</v>
      </c>
      <c r="AU138" s="25" t="s">
        <v>15</v>
      </c>
      <c r="AV138" s="25" t="s">
        <v>7502</v>
      </c>
    </row>
    <row r="139" spans="2:54">
      <c r="B139" s="25" t="s">
        <v>7503</v>
      </c>
      <c r="C139" s="25">
        <v>1318054</v>
      </c>
      <c r="D139" s="25" t="s">
        <v>3928</v>
      </c>
      <c r="H139" s="25" t="s">
        <v>7400</v>
      </c>
      <c r="I139" s="25" t="s">
        <v>231</v>
      </c>
      <c r="T139" s="25" t="str">
        <f t="shared" si="9"/>
        <v xml:space="preserve">         </v>
      </c>
      <c r="W139" s="25" t="s">
        <v>82</v>
      </c>
      <c r="X139" s="25" t="s">
        <v>146</v>
      </c>
      <c r="Y139" s="25">
        <v>34</v>
      </c>
      <c r="Z139" s="25" t="s">
        <v>83</v>
      </c>
      <c r="AA139" s="25" t="s">
        <v>66</v>
      </c>
      <c r="AB139" s="25">
        <v>32</v>
      </c>
      <c r="AC139" s="25" t="s">
        <v>81</v>
      </c>
      <c r="AG139" s="25" t="s">
        <v>7504</v>
      </c>
      <c r="AH139" s="25" t="str">
        <f t="shared" si="8"/>
        <v>TR 34 A SUR 32 C    Cerca Escuela Jose Miguel de la Calle.</v>
      </c>
      <c r="AI139" s="25" t="s">
        <v>61</v>
      </c>
      <c r="AJ139" s="25" t="s">
        <v>61</v>
      </c>
      <c r="AK139" s="25" t="s">
        <v>279</v>
      </c>
      <c r="AP139" s="25">
        <v>9</v>
      </c>
      <c r="AQ139" s="34">
        <v>42069</v>
      </c>
      <c r="AS139" s="46">
        <f t="shared" si="10"/>
        <v>-42069</v>
      </c>
      <c r="AU139" s="25" t="s">
        <v>15</v>
      </c>
    </row>
    <row r="140" spans="2:54">
      <c r="B140" s="25" t="s">
        <v>7505</v>
      </c>
      <c r="C140" s="25">
        <v>1317793</v>
      </c>
      <c r="E140" s="25" t="s">
        <v>58</v>
      </c>
      <c r="H140" s="25" t="s">
        <v>5400</v>
      </c>
      <c r="I140" s="25" t="s">
        <v>3366</v>
      </c>
      <c r="J140" s="25" t="s">
        <v>63</v>
      </c>
      <c r="K140" s="25">
        <v>29</v>
      </c>
      <c r="L140" s="25" t="s">
        <v>83</v>
      </c>
      <c r="N140" s="25">
        <v>39</v>
      </c>
      <c r="O140" s="25" t="s">
        <v>104</v>
      </c>
      <c r="P140" s="25">
        <v>61</v>
      </c>
      <c r="Q140" s="25" t="s">
        <v>66</v>
      </c>
      <c r="T140" s="25" t="str">
        <f t="shared" si="9"/>
        <v xml:space="preserve">KR 29 A  39 B 61 SUR  </v>
      </c>
      <c r="W140" s="25" t="s">
        <v>7506</v>
      </c>
      <c r="X140" s="25" t="s">
        <v>63</v>
      </c>
      <c r="Y140" s="25">
        <v>29</v>
      </c>
      <c r="Z140" s="25" t="s">
        <v>83</v>
      </c>
      <c r="AB140" s="25">
        <v>39</v>
      </c>
      <c r="AC140" s="25" t="s">
        <v>104</v>
      </c>
      <c r="AD140" s="25">
        <v>61</v>
      </c>
      <c r="AE140" s="25" t="s">
        <v>66</v>
      </c>
      <c r="AH140" s="25" t="str">
        <f t="shared" si="8"/>
        <v xml:space="preserve">KR 29 A  39 B 61 SUR  </v>
      </c>
      <c r="AI140" s="25" t="s">
        <v>61</v>
      </c>
      <c r="AJ140" s="25">
        <v>3015722659</v>
      </c>
      <c r="AK140" s="25" t="s">
        <v>3937</v>
      </c>
      <c r="AP140" s="25">
        <v>6</v>
      </c>
      <c r="AQ140" s="34">
        <v>42060</v>
      </c>
      <c r="AS140" s="46">
        <f t="shared" si="10"/>
        <v>-42060</v>
      </c>
      <c r="AU140" s="25" t="s">
        <v>15</v>
      </c>
    </row>
    <row r="141" spans="2:54">
      <c r="B141" s="25" t="s">
        <v>7507</v>
      </c>
      <c r="C141" s="25" t="s">
        <v>7508</v>
      </c>
      <c r="E141" s="25" t="s">
        <v>101</v>
      </c>
      <c r="H141" s="25" t="s">
        <v>7509</v>
      </c>
      <c r="I141" s="25" t="s">
        <v>3622</v>
      </c>
      <c r="J141" s="25" t="s">
        <v>63</v>
      </c>
      <c r="K141" s="25">
        <v>41</v>
      </c>
      <c r="N141" s="25">
        <v>33</v>
      </c>
      <c r="O141" s="25" t="s">
        <v>104</v>
      </c>
      <c r="P141" s="25">
        <v>4</v>
      </c>
      <c r="Q141" s="25" t="s">
        <v>66</v>
      </c>
      <c r="T141" s="25" t="str">
        <f t="shared" si="9"/>
        <v xml:space="preserve">KR 41   33 B 4 SUR  </v>
      </c>
      <c r="V141" s="25">
        <v>3344314</v>
      </c>
      <c r="W141" s="25" t="s">
        <v>4150</v>
      </c>
      <c r="X141" s="25" t="s">
        <v>63</v>
      </c>
      <c r="Y141" s="25">
        <v>41</v>
      </c>
      <c r="AB141" s="25">
        <v>33</v>
      </c>
      <c r="AC141" s="25" t="s">
        <v>104</v>
      </c>
      <c r="AE141" s="25" t="s">
        <v>66</v>
      </c>
      <c r="AH141" s="25" t="str">
        <f t="shared" si="8"/>
        <v xml:space="preserve">KR 41   33 B  SUR  </v>
      </c>
      <c r="AI141" s="25" t="s">
        <v>61</v>
      </c>
      <c r="AJ141" s="25" t="s">
        <v>61</v>
      </c>
      <c r="AK141" s="25" t="s">
        <v>496</v>
      </c>
      <c r="AP141" s="25">
        <v>9</v>
      </c>
      <c r="AQ141" s="34">
        <v>42067</v>
      </c>
      <c r="AS141" s="46">
        <f t="shared" si="10"/>
        <v>-42067</v>
      </c>
      <c r="AU141" s="25" t="s">
        <v>15</v>
      </c>
    </row>
    <row r="142" spans="2:54">
      <c r="B142" s="25" t="s">
        <v>7510</v>
      </c>
      <c r="C142" s="25">
        <v>261732</v>
      </c>
      <c r="H142" s="25" t="s">
        <v>7511</v>
      </c>
      <c r="I142" s="25" t="s">
        <v>7512</v>
      </c>
      <c r="J142" s="25" t="s">
        <v>80</v>
      </c>
      <c r="K142" s="25">
        <v>36</v>
      </c>
      <c r="M142" s="25" t="s">
        <v>66</v>
      </c>
      <c r="N142" s="25">
        <v>22</v>
      </c>
      <c r="P142" s="25">
        <v>5</v>
      </c>
      <c r="T142" s="25" t="str">
        <f t="shared" si="9"/>
        <v xml:space="preserve">CL 36  SUR 22  5  Urbanizacion Palma de Mayorca </v>
      </c>
      <c r="W142" s="25" t="s">
        <v>7513</v>
      </c>
      <c r="AF142" s="25" t="s">
        <v>7514</v>
      </c>
      <c r="AG142" s="25" t="s">
        <v>7515</v>
      </c>
      <c r="AH142" s="25" t="str">
        <f t="shared" si="8"/>
        <v xml:space="preserve">        Urbanizacion Palma de Mayorca Apto 412</v>
      </c>
      <c r="AI142" s="25" t="s">
        <v>61</v>
      </c>
      <c r="AJ142" s="25" t="s">
        <v>61</v>
      </c>
      <c r="AK142" s="25" t="s">
        <v>397</v>
      </c>
      <c r="AP142" s="25">
        <v>5</v>
      </c>
      <c r="AQ142" s="34">
        <v>42073</v>
      </c>
      <c r="AS142" s="46">
        <f t="shared" si="10"/>
        <v>-42073</v>
      </c>
      <c r="AU142" s="25" t="s">
        <v>15</v>
      </c>
    </row>
    <row r="143" spans="2:54">
      <c r="B143" s="25" t="s">
        <v>7516</v>
      </c>
      <c r="C143" s="25">
        <v>118699</v>
      </c>
      <c r="D143" s="25" t="s">
        <v>94</v>
      </c>
      <c r="G143" s="25" t="s">
        <v>7517</v>
      </c>
      <c r="H143" s="25" t="s">
        <v>7518</v>
      </c>
      <c r="I143" s="25" t="s">
        <v>7519</v>
      </c>
      <c r="J143" s="25" t="s">
        <v>63</v>
      </c>
      <c r="K143" s="25">
        <v>42</v>
      </c>
      <c r="N143" s="25">
        <v>48</v>
      </c>
      <c r="O143" s="25" t="s">
        <v>81</v>
      </c>
      <c r="P143" s="25">
        <v>97</v>
      </c>
      <c r="Q143" s="25" t="s">
        <v>66</v>
      </c>
      <c r="R143" s="25" t="s">
        <v>7520</v>
      </c>
      <c r="T143" s="25" t="str">
        <f t="shared" si="9"/>
        <v xml:space="preserve">KR 42   48 C 97 SUR Bloque 3.6 </v>
      </c>
      <c r="W143" s="25" t="s">
        <v>7521</v>
      </c>
      <c r="X143" s="25" t="s">
        <v>63</v>
      </c>
      <c r="Y143" s="25">
        <v>42</v>
      </c>
      <c r="AB143" s="25">
        <v>48</v>
      </c>
      <c r="AC143" s="25" t="s">
        <v>81</v>
      </c>
      <c r="AD143" s="25">
        <v>97</v>
      </c>
      <c r="AE143" s="25" t="s">
        <v>66</v>
      </c>
      <c r="AF143" s="25" t="s">
        <v>7520</v>
      </c>
      <c r="AH143" s="25" t="str">
        <f t="shared" si="8"/>
        <v xml:space="preserve">KR 42   48 C 97 SUR Bloque 3.6 </v>
      </c>
      <c r="AI143" s="25" t="s">
        <v>61</v>
      </c>
      <c r="AJ143" s="25" t="s">
        <v>61</v>
      </c>
      <c r="AK143" s="25" t="s">
        <v>225</v>
      </c>
      <c r="AP143" s="25">
        <v>7</v>
      </c>
      <c r="AQ143" s="34">
        <v>42062</v>
      </c>
      <c r="AS143" s="46">
        <f t="shared" si="10"/>
        <v>-42062</v>
      </c>
      <c r="AU143" s="25" t="s">
        <v>15</v>
      </c>
    </row>
    <row r="144" spans="2:54">
      <c r="B144" s="25" t="s">
        <v>7522</v>
      </c>
      <c r="C144" s="25">
        <v>262232</v>
      </c>
      <c r="D144" s="25" t="s">
        <v>3686</v>
      </c>
      <c r="H144" s="25" t="s">
        <v>7523</v>
      </c>
      <c r="I144" s="25" t="s">
        <v>231</v>
      </c>
      <c r="S144" s="25" t="s">
        <v>7524</v>
      </c>
      <c r="T144" s="25" t="str">
        <f t="shared" si="9"/>
        <v xml:space="preserve">         Vereda el Vallano</v>
      </c>
      <c r="W144" s="25" t="s">
        <v>4150</v>
      </c>
      <c r="AG144" s="25" t="s">
        <v>7524</v>
      </c>
      <c r="AH144" s="25" t="str">
        <f t="shared" si="8"/>
        <v xml:space="preserve">         Vereda el Vallano</v>
      </c>
      <c r="AI144" s="25" t="s">
        <v>61</v>
      </c>
      <c r="AJ144" s="25" t="s">
        <v>61</v>
      </c>
      <c r="AL144" s="25" t="s">
        <v>191</v>
      </c>
      <c r="AP144" s="25">
        <v>11</v>
      </c>
      <c r="AQ144" s="34">
        <v>42074</v>
      </c>
      <c r="AS144" s="46">
        <f t="shared" si="10"/>
        <v>-42074</v>
      </c>
      <c r="AU144" s="25" t="s">
        <v>15</v>
      </c>
    </row>
    <row r="145" spans="2:51">
      <c r="B145" s="25" t="s">
        <v>7525</v>
      </c>
      <c r="C145" s="25" t="s">
        <v>7526</v>
      </c>
      <c r="E145" s="25" t="s">
        <v>101</v>
      </c>
      <c r="H145" s="25" t="s">
        <v>7527</v>
      </c>
      <c r="I145" s="25" t="s">
        <v>7528</v>
      </c>
      <c r="T145" s="25" t="s">
        <v>7529</v>
      </c>
      <c r="U145" s="25">
        <v>32331147</v>
      </c>
      <c r="V145" s="25">
        <v>3312156</v>
      </c>
      <c r="W145" s="25" t="s">
        <v>134</v>
      </c>
      <c r="AH145" s="25" t="s">
        <v>134</v>
      </c>
      <c r="AJ145" s="25">
        <v>4032000</v>
      </c>
      <c r="AK145" s="25" t="s">
        <v>131</v>
      </c>
      <c r="AP145" s="25">
        <v>8</v>
      </c>
      <c r="AQ145" s="34">
        <v>42048</v>
      </c>
      <c r="AS145" s="46">
        <f t="shared" si="10"/>
        <v>-42048</v>
      </c>
      <c r="AT145" s="25" t="s">
        <v>792</v>
      </c>
      <c r="AU145" s="25" t="s">
        <v>15</v>
      </c>
      <c r="AV145" s="25" t="s">
        <v>7530</v>
      </c>
    </row>
    <row r="146" spans="2:51">
      <c r="B146" s="25" t="s">
        <v>7531</v>
      </c>
      <c r="C146" s="25">
        <v>263085</v>
      </c>
      <c r="D146" s="25" t="s">
        <v>3591</v>
      </c>
      <c r="H146" s="25" t="s">
        <v>7532</v>
      </c>
      <c r="I146" s="25" t="s">
        <v>7533</v>
      </c>
      <c r="J146" s="25" t="s">
        <v>80</v>
      </c>
      <c r="K146" s="25">
        <v>33</v>
      </c>
      <c r="L146" s="25" t="s">
        <v>104</v>
      </c>
      <c r="M146" s="25" t="s">
        <v>66</v>
      </c>
      <c r="N146" s="25">
        <v>44</v>
      </c>
      <c r="P146" s="25">
        <v>19</v>
      </c>
      <c r="S146" s="25" t="s">
        <v>7534</v>
      </c>
      <c r="T146" s="25" t="str">
        <f t="shared" si="9"/>
        <v>CL 33 B SUR 44  19  1er Piso 4to Piso</v>
      </c>
      <c r="U146" s="25">
        <v>32345760</v>
      </c>
      <c r="V146" s="25">
        <v>2711132</v>
      </c>
      <c r="W146" s="25" t="s">
        <v>7535</v>
      </c>
      <c r="X146" s="25" t="s">
        <v>80</v>
      </c>
      <c r="Y146" s="25">
        <v>33</v>
      </c>
      <c r="Z146" s="25" t="s">
        <v>104</v>
      </c>
      <c r="AA146" s="25" t="s">
        <v>66</v>
      </c>
      <c r="AB146" s="25">
        <v>44</v>
      </c>
      <c r="AD146" s="25">
        <v>19</v>
      </c>
      <c r="AF146" s="25" t="s">
        <v>7373</v>
      </c>
      <c r="AH146" s="25" t="str">
        <f t="shared" si="8"/>
        <v xml:space="preserve">CL 33 B SUR 44  19  1er Piso </v>
      </c>
      <c r="AI146" s="25" t="s">
        <v>61</v>
      </c>
      <c r="AJ146" s="25" t="s">
        <v>61</v>
      </c>
      <c r="AK146" s="25" t="s">
        <v>615</v>
      </c>
      <c r="AP146" s="25">
        <v>2</v>
      </c>
      <c r="AQ146" s="34">
        <v>42075</v>
      </c>
      <c r="AS146" s="46">
        <f t="shared" si="10"/>
        <v>-42075</v>
      </c>
      <c r="AU146" s="25" t="s">
        <v>15</v>
      </c>
    </row>
    <row r="147" spans="2:51">
      <c r="B147" s="25" t="s">
        <v>7536</v>
      </c>
      <c r="C147" s="25">
        <v>263068</v>
      </c>
      <c r="D147" s="25" t="s">
        <v>3591</v>
      </c>
      <c r="H147" s="25" t="s">
        <v>7537</v>
      </c>
      <c r="I147" s="25" t="s">
        <v>7538</v>
      </c>
      <c r="T147" s="25" t="s">
        <v>7539</v>
      </c>
      <c r="U147" s="25">
        <v>8355544</v>
      </c>
      <c r="V147" s="25">
        <v>3136551366</v>
      </c>
      <c r="W147" s="25" t="s">
        <v>7540</v>
      </c>
      <c r="AH147" s="25" t="s">
        <v>7539</v>
      </c>
      <c r="AI147" s="25" t="s">
        <v>61</v>
      </c>
      <c r="AJ147" s="25" t="s">
        <v>61</v>
      </c>
      <c r="AK147" s="25" t="s">
        <v>363</v>
      </c>
      <c r="AL147" s="25" t="s">
        <v>363</v>
      </c>
      <c r="AP147" s="25">
        <v>13</v>
      </c>
      <c r="AQ147" s="34">
        <v>42076</v>
      </c>
      <c r="AS147" s="46">
        <f t="shared" si="10"/>
        <v>-42076</v>
      </c>
      <c r="AU147" s="25" t="s">
        <v>6014</v>
      </c>
    </row>
    <row r="148" spans="2:51">
      <c r="B148" s="25" t="s">
        <v>7541</v>
      </c>
      <c r="C148" s="25" t="s">
        <v>7542</v>
      </c>
      <c r="D148" s="25" t="s">
        <v>125</v>
      </c>
      <c r="H148" t="s">
        <v>7543</v>
      </c>
      <c r="I148" s="25" t="s">
        <v>7544</v>
      </c>
      <c r="W148" s="25" t="s">
        <v>4150</v>
      </c>
      <c r="AH148" s="25" t="s">
        <v>2718</v>
      </c>
      <c r="AI148" s="25" t="s">
        <v>61</v>
      </c>
      <c r="AJ148" s="25" t="s">
        <v>61</v>
      </c>
      <c r="AQ148" s="34">
        <v>42076</v>
      </c>
      <c r="AS148" s="46">
        <f t="shared" si="10"/>
        <v>-42076</v>
      </c>
      <c r="AU148" s="25" t="s">
        <v>15</v>
      </c>
    </row>
    <row r="149" spans="2:51">
      <c r="B149" s="25" t="s">
        <v>7545</v>
      </c>
      <c r="C149" s="25">
        <v>263536</v>
      </c>
      <c r="H149" t="s">
        <v>7546</v>
      </c>
      <c r="I149" s="25" t="s">
        <v>7547</v>
      </c>
      <c r="J149" s="25" t="s">
        <v>63</v>
      </c>
      <c r="K149" s="25">
        <v>25</v>
      </c>
      <c r="N149" s="25">
        <v>39</v>
      </c>
      <c r="O149" s="25" t="s">
        <v>83</v>
      </c>
      <c r="P149" s="25">
        <v>52</v>
      </c>
      <c r="Q149" s="25" t="s">
        <v>66</v>
      </c>
      <c r="S149" s="25" t="s">
        <v>7548</v>
      </c>
      <c r="T149" s="25" t="str">
        <f>CONCATENATE(J149," ",K149," ",L149," ",M149," ",N149," ",O149," ",P149," ",Q149," ",AF149," ",S149)</f>
        <v>KR 25   39 A 52 SUR  Int. 107</v>
      </c>
      <c r="U149" s="25">
        <v>3396253</v>
      </c>
      <c r="V149" s="25">
        <v>3207048123</v>
      </c>
      <c r="W149" s="25" t="s">
        <v>4150</v>
      </c>
      <c r="X149" s="25" t="s">
        <v>63</v>
      </c>
      <c r="Y149" s="25">
        <v>25</v>
      </c>
      <c r="AB149" s="25">
        <v>39</v>
      </c>
      <c r="AC149" s="25" t="s">
        <v>83</v>
      </c>
      <c r="AD149" s="25">
        <v>52</v>
      </c>
      <c r="AE149" s="25" t="s">
        <v>66</v>
      </c>
      <c r="AG149" s="25" t="s">
        <v>7549</v>
      </c>
      <c r="AH149" s="25" t="str">
        <f t="shared" si="8"/>
        <v>KR 25   39 A 52 SUR  1ra Casa</v>
      </c>
      <c r="AI149" s="25" t="s">
        <v>61</v>
      </c>
      <c r="AJ149" s="25" t="s">
        <v>61</v>
      </c>
      <c r="AK149" s="25" t="s">
        <v>454</v>
      </c>
      <c r="AP149" s="25">
        <v>6</v>
      </c>
      <c r="AQ149" s="34">
        <v>42076</v>
      </c>
      <c r="AS149" s="46">
        <f t="shared" si="10"/>
        <v>-42076</v>
      </c>
      <c r="AU149" s="25" t="s">
        <v>15</v>
      </c>
    </row>
    <row r="150" spans="2:51">
      <c r="B150" s="25" t="s">
        <v>7550</v>
      </c>
      <c r="C150" s="25">
        <v>263544</v>
      </c>
      <c r="E150" s="25" t="s">
        <v>101</v>
      </c>
      <c r="H150" t="s">
        <v>7551</v>
      </c>
      <c r="I150" s="25" t="s">
        <v>7552</v>
      </c>
      <c r="J150" s="25" t="s">
        <v>63</v>
      </c>
      <c r="K150" s="25">
        <v>24</v>
      </c>
      <c r="L150" s="25" t="s">
        <v>315</v>
      </c>
      <c r="N150" s="25">
        <v>40</v>
      </c>
      <c r="P150" s="25">
        <v>77</v>
      </c>
      <c r="Q150" s="25" t="s">
        <v>66</v>
      </c>
      <c r="T150" s="25" t="str">
        <f>CONCATENATE(J150," ",K150," ",L150," ",M150," ",N150," ",O150," ",P150," ",Q150," ",AF150," ",S150)</f>
        <v xml:space="preserve">KR 24 E  40  77 SUR  </v>
      </c>
      <c r="U150" s="25">
        <v>43906655</v>
      </c>
      <c r="V150" s="25">
        <v>3328937</v>
      </c>
      <c r="W150" s="25" t="s">
        <v>4150</v>
      </c>
      <c r="X150" s="25" t="s">
        <v>63</v>
      </c>
      <c r="Y150" s="25">
        <v>24</v>
      </c>
      <c r="Z150" s="25" t="s">
        <v>315</v>
      </c>
      <c r="AB150" s="25">
        <v>40</v>
      </c>
      <c r="AD150" s="25">
        <v>105</v>
      </c>
      <c r="AE150" s="25" t="s">
        <v>66</v>
      </c>
      <c r="AH150" s="25" t="str">
        <f t="shared" si="8"/>
        <v xml:space="preserve">KR 24 E  40  105 SUR  </v>
      </c>
      <c r="AI150" s="25" t="s">
        <v>61</v>
      </c>
      <c r="AJ150" s="25" t="s">
        <v>61</v>
      </c>
      <c r="AK150" s="25" t="s">
        <v>74</v>
      </c>
      <c r="AP150" s="25">
        <v>6</v>
      </c>
      <c r="AQ150" s="34">
        <v>42076</v>
      </c>
      <c r="AS150" s="46">
        <f t="shared" si="10"/>
        <v>-42076</v>
      </c>
      <c r="AU150" s="25" t="s">
        <v>15</v>
      </c>
      <c r="AV150" s="25" t="s">
        <v>7553</v>
      </c>
      <c r="AW150" s="38">
        <v>42066</v>
      </c>
      <c r="AX150" s="37" t="s">
        <v>1574</v>
      </c>
      <c r="AY150" s="37" t="s">
        <v>7554</v>
      </c>
    </row>
    <row r="151" spans="2:51">
      <c r="B151" s="25" t="s">
        <v>7555</v>
      </c>
      <c r="C151" s="25" t="s">
        <v>7556</v>
      </c>
      <c r="D151" s="25" t="s">
        <v>3686</v>
      </c>
      <c r="H151" t="s">
        <v>7557</v>
      </c>
      <c r="I151" s="25" t="s">
        <v>3050</v>
      </c>
      <c r="U151" s="25" t="s">
        <v>2718</v>
      </c>
      <c r="V151" s="25" t="s">
        <v>61</v>
      </c>
      <c r="W151" s="25" t="s">
        <v>7558</v>
      </c>
      <c r="AH151" s="25" t="s">
        <v>7559</v>
      </c>
      <c r="AI151" s="25" t="s">
        <v>61</v>
      </c>
      <c r="AJ151" s="25">
        <v>3007761807</v>
      </c>
      <c r="AK151" s="25" t="s">
        <v>347</v>
      </c>
      <c r="AP151" s="25">
        <v>10</v>
      </c>
      <c r="AQ151" s="34">
        <v>42076</v>
      </c>
      <c r="AS151" s="46">
        <f t="shared" si="10"/>
        <v>-42076</v>
      </c>
      <c r="AU151" s="25" t="s">
        <v>15</v>
      </c>
      <c r="AV151" s="25" t="s">
        <v>7560</v>
      </c>
      <c r="AW151" s="38">
        <v>42073</v>
      </c>
      <c r="AX151" s="37" t="s">
        <v>1574</v>
      </c>
      <c r="AY151" s="38">
        <v>42073</v>
      </c>
    </row>
    <row r="152" spans="2:51">
      <c r="B152" s="25" t="s">
        <v>7561</v>
      </c>
      <c r="C152" s="25">
        <v>122860</v>
      </c>
      <c r="D152" s="25" t="s">
        <v>3538</v>
      </c>
      <c r="H152" t="s">
        <v>7562</v>
      </c>
      <c r="I152" s="25" t="s">
        <v>7563</v>
      </c>
      <c r="W152" s="25" t="s">
        <v>82</v>
      </c>
      <c r="X152" s="25" t="s">
        <v>63</v>
      </c>
      <c r="Y152" s="25">
        <v>42</v>
      </c>
      <c r="Z152" s="25" t="s">
        <v>83</v>
      </c>
      <c r="AB152" s="25">
        <v>48</v>
      </c>
      <c r="AD152" s="25">
        <v>60</v>
      </c>
      <c r="AE152" s="25" t="s">
        <v>66</v>
      </c>
      <c r="AG152" s="25" t="s">
        <v>7564</v>
      </c>
      <c r="AH152" s="25" t="str">
        <f t="shared" si="8"/>
        <v>KR 42 A  48  60 SUR  Contiguo a esta direccion</v>
      </c>
      <c r="AI152" s="25" t="s">
        <v>61</v>
      </c>
      <c r="AJ152" s="25" t="s">
        <v>61</v>
      </c>
      <c r="AQ152" s="34">
        <v>42076</v>
      </c>
      <c r="AS152" s="46">
        <f t="shared" si="10"/>
        <v>-42076</v>
      </c>
      <c r="AU152" s="25" t="s">
        <v>15</v>
      </c>
    </row>
    <row r="153" spans="2:51">
      <c r="B153" s="25" t="s">
        <v>7565</v>
      </c>
      <c r="C153" s="25">
        <v>264181</v>
      </c>
      <c r="E153" s="25" t="s">
        <v>101</v>
      </c>
      <c r="H153" t="s">
        <v>7566</v>
      </c>
      <c r="I153" s="25" t="s">
        <v>7567</v>
      </c>
      <c r="J153" s="25" t="s">
        <v>63</v>
      </c>
      <c r="K153" s="25">
        <v>36</v>
      </c>
      <c r="N153" s="25">
        <v>39</v>
      </c>
      <c r="P153" s="25">
        <v>2</v>
      </c>
      <c r="Q153" s="25" t="s">
        <v>66</v>
      </c>
      <c r="T153" s="25" t="str">
        <f>CONCATENATE(J153," ",K153," ",L153," ",M153," ",N153," ",O153," ",P153," ",Q153," ",AF153," ",S153)</f>
        <v xml:space="preserve">KR 36   39  2 SUR  </v>
      </c>
      <c r="U153" s="25">
        <v>2760380</v>
      </c>
      <c r="W153" s="25" t="s">
        <v>4150</v>
      </c>
      <c r="X153" s="25" t="s">
        <v>63</v>
      </c>
      <c r="Y153" s="25">
        <v>36</v>
      </c>
      <c r="AB153" s="25">
        <v>39</v>
      </c>
      <c r="AD153" s="25">
        <v>2</v>
      </c>
      <c r="AE153" s="25" t="s">
        <v>66</v>
      </c>
      <c r="AH153" s="25" t="str">
        <f t="shared" si="8"/>
        <v xml:space="preserve">KR 36   39  2 SUR  </v>
      </c>
      <c r="AI153" s="25" t="s">
        <v>61</v>
      </c>
      <c r="AJ153" s="25" t="s">
        <v>61</v>
      </c>
      <c r="AK153" s="25" t="s">
        <v>211</v>
      </c>
      <c r="AP153" s="25">
        <v>9</v>
      </c>
      <c r="AQ153" s="34">
        <v>42079</v>
      </c>
      <c r="AS153" s="46">
        <f t="shared" si="10"/>
        <v>-42079</v>
      </c>
      <c r="AU153" s="25" t="s">
        <v>15</v>
      </c>
    </row>
    <row r="154" spans="2:51">
      <c r="B154" s="25" t="s">
        <v>7568</v>
      </c>
      <c r="C154" s="25">
        <v>263725</v>
      </c>
      <c r="E154" s="25" t="s">
        <v>58</v>
      </c>
      <c r="H154" t="s">
        <v>7569</v>
      </c>
      <c r="I154" s="25" t="s">
        <v>3366</v>
      </c>
      <c r="T154" s="25" t="str">
        <f t="shared" ref="T154:T166" si="11">CONCATENATE(J154," ",K154," ",L154," ",M154," ",N154," ",O154," ",P154," ",Q154," ",AF154," ",S154)</f>
        <v xml:space="preserve">        B. 6,7 </v>
      </c>
      <c r="W154" s="25" t="s">
        <v>5243</v>
      </c>
      <c r="X154" s="25" t="s">
        <v>80</v>
      </c>
      <c r="Y154" s="25">
        <v>48</v>
      </c>
      <c r="Z154" s="25" t="s">
        <v>72</v>
      </c>
      <c r="AA154" s="25" t="s">
        <v>66</v>
      </c>
      <c r="AB154" s="25">
        <v>48</v>
      </c>
      <c r="AC154" s="25" t="s">
        <v>198</v>
      </c>
      <c r="AD154" s="25">
        <v>50</v>
      </c>
      <c r="AF154" s="25" t="s">
        <v>7570</v>
      </c>
      <c r="AG154" s="25" t="s">
        <v>7571</v>
      </c>
      <c r="AH154" s="25" t="str">
        <f t="shared" si="8"/>
        <v>CL 48 F SUR 48 BB 50  B. 6,7 Apto 101</v>
      </c>
      <c r="AI154" s="25" t="s">
        <v>61</v>
      </c>
      <c r="AJ154" s="25">
        <v>2060015</v>
      </c>
      <c r="AK154" s="25" t="s">
        <v>225</v>
      </c>
      <c r="AP154" s="25">
        <v>7</v>
      </c>
      <c r="AQ154" s="34">
        <v>42079</v>
      </c>
      <c r="AS154" s="46">
        <f t="shared" si="10"/>
        <v>-42079</v>
      </c>
      <c r="AU154" s="25" t="s">
        <v>15</v>
      </c>
    </row>
    <row r="155" spans="2:51">
      <c r="B155" s="25" t="s">
        <v>7572</v>
      </c>
      <c r="C155" s="25">
        <v>123217</v>
      </c>
      <c r="E155" s="25" t="s">
        <v>101</v>
      </c>
      <c r="H155" t="s">
        <v>7573</v>
      </c>
      <c r="I155" s="25" t="s">
        <v>3366</v>
      </c>
      <c r="J155" s="25" t="s">
        <v>80</v>
      </c>
      <c r="K155" s="25">
        <v>45</v>
      </c>
      <c r="M155" s="25" t="s">
        <v>66</v>
      </c>
      <c r="N155" s="25">
        <v>42</v>
      </c>
      <c r="O155" s="25" t="s">
        <v>170</v>
      </c>
      <c r="T155" s="25" t="str">
        <f t="shared" si="11"/>
        <v xml:space="preserve">CL 45  SUR 42 D    </v>
      </c>
      <c r="W155" s="25" t="s">
        <v>82</v>
      </c>
      <c r="X155" s="25" t="s">
        <v>80</v>
      </c>
      <c r="Y155" s="25">
        <v>45</v>
      </c>
      <c r="AA155" s="25" t="s">
        <v>66</v>
      </c>
      <c r="AB155" s="25">
        <v>42</v>
      </c>
      <c r="AC155" s="25" t="s">
        <v>170</v>
      </c>
      <c r="AH155" s="25" t="str">
        <f t="shared" si="8"/>
        <v xml:space="preserve">CL 45  SUR 42 D    </v>
      </c>
      <c r="AI155" s="25" t="s">
        <v>61</v>
      </c>
      <c r="AJ155" s="25" t="s">
        <v>61</v>
      </c>
      <c r="AK155" s="25" t="s">
        <v>316</v>
      </c>
      <c r="AP155" s="25">
        <v>7</v>
      </c>
      <c r="AQ155" s="34">
        <v>42074</v>
      </c>
      <c r="AS155" s="46">
        <f t="shared" si="10"/>
        <v>-42074</v>
      </c>
      <c r="AU155" s="25" t="s">
        <v>15</v>
      </c>
    </row>
    <row r="156" spans="2:51">
      <c r="B156" s="25" t="s">
        <v>7574</v>
      </c>
      <c r="C156" s="25">
        <v>264595</v>
      </c>
      <c r="E156" s="25" t="s">
        <v>58</v>
      </c>
      <c r="H156" t="s">
        <v>7575</v>
      </c>
      <c r="I156" s="25" t="s">
        <v>3366</v>
      </c>
      <c r="T156" s="25" t="str">
        <f t="shared" si="11"/>
        <v xml:space="preserve">         </v>
      </c>
      <c r="W156" s="25" t="s">
        <v>7576</v>
      </c>
      <c r="X156" s="25" t="s">
        <v>80</v>
      </c>
      <c r="Y156" s="25">
        <v>40</v>
      </c>
      <c r="Z156" s="25" t="s">
        <v>81</v>
      </c>
      <c r="AA156" s="25" t="s">
        <v>66</v>
      </c>
      <c r="AB156" s="25">
        <v>30</v>
      </c>
      <c r="AD156" s="25">
        <v>70</v>
      </c>
      <c r="AG156" s="25" t="s">
        <v>7577</v>
      </c>
      <c r="AH156" s="25" t="str">
        <f t="shared" si="8"/>
        <v>CL 40 C SUR 30  70   Apto 301</v>
      </c>
      <c r="AI156" s="25" t="s">
        <v>61</v>
      </c>
      <c r="AJ156" s="25" t="s">
        <v>61</v>
      </c>
      <c r="AK156" s="25" t="s">
        <v>67</v>
      </c>
      <c r="AP156" s="25">
        <v>7</v>
      </c>
      <c r="AQ156" s="34">
        <v>42080</v>
      </c>
      <c r="AS156" s="46">
        <f t="shared" si="10"/>
        <v>-42080</v>
      </c>
      <c r="AU156" s="25" t="s">
        <v>15</v>
      </c>
    </row>
    <row r="157" spans="2:51">
      <c r="B157" s="25" t="s">
        <v>7578</v>
      </c>
      <c r="C157" s="25">
        <v>264596</v>
      </c>
      <c r="D157" s="25" t="s">
        <v>3928</v>
      </c>
      <c r="H157" t="s">
        <v>7579</v>
      </c>
      <c r="I157" s="25" t="s">
        <v>3366</v>
      </c>
      <c r="T157" s="25" t="str">
        <f t="shared" si="11"/>
        <v xml:space="preserve">         </v>
      </c>
      <c r="W157" s="25" t="s">
        <v>4150</v>
      </c>
      <c r="X157" s="25" t="s">
        <v>80</v>
      </c>
      <c r="Y157" s="25">
        <v>40</v>
      </c>
      <c r="Z157" s="25" t="s">
        <v>81</v>
      </c>
      <c r="AA157" s="25" t="s">
        <v>66</v>
      </c>
      <c r="AB157" s="25">
        <v>30</v>
      </c>
      <c r="AD157" s="25">
        <v>88</v>
      </c>
      <c r="AH157" s="25" t="str">
        <f t="shared" si="8"/>
        <v xml:space="preserve">CL 40 C SUR 30  88   </v>
      </c>
      <c r="AI157" s="25" t="s">
        <v>61</v>
      </c>
      <c r="AJ157" s="25" t="s">
        <v>61</v>
      </c>
      <c r="AK157" s="25" t="s">
        <v>67</v>
      </c>
      <c r="AP157" s="25">
        <v>7</v>
      </c>
      <c r="AQ157" s="34">
        <v>42080</v>
      </c>
      <c r="AS157" s="46">
        <f t="shared" si="10"/>
        <v>-42080</v>
      </c>
      <c r="AU157" s="25" t="s">
        <v>15</v>
      </c>
    </row>
    <row r="158" spans="2:51">
      <c r="B158" s="25" t="s">
        <v>7580</v>
      </c>
      <c r="C158" s="25">
        <v>264597</v>
      </c>
      <c r="E158" s="25" t="s">
        <v>58</v>
      </c>
      <c r="H158" t="s">
        <v>7581</v>
      </c>
      <c r="I158" s="25" t="s">
        <v>273</v>
      </c>
      <c r="T158" s="25" t="str">
        <f t="shared" si="11"/>
        <v xml:space="preserve">         </v>
      </c>
      <c r="W158" s="25" t="s">
        <v>82</v>
      </c>
      <c r="X158" s="25" t="s">
        <v>80</v>
      </c>
      <c r="Y158" s="25">
        <v>40</v>
      </c>
      <c r="AA158" s="25" t="s">
        <v>66</v>
      </c>
      <c r="AB158" s="25">
        <v>25</v>
      </c>
      <c r="AC158" s="25" t="s">
        <v>83</v>
      </c>
      <c r="AD158" s="25">
        <v>62</v>
      </c>
      <c r="AH158" s="25" t="str">
        <f t="shared" si="8"/>
        <v xml:space="preserve">CL 40  SUR 25 A 62   </v>
      </c>
      <c r="AI158" s="25" t="s">
        <v>61</v>
      </c>
      <c r="AJ158" s="25" t="s">
        <v>61</v>
      </c>
      <c r="AK158" s="25" t="s">
        <v>74</v>
      </c>
      <c r="AP158" s="25">
        <v>6</v>
      </c>
      <c r="AQ158" s="34">
        <v>42080</v>
      </c>
      <c r="AS158" s="46">
        <f t="shared" si="10"/>
        <v>-42080</v>
      </c>
      <c r="AU158" s="25" t="s">
        <v>15</v>
      </c>
    </row>
    <row r="159" spans="2:51">
      <c r="B159" s="25" t="s">
        <v>7582</v>
      </c>
      <c r="C159" s="25">
        <v>264593</v>
      </c>
      <c r="E159" s="25" t="s">
        <v>58</v>
      </c>
      <c r="H159" t="s">
        <v>7583</v>
      </c>
      <c r="I159" s="25" t="s">
        <v>3366</v>
      </c>
      <c r="J159" s="25" t="s">
        <v>80</v>
      </c>
      <c r="K159" s="25">
        <v>45</v>
      </c>
      <c r="N159" s="25">
        <v>43</v>
      </c>
      <c r="O159" s="25" t="s">
        <v>83</v>
      </c>
      <c r="P159" s="25">
        <v>35</v>
      </c>
      <c r="T159" s="25" t="str">
        <f t="shared" si="11"/>
        <v xml:space="preserve">CL 45   43 A 35   </v>
      </c>
      <c r="W159" s="25" t="s">
        <v>7584</v>
      </c>
      <c r="X159" s="25" t="s">
        <v>80</v>
      </c>
      <c r="Y159" s="25">
        <v>45</v>
      </c>
      <c r="AB159" s="25">
        <v>43</v>
      </c>
      <c r="AC159" s="25" t="s">
        <v>83</v>
      </c>
      <c r="AD159" s="25">
        <v>35</v>
      </c>
      <c r="AH159" s="25" t="str">
        <f t="shared" si="8"/>
        <v xml:space="preserve">CL 45   43 A 35   </v>
      </c>
      <c r="AI159" s="25" t="s">
        <v>2718</v>
      </c>
      <c r="AJ159" s="25" t="s">
        <v>2718</v>
      </c>
      <c r="AK159" s="25" t="s">
        <v>131</v>
      </c>
      <c r="AP159" s="25">
        <v>8</v>
      </c>
      <c r="AQ159" s="34">
        <v>42080</v>
      </c>
      <c r="AS159" s="46">
        <f t="shared" si="10"/>
        <v>-42080</v>
      </c>
      <c r="AU159" s="25" t="s">
        <v>15</v>
      </c>
    </row>
    <row r="160" spans="2:51">
      <c r="B160" s="25" t="s">
        <v>7585</v>
      </c>
      <c r="C160" s="25">
        <v>264594</v>
      </c>
      <c r="E160" s="25" t="s">
        <v>101</v>
      </c>
      <c r="H160" t="s">
        <v>7586</v>
      </c>
      <c r="I160" s="25" t="s">
        <v>3366</v>
      </c>
      <c r="T160" s="25" t="str">
        <f t="shared" si="11"/>
        <v xml:space="preserve">         </v>
      </c>
      <c r="W160" s="25" t="s">
        <v>7587</v>
      </c>
      <c r="X160" s="25" t="s">
        <v>63</v>
      </c>
      <c r="Y160" s="25">
        <v>46</v>
      </c>
      <c r="Z160" s="25" t="s">
        <v>83</v>
      </c>
      <c r="AB160" s="25">
        <v>45</v>
      </c>
      <c r="AD160" s="25">
        <v>30</v>
      </c>
      <c r="AH160" s="25" t="str">
        <f t="shared" si="8"/>
        <v xml:space="preserve">KR 46 A  45  30   </v>
      </c>
      <c r="AI160" s="25" t="s">
        <v>2718</v>
      </c>
      <c r="AJ160" s="25" t="s">
        <v>2718</v>
      </c>
      <c r="AK160" s="25" t="s">
        <v>131</v>
      </c>
      <c r="AP160" s="25">
        <v>8</v>
      </c>
      <c r="AQ160" s="34">
        <v>42080</v>
      </c>
      <c r="AS160" s="46">
        <f t="shared" si="10"/>
        <v>-42080</v>
      </c>
      <c r="AU160" s="25" t="s">
        <v>15</v>
      </c>
    </row>
    <row r="161" spans="2:54">
      <c r="B161" s="25" t="s">
        <v>7588</v>
      </c>
      <c r="C161" s="25">
        <v>264990</v>
      </c>
      <c r="E161" s="25" t="s">
        <v>101</v>
      </c>
      <c r="H161" t="s">
        <v>7589</v>
      </c>
      <c r="I161" s="25" t="s">
        <v>60</v>
      </c>
      <c r="T161" s="25" t="str">
        <f t="shared" si="11"/>
        <v xml:space="preserve">         </v>
      </c>
      <c r="W161" s="25" t="s">
        <v>7590</v>
      </c>
      <c r="X161" s="25" t="s">
        <v>63</v>
      </c>
      <c r="Y161" s="25">
        <v>40</v>
      </c>
      <c r="AB161" s="25">
        <v>48</v>
      </c>
      <c r="AH161" s="25" t="str">
        <f t="shared" si="8"/>
        <v xml:space="preserve">KR 40   48     </v>
      </c>
      <c r="AI161" s="25" t="s">
        <v>2718</v>
      </c>
      <c r="AJ161" s="25" t="s">
        <v>2718</v>
      </c>
      <c r="AK161" s="25" t="s">
        <v>3626</v>
      </c>
      <c r="AP161" s="25">
        <v>7</v>
      </c>
      <c r="AQ161" s="34">
        <v>42081</v>
      </c>
      <c r="AS161" s="46">
        <f t="shared" si="10"/>
        <v>-42081</v>
      </c>
      <c r="AU161" s="25" t="s">
        <v>15</v>
      </c>
    </row>
    <row r="162" spans="2:54">
      <c r="B162" s="25" t="s">
        <v>7591</v>
      </c>
      <c r="C162" s="25">
        <v>264989</v>
      </c>
      <c r="E162" s="25" t="s">
        <v>101</v>
      </c>
      <c r="H162" t="s">
        <v>7589</v>
      </c>
      <c r="I162" s="25" t="s">
        <v>3366</v>
      </c>
      <c r="J162" s="25" t="s">
        <v>63</v>
      </c>
      <c r="K162" s="25">
        <v>43</v>
      </c>
      <c r="L162" s="25" t="s">
        <v>83</v>
      </c>
      <c r="N162" s="25">
        <v>40</v>
      </c>
      <c r="T162" s="25" t="str">
        <f t="shared" si="11"/>
        <v xml:space="preserve">KR 43 A  40     </v>
      </c>
      <c r="X162" s="25" t="s">
        <v>63</v>
      </c>
      <c r="Y162" s="25">
        <v>43</v>
      </c>
      <c r="Z162" s="25" t="s">
        <v>83</v>
      </c>
      <c r="AB162" s="25">
        <v>40</v>
      </c>
      <c r="AH162" s="25" t="str">
        <f t="shared" si="8"/>
        <v xml:space="preserve">KR 43 A  40     </v>
      </c>
      <c r="AI162" s="25" t="s">
        <v>2718</v>
      </c>
      <c r="AJ162" s="25" t="s">
        <v>2718</v>
      </c>
      <c r="AK162" s="25" t="s">
        <v>147</v>
      </c>
      <c r="AP162" s="25">
        <v>9</v>
      </c>
      <c r="AQ162" s="34">
        <v>42081</v>
      </c>
      <c r="AS162" s="46">
        <f t="shared" si="10"/>
        <v>-42081</v>
      </c>
      <c r="AU162" s="25" t="s">
        <v>15</v>
      </c>
      <c r="AV162" s="25" t="s">
        <v>7592</v>
      </c>
    </row>
    <row r="163" spans="2:54">
      <c r="B163" s="25" t="s">
        <v>7593</v>
      </c>
      <c r="C163" s="25">
        <v>265040</v>
      </c>
      <c r="D163" s="25" t="s">
        <v>3928</v>
      </c>
      <c r="H163" t="s">
        <v>7594</v>
      </c>
      <c r="I163" s="25" t="s">
        <v>231</v>
      </c>
      <c r="T163" s="25" t="str">
        <f t="shared" si="11"/>
        <v xml:space="preserve">         </v>
      </c>
      <c r="W163" s="25" t="s">
        <v>7595</v>
      </c>
      <c r="X163" s="25" t="s">
        <v>63</v>
      </c>
      <c r="Y163" s="25">
        <v>44</v>
      </c>
      <c r="Z163" s="25" t="s">
        <v>83</v>
      </c>
      <c r="AB163" s="25">
        <v>30</v>
      </c>
      <c r="AD163" s="25">
        <v>29</v>
      </c>
      <c r="AE163" s="25" t="s">
        <v>66</v>
      </c>
      <c r="AH163" s="25" t="str">
        <f t="shared" si="8"/>
        <v xml:space="preserve">KR 44 A  30  29 SUR  </v>
      </c>
      <c r="AI163" s="25" t="s">
        <v>2718</v>
      </c>
      <c r="AJ163" s="25" t="s">
        <v>2718</v>
      </c>
      <c r="AK163" s="25" t="s">
        <v>404</v>
      </c>
      <c r="AP163" s="25">
        <v>2</v>
      </c>
      <c r="AQ163" s="34">
        <v>42081</v>
      </c>
      <c r="AS163" s="46">
        <f t="shared" si="10"/>
        <v>-42081</v>
      </c>
      <c r="AU163" s="25" t="s">
        <v>15</v>
      </c>
    </row>
    <row r="164" spans="2:54">
      <c r="B164" s="25" t="s">
        <v>7596</v>
      </c>
      <c r="C164" s="25">
        <v>265263</v>
      </c>
      <c r="E164" s="25" t="s">
        <v>58</v>
      </c>
      <c r="H164" t="s">
        <v>7597</v>
      </c>
      <c r="I164" s="25" t="s">
        <v>7598</v>
      </c>
      <c r="J164" s="25" t="s">
        <v>146</v>
      </c>
      <c r="K164" s="25">
        <v>34</v>
      </c>
      <c r="L164" s="25" t="s">
        <v>81</v>
      </c>
      <c r="M164" s="25" t="s">
        <v>66</v>
      </c>
      <c r="N164" s="25">
        <v>39</v>
      </c>
      <c r="P164" s="25">
        <v>27</v>
      </c>
      <c r="T164" s="25" t="str">
        <f t="shared" si="11"/>
        <v xml:space="preserve">TR 34 C SUR 39  27   </v>
      </c>
      <c r="U164" s="25" t="s">
        <v>61</v>
      </c>
      <c r="V164" s="25">
        <v>2761923</v>
      </c>
      <c r="W164" s="25" t="s">
        <v>7599</v>
      </c>
      <c r="X164" s="25" t="s">
        <v>146</v>
      </c>
      <c r="Y164" s="25">
        <v>34</v>
      </c>
      <c r="Z164" s="25" t="s">
        <v>81</v>
      </c>
      <c r="AA164" s="25" t="s">
        <v>66</v>
      </c>
      <c r="AB164" s="25">
        <v>39</v>
      </c>
      <c r="AD164" s="25">
        <v>24</v>
      </c>
      <c r="AH164" s="25" t="str">
        <f t="shared" si="8"/>
        <v xml:space="preserve">TR 34 C SUR 39  24   </v>
      </c>
      <c r="AI164" s="25" t="s">
        <v>61</v>
      </c>
      <c r="AJ164" s="25" t="s">
        <v>61</v>
      </c>
      <c r="AK164" s="25" t="s">
        <v>279</v>
      </c>
      <c r="AP164" s="25">
        <v>9</v>
      </c>
      <c r="AQ164" s="34">
        <v>42081</v>
      </c>
      <c r="AS164" s="46">
        <f t="shared" si="10"/>
        <v>-42081</v>
      </c>
      <c r="AU164" s="25" t="s">
        <v>15</v>
      </c>
    </row>
    <row r="165" spans="2:54">
      <c r="B165" s="25" t="s">
        <v>7600</v>
      </c>
      <c r="C165" s="25">
        <v>265603</v>
      </c>
      <c r="D165" s="25" t="s">
        <v>94</v>
      </c>
      <c r="H165" t="s">
        <v>7601</v>
      </c>
      <c r="I165" s="25" t="s">
        <v>273</v>
      </c>
      <c r="T165" s="25" t="str">
        <f t="shared" si="11"/>
        <v xml:space="preserve">        Casa de patio loma el atravesado arriba de tres esquinas. </v>
      </c>
      <c r="W165" s="25" t="s">
        <v>4150</v>
      </c>
      <c r="AF165" s="25" t="s">
        <v>7602</v>
      </c>
      <c r="AH165" s="25" t="str">
        <f t="shared" si="8"/>
        <v xml:space="preserve">        Casa de patio loma el atravesado arriba de tres esquinas. </v>
      </c>
      <c r="AI165" s="25" t="s">
        <v>61</v>
      </c>
      <c r="AJ165" s="25" t="s">
        <v>61</v>
      </c>
      <c r="AK165" s="25" t="s">
        <v>184</v>
      </c>
      <c r="AP165" s="25">
        <v>4</v>
      </c>
      <c r="AQ165" s="34">
        <v>42082</v>
      </c>
      <c r="AS165" s="46">
        <f t="shared" si="10"/>
        <v>-42082</v>
      </c>
      <c r="AU165" s="25" t="s">
        <v>15</v>
      </c>
    </row>
    <row r="166" spans="2:54">
      <c r="B166" s="25" t="s">
        <v>7603</v>
      </c>
      <c r="C166" s="25">
        <v>265604</v>
      </c>
      <c r="E166" s="25" t="s">
        <v>58</v>
      </c>
      <c r="H166" t="s">
        <v>7604</v>
      </c>
      <c r="I166" s="25" t="s">
        <v>273</v>
      </c>
      <c r="T166" s="25" t="str">
        <f t="shared" si="11"/>
        <v xml:space="preserve">         </v>
      </c>
      <c r="W166" s="25" t="s">
        <v>4150</v>
      </c>
      <c r="X166" s="25" t="s">
        <v>146</v>
      </c>
      <c r="Y166" s="25">
        <v>35</v>
      </c>
      <c r="Z166" s="25" t="s">
        <v>81</v>
      </c>
      <c r="AA166" s="25" t="s">
        <v>66</v>
      </c>
      <c r="AB166" s="25">
        <v>33</v>
      </c>
      <c r="AD166" s="25">
        <v>50</v>
      </c>
      <c r="AH166" s="25" t="str">
        <f t="shared" si="8"/>
        <v xml:space="preserve">TR 35 C SUR 33  50   </v>
      </c>
      <c r="AI166" s="25" t="s">
        <v>61</v>
      </c>
      <c r="AJ166" s="25" t="s">
        <v>61</v>
      </c>
      <c r="AK166" s="25" t="s">
        <v>232</v>
      </c>
      <c r="AP166" s="25">
        <v>9</v>
      </c>
      <c r="AQ166" s="34">
        <v>42082</v>
      </c>
      <c r="AS166" s="46">
        <f t="shared" si="10"/>
        <v>-42082</v>
      </c>
      <c r="AU166" s="25" t="s">
        <v>15</v>
      </c>
    </row>
    <row r="167" spans="2:54">
      <c r="B167" s="25" t="s">
        <v>7605</v>
      </c>
      <c r="C167" s="25">
        <v>265615</v>
      </c>
      <c r="E167" s="25" t="s">
        <v>101</v>
      </c>
      <c r="H167" t="s">
        <v>7606</v>
      </c>
      <c r="I167" s="25" t="s">
        <v>7607</v>
      </c>
      <c r="S167" s="25" t="s">
        <v>7608</v>
      </c>
      <c r="T167" s="25" t="str">
        <f>CONCATENATE(J167," ",K167," ",L167," ",M167," ",N167," ",O167," ",P167," ",Q167," ",AF167," ",S167)</f>
        <v xml:space="preserve">        Al lado de la iglesia en la esquina de la cancha de futbol. San Mateo</v>
      </c>
      <c r="U167" s="25">
        <v>39184275</v>
      </c>
      <c r="V167" s="25">
        <v>3177347574</v>
      </c>
      <c r="W167" s="25" t="s">
        <v>4150</v>
      </c>
      <c r="AF167" s="25" t="s">
        <v>7609</v>
      </c>
      <c r="AH167" s="25" t="str">
        <f t="shared" si="8"/>
        <v xml:space="preserve">        Al lado de la iglesia en la esquina de la cancha de futbol. </v>
      </c>
      <c r="AK167" s="25" t="s">
        <v>232</v>
      </c>
      <c r="AP167" s="25">
        <v>9</v>
      </c>
      <c r="AQ167" s="34">
        <v>42082</v>
      </c>
      <c r="AS167" s="46">
        <f t="shared" si="10"/>
        <v>-42082</v>
      </c>
      <c r="AU167" s="25" t="s">
        <v>15</v>
      </c>
    </row>
    <row r="168" spans="2:54">
      <c r="B168" s="25" t="s">
        <v>7610</v>
      </c>
      <c r="C168" s="25" t="s">
        <v>7611</v>
      </c>
      <c r="D168" s="25" t="s">
        <v>3686</v>
      </c>
      <c r="H168" t="s">
        <v>7612</v>
      </c>
      <c r="I168" s="25" t="s">
        <v>7563</v>
      </c>
      <c r="S168" t="s">
        <v>7613</v>
      </c>
      <c r="T168" s="25" t="str">
        <f>CONCATENATE(J168," ",K168," ",L168," ",M168," ",N168," ",O168," ",P168," ",Q168," ",AF168," ",S168)</f>
        <v xml:space="preserve">                  Calle 39D sur 24 EE 160, Interior 109.</v>
      </c>
      <c r="AF168" s="25" t="str">
        <f>CONCATENATE(V168," ",W168," ",X168," ",Y168," ",Z168," ",AA168," ",AB168," ",AC168," ",AR168," ",AE168)</f>
        <v xml:space="preserve">         </v>
      </c>
      <c r="AH168" t="s">
        <v>7613</v>
      </c>
      <c r="AI168" s="25" t="s">
        <v>61</v>
      </c>
      <c r="AJ168" s="25" t="s">
        <v>61</v>
      </c>
      <c r="AK168" s="25" t="s">
        <v>454</v>
      </c>
      <c r="AP168" s="25">
        <v>6</v>
      </c>
      <c r="AQ168" s="34">
        <v>42082</v>
      </c>
      <c r="AS168" s="46">
        <f t="shared" si="10"/>
        <v>-42082</v>
      </c>
      <c r="AU168" s="25" t="s">
        <v>15</v>
      </c>
      <c r="AV168" s="25" t="s">
        <v>7614</v>
      </c>
      <c r="AW168" s="38">
        <v>42093</v>
      </c>
      <c r="AX168" s="37" t="s">
        <v>7615</v>
      </c>
      <c r="AY168" s="38">
        <v>42093</v>
      </c>
    </row>
    <row r="169" spans="2:54">
      <c r="B169" s="25" t="s">
        <v>7616</v>
      </c>
      <c r="C169" s="25">
        <v>266862</v>
      </c>
      <c r="D169" s="25" t="s">
        <v>94</v>
      </c>
      <c r="H169" t="s">
        <v>7617</v>
      </c>
      <c r="I169" s="25" t="s">
        <v>7618</v>
      </c>
      <c r="S169" s="25" t="s">
        <v>7619</v>
      </c>
      <c r="T169" s="25" t="str">
        <f>CONCATENATE(J169," ",K169," ",L169," ",M169," ",N169," ",O169," ",P169," ",Q169," ",AF169," ",S169)</f>
        <v xml:space="preserve">         Casas de San Fernando </v>
      </c>
      <c r="V169" s="25">
        <v>3005152619</v>
      </c>
      <c r="W169" s="25" t="s">
        <v>82</v>
      </c>
      <c r="X169" s="25" t="s">
        <v>80</v>
      </c>
      <c r="Y169" s="25">
        <v>25</v>
      </c>
      <c r="AA169" s="25" t="s">
        <v>66</v>
      </c>
      <c r="AB169" s="25">
        <v>20</v>
      </c>
      <c r="AD169" s="25">
        <v>20</v>
      </c>
      <c r="AH169" s="25" t="str">
        <f t="shared" si="8"/>
        <v xml:space="preserve">CL 25  SUR 20  20   </v>
      </c>
      <c r="AK169" s="25" t="s">
        <v>184</v>
      </c>
      <c r="AP169" s="25">
        <v>4</v>
      </c>
      <c r="AQ169" s="34">
        <v>42087</v>
      </c>
      <c r="AS169" s="46">
        <f t="shared" si="10"/>
        <v>-42087</v>
      </c>
      <c r="AU169" s="25" t="s">
        <v>15</v>
      </c>
      <c r="AW169" s="38">
        <v>42087</v>
      </c>
      <c r="AY169" s="38">
        <v>42088</v>
      </c>
    </row>
    <row r="170" spans="2:54">
      <c r="B170" s="25" t="s">
        <v>7620</v>
      </c>
      <c r="C170" s="25">
        <v>266184</v>
      </c>
      <c r="E170" s="25" t="s">
        <v>101</v>
      </c>
      <c r="H170" t="s">
        <v>7621</v>
      </c>
      <c r="I170" s="25" t="s">
        <v>2959</v>
      </c>
      <c r="J170" s="25" t="s">
        <v>63</v>
      </c>
      <c r="K170" s="25">
        <v>43</v>
      </c>
      <c r="N170" s="25">
        <v>47</v>
      </c>
      <c r="W170" s="25" t="s">
        <v>7622</v>
      </c>
      <c r="X170" s="25" t="s">
        <v>80</v>
      </c>
      <c r="Y170" s="25">
        <v>43</v>
      </c>
      <c r="AB170" s="25">
        <v>47</v>
      </c>
      <c r="AH170" s="25" t="str">
        <f t="shared" si="8"/>
        <v xml:space="preserve">CL 43   47     </v>
      </c>
      <c r="AI170" s="25" t="s">
        <v>61</v>
      </c>
      <c r="AJ170" s="25" t="s">
        <v>61</v>
      </c>
      <c r="AK170" s="25" t="s">
        <v>147</v>
      </c>
      <c r="AP170" s="25">
        <v>9</v>
      </c>
      <c r="AQ170" s="34">
        <v>42087</v>
      </c>
      <c r="AS170" s="46">
        <f t="shared" si="10"/>
        <v>-42087</v>
      </c>
      <c r="AU170" s="25" t="s">
        <v>15</v>
      </c>
      <c r="AW170" s="38">
        <v>42083</v>
      </c>
      <c r="AX170" s="37" t="s">
        <v>7623</v>
      </c>
      <c r="AY170" s="38">
        <v>42088</v>
      </c>
    </row>
    <row r="171" spans="2:54">
      <c r="B171" s="25" t="s">
        <v>7624</v>
      </c>
      <c r="C171" s="25">
        <v>266285</v>
      </c>
      <c r="D171" s="25" t="s">
        <v>3686</v>
      </c>
      <c r="H171" t="s">
        <v>7625</v>
      </c>
      <c r="I171" s="25" t="s">
        <v>7626</v>
      </c>
      <c r="J171" s="25" t="s">
        <v>63</v>
      </c>
      <c r="K171" s="25">
        <v>23</v>
      </c>
      <c r="N171" s="25">
        <v>36</v>
      </c>
      <c r="O171" s="25" t="s">
        <v>81</v>
      </c>
      <c r="P171" s="25">
        <v>135</v>
      </c>
      <c r="Q171" s="25" t="s">
        <v>66</v>
      </c>
      <c r="R171" s="25" t="s">
        <v>7627</v>
      </c>
      <c r="S171" s="25" t="s">
        <v>7628</v>
      </c>
      <c r="T171" s="25" t="str">
        <f>CONCATENATE(J171," ",K171," ",L171," ",M171," ",N171," ",O171," ",P171," ",Q171," ",AF171," ",S171)</f>
        <v>KR 23   36 C 135 SUR casa 130 Parcelacion Lorien lote 14</v>
      </c>
      <c r="U171" s="25">
        <v>98557460</v>
      </c>
      <c r="V171" s="25">
        <v>4446868</v>
      </c>
      <c r="W171" s="25" t="s">
        <v>7629</v>
      </c>
      <c r="X171" s="25" t="s">
        <v>63</v>
      </c>
      <c r="Y171" s="25">
        <v>23</v>
      </c>
      <c r="AB171" s="25">
        <v>36</v>
      </c>
      <c r="AC171" s="25" t="s">
        <v>81</v>
      </c>
      <c r="AD171" s="25">
        <v>135</v>
      </c>
      <c r="AE171" s="25" t="s">
        <v>66</v>
      </c>
      <c r="AF171" s="25" t="s">
        <v>7630</v>
      </c>
      <c r="AG171" s="25" t="s">
        <v>7631</v>
      </c>
      <c r="AH171" s="25" t="str">
        <f>CONCATENATE(X171," ",Y171," ",Z171," ",AA171," ",AB171," ",AC171," ",AD171," ",AE171," ",AT171," ",AG171)</f>
        <v>KR 23   36 C 135 SUR Acta de compromiso Parcelacion Lorien</v>
      </c>
      <c r="AI171" s="25" t="s">
        <v>61</v>
      </c>
      <c r="AJ171" s="25" t="s">
        <v>61</v>
      </c>
      <c r="AK171" s="25" t="s">
        <v>347</v>
      </c>
      <c r="AP171" s="25">
        <v>10</v>
      </c>
      <c r="AQ171" s="34">
        <v>42087</v>
      </c>
      <c r="AS171" s="46">
        <f t="shared" si="10"/>
        <v>-42087</v>
      </c>
      <c r="AT171" s="25" t="s">
        <v>792</v>
      </c>
      <c r="AU171" s="25" t="s">
        <v>15</v>
      </c>
      <c r="AV171" s="34" t="s">
        <v>7632</v>
      </c>
      <c r="AW171" s="38">
        <v>42093</v>
      </c>
      <c r="AX171" s="37" t="s">
        <v>7615</v>
      </c>
      <c r="AY171" s="38">
        <v>42093</v>
      </c>
      <c r="AZ171" s="38">
        <v>42114</v>
      </c>
      <c r="BA171" s="37" t="s">
        <v>85</v>
      </c>
      <c r="BB171" s="38">
        <v>42114</v>
      </c>
    </row>
    <row r="172" spans="2:54">
      <c r="B172" s="25" t="s">
        <v>7633</v>
      </c>
      <c r="C172" s="25">
        <v>266404</v>
      </c>
      <c r="E172" s="25" t="s">
        <v>3934</v>
      </c>
      <c r="H172" t="s">
        <v>7634</v>
      </c>
      <c r="I172" s="25" t="s">
        <v>2959</v>
      </c>
      <c r="W172" s="25" t="s">
        <v>82</v>
      </c>
      <c r="X172" s="25" t="s">
        <v>289</v>
      </c>
      <c r="Y172" s="25">
        <v>29</v>
      </c>
      <c r="AB172" s="25">
        <v>28</v>
      </c>
      <c r="AD172" s="25">
        <v>4</v>
      </c>
      <c r="AE172" s="25" t="s">
        <v>66</v>
      </c>
      <c r="AG172" s="25" t="s">
        <v>7635</v>
      </c>
      <c r="AH172" s="25" t="str">
        <f t="shared" si="8"/>
        <v>DG 29   28  4 SUR  Diagonal a la sede JAC</v>
      </c>
      <c r="AI172" s="25" t="s">
        <v>61</v>
      </c>
      <c r="AJ172" s="25" t="s">
        <v>61</v>
      </c>
      <c r="AK172" s="25" t="s">
        <v>635</v>
      </c>
      <c r="AP172" s="25">
        <v>3</v>
      </c>
      <c r="AQ172" s="34">
        <v>42087</v>
      </c>
      <c r="AS172" s="46">
        <f t="shared" si="10"/>
        <v>-42087</v>
      </c>
      <c r="AU172" s="25" t="s">
        <v>15</v>
      </c>
    </row>
    <row r="173" spans="2:54">
      <c r="B173" s="25" t="s">
        <v>7636</v>
      </c>
      <c r="C173" s="25">
        <v>266579</v>
      </c>
      <c r="E173" s="25" t="s">
        <v>3934</v>
      </c>
      <c r="H173" t="s">
        <v>7637</v>
      </c>
      <c r="I173" s="25" t="s">
        <v>3366</v>
      </c>
      <c r="W173" s="25" t="s">
        <v>82</v>
      </c>
      <c r="X173" s="25" t="s">
        <v>63</v>
      </c>
      <c r="Y173" s="25">
        <v>49</v>
      </c>
      <c r="Z173" s="25" t="s">
        <v>83</v>
      </c>
      <c r="AB173" s="25">
        <v>48</v>
      </c>
      <c r="AD173" s="25">
        <v>100</v>
      </c>
      <c r="AH173" s="25" t="str">
        <f t="shared" si="8"/>
        <v xml:space="preserve">KR 49 A  48  100   </v>
      </c>
      <c r="AI173" s="25" t="s">
        <v>61</v>
      </c>
      <c r="AJ173" s="25" t="s">
        <v>61</v>
      </c>
      <c r="AK173" s="25" t="s">
        <v>432</v>
      </c>
      <c r="AP173" s="25">
        <v>1</v>
      </c>
      <c r="AQ173" s="34">
        <v>42087</v>
      </c>
      <c r="AS173" s="46">
        <f t="shared" si="10"/>
        <v>-42087</v>
      </c>
      <c r="AU173" s="25" t="s">
        <v>15</v>
      </c>
      <c r="AV173" s="25" t="s">
        <v>7638</v>
      </c>
    </row>
    <row r="174" spans="2:54">
      <c r="B174" s="25" t="s">
        <v>7639</v>
      </c>
      <c r="C174" s="25">
        <v>103445</v>
      </c>
      <c r="E174" s="25" t="s">
        <v>101</v>
      </c>
      <c r="H174" t="s">
        <v>7640</v>
      </c>
      <c r="I174" s="25" t="s">
        <v>7641</v>
      </c>
      <c r="W174" s="25" t="s">
        <v>4150</v>
      </c>
      <c r="X174" s="25" t="s">
        <v>146</v>
      </c>
      <c r="Y174" s="25">
        <v>34</v>
      </c>
      <c r="Z174" s="25" t="s">
        <v>81</v>
      </c>
      <c r="AA174" s="25" t="s">
        <v>66</v>
      </c>
      <c r="AB174" s="25">
        <v>33</v>
      </c>
      <c r="AD174" s="25">
        <v>7</v>
      </c>
      <c r="AH174" s="25" t="str">
        <f t="shared" si="8"/>
        <v xml:space="preserve">TR 34 C SUR 33  7   </v>
      </c>
      <c r="AI174" s="25" t="s">
        <v>61</v>
      </c>
      <c r="AJ174" s="25" t="s">
        <v>61</v>
      </c>
      <c r="AK174" s="25" t="s">
        <v>279</v>
      </c>
      <c r="AP174" s="25">
        <v>9</v>
      </c>
      <c r="AQ174" s="34">
        <v>42087</v>
      </c>
      <c r="AS174" s="46">
        <f t="shared" si="10"/>
        <v>-42087</v>
      </c>
      <c r="AU174" s="25" t="s">
        <v>202</v>
      </c>
    </row>
    <row r="175" spans="2:54">
      <c r="B175" s="25" t="s">
        <v>7642</v>
      </c>
      <c r="C175" s="25">
        <v>265964</v>
      </c>
      <c r="D175" s="25" t="s">
        <v>3686</v>
      </c>
      <c r="H175" t="s">
        <v>7643</v>
      </c>
      <c r="I175" s="25" t="s">
        <v>273</v>
      </c>
      <c r="J175" s="25" t="s">
        <v>63</v>
      </c>
      <c r="K175" s="25">
        <v>24</v>
      </c>
      <c r="N175" s="25">
        <v>40</v>
      </c>
      <c r="Q175" s="25" t="s">
        <v>66</v>
      </c>
      <c r="W175" s="25" t="s">
        <v>4150</v>
      </c>
      <c r="X175" s="25" t="s">
        <v>63</v>
      </c>
      <c r="Y175" s="25">
        <v>24</v>
      </c>
      <c r="AB175" s="25">
        <v>40</v>
      </c>
      <c r="AE175" s="25" t="s">
        <v>66</v>
      </c>
      <c r="AH175" s="25" t="str">
        <f t="shared" si="8"/>
        <v xml:space="preserve">KR 24   40   SUR  </v>
      </c>
      <c r="AI175" s="25" t="s">
        <v>61</v>
      </c>
      <c r="AJ175" s="25" t="s">
        <v>61</v>
      </c>
      <c r="AK175" s="25" t="s">
        <v>74</v>
      </c>
      <c r="AP175" s="25">
        <v>6</v>
      </c>
      <c r="AQ175" s="34">
        <v>42093</v>
      </c>
      <c r="AS175" s="46">
        <f t="shared" si="10"/>
        <v>-42093</v>
      </c>
      <c r="AU175" s="25" t="s">
        <v>15</v>
      </c>
      <c r="AW175" s="38">
        <v>42124</v>
      </c>
      <c r="AY175" s="38">
        <v>42124</v>
      </c>
      <c r="AZ175" s="38">
        <v>42117</v>
      </c>
      <c r="BA175" s="37" t="s">
        <v>859</v>
      </c>
      <c r="BB175" s="38">
        <v>42121</v>
      </c>
    </row>
    <row r="176" spans="2:54">
      <c r="B176" s="25" t="s">
        <v>7644</v>
      </c>
      <c r="C176" s="25">
        <v>265965</v>
      </c>
      <c r="E176" s="25" t="s">
        <v>101</v>
      </c>
      <c r="H176" t="s">
        <v>7645</v>
      </c>
      <c r="I176" s="25" t="s">
        <v>273</v>
      </c>
      <c r="W176" s="25" t="s">
        <v>4150</v>
      </c>
      <c r="AG176" s="25" t="s">
        <v>7646</v>
      </c>
      <c r="AH176" s="25" t="str">
        <f t="shared" si="8"/>
        <v xml:space="preserve">         cerca al CEFIT</v>
      </c>
      <c r="AI176" s="25" t="s">
        <v>61</v>
      </c>
      <c r="AJ176" s="25" t="s">
        <v>61</v>
      </c>
      <c r="AK176" s="25" t="s">
        <v>211</v>
      </c>
      <c r="AP176" s="25">
        <v>9</v>
      </c>
      <c r="AQ176" s="34">
        <v>42083</v>
      </c>
      <c r="AS176" s="46">
        <f t="shared" si="10"/>
        <v>-42083</v>
      </c>
      <c r="AU176" s="25" t="s">
        <v>15</v>
      </c>
      <c r="AV176" s="25" t="s">
        <v>7647</v>
      </c>
    </row>
    <row r="177" spans="2:51">
      <c r="B177" s="25" t="s">
        <v>7648</v>
      </c>
      <c r="C177" s="25">
        <v>265878</v>
      </c>
      <c r="D177" s="25" t="s">
        <v>3928</v>
      </c>
      <c r="H177" t="s">
        <v>7649</v>
      </c>
      <c r="I177" s="25" t="s">
        <v>7650</v>
      </c>
      <c r="J177" s="25" t="s">
        <v>80</v>
      </c>
      <c r="K177" s="25">
        <v>32</v>
      </c>
      <c r="N177" s="25">
        <v>29</v>
      </c>
      <c r="P177" s="25">
        <v>40</v>
      </c>
      <c r="S177" s="25" t="s">
        <v>7651</v>
      </c>
      <c r="T177" s="25" t="str">
        <f>CONCATENATE(J177," ",K177," ",L177," ",M177," ",N177," ",O177," ",P177," ",Q177," ",AF177," ",S177)</f>
        <v>CL 32   29  40   int 201</v>
      </c>
      <c r="U177" s="25">
        <v>32334997</v>
      </c>
      <c r="V177" s="25">
        <v>2768354</v>
      </c>
      <c r="W177" s="25" t="s">
        <v>4150</v>
      </c>
      <c r="X177" s="25" t="s">
        <v>80</v>
      </c>
      <c r="Y177" s="25">
        <v>32</v>
      </c>
      <c r="AB177" s="25">
        <v>29</v>
      </c>
      <c r="AD177" s="25">
        <v>40</v>
      </c>
      <c r="AG177" s="25" t="s">
        <v>7651</v>
      </c>
      <c r="AH177" s="25" t="str">
        <f t="shared" si="8"/>
        <v>CL 32   29  40   int 201</v>
      </c>
      <c r="AI177" s="25" t="s">
        <v>61</v>
      </c>
      <c r="AJ177" s="25" t="s">
        <v>61</v>
      </c>
      <c r="AK177" s="25" t="s">
        <v>635</v>
      </c>
      <c r="AP177" s="25">
        <v>3</v>
      </c>
      <c r="AQ177" s="34">
        <v>42083</v>
      </c>
      <c r="AS177" s="46">
        <f t="shared" si="10"/>
        <v>-42083</v>
      </c>
      <c r="AU177" s="25" t="s">
        <v>815</v>
      </c>
      <c r="AV177" s="25" t="s">
        <v>3015</v>
      </c>
    </row>
    <row r="178" spans="2:51">
      <c r="B178" s="25" t="s">
        <v>7652</v>
      </c>
      <c r="C178" s="25">
        <v>267367</v>
      </c>
      <c r="E178" s="25" t="s">
        <v>101</v>
      </c>
      <c r="H178" t="s">
        <v>7653</v>
      </c>
      <c r="I178" s="25" t="s">
        <v>231</v>
      </c>
      <c r="J178" s="25" t="s">
        <v>80</v>
      </c>
      <c r="K178" s="25">
        <v>41</v>
      </c>
      <c r="N178" s="25">
        <v>31</v>
      </c>
      <c r="P178" s="25">
        <v>14</v>
      </c>
      <c r="R178" s="25" t="s">
        <v>7654</v>
      </c>
      <c r="T178" s="25" t="str">
        <f>CONCATENATE(J178," ",K178," ",L178," ",M178," ",N178," ",O178," ",P178," ",Q178," ",AF178," ",S178)</f>
        <v xml:space="preserve">CL 41   31  14  Bloque 1,5 </v>
      </c>
      <c r="W178" s="25" t="s">
        <v>4150</v>
      </c>
      <c r="X178" s="25" t="s">
        <v>80</v>
      </c>
      <c r="Y178" s="25">
        <v>41</v>
      </c>
      <c r="AB178" s="25">
        <v>31</v>
      </c>
      <c r="AD178" s="25">
        <v>14</v>
      </c>
      <c r="AF178" s="25" t="s">
        <v>7654</v>
      </c>
      <c r="AH178" s="25" t="str">
        <f t="shared" si="8"/>
        <v xml:space="preserve">CL 41   31  14  Bloque 1,5 </v>
      </c>
      <c r="AI178" s="25" t="s">
        <v>61</v>
      </c>
      <c r="AJ178" s="25" t="s">
        <v>61</v>
      </c>
      <c r="AK178" s="25" t="s">
        <v>67</v>
      </c>
      <c r="AP178" s="25">
        <v>7</v>
      </c>
      <c r="AQ178" s="34">
        <v>42088</v>
      </c>
      <c r="AS178" s="46">
        <f t="shared" si="10"/>
        <v>-42088</v>
      </c>
      <c r="AU178" s="25" t="s">
        <v>15</v>
      </c>
      <c r="AV178" s="25" t="s">
        <v>7277</v>
      </c>
    </row>
    <row r="179" spans="2:51">
      <c r="B179" s="25" t="s">
        <v>7655</v>
      </c>
      <c r="C179" s="25">
        <v>266835</v>
      </c>
      <c r="E179" s="25" t="s">
        <v>101</v>
      </c>
      <c r="H179" t="s">
        <v>7656</v>
      </c>
      <c r="I179" s="25" t="s">
        <v>3366</v>
      </c>
      <c r="J179" s="25" t="s">
        <v>289</v>
      </c>
      <c r="K179" s="25">
        <v>39</v>
      </c>
      <c r="N179" s="25">
        <v>33</v>
      </c>
      <c r="S179" s="25" t="s">
        <v>7657</v>
      </c>
      <c r="T179" s="25" t="str">
        <f>CONCATENATE(J179," ",K179," ",L179," ",M179," ",N179," ",O179," ",P179," ",Q179," ",AF179," ",S179)</f>
        <v>DG 39   33     Detrás del Gimnasio Forma</v>
      </c>
      <c r="W179" s="25" t="s">
        <v>7658</v>
      </c>
      <c r="X179" s="25" t="s">
        <v>289</v>
      </c>
      <c r="Y179" s="25">
        <v>39</v>
      </c>
      <c r="AB179" s="25">
        <v>33</v>
      </c>
      <c r="AG179" s="25" t="s">
        <v>7657</v>
      </c>
      <c r="AH179" s="25" t="str">
        <f t="shared" si="8"/>
        <v>DG 39   33     Detrás del Gimnasio Forma</v>
      </c>
      <c r="AI179" s="25" t="s">
        <v>61</v>
      </c>
      <c r="AJ179" s="25" t="s">
        <v>61</v>
      </c>
      <c r="AK179" s="25" t="s">
        <v>496</v>
      </c>
      <c r="AP179" s="25">
        <v>9</v>
      </c>
      <c r="AQ179" s="34">
        <v>42088</v>
      </c>
      <c r="AS179" s="46">
        <f t="shared" si="10"/>
        <v>-42088</v>
      </c>
      <c r="AU179" s="25" t="s">
        <v>15</v>
      </c>
    </row>
    <row r="180" spans="2:51">
      <c r="B180" s="25" t="s">
        <v>7659</v>
      </c>
      <c r="C180" s="25">
        <v>266877</v>
      </c>
      <c r="D180" s="25" t="s">
        <v>3591</v>
      </c>
      <c r="H180" t="s">
        <v>7660</v>
      </c>
      <c r="I180" s="25" t="s">
        <v>7661</v>
      </c>
      <c r="J180" s="25" t="s">
        <v>80</v>
      </c>
      <c r="K180" s="25">
        <v>41</v>
      </c>
      <c r="L180" s="25" t="s">
        <v>104</v>
      </c>
      <c r="M180" s="25" t="s">
        <v>66</v>
      </c>
      <c r="N180" s="25">
        <v>25</v>
      </c>
      <c r="O180" s="25" t="s">
        <v>83</v>
      </c>
      <c r="P180" s="25">
        <v>71</v>
      </c>
      <c r="S180" s="25" t="s">
        <v>7662</v>
      </c>
      <c r="T180" s="25" t="str">
        <f>CONCATENATE(J180," ",K180," ",L180," ",M180," ",N180," ",O180," ",P180," ",Q180," ",AF180," ",S180)</f>
        <v>CL 41 B SUR 25 A 71   Int 147</v>
      </c>
      <c r="U180" s="25">
        <v>21701044</v>
      </c>
      <c r="V180" s="25">
        <v>5774568</v>
      </c>
      <c r="W180" s="25" t="s">
        <v>7663</v>
      </c>
      <c r="X180" s="25" t="s">
        <v>80</v>
      </c>
      <c r="Y180" s="25">
        <v>41</v>
      </c>
      <c r="Z180" s="25" t="s">
        <v>104</v>
      </c>
      <c r="AA180" s="25" t="s">
        <v>66</v>
      </c>
      <c r="AB180" s="25">
        <v>25</v>
      </c>
      <c r="AD180" s="25">
        <v>71</v>
      </c>
      <c r="AG180" s="25">
        <v>9414</v>
      </c>
      <c r="AH180" s="25" t="str">
        <f t="shared" si="8"/>
        <v>CL 41 B SUR 25  71   9414</v>
      </c>
      <c r="AI180" s="25" t="s">
        <v>61</v>
      </c>
      <c r="AJ180" s="25" t="s">
        <v>61</v>
      </c>
      <c r="AK180" s="25" t="s">
        <v>322</v>
      </c>
      <c r="AP180" s="25">
        <v>6</v>
      </c>
      <c r="AQ180" s="34">
        <v>42088</v>
      </c>
      <c r="AS180" s="46">
        <f t="shared" si="10"/>
        <v>-42088</v>
      </c>
      <c r="AU180" s="25" t="s">
        <v>15</v>
      </c>
    </row>
    <row r="181" spans="2:51">
      <c r="B181" s="25" t="s">
        <v>7664</v>
      </c>
      <c r="C181" s="25">
        <v>267212</v>
      </c>
      <c r="E181" s="25" t="s">
        <v>101</v>
      </c>
      <c r="H181" t="s">
        <v>7665</v>
      </c>
      <c r="I181" s="25" t="s">
        <v>7666</v>
      </c>
      <c r="J181" s="25" t="s">
        <v>80</v>
      </c>
      <c r="K181" s="25">
        <v>46</v>
      </c>
      <c r="L181" s="25" t="s">
        <v>81</v>
      </c>
      <c r="M181" s="25" t="s">
        <v>66</v>
      </c>
      <c r="N181" s="25">
        <v>39</v>
      </c>
      <c r="O181" s="25" t="s">
        <v>104</v>
      </c>
      <c r="P181" s="25">
        <v>52</v>
      </c>
      <c r="W181" s="25" t="s">
        <v>4150</v>
      </c>
      <c r="X181" s="25" t="s">
        <v>80</v>
      </c>
      <c r="Y181" s="25">
        <v>46</v>
      </c>
      <c r="Z181" s="25" t="s">
        <v>81</v>
      </c>
      <c r="AA181" s="25" t="s">
        <v>66</v>
      </c>
      <c r="AB181" s="25">
        <v>39</v>
      </c>
      <c r="AC181" s="25" t="s">
        <v>104</v>
      </c>
      <c r="AD181" s="25">
        <v>52</v>
      </c>
      <c r="AH181" s="25" t="str">
        <f t="shared" si="8"/>
        <v xml:space="preserve">CL 46 C SUR 39 B 52   </v>
      </c>
      <c r="AI181" s="25" t="s">
        <v>61</v>
      </c>
      <c r="AJ181" s="25" t="s">
        <v>61</v>
      </c>
      <c r="AK181" s="25" t="s">
        <v>316</v>
      </c>
      <c r="AP181" s="25">
        <v>7</v>
      </c>
      <c r="AQ181" s="34">
        <v>42088</v>
      </c>
      <c r="AS181" s="46">
        <f t="shared" si="10"/>
        <v>-42088</v>
      </c>
      <c r="AU181" s="25" t="s">
        <v>15</v>
      </c>
    </row>
    <row r="182" spans="2:51">
      <c r="B182" s="25" t="s">
        <v>7667</v>
      </c>
      <c r="C182" s="25" t="s">
        <v>7668</v>
      </c>
      <c r="E182" s="25" t="s">
        <v>101</v>
      </c>
      <c r="H182" t="s">
        <v>7669</v>
      </c>
      <c r="I182" s="25" t="s">
        <v>273</v>
      </c>
      <c r="J182" s="25" t="s">
        <v>80</v>
      </c>
      <c r="K182" s="25">
        <v>45</v>
      </c>
      <c r="L182" s="25" t="s">
        <v>104</v>
      </c>
      <c r="M182" s="25" t="s">
        <v>66</v>
      </c>
      <c r="N182" s="25">
        <v>35</v>
      </c>
      <c r="P182" s="25">
        <v>91</v>
      </c>
      <c r="R182" s="25" t="s">
        <v>7670</v>
      </c>
      <c r="T182" s="25" t="str">
        <f t="shared" ref="T182:T197" si="12">CONCATENATE(J182," ",K182," ",L182," ",M182," ",N182," ",O182," ",P182," ",Q182," ",AF182," ",S182)</f>
        <v xml:space="preserve">CL 45 B SUR 35  91  Urbanizacion Catanzaro </v>
      </c>
      <c r="W182" s="25" t="s">
        <v>7671</v>
      </c>
      <c r="X182" s="25" t="s">
        <v>80</v>
      </c>
      <c r="Y182" s="25">
        <v>45</v>
      </c>
      <c r="Z182" s="25" t="s">
        <v>104</v>
      </c>
      <c r="AA182" s="25" t="s">
        <v>66</v>
      </c>
      <c r="AB182" s="25">
        <v>35</v>
      </c>
      <c r="AD182" s="25">
        <v>91</v>
      </c>
      <c r="AF182" s="25" t="s">
        <v>7670</v>
      </c>
      <c r="AH182" s="25" t="str">
        <f t="shared" si="8"/>
        <v xml:space="preserve">CL 45 B SUR 35  91  Urbanizacion Catanzaro </v>
      </c>
      <c r="AI182" s="25" t="s">
        <v>61</v>
      </c>
      <c r="AJ182" s="25" t="s">
        <v>61</v>
      </c>
      <c r="AK182" s="25" t="s">
        <v>959</v>
      </c>
      <c r="AP182" s="25">
        <v>7</v>
      </c>
      <c r="AQ182" s="34">
        <v>42089</v>
      </c>
      <c r="AR182" s="34">
        <v>42053</v>
      </c>
      <c r="AS182" s="46">
        <f t="shared" si="10"/>
        <v>-36</v>
      </c>
      <c r="AU182" s="25" t="s">
        <v>15</v>
      </c>
    </row>
    <row r="183" spans="2:51">
      <c r="B183" s="25" t="s">
        <v>7672</v>
      </c>
      <c r="C183" s="25">
        <v>266859</v>
      </c>
      <c r="D183" s="25" t="s">
        <v>94</v>
      </c>
      <c r="H183" t="s">
        <v>7673</v>
      </c>
      <c r="I183" s="25" t="s">
        <v>3366</v>
      </c>
      <c r="J183" s="25" t="s">
        <v>80</v>
      </c>
      <c r="K183" s="25">
        <v>45</v>
      </c>
      <c r="M183" s="25" t="s">
        <v>66</v>
      </c>
      <c r="N183" s="25">
        <v>42</v>
      </c>
      <c r="O183" s="25" t="s">
        <v>83</v>
      </c>
      <c r="P183" s="25">
        <v>1</v>
      </c>
      <c r="R183" s="25" t="s">
        <v>7674</v>
      </c>
      <c r="T183" s="25" t="str">
        <f t="shared" si="12"/>
        <v xml:space="preserve">CL 45  SUR 42 A 1  linares de la cierra </v>
      </c>
      <c r="W183" s="25" t="s">
        <v>4150</v>
      </c>
      <c r="X183" s="25" t="s">
        <v>80</v>
      </c>
      <c r="Y183" s="25">
        <v>45</v>
      </c>
      <c r="AA183" s="25" t="s">
        <v>66</v>
      </c>
      <c r="AB183" s="25">
        <v>42</v>
      </c>
      <c r="AC183" s="25" t="s">
        <v>83</v>
      </c>
      <c r="AD183" s="25">
        <v>1</v>
      </c>
      <c r="AF183" s="25" t="s">
        <v>7674</v>
      </c>
      <c r="AH183" s="25" t="str">
        <f t="shared" si="8"/>
        <v xml:space="preserve">CL 45  SUR 42 A 1  linares de la cierra </v>
      </c>
      <c r="AI183" s="25" t="s">
        <v>61</v>
      </c>
      <c r="AJ183" s="25" t="s">
        <v>61</v>
      </c>
      <c r="AK183" s="25" t="s">
        <v>316</v>
      </c>
      <c r="AP183" s="25">
        <v>7</v>
      </c>
      <c r="AQ183" s="34">
        <v>42088</v>
      </c>
      <c r="AS183" s="46">
        <f t="shared" si="10"/>
        <v>-42088</v>
      </c>
      <c r="AU183" s="25" t="s">
        <v>15</v>
      </c>
    </row>
    <row r="184" spans="2:51">
      <c r="B184" s="25" t="s">
        <v>7675</v>
      </c>
      <c r="C184" s="25">
        <v>266860</v>
      </c>
      <c r="E184" s="25" t="s">
        <v>3934</v>
      </c>
      <c r="H184" t="s">
        <v>7676</v>
      </c>
      <c r="I184" s="25" t="s">
        <v>3366</v>
      </c>
      <c r="J184" s="25" t="s">
        <v>80</v>
      </c>
      <c r="K184" s="25">
        <v>40</v>
      </c>
      <c r="M184" s="25" t="s">
        <v>66</v>
      </c>
      <c r="N184" s="25">
        <v>25</v>
      </c>
      <c r="O184" s="25" t="s">
        <v>83</v>
      </c>
      <c r="P184" s="25">
        <v>98</v>
      </c>
      <c r="T184" s="25" t="str">
        <f t="shared" si="12"/>
        <v xml:space="preserve">CL 40  SUR 25 A 98   </v>
      </c>
      <c r="W184" s="25" t="s">
        <v>4150</v>
      </c>
      <c r="X184" s="25" t="s">
        <v>80</v>
      </c>
      <c r="Y184" s="25">
        <v>40</v>
      </c>
      <c r="AA184" s="25" t="s">
        <v>66</v>
      </c>
      <c r="AB184" s="25">
        <v>25</v>
      </c>
      <c r="AC184" s="25" t="s">
        <v>83</v>
      </c>
      <c r="AD184" s="25">
        <v>98</v>
      </c>
      <c r="AH184" s="25" t="str">
        <f t="shared" si="8"/>
        <v xml:space="preserve">CL 40  SUR 25 A 98   </v>
      </c>
      <c r="AI184" s="25" t="s">
        <v>61</v>
      </c>
      <c r="AJ184" s="25" t="s">
        <v>61</v>
      </c>
      <c r="AK184" s="25" t="s">
        <v>74</v>
      </c>
      <c r="AP184" s="25">
        <v>6</v>
      </c>
      <c r="AQ184" s="34">
        <v>42088</v>
      </c>
      <c r="AS184" s="46">
        <f t="shared" si="10"/>
        <v>-42088</v>
      </c>
      <c r="AU184" s="25" t="s">
        <v>15</v>
      </c>
    </row>
    <row r="185" spans="2:51">
      <c r="B185" s="25" t="s">
        <v>7677</v>
      </c>
      <c r="C185" s="25">
        <v>266861</v>
      </c>
      <c r="E185" s="25" t="s">
        <v>3934</v>
      </c>
      <c r="H185" t="s">
        <v>7676</v>
      </c>
      <c r="I185" s="25" t="s">
        <v>3366</v>
      </c>
      <c r="J185" s="25" t="s">
        <v>80</v>
      </c>
      <c r="K185" s="25">
        <v>40</v>
      </c>
      <c r="M185" s="25" t="s">
        <v>66</v>
      </c>
      <c r="N185" s="25">
        <v>25</v>
      </c>
      <c r="O185" s="25" t="s">
        <v>83</v>
      </c>
      <c r="P185" s="25">
        <v>62</v>
      </c>
      <c r="S185" s="25">
        <v>123</v>
      </c>
      <c r="T185" s="25" t="str">
        <f t="shared" si="12"/>
        <v>CL 40  SUR 25 A 62   123</v>
      </c>
      <c r="W185" s="25" t="s">
        <v>4150</v>
      </c>
      <c r="X185" s="25" t="s">
        <v>80</v>
      </c>
      <c r="Y185" s="25">
        <v>40</v>
      </c>
      <c r="AA185" s="25" t="s">
        <v>66</v>
      </c>
      <c r="AB185" s="25">
        <v>25</v>
      </c>
      <c r="AC185" s="25" t="s">
        <v>83</v>
      </c>
      <c r="AD185" s="25">
        <v>62</v>
      </c>
      <c r="AH185" s="25" t="str">
        <f t="shared" si="8"/>
        <v xml:space="preserve">CL 40  SUR 25 A 62   </v>
      </c>
      <c r="AI185" s="25" t="s">
        <v>61</v>
      </c>
      <c r="AJ185" s="25" t="s">
        <v>61</v>
      </c>
      <c r="AK185" s="25" t="s">
        <v>74</v>
      </c>
      <c r="AP185" s="25">
        <v>6</v>
      </c>
      <c r="AQ185" s="34">
        <v>42088</v>
      </c>
      <c r="AS185" s="46">
        <f t="shared" si="10"/>
        <v>-42088</v>
      </c>
      <c r="AU185" s="25" t="s">
        <v>15</v>
      </c>
    </row>
    <row r="186" spans="2:51">
      <c r="B186" s="25" t="s">
        <v>7678</v>
      </c>
      <c r="C186" s="25">
        <v>267523</v>
      </c>
      <c r="D186" s="25" t="s">
        <v>3591</v>
      </c>
      <c r="H186" t="s">
        <v>7679</v>
      </c>
      <c r="I186" s="25" t="s">
        <v>7680</v>
      </c>
      <c r="J186" s="25" t="s">
        <v>63</v>
      </c>
      <c r="K186" s="25">
        <v>25</v>
      </c>
      <c r="N186" s="25">
        <v>38</v>
      </c>
      <c r="O186" s="25" t="s">
        <v>170</v>
      </c>
      <c r="P186" s="25">
        <v>2</v>
      </c>
      <c r="Q186" s="25" t="s">
        <v>66</v>
      </c>
      <c r="T186" s="25" t="str">
        <f t="shared" si="12"/>
        <v xml:space="preserve">KR 25   38 D 2 SUR  </v>
      </c>
      <c r="U186" s="25">
        <v>98661887</v>
      </c>
      <c r="W186" s="25" t="s">
        <v>7681</v>
      </c>
      <c r="X186" s="25" t="s">
        <v>63</v>
      </c>
      <c r="Y186" s="25">
        <v>24</v>
      </c>
      <c r="Z186" s="25" t="s">
        <v>81</v>
      </c>
      <c r="AA186" s="25" t="s">
        <v>66</v>
      </c>
      <c r="AB186" s="25">
        <v>38</v>
      </c>
      <c r="AC186" s="25" t="s">
        <v>72</v>
      </c>
      <c r="AD186" s="25">
        <v>75</v>
      </c>
      <c r="AE186" s="25" t="s">
        <v>66</v>
      </c>
      <c r="AH186" s="25" t="str">
        <f t="shared" si="8"/>
        <v xml:space="preserve">KR 24 C SUR 38 F 75 SUR  </v>
      </c>
      <c r="AI186" s="25" t="s">
        <v>61</v>
      </c>
      <c r="AJ186" s="25" t="s">
        <v>61</v>
      </c>
      <c r="AK186" s="25" t="s">
        <v>454</v>
      </c>
      <c r="AP186" s="25">
        <v>6</v>
      </c>
      <c r="AQ186" s="34">
        <v>42089</v>
      </c>
      <c r="AS186" s="46">
        <f t="shared" si="10"/>
        <v>-42089</v>
      </c>
      <c r="AU186" s="25" t="s">
        <v>15</v>
      </c>
    </row>
    <row r="187" spans="2:51">
      <c r="B187" s="25" t="s">
        <v>7682</v>
      </c>
      <c r="C187" s="25">
        <v>267496</v>
      </c>
      <c r="E187" s="25" t="s">
        <v>3934</v>
      </c>
      <c r="H187" t="s">
        <v>7683</v>
      </c>
      <c r="I187" s="25" t="s">
        <v>7684</v>
      </c>
      <c r="J187" s="25" t="s">
        <v>80</v>
      </c>
      <c r="K187" s="25">
        <v>39</v>
      </c>
      <c r="L187" s="25" t="s">
        <v>83</v>
      </c>
      <c r="M187" s="25" t="s">
        <v>66</v>
      </c>
      <c r="N187" s="25">
        <v>47</v>
      </c>
      <c r="O187" s="25" t="s">
        <v>83</v>
      </c>
      <c r="P187" s="25">
        <v>40</v>
      </c>
      <c r="T187" s="25" t="str">
        <f t="shared" si="12"/>
        <v xml:space="preserve">CL 39 A SUR 47 A 40   </v>
      </c>
      <c r="U187" s="25">
        <v>32326195</v>
      </c>
      <c r="W187" s="25" t="s">
        <v>7685</v>
      </c>
      <c r="X187" s="25" t="s">
        <v>80</v>
      </c>
      <c r="Y187" s="25">
        <v>39</v>
      </c>
      <c r="Z187" s="25" t="s">
        <v>83</v>
      </c>
      <c r="AA187" s="25" t="s">
        <v>66</v>
      </c>
      <c r="AB187" s="25">
        <v>47</v>
      </c>
      <c r="AC187" s="25" t="s">
        <v>83</v>
      </c>
      <c r="AD187" s="25">
        <v>40</v>
      </c>
      <c r="AH187" s="25" t="str">
        <f t="shared" si="8"/>
        <v xml:space="preserve">CL 39 A SUR 47 A 40   </v>
      </c>
      <c r="AI187" s="25">
        <v>32326195</v>
      </c>
      <c r="AJ187" s="25">
        <v>5975896</v>
      </c>
      <c r="AK187" s="25" t="s">
        <v>3530</v>
      </c>
      <c r="AP187" s="25">
        <v>8</v>
      </c>
      <c r="AQ187" s="34">
        <v>42089</v>
      </c>
      <c r="AS187" s="46">
        <f t="shared" si="10"/>
        <v>-42089</v>
      </c>
      <c r="AU187" s="25" t="s">
        <v>15</v>
      </c>
    </row>
    <row r="188" spans="2:51">
      <c r="B188" s="25" t="s">
        <v>7686</v>
      </c>
      <c r="C188" s="25">
        <v>267495</v>
      </c>
      <c r="E188" s="25" t="s">
        <v>3934</v>
      </c>
      <c r="H188" t="s">
        <v>7683</v>
      </c>
      <c r="I188" s="25" t="s">
        <v>7684</v>
      </c>
      <c r="T188" s="25" t="str">
        <f t="shared" si="12"/>
        <v xml:space="preserve">         </v>
      </c>
      <c r="W188" s="25" t="s">
        <v>7687</v>
      </c>
      <c r="X188" s="25" t="s">
        <v>63</v>
      </c>
      <c r="Y188" s="25">
        <v>47</v>
      </c>
      <c r="AB188" s="25">
        <v>39</v>
      </c>
      <c r="AC188" s="25" t="s">
        <v>83</v>
      </c>
      <c r="AD188" s="25">
        <v>31</v>
      </c>
      <c r="AE188" s="25" t="s">
        <v>66</v>
      </c>
      <c r="AH188" s="25" t="str">
        <f t="shared" si="8"/>
        <v xml:space="preserve">KR 47   39 A 31 SUR  </v>
      </c>
      <c r="AI188" s="25">
        <v>21715725</v>
      </c>
      <c r="AJ188" s="25">
        <v>2701332</v>
      </c>
      <c r="AK188" s="25" t="s">
        <v>3530</v>
      </c>
      <c r="AP188" s="25">
        <v>8</v>
      </c>
      <c r="AQ188" s="34">
        <v>42089</v>
      </c>
      <c r="AS188" s="46">
        <f t="shared" si="10"/>
        <v>-42089</v>
      </c>
      <c r="AU188" s="25" t="s">
        <v>15</v>
      </c>
    </row>
    <row r="189" spans="2:51">
      <c r="B189" s="25" t="s">
        <v>7688</v>
      </c>
      <c r="C189" s="25">
        <v>267494</v>
      </c>
      <c r="E189" s="25" t="s">
        <v>3934</v>
      </c>
      <c r="H189" t="s">
        <v>7683</v>
      </c>
      <c r="I189" s="25" t="s">
        <v>7684</v>
      </c>
      <c r="T189" s="25" t="str">
        <f>CONCATENATE(J189," ",K189," ",L189," ",M189," ",N189," ",O189," ",P189," ",Q189," ",AF190," ",S189)</f>
        <v xml:space="preserve">         </v>
      </c>
      <c r="W189" s="25" t="s">
        <v>7689</v>
      </c>
      <c r="X189" s="25" t="s">
        <v>63</v>
      </c>
      <c r="Y189" s="25">
        <v>46</v>
      </c>
      <c r="Z189" s="25" t="s">
        <v>83</v>
      </c>
      <c r="AB189" s="25">
        <v>39</v>
      </c>
      <c r="AC189" s="25" t="s">
        <v>83</v>
      </c>
      <c r="AD189" s="25">
        <v>77</v>
      </c>
      <c r="AE189" s="25" t="s">
        <v>66</v>
      </c>
      <c r="AH189" s="25" t="str">
        <f>CONCATENATE(X189," ",Y189," ",Z189," ",AA189," ",AB189," ",AC189," ",AD189," ",AE189," ",AF190," ",AG189)</f>
        <v xml:space="preserve">KR 46 A  39 A 77 SUR  </v>
      </c>
      <c r="AI189" s="25">
        <v>70090610</v>
      </c>
      <c r="AK189" s="25" t="s">
        <v>3530</v>
      </c>
      <c r="AP189" s="25">
        <v>8</v>
      </c>
      <c r="AQ189" s="34">
        <v>42089</v>
      </c>
      <c r="AS189" s="46">
        <f t="shared" si="10"/>
        <v>-42089</v>
      </c>
      <c r="AU189" s="25" t="s">
        <v>15</v>
      </c>
    </row>
    <row r="190" spans="2:51">
      <c r="B190" s="25" t="s">
        <v>7690</v>
      </c>
      <c r="C190" s="25">
        <v>267493</v>
      </c>
      <c r="E190" s="25" t="s">
        <v>3934</v>
      </c>
      <c r="H190" t="s">
        <v>7683</v>
      </c>
      <c r="I190" s="25" t="s">
        <v>7684</v>
      </c>
      <c r="T190" s="25" t="e">
        <f>CONCATENATE(J190," ",K190," ",L190," ",M190," ",N190," ",O190," ",P190," ",Q190," ",#REF!," ",S190)</f>
        <v>#REF!</v>
      </c>
      <c r="W190" s="25" t="s">
        <v>7691</v>
      </c>
      <c r="X190" s="25" t="s">
        <v>80</v>
      </c>
      <c r="Y190" s="25">
        <v>40</v>
      </c>
      <c r="AA190" s="25" t="s">
        <v>66</v>
      </c>
      <c r="AB190" s="25">
        <v>45</v>
      </c>
      <c r="AC190" s="25" t="s">
        <v>83</v>
      </c>
      <c r="AD190" s="25">
        <v>9</v>
      </c>
      <c r="AH190" s="25" t="e">
        <f>CONCATENATE(X190," ",Y190," ",Z190," ",AA190," ",AB190," ",AC190," ",AD190," ",AE190," ",#REF!," ",AG190)</f>
        <v>#REF!</v>
      </c>
      <c r="AI190" s="25">
        <v>70553533</v>
      </c>
      <c r="AJ190" s="25">
        <v>4483745</v>
      </c>
      <c r="AK190" s="25" t="s">
        <v>3530</v>
      </c>
      <c r="AP190" s="25">
        <v>8</v>
      </c>
      <c r="AQ190" s="34">
        <v>42089</v>
      </c>
      <c r="AS190" s="46">
        <f t="shared" si="10"/>
        <v>-42089</v>
      </c>
      <c r="AU190" s="25" t="s">
        <v>1735</v>
      </c>
    </row>
    <row r="191" spans="2:51">
      <c r="B191" s="25" t="s">
        <v>7692</v>
      </c>
      <c r="C191" s="25">
        <v>268425</v>
      </c>
      <c r="E191" s="25" t="s">
        <v>101</v>
      </c>
      <c r="H191" t="s">
        <v>7693</v>
      </c>
      <c r="I191" s="25" t="s">
        <v>7694</v>
      </c>
      <c r="J191" s="25" t="s">
        <v>80</v>
      </c>
      <c r="K191" s="25">
        <v>45</v>
      </c>
      <c r="M191" s="25" t="s">
        <v>66</v>
      </c>
      <c r="N191" s="25">
        <v>41</v>
      </c>
      <c r="P191" s="25">
        <v>135</v>
      </c>
      <c r="R191" s="25" t="s">
        <v>7695</v>
      </c>
      <c r="T191" s="25" t="str">
        <f t="shared" si="12"/>
        <v xml:space="preserve">CL 45  SUR 41  135   </v>
      </c>
      <c r="U191" s="25">
        <v>8305150</v>
      </c>
      <c r="V191" s="25" t="s">
        <v>7696</v>
      </c>
      <c r="W191" s="25" t="s">
        <v>2182</v>
      </c>
      <c r="X191" s="25" t="s">
        <v>63</v>
      </c>
      <c r="Y191" s="25">
        <v>43</v>
      </c>
      <c r="AB191" s="25" t="s">
        <v>7697</v>
      </c>
      <c r="AE191" s="25" t="s">
        <v>66</v>
      </c>
      <c r="AH191" s="25" t="str">
        <f t="shared" ref="AH191:AH252" si="13">CONCATENATE(X191," ",Y191," ",Z191," ",AA191," ",AB191," ",AC191," ",AD191," ",AE191," ",AF191," ",AG191)</f>
        <v xml:space="preserve">KR 43   37 y 38   SUR  </v>
      </c>
      <c r="AI191" s="25" t="s">
        <v>61</v>
      </c>
      <c r="AJ191" s="25" t="s">
        <v>61</v>
      </c>
      <c r="AK191" s="25" t="s">
        <v>147</v>
      </c>
      <c r="AP191" s="25">
        <v>9</v>
      </c>
      <c r="AQ191" s="34">
        <v>42100</v>
      </c>
      <c r="AS191" s="46">
        <f t="shared" si="10"/>
        <v>-42100</v>
      </c>
      <c r="AU191" s="25" t="s">
        <v>15</v>
      </c>
      <c r="AV191" s="25" t="s">
        <v>7141</v>
      </c>
      <c r="AW191" s="38">
        <v>42109</v>
      </c>
      <c r="AX191" s="37" t="s">
        <v>7698</v>
      </c>
      <c r="AY191" s="38">
        <v>42109</v>
      </c>
    </row>
    <row r="192" spans="2:51">
      <c r="B192" s="25" t="s">
        <v>7699</v>
      </c>
      <c r="C192" s="25">
        <v>267898</v>
      </c>
      <c r="D192" s="25" t="s">
        <v>3591</v>
      </c>
      <c r="H192" t="s">
        <v>7700</v>
      </c>
      <c r="I192" s="25" t="s">
        <v>60</v>
      </c>
      <c r="T192" s="25" t="str">
        <f t="shared" si="12"/>
        <v xml:space="preserve">         </v>
      </c>
      <c r="W192" s="25" t="s">
        <v>7701</v>
      </c>
      <c r="X192" s="25" t="s">
        <v>63</v>
      </c>
      <c r="Y192" s="25">
        <v>37</v>
      </c>
      <c r="AB192" s="25">
        <v>39</v>
      </c>
      <c r="AC192" s="25" t="s">
        <v>104</v>
      </c>
      <c r="AD192" s="25">
        <v>65</v>
      </c>
      <c r="AE192" s="25" t="s">
        <v>66</v>
      </c>
      <c r="AH192" s="25" t="str">
        <f t="shared" si="13"/>
        <v xml:space="preserve">KR 37   39 B 65 SUR  </v>
      </c>
      <c r="AI192" s="25" t="s">
        <v>61</v>
      </c>
      <c r="AJ192" s="25" t="s">
        <v>61</v>
      </c>
      <c r="AK192" s="25" t="s">
        <v>211</v>
      </c>
      <c r="AP192" s="25">
        <v>9</v>
      </c>
      <c r="AQ192" s="34">
        <v>42090</v>
      </c>
      <c r="AS192" s="46">
        <f t="shared" si="10"/>
        <v>-42090</v>
      </c>
      <c r="AU192" s="25" t="s">
        <v>202</v>
      </c>
    </row>
    <row r="193" spans="2:57">
      <c r="B193" s="25" t="s">
        <v>7702</v>
      </c>
      <c r="C193" s="25">
        <v>268744</v>
      </c>
      <c r="E193" s="25" t="s">
        <v>101</v>
      </c>
      <c r="H193" t="s">
        <v>7703</v>
      </c>
      <c r="I193" s="25" t="s">
        <v>3366</v>
      </c>
      <c r="T193" s="25" t="str">
        <f t="shared" si="12"/>
        <v xml:space="preserve">         </v>
      </c>
      <c r="W193" s="25" t="s">
        <v>7704</v>
      </c>
      <c r="X193" s="25" t="s">
        <v>80</v>
      </c>
      <c r="Y193" s="25">
        <v>39</v>
      </c>
      <c r="AA193" s="25" t="s">
        <v>66</v>
      </c>
      <c r="AB193" s="25">
        <v>35</v>
      </c>
      <c r="AD193" s="25">
        <v>26</v>
      </c>
      <c r="AH193" s="25" t="str">
        <f t="shared" si="13"/>
        <v xml:space="preserve">CL 39  SUR 35  26   </v>
      </c>
      <c r="AI193" s="25" t="s">
        <v>61</v>
      </c>
      <c r="AJ193" s="25">
        <v>2709596</v>
      </c>
      <c r="AK193" s="25" t="s">
        <v>211</v>
      </c>
      <c r="AP193" s="25">
        <v>9</v>
      </c>
      <c r="AQ193" s="34">
        <v>42100</v>
      </c>
      <c r="AS193" s="46">
        <f t="shared" si="10"/>
        <v>-42100</v>
      </c>
      <c r="AU193" s="25" t="s">
        <v>15</v>
      </c>
    </row>
    <row r="194" spans="2:57">
      <c r="B194" s="25" t="s">
        <v>7705</v>
      </c>
      <c r="C194" s="25">
        <v>268848</v>
      </c>
      <c r="D194" s="25" t="s">
        <v>125</v>
      </c>
      <c r="H194" t="s">
        <v>7706</v>
      </c>
      <c r="I194" s="25" t="s">
        <v>7707</v>
      </c>
      <c r="J194" s="25" t="s">
        <v>146</v>
      </c>
      <c r="K194" s="25">
        <v>34</v>
      </c>
      <c r="M194" s="25" t="s">
        <v>66</v>
      </c>
      <c r="N194" s="25">
        <v>33</v>
      </c>
      <c r="P194" s="25">
        <v>39</v>
      </c>
      <c r="S194" s="25" t="s">
        <v>7708</v>
      </c>
      <c r="T194" s="25" t="str">
        <f t="shared" si="12"/>
        <v>TR 34  SUR 33  39   3er piso</v>
      </c>
      <c r="U194" s="25">
        <v>31575977</v>
      </c>
      <c r="V194" s="25">
        <v>5990921</v>
      </c>
      <c r="W194" s="25" t="s">
        <v>7709</v>
      </c>
      <c r="X194" s="25" t="s">
        <v>146</v>
      </c>
      <c r="Y194" s="25">
        <v>34</v>
      </c>
      <c r="AA194" s="25" t="s">
        <v>66</v>
      </c>
      <c r="AB194" s="25">
        <v>33</v>
      </c>
      <c r="AD194" s="25">
        <v>39</v>
      </c>
      <c r="AG194" s="25" t="s">
        <v>7710</v>
      </c>
      <c r="AH194" s="25" t="str">
        <f t="shared" si="13"/>
        <v>TR 34  SUR 33  39   1er piso</v>
      </c>
      <c r="AI194" s="25" t="s">
        <v>61</v>
      </c>
      <c r="AJ194" s="25" t="s">
        <v>61</v>
      </c>
      <c r="AK194" s="25" t="s">
        <v>496</v>
      </c>
      <c r="AP194" s="25">
        <v>9</v>
      </c>
      <c r="AQ194" s="34">
        <v>42100</v>
      </c>
      <c r="AS194" s="46">
        <f t="shared" si="10"/>
        <v>-42100</v>
      </c>
      <c r="AU194" s="25" t="s">
        <v>815</v>
      </c>
      <c r="AV194" s="25" t="s">
        <v>7711</v>
      </c>
    </row>
    <row r="195" spans="2:57">
      <c r="B195" s="25" t="s">
        <v>7712</v>
      </c>
      <c r="C195" s="25">
        <v>268368</v>
      </c>
      <c r="E195" s="25" t="s">
        <v>101</v>
      </c>
      <c r="H195" t="s">
        <v>7713</v>
      </c>
      <c r="I195" s="25" t="s">
        <v>3366</v>
      </c>
      <c r="J195" s="25" t="s">
        <v>80</v>
      </c>
      <c r="K195" s="25">
        <v>41</v>
      </c>
      <c r="M195" s="25" t="s">
        <v>66</v>
      </c>
      <c r="N195" s="25">
        <v>25</v>
      </c>
      <c r="O195" s="25" t="s">
        <v>83</v>
      </c>
      <c r="P195" s="25">
        <v>75</v>
      </c>
      <c r="T195" s="25" t="str">
        <f t="shared" si="12"/>
        <v xml:space="preserve">CL 41  SUR 25 A 75   </v>
      </c>
      <c r="W195" s="25" t="s">
        <v>82</v>
      </c>
      <c r="X195" s="25" t="s">
        <v>80</v>
      </c>
      <c r="Y195" s="25">
        <v>41</v>
      </c>
      <c r="AA195" s="25" t="s">
        <v>66</v>
      </c>
      <c r="AB195" s="25">
        <v>25</v>
      </c>
      <c r="AC195" s="25" t="s">
        <v>83</v>
      </c>
      <c r="AD195" s="25">
        <v>75</v>
      </c>
      <c r="AH195" s="25" t="str">
        <f t="shared" si="13"/>
        <v xml:space="preserve">CL 41  SUR 25 A 75   </v>
      </c>
      <c r="AI195" s="25" t="s">
        <v>61</v>
      </c>
      <c r="AJ195" s="25" t="s">
        <v>61</v>
      </c>
      <c r="AK195" s="25" t="s">
        <v>322</v>
      </c>
      <c r="AP195" s="25">
        <v>6</v>
      </c>
      <c r="AQ195" s="34">
        <v>42100</v>
      </c>
      <c r="AS195" s="46">
        <f t="shared" si="10"/>
        <v>-42100</v>
      </c>
      <c r="AU195" s="25" t="s">
        <v>15</v>
      </c>
    </row>
    <row r="196" spans="2:57">
      <c r="B196" s="25" t="s">
        <v>7714</v>
      </c>
      <c r="C196" s="25">
        <v>268019</v>
      </c>
      <c r="D196" s="25" t="s">
        <v>94</v>
      </c>
      <c r="H196" t="s">
        <v>7715</v>
      </c>
      <c r="I196" s="25" t="s">
        <v>7716</v>
      </c>
      <c r="T196" s="25" t="str">
        <f t="shared" si="12"/>
        <v xml:space="preserve">         </v>
      </c>
      <c r="U196" s="25">
        <v>32517843</v>
      </c>
      <c r="V196" s="25">
        <v>3002254256</v>
      </c>
      <c r="W196" s="25" t="s">
        <v>7717</v>
      </c>
      <c r="X196" s="25" t="s">
        <v>63</v>
      </c>
      <c r="Y196" s="25">
        <v>46</v>
      </c>
      <c r="AB196" s="25">
        <v>20</v>
      </c>
      <c r="AD196" s="25">
        <v>79</v>
      </c>
      <c r="AE196" s="25" t="s">
        <v>66</v>
      </c>
      <c r="AH196" s="25" t="str">
        <f t="shared" si="13"/>
        <v xml:space="preserve">KR 46   20  79 SUR  </v>
      </c>
      <c r="AI196" s="25" t="s">
        <v>61</v>
      </c>
      <c r="AJ196" s="25" t="s">
        <v>61</v>
      </c>
      <c r="AK196" s="25" t="s">
        <v>374</v>
      </c>
      <c r="AP196" s="25">
        <v>4</v>
      </c>
      <c r="AQ196" s="34">
        <v>42090</v>
      </c>
      <c r="AS196" s="46">
        <f t="shared" si="10"/>
        <v>-42090</v>
      </c>
      <c r="AU196" s="25" t="s">
        <v>15</v>
      </c>
      <c r="AV196" s="25" t="s">
        <v>7718</v>
      </c>
    </row>
    <row r="197" spans="2:57">
      <c r="B197" s="25" t="s">
        <v>7719</v>
      </c>
      <c r="C197" s="25">
        <v>267579</v>
      </c>
      <c r="E197" s="25" t="s">
        <v>101</v>
      </c>
      <c r="H197" t="s">
        <v>7720</v>
      </c>
      <c r="I197" s="25" t="s">
        <v>7721</v>
      </c>
      <c r="J197" s="25" t="s">
        <v>63</v>
      </c>
      <c r="K197" s="25">
        <v>24</v>
      </c>
      <c r="L197" s="25" t="s">
        <v>72</v>
      </c>
      <c r="N197" s="25">
        <v>40</v>
      </c>
      <c r="P197" s="25">
        <v>53</v>
      </c>
      <c r="Q197" s="25" t="s">
        <v>66</v>
      </c>
      <c r="S197" s="25" t="s">
        <v>7722</v>
      </c>
      <c r="T197" s="25" t="str">
        <f t="shared" si="12"/>
        <v>KR 24 F  40  53 SUR  Apto 272</v>
      </c>
      <c r="U197" s="25">
        <v>43754247</v>
      </c>
      <c r="V197" s="25" t="s">
        <v>7723</v>
      </c>
      <c r="W197" s="25" t="s">
        <v>7724</v>
      </c>
      <c r="X197" s="25" t="s">
        <v>63</v>
      </c>
      <c r="Y197" s="25">
        <v>24</v>
      </c>
      <c r="Z197" s="25" t="s">
        <v>72</v>
      </c>
      <c r="AB197" s="25">
        <v>40</v>
      </c>
      <c r="AD197" s="25">
        <v>53</v>
      </c>
      <c r="AE197" s="25" t="s">
        <v>66</v>
      </c>
      <c r="AG197" s="25" t="s">
        <v>7725</v>
      </c>
      <c r="AH197" s="25" t="str">
        <f t="shared" si="13"/>
        <v>KR 24 F  40  53 SUR  Lote contiguo</v>
      </c>
      <c r="AI197" s="25" t="s">
        <v>61</v>
      </c>
      <c r="AJ197" s="25" t="s">
        <v>61</v>
      </c>
      <c r="AK197" s="25" t="s">
        <v>74</v>
      </c>
      <c r="AP197" s="25">
        <v>6</v>
      </c>
      <c r="AQ197" s="34">
        <v>42089</v>
      </c>
      <c r="AS197" s="46">
        <f t="shared" si="10"/>
        <v>-42089</v>
      </c>
      <c r="AU197" s="25" t="s">
        <v>15</v>
      </c>
    </row>
    <row r="198" spans="2:57">
      <c r="B198" s="25" t="s">
        <v>7726</v>
      </c>
      <c r="C198" s="25">
        <v>268474</v>
      </c>
      <c r="E198" s="25" t="s">
        <v>101</v>
      </c>
      <c r="H198" t="s">
        <v>7727</v>
      </c>
      <c r="I198" s="25" t="s">
        <v>3366</v>
      </c>
      <c r="J198" s="25" t="s">
        <v>80</v>
      </c>
      <c r="K198" s="25">
        <v>37</v>
      </c>
      <c r="N198" s="25">
        <v>38</v>
      </c>
      <c r="T198" s="25" t="str">
        <f>CONCATENATE(J198," ",K198," ",L198," ",M198," ",N198," ",O198," ",P198," ",Q198," ",AF198," ",S198)</f>
        <v xml:space="preserve">CL 37   38     </v>
      </c>
      <c r="W198" s="25" t="s">
        <v>4150</v>
      </c>
      <c r="X198" s="25" t="s">
        <v>80</v>
      </c>
      <c r="Y198" s="25">
        <v>37</v>
      </c>
      <c r="AB198" s="25">
        <v>38</v>
      </c>
      <c r="AH198" s="25" t="str">
        <f t="shared" si="13"/>
        <v xml:space="preserve">CL 37   38     </v>
      </c>
      <c r="AI198" s="25" t="s">
        <v>61</v>
      </c>
      <c r="AJ198" s="25" t="s">
        <v>61</v>
      </c>
      <c r="AK198" s="25" t="s">
        <v>147</v>
      </c>
      <c r="AP198" s="25">
        <v>9</v>
      </c>
      <c r="AQ198" s="34">
        <v>42100</v>
      </c>
      <c r="AS198" s="46">
        <f t="shared" ref="AS198:AS261" si="14">+AR198-AQ198</f>
        <v>-42100</v>
      </c>
      <c r="AU198" s="25" t="s">
        <v>15</v>
      </c>
      <c r="AV198" s="25" t="s">
        <v>7728</v>
      </c>
    </row>
    <row r="199" spans="2:57">
      <c r="B199" s="25" t="s">
        <v>7729</v>
      </c>
      <c r="C199" s="25">
        <v>268195</v>
      </c>
      <c r="E199" s="25" t="s">
        <v>101</v>
      </c>
      <c r="H199" t="s">
        <v>7730</v>
      </c>
      <c r="I199" s="25" t="s">
        <v>3366</v>
      </c>
      <c r="T199" s="25" t="str">
        <f t="shared" ref="T199:T222" si="15">CONCATENATE(J199," ",K199," ",L199," ",M199," ",N199," ",O199," ",P199," ",Q199," ",AF199," ",S199)</f>
        <v xml:space="preserve">         </v>
      </c>
      <c r="U199" s="25" t="s">
        <v>2718</v>
      </c>
      <c r="V199" s="25" t="s">
        <v>61</v>
      </c>
      <c r="W199" s="25" t="s">
        <v>4150</v>
      </c>
      <c r="X199" s="25" t="s">
        <v>289</v>
      </c>
      <c r="Y199" s="25">
        <v>31</v>
      </c>
      <c r="Z199" s="25" t="s">
        <v>104</v>
      </c>
      <c r="AB199" s="25">
        <v>32</v>
      </c>
      <c r="AC199" s="25" t="s">
        <v>170</v>
      </c>
      <c r="AD199" s="25">
        <v>9</v>
      </c>
      <c r="AE199" s="25" t="s">
        <v>66</v>
      </c>
      <c r="AH199" s="25" t="str">
        <f t="shared" si="13"/>
        <v xml:space="preserve">DG 31 B  32 D 9 SUR  </v>
      </c>
      <c r="AI199" s="25" t="s">
        <v>61</v>
      </c>
      <c r="AJ199" s="25" t="s">
        <v>61</v>
      </c>
      <c r="AK199" s="25" t="s">
        <v>449</v>
      </c>
      <c r="AP199" s="25">
        <v>3</v>
      </c>
      <c r="AQ199" s="34">
        <v>42090</v>
      </c>
      <c r="AS199" s="46">
        <f t="shared" si="14"/>
        <v>-42090</v>
      </c>
      <c r="AU199" s="25" t="s">
        <v>15</v>
      </c>
      <c r="AV199" s="25" t="s">
        <v>7731</v>
      </c>
    </row>
    <row r="200" spans="2:57">
      <c r="B200" s="25" t="s">
        <v>7732</v>
      </c>
      <c r="C200" s="25">
        <v>268194</v>
      </c>
      <c r="D200" s="25" t="s">
        <v>3686</v>
      </c>
      <c r="H200" t="s">
        <v>7733</v>
      </c>
      <c r="I200" s="25" t="s">
        <v>7734</v>
      </c>
      <c r="J200" s="25" t="s">
        <v>80</v>
      </c>
      <c r="K200" s="25">
        <v>48</v>
      </c>
      <c r="L200" s="25" t="s">
        <v>81</v>
      </c>
      <c r="M200" s="25" t="s">
        <v>66</v>
      </c>
      <c r="N200" s="25">
        <v>43</v>
      </c>
      <c r="O200" s="25" t="s">
        <v>83</v>
      </c>
      <c r="P200" s="25">
        <v>291</v>
      </c>
      <c r="T200" s="25" t="str">
        <f t="shared" si="15"/>
        <v xml:space="preserve">CL 48 C SUR 43 A 291  ACUEDUCTO DEL CHINGUI 1. </v>
      </c>
      <c r="U200" s="25">
        <v>98563199</v>
      </c>
      <c r="V200" s="25">
        <v>3105081743</v>
      </c>
      <c r="W200" s="25" t="s">
        <v>4150</v>
      </c>
      <c r="AF200" s="25" t="s">
        <v>7735</v>
      </c>
      <c r="AH200" s="25" t="str">
        <f t="shared" si="13"/>
        <v xml:space="preserve">        ACUEDUCTO DEL CHINGUI 1. </v>
      </c>
      <c r="AI200" s="25" t="s">
        <v>61</v>
      </c>
      <c r="AJ200" s="25" t="s">
        <v>61</v>
      </c>
      <c r="AK200" s="25" t="s">
        <v>454</v>
      </c>
      <c r="AP200" s="25">
        <v>6</v>
      </c>
      <c r="AQ200" s="34">
        <v>42090</v>
      </c>
      <c r="AS200" s="46">
        <f t="shared" si="14"/>
        <v>-42090</v>
      </c>
      <c r="AU200" s="25" t="s">
        <v>815</v>
      </c>
      <c r="AV200" s="25" t="s">
        <v>7736</v>
      </c>
    </row>
    <row r="201" spans="2:57">
      <c r="B201" s="25" t="s">
        <v>7737</v>
      </c>
      <c r="C201" s="25" t="s">
        <v>7738</v>
      </c>
      <c r="D201" s="25" t="s">
        <v>3686</v>
      </c>
      <c r="H201" t="s">
        <v>7739</v>
      </c>
      <c r="I201" s="25" t="s">
        <v>3050</v>
      </c>
      <c r="T201" s="25" t="str">
        <f t="shared" si="15"/>
        <v xml:space="preserve">        Transverzal de la montaña lote 174 </v>
      </c>
      <c r="W201" s="25" t="s">
        <v>3437</v>
      </c>
      <c r="AF201" s="25" t="s">
        <v>7740</v>
      </c>
      <c r="AH201" s="25" t="str">
        <f t="shared" si="13"/>
        <v xml:space="preserve">        Transverzal de la montaña lote 174 </v>
      </c>
      <c r="AI201" s="25" t="s">
        <v>61</v>
      </c>
      <c r="AJ201" s="25" t="s">
        <v>61</v>
      </c>
      <c r="AK201" s="25" t="s">
        <v>347</v>
      </c>
      <c r="AP201" s="25">
        <v>10</v>
      </c>
      <c r="AQ201" s="34">
        <v>42089</v>
      </c>
      <c r="AS201" s="46">
        <f t="shared" si="14"/>
        <v>-42089</v>
      </c>
      <c r="AU201" s="25" t="s">
        <v>252</v>
      </c>
      <c r="AV201" s="25" t="s">
        <v>7741</v>
      </c>
    </row>
    <row r="202" spans="2:57">
      <c r="B202" s="25" t="s">
        <v>7742</v>
      </c>
      <c r="C202" s="25">
        <v>269093</v>
      </c>
      <c r="D202" s="25" t="s">
        <v>3538</v>
      </c>
      <c r="H202" t="s">
        <v>7743</v>
      </c>
      <c r="I202" s="25" t="s">
        <v>7744</v>
      </c>
      <c r="J202" s="25" t="s">
        <v>80</v>
      </c>
      <c r="K202" s="25">
        <v>27</v>
      </c>
      <c r="M202" s="25" t="s">
        <v>66</v>
      </c>
      <c r="N202" s="25">
        <v>28</v>
      </c>
      <c r="P202" s="25">
        <v>131</v>
      </c>
      <c r="T202" s="25" t="str">
        <f t="shared" si="15"/>
        <v xml:space="preserve">CL 27  SUR 28  131  Parte de atrás de rocio de la mañana </v>
      </c>
      <c r="U202" s="25" t="s">
        <v>61</v>
      </c>
      <c r="V202" s="25" t="s">
        <v>61</v>
      </c>
      <c r="W202" s="25" t="s">
        <v>7745</v>
      </c>
      <c r="X202" s="25" t="s">
        <v>80</v>
      </c>
      <c r="Y202" s="25">
        <v>27</v>
      </c>
      <c r="AA202" s="25" t="s">
        <v>66</v>
      </c>
      <c r="AB202" s="25">
        <v>28</v>
      </c>
      <c r="AD202" s="25">
        <v>131</v>
      </c>
      <c r="AF202" s="25" t="s">
        <v>7746</v>
      </c>
      <c r="AH202" s="25" t="str">
        <f t="shared" si="13"/>
        <v xml:space="preserve">CL 27  SUR 28  131  Parte de atrás de rocio de la mañana </v>
      </c>
      <c r="AI202" s="25" t="s">
        <v>61</v>
      </c>
      <c r="AJ202" s="25" t="s">
        <v>61</v>
      </c>
      <c r="AK202" s="25" t="s">
        <v>99</v>
      </c>
      <c r="AP202" s="25">
        <v>4</v>
      </c>
      <c r="AQ202" s="34">
        <v>42101</v>
      </c>
      <c r="AS202" s="46">
        <f t="shared" si="14"/>
        <v>-42101</v>
      </c>
      <c r="AU202" s="25" t="s">
        <v>15</v>
      </c>
      <c r="AV202" s="25" t="s">
        <v>7747</v>
      </c>
      <c r="AW202" s="38">
        <v>42108</v>
      </c>
      <c r="AX202" s="37" t="s">
        <v>7748</v>
      </c>
      <c r="AY202" s="38">
        <v>42108</v>
      </c>
      <c r="AZ202" s="38">
        <v>42116</v>
      </c>
      <c r="BA202" s="37" t="s">
        <v>1574</v>
      </c>
      <c r="BB202" s="38">
        <v>42116</v>
      </c>
      <c r="BC202" s="38">
        <v>42121</v>
      </c>
      <c r="BD202" s="37" t="s">
        <v>1574</v>
      </c>
      <c r="BE202" s="38">
        <v>42121</v>
      </c>
    </row>
    <row r="203" spans="2:57">
      <c r="B203" s="25" t="s">
        <v>7749</v>
      </c>
      <c r="C203" s="25">
        <v>269095</v>
      </c>
      <c r="E203" s="25" t="s">
        <v>101</v>
      </c>
      <c r="H203" t="s">
        <v>7750</v>
      </c>
      <c r="I203" s="25" t="s">
        <v>7751</v>
      </c>
      <c r="T203" s="25" t="str">
        <f t="shared" si="15"/>
        <v xml:space="preserve">         </v>
      </c>
      <c r="W203" s="25" t="s">
        <v>7752</v>
      </c>
      <c r="X203" s="25" t="s">
        <v>289</v>
      </c>
      <c r="Y203" s="25">
        <v>32</v>
      </c>
      <c r="Z203" s="25" t="s">
        <v>170</v>
      </c>
      <c r="AB203" s="25">
        <v>34</v>
      </c>
      <c r="AC203" s="25" t="s">
        <v>104</v>
      </c>
      <c r="AH203" s="25" t="str">
        <f t="shared" si="13"/>
        <v xml:space="preserve">DG 32 D  34 B    </v>
      </c>
      <c r="AI203" s="25" t="s">
        <v>61</v>
      </c>
      <c r="AJ203" s="25" t="s">
        <v>61</v>
      </c>
      <c r="AK203" s="25" t="s">
        <v>496</v>
      </c>
      <c r="AP203" s="25">
        <v>9</v>
      </c>
      <c r="AQ203" s="34">
        <v>42101</v>
      </c>
      <c r="AS203" s="46">
        <f t="shared" si="14"/>
        <v>-42101</v>
      </c>
      <c r="AU203" s="25" t="s">
        <v>815</v>
      </c>
      <c r="AV203" s="25" t="s">
        <v>7753</v>
      </c>
    </row>
    <row r="204" spans="2:57">
      <c r="B204" s="25" t="s">
        <v>7754</v>
      </c>
      <c r="C204" s="25">
        <v>269097</v>
      </c>
      <c r="E204" s="25" t="s">
        <v>58</v>
      </c>
      <c r="H204" t="s">
        <v>1067</v>
      </c>
      <c r="I204" s="25" t="s">
        <v>7751</v>
      </c>
      <c r="T204" s="25" t="str">
        <f t="shared" si="15"/>
        <v xml:space="preserve">         </v>
      </c>
      <c r="W204" s="25" t="s">
        <v>4150</v>
      </c>
      <c r="X204" s="25" t="s">
        <v>289</v>
      </c>
      <c r="Y204" s="25">
        <v>40</v>
      </c>
      <c r="AA204" s="25" t="s">
        <v>66</v>
      </c>
      <c r="AB204" s="25">
        <v>23</v>
      </c>
      <c r="AC204" s="25" t="s">
        <v>83</v>
      </c>
      <c r="AH204" s="25" t="str">
        <f t="shared" si="13"/>
        <v xml:space="preserve">DG 40  SUR 23 A    </v>
      </c>
      <c r="AI204" s="25" t="s">
        <v>61</v>
      </c>
      <c r="AJ204" s="25" t="s">
        <v>61</v>
      </c>
      <c r="AK204" s="25" t="s">
        <v>74</v>
      </c>
      <c r="AP204" s="25">
        <v>6</v>
      </c>
      <c r="AQ204" s="34">
        <v>42101</v>
      </c>
      <c r="AS204" s="46">
        <f t="shared" si="14"/>
        <v>-42101</v>
      </c>
      <c r="AU204" s="25" t="s">
        <v>15</v>
      </c>
    </row>
    <row r="205" spans="2:57">
      <c r="B205" s="25" t="s">
        <v>7755</v>
      </c>
      <c r="C205" s="25">
        <v>269078</v>
      </c>
      <c r="D205" s="25" t="s">
        <v>3591</v>
      </c>
      <c r="H205" t="s">
        <v>7756</v>
      </c>
      <c r="I205" s="25" t="s">
        <v>7757</v>
      </c>
      <c r="J205" s="25" t="s">
        <v>63</v>
      </c>
      <c r="K205" s="25">
        <v>24</v>
      </c>
      <c r="L205" s="25" t="s">
        <v>170</v>
      </c>
      <c r="N205" s="25">
        <v>40</v>
      </c>
      <c r="P205" s="25">
        <v>70</v>
      </c>
      <c r="Q205" s="25" t="s">
        <v>66</v>
      </c>
      <c r="S205" s="25" t="s">
        <v>7758</v>
      </c>
      <c r="T205" s="25" t="str">
        <f t="shared" si="15"/>
        <v>KR 24 D  40  70 SUR Finca la Galicia Finca Santa Ana</v>
      </c>
      <c r="W205" s="25" t="s">
        <v>7759</v>
      </c>
      <c r="AF205" s="25" t="s">
        <v>7760</v>
      </c>
      <c r="AH205" s="25" t="str">
        <f t="shared" si="13"/>
        <v xml:space="preserve">        Finca la Galicia </v>
      </c>
      <c r="AI205" s="25" t="s">
        <v>61</v>
      </c>
      <c r="AJ205" s="25" t="s">
        <v>61</v>
      </c>
      <c r="AK205" s="25" t="s">
        <v>74</v>
      </c>
      <c r="AP205" s="25">
        <v>6</v>
      </c>
      <c r="AQ205" s="34">
        <v>42101</v>
      </c>
      <c r="AS205" s="46">
        <f t="shared" si="14"/>
        <v>-42101</v>
      </c>
      <c r="AU205" s="25" t="s">
        <v>15</v>
      </c>
    </row>
    <row r="206" spans="2:57">
      <c r="B206" s="25" t="s">
        <v>7761</v>
      </c>
      <c r="C206" s="25">
        <v>269037</v>
      </c>
      <c r="E206" s="25" t="s">
        <v>101</v>
      </c>
      <c r="H206" t="s">
        <v>7762</v>
      </c>
      <c r="I206" s="25" t="s">
        <v>3366</v>
      </c>
      <c r="T206" s="25" t="str">
        <f t="shared" si="15"/>
        <v xml:space="preserve">         </v>
      </c>
      <c r="W206" s="25" t="s">
        <v>7763</v>
      </c>
      <c r="X206" s="25" t="s">
        <v>80</v>
      </c>
      <c r="Y206" s="25">
        <v>38</v>
      </c>
      <c r="Z206" s="25" t="s">
        <v>83</v>
      </c>
      <c r="AA206" s="25" t="s">
        <v>66</v>
      </c>
      <c r="AB206" s="25">
        <v>37</v>
      </c>
      <c r="AD206" s="25">
        <v>14</v>
      </c>
      <c r="AG206" s="25" t="s">
        <v>7764</v>
      </c>
      <c r="AH206" s="25" t="str">
        <f t="shared" si="13"/>
        <v>CL 38 A SUR 37  14   Apto 201</v>
      </c>
      <c r="AI206" s="25">
        <v>32500342</v>
      </c>
      <c r="AJ206" s="25" t="s">
        <v>61</v>
      </c>
      <c r="AK206" s="25" t="s">
        <v>211</v>
      </c>
      <c r="AP206" s="25">
        <v>9</v>
      </c>
      <c r="AQ206" s="34">
        <v>42101</v>
      </c>
      <c r="AS206" s="46">
        <f t="shared" si="14"/>
        <v>-42101</v>
      </c>
      <c r="AT206" s="25" t="s">
        <v>792</v>
      </c>
      <c r="AU206" s="25" t="s">
        <v>15</v>
      </c>
      <c r="AV206" s="25" t="s">
        <v>7765</v>
      </c>
      <c r="AW206" s="38">
        <v>42093</v>
      </c>
      <c r="AX206" s="37" t="s">
        <v>7698</v>
      </c>
      <c r="AY206" s="38">
        <v>42093</v>
      </c>
    </row>
    <row r="207" spans="2:57">
      <c r="B207" s="25" t="s">
        <v>7766</v>
      </c>
      <c r="C207" s="25" t="s">
        <v>7767</v>
      </c>
      <c r="D207" s="25" t="s">
        <v>125</v>
      </c>
      <c r="H207" t="s">
        <v>7768</v>
      </c>
      <c r="I207" s="25" t="s">
        <v>3366</v>
      </c>
      <c r="T207" s="25" t="str">
        <f t="shared" si="15"/>
        <v xml:space="preserve">        Edificio Bosques de Zuñiga </v>
      </c>
      <c r="W207" s="25" t="s">
        <v>7769</v>
      </c>
      <c r="X207" s="25" t="s">
        <v>63</v>
      </c>
      <c r="Y207" s="25">
        <v>48</v>
      </c>
      <c r="AB207" s="25">
        <v>19</v>
      </c>
      <c r="AD207" s="25">
        <v>136</v>
      </c>
      <c r="AE207" s="25" t="s">
        <v>66</v>
      </c>
      <c r="AF207" s="25" t="s">
        <v>7770</v>
      </c>
      <c r="AG207" s="25" t="s">
        <v>7571</v>
      </c>
      <c r="AH207" s="25" t="str">
        <f t="shared" si="13"/>
        <v>KR 48   19  136 SUR Edificio Bosques de Zuñiga Apto 101</v>
      </c>
      <c r="AI207" s="25" t="s">
        <v>61</v>
      </c>
      <c r="AJ207" s="25" t="s">
        <v>61</v>
      </c>
      <c r="AK207" s="25" t="s">
        <v>374</v>
      </c>
      <c r="AP207" s="25">
        <v>4</v>
      </c>
      <c r="AQ207" s="34">
        <v>42102</v>
      </c>
      <c r="AS207" s="46">
        <f t="shared" si="14"/>
        <v>-42102</v>
      </c>
      <c r="AU207" s="25" t="s">
        <v>15</v>
      </c>
      <c r="AW207" s="38">
        <v>42054</v>
      </c>
      <c r="AX207" s="37" t="s">
        <v>859</v>
      </c>
      <c r="AY207" s="38">
        <v>42102</v>
      </c>
    </row>
    <row r="208" spans="2:57">
      <c r="B208" s="25" t="s">
        <v>7771</v>
      </c>
      <c r="C208" s="25">
        <v>269883</v>
      </c>
      <c r="D208" s="25" t="s">
        <v>172</v>
      </c>
      <c r="H208" t="s">
        <v>7772</v>
      </c>
      <c r="I208" s="25" t="s">
        <v>273</v>
      </c>
      <c r="T208" s="25" t="str">
        <f t="shared" si="15"/>
        <v xml:space="preserve">         </v>
      </c>
      <c r="W208" s="25" t="s">
        <v>4150</v>
      </c>
      <c r="X208" s="25" t="s">
        <v>80</v>
      </c>
      <c r="Y208" s="25">
        <v>38</v>
      </c>
      <c r="AA208" s="25" t="s">
        <v>66</v>
      </c>
      <c r="AB208" s="25">
        <v>43</v>
      </c>
      <c r="AC208" s="25" t="s">
        <v>83</v>
      </c>
      <c r="AD208" s="25">
        <v>52</v>
      </c>
      <c r="AH208" s="25" t="str">
        <f t="shared" si="13"/>
        <v xml:space="preserve">CL 38  SUR 43 A 52   </v>
      </c>
      <c r="AI208" s="25" t="s">
        <v>61</v>
      </c>
      <c r="AJ208" s="25" t="s">
        <v>61</v>
      </c>
      <c r="AK208" s="25" t="s">
        <v>147</v>
      </c>
      <c r="AP208" s="25">
        <v>9</v>
      </c>
      <c r="AQ208" s="34">
        <v>42102</v>
      </c>
      <c r="AS208" s="46">
        <f t="shared" si="14"/>
        <v>-42102</v>
      </c>
      <c r="AU208" s="25" t="s">
        <v>15</v>
      </c>
      <c r="AV208" s="25" t="s">
        <v>7773</v>
      </c>
    </row>
    <row r="209" spans="2:51">
      <c r="B209" s="25" t="s">
        <v>7774</v>
      </c>
      <c r="C209" s="25" t="s">
        <v>7775</v>
      </c>
      <c r="D209" s="25" t="s">
        <v>172</v>
      </c>
      <c r="H209" t="s">
        <v>7776</v>
      </c>
      <c r="I209" s="25" t="s">
        <v>3050</v>
      </c>
      <c r="T209" s="25" t="str">
        <f t="shared" si="15"/>
        <v xml:space="preserve">        Restaurante tres corrientes  </v>
      </c>
      <c r="W209" s="25" t="s">
        <v>7777</v>
      </c>
      <c r="AF209" s="25" t="s">
        <v>7778</v>
      </c>
      <c r="AG209" s="25" t="s">
        <v>7779</v>
      </c>
      <c r="AH209" s="25" t="str">
        <f t="shared" si="13"/>
        <v xml:space="preserve">        Restaurante tres corrientes  via aeropuerto las palmas</v>
      </c>
      <c r="AJ209" s="25">
        <v>3205742467</v>
      </c>
      <c r="AK209" s="25" t="s">
        <v>91</v>
      </c>
      <c r="AP209" s="25">
        <v>12</v>
      </c>
      <c r="AQ209" s="34">
        <v>42102</v>
      </c>
      <c r="AS209" s="46">
        <f t="shared" si="14"/>
        <v>-42102</v>
      </c>
      <c r="AU209" s="25" t="s">
        <v>15</v>
      </c>
    </row>
    <row r="210" spans="2:51">
      <c r="B210" s="25" t="s">
        <v>7780</v>
      </c>
      <c r="C210" s="25">
        <v>269671</v>
      </c>
      <c r="D210" s="25" t="s">
        <v>3928</v>
      </c>
      <c r="H210" t="s">
        <v>7781</v>
      </c>
      <c r="I210" s="25" t="s">
        <v>3366</v>
      </c>
      <c r="T210" s="25" t="str">
        <f t="shared" si="15"/>
        <v xml:space="preserve">         </v>
      </c>
      <c r="W210" s="25" t="s">
        <v>7782</v>
      </c>
      <c r="X210" s="25" t="s">
        <v>80</v>
      </c>
      <c r="Y210" s="25">
        <v>49</v>
      </c>
      <c r="AA210" s="25" t="s">
        <v>66</v>
      </c>
      <c r="AB210" s="25">
        <v>43</v>
      </c>
      <c r="AC210" s="25" t="s">
        <v>83</v>
      </c>
      <c r="AD210" s="25">
        <v>175</v>
      </c>
      <c r="AH210" s="25" t="str">
        <f t="shared" si="13"/>
        <v xml:space="preserve">CL 49  SUR 43 A 175   </v>
      </c>
      <c r="AJ210" s="25">
        <v>2880973</v>
      </c>
      <c r="AK210" s="25" t="s">
        <v>1696</v>
      </c>
      <c r="AP210" s="25">
        <v>8</v>
      </c>
      <c r="AQ210" s="34">
        <v>42098</v>
      </c>
      <c r="AS210" s="46">
        <f t="shared" si="14"/>
        <v>-42098</v>
      </c>
      <c r="AU210" s="25" t="s">
        <v>15</v>
      </c>
      <c r="AV210" s="25" t="s">
        <v>7783</v>
      </c>
      <c r="AW210" s="38">
        <v>42101</v>
      </c>
      <c r="AX210" s="37" t="s">
        <v>7748</v>
      </c>
      <c r="AY210" s="38">
        <v>42101</v>
      </c>
    </row>
    <row r="211" spans="2:51">
      <c r="B211" s="25" t="s">
        <v>7784</v>
      </c>
      <c r="C211" s="25">
        <v>269659</v>
      </c>
      <c r="D211" s="25" t="s">
        <v>3591</v>
      </c>
      <c r="H211" t="s">
        <v>7785</v>
      </c>
      <c r="I211" s="25" t="s">
        <v>3366</v>
      </c>
      <c r="T211" s="25" t="str">
        <f t="shared" si="15"/>
        <v xml:space="preserve">         </v>
      </c>
      <c r="W211" s="25" t="s">
        <v>7786</v>
      </c>
      <c r="X211" s="25" t="s">
        <v>63</v>
      </c>
      <c r="Y211" s="25">
        <v>24</v>
      </c>
      <c r="Z211" s="25" t="s">
        <v>72</v>
      </c>
      <c r="AA211" s="25" t="s">
        <v>66</v>
      </c>
      <c r="AB211" s="25">
        <v>141</v>
      </c>
      <c r="AG211" s="25" t="s">
        <v>7787</v>
      </c>
      <c r="AH211" s="25" t="str">
        <f t="shared" si="13"/>
        <v>KR 24 F SUR 141     Int. 111</v>
      </c>
      <c r="AJ211" s="25">
        <v>2762399</v>
      </c>
      <c r="AK211" s="25" t="s">
        <v>74</v>
      </c>
      <c r="AP211" s="25">
        <v>6</v>
      </c>
      <c r="AQ211" s="34">
        <v>42102</v>
      </c>
      <c r="AS211" s="46">
        <f t="shared" si="14"/>
        <v>-42102</v>
      </c>
      <c r="AU211" s="25" t="s">
        <v>15</v>
      </c>
      <c r="AW211" s="38">
        <v>42093</v>
      </c>
      <c r="AX211" s="37" t="s">
        <v>7481</v>
      </c>
      <c r="AY211" s="38">
        <v>42101</v>
      </c>
    </row>
    <row r="212" spans="2:51">
      <c r="B212" s="25" t="s">
        <v>7788</v>
      </c>
      <c r="C212" s="25">
        <v>269657</v>
      </c>
      <c r="D212" s="25" t="s">
        <v>3591</v>
      </c>
      <c r="H212" t="s">
        <v>7789</v>
      </c>
      <c r="I212" s="25" t="s">
        <v>3366</v>
      </c>
      <c r="T212" s="25" t="str">
        <f t="shared" si="15"/>
        <v xml:space="preserve">         </v>
      </c>
      <c r="W212" s="25" t="s">
        <v>7790</v>
      </c>
      <c r="X212" s="25" t="s">
        <v>63</v>
      </c>
      <c r="Y212" s="25">
        <v>43</v>
      </c>
      <c r="Z212" s="25" t="s">
        <v>83</v>
      </c>
      <c r="AB212" s="25">
        <v>32</v>
      </c>
      <c r="AC212" s="25" t="s">
        <v>104</v>
      </c>
      <c r="AD212" s="25">
        <v>70</v>
      </c>
      <c r="AE212" s="25" t="s">
        <v>66</v>
      </c>
      <c r="AG212" s="25" t="s">
        <v>7791</v>
      </c>
      <c r="AH212" s="25" t="str">
        <f t="shared" si="13"/>
        <v>KR 43 A  32 B 70 SUR  2do piso</v>
      </c>
      <c r="AI212" s="25" t="s">
        <v>2718</v>
      </c>
      <c r="AJ212" s="25" t="s">
        <v>2718</v>
      </c>
      <c r="AK212" s="25" t="s">
        <v>615</v>
      </c>
      <c r="AP212" s="25">
        <v>2</v>
      </c>
      <c r="AQ212" s="34">
        <v>42102</v>
      </c>
      <c r="AS212" s="46">
        <f t="shared" si="14"/>
        <v>-42102</v>
      </c>
      <c r="AU212" s="25" t="s">
        <v>15</v>
      </c>
    </row>
    <row r="213" spans="2:51">
      <c r="B213" s="25" t="s">
        <v>7792</v>
      </c>
      <c r="C213" s="25">
        <v>269660</v>
      </c>
      <c r="D213" s="25" t="s">
        <v>3538</v>
      </c>
      <c r="H213" t="s">
        <v>7793</v>
      </c>
      <c r="I213" s="25" t="s">
        <v>3366</v>
      </c>
      <c r="T213" s="25" t="str">
        <f t="shared" si="15"/>
        <v xml:space="preserve">        Frente al edificio ambar </v>
      </c>
      <c r="W213" s="25" t="s">
        <v>7794</v>
      </c>
      <c r="X213" s="25" t="s">
        <v>80</v>
      </c>
      <c r="Y213" s="25">
        <v>32</v>
      </c>
      <c r="Z213" s="25" t="s">
        <v>83</v>
      </c>
      <c r="AA213" s="25" t="s">
        <v>66</v>
      </c>
      <c r="AB213" s="25">
        <v>28</v>
      </c>
      <c r="AD213" s="25">
        <v>30</v>
      </c>
      <c r="AF213" s="25" t="s">
        <v>7795</v>
      </c>
      <c r="AH213" s="25" t="str">
        <f t="shared" si="13"/>
        <v xml:space="preserve">CL 32 A SUR 28  30  Frente al edificio ambar </v>
      </c>
      <c r="AI213" s="25" t="s">
        <v>2718</v>
      </c>
      <c r="AJ213" s="25" t="s">
        <v>2718</v>
      </c>
      <c r="AK213" s="25" t="s">
        <v>635</v>
      </c>
      <c r="AP213" s="25">
        <v>3</v>
      </c>
      <c r="AQ213" s="34">
        <v>42102</v>
      </c>
      <c r="AS213" s="46">
        <f t="shared" si="14"/>
        <v>-42102</v>
      </c>
      <c r="AT213" s="25" t="s">
        <v>792</v>
      </c>
      <c r="AU213" s="25" t="s">
        <v>15</v>
      </c>
      <c r="AW213" s="38">
        <v>42158</v>
      </c>
      <c r="AX213" s="37" t="s">
        <v>92</v>
      </c>
      <c r="AY213" s="38">
        <v>42158</v>
      </c>
    </row>
    <row r="214" spans="2:51">
      <c r="B214" s="25" t="s">
        <v>7796</v>
      </c>
      <c r="C214" s="25">
        <v>269661</v>
      </c>
      <c r="D214" s="25" t="s">
        <v>3686</v>
      </c>
      <c r="H214" t="s">
        <v>7797</v>
      </c>
      <c r="I214" s="25" t="s">
        <v>3366</v>
      </c>
      <c r="T214" s="25" t="str">
        <f t="shared" si="15"/>
        <v xml:space="preserve">         </v>
      </c>
      <c r="W214" s="25" t="s">
        <v>82</v>
      </c>
      <c r="X214" s="25" t="s">
        <v>63</v>
      </c>
      <c r="Y214" s="25">
        <v>27</v>
      </c>
      <c r="AB214" s="25">
        <v>36</v>
      </c>
      <c r="AC214" s="25" t="s">
        <v>104</v>
      </c>
      <c r="AD214" s="25">
        <v>4</v>
      </c>
      <c r="AE214" s="25" t="s">
        <v>66</v>
      </c>
      <c r="AH214" s="25" t="str">
        <f t="shared" si="13"/>
        <v xml:space="preserve">KR 27   36 B 4 SUR  </v>
      </c>
      <c r="AI214" s="25" t="s">
        <v>61</v>
      </c>
      <c r="AJ214" s="25" t="s">
        <v>61</v>
      </c>
      <c r="AK214" s="25" t="s">
        <v>262</v>
      </c>
      <c r="AP214" s="25">
        <v>3</v>
      </c>
      <c r="AQ214" s="34">
        <v>42102</v>
      </c>
      <c r="AS214" s="46">
        <f t="shared" si="14"/>
        <v>-42102</v>
      </c>
      <c r="AU214" s="25" t="s">
        <v>15</v>
      </c>
      <c r="AW214" s="38">
        <v>42093</v>
      </c>
      <c r="AX214" s="37" t="s">
        <v>7481</v>
      </c>
      <c r="AY214" s="38">
        <v>42102</v>
      </c>
    </row>
    <row r="215" spans="2:51">
      <c r="B215" s="25" t="s">
        <v>7798</v>
      </c>
      <c r="C215" s="25">
        <v>269662</v>
      </c>
      <c r="D215" s="25" t="s">
        <v>125</v>
      </c>
      <c r="E215" s="25" t="s">
        <v>101</v>
      </c>
      <c r="H215" t="s">
        <v>7799</v>
      </c>
      <c r="I215" t="s">
        <v>3366</v>
      </c>
      <c r="T215" s="25" t="str">
        <f t="shared" si="15"/>
        <v xml:space="preserve">         </v>
      </c>
      <c r="W215" s="25" t="s">
        <v>7800</v>
      </c>
      <c r="X215" s="25" t="s">
        <v>80</v>
      </c>
      <c r="Y215" s="25">
        <v>40</v>
      </c>
      <c r="AA215" s="25" t="s">
        <v>66</v>
      </c>
      <c r="AB215" s="25">
        <v>24</v>
      </c>
      <c r="AC215" s="25" t="s">
        <v>315</v>
      </c>
      <c r="AD215" s="25">
        <v>37</v>
      </c>
      <c r="AH215" s="25" t="str">
        <f t="shared" si="13"/>
        <v xml:space="preserve">CL 40  SUR 24 E 37   </v>
      </c>
      <c r="AI215" s="25" t="s">
        <v>61</v>
      </c>
      <c r="AJ215" s="25">
        <v>3137447004</v>
      </c>
      <c r="AK215" s="25" t="s">
        <v>74</v>
      </c>
      <c r="AP215" s="25">
        <v>6</v>
      </c>
      <c r="AQ215" s="34">
        <v>42102</v>
      </c>
      <c r="AS215" s="46">
        <f t="shared" si="14"/>
        <v>-42102</v>
      </c>
      <c r="AT215" s="25" t="s">
        <v>792</v>
      </c>
      <c r="AU215" s="25" t="s">
        <v>15</v>
      </c>
    </row>
    <row r="216" spans="2:51">
      <c r="B216" s="25" t="s">
        <v>7801</v>
      </c>
      <c r="C216" s="25">
        <v>269664</v>
      </c>
      <c r="D216" s="25" t="s">
        <v>3686</v>
      </c>
      <c r="H216" t="s">
        <v>7802</v>
      </c>
      <c r="I216" t="s">
        <v>3366</v>
      </c>
      <c r="T216" s="25" t="str">
        <f t="shared" si="15"/>
        <v xml:space="preserve">         </v>
      </c>
      <c r="W216" s="25" t="s">
        <v>7803</v>
      </c>
      <c r="X216" s="25" t="s">
        <v>80</v>
      </c>
      <c r="Y216" s="25">
        <v>36</v>
      </c>
      <c r="Z216" s="25" t="s">
        <v>170</v>
      </c>
      <c r="AA216" s="25" t="s">
        <v>66</v>
      </c>
      <c r="AB216" s="25">
        <v>27</v>
      </c>
      <c r="AC216" s="25" t="s">
        <v>170</v>
      </c>
      <c r="AD216" s="25">
        <v>49</v>
      </c>
      <c r="AH216" s="25" t="str">
        <f t="shared" si="13"/>
        <v xml:space="preserve">CL 36 D SUR 27 D 49   </v>
      </c>
      <c r="AK216" s="25" t="s">
        <v>347</v>
      </c>
      <c r="AP216" s="25">
        <v>10</v>
      </c>
      <c r="AQ216" s="34">
        <v>42102</v>
      </c>
      <c r="AS216" s="46">
        <f t="shared" si="14"/>
        <v>-42102</v>
      </c>
      <c r="AU216" s="25" t="s">
        <v>15</v>
      </c>
      <c r="AW216" s="38">
        <v>42087</v>
      </c>
      <c r="AX216" s="37" t="s">
        <v>7481</v>
      </c>
      <c r="AY216" s="38">
        <v>42102</v>
      </c>
    </row>
    <row r="217" spans="2:51">
      <c r="B217" s="25" t="s">
        <v>7804</v>
      </c>
      <c r="C217" s="25">
        <v>269665</v>
      </c>
      <c r="E217" s="25" t="s">
        <v>101</v>
      </c>
      <c r="H217" t="s">
        <v>7805</v>
      </c>
      <c r="I217" t="s">
        <v>3366</v>
      </c>
      <c r="T217" s="25" t="str">
        <f t="shared" si="15"/>
        <v xml:space="preserve">         </v>
      </c>
      <c r="W217" s="25" t="s">
        <v>7806</v>
      </c>
      <c r="AG217" s="25" t="s">
        <v>7807</v>
      </c>
      <c r="AH217" s="25" t="str">
        <f t="shared" si="13"/>
        <v xml:space="preserve">         Parque de Envigado</v>
      </c>
      <c r="AI217" s="25" t="s">
        <v>61</v>
      </c>
      <c r="AJ217" s="25" t="s">
        <v>61</v>
      </c>
      <c r="AK217" s="25" t="s">
        <v>147</v>
      </c>
      <c r="AP217" s="25">
        <v>9</v>
      </c>
      <c r="AQ217" s="34">
        <v>42102</v>
      </c>
      <c r="AS217" s="46">
        <f t="shared" si="14"/>
        <v>-42102</v>
      </c>
      <c r="AU217" s="25" t="s">
        <v>15</v>
      </c>
      <c r="AW217" s="38">
        <v>42101</v>
      </c>
      <c r="AX217" s="37" t="s">
        <v>7481</v>
      </c>
      <c r="AY217" s="38">
        <v>42102</v>
      </c>
    </row>
    <row r="218" spans="2:51">
      <c r="B218" s="25" t="s">
        <v>7808</v>
      </c>
      <c r="C218" s="25">
        <v>269666</v>
      </c>
      <c r="E218" s="25" t="s">
        <v>101</v>
      </c>
      <c r="H218" t="s">
        <v>7805</v>
      </c>
      <c r="I218" t="s">
        <v>3366</v>
      </c>
      <c r="T218" s="25" t="str">
        <f t="shared" si="15"/>
        <v xml:space="preserve">         </v>
      </c>
      <c r="W218" s="25" t="s">
        <v>7809</v>
      </c>
      <c r="X218" s="25" t="s">
        <v>80</v>
      </c>
      <c r="Y218" s="25">
        <v>38</v>
      </c>
      <c r="AA218" s="25" t="s">
        <v>66</v>
      </c>
      <c r="AB218" s="25">
        <v>40</v>
      </c>
      <c r="AD218" s="25">
        <v>2</v>
      </c>
      <c r="AH218" s="25" t="str">
        <f t="shared" si="13"/>
        <v xml:space="preserve">CL 38  SUR 40  2   </v>
      </c>
      <c r="AI218" s="25" t="s">
        <v>61</v>
      </c>
      <c r="AJ218" s="25" t="s">
        <v>61</v>
      </c>
      <c r="AK218" s="25" t="s">
        <v>147</v>
      </c>
      <c r="AP218" s="25">
        <v>9</v>
      </c>
      <c r="AQ218" s="34">
        <v>42102</v>
      </c>
      <c r="AS218" s="46">
        <f t="shared" si="14"/>
        <v>-42102</v>
      </c>
      <c r="AU218" s="25" t="s">
        <v>15</v>
      </c>
      <c r="AW218" s="38">
        <v>42101</v>
      </c>
      <c r="AX218" s="37" t="s">
        <v>7481</v>
      </c>
      <c r="AY218" s="38">
        <v>42102</v>
      </c>
    </row>
    <row r="219" spans="2:51">
      <c r="B219" s="25" t="s">
        <v>7810</v>
      </c>
      <c r="C219" s="25">
        <v>269667</v>
      </c>
      <c r="E219" s="25" t="s">
        <v>101</v>
      </c>
      <c r="H219" t="s">
        <v>7805</v>
      </c>
      <c r="I219" t="s">
        <v>3366</v>
      </c>
      <c r="T219" s="25" t="str">
        <f t="shared" si="15"/>
        <v xml:space="preserve">         </v>
      </c>
      <c r="W219" s="25" t="s">
        <v>7811</v>
      </c>
      <c r="X219" s="25" t="s">
        <v>63</v>
      </c>
      <c r="Y219" s="25">
        <v>44</v>
      </c>
      <c r="AB219" s="25">
        <v>33</v>
      </c>
      <c r="AC219" s="25" t="s">
        <v>104</v>
      </c>
      <c r="AD219" s="25">
        <v>26</v>
      </c>
      <c r="AH219" s="25" t="str">
        <f t="shared" si="13"/>
        <v xml:space="preserve">KR 44   33 B 26   </v>
      </c>
      <c r="AI219" s="25" t="s">
        <v>61</v>
      </c>
      <c r="AJ219" s="25" t="s">
        <v>61</v>
      </c>
      <c r="AK219" s="25" t="s">
        <v>147</v>
      </c>
      <c r="AP219" s="25">
        <v>9</v>
      </c>
      <c r="AQ219" s="34">
        <v>42102</v>
      </c>
      <c r="AS219" s="46">
        <f t="shared" si="14"/>
        <v>-42102</v>
      </c>
      <c r="AU219" s="25" t="s">
        <v>15</v>
      </c>
      <c r="AW219" s="38">
        <v>42101</v>
      </c>
      <c r="AX219" s="37" t="s">
        <v>7481</v>
      </c>
      <c r="AY219" s="38">
        <v>42102</v>
      </c>
    </row>
    <row r="220" spans="2:51">
      <c r="B220" s="25" t="s">
        <v>7812</v>
      </c>
      <c r="C220" s="25" t="s">
        <v>7813</v>
      </c>
      <c r="D220" s="25" t="s">
        <v>3686</v>
      </c>
      <c r="H220" t="s">
        <v>7814</v>
      </c>
      <c r="I220" t="s">
        <v>3366</v>
      </c>
      <c r="T220" s="25" t="str">
        <f t="shared" si="15"/>
        <v xml:space="preserve">         </v>
      </c>
      <c r="W220" s="25" t="s">
        <v>7815</v>
      </c>
      <c r="X220" s="25" t="s">
        <v>80</v>
      </c>
      <c r="Y220" s="25">
        <v>40</v>
      </c>
      <c r="AA220" s="25" t="s">
        <v>66</v>
      </c>
      <c r="AB220" s="25">
        <v>25</v>
      </c>
      <c r="AC220" s="25" t="s">
        <v>298</v>
      </c>
      <c r="AD220" s="25">
        <v>150</v>
      </c>
      <c r="AG220" s="25" t="s">
        <v>7816</v>
      </c>
      <c r="AH220" s="25" t="str">
        <f t="shared" si="13"/>
        <v>CL 40  SUR 25 AA 150   la cuadrita</v>
      </c>
      <c r="AI220" s="25" t="s">
        <v>61</v>
      </c>
      <c r="AJ220" s="25">
        <v>3313366</v>
      </c>
      <c r="AK220" s="25" t="s">
        <v>74</v>
      </c>
      <c r="AP220" s="25">
        <v>6</v>
      </c>
      <c r="AQ220" s="34">
        <v>42102</v>
      </c>
      <c r="AS220" s="46">
        <f t="shared" si="14"/>
        <v>-42102</v>
      </c>
      <c r="AU220" s="25" t="s">
        <v>15</v>
      </c>
      <c r="AV220" s="25" t="s">
        <v>7817</v>
      </c>
      <c r="AW220" s="38">
        <v>42101</v>
      </c>
      <c r="AX220" s="37" t="s">
        <v>7481</v>
      </c>
      <c r="AY220" s="38">
        <v>42102</v>
      </c>
    </row>
    <row r="221" spans="2:51">
      <c r="B221" s="25" t="s">
        <v>7818</v>
      </c>
      <c r="C221" s="25">
        <v>269669</v>
      </c>
      <c r="E221" s="25" t="s">
        <v>101</v>
      </c>
      <c r="H221" t="s">
        <v>7819</v>
      </c>
      <c r="I221" t="s">
        <v>3366</v>
      </c>
      <c r="T221" s="25" t="str">
        <f t="shared" si="15"/>
        <v xml:space="preserve">         </v>
      </c>
      <c r="W221" s="25" t="s">
        <v>7820</v>
      </c>
      <c r="X221" s="25" t="s">
        <v>63</v>
      </c>
      <c r="Y221" s="25">
        <v>43</v>
      </c>
      <c r="Z221" s="25" t="s">
        <v>104</v>
      </c>
      <c r="AB221" s="25">
        <v>34</v>
      </c>
      <c r="AD221" s="25">
        <v>22</v>
      </c>
      <c r="AE221" s="25" t="s">
        <v>66</v>
      </c>
      <c r="AH221" s="25" t="str">
        <f t="shared" si="13"/>
        <v xml:space="preserve">KR 43 B  34  22 SUR  </v>
      </c>
      <c r="AI221" s="25" t="s">
        <v>7821</v>
      </c>
      <c r="AJ221" s="25" t="s">
        <v>61</v>
      </c>
      <c r="AK221" s="25" t="s">
        <v>147</v>
      </c>
      <c r="AP221" s="25">
        <v>9</v>
      </c>
      <c r="AQ221" s="34">
        <v>42102</v>
      </c>
      <c r="AS221" s="46">
        <f t="shared" si="14"/>
        <v>-42102</v>
      </c>
      <c r="AU221" s="25" t="s">
        <v>15</v>
      </c>
      <c r="AW221" s="38">
        <v>42101</v>
      </c>
      <c r="AX221" s="37" t="s">
        <v>7481</v>
      </c>
      <c r="AY221" s="38">
        <v>42102</v>
      </c>
    </row>
    <row r="222" spans="2:51">
      <c r="B222" s="25" t="s">
        <v>7822</v>
      </c>
      <c r="C222" s="25">
        <v>269670</v>
      </c>
      <c r="D222" s="25" t="s">
        <v>3686</v>
      </c>
      <c r="H222" t="s">
        <v>7823</v>
      </c>
      <c r="I222" t="s">
        <v>3366</v>
      </c>
      <c r="T222" s="25" t="str">
        <f t="shared" si="15"/>
        <v xml:space="preserve">         </v>
      </c>
      <c r="W222" s="25" t="s">
        <v>7824</v>
      </c>
      <c r="X222" s="25" t="s">
        <v>80</v>
      </c>
      <c r="Y222" s="25">
        <v>40</v>
      </c>
      <c r="AA222" s="25" t="s">
        <v>66</v>
      </c>
      <c r="AB222" s="25">
        <v>24</v>
      </c>
      <c r="AC222" s="25" t="s">
        <v>183</v>
      </c>
      <c r="AD222" s="25">
        <v>6</v>
      </c>
      <c r="AH222" s="25" t="str">
        <f t="shared" si="13"/>
        <v xml:space="preserve">CL 40  SUR 24 EE 6   </v>
      </c>
      <c r="AI222" s="25" t="s">
        <v>61</v>
      </c>
      <c r="AJ222" s="25" t="s">
        <v>61</v>
      </c>
      <c r="AK222" s="25" t="s">
        <v>74</v>
      </c>
      <c r="AP222" s="25">
        <v>6</v>
      </c>
      <c r="AQ222" s="34">
        <v>42102</v>
      </c>
      <c r="AS222" s="46">
        <f t="shared" si="14"/>
        <v>-42102</v>
      </c>
      <c r="AU222" s="25" t="s">
        <v>15</v>
      </c>
      <c r="AW222" s="38">
        <v>42087</v>
      </c>
      <c r="AX222" s="37" t="s">
        <v>7481</v>
      </c>
      <c r="AY222" s="38">
        <v>42102</v>
      </c>
    </row>
    <row r="223" spans="2:51">
      <c r="B223" s="25" t="s">
        <v>7825</v>
      </c>
      <c r="C223" s="25">
        <v>270970</v>
      </c>
      <c r="D223" s="25" t="s">
        <v>3591</v>
      </c>
      <c r="H223" t="s">
        <v>7826</v>
      </c>
      <c r="I223" t="s">
        <v>7827</v>
      </c>
      <c r="J223" s="25" t="s">
        <v>63</v>
      </c>
      <c r="K223" s="25">
        <v>45</v>
      </c>
      <c r="L223" s="25" t="s">
        <v>83</v>
      </c>
      <c r="N223" s="25">
        <v>34</v>
      </c>
      <c r="P223" s="25">
        <v>57</v>
      </c>
      <c r="Q223" s="25" t="s">
        <v>66</v>
      </c>
      <c r="S223" s="25" t="s">
        <v>7828</v>
      </c>
      <c r="T223" s="25" t="str">
        <f>CONCATENATE(J223," ",K223," ",L223," ",M223," ",N223," ",O223," ",P223," ",Q223," ",AF223," ",S223)</f>
        <v>KR 45 A  34  57 SUR  Administrador</v>
      </c>
      <c r="V223" s="25">
        <v>2702959</v>
      </c>
      <c r="W223" s="25" t="s">
        <v>82</v>
      </c>
      <c r="X223" s="25" t="s">
        <v>63</v>
      </c>
      <c r="Y223" s="25">
        <v>45</v>
      </c>
      <c r="Z223" s="25" t="s">
        <v>83</v>
      </c>
      <c r="AB223" s="25">
        <v>34</v>
      </c>
      <c r="AD223" s="25">
        <v>57</v>
      </c>
      <c r="AE223" s="25" t="s">
        <v>66</v>
      </c>
      <c r="AG223" s="25" t="s">
        <v>7829</v>
      </c>
      <c r="AH223" s="25" t="str">
        <f t="shared" si="13"/>
        <v>KR 45 A  34  57 SUR  Apto 505</v>
      </c>
      <c r="AI223" s="25" t="s">
        <v>61</v>
      </c>
      <c r="AJ223" s="25" t="s">
        <v>61</v>
      </c>
      <c r="AK223" s="25" t="s">
        <v>841</v>
      </c>
      <c r="AP223" s="25">
        <v>2</v>
      </c>
      <c r="AQ223" s="34">
        <v>42104</v>
      </c>
      <c r="AS223" s="46">
        <f t="shared" si="14"/>
        <v>-42104</v>
      </c>
      <c r="AU223" s="25" t="s">
        <v>15</v>
      </c>
    </row>
    <row r="224" spans="2:51">
      <c r="B224" s="25" t="s">
        <v>7830</v>
      </c>
      <c r="C224" s="25">
        <v>270884</v>
      </c>
      <c r="D224" s="25" t="s">
        <v>3591</v>
      </c>
      <c r="H224" t="s">
        <v>7831</v>
      </c>
      <c r="I224" t="s">
        <v>231</v>
      </c>
      <c r="W224" s="25" t="s">
        <v>4150</v>
      </c>
      <c r="AG224" s="25" t="s">
        <v>7832</v>
      </c>
      <c r="AH224" s="25" t="str">
        <f t="shared" si="13"/>
        <v xml:space="preserve">         Arriba del parque ecologico</v>
      </c>
      <c r="AI224" s="25" t="s">
        <v>61</v>
      </c>
      <c r="AJ224" s="25" t="s">
        <v>61</v>
      </c>
      <c r="AK224" s="25" t="s">
        <v>74</v>
      </c>
      <c r="AP224" s="25">
        <v>6</v>
      </c>
      <c r="AQ224" s="34">
        <v>42104</v>
      </c>
      <c r="AS224" s="46">
        <f t="shared" si="14"/>
        <v>-42104</v>
      </c>
      <c r="AU224" s="25" t="s">
        <v>15</v>
      </c>
    </row>
    <row r="225" spans="2:51">
      <c r="B225" s="25" t="s">
        <v>7833</v>
      </c>
      <c r="C225" s="25" t="s">
        <v>7834</v>
      </c>
      <c r="D225" s="25" t="s">
        <v>3686</v>
      </c>
      <c r="H225" t="s">
        <v>7835</v>
      </c>
      <c r="I225" t="s">
        <v>3366</v>
      </c>
      <c r="W225" s="25" t="s">
        <v>7836</v>
      </c>
      <c r="X225" s="25" t="s">
        <v>80</v>
      </c>
      <c r="Y225" s="25">
        <v>26</v>
      </c>
      <c r="AA225" s="25" t="s">
        <v>66</v>
      </c>
      <c r="AB225" s="25">
        <v>43</v>
      </c>
      <c r="AC225" s="25" t="s">
        <v>83</v>
      </c>
      <c r="AD225" s="25">
        <v>41</v>
      </c>
      <c r="AG225" s="25" t="s">
        <v>7837</v>
      </c>
      <c r="AH225" s="25" t="str">
        <f t="shared" si="13"/>
        <v>CL 26  SUR 43 A 41   Apto 1217</v>
      </c>
      <c r="AI225" s="25">
        <v>3436805</v>
      </c>
      <c r="AJ225" s="25">
        <v>3340629</v>
      </c>
      <c r="AK225" s="25" t="s">
        <v>147</v>
      </c>
      <c r="AL225" s="25" t="s">
        <v>191</v>
      </c>
      <c r="AP225" s="25">
        <v>9</v>
      </c>
      <c r="AQ225" s="34">
        <v>42107</v>
      </c>
      <c r="AS225" s="46">
        <f t="shared" si="14"/>
        <v>-42107</v>
      </c>
      <c r="AU225" s="25" t="s">
        <v>15</v>
      </c>
      <c r="AV225" s="25" t="s">
        <v>7838</v>
      </c>
      <c r="AW225" s="38">
        <v>42107</v>
      </c>
      <c r="AX225" s="37" t="s">
        <v>1574</v>
      </c>
      <c r="AY225" s="38">
        <v>42107</v>
      </c>
    </row>
    <row r="226" spans="2:51">
      <c r="B226" s="25" t="s">
        <v>7839</v>
      </c>
      <c r="C226" s="25">
        <v>271970</v>
      </c>
      <c r="D226" s="25" t="s">
        <v>94</v>
      </c>
      <c r="H226" t="s">
        <v>7840</v>
      </c>
      <c r="I226" t="s">
        <v>3366</v>
      </c>
      <c r="W226" s="25" t="s">
        <v>7841</v>
      </c>
      <c r="AF226" s="25" t="s">
        <v>7842</v>
      </c>
      <c r="AH226" s="25" t="str">
        <f t="shared" si="13"/>
        <v xml:space="preserve">        Finca la catedral, predio Berlin </v>
      </c>
      <c r="AI226" s="25">
        <v>70120535</v>
      </c>
      <c r="AJ226" s="25" t="s">
        <v>7843</v>
      </c>
      <c r="AL226" s="25" t="s">
        <v>191</v>
      </c>
      <c r="AP226" s="25">
        <v>11</v>
      </c>
      <c r="AQ226" s="34">
        <v>42108</v>
      </c>
      <c r="AS226" s="46">
        <f t="shared" si="14"/>
        <v>-42108</v>
      </c>
      <c r="AU226" s="25" t="s">
        <v>252</v>
      </c>
      <c r="AW226" s="38">
        <v>42108</v>
      </c>
      <c r="AX226" s="37" t="s">
        <v>7844</v>
      </c>
      <c r="AY226" s="38">
        <v>42108</v>
      </c>
    </row>
    <row r="227" spans="2:51">
      <c r="B227" s="25" t="s">
        <v>7845</v>
      </c>
      <c r="C227" s="25">
        <v>271402</v>
      </c>
      <c r="D227" s="25" t="s">
        <v>3686</v>
      </c>
      <c r="H227" t="s">
        <v>7846</v>
      </c>
      <c r="I227" t="s">
        <v>273</v>
      </c>
      <c r="W227" s="25" t="s">
        <v>7847</v>
      </c>
      <c r="X227" s="25" t="s">
        <v>63</v>
      </c>
      <c r="Y227" s="25">
        <v>40</v>
      </c>
      <c r="AB227" s="25">
        <v>49</v>
      </c>
      <c r="AC227" s="25" t="s">
        <v>170</v>
      </c>
      <c r="AD227" s="25">
        <v>96</v>
      </c>
      <c r="AE227" s="25" t="s">
        <v>66</v>
      </c>
      <c r="AF227" s="25" t="s">
        <v>7791</v>
      </c>
      <c r="AH227" s="25" t="str">
        <f t="shared" si="13"/>
        <v xml:space="preserve">KR 40   49 D 96 SUR 2do piso </v>
      </c>
      <c r="AI227" s="25" t="s">
        <v>61</v>
      </c>
      <c r="AJ227" s="25" t="s">
        <v>61</v>
      </c>
      <c r="AK227" s="25" t="s">
        <v>449</v>
      </c>
      <c r="AP227" s="25">
        <v>3</v>
      </c>
      <c r="AQ227" s="34">
        <v>42107</v>
      </c>
      <c r="AS227" s="46">
        <f t="shared" si="14"/>
        <v>-42107</v>
      </c>
      <c r="AU227" s="25" t="s">
        <v>15</v>
      </c>
    </row>
    <row r="228" spans="2:51">
      <c r="B228" s="25" t="s">
        <v>7848</v>
      </c>
      <c r="C228" s="25">
        <v>3310</v>
      </c>
      <c r="D228" s="25" t="s">
        <v>94</v>
      </c>
      <c r="H228" t="s">
        <v>7849</v>
      </c>
      <c r="I228" t="s">
        <v>60</v>
      </c>
      <c r="W228" s="25" t="s">
        <v>7850</v>
      </c>
      <c r="AF228" s="25" t="s">
        <v>7851</v>
      </c>
      <c r="AG228" s="25" t="s">
        <v>7852</v>
      </c>
      <c r="AH228" s="25" t="str">
        <f t="shared" si="13"/>
        <v xml:space="preserve">        Km3 via las Palmas  Lote#34 Proyecto Bella Terra</v>
      </c>
      <c r="AI228" s="25" t="s">
        <v>61</v>
      </c>
      <c r="AJ228" s="25">
        <v>3175099324</v>
      </c>
      <c r="AK228" s="25" t="s">
        <v>91</v>
      </c>
      <c r="AP228" s="25">
        <v>12</v>
      </c>
      <c r="AQ228" s="34">
        <v>42107</v>
      </c>
      <c r="AS228" s="46">
        <f t="shared" si="14"/>
        <v>-42107</v>
      </c>
      <c r="AU228" s="25" t="s">
        <v>252</v>
      </c>
      <c r="AW228" s="38">
        <v>42107</v>
      </c>
      <c r="AX228" s="37" t="s">
        <v>859</v>
      </c>
      <c r="AY228" s="38">
        <v>42107</v>
      </c>
    </row>
    <row r="229" spans="2:51">
      <c r="B229" s="25" t="s">
        <v>7853</v>
      </c>
      <c r="C229" s="25">
        <v>271675</v>
      </c>
      <c r="E229" s="25" t="s">
        <v>101</v>
      </c>
      <c r="H229" t="s">
        <v>7854</v>
      </c>
      <c r="I229" t="s">
        <v>3366</v>
      </c>
      <c r="W229" s="25" t="s">
        <v>7855</v>
      </c>
      <c r="X229" s="25" t="s">
        <v>146</v>
      </c>
      <c r="Y229" s="25">
        <v>34</v>
      </c>
      <c r="Z229" s="25" t="s">
        <v>83</v>
      </c>
      <c r="AA229" s="25" t="s">
        <v>3362</v>
      </c>
      <c r="AB229" s="25">
        <v>33</v>
      </c>
      <c r="AD229" s="25">
        <v>34</v>
      </c>
      <c r="AF229" s="25" t="s">
        <v>7856</v>
      </c>
      <c r="AH229" s="25" t="str">
        <f t="shared" si="13"/>
        <v xml:space="preserve">TR 34 A sur 33  34  Apto 402 </v>
      </c>
      <c r="AI229" s="25" t="s">
        <v>61</v>
      </c>
      <c r="AJ229" s="25" t="s">
        <v>61</v>
      </c>
      <c r="AK229" s="25" t="s">
        <v>496</v>
      </c>
      <c r="AP229" s="25">
        <v>9</v>
      </c>
      <c r="AQ229" s="34">
        <v>42108</v>
      </c>
      <c r="AS229" s="46">
        <f t="shared" si="14"/>
        <v>-42108</v>
      </c>
      <c r="AU229" s="25" t="s">
        <v>15</v>
      </c>
    </row>
    <row r="230" spans="2:51">
      <c r="B230" s="25" t="s">
        <v>7857</v>
      </c>
      <c r="C230" s="25">
        <v>271676</v>
      </c>
      <c r="E230" s="25" t="s">
        <v>101</v>
      </c>
      <c r="H230" t="s">
        <v>7854</v>
      </c>
      <c r="I230" t="s">
        <v>3366</v>
      </c>
      <c r="W230" s="25" t="s">
        <v>7858</v>
      </c>
      <c r="X230" s="25" t="s">
        <v>63</v>
      </c>
      <c r="Y230" s="25">
        <v>41</v>
      </c>
      <c r="AB230" s="25">
        <v>33</v>
      </c>
      <c r="AC230" s="25" t="s">
        <v>104</v>
      </c>
      <c r="AD230" s="25">
        <v>21</v>
      </c>
      <c r="AE230" s="25" t="s">
        <v>66</v>
      </c>
      <c r="AG230" s="25" t="s">
        <v>7859</v>
      </c>
      <c r="AH230" s="25" t="str">
        <f t="shared" si="13"/>
        <v>KR 41   33 B 21 SUR  Int. 501</v>
      </c>
      <c r="AI230" s="25" t="s">
        <v>61</v>
      </c>
      <c r="AJ230" s="25" t="s">
        <v>61</v>
      </c>
      <c r="AK230" s="25" t="s">
        <v>279</v>
      </c>
      <c r="AP230" s="25">
        <v>9</v>
      </c>
      <c r="AQ230" s="34">
        <v>42108</v>
      </c>
      <c r="AS230" s="46">
        <f t="shared" si="14"/>
        <v>-42108</v>
      </c>
      <c r="AU230" s="25" t="s">
        <v>15</v>
      </c>
    </row>
    <row r="231" spans="2:51">
      <c r="B231" s="25" t="s">
        <v>7860</v>
      </c>
      <c r="C231" s="25">
        <v>271677</v>
      </c>
      <c r="E231" s="25" t="s">
        <v>101</v>
      </c>
      <c r="H231" t="s">
        <v>7854</v>
      </c>
      <c r="I231" t="s">
        <v>3366</v>
      </c>
      <c r="W231" s="25" t="s">
        <v>7861</v>
      </c>
      <c r="X231" s="25" t="s">
        <v>80</v>
      </c>
      <c r="Y231" s="25">
        <v>52</v>
      </c>
      <c r="Z231" s="25" t="s">
        <v>81</v>
      </c>
      <c r="AA231" s="25" t="s">
        <v>66</v>
      </c>
      <c r="AB231" s="25">
        <v>39</v>
      </c>
      <c r="AC231" s="25" t="s">
        <v>315</v>
      </c>
      <c r="AD231" s="25">
        <v>37</v>
      </c>
      <c r="AF231" s="25" t="s">
        <v>7862</v>
      </c>
      <c r="AG231" s="25" t="s">
        <v>7863</v>
      </c>
      <c r="AH231" s="25" t="str">
        <f t="shared" si="13"/>
        <v>CL 52 C SUR 39 E 37  Apto 111 Torre 4</v>
      </c>
      <c r="AI231" s="25" t="s">
        <v>61</v>
      </c>
      <c r="AJ231" s="25">
        <v>3317110</v>
      </c>
      <c r="AK231" s="25" t="s">
        <v>147</v>
      </c>
      <c r="AP231" s="25">
        <v>9</v>
      </c>
      <c r="AQ231" s="34">
        <v>42108</v>
      </c>
      <c r="AS231" s="46">
        <f t="shared" si="14"/>
        <v>-42108</v>
      </c>
      <c r="AU231" s="25" t="s">
        <v>15</v>
      </c>
    </row>
    <row r="232" spans="2:51">
      <c r="B232" s="25" t="s">
        <v>7864</v>
      </c>
      <c r="C232" s="25">
        <v>271678</v>
      </c>
      <c r="E232" s="25" t="s">
        <v>101</v>
      </c>
      <c r="H232" t="s">
        <v>7865</v>
      </c>
      <c r="I232" t="s">
        <v>3366</v>
      </c>
      <c r="W232" s="25" t="s">
        <v>7866</v>
      </c>
      <c r="X232" s="25" t="s">
        <v>63</v>
      </c>
      <c r="Y232" s="25">
        <v>40</v>
      </c>
      <c r="AB232" s="25">
        <v>35</v>
      </c>
      <c r="AD232" s="25">
        <v>65</v>
      </c>
      <c r="AE232" s="25" t="s">
        <v>66</v>
      </c>
      <c r="AF232" s="25" t="s">
        <v>7867</v>
      </c>
      <c r="AH232" s="25" t="str">
        <f t="shared" si="13"/>
        <v xml:space="preserve">KR 40   35  65 SUR Apto 303 </v>
      </c>
      <c r="AI232" s="25" t="s">
        <v>61</v>
      </c>
      <c r="AJ232" s="25" t="s">
        <v>61</v>
      </c>
      <c r="AK232" s="25" t="s">
        <v>147</v>
      </c>
      <c r="AP232" s="25">
        <v>9</v>
      </c>
      <c r="AQ232" s="34">
        <v>42108</v>
      </c>
      <c r="AS232" s="46">
        <f t="shared" si="14"/>
        <v>-42108</v>
      </c>
      <c r="AU232" s="25" t="s">
        <v>15</v>
      </c>
    </row>
    <row r="233" spans="2:51">
      <c r="B233" s="25" t="s">
        <v>7868</v>
      </c>
      <c r="C233" s="25">
        <v>271679</v>
      </c>
      <c r="D233" s="25" t="s">
        <v>125</v>
      </c>
      <c r="H233" t="s">
        <v>7869</v>
      </c>
      <c r="I233" t="s">
        <v>6089</v>
      </c>
      <c r="W233" s="25" t="s">
        <v>7870</v>
      </c>
      <c r="X233" s="25" t="s">
        <v>146</v>
      </c>
      <c r="Y233" s="25">
        <v>35</v>
      </c>
      <c r="Z233" s="25" t="s">
        <v>81</v>
      </c>
      <c r="AA233" s="25" t="s">
        <v>66</v>
      </c>
      <c r="AB233" s="25">
        <v>32</v>
      </c>
      <c r="AD233" s="25">
        <v>87</v>
      </c>
      <c r="AH233" s="25" t="str">
        <f t="shared" si="13"/>
        <v xml:space="preserve">TR 35 C SUR 32  87   </v>
      </c>
      <c r="AI233" s="25" t="s">
        <v>61</v>
      </c>
      <c r="AJ233" s="25" t="s">
        <v>61</v>
      </c>
      <c r="AK233" s="25" t="s">
        <v>232</v>
      </c>
      <c r="AP233" s="25">
        <v>9</v>
      </c>
      <c r="AQ233" s="34">
        <v>42108</v>
      </c>
      <c r="AS233" s="46">
        <f t="shared" si="14"/>
        <v>-42108</v>
      </c>
      <c r="AU233" s="25" t="s">
        <v>15</v>
      </c>
      <c r="AW233" s="38">
        <v>42103</v>
      </c>
      <c r="AX233" s="37" t="s">
        <v>7871</v>
      </c>
      <c r="AY233" s="38">
        <v>42077</v>
      </c>
    </row>
    <row r="234" spans="2:51">
      <c r="B234" s="25" t="s">
        <v>7872</v>
      </c>
      <c r="C234" s="25" t="s">
        <v>7873</v>
      </c>
      <c r="D234" s="25" t="s">
        <v>125</v>
      </c>
      <c r="E234" s="25" t="s">
        <v>58</v>
      </c>
      <c r="H234" t="s">
        <v>7874</v>
      </c>
      <c r="I234" t="s">
        <v>7751</v>
      </c>
      <c r="W234" s="25" t="s">
        <v>7875</v>
      </c>
      <c r="X234" s="25" t="s">
        <v>80</v>
      </c>
      <c r="Y234" s="25">
        <v>19</v>
      </c>
      <c r="AA234" s="25" t="s">
        <v>66</v>
      </c>
      <c r="AB234" s="25">
        <v>45</v>
      </c>
      <c r="AD234" s="25">
        <v>109</v>
      </c>
      <c r="AH234" s="25" t="str">
        <f t="shared" si="13"/>
        <v xml:space="preserve">CL 19  SUR 45  109   </v>
      </c>
      <c r="AI234" s="25">
        <v>70695042</v>
      </c>
      <c r="AJ234" s="25" t="s">
        <v>7876</v>
      </c>
      <c r="AK234" s="25" t="s">
        <v>243</v>
      </c>
      <c r="AP234" s="25">
        <v>2</v>
      </c>
      <c r="AQ234" s="34">
        <v>42108</v>
      </c>
      <c r="AS234" s="46">
        <f t="shared" si="14"/>
        <v>-42108</v>
      </c>
      <c r="AU234" s="25" t="s">
        <v>15</v>
      </c>
      <c r="AV234" s="25" t="s">
        <v>7877</v>
      </c>
      <c r="AW234" s="38">
        <v>42117</v>
      </c>
      <c r="AX234" s="37" t="s">
        <v>1574</v>
      </c>
      <c r="AY234" s="38">
        <v>42117</v>
      </c>
    </row>
    <row r="235" spans="2:51">
      <c r="B235" s="25" t="s">
        <v>7878</v>
      </c>
      <c r="C235" s="25">
        <v>271809</v>
      </c>
      <c r="E235" s="25" t="s">
        <v>101</v>
      </c>
      <c r="H235" t="s">
        <v>7879</v>
      </c>
      <c r="I235" t="s">
        <v>134</v>
      </c>
      <c r="V235" s="25">
        <v>4032000</v>
      </c>
      <c r="W235" s="25" t="s">
        <v>7880</v>
      </c>
      <c r="X235" s="25" t="s">
        <v>63</v>
      </c>
      <c r="Y235" s="25">
        <v>41</v>
      </c>
      <c r="AB235" s="25">
        <v>35</v>
      </c>
      <c r="AD235" s="25">
        <v>71</v>
      </c>
      <c r="AE235" s="25" t="s">
        <v>66</v>
      </c>
      <c r="AH235" s="25" t="str">
        <f t="shared" si="13"/>
        <v xml:space="preserve">KR 41   35  71 SUR  </v>
      </c>
      <c r="AI235" s="25" t="s">
        <v>61</v>
      </c>
      <c r="AJ235" s="25" t="s">
        <v>61</v>
      </c>
      <c r="AK235" s="25" t="s">
        <v>131</v>
      </c>
      <c r="AP235" s="25">
        <v>8</v>
      </c>
      <c r="AQ235" s="34">
        <v>42108</v>
      </c>
      <c r="AS235" s="46">
        <f t="shared" si="14"/>
        <v>-42108</v>
      </c>
      <c r="AU235" s="25" t="s">
        <v>15</v>
      </c>
      <c r="AV235" s="25" t="s">
        <v>7881</v>
      </c>
    </row>
    <row r="236" spans="2:51">
      <c r="B236" s="25" t="s">
        <v>7882</v>
      </c>
      <c r="C236" s="25">
        <v>271808</v>
      </c>
      <c r="E236" s="25" t="s">
        <v>101</v>
      </c>
      <c r="H236" t="s">
        <v>7879</v>
      </c>
      <c r="I236" t="s">
        <v>134</v>
      </c>
      <c r="V236" s="25">
        <v>4032000</v>
      </c>
      <c r="W236" s="25" t="s">
        <v>7883</v>
      </c>
      <c r="X236" s="25" t="s">
        <v>146</v>
      </c>
      <c r="Y236" s="25">
        <v>32</v>
      </c>
      <c r="Z236" s="25" t="s">
        <v>83</v>
      </c>
      <c r="AA236" s="25" t="s">
        <v>66</v>
      </c>
      <c r="AB236" s="25">
        <v>32</v>
      </c>
      <c r="AD236" s="25">
        <v>55</v>
      </c>
      <c r="AH236" s="25" t="str">
        <f t="shared" si="13"/>
        <v xml:space="preserve">TR 32 A SUR 32  55   </v>
      </c>
      <c r="AI236" s="25" t="s">
        <v>61</v>
      </c>
      <c r="AJ236" s="25" t="s">
        <v>61</v>
      </c>
      <c r="AK236" s="25" t="s">
        <v>496</v>
      </c>
      <c r="AP236" s="25">
        <v>9</v>
      </c>
      <c r="AQ236" s="34">
        <v>42108</v>
      </c>
      <c r="AS236" s="46">
        <f t="shared" si="14"/>
        <v>-42108</v>
      </c>
      <c r="AU236" s="25" t="s">
        <v>15</v>
      </c>
      <c r="AV236" s="25" t="s">
        <v>7881</v>
      </c>
    </row>
    <row r="237" spans="2:51">
      <c r="B237" s="25" t="s">
        <v>7884</v>
      </c>
      <c r="C237" s="25">
        <v>271807</v>
      </c>
      <c r="E237" s="25" t="s">
        <v>286</v>
      </c>
      <c r="H237" t="s">
        <v>7885</v>
      </c>
      <c r="I237" t="s">
        <v>134</v>
      </c>
      <c r="V237" s="25">
        <v>4032000</v>
      </c>
      <c r="W237" s="25" t="s">
        <v>7886</v>
      </c>
      <c r="X237" s="25" t="s">
        <v>63</v>
      </c>
      <c r="Y237" s="25">
        <v>43</v>
      </c>
      <c r="AB237" s="25">
        <v>36</v>
      </c>
      <c r="AE237" s="25" t="s">
        <v>66</v>
      </c>
      <c r="AF237" s="25" t="s">
        <v>7887</v>
      </c>
      <c r="AH237" s="25" t="str">
        <f t="shared" si="13"/>
        <v xml:space="preserve">KR 43   36   SUR Frente del Éxito </v>
      </c>
      <c r="AI237" s="25" t="s">
        <v>61</v>
      </c>
      <c r="AJ237" s="25" t="s">
        <v>61</v>
      </c>
      <c r="AK237" s="25" t="s">
        <v>147</v>
      </c>
      <c r="AP237" s="25">
        <v>9</v>
      </c>
      <c r="AQ237" s="34">
        <v>42108</v>
      </c>
      <c r="AS237" s="46">
        <f t="shared" si="14"/>
        <v>-42108</v>
      </c>
      <c r="AU237" s="25" t="s">
        <v>15</v>
      </c>
      <c r="AV237" s="25" t="s">
        <v>7888</v>
      </c>
    </row>
    <row r="238" spans="2:51">
      <c r="B238" s="25" t="s">
        <v>7889</v>
      </c>
      <c r="C238" s="25">
        <v>272174</v>
      </c>
      <c r="D238" s="25" t="s">
        <v>125</v>
      </c>
      <c r="H238" t="s">
        <v>7890</v>
      </c>
      <c r="I238" t="s">
        <v>7891</v>
      </c>
      <c r="W238" s="25" t="s">
        <v>7892</v>
      </c>
      <c r="X238" s="25" t="s">
        <v>146</v>
      </c>
      <c r="Y238" s="25">
        <v>34</v>
      </c>
      <c r="Z238" s="25" t="s">
        <v>104</v>
      </c>
      <c r="AA238" s="25" t="s">
        <v>66</v>
      </c>
      <c r="AB238" s="25">
        <v>32</v>
      </c>
      <c r="AC238" s="25" t="s">
        <v>104</v>
      </c>
      <c r="AD238" s="25">
        <v>57</v>
      </c>
      <c r="AE238" s="25" t="s">
        <v>66</v>
      </c>
      <c r="AH238" s="25" t="str">
        <f t="shared" si="13"/>
        <v xml:space="preserve">TR 34 B SUR 32 B 57 SUR  </v>
      </c>
      <c r="AI238" s="25" t="s">
        <v>61</v>
      </c>
      <c r="AJ238" s="25" t="s">
        <v>61</v>
      </c>
      <c r="AK238" s="25" t="s">
        <v>279</v>
      </c>
      <c r="AP238" s="25">
        <v>9</v>
      </c>
      <c r="AQ238" s="34">
        <v>42109</v>
      </c>
      <c r="AS238" s="46">
        <f t="shared" si="14"/>
        <v>-42109</v>
      </c>
      <c r="AU238" s="25" t="s">
        <v>15</v>
      </c>
      <c r="AW238" s="38">
        <v>42109</v>
      </c>
      <c r="AX238" s="37" t="s">
        <v>7893</v>
      </c>
      <c r="AY238" s="38">
        <v>42078</v>
      </c>
    </row>
    <row r="239" spans="2:51">
      <c r="B239" s="25" t="s">
        <v>7894</v>
      </c>
      <c r="C239" s="25">
        <v>272175</v>
      </c>
      <c r="E239" s="25" t="s">
        <v>101</v>
      </c>
      <c r="H239" t="s">
        <v>5400</v>
      </c>
      <c r="I239" t="s">
        <v>3366</v>
      </c>
      <c r="W239" s="25" t="s">
        <v>7892</v>
      </c>
      <c r="X239" s="25" t="s">
        <v>63</v>
      </c>
      <c r="Y239" s="25">
        <v>30</v>
      </c>
      <c r="Z239" s="25" t="s">
        <v>83</v>
      </c>
      <c r="AB239" s="25">
        <v>40</v>
      </c>
      <c r="AC239" s="25" t="s">
        <v>81</v>
      </c>
      <c r="AD239" s="25">
        <v>14</v>
      </c>
      <c r="AE239" s="25" t="s">
        <v>66</v>
      </c>
      <c r="AH239" s="25" t="str">
        <f t="shared" si="13"/>
        <v xml:space="preserve">KR 30 A  40 C 14 SUR  </v>
      </c>
      <c r="AI239" s="25" t="s">
        <v>61</v>
      </c>
      <c r="AJ239" s="25" t="s">
        <v>61</v>
      </c>
      <c r="AK239" s="25" t="s">
        <v>404</v>
      </c>
      <c r="AP239" s="25">
        <v>2</v>
      </c>
      <c r="AQ239" s="34">
        <v>42109</v>
      </c>
      <c r="AS239" s="46">
        <f t="shared" si="14"/>
        <v>-42109</v>
      </c>
      <c r="AU239" s="25" t="s">
        <v>15</v>
      </c>
      <c r="AW239" s="38">
        <v>42103</v>
      </c>
      <c r="AX239" s="37" t="s">
        <v>7698</v>
      </c>
      <c r="AY239" s="38">
        <v>42103</v>
      </c>
    </row>
    <row r="240" spans="2:51">
      <c r="B240" s="25" t="s">
        <v>7895</v>
      </c>
      <c r="C240" s="25">
        <v>272176</v>
      </c>
      <c r="E240" s="25" t="s">
        <v>101</v>
      </c>
      <c r="H240" t="s">
        <v>7896</v>
      </c>
      <c r="I240" t="s">
        <v>3366</v>
      </c>
      <c r="W240" s="25" t="s">
        <v>7892</v>
      </c>
      <c r="AG240" s="25" t="s">
        <v>7897</v>
      </c>
      <c r="AH240" s="25" t="str">
        <f t="shared" si="13"/>
        <v xml:space="preserve">         Parque Iglesia San Jose</v>
      </c>
      <c r="AI240" s="25" t="s">
        <v>61</v>
      </c>
      <c r="AJ240" s="25" t="s">
        <v>61</v>
      </c>
      <c r="AK240" s="25" t="s">
        <v>3937</v>
      </c>
      <c r="AP240" s="25">
        <v>6</v>
      </c>
      <c r="AQ240" s="34">
        <v>42109</v>
      </c>
      <c r="AS240" s="46">
        <f t="shared" si="14"/>
        <v>-42109</v>
      </c>
      <c r="AU240" s="25" t="s">
        <v>15</v>
      </c>
      <c r="AW240" s="38">
        <v>42103</v>
      </c>
      <c r="AX240" s="37" t="s">
        <v>85</v>
      </c>
      <c r="AY240" s="38">
        <v>42103</v>
      </c>
    </row>
    <row r="241" spans="2:51">
      <c r="B241" s="25" t="s">
        <v>7898</v>
      </c>
      <c r="C241" s="25">
        <v>272393</v>
      </c>
      <c r="D241" s="25" t="s">
        <v>3928</v>
      </c>
      <c r="H241" t="s">
        <v>7400</v>
      </c>
      <c r="I241" t="s">
        <v>273</v>
      </c>
      <c r="W241" s="25" t="s">
        <v>7599</v>
      </c>
      <c r="X241" s="25" t="s">
        <v>289</v>
      </c>
      <c r="Y241" s="25">
        <v>30</v>
      </c>
      <c r="AG241" s="25" t="s">
        <v>7899</v>
      </c>
      <c r="AH241" s="25" t="str">
        <f t="shared" si="13"/>
        <v>DG 30        Diagonal al hogar Maria Isabel</v>
      </c>
      <c r="AI241" s="25" t="s">
        <v>61</v>
      </c>
      <c r="AJ241" s="25" t="s">
        <v>61</v>
      </c>
      <c r="AK241" s="25" t="s">
        <v>262</v>
      </c>
      <c r="AP241" s="25">
        <v>3</v>
      </c>
      <c r="AQ241" s="34">
        <v>42109</v>
      </c>
      <c r="AS241" s="46">
        <f t="shared" si="14"/>
        <v>-42109</v>
      </c>
      <c r="AU241" s="25" t="s">
        <v>202</v>
      </c>
    </row>
    <row r="242" spans="2:51">
      <c r="B242" s="25" t="s">
        <v>7900</v>
      </c>
      <c r="C242" s="25">
        <v>273028</v>
      </c>
      <c r="E242" s="25" t="s">
        <v>58</v>
      </c>
      <c r="H242" t="s">
        <v>7901</v>
      </c>
      <c r="I242" t="s">
        <v>3366</v>
      </c>
      <c r="W242" s="25" t="s">
        <v>7902</v>
      </c>
      <c r="X242" s="25" t="s">
        <v>80</v>
      </c>
      <c r="Y242" s="25">
        <v>26</v>
      </c>
      <c r="AB242" s="25">
        <v>42</v>
      </c>
      <c r="AD242" s="25">
        <v>100</v>
      </c>
      <c r="AH242" s="25" t="str">
        <f t="shared" si="13"/>
        <v xml:space="preserve">CL 26   42  100   </v>
      </c>
      <c r="AI242" s="25">
        <v>70695042</v>
      </c>
      <c r="AJ242" s="25">
        <v>3158344385</v>
      </c>
      <c r="AK242" s="25" t="s">
        <v>153</v>
      </c>
      <c r="AP242" s="25">
        <v>3</v>
      </c>
      <c r="AQ242" s="34">
        <v>42110</v>
      </c>
      <c r="AS242" s="46">
        <f t="shared" si="14"/>
        <v>-42110</v>
      </c>
      <c r="AU242" s="25" t="s">
        <v>15</v>
      </c>
      <c r="AV242" s="25" t="s">
        <v>7903</v>
      </c>
      <c r="AW242" s="38">
        <v>42110</v>
      </c>
      <c r="AX242" s="37" t="s">
        <v>7439</v>
      </c>
      <c r="AY242" s="38">
        <v>42110</v>
      </c>
    </row>
    <row r="243" spans="2:51">
      <c r="B243" s="25" t="s">
        <v>7904</v>
      </c>
      <c r="C243" s="25">
        <v>272668</v>
      </c>
      <c r="E243" s="25" t="s">
        <v>101</v>
      </c>
      <c r="H243" t="s">
        <v>7896</v>
      </c>
      <c r="I243" t="s">
        <v>3366</v>
      </c>
      <c r="W243" s="25" t="s">
        <v>2182</v>
      </c>
      <c r="X243" s="25" t="s">
        <v>146</v>
      </c>
      <c r="Y243" s="25">
        <v>34</v>
      </c>
      <c r="Z243" s="25" t="s">
        <v>170</v>
      </c>
      <c r="AA243" s="25" t="s">
        <v>66</v>
      </c>
      <c r="AH243" s="25" t="str">
        <f t="shared" si="13"/>
        <v xml:space="preserve">TR 34 D SUR      </v>
      </c>
      <c r="AI243" s="25" t="s">
        <v>61</v>
      </c>
      <c r="AJ243" s="25" t="s">
        <v>61</v>
      </c>
      <c r="AK243" s="25" t="s">
        <v>194</v>
      </c>
      <c r="AP243" s="25">
        <v>3</v>
      </c>
      <c r="AQ243" s="34">
        <v>42102</v>
      </c>
      <c r="AS243" s="46">
        <f t="shared" si="14"/>
        <v>-42102</v>
      </c>
      <c r="AU243" s="25" t="s">
        <v>15</v>
      </c>
      <c r="AV243" s="25" t="s">
        <v>7905</v>
      </c>
      <c r="AW243" s="38">
        <v>42102</v>
      </c>
      <c r="AX243" s="37" t="s">
        <v>7698</v>
      </c>
      <c r="AY243" s="38">
        <v>42102</v>
      </c>
    </row>
    <row r="244" spans="2:51">
      <c r="B244" s="25" t="s">
        <v>7906</v>
      </c>
      <c r="C244" s="25">
        <v>272209</v>
      </c>
      <c r="E244" s="25" t="s">
        <v>58</v>
      </c>
      <c r="H244" t="s">
        <v>1233</v>
      </c>
      <c r="I244" t="s">
        <v>7907</v>
      </c>
      <c r="W244" s="25" t="s">
        <v>7908</v>
      </c>
      <c r="X244" s="25" t="s">
        <v>63</v>
      </c>
      <c r="Y244" s="25">
        <v>43</v>
      </c>
      <c r="Z244" s="25" t="s">
        <v>394</v>
      </c>
      <c r="AB244" s="25">
        <v>40</v>
      </c>
      <c r="AD244" s="25">
        <v>94</v>
      </c>
      <c r="AE244" s="25" t="s">
        <v>66</v>
      </c>
      <c r="AH244" s="25" t="str">
        <f t="shared" si="13"/>
        <v xml:space="preserve">KR 43 H  40  94 SUR  </v>
      </c>
      <c r="AI244" s="25">
        <v>4354721</v>
      </c>
      <c r="AJ244" s="25">
        <v>3328908</v>
      </c>
      <c r="AK244" s="25" t="s">
        <v>67</v>
      </c>
      <c r="AP244" s="25">
        <v>7</v>
      </c>
      <c r="AQ244" s="34">
        <v>42102</v>
      </c>
      <c r="AS244" s="46">
        <f t="shared" si="14"/>
        <v>-42102</v>
      </c>
      <c r="AU244" s="25" t="s">
        <v>1735</v>
      </c>
      <c r="AW244" s="38">
        <v>42102</v>
      </c>
      <c r="AX244" s="37" t="s">
        <v>1296</v>
      </c>
      <c r="AY244" s="38">
        <v>42102</v>
      </c>
    </row>
    <row r="245" spans="2:51">
      <c r="B245" s="25" t="s">
        <v>7909</v>
      </c>
      <c r="C245" s="25">
        <v>272208</v>
      </c>
      <c r="E245" s="25" t="s">
        <v>58</v>
      </c>
      <c r="H245" t="s">
        <v>1233</v>
      </c>
      <c r="I245" t="s">
        <v>7751</v>
      </c>
      <c r="W245" s="25" t="s">
        <v>7910</v>
      </c>
      <c r="X245" s="25" t="s">
        <v>80</v>
      </c>
      <c r="Y245" s="25">
        <v>40</v>
      </c>
      <c r="Z245" s="25" t="s">
        <v>65</v>
      </c>
      <c r="AA245" s="25" t="s">
        <v>66</v>
      </c>
      <c r="AB245" s="25">
        <v>40</v>
      </c>
      <c r="AD245" s="25">
        <v>35</v>
      </c>
      <c r="AH245" s="25" t="str">
        <f t="shared" si="13"/>
        <v xml:space="preserve">CL 40 G SUR 40  35   </v>
      </c>
      <c r="AI245" s="25">
        <v>71395094</v>
      </c>
      <c r="AJ245" s="25">
        <v>3192608824</v>
      </c>
      <c r="AK245" s="25" t="s">
        <v>67</v>
      </c>
      <c r="AP245" s="25">
        <v>7</v>
      </c>
      <c r="AQ245" s="34">
        <v>42109</v>
      </c>
      <c r="AS245" s="46">
        <f t="shared" si="14"/>
        <v>-42109</v>
      </c>
      <c r="AU245" s="25" t="s">
        <v>15</v>
      </c>
    </row>
    <row r="246" spans="2:51">
      <c r="B246" s="25" t="s">
        <v>7911</v>
      </c>
      <c r="C246" s="25">
        <v>273205</v>
      </c>
      <c r="D246" s="25" t="s">
        <v>3591</v>
      </c>
      <c r="H246" t="s">
        <v>7912</v>
      </c>
      <c r="I246" t="s">
        <v>7913</v>
      </c>
      <c r="J246" s="25" t="s">
        <v>63</v>
      </c>
      <c r="K246" s="25">
        <v>42</v>
      </c>
      <c r="L246" s="25" t="s">
        <v>81</v>
      </c>
      <c r="N246" s="25">
        <v>48</v>
      </c>
      <c r="O246" s="25" t="s">
        <v>81</v>
      </c>
      <c r="P246" s="25">
        <v>75</v>
      </c>
      <c r="Q246" s="25" t="s">
        <v>66</v>
      </c>
      <c r="R246" s="25" t="s">
        <v>7914</v>
      </c>
      <c r="S246" s="25">
        <v>504</v>
      </c>
      <c r="T246" s="25" t="str">
        <f>CONCATENATE(J246," ",K246," ",L246," ",M246," ",N246," ",O246," ",P246," ",Q246," ",AF246," ",S246)</f>
        <v>KR 42 C  48 C 75 SUR Bloque 2.4 504</v>
      </c>
      <c r="U246" s="25">
        <v>43032596</v>
      </c>
      <c r="W246" s="25" t="s">
        <v>7915</v>
      </c>
      <c r="X246" s="25" t="s">
        <v>63</v>
      </c>
      <c r="Y246" s="25">
        <v>42</v>
      </c>
      <c r="Z246" s="25" t="s">
        <v>81</v>
      </c>
      <c r="AB246" s="25">
        <v>48</v>
      </c>
      <c r="AC246" s="25" t="s">
        <v>81</v>
      </c>
      <c r="AD246" s="25">
        <v>75</v>
      </c>
      <c r="AE246" s="25" t="s">
        <v>66</v>
      </c>
      <c r="AF246" s="25" t="s">
        <v>7914</v>
      </c>
      <c r="AG246" s="25" t="s">
        <v>7577</v>
      </c>
      <c r="AH246" s="25" t="str">
        <f t="shared" si="13"/>
        <v>KR 42 C  48 C 75 SUR Bloque 2.4 Apto 301</v>
      </c>
      <c r="AI246" s="25" t="s">
        <v>61</v>
      </c>
      <c r="AJ246" s="25" t="s">
        <v>61</v>
      </c>
      <c r="AK246" s="25" t="s">
        <v>225</v>
      </c>
      <c r="AP246" s="25">
        <v>7</v>
      </c>
      <c r="AQ246" s="34">
        <v>42110</v>
      </c>
      <c r="AS246" s="46">
        <f t="shared" si="14"/>
        <v>-42110</v>
      </c>
      <c r="AU246" s="25" t="s">
        <v>1735</v>
      </c>
    </row>
    <row r="247" spans="2:51">
      <c r="B247" s="25" t="s">
        <v>7916</v>
      </c>
      <c r="C247" s="25">
        <v>273204</v>
      </c>
      <c r="D247" s="25" t="s">
        <v>3591</v>
      </c>
      <c r="H247" t="s">
        <v>7912</v>
      </c>
      <c r="I247" t="s">
        <v>7917</v>
      </c>
      <c r="J247" s="25" t="s">
        <v>80</v>
      </c>
      <c r="K247" s="25">
        <v>40</v>
      </c>
      <c r="L247" s="25" t="s">
        <v>298</v>
      </c>
      <c r="M247" s="25" t="s">
        <v>66</v>
      </c>
      <c r="N247" s="25">
        <v>32</v>
      </c>
      <c r="P247" s="25">
        <v>75</v>
      </c>
      <c r="T247" s="25" t="str">
        <f>CONCATENATE(J247," ",K247," ",L247," ",M247," ",N247," ",O247," ",P247," ",Q247," ",AF247," ",S247)</f>
        <v xml:space="preserve">CL 40 AA SUR 32  75   </v>
      </c>
      <c r="V247" s="25">
        <v>3332341</v>
      </c>
      <c r="W247" s="25" t="s">
        <v>4735</v>
      </c>
      <c r="AH247" s="25" t="str">
        <f t="shared" si="13"/>
        <v xml:space="preserve">         </v>
      </c>
      <c r="AJ247" s="25">
        <v>3145561588</v>
      </c>
      <c r="AK247" s="25" t="s">
        <v>67</v>
      </c>
      <c r="AP247" s="25">
        <v>7</v>
      </c>
      <c r="AQ247" s="34">
        <v>42110</v>
      </c>
      <c r="AS247" s="46">
        <f t="shared" si="14"/>
        <v>-42110</v>
      </c>
      <c r="AU247" s="25" t="s">
        <v>15</v>
      </c>
    </row>
    <row r="248" spans="2:51">
      <c r="B248" s="25" t="s">
        <v>7918</v>
      </c>
      <c r="C248" s="25">
        <v>273202</v>
      </c>
      <c r="E248" s="25" t="s">
        <v>101</v>
      </c>
      <c r="H248" t="s">
        <v>7919</v>
      </c>
      <c r="I248" t="s">
        <v>231</v>
      </c>
      <c r="W248" s="25" t="s">
        <v>82</v>
      </c>
      <c r="X248" s="25" t="s">
        <v>146</v>
      </c>
      <c r="Y248" s="25">
        <v>34</v>
      </c>
      <c r="Z248" s="25" t="s">
        <v>170</v>
      </c>
      <c r="AA248" s="25" t="s">
        <v>66</v>
      </c>
      <c r="AB248" s="25">
        <v>31</v>
      </c>
      <c r="AC248" s="25" t="s">
        <v>315</v>
      </c>
      <c r="AD248" s="25">
        <v>24</v>
      </c>
      <c r="AF248" s="25" t="s">
        <v>7791</v>
      </c>
      <c r="AG248" s="25" t="s">
        <v>7920</v>
      </c>
      <c r="AH248" s="25" t="str">
        <f t="shared" si="13"/>
        <v>TR 34 D SUR 31 E 24  2do piso Puerta Blanca</v>
      </c>
      <c r="AI248" s="25" t="s">
        <v>61</v>
      </c>
      <c r="AJ248" s="25" t="s">
        <v>61</v>
      </c>
      <c r="AK248" s="25" t="s">
        <v>232</v>
      </c>
      <c r="AP248" s="25">
        <v>9</v>
      </c>
      <c r="AQ248" s="34">
        <v>42110</v>
      </c>
      <c r="AS248" s="46">
        <f t="shared" si="14"/>
        <v>-42110</v>
      </c>
      <c r="AU248" s="25" t="s">
        <v>15</v>
      </c>
      <c r="AV248" s="25" t="s">
        <v>7141</v>
      </c>
    </row>
    <row r="249" spans="2:51">
      <c r="B249" s="25" t="s">
        <v>7921</v>
      </c>
      <c r="C249" s="25">
        <v>273209</v>
      </c>
      <c r="D249" s="25" t="s">
        <v>125</v>
      </c>
      <c r="H249" t="s">
        <v>7922</v>
      </c>
      <c r="I249" t="s">
        <v>3366</v>
      </c>
      <c r="W249" s="25" t="s">
        <v>7923</v>
      </c>
      <c r="X249" s="25" t="s">
        <v>63</v>
      </c>
      <c r="Y249" s="25">
        <v>46</v>
      </c>
      <c r="Z249" s="25" t="s">
        <v>83</v>
      </c>
      <c r="AB249" s="25">
        <v>39</v>
      </c>
      <c r="AC249" s="25" t="s">
        <v>83</v>
      </c>
      <c r="AD249" s="25">
        <v>90</v>
      </c>
      <c r="AE249" s="25" t="s">
        <v>66</v>
      </c>
      <c r="AH249" s="25" t="str">
        <f t="shared" si="13"/>
        <v xml:space="preserve">KR 46 A  39 A 90 SUR  </v>
      </c>
      <c r="AI249" s="25" t="s">
        <v>61</v>
      </c>
      <c r="AJ249" s="25">
        <v>3313446</v>
      </c>
      <c r="AK249" s="25" t="s">
        <v>3530</v>
      </c>
      <c r="AP249" s="25">
        <v>8</v>
      </c>
      <c r="AQ249" s="34">
        <v>42109</v>
      </c>
      <c r="AS249" s="46">
        <f t="shared" si="14"/>
        <v>-42109</v>
      </c>
      <c r="AU249" s="25" t="s">
        <v>15</v>
      </c>
      <c r="AV249" s="25" t="s">
        <v>7924</v>
      </c>
    </row>
    <row r="250" spans="2:51">
      <c r="B250" s="25" t="s">
        <v>7925</v>
      </c>
      <c r="C250" s="25">
        <v>274231</v>
      </c>
      <c r="D250" s="25" t="s">
        <v>125</v>
      </c>
      <c r="E250" s="25" t="s">
        <v>58</v>
      </c>
      <c r="H250" t="s">
        <v>7926</v>
      </c>
      <c r="I250" t="s">
        <v>7927</v>
      </c>
      <c r="U250" s="25">
        <v>32329971</v>
      </c>
      <c r="V250" s="25" t="s">
        <v>7928</v>
      </c>
      <c r="W250" s="25" t="s">
        <v>7800</v>
      </c>
      <c r="X250" s="25" t="s">
        <v>80</v>
      </c>
      <c r="Y250" s="25">
        <v>40</v>
      </c>
      <c r="AA250" s="25" t="s">
        <v>66</v>
      </c>
      <c r="AB250" s="25">
        <v>24</v>
      </c>
      <c r="AC250" s="25" t="s">
        <v>315</v>
      </c>
      <c r="AD250" s="25">
        <v>37</v>
      </c>
      <c r="AF250" s="25" t="s">
        <v>7929</v>
      </c>
      <c r="AH250" s="25" t="str">
        <f t="shared" si="13"/>
        <v xml:space="preserve">CL 40  SUR 24 E 37  El socorro </v>
      </c>
      <c r="AI250" s="25" t="s">
        <v>61</v>
      </c>
      <c r="AJ250" s="25" t="s">
        <v>61</v>
      </c>
      <c r="AK250" s="25" t="s">
        <v>74</v>
      </c>
      <c r="AP250" s="25">
        <v>6</v>
      </c>
      <c r="AQ250" s="34">
        <v>42114</v>
      </c>
      <c r="AS250" s="46">
        <f t="shared" si="14"/>
        <v>-42114</v>
      </c>
      <c r="AU250" s="25" t="s">
        <v>15</v>
      </c>
      <c r="AW250" s="38">
        <v>42110</v>
      </c>
      <c r="AX250" s="37" t="s">
        <v>7748</v>
      </c>
      <c r="AY250" s="38">
        <v>42114</v>
      </c>
    </row>
    <row r="251" spans="2:51">
      <c r="B251" s="25" t="s">
        <v>7930</v>
      </c>
      <c r="C251" s="25">
        <v>274232</v>
      </c>
      <c r="D251" s="25" t="s">
        <v>125</v>
      </c>
      <c r="H251" t="s">
        <v>7931</v>
      </c>
      <c r="I251" t="s">
        <v>3366</v>
      </c>
      <c r="W251" s="25" t="s">
        <v>4150</v>
      </c>
      <c r="X251" s="25" t="s">
        <v>63</v>
      </c>
      <c r="Y251" s="25">
        <v>46</v>
      </c>
      <c r="AB251" s="25">
        <v>48</v>
      </c>
      <c r="AC251" s="25" t="s">
        <v>81</v>
      </c>
      <c r="AD251" s="25">
        <v>40</v>
      </c>
      <c r="AE251" s="25" t="s">
        <v>66</v>
      </c>
      <c r="AF251" s="25" t="s">
        <v>7932</v>
      </c>
      <c r="AH251" s="25" t="str">
        <f t="shared" si="13"/>
        <v xml:space="preserve">KR 46   48 C 40 SUR Centro Industrial ciudadela real </v>
      </c>
      <c r="AI251" s="25" t="s">
        <v>61</v>
      </c>
      <c r="AJ251" s="25" t="s">
        <v>61</v>
      </c>
      <c r="AK251" s="25" t="s">
        <v>432</v>
      </c>
      <c r="AP251" s="25">
        <v>1</v>
      </c>
      <c r="AQ251" s="34">
        <v>42114</v>
      </c>
      <c r="AS251" s="46">
        <f t="shared" si="14"/>
        <v>-42114</v>
      </c>
      <c r="AU251" s="25" t="s">
        <v>15</v>
      </c>
      <c r="AV251" s="25" t="s">
        <v>7933</v>
      </c>
      <c r="AW251" s="38">
        <v>42110</v>
      </c>
      <c r="AX251" s="37" t="s">
        <v>7748</v>
      </c>
      <c r="AY251" s="38">
        <v>42114</v>
      </c>
    </row>
    <row r="252" spans="2:51">
      <c r="B252" s="25" t="s">
        <v>7934</v>
      </c>
      <c r="C252" s="25">
        <v>275598</v>
      </c>
      <c r="E252" s="25" t="s">
        <v>101</v>
      </c>
      <c r="H252" t="s">
        <v>7935</v>
      </c>
      <c r="I252" t="s">
        <v>273</v>
      </c>
      <c r="J252" s="25" t="s">
        <v>63</v>
      </c>
      <c r="K252" s="25">
        <v>38</v>
      </c>
      <c r="N252" s="25">
        <v>37</v>
      </c>
      <c r="T252" s="25" t="str">
        <f>CONCATENATE(J252," ",K252," ",L252," ",M252," ",N252," ",O252," ",P252," ",Q252," ",AF252," ",S252)</f>
        <v xml:space="preserve">KR 38   37     </v>
      </c>
      <c r="U252" s="25" t="s">
        <v>61</v>
      </c>
      <c r="V252" s="25" t="s">
        <v>61</v>
      </c>
      <c r="W252" s="25" t="s">
        <v>273</v>
      </c>
      <c r="X252" s="25" t="s">
        <v>63</v>
      </c>
      <c r="Y252" s="25">
        <v>38</v>
      </c>
      <c r="AB252" s="25">
        <v>37</v>
      </c>
      <c r="AH252" s="25" t="str">
        <f t="shared" si="13"/>
        <v xml:space="preserve">KR 38   37     </v>
      </c>
      <c r="AI252" s="25" t="s">
        <v>61</v>
      </c>
      <c r="AJ252" s="25" t="s">
        <v>61</v>
      </c>
      <c r="AK252" s="25" t="s">
        <v>211</v>
      </c>
      <c r="AP252" s="25">
        <v>9</v>
      </c>
      <c r="AQ252" s="34">
        <v>42115</v>
      </c>
      <c r="AS252" s="46">
        <f t="shared" si="14"/>
        <v>-42115</v>
      </c>
      <c r="AU252" s="25" t="s">
        <v>15</v>
      </c>
      <c r="AV252" s="25" t="s">
        <v>7141</v>
      </c>
      <c r="AW252" s="38">
        <v>42114</v>
      </c>
      <c r="AX252" s="37" t="s">
        <v>7698</v>
      </c>
      <c r="AY252" s="38">
        <v>42115</v>
      </c>
    </row>
    <row r="253" spans="2:51">
      <c r="B253" s="25" t="s">
        <v>7936</v>
      </c>
      <c r="C253" s="25">
        <v>275855</v>
      </c>
      <c r="D253" s="25" t="s">
        <v>3591</v>
      </c>
      <c r="H253" t="s">
        <v>7937</v>
      </c>
      <c r="I253" t="s">
        <v>7938</v>
      </c>
      <c r="J253" s="25" t="s">
        <v>80</v>
      </c>
      <c r="K253" s="25">
        <v>44</v>
      </c>
      <c r="L253" s="25" t="s">
        <v>83</v>
      </c>
      <c r="M253" s="25" t="s">
        <v>66</v>
      </c>
      <c r="N253" s="25">
        <v>43</v>
      </c>
      <c r="P253" s="25">
        <v>60</v>
      </c>
      <c r="S253" s="25" t="s">
        <v>7939</v>
      </c>
      <c r="T253" s="25" t="str">
        <f>CONCATENATE(J253," ",K253," ",L253," ",M253," ",N253," ",O253," ",P253," ",Q253," ",AF253," ",S253)</f>
        <v>CL 44 A SUR 43  60   Urb. Vista Alegre</v>
      </c>
      <c r="U253" s="25">
        <v>32330019</v>
      </c>
      <c r="V253" s="25">
        <v>3310666</v>
      </c>
      <c r="W253" s="25" t="s">
        <v>7940</v>
      </c>
      <c r="X253" s="25" t="s">
        <v>80</v>
      </c>
      <c r="Y253" s="25">
        <v>45</v>
      </c>
      <c r="AA253" s="25" t="s">
        <v>66</v>
      </c>
      <c r="AB253" s="25">
        <v>43</v>
      </c>
      <c r="AC253" s="25" t="s">
        <v>83</v>
      </c>
      <c r="AD253" s="25">
        <v>35</v>
      </c>
      <c r="AH253" s="25" t="str">
        <f t="shared" ref="AH253:AH313" si="16">CONCATENATE(X253," ",Y253," ",Z253," ",AA253," ",AB253," ",AC253," ",AD253," ",AE253," ",AF253," ",AG253)</f>
        <v xml:space="preserve">CL 45  SUR 43 A 35   </v>
      </c>
      <c r="AI253" s="25" t="s">
        <v>61</v>
      </c>
      <c r="AJ253" s="25" t="s">
        <v>61</v>
      </c>
      <c r="AK253" s="25" t="s">
        <v>316</v>
      </c>
      <c r="AP253" s="25">
        <v>7</v>
      </c>
      <c r="AQ253" s="34">
        <v>42115</v>
      </c>
      <c r="AS253" s="46">
        <f t="shared" si="14"/>
        <v>-42115</v>
      </c>
      <c r="AU253" s="25" t="s">
        <v>1735</v>
      </c>
    </row>
    <row r="254" spans="2:51">
      <c r="B254" s="25" t="s">
        <v>7941</v>
      </c>
      <c r="C254" s="25">
        <v>275865</v>
      </c>
      <c r="E254" s="25" t="s">
        <v>58</v>
      </c>
      <c r="H254" t="s">
        <v>7942</v>
      </c>
      <c r="I254" t="s">
        <v>7943</v>
      </c>
      <c r="J254" s="25" t="s">
        <v>63</v>
      </c>
      <c r="K254" s="25">
        <v>30</v>
      </c>
      <c r="N254" s="25">
        <v>40</v>
      </c>
      <c r="O254" s="25" t="s">
        <v>72</v>
      </c>
      <c r="P254" s="25">
        <v>21</v>
      </c>
      <c r="Q254" s="25" t="s">
        <v>66</v>
      </c>
      <c r="T254" s="25" t="str">
        <f>CONCATENATE(J254," ",K254," ",L254," ",M254," ",N254," ",O254," ",P254," ",Q254," ",AF254," ",S254)</f>
        <v xml:space="preserve">KR 30   40 F 21 SUR Edf. Santillana </v>
      </c>
      <c r="U254" s="25">
        <v>32350128</v>
      </c>
      <c r="V254" s="25">
        <v>5788768</v>
      </c>
      <c r="W254" s="25" t="s">
        <v>7944</v>
      </c>
      <c r="X254" s="25" t="s">
        <v>80</v>
      </c>
      <c r="Y254" s="25">
        <v>40</v>
      </c>
      <c r="Z254" s="25" t="s">
        <v>72</v>
      </c>
      <c r="AA254" s="25" t="s">
        <v>66</v>
      </c>
      <c r="AB254" s="25">
        <v>30</v>
      </c>
      <c r="AD254" s="25">
        <v>25</v>
      </c>
      <c r="AF254" s="25" t="s">
        <v>7945</v>
      </c>
      <c r="AH254" s="25" t="str">
        <f>CONCATENATE(X254," ",Y254," ",Z254," ",AA254," ",AB254," ",AC254," ",AD254," ",AE254," ",AF254," ",AG254)</f>
        <v xml:space="preserve">CL 40 F SUR 30  25  Edf. Santillana </v>
      </c>
      <c r="AI254" s="25" t="s">
        <v>61</v>
      </c>
      <c r="AJ254" s="25" t="s">
        <v>61</v>
      </c>
      <c r="AK254" s="25" t="s">
        <v>322</v>
      </c>
      <c r="AP254" s="25">
        <v>6</v>
      </c>
      <c r="AQ254" s="34">
        <v>42115</v>
      </c>
      <c r="AS254" s="46">
        <f t="shared" si="14"/>
        <v>-42115</v>
      </c>
      <c r="AU254" s="25" t="s">
        <v>15</v>
      </c>
    </row>
    <row r="255" spans="2:51">
      <c r="B255" s="25" t="s">
        <v>7946</v>
      </c>
      <c r="C255" s="25" t="s">
        <v>7947</v>
      </c>
      <c r="D255" s="25" t="s">
        <v>172</v>
      </c>
      <c r="H255" t="s">
        <v>7948</v>
      </c>
      <c r="I255" t="s">
        <v>3366</v>
      </c>
      <c r="W255" s="25" t="s">
        <v>7949</v>
      </c>
      <c r="X255" s="25" t="s">
        <v>80</v>
      </c>
      <c r="Y255" s="25">
        <v>27</v>
      </c>
      <c r="Z255" s="25" t="s">
        <v>170</v>
      </c>
      <c r="AA255" s="25" t="s">
        <v>66</v>
      </c>
      <c r="AB255" s="25">
        <v>27</v>
      </c>
      <c r="AC255" s="25" t="s">
        <v>104</v>
      </c>
      <c r="AD255" s="25">
        <v>4</v>
      </c>
      <c r="AH255" s="25" t="str">
        <f t="shared" si="16"/>
        <v xml:space="preserve">CL 27 D SUR 27 B 4   </v>
      </c>
      <c r="AJ255" s="25">
        <v>2915997</v>
      </c>
      <c r="AK255" s="25" t="s">
        <v>311</v>
      </c>
      <c r="AP255" s="25">
        <v>5</v>
      </c>
      <c r="AQ255" s="34">
        <v>42115</v>
      </c>
      <c r="AS255" s="46">
        <f t="shared" si="14"/>
        <v>-42115</v>
      </c>
      <c r="AU255" s="25" t="s">
        <v>15</v>
      </c>
      <c r="AV255" s="25" t="s">
        <v>7950</v>
      </c>
      <c r="AW255" s="38">
        <v>42108</v>
      </c>
      <c r="AX255" s="37" t="s">
        <v>7951</v>
      </c>
      <c r="AY255" s="38">
        <v>42115</v>
      </c>
    </row>
    <row r="256" spans="2:51">
      <c r="B256" s="25" t="s">
        <v>7952</v>
      </c>
      <c r="C256" s="25">
        <v>276326</v>
      </c>
      <c r="E256" s="25" t="s">
        <v>101</v>
      </c>
      <c r="H256" t="s">
        <v>7953</v>
      </c>
      <c r="I256" t="s">
        <v>273</v>
      </c>
      <c r="J256" s="25" t="s">
        <v>63</v>
      </c>
      <c r="K256" s="25">
        <v>30</v>
      </c>
      <c r="M256" s="25" t="s">
        <v>64</v>
      </c>
      <c r="N256" s="25">
        <v>40</v>
      </c>
      <c r="O256" s="25" t="s">
        <v>65</v>
      </c>
      <c r="Q256" s="25" t="s">
        <v>66</v>
      </c>
      <c r="T256" s="25" t="str">
        <f>CONCATENATE(J256," ",K256," ",L256," ",M256," ",N256," ",O256," ",P256," ",Q256," ",AF256," ",S256)</f>
        <v xml:space="preserve">KR 30  - 40 G  SUR  </v>
      </c>
      <c r="U256" s="25" t="s">
        <v>61</v>
      </c>
      <c r="V256" s="25" t="s">
        <v>61</v>
      </c>
      <c r="W256" s="25" t="s">
        <v>82</v>
      </c>
      <c r="X256" s="25" t="s">
        <v>63</v>
      </c>
      <c r="Y256" s="25">
        <v>30</v>
      </c>
      <c r="AA256" s="25" t="s">
        <v>64</v>
      </c>
      <c r="AB256" s="25">
        <v>40</v>
      </c>
      <c r="AC256" s="25" t="s">
        <v>65</v>
      </c>
      <c r="AE256" s="25" t="s">
        <v>66</v>
      </c>
      <c r="AH256" s="25" t="str">
        <f t="shared" si="16"/>
        <v xml:space="preserve">KR 30  - 40 G  SUR  </v>
      </c>
      <c r="AI256" s="25" t="s">
        <v>61</v>
      </c>
      <c r="AJ256" s="25" t="s">
        <v>61</v>
      </c>
      <c r="AK256" s="25" t="s">
        <v>3675</v>
      </c>
      <c r="AP256" s="25">
        <v>6</v>
      </c>
      <c r="AQ256" s="34">
        <v>42116</v>
      </c>
      <c r="AS256" s="46">
        <f t="shared" si="14"/>
        <v>-42116</v>
      </c>
      <c r="AU256" s="25" t="s">
        <v>15</v>
      </c>
      <c r="AV256" s="25" t="s">
        <v>7141</v>
      </c>
    </row>
    <row r="257" spans="2:51">
      <c r="B257" s="25" t="s">
        <v>7954</v>
      </c>
      <c r="C257" s="25" t="s">
        <v>7955</v>
      </c>
      <c r="D257" s="25" t="s">
        <v>3591</v>
      </c>
      <c r="H257" t="s">
        <v>7956</v>
      </c>
      <c r="I257" t="s">
        <v>273</v>
      </c>
      <c r="S257" s="25" t="s">
        <v>7957</v>
      </c>
      <c r="T257" s="25" t="str">
        <f>CONCATENATE(J257," ",K257," ",L257," ",M257," ",N257," ",O257," ",P257," ",Q257," ",AF257," ",S257)</f>
        <v xml:space="preserve">         Barrio el Dorado</v>
      </c>
      <c r="U257" s="25" t="s">
        <v>61</v>
      </c>
      <c r="V257" s="25" t="s">
        <v>61</v>
      </c>
      <c r="W257" s="25" t="s">
        <v>273</v>
      </c>
      <c r="AG257" s="25" t="s">
        <v>7957</v>
      </c>
      <c r="AH257" s="25" t="str">
        <f t="shared" si="16"/>
        <v xml:space="preserve">         Barrio el Dorado</v>
      </c>
      <c r="AI257" s="25" t="s">
        <v>61</v>
      </c>
      <c r="AJ257" s="25" t="s">
        <v>61</v>
      </c>
      <c r="AK257" s="25" t="s">
        <v>67</v>
      </c>
      <c r="AP257" s="25">
        <v>7</v>
      </c>
      <c r="AQ257" s="34">
        <v>42116</v>
      </c>
      <c r="AS257" s="46">
        <f t="shared" si="14"/>
        <v>-42116</v>
      </c>
      <c r="AU257" s="25" t="s">
        <v>15</v>
      </c>
      <c r="AV257" s="25" t="s">
        <v>7958</v>
      </c>
    </row>
    <row r="258" spans="2:51">
      <c r="B258" s="25" t="s">
        <v>7959</v>
      </c>
      <c r="C258" s="25">
        <v>278791</v>
      </c>
      <c r="D258" s="25" t="s">
        <v>94</v>
      </c>
      <c r="H258" t="s">
        <v>7960</v>
      </c>
      <c r="I258" t="s">
        <v>273</v>
      </c>
      <c r="S258" s="25" t="s">
        <v>7961</v>
      </c>
      <c r="T258" s="25" t="str">
        <f>CONCATENATE(J258," ",K258," ",L258," ",M258," ",N258," ",O258," ",P258," ",Q258," ",AF258," ",S258)</f>
        <v xml:space="preserve">         San Jose la estauta</v>
      </c>
      <c r="U258" s="25" t="s">
        <v>61</v>
      </c>
      <c r="V258" s="25" t="s">
        <v>61</v>
      </c>
      <c r="W258" s="25" t="s">
        <v>7962</v>
      </c>
      <c r="AG258" s="25" t="s">
        <v>7963</v>
      </c>
      <c r="AH258" s="25" t="str">
        <f t="shared" si="16"/>
        <v xml:space="preserve">         San Jose La estatua</v>
      </c>
      <c r="AI258" s="25" t="s">
        <v>61</v>
      </c>
      <c r="AJ258" s="25" t="s">
        <v>61</v>
      </c>
      <c r="AK258" s="25" t="s">
        <v>3937</v>
      </c>
      <c r="AP258" s="25">
        <v>6</v>
      </c>
      <c r="AQ258" s="34">
        <v>42121</v>
      </c>
      <c r="AS258" s="46">
        <f t="shared" si="14"/>
        <v>-42121</v>
      </c>
      <c r="AU258" s="25" t="s">
        <v>15</v>
      </c>
      <c r="AV258" s="25" t="s">
        <v>7964</v>
      </c>
    </row>
    <row r="259" spans="2:51">
      <c r="B259" s="25" t="s">
        <v>7965</v>
      </c>
      <c r="C259" s="25">
        <v>106357</v>
      </c>
      <c r="D259" s="25" t="s">
        <v>3591</v>
      </c>
      <c r="H259" t="s">
        <v>7966</v>
      </c>
      <c r="I259" t="s">
        <v>7967</v>
      </c>
      <c r="J259" s="25" t="s">
        <v>63</v>
      </c>
      <c r="K259" s="25">
        <v>32</v>
      </c>
      <c r="N259" s="25">
        <v>41</v>
      </c>
      <c r="O259" s="25" t="s">
        <v>298</v>
      </c>
      <c r="P259" s="25">
        <v>13</v>
      </c>
      <c r="Q259" s="25" t="s">
        <v>66</v>
      </c>
      <c r="R259" s="25" t="s">
        <v>7968</v>
      </c>
      <c r="T259" s="25" t="str">
        <f>CONCATENATE(J259," ",K259," ",L259," ",M259," ",N259," ",O259," ",P259," ",Q259," ",AF259," ",S259)</f>
        <v xml:space="preserve">KR 32   41 AA 13 SUR Bloque 3.2 Apto 501 </v>
      </c>
      <c r="V259" s="25" t="s">
        <v>7969</v>
      </c>
      <c r="W259" s="25" t="s">
        <v>7970</v>
      </c>
      <c r="X259" s="25" t="s">
        <v>63</v>
      </c>
      <c r="Y259" s="25">
        <v>32</v>
      </c>
      <c r="AB259" s="25">
        <v>41</v>
      </c>
      <c r="AC259" s="25" t="s">
        <v>298</v>
      </c>
      <c r="AD259" s="25">
        <v>13</v>
      </c>
      <c r="AE259" s="25" t="s">
        <v>66</v>
      </c>
      <c r="AF259" s="25" t="s">
        <v>7971</v>
      </c>
      <c r="AH259" s="25" t="str">
        <f t="shared" si="16"/>
        <v xml:space="preserve">KR 32   41 AA 13 SUR Bloque 3.2 Apto 501 </v>
      </c>
      <c r="AI259" s="25" t="s">
        <v>2718</v>
      </c>
      <c r="AJ259" s="25" t="s">
        <v>2718</v>
      </c>
      <c r="AK259" s="25" t="s">
        <v>67</v>
      </c>
      <c r="AP259" s="25">
        <v>7</v>
      </c>
      <c r="AQ259" s="34">
        <v>42118</v>
      </c>
      <c r="AS259" s="46">
        <f t="shared" si="14"/>
        <v>-42118</v>
      </c>
      <c r="AU259" s="25" t="s">
        <v>15</v>
      </c>
    </row>
    <row r="260" spans="2:51">
      <c r="B260" s="25" t="s">
        <v>7972</v>
      </c>
      <c r="C260" s="25">
        <v>278848</v>
      </c>
      <c r="D260" s="25" t="s">
        <v>172</v>
      </c>
      <c r="H260" t="s">
        <v>7973</v>
      </c>
      <c r="I260" t="s">
        <v>7974</v>
      </c>
      <c r="T260" s="25" t="str">
        <f t="shared" ref="T260:T321" si="17">CONCATENATE(J260," ",K260," ",L260," ",M260," ",N260," ",O260," ",P260," ",Q260," ",AF260," ",S260)</f>
        <v xml:space="preserve">        Gualandayes. </v>
      </c>
      <c r="W260" s="25" t="s">
        <v>7975</v>
      </c>
      <c r="AF260" s="25" t="s">
        <v>7976</v>
      </c>
      <c r="AH260" s="25" t="str">
        <f t="shared" si="16"/>
        <v xml:space="preserve">        Gualandayes. </v>
      </c>
      <c r="AK260" s="25" t="s">
        <v>67</v>
      </c>
      <c r="AP260" s="25">
        <v>7</v>
      </c>
      <c r="AQ260" s="34">
        <v>42121</v>
      </c>
      <c r="AS260" s="46">
        <f t="shared" si="14"/>
        <v>-42121</v>
      </c>
      <c r="AU260" s="25" t="s">
        <v>15</v>
      </c>
      <c r="AV260" s="25" t="s">
        <v>7977</v>
      </c>
    </row>
    <row r="261" spans="2:51">
      <c r="B261" s="25" t="s">
        <v>7978</v>
      </c>
      <c r="C261" s="25">
        <v>278895</v>
      </c>
      <c r="E261" s="25" t="s">
        <v>101</v>
      </c>
      <c r="H261" t="s">
        <v>7979</v>
      </c>
      <c r="I261" t="s">
        <v>231</v>
      </c>
      <c r="T261" s="25" t="str">
        <f t="shared" si="17"/>
        <v xml:space="preserve">        El Vallano - El Capiro </v>
      </c>
      <c r="W261" s="25" t="s">
        <v>7980</v>
      </c>
      <c r="AF261" s="25" t="s">
        <v>7981</v>
      </c>
      <c r="AH261" s="25" t="str">
        <f t="shared" si="16"/>
        <v xml:space="preserve">        El Vallano - El Capiro </v>
      </c>
      <c r="AI261" s="25" t="s">
        <v>2718</v>
      </c>
      <c r="AJ261" s="25" t="s">
        <v>2718</v>
      </c>
      <c r="AK261" s="25" t="s">
        <v>191</v>
      </c>
      <c r="AP261" s="25">
        <v>11</v>
      </c>
      <c r="AQ261" s="34">
        <v>42121</v>
      </c>
      <c r="AS261" s="46">
        <f t="shared" si="14"/>
        <v>-42121</v>
      </c>
      <c r="AU261" s="25" t="s">
        <v>15</v>
      </c>
    </row>
    <row r="262" spans="2:51">
      <c r="B262" s="25" t="s">
        <v>7982</v>
      </c>
      <c r="C262" s="25">
        <v>278534</v>
      </c>
      <c r="E262" s="25" t="s">
        <v>101</v>
      </c>
      <c r="H262" t="s">
        <v>7819</v>
      </c>
      <c r="I262" t="s">
        <v>3366</v>
      </c>
      <c r="T262" s="25" t="str">
        <f t="shared" si="17"/>
        <v xml:space="preserve">         </v>
      </c>
      <c r="W262" s="25" t="s">
        <v>7983</v>
      </c>
      <c r="X262" s="25" t="s">
        <v>63</v>
      </c>
      <c r="Y262" s="25">
        <v>35</v>
      </c>
      <c r="AB262" s="25">
        <v>38</v>
      </c>
      <c r="AD262" s="25">
        <v>14</v>
      </c>
      <c r="AE262" s="25" t="s">
        <v>66</v>
      </c>
      <c r="AH262" s="25" t="str">
        <f t="shared" si="16"/>
        <v xml:space="preserve">KR 35   38  14 SUR  </v>
      </c>
      <c r="AK262" s="25" t="s">
        <v>211</v>
      </c>
      <c r="AP262" s="25">
        <v>9</v>
      </c>
      <c r="AQ262" s="34">
        <v>42121</v>
      </c>
      <c r="AS262" s="46">
        <f t="shared" ref="AS262:AS325" si="18">+AR262-AQ262</f>
        <v>-42121</v>
      </c>
      <c r="AU262" s="25" t="s">
        <v>15</v>
      </c>
    </row>
    <row r="263" spans="2:51">
      <c r="B263" s="25" t="s">
        <v>7984</v>
      </c>
      <c r="C263" s="25">
        <v>278535</v>
      </c>
      <c r="E263" s="25" t="s">
        <v>101</v>
      </c>
      <c r="H263" t="s">
        <v>7985</v>
      </c>
      <c r="I263" t="s">
        <v>3366</v>
      </c>
      <c r="T263" s="25" t="str">
        <f t="shared" si="17"/>
        <v xml:space="preserve">        Apt. 285 </v>
      </c>
      <c r="W263" s="25" t="s">
        <v>7986</v>
      </c>
      <c r="X263" s="25" t="s">
        <v>80</v>
      </c>
      <c r="Y263" s="25">
        <v>39</v>
      </c>
      <c r="AB263" s="25">
        <v>35</v>
      </c>
      <c r="AD263" s="25">
        <v>15</v>
      </c>
      <c r="AF263" s="25" t="s">
        <v>7987</v>
      </c>
      <c r="AH263" s="25" t="str">
        <f t="shared" si="16"/>
        <v xml:space="preserve">CL 39   35  15  Apt. 285 </v>
      </c>
      <c r="AK263" s="25" t="s">
        <v>211</v>
      </c>
      <c r="AP263" s="25">
        <v>9</v>
      </c>
      <c r="AQ263" s="34">
        <v>42121</v>
      </c>
      <c r="AS263" s="46">
        <f t="shared" si="18"/>
        <v>-42121</v>
      </c>
      <c r="AU263" s="25" t="s">
        <v>15</v>
      </c>
    </row>
    <row r="264" spans="2:51">
      <c r="B264" s="25" t="s">
        <v>7988</v>
      </c>
      <c r="C264" s="25">
        <v>278536</v>
      </c>
      <c r="E264" s="25" t="s">
        <v>101</v>
      </c>
      <c r="H264" t="s">
        <v>7985</v>
      </c>
      <c r="I264" t="s">
        <v>3366</v>
      </c>
      <c r="T264" s="25" t="str">
        <f t="shared" si="17"/>
        <v xml:space="preserve">         </v>
      </c>
      <c r="W264" s="25" t="s">
        <v>7989</v>
      </c>
      <c r="X264" s="25" t="s">
        <v>63</v>
      </c>
      <c r="Y264" s="25">
        <v>38</v>
      </c>
      <c r="AA264" s="25" t="s">
        <v>66</v>
      </c>
      <c r="AB264" s="25">
        <v>36</v>
      </c>
      <c r="AD264" s="25">
        <v>25</v>
      </c>
      <c r="AE264" s="25" t="s">
        <v>66</v>
      </c>
      <c r="AH264" s="25" t="str">
        <f t="shared" si="16"/>
        <v xml:space="preserve">KR 38  SUR 36  25 SUR  </v>
      </c>
      <c r="AK264" s="25" t="s">
        <v>211</v>
      </c>
      <c r="AP264" s="25">
        <v>9</v>
      </c>
      <c r="AQ264" s="34">
        <v>42121</v>
      </c>
      <c r="AS264" s="46">
        <f t="shared" si="18"/>
        <v>-42121</v>
      </c>
      <c r="AU264" s="25" t="s">
        <v>15</v>
      </c>
    </row>
    <row r="265" spans="2:51">
      <c r="B265" s="25" t="s">
        <v>7990</v>
      </c>
      <c r="C265" s="25">
        <v>279966</v>
      </c>
      <c r="E265" s="25" t="s">
        <v>101</v>
      </c>
      <c r="H265" t="s">
        <v>7991</v>
      </c>
      <c r="I265" t="s">
        <v>3366</v>
      </c>
      <c r="T265" s="25" t="str">
        <f t="shared" si="17"/>
        <v xml:space="preserve">         </v>
      </c>
      <c r="W265" s="25" t="s">
        <v>2182</v>
      </c>
      <c r="AH265" s="25" t="str">
        <f t="shared" si="16"/>
        <v xml:space="preserve">         </v>
      </c>
      <c r="AK265" s="25" t="s">
        <v>3530</v>
      </c>
      <c r="AP265" s="25">
        <v>8</v>
      </c>
      <c r="AQ265" s="34">
        <v>42121</v>
      </c>
      <c r="AS265" s="46">
        <f t="shared" si="18"/>
        <v>-42121</v>
      </c>
      <c r="AU265" s="25" t="s">
        <v>15</v>
      </c>
      <c r="AV265" s="25" t="s">
        <v>7992</v>
      </c>
      <c r="AW265" s="38">
        <v>42122</v>
      </c>
      <c r="AX265" s="37" t="s">
        <v>7993</v>
      </c>
      <c r="AY265" s="38">
        <v>42122</v>
      </c>
    </row>
    <row r="266" spans="2:51">
      <c r="B266" s="25" t="s">
        <v>7994</v>
      </c>
      <c r="C266" s="25">
        <v>279216</v>
      </c>
      <c r="D266" s="25" t="s">
        <v>3686</v>
      </c>
      <c r="H266" t="s">
        <v>7995</v>
      </c>
      <c r="I266" t="s">
        <v>273</v>
      </c>
      <c r="T266" s="25" t="str">
        <f t="shared" si="17"/>
        <v xml:space="preserve">        santa ana </v>
      </c>
      <c r="W266" s="25" t="s">
        <v>7996</v>
      </c>
      <c r="X266" s="25" t="s">
        <v>63</v>
      </c>
      <c r="Y266" s="25">
        <v>28</v>
      </c>
      <c r="AB266" s="25">
        <v>27</v>
      </c>
      <c r="AD266" s="25">
        <v>68</v>
      </c>
      <c r="AE266" s="25" t="s">
        <v>66</v>
      </c>
      <c r="AF266" s="25" t="s">
        <v>7997</v>
      </c>
      <c r="AH266" s="25" t="str">
        <f>CONCATENATE(X266," ",Y266," ",Z266," ",AA266," ",AB266," ",AC266," ",AD266," ",AE266," ",AF266," ",AG266)</f>
        <v xml:space="preserve">KR 28   27  68 SUR santa ana </v>
      </c>
      <c r="AK266" s="25" t="s">
        <v>311</v>
      </c>
      <c r="AP266" s="25">
        <v>5</v>
      </c>
      <c r="AQ266" s="34">
        <v>42122</v>
      </c>
      <c r="AS266" s="46">
        <f t="shared" si="18"/>
        <v>-42122</v>
      </c>
      <c r="AU266" s="25" t="s">
        <v>15</v>
      </c>
      <c r="AW266" s="38">
        <v>42121</v>
      </c>
      <c r="AX266" s="37" t="s">
        <v>7748</v>
      </c>
      <c r="AY266" s="38">
        <v>42123</v>
      </c>
    </row>
    <row r="267" spans="2:51">
      <c r="B267" s="25" t="s">
        <v>7998</v>
      </c>
      <c r="C267" s="25" t="s">
        <v>7999</v>
      </c>
      <c r="D267" s="25" t="s">
        <v>125</v>
      </c>
      <c r="H267" t="s">
        <v>8000</v>
      </c>
      <c r="I267" t="s">
        <v>4237</v>
      </c>
      <c r="J267" s="25" t="s">
        <v>63</v>
      </c>
      <c r="K267" s="25">
        <v>27</v>
      </c>
      <c r="L267" s="25" t="s">
        <v>72</v>
      </c>
      <c r="N267" s="25">
        <v>34</v>
      </c>
      <c r="O267" s="25" t="s">
        <v>136</v>
      </c>
      <c r="P267" s="25">
        <v>52</v>
      </c>
      <c r="Q267" s="25" t="s">
        <v>66</v>
      </c>
      <c r="R267" s="25" t="s">
        <v>8001</v>
      </c>
      <c r="T267" s="25" t="str">
        <f t="shared" si="17"/>
        <v xml:space="preserve">KR 27 F  34 DD 52 SUR  </v>
      </c>
      <c r="U267" s="25">
        <v>43073656</v>
      </c>
      <c r="V267" s="25">
        <v>2701042</v>
      </c>
      <c r="W267" s="25" t="s">
        <v>8002</v>
      </c>
      <c r="AG267" s="25" t="s">
        <v>8003</v>
      </c>
      <c r="AH267" s="25" t="str">
        <f t="shared" si="16"/>
        <v xml:space="preserve">         Frente a la direccion de la quejosa</v>
      </c>
      <c r="AK267" s="25" t="s">
        <v>635</v>
      </c>
      <c r="AP267" s="25">
        <v>3</v>
      </c>
      <c r="AQ267" s="34">
        <v>42123</v>
      </c>
      <c r="AS267" s="46">
        <f t="shared" si="18"/>
        <v>-42123</v>
      </c>
      <c r="AU267" s="25" t="s">
        <v>15</v>
      </c>
    </row>
    <row r="268" spans="2:51">
      <c r="B268" s="25" t="s">
        <v>8004</v>
      </c>
      <c r="C268" s="25">
        <v>281195</v>
      </c>
      <c r="E268" s="25" t="s">
        <v>58</v>
      </c>
      <c r="H268" t="s">
        <v>8005</v>
      </c>
      <c r="I268" t="s">
        <v>134</v>
      </c>
      <c r="T268" s="25" t="str">
        <f t="shared" si="17"/>
        <v xml:space="preserve">         </v>
      </c>
      <c r="W268" s="25" t="s">
        <v>82</v>
      </c>
      <c r="X268" s="25" t="s">
        <v>80</v>
      </c>
      <c r="Y268" s="25">
        <v>40</v>
      </c>
      <c r="Z268" s="25" t="s">
        <v>65</v>
      </c>
      <c r="AA268" s="25" t="s">
        <v>66</v>
      </c>
      <c r="AB268" s="25">
        <v>25</v>
      </c>
      <c r="AD268" s="25">
        <v>89</v>
      </c>
      <c r="AH268" s="25" t="str">
        <f t="shared" si="16"/>
        <v xml:space="preserve">CL 40 G SUR 25  89   </v>
      </c>
      <c r="AK268" s="25" t="s">
        <v>3675</v>
      </c>
      <c r="AP268" s="25">
        <v>6</v>
      </c>
      <c r="AQ268" s="34">
        <v>42124</v>
      </c>
      <c r="AS268" s="46">
        <f t="shared" si="18"/>
        <v>-42124</v>
      </c>
      <c r="AU268" s="25" t="s">
        <v>15</v>
      </c>
    </row>
    <row r="269" spans="2:51">
      <c r="B269" s="25" t="s">
        <v>8006</v>
      </c>
      <c r="C269" s="25">
        <v>280059</v>
      </c>
      <c r="E269" s="25" t="s">
        <v>58</v>
      </c>
      <c r="H269" t="s">
        <v>8005</v>
      </c>
      <c r="I269" t="s">
        <v>134</v>
      </c>
      <c r="T269" s="25" t="str">
        <f t="shared" si="17"/>
        <v xml:space="preserve">        Int. 102 </v>
      </c>
      <c r="W269" s="25" t="s">
        <v>82</v>
      </c>
      <c r="X269" s="25" t="s">
        <v>80</v>
      </c>
      <c r="Y269" s="25">
        <v>40</v>
      </c>
      <c r="Z269" s="25" t="s">
        <v>298</v>
      </c>
      <c r="AA269" s="25" t="s">
        <v>66</v>
      </c>
      <c r="AB269" s="25">
        <v>30</v>
      </c>
      <c r="AD269" s="25">
        <v>70</v>
      </c>
      <c r="AF269" s="25" t="s">
        <v>8007</v>
      </c>
      <c r="AH269" s="25" t="str">
        <f t="shared" si="16"/>
        <v xml:space="preserve">CL 40 AA SUR 30  70  Int. 102 </v>
      </c>
      <c r="AK269" s="25" t="s">
        <v>3937</v>
      </c>
      <c r="AP269" s="25">
        <v>6</v>
      </c>
      <c r="AQ269" s="34">
        <v>42123</v>
      </c>
      <c r="AS269" s="46">
        <f t="shared" si="18"/>
        <v>-42123</v>
      </c>
      <c r="AU269" s="25" t="s">
        <v>15</v>
      </c>
    </row>
    <row r="270" spans="2:51">
      <c r="B270" s="25" t="s">
        <v>8008</v>
      </c>
      <c r="C270" s="25">
        <v>281970</v>
      </c>
      <c r="E270" s="25" t="s">
        <v>101</v>
      </c>
      <c r="H270" t="s">
        <v>8009</v>
      </c>
      <c r="I270" t="s">
        <v>60</v>
      </c>
      <c r="T270" s="25" t="str">
        <f t="shared" si="17"/>
        <v xml:space="preserve">         </v>
      </c>
      <c r="W270" s="25" t="s">
        <v>8010</v>
      </c>
      <c r="X270" s="25" t="s">
        <v>80</v>
      </c>
      <c r="Y270" s="25">
        <v>33</v>
      </c>
      <c r="AA270" s="25" t="s">
        <v>66</v>
      </c>
      <c r="AB270" s="25">
        <v>43</v>
      </c>
      <c r="AC270" s="25" t="s">
        <v>104</v>
      </c>
      <c r="AD270" s="25">
        <v>22</v>
      </c>
      <c r="AH270" s="25" t="str">
        <f t="shared" si="16"/>
        <v xml:space="preserve">CL 33  SUR 43 B 22   </v>
      </c>
      <c r="AK270" s="25" t="s">
        <v>615</v>
      </c>
      <c r="AP270" s="25">
        <v>2</v>
      </c>
      <c r="AQ270" s="34">
        <v>42128</v>
      </c>
      <c r="AS270" s="46">
        <f t="shared" si="18"/>
        <v>-42128</v>
      </c>
      <c r="AU270" s="25" t="s">
        <v>15</v>
      </c>
    </row>
    <row r="271" spans="2:51">
      <c r="B271" s="25" t="s">
        <v>8011</v>
      </c>
      <c r="C271" s="25">
        <v>282009</v>
      </c>
      <c r="E271" s="25" t="s">
        <v>101</v>
      </c>
      <c r="H271" t="s">
        <v>8009</v>
      </c>
      <c r="I271" t="s">
        <v>3366</v>
      </c>
      <c r="T271" s="25" t="str">
        <f t="shared" si="17"/>
        <v xml:space="preserve">         </v>
      </c>
      <c r="W271" s="25" t="s">
        <v>82</v>
      </c>
      <c r="X271" s="25" t="s">
        <v>146</v>
      </c>
      <c r="Y271" s="25">
        <v>35</v>
      </c>
      <c r="Z271" s="25" t="s">
        <v>83</v>
      </c>
      <c r="AB271" s="25">
        <v>33</v>
      </c>
      <c r="AD271" s="25">
        <v>25</v>
      </c>
      <c r="AH271" s="25" t="str">
        <f t="shared" si="16"/>
        <v xml:space="preserve">TR 35 A  33  25   </v>
      </c>
      <c r="AK271" s="25" t="s">
        <v>232</v>
      </c>
      <c r="AP271" s="25">
        <v>9</v>
      </c>
      <c r="AQ271" s="34">
        <v>42128</v>
      </c>
      <c r="AS271" s="46">
        <f t="shared" si="18"/>
        <v>-42128</v>
      </c>
      <c r="AU271" s="25" t="s">
        <v>21</v>
      </c>
    </row>
    <row r="272" spans="2:51">
      <c r="B272" s="25" t="s">
        <v>8012</v>
      </c>
      <c r="C272" s="25">
        <v>282008</v>
      </c>
      <c r="E272" s="25" t="s">
        <v>101</v>
      </c>
      <c r="H272" t="s">
        <v>8009</v>
      </c>
      <c r="I272" t="s">
        <v>3366</v>
      </c>
      <c r="T272" s="25" t="str">
        <f t="shared" si="17"/>
        <v xml:space="preserve">         </v>
      </c>
      <c r="W272" s="25" t="s">
        <v>4150</v>
      </c>
      <c r="X272" s="25" t="s">
        <v>146</v>
      </c>
      <c r="Y272" s="25">
        <v>35</v>
      </c>
      <c r="Z272" s="25" t="s">
        <v>83</v>
      </c>
      <c r="AB272" s="25">
        <v>33</v>
      </c>
      <c r="AC272" s="25" t="s">
        <v>83</v>
      </c>
      <c r="AD272" s="25">
        <v>21</v>
      </c>
      <c r="AH272" s="25" t="str">
        <f t="shared" si="16"/>
        <v xml:space="preserve">TR 35 A  33 A 21   </v>
      </c>
      <c r="AK272" s="25" t="s">
        <v>232</v>
      </c>
      <c r="AP272" s="25">
        <v>9</v>
      </c>
      <c r="AQ272" s="34">
        <v>42128</v>
      </c>
      <c r="AS272" s="46">
        <f t="shared" si="18"/>
        <v>-42128</v>
      </c>
      <c r="AU272" s="25" t="s">
        <v>15</v>
      </c>
    </row>
    <row r="273" spans="2:55">
      <c r="B273" s="25" t="s">
        <v>8013</v>
      </c>
      <c r="C273" s="25">
        <v>282007</v>
      </c>
      <c r="E273" s="25" t="s">
        <v>101</v>
      </c>
      <c r="H273" t="s">
        <v>8009</v>
      </c>
      <c r="I273" t="s">
        <v>3366</v>
      </c>
      <c r="T273" s="25" t="str">
        <f t="shared" si="17"/>
        <v xml:space="preserve">         </v>
      </c>
      <c r="W273" s="25" t="s">
        <v>4150</v>
      </c>
      <c r="X273" s="25" t="s">
        <v>146</v>
      </c>
      <c r="Y273" s="25">
        <v>34</v>
      </c>
      <c r="Z273" s="25" t="s">
        <v>315</v>
      </c>
      <c r="AB273" s="25">
        <v>33</v>
      </c>
      <c r="AC273" s="25" t="s">
        <v>83</v>
      </c>
      <c r="AD273" s="25">
        <v>60</v>
      </c>
      <c r="AH273" s="25" t="str">
        <f t="shared" si="16"/>
        <v xml:space="preserve">TR 34 E  33 A 60   </v>
      </c>
      <c r="AK273" s="25" t="s">
        <v>232</v>
      </c>
      <c r="AP273" s="25">
        <v>9</v>
      </c>
      <c r="AQ273" s="34">
        <v>42128</v>
      </c>
      <c r="AS273" s="46">
        <f t="shared" si="18"/>
        <v>-42128</v>
      </c>
      <c r="AU273" s="25" t="s">
        <v>21</v>
      </c>
    </row>
    <row r="274" spans="2:55">
      <c r="B274" s="25" t="s">
        <v>8014</v>
      </c>
      <c r="C274" s="25">
        <v>282006</v>
      </c>
      <c r="E274" s="25" t="s">
        <v>101</v>
      </c>
      <c r="H274" t="s">
        <v>8009</v>
      </c>
      <c r="I274" t="s">
        <v>3366</v>
      </c>
      <c r="T274" s="25" t="str">
        <f t="shared" si="17"/>
        <v xml:space="preserve">         </v>
      </c>
      <c r="W274" s="25" t="s">
        <v>4150</v>
      </c>
      <c r="X274" s="25" t="s">
        <v>289</v>
      </c>
      <c r="Y274" s="25">
        <v>33</v>
      </c>
      <c r="AB274" s="25">
        <v>34</v>
      </c>
      <c r="AC274" s="25" t="s">
        <v>315</v>
      </c>
      <c r="AD274" s="25">
        <v>6</v>
      </c>
      <c r="AE274" s="25" t="s">
        <v>66</v>
      </c>
      <c r="AH274" s="25" t="str">
        <f t="shared" si="16"/>
        <v xml:space="preserve">DG 33   34 E 6 SUR  </v>
      </c>
      <c r="AK274" s="25" t="s">
        <v>496</v>
      </c>
      <c r="AP274" s="25">
        <v>9</v>
      </c>
      <c r="AQ274" s="34">
        <v>42128</v>
      </c>
      <c r="AS274" s="46">
        <f t="shared" si="18"/>
        <v>-42128</v>
      </c>
      <c r="AU274" s="25" t="s">
        <v>21</v>
      </c>
    </row>
    <row r="275" spans="2:55">
      <c r="B275" s="25" t="s">
        <v>8015</v>
      </c>
      <c r="C275" s="25">
        <v>282005</v>
      </c>
      <c r="E275" s="25" t="s">
        <v>101</v>
      </c>
      <c r="H275" t="s">
        <v>8009</v>
      </c>
      <c r="I275" t="s">
        <v>3366</v>
      </c>
      <c r="T275" s="25" t="str">
        <f t="shared" si="17"/>
        <v xml:space="preserve">         </v>
      </c>
      <c r="W275" s="25" t="s">
        <v>4150</v>
      </c>
      <c r="X275" s="25" t="s">
        <v>146</v>
      </c>
      <c r="Y275" s="25">
        <v>34</v>
      </c>
      <c r="Z275" s="25" t="s">
        <v>315</v>
      </c>
      <c r="AA275" s="25" t="s">
        <v>66</v>
      </c>
      <c r="AB275" s="25">
        <v>33</v>
      </c>
      <c r="AC275" s="25" t="s">
        <v>83</v>
      </c>
      <c r="AD275" s="25">
        <v>22</v>
      </c>
      <c r="AH275" s="25" t="str">
        <f t="shared" si="16"/>
        <v xml:space="preserve">TR 34 E SUR 33 A 22   </v>
      </c>
      <c r="AK275" s="25" t="s">
        <v>232</v>
      </c>
      <c r="AP275" s="25">
        <v>9</v>
      </c>
      <c r="AQ275" s="34">
        <v>42128</v>
      </c>
      <c r="AS275" s="46">
        <f t="shared" si="18"/>
        <v>-42128</v>
      </c>
      <c r="AU275" s="25" t="s">
        <v>15</v>
      </c>
    </row>
    <row r="276" spans="2:55">
      <c r="B276" s="25" t="s">
        <v>8016</v>
      </c>
      <c r="C276" s="25">
        <v>281975</v>
      </c>
      <c r="E276" s="25" t="s">
        <v>286</v>
      </c>
      <c r="H276" t="s">
        <v>8017</v>
      </c>
      <c r="I276" t="s">
        <v>3366</v>
      </c>
      <c r="T276" s="25" t="str">
        <f t="shared" si="17"/>
        <v xml:space="preserve">         </v>
      </c>
      <c r="W276" s="25" t="s">
        <v>4150</v>
      </c>
      <c r="X276" s="25" t="s">
        <v>146</v>
      </c>
      <c r="Y276" s="25">
        <v>29</v>
      </c>
      <c r="AB276" s="25">
        <v>32</v>
      </c>
      <c r="AC276" s="25" t="s">
        <v>104</v>
      </c>
      <c r="AD276" s="25">
        <v>2</v>
      </c>
      <c r="AH276" s="25" t="str">
        <f t="shared" si="16"/>
        <v xml:space="preserve">TR 29   32 B 2   </v>
      </c>
      <c r="AK276" s="25" t="s">
        <v>496</v>
      </c>
      <c r="AP276" s="25">
        <v>9</v>
      </c>
      <c r="AQ276" s="34">
        <v>42128</v>
      </c>
      <c r="AS276" s="46">
        <f t="shared" si="18"/>
        <v>-42128</v>
      </c>
      <c r="AU276" s="25" t="s">
        <v>1735</v>
      </c>
    </row>
    <row r="277" spans="2:55">
      <c r="B277" s="25" t="s">
        <v>8018</v>
      </c>
      <c r="C277" s="25">
        <v>281971</v>
      </c>
      <c r="E277" s="25" t="s">
        <v>101</v>
      </c>
      <c r="H277" t="s">
        <v>8009</v>
      </c>
      <c r="I277" t="s">
        <v>3366</v>
      </c>
      <c r="T277" s="25" t="str">
        <f t="shared" si="17"/>
        <v xml:space="preserve">         </v>
      </c>
      <c r="W277" s="25" t="s">
        <v>8019</v>
      </c>
      <c r="X277" s="25" t="s">
        <v>63</v>
      </c>
      <c r="Y277" s="25">
        <v>45</v>
      </c>
      <c r="AB277" s="25">
        <v>28</v>
      </c>
      <c r="AC277" s="25" t="s">
        <v>83</v>
      </c>
      <c r="AD277" s="25">
        <v>38</v>
      </c>
      <c r="AE277" s="25" t="s">
        <v>66</v>
      </c>
      <c r="AH277" s="25" t="str">
        <f t="shared" si="16"/>
        <v xml:space="preserve">KR 45   28 A 38 SUR  </v>
      </c>
      <c r="AK277" s="25" t="s">
        <v>615</v>
      </c>
      <c r="AP277" s="25">
        <v>2</v>
      </c>
      <c r="AQ277" s="34">
        <v>42128</v>
      </c>
      <c r="AS277" s="46">
        <f t="shared" si="18"/>
        <v>-42128</v>
      </c>
      <c r="AU277" s="25" t="s">
        <v>15</v>
      </c>
    </row>
    <row r="278" spans="2:55">
      <c r="B278" s="25" t="s">
        <v>8020</v>
      </c>
      <c r="C278" s="25">
        <v>281969</v>
      </c>
      <c r="E278" s="25" t="s">
        <v>101</v>
      </c>
      <c r="H278" t="s">
        <v>8009</v>
      </c>
      <c r="I278" t="s">
        <v>3366</v>
      </c>
      <c r="T278" s="25" t="str">
        <f t="shared" si="17"/>
        <v xml:space="preserve">         </v>
      </c>
      <c r="W278" s="25" t="s">
        <v>8021</v>
      </c>
      <c r="X278" s="25" t="s">
        <v>63</v>
      </c>
      <c r="Y278" s="25">
        <v>45</v>
      </c>
      <c r="AB278" s="25">
        <v>29</v>
      </c>
      <c r="AC278" s="25" t="s">
        <v>83</v>
      </c>
      <c r="AD278" s="25">
        <v>38</v>
      </c>
      <c r="AE278" s="25" t="s">
        <v>66</v>
      </c>
      <c r="AH278" s="25" t="str">
        <f t="shared" si="16"/>
        <v xml:space="preserve">KR 45   29 A 38 SUR  </v>
      </c>
      <c r="AK278" s="25" t="s">
        <v>615</v>
      </c>
      <c r="AP278" s="25">
        <v>2</v>
      </c>
      <c r="AQ278" s="34">
        <v>42128</v>
      </c>
      <c r="AS278" s="46">
        <f t="shared" si="18"/>
        <v>-42128</v>
      </c>
      <c r="AU278" s="25" t="s">
        <v>15</v>
      </c>
    </row>
    <row r="279" spans="2:55">
      <c r="B279" s="25" t="s">
        <v>8022</v>
      </c>
      <c r="C279" s="25" t="s">
        <v>8023</v>
      </c>
      <c r="D279" s="25" t="s">
        <v>3928</v>
      </c>
      <c r="H279" t="s">
        <v>8024</v>
      </c>
      <c r="I279" t="s">
        <v>3366</v>
      </c>
      <c r="T279" s="25" t="str">
        <f t="shared" si="17"/>
        <v xml:space="preserve">         </v>
      </c>
      <c r="W279" s="25" t="s">
        <v>8025</v>
      </c>
      <c r="X279" s="25" t="s">
        <v>146</v>
      </c>
      <c r="Y279" s="25">
        <v>34</v>
      </c>
      <c r="Z279" s="25" t="s">
        <v>104</v>
      </c>
      <c r="AA279" s="25" t="s">
        <v>66</v>
      </c>
      <c r="AB279" s="25">
        <v>32</v>
      </c>
      <c r="AD279" s="25">
        <v>25</v>
      </c>
      <c r="AH279" s="25" t="str">
        <f t="shared" si="16"/>
        <v xml:space="preserve">TR 34 B SUR 32  25   </v>
      </c>
      <c r="AI279" s="25">
        <v>1088250995</v>
      </c>
      <c r="AJ279" s="25">
        <v>3003706907</v>
      </c>
      <c r="AK279" s="25" t="s">
        <v>496</v>
      </c>
      <c r="AP279" s="25">
        <v>9</v>
      </c>
      <c r="AQ279" s="34">
        <v>42128</v>
      </c>
      <c r="AS279" s="46">
        <f t="shared" si="18"/>
        <v>-42128</v>
      </c>
      <c r="AU279" s="25" t="s">
        <v>15</v>
      </c>
      <c r="AW279" s="38">
        <v>42123</v>
      </c>
      <c r="AX279" s="37" t="s">
        <v>8026</v>
      </c>
      <c r="AY279" s="38">
        <v>42129</v>
      </c>
      <c r="AZ279" s="38">
        <v>42145</v>
      </c>
      <c r="BA279" s="37" t="s">
        <v>8026</v>
      </c>
      <c r="BB279" s="38">
        <v>42145</v>
      </c>
    </row>
    <row r="280" spans="2:55">
      <c r="B280" s="25" t="s">
        <v>8027</v>
      </c>
      <c r="C280" s="25">
        <v>281935</v>
      </c>
      <c r="D280" s="25" t="s">
        <v>3928</v>
      </c>
      <c r="H280" t="s">
        <v>8024</v>
      </c>
      <c r="I280" t="s">
        <v>3366</v>
      </c>
      <c r="T280" s="25" t="str">
        <f>CONCATENATE(J280," ",K280," ",L280," ",M280," ",N280," ",O280," ",P280," ",Q280," ",AF280," ",S280)</f>
        <v xml:space="preserve">         </v>
      </c>
      <c r="W280" s="25" t="s">
        <v>8028</v>
      </c>
      <c r="X280" s="25" t="s">
        <v>146</v>
      </c>
      <c r="Y280" s="25">
        <v>34</v>
      </c>
      <c r="AA280" s="25" t="s">
        <v>66</v>
      </c>
      <c r="AB280" s="25">
        <v>39</v>
      </c>
      <c r="AD280" s="25">
        <v>26</v>
      </c>
      <c r="AH280" s="25" t="str">
        <f>CONCATENATE(X280," ",Y280," ",Z280," ",AA280," ",AB280," ",AC280," ",AD280," ",AE280," ",AF280," ",AG280)</f>
        <v xml:space="preserve">TR 34  SUR 39  26   </v>
      </c>
      <c r="AI280" s="25">
        <v>2622050</v>
      </c>
      <c r="AJ280" s="25">
        <v>3122520655</v>
      </c>
      <c r="AK280" s="25" t="s">
        <v>496</v>
      </c>
      <c r="AP280" s="25">
        <v>9</v>
      </c>
      <c r="AQ280" s="34">
        <v>42128</v>
      </c>
      <c r="AS280" s="46">
        <f t="shared" si="18"/>
        <v>-42128</v>
      </c>
      <c r="AU280" s="25" t="s">
        <v>15</v>
      </c>
      <c r="AW280" s="38">
        <v>42123</v>
      </c>
      <c r="AX280" s="37" t="s">
        <v>8026</v>
      </c>
      <c r="AY280" s="38">
        <v>42129</v>
      </c>
    </row>
    <row r="281" spans="2:55">
      <c r="B281" s="25" t="s">
        <v>8029</v>
      </c>
      <c r="C281" s="25" t="s">
        <v>8030</v>
      </c>
      <c r="D281" s="25" t="s">
        <v>3928</v>
      </c>
      <c r="H281" t="s">
        <v>8031</v>
      </c>
      <c r="I281" t="s">
        <v>8032</v>
      </c>
      <c r="J281" s="25" t="s">
        <v>146</v>
      </c>
      <c r="K281" s="25">
        <v>35</v>
      </c>
      <c r="L281" s="25" t="s">
        <v>170</v>
      </c>
      <c r="M281" s="25" t="s">
        <v>66</v>
      </c>
      <c r="N281" s="25">
        <v>29</v>
      </c>
      <c r="P281" s="25">
        <v>30</v>
      </c>
      <c r="T281" s="25" t="str">
        <f t="shared" si="17"/>
        <v xml:space="preserve">TR 35 D SUR 29  30   </v>
      </c>
      <c r="U281" s="25">
        <v>1037571644</v>
      </c>
      <c r="W281" s="25" t="s">
        <v>8033</v>
      </c>
      <c r="X281" s="25" t="s">
        <v>289</v>
      </c>
      <c r="Y281" s="25">
        <v>30</v>
      </c>
      <c r="AB281" s="25">
        <v>35</v>
      </c>
      <c r="AC281" s="25" t="s">
        <v>170</v>
      </c>
      <c r="AD281" s="25">
        <v>57</v>
      </c>
      <c r="AE281" s="25" t="s">
        <v>66</v>
      </c>
      <c r="AH281" s="25" t="str">
        <f t="shared" si="16"/>
        <v xml:space="preserve">DG 30   35 D 57 SUR  </v>
      </c>
      <c r="AK281" s="25" t="s">
        <v>262</v>
      </c>
      <c r="AP281" s="25">
        <v>3</v>
      </c>
      <c r="AQ281" s="34">
        <v>42128</v>
      </c>
      <c r="AS281" s="46">
        <f t="shared" si="18"/>
        <v>-42128</v>
      </c>
      <c r="AU281" s="25" t="s">
        <v>15</v>
      </c>
      <c r="AW281" s="38">
        <v>42138</v>
      </c>
      <c r="AX281" s="37" t="s">
        <v>5536</v>
      </c>
      <c r="AY281" s="38">
        <v>42144</v>
      </c>
    </row>
    <row r="282" spans="2:55">
      <c r="B282" s="25" t="s">
        <v>8034</v>
      </c>
      <c r="C282" s="25">
        <v>282415</v>
      </c>
      <c r="D282" s="25" t="s">
        <v>3928</v>
      </c>
      <c r="H282" t="s">
        <v>8035</v>
      </c>
      <c r="I282" t="s">
        <v>231</v>
      </c>
      <c r="J282" s="25" t="s">
        <v>80</v>
      </c>
      <c r="K282" s="25">
        <v>40</v>
      </c>
      <c r="M282" s="25" t="s">
        <v>66</v>
      </c>
      <c r="N282" s="25">
        <v>41</v>
      </c>
      <c r="P282" s="25">
        <v>74</v>
      </c>
      <c r="T282" s="25" t="str">
        <f t="shared" si="17"/>
        <v xml:space="preserve">CL 40  SUR 41  74   </v>
      </c>
      <c r="W282" s="25" t="s">
        <v>8036</v>
      </c>
      <c r="X282" s="25" t="s">
        <v>80</v>
      </c>
      <c r="Y282" s="25">
        <v>40</v>
      </c>
      <c r="AA282" s="25" t="s">
        <v>66</v>
      </c>
      <c r="AB282" s="25">
        <v>41</v>
      </c>
      <c r="AD282" s="25">
        <v>74</v>
      </c>
      <c r="AH282" s="25" t="str">
        <f t="shared" si="16"/>
        <v xml:space="preserve">CL 40  SUR 41  74   </v>
      </c>
      <c r="AK282" s="25" t="s">
        <v>67</v>
      </c>
      <c r="AP282" s="25">
        <v>7</v>
      </c>
      <c r="AQ282" s="34">
        <v>42128</v>
      </c>
      <c r="AS282" s="46">
        <f t="shared" si="18"/>
        <v>-42128</v>
      </c>
      <c r="AU282" s="25" t="s">
        <v>202</v>
      </c>
    </row>
    <row r="283" spans="2:55">
      <c r="B283" s="25" t="s">
        <v>8037</v>
      </c>
      <c r="C283" s="25">
        <v>281946</v>
      </c>
      <c r="E283" s="25" t="s">
        <v>58</v>
      </c>
      <c r="H283" t="s">
        <v>8038</v>
      </c>
      <c r="I283" t="s">
        <v>231</v>
      </c>
      <c r="T283" s="25" t="str">
        <f t="shared" si="17"/>
        <v xml:space="preserve">         </v>
      </c>
      <c r="W283" s="25" t="s">
        <v>2182</v>
      </c>
      <c r="X283" s="25" t="s">
        <v>80</v>
      </c>
      <c r="Y283" s="25">
        <v>40</v>
      </c>
      <c r="Z283" s="25" t="s">
        <v>298</v>
      </c>
      <c r="AA283" s="25" t="s">
        <v>66</v>
      </c>
      <c r="AB283" s="25">
        <v>32</v>
      </c>
      <c r="AH283" s="25" t="str">
        <f t="shared" si="16"/>
        <v xml:space="preserve">CL 40 AA SUR 32     </v>
      </c>
      <c r="AK283" s="25" t="s">
        <v>3937</v>
      </c>
      <c r="AP283" s="25">
        <v>6</v>
      </c>
      <c r="AQ283" s="34">
        <v>42128</v>
      </c>
      <c r="AS283" s="46">
        <f t="shared" si="18"/>
        <v>-42128</v>
      </c>
      <c r="AU283" s="25" t="s">
        <v>15</v>
      </c>
    </row>
    <row r="284" spans="2:55">
      <c r="B284" s="25" t="s">
        <v>8039</v>
      </c>
      <c r="C284" s="25" t="s">
        <v>8040</v>
      </c>
      <c r="D284" s="25" t="s">
        <v>94</v>
      </c>
      <c r="H284" t="s">
        <v>8041</v>
      </c>
      <c r="I284" t="s">
        <v>8042</v>
      </c>
      <c r="J284" s="25" t="s">
        <v>80</v>
      </c>
      <c r="K284" s="25">
        <v>36</v>
      </c>
      <c r="M284" s="25" t="s">
        <v>66</v>
      </c>
      <c r="N284" s="25">
        <v>22</v>
      </c>
      <c r="P284" s="25">
        <v>188</v>
      </c>
      <c r="S284" s="25" t="s">
        <v>8043</v>
      </c>
      <c r="T284" s="25" t="str">
        <f t="shared" si="17"/>
        <v>CL 36  SUR 22  188  Parcelacion fuente clara Casa 110</v>
      </c>
      <c r="U284" s="25">
        <v>42881045</v>
      </c>
      <c r="V284" s="25" t="s">
        <v>8044</v>
      </c>
      <c r="W284" s="25" t="s">
        <v>231</v>
      </c>
      <c r="AF284" s="25" t="s">
        <v>8045</v>
      </c>
      <c r="AH284" s="25" t="str">
        <f t="shared" si="16"/>
        <v xml:space="preserve">        Parcelacion fuente clara </v>
      </c>
      <c r="AK284" s="25" t="s">
        <v>397</v>
      </c>
      <c r="AP284" s="25">
        <v>5</v>
      </c>
      <c r="AQ284" s="34">
        <v>42128</v>
      </c>
      <c r="AS284" s="46">
        <f t="shared" si="18"/>
        <v>-42128</v>
      </c>
      <c r="AU284" s="25" t="s">
        <v>15</v>
      </c>
    </row>
    <row r="285" spans="2:55">
      <c r="B285" s="25" t="s">
        <v>8046</v>
      </c>
      <c r="C285" s="25">
        <v>281945</v>
      </c>
      <c r="D285" s="25" t="s">
        <v>94</v>
      </c>
      <c r="H285" t="s">
        <v>8047</v>
      </c>
      <c r="I285" t="s">
        <v>231</v>
      </c>
      <c r="J285" s="25" t="s">
        <v>80</v>
      </c>
      <c r="K285" s="25">
        <v>20</v>
      </c>
      <c r="L285" s="25" t="s">
        <v>83</v>
      </c>
      <c r="M285" s="25" t="s">
        <v>66</v>
      </c>
      <c r="N285" s="25">
        <v>39</v>
      </c>
      <c r="P285" s="25">
        <v>250</v>
      </c>
      <c r="T285" s="25" t="str">
        <f t="shared" si="17"/>
        <v xml:space="preserve">CL 20 A SUR 39  250   </v>
      </c>
      <c r="W285" s="25" t="s">
        <v>8048</v>
      </c>
      <c r="X285" s="25" t="s">
        <v>80</v>
      </c>
      <c r="Y285" s="25">
        <v>20</v>
      </c>
      <c r="Z285" s="25" t="s">
        <v>83</v>
      </c>
      <c r="AA285" s="25" t="s">
        <v>66</v>
      </c>
      <c r="AB285" s="25">
        <v>39</v>
      </c>
      <c r="AD285" s="25">
        <v>250</v>
      </c>
      <c r="AG285" s="25" t="s">
        <v>8049</v>
      </c>
      <c r="AH285" s="25" t="str">
        <f t="shared" si="16"/>
        <v>CL 20 A SUR 39  250   Urbanizacion torre mayor</v>
      </c>
      <c r="AK285" s="25" t="s">
        <v>374</v>
      </c>
      <c r="AP285" s="25">
        <v>4</v>
      </c>
      <c r="AQ285" s="34">
        <v>42128</v>
      </c>
      <c r="AS285" s="46">
        <f t="shared" si="18"/>
        <v>-42128</v>
      </c>
      <c r="AU285" s="25" t="s">
        <v>15</v>
      </c>
      <c r="AW285" s="38">
        <v>42138</v>
      </c>
      <c r="AX285" s="37" t="s">
        <v>5536</v>
      </c>
      <c r="AY285" s="38">
        <v>42145</v>
      </c>
      <c r="BC285" s="37" t="s">
        <v>8050</v>
      </c>
    </row>
    <row r="286" spans="2:55">
      <c r="B286" s="25" t="s">
        <v>8051</v>
      </c>
      <c r="C286" s="25">
        <v>281941</v>
      </c>
      <c r="D286" s="25" t="s">
        <v>3591</v>
      </c>
      <c r="H286" t="s">
        <v>8052</v>
      </c>
      <c r="I286" t="s">
        <v>8053</v>
      </c>
      <c r="R286" s="25" t="s">
        <v>8054</v>
      </c>
      <c r="S286" s="25" t="s">
        <v>8055</v>
      </c>
      <c r="T286" s="25" t="str">
        <f t="shared" si="17"/>
        <v xml:space="preserve">        Alto de las flores Torre 4 Apto 211</v>
      </c>
      <c r="U286" s="25">
        <v>98634863</v>
      </c>
      <c r="V286" s="25">
        <v>3192026583</v>
      </c>
      <c r="W286" s="25" t="s">
        <v>231</v>
      </c>
      <c r="AF286" s="25" t="s">
        <v>8054</v>
      </c>
      <c r="AG286" s="25" t="s">
        <v>8056</v>
      </c>
      <c r="AH286" s="25" t="str">
        <f t="shared" si="16"/>
        <v xml:space="preserve">        Alto de las flores Torre 2 Apto 707</v>
      </c>
      <c r="AK286" s="25" t="s">
        <v>449</v>
      </c>
      <c r="AP286" s="25">
        <v>3</v>
      </c>
      <c r="AQ286" s="34">
        <v>42128</v>
      </c>
      <c r="AS286" s="46">
        <f t="shared" si="18"/>
        <v>-42128</v>
      </c>
      <c r="AU286" s="25" t="s">
        <v>15</v>
      </c>
    </row>
    <row r="287" spans="2:55">
      <c r="B287" s="25" t="s">
        <v>8057</v>
      </c>
      <c r="C287" s="25">
        <v>281940</v>
      </c>
      <c r="D287" s="25" t="s">
        <v>172</v>
      </c>
      <c r="H287" t="s">
        <v>8058</v>
      </c>
      <c r="I287" t="s">
        <v>8059</v>
      </c>
      <c r="T287" s="25" t="str">
        <f t="shared" si="17"/>
        <v xml:space="preserve">        loma del chocho </v>
      </c>
      <c r="W287" s="25" t="s">
        <v>8060</v>
      </c>
      <c r="AF287" s="25" t="s">
        <v>8061</v>
      </c>
      <c r="AH287" s="25" t="str">
        <f t="shared" si="16"/>
        <v xml:space="preserve">        loma del chocho </v>
      </c>
      <c r="AJ287" s="25">
        <v>3104303362</v>
      </c>
      <c r="AK287" s="25" t="s">
        <v>397</v>
      </c>
      <c r="AP287" s="25">
        <v>5</v>
      </c>
      <c r="AQ287" s="34">
        <v>42128</v>
      </c>
      <c r="AS287" s="46">
        <f t="shared" si="18"/>
        <v>-42128</v>
      </c>
      <c r="AU287" s="25" t="s">
        <v>15</v>
      </c>
    </row>
    <row r="288" spans="2:55">
      <c r="B288" s="25" t="s">
        <v>8062</v>
      </c>
      <c r="C288" s="25" t="s">
        <v>8063</v>
      </c>
      <c r="D288" s="25" t="s">
        <v>94</v>
      </c>
      <c r="H288" t="s">
        <v>8064</v>
      </c>
      <c r="I288" t="s">
        <v>8065</v>
      </c>
      <c r="T288" s="25" t="str">
        <f t="shared" si="17"/>
        <v xml:space="preserve">        Predio 070 </v>
      </c>
      <c r="W288" s="25" t="s">
        <v>8066</v>
      </c>
      <c r="AF288" s="25" t="s">
        <v>8067</v>
      </c>
      <c r="AG288" s="25" t="s">
        <v>363</v>
      </c>
      <c r="AH288" s="25" t="str">
        <f t="shared" si="16"/>
        <v xml:space="preserve">        Predio 070 Pantanillo</v>
      </c>
      <c r="AJ288" s="25">
        <v>3128332293</v>
      </c>
      <c r="AK288" s="25" t="s">
        <v>363</v>
      </c>
      <c r="AL288" s="25" t="s">
        <v>363</v>
      </c>
      <c r="AP288" s="25">
        <v>13</v>
      </c>
      <c r="AQ288" s="34">
        <v>42128</v>
      </c>
      <c r="AS288" s="46">
        <f t="shared" si="18"/>
        <v>-42128</v>
      </c>
      <c r="AU288" s="25" t="s">
        <v>15</v>
      </c>
      <c r="AW288" s="38">
        <v>42115</v>
      </c>
      <c r="AX288" s="37" t="s">
        <v>118</v>
      </c>
      <c r="AY288" s="38">
        <v>42123</v>
      </c>
    </row>
    <row r="289" spans="2:87">
      <c r="B289" s="25" t="s">
        <v>8068</v>
      </c>
      <c r="C289" s="25">
        <v>107400</v>
      </c>
      <c r="D289" s="25" t="s">
        <v>3928</v>
      </c>
      <c r="H289" t="s">
        <v>8069</v>
      </c>
      <c r="I289" t="s">
        <v>8070</v>
      </c>
      <c r="T289" s="25" t="str">
        <f t="shared" si="17"/>
        <v xml:space="preserve">         </v>
      </c>
      <c r="W289" s="25" t="s">
        <v>8071</v>
      </c>
      <c r="X289" s="25" t="s">
        <v>289</v>
      </c>
      <c r="Y289" s="25">
        <v>29</v>
      </c>
      <c r="AB289" s="25">
        <v>34</v>
      </c>
      <c r="AC289" s="25" t="s">
        <v>104</v>
      </c>
      <c r="AD289" s="25">
        <v>29</v>
      </c>
      <c r="AE289" s="25" t="s">
        <v>66</v>
      </c>
      <c r="AH289" s="25" t="str">
        <f t="shared" si="16"/>
        <v xml:space="preserve">DG 29   34 B 29 SUR  </v>
      </c>
      <c r="AK289" s="25" t="s">
        <v>496</v>
      </c>
      <c r="AP289" s="25">
        <v>9</v>
      </c>
      <c r="AQ289" s="34">
        <v>42129</v>
      </c>
      <c r="AS289" s="46">
        <f t="shared" si="18"/>
        <v>-42129</v>
      </c>
      <c r="AU289" s="25" t="s">
        <v>15</v>
      </c>
      <c r="AW289" s="38">
        <v>42138</v>
      </c>
      <c r="AX289" s="37" t="s">
        <v>5536</v>
      </c>
      <c r="AY289" s="38">
        <v>42144</v>
      </c>
    </row>
    <row r="290" spans="2:87">
      <c r="B290" s="25" t="s">
        <v>8072</v>
      </c>
      <c r="C290" s="25">
        <v>282639</v>
      </c>
      <c r="D290" s="25" t="s">
        <v>3928</v>
      </c>
      <c r="H290" t="s">
        <v>8073</v>
      </c>
      <c r="I290" t="s">
        <v>231</v>
      </c>
      <c r="T290" s="25" t="str">
        <f t="shared" si="17"/>
        <v xml:space="preserve">        Bloque 1.7 </v>
      </c>
      <c r="W290" s="25" t="s">
        <v>8074</v>
      </c>
      <c r="X290" s="25" t="s">
        <v>80</v>
      </c>
      <c r="Y290" s="25">
        <v>41</v>
      </c>
      <c r="Z290" s="25" t="s">
        <v>83</v>
      </c>
      <c r="AA290" s="25" t="s">
        <v>66</v>
      </c>
      <c r="AB290" s="25">
        <v>31</v>
      </c>
      <c r="AD290" s="25">
        <v>13</v>
      </c>
      <c r="AF290" s="25" t="s">
        <v>8075</v>
      </c>
      <c r="AG290" s="25" t="s">
        <v>8076</v>
      </c>
      <c r="AH290" s="25" t="str">
        <f t="shared" si="16"/>
        <v>CL 41 A SUR 31  13  Bloque 1.7 Apto 104</v>
      </c>
      <c r="AK290" s="25" t="s">
        <v>67</v>
      </c>
      <c r="AP290" s="25">
        <v>7</v>
      </c>
      <c r="AQ290" s="34">
        <v>42129</v>
      </c>
      <c r="AS290" s="46">
        <f t="shared" si="18"/>
        <v>-42129</v>
      </c>
      <c r="AU290" s="25" t="s">
        <v>15</v>
      </c>
      <c r="AV290" s="25" t="s">
        <v>8077</v>
      </c>
      <c r="AW290" s="38">
        <v>42138</v>
      </c>
      <c r="AX290" s="37" t="s">
        <v>5536</v>
      </c>
      <c r="AY290" s="38">
        <v>42138</v>
      </c>
    </row>
    <row r="291" spans="2:87">
      <c r="B291" s="25" t="s">
        <v>8078</v>
      </c>
      <c r="C291" s="25" t="s">
        <v>8079</v>
      </c>
      <c r="D291" s="25" t="s">
        <v>94</v>
      </c>
      <c r="H291" t="s">
        <v>8080</v>
      </c>
      <c r="I291" t="s">
        <v>8081</v>
      </c>
      <c r="J291" s="25" t="s">
        <v>80</v>
      </c>
      <c r="K291" s="25">
        <v>36</v>
      </c>
      <c r="L291" s="25" t="s">
        <v>170</v>
      </c>
      <c r="M291" s="25" t="s">
        <v>66</v>
      </c>
      <c r="N291" s="25">
        <v>26</v>
      </c>
      <c r="O291" s="25" t="s">
        <v>83</v>
      </c>
      <c r="P291" s="25">
        <v>62</v>
      </c>
      <c r="S291" s="25" t="s">
        <v>8082</v>
      </c>
      <c r="T291" s="25" t="str">
        <f t="shared" si="17"/>
        <v>CL 36 D SUR 26 A 62   casa 160</v>
      </c>
      <c r="U291" s="25">
        <v>70558383</v>
      </c>
      <c r="V291" s="25">
        <v>3360638</v>
      </c>
      <c r="W291" s="25" t="s">
        <v>8083</v>
      </c>
      <c r="X291" s="25" t="s">
        <v>80</v>
      </c>
      <c r="Y291" s="25">
        <v>36</v>
      </c>
      <c r="AA291" s="25" t="s">
        <v>66</v>
      </c>
      <c r="AB291" s="25">
        <v>21</v>
      </c>
      <c r="AD291" s="25">
        <v>85</v>
      </c>
      <c r="AH291" s="25" t="str">
        <f t="shared" si="16"/>
        <v xml:space="preserve">CL 36  SUR 21  85   </v>
      </c>
      <c r="AJ291" s="25">
        <v>3360013</v>
      </c>
      <c r="AK291" s="25" t="s">
        <v>397</v>
      </c>
      <c r="AP291" s="25">
        <v>5</v>
      </c>
      <c r="AQ291" s="34">
        <v>42130</v>
      </c>
      <c r="AS291" s="46">
        <f t="shared" si="18"/>
        <v>-42130</v>
      </c>
      <c r="AU291" s="25" t="s">
        <v>15</v>
      </c>
    </row>
    <row r="292" spans="2:87">
      <c r="B292" s="25" t="s">
        <v>8084</v>
      </c>
      <c r="C292" s="25" t="s">
        <v>8085</v>
      </c>
      <c r="D292" s="25" t="s">
        <v>3686</v>
      </c>
      <c r="G292" s="25" t="s">
        <v>8086</v>
      </c>
      <c r="H292" t="s">
        <v>8087</v>
      </c>
      <c r="I292" t="s">
        <v>3050</v>
      </c>
      <c r="J292" s="25" t="s">
        <v>80</v>
      </c>
      <c r="K292" s="25">
        <v>23</v>
      </c>
      <c r="M292" s="25" t="s">
        <v>66</v>
      </c>
      <c r="N292" s="25">
        <v>15</v>
      </c>
      <c r="P292" s="25">
        <v>50</v>
      </c>
      <c r="T292" s="25" t="str">
        <f t="shared" si="17"/>
        <v xml:space="preserve">CL 23  SUR 15  50   </v>
      </c>
      <c r="W292" s="25" t="s">
        <v>8088</v>
      </c>
      <c r="X292" s="25" t="s">
        <v>80</v>
      </c>
      <c r="Y292" s="25">
        <v>23</v>
      </c>
      <c r="AA292" s="25" t="s">
        <v>66</v>
      </c>
      <c r="AB292" s="25">
        <v>15</v>
      </c>
      <c r="AD292" s="25">
        <v>50</v>
      </c>
      <c r="AH292" s="25" t="str">
        <f t="shared" si="16"/>
        <v xml:space="preserve">CL 23  SUR 15  50   </v>
      </c>
      <c r="AK292" s="25" t="s">
        <v>419</v>
      </c>
      <c r="AL292" s="25" t="s">
        <v>419</v>
      </c>
      <c r="AP292" s="25">
        <v>10</v>
      </c>
      <c r="AQ292" s="34">
        <v>42129</v>
      </c>
      <c r="AS292" s="46">
        <f t="shared" si="18"/>
        <v>-42129</v>
      </c>
      <c r="AU292" s="25" t="s">
        <v>15</v>
      </c>
      <c r="AW292" s="38">
        <v>42123</v>
      </c>
      <c r="AX292" s="37" t="s">
        <v>859</v>
      </c>
      <c r="AY292" s="38">
        <v>42128</v>
      </c>
    </row>
    <row r="293" spans="2:87" customFormat="1">
      <c r="B293" t="s">
        <v>8089</v>
      </c>
      <c r="C293" t="s">
        <v>8090</v>
      </c>
      <c r="D293" t="s">
        <v>3538</v>
      </c>
      <c r="H293" t="s">
        <v>8091</v>
      </c>
      <c r="I293" t="s">
        <v>8092</v>
      </c>
      <c r="J293" t="s">
        <v>80</v>
      </c>
      <c r="K293">
        <v>40</v>
      </c>
      <c r="L293" t="s">
        <v>104</v>
      </c>
      <c r="M293" t="s">
        <v>66</v>
      </c>
      <c r="N293">
        <v>27</v>
      </c>
      <c r="O293" t="s">
        <v>104</v>
      </c>
      <c r="P293">
        <v>72</v>
      </c>
      <c r="R293" t="s">
        <v>8093</v>
      </c>
      <c r="S293">
        <v>10</v>
      </c>
      <c r="T293" t="str">
        <f t="shared" si="17"/>
        <v>CL 40 B SUR 27 B 72  Cl. 40 B sur N° 27 B 72 (10) 10</v>
      </c>
      <c r="W293" s="25" t="s">
        <v>82</v>
      </c>
      <c r="X293" t="s">
        <v>80</v>
      </c>
      <c r="Y293">
        <v>40</v>
      </c>
      <c r="Z293" t="s">
        <v>104</v>
      </c>
      <c r="AA293" t="s">
        <v>66</v>
      </c>
      <c r="AB293">
        <v>27</v>
      </c>
      <c r="AC293" t="s">
        <v>104</v>
      </c>
      <c r="AD293">
        <v>72</v>
      </c>
      <c r="AF293" t="s">
        <v>8093</v>
      </c>
      <c r="AG293">
        <v>10</v>
      </c>
      <c r="AH293" t="str">
        <f t="shared" si="16"/>
        <v>CL 40 B SUR 27 B 72  Cl. 40 B sur N° 27 B 72 (10) 10</v>
      </c>
      <c r="AK293" t="s">
        <v>3675</v>
      </c>
      <c r="AP293">
        <v>6</v>
      </c>
      <c r="AQ293" s="17">
        <v>42130</v>
      </c>
      <c r="AS293" s="46">
        <f t="shared" si="18"/>
        <v>-42130</v>
      </c>
      <c r="AU293" t="s">
        <v>15</v>
      </c>
      <c r="AW293" s="10">
        <v>42131</v>
      </c>
      <c r="AX293" s="9" t="s">
        <v>1574</v>
      </c>
      <c r="AY293" s="10">
        <v>42132</v>
      </c>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row>
    <row r="294" spans="2:87">
      <c r="B294" t="s">
        <v>8094</v>
      </c>
      <c r="C294" t="s">
        <v>8095</v>
      </c>
      <c r="E294" s="25" t="s">
        <v>286</v>
      </c>
      <c r="H294" t="s">
        <v>8096</v>
      </c>
      <c r="I294" t="s">
        <v>3366</v>
      </c>
      <c r="T294" s="25" t="str">
        <f t="shared" si="17"/>
        <v xml:space="preserve">         </v>
      </c>
      <c r="W294" s="25" t="s">
        <v>6646</v>
      </c>
      <c r="AG294" s="25" t="s">
        <v>8097</v>
      </c>
      <c r="AH294" s="25" t="str">
        <f t="shared" si="16"/>
        <v xml:space="preserve">         lote 126 vereda la esperanza</v>
      </c>
      <c r="AK294" s="25" t="s">
        <v>91</v>
      </c>
      <c r="AL294" s="25" t="s">
        <v>91</v>
      </c>
      <c r="AP294" s="25">
        <v>12</v>
      </c>
      <c r="AQ294" s="34">
        <v>42132</v>
      </c>
      <c r="AS294" s="46">
        <f t="shared" si="18"/>
        <v>-42132</v>
      </c>
      <c r="AU294" s="25" t="s">
        <v>15</v>
      </c>
    </row>
    <row r="295" spans="2:87">
      <c r="B295" t="s">
        <v>8098</v>
      </c>
      <c r="C295" t="s">
        <v>8099</v>
      </c>
      <c r="E295" s="25" t="s">
        <v>58</v>
      </c>
      <c r="H295" t="s">
        <v>8100</v>
      </c>
      <c r="I295" t="s">
        <v>273</v>
      </c>
      <c r="T295" s="25" t="str">
        <f t="shared" si="17"/>
        <v xml:space="preserve">         </v>
      </c>
      <c r="W295" s="25" t="s">
        <v>8101</v>
      </c>
      <c r="X295" s="25" t="s">
        <v>146</v>
      </c>
      <c r="Y295" s="25">
        <v>32</v>
      </c>
      <c r="Z295" s="25" t="s">
        <v>83</v>
      </c>
      <c r="AA295" s="25" t="s">
        <v>66</v>
      </c>
      <c r="AB295" s="25">
        <v>31</v>
      </c>
      <c r="AC295" s="25" t="s">
        <v>170</v>
      </c>
      <c r="AD295" s="25">
        <v>10</v>
      </c>
      <c r="AG295" s="25" t="s">
        <v>8102</v>
      </c>
      <c r="AH295" s="25" t="str">
        <f t="shared" si="16"/>
        <v>TR 32 A SUR 31 D 10   Cerca a la cancha la Paloma</v>
      </c>
      <c r="AK295" s="25" t="s">
        <v>496</v>
      </c>
      <c r="AP295" s="25">
        <v>9</v>
      </c>
      <c r="AQ295" s="34">
        <v>42132</v>
      </c>
      <c r="AS295" s="46">
        <f t="shared" si="18"/>
        <v>-42132</v>
      </c>
      <c r="AU295" s="25" t="s">
        <v>15</v>
      </c>
      <c r="AW295" s="38">
        <v>42138</v>
      </c>
      <c r="AX295" s="37" t="s">
        <v>5536</v>
      </c>
      <c r="AY295" s="38">
        <v>42144</v>
      </c>
    </row>
    <row r="296" spans="2:87">
      <c r="B296" t="s">
        <v>8103</v>
      </c>
      <c r="C296">
        <v>284449</v>
      </c>
      <c r="E296" s="25" t="s">
        <v>101</v>
      </c>
      <c r="H296" t="s">
        <v>8104</v>
      </c>
      <c r="I296" t="s">
        <v>8105</v>
      </c>
      <c r="J296" s="25" t="s">
        <v>80</v>
      </c>
      <c r="K296" s="25">
        <v>25</v>
      </c>
      <c r="L296" s="25" t="s">
        <v>81</v>
      </c>
      <c r="M296" s="25" t="s">
        <v>66</v>
      </c>
      <c r="N296" s="25">
        <v>25</v>
      </c>
      <c r="O296" s="25" t="s">
        <v>104</v>
      </c>
      <c r="P296" s="25">
        <v>50</v>
      </c>
      <c r="S296" s="25" t="s">
        <v>8106</v>
      </c>
      <c r="T296" s="25" t="str">
        <f t="shared" si="17"/>
        <v>CL 25 C SUR 25 B 50  Lote contiguo a esta direccion. Int. 105</v>
      </c>
      <c r="W296" s="25" t="s">
        <v>4735</v>
      </c>
      <c r="X296" s="25" t="s">
        <v>80</v>
      </c>
      <c r="Y296" s="25">
        <v>25</v>
      </c>
      <c r="Z296" s="25" t="s">
        <v>81</v>
      </c>
      <c r="AA296" s="25" t="s">
        <v>66</v>
      </c>
      <c r="AB296" s="25">
        <v>25</v>
      </c>
      <c r="AC296" s="25" t="s">
        <v>104</v>
      </c>
      <c r="AD296" s="25">
        <v>50</v>
      </c>
      <c r="AF296" s="25" t="s">
        <v>8107</v>
      </c>
      <c r="AG296" s="25" t="s">
        <v>8106</v>
      </c>
      <c r="AH296" s="25" t="str">
        <f t="shared" si="16"/>
        <v>CL 25 C SUR 25 B 50  Lote contiguo a esta direccion. Int. 105</v>
      </c>
      <c r="AK296" s="25" t="s">
        <v>184</v>
      </c>
      <c r="AP296" s="25">
        <v>4</v>
      </c>
      <c r="AQ296" s="34">
        <v>41767</v>
      </c>
      <c r="AS296" s="46">
        <f t="shared" si="18"/>
        <v>-41767</v>
      </c>
      <c r="AU296" s="25" t="s">
        <v>15</v>
      </c>
    </row>
    <row r="297" spans="2:87">
      <c r="B297" t="s">
        <v>8108</v>
      </c>
      <c r="C297">
        <v>284229</v>
      </c>
      <c r="E297" s="25" t="s">
        <v>101</v>
      </c>
      <c r="H297" t="s">
        <v>8109</v>
      </c>
      <c r="I297" t="s">
        <v>273</v>
      </c>
      <c r="T297" s="25" t="str">
        <f t="shared" si="17"/>
        <v xml:space="preserve">        Bloque 4.1 </v>
      </c>
      <c r="W297" s="25" t="s">
        <v>82</v>
      </c>
      <c r="X297" s="25" t="s">
        <v>80</v>
      </c>
      <c r="Y297" s="25">
        <v>41</v>
      </c>
      <c r="Z297" s="25" t="s">
        <v>104</v>
      </c>
      <c r="AA297" s="25" t="s">
        <v>66</v>
      </c>
      <c r="AB297" s="25">
        <v>32</v>
      </c>
      <c r="AC297" s="25" t="s">
        <v>104</v>
      </c>
      <c r="AD297" s="25">
        <v>13</v>
      </c>
      <c r="AF297" s="25" t="s">
        <v>8110</v>
      </c>
      <c r="AH297" s="25" t="str">
        <f t="shared" si="16"/>
        <v xml:space="preserve">CL 41 B SUR 32 B 13  Bloque 4.1 </v>
      </c>
      <c r="AK297" s="25" t="s">
        <v>67</v>
      </c>
      <c r="AP297" s="25">
        <v>7</v>
      </c>
      <c r="AQ297" s="34">
        <v>42132</v>
      </c>
      <c r="AS297" s="46">
        <f t="shared" si="18"/>
        <v>-42132</v>
      </c>
      <c r="AU297" s="25" t="s">
        <v>15</v>
      </c>
      <c r="AV297" s="25" t="s">
        <v>8111</v>
      </c>
    </row>
    <row r="298" spans="2:87">
      <c r="B298" t="s">
        <v>8112</v>
      </c>
      <c r="C298">
        <v>285020</v>
      </c>
      <c r="E298" s="25" t="s">
        <v>101</v>
      </c>
      <c r="H298" t="s">
        <v>8113</v>
      </c>
      <c r="I298" t="s">
        <v>134</v>
      </c>
      <c r="J298" s="25" t="s">
        <v>63</v>
      </c>
      <c r="K298" s="25">
        <v>43</v>
      </c>
      <c r="L298" s="25" t="s">
        <v>83</v>
      </c>
      <c r="N298" s="25">
        <v>32</v>
      </c>
      <c r="O298" s="25" t="s">
        <v>83</v>
      </c>
      <c r="Q298" s="25" t="s">
        <v>66</v>
      </c>
      <c r="T298" s="25" t="str">
        <f t="shared" si="17"/>
        <v xml:space="preserve">KR 43 A  32 A  SUR  </v>
      </c>
      <c r="W298" s="25" t="s">
        <v>4150</v>
      </c>
      <c r="X298" s="25" t="s">
        <v>63</v>
      </c>
      <c r="Y298" s="25">
        <v>43</v>
      </c>
      <c r="Z298" s="25" t="s">
        <v>83</v>
      </c>
      <c r="AB298" s="25">
        <v>32</v>
      </c>
      <c r="AC298" s="25" t="s">
        <v>83</v>
      </c>
      <c r="AE298" s="25" t="s">
        <v>66</v>
      </c>
      <c r="AH298" s="25" t="str">
        <f t="shared" si="16"/>
        <v xml:space="preserve">KR 43 A  32 A  SUR  </v>
      </c>
      <c r="AK298" s="25" t="s">
        <v>147</v>
      </c>
      <c r="AP298" s="25">
        <v>9</v>
      </c>
      <c r="AQ298" s="34">
        <v>42135</v>
      </c>
      <c r="AS298" s="46">
        <f t="shared" si="18"/>
        <v>-42135</v>
      </c>
      <c r="AU298" s="25" t="s">
        <v>15</v>
      </c>
      <c r="AV298" s="25" t="s">
        <v>8114</v>
      </c>
    </row>
    <row r="299" spans="2:87">
      <c r="B299" t="s">
        <v>8115</v>
      </c>
      <c r="C299">
        <v>284646</v>
      </c>
      <c r="E299" s="25" t="s">
        <v>101</v>
      </c>
      <c r="H299" t="s">
        <v>7819</v>
      </c>
      <c r="I299" t="s">
        <v>3366</v>
      </c>
      <c r="T299" s="25" t="str">
        <f t="shared" si="17"/>
        <v xml:space="preserve">         </v>
      </c>
      <c r="W299" s="25" t="s">
        <v>8116</v>
      </c>
      <c r="X299" s="25" t="s">
        <v>63</v>
      </c>
      <c r="Y299" s="25">
        <v>37</v>
      </c>
      <c r="AB299" s="25">
        <v>36</v>
      </c>
      <c r="AD299" s="25">
        <v>9</v>
      </c>
      <c r="AE299" s="25" t="s">
        <v>66</v>
      </c>
      <c r="AH299" s="25" t="str">
        <f t="shared" si="16"/>
        <v xml:space="preserve">KR 37   36  9 SUR  </v>
      </c>
      <c r="AK299" s="25" t="s">
        <v>232</v>
      </c>
      <c r="AP299" s="25">
        <v>9</v>
      </c>
      <c r="AQ299" s="34">
        <v>42135</v>
      </c>
      <c r="AS299" s="46">
        <f t="shared" si="18"/>
        <v>-42135</v>
      </c>
      <c r="AU299" s="25" t="s">
        <v>15</v>
      </c>
    </row>
    <row r="300" spans="2:87">
      <c r="B300" t="s">
        <v>8117</v>
      </c>
      <c r="C300">
        <v>285111</v>
      </c>
      <c r="E300" s="25" t="s">
        <v>58</v>
      </c>
      <c r="H300" t="s">
        <v>8118</v>
      </c>
      <c r="I300" t="s">
        <v>231</v>
      </c>
      <c r="T300" s="25" t="str">
        <f t="shared" si="17"/>
        <v xml:space="preserve">         </v>
      </c>
      <c r="W300" s="25" t="s">
        <v>82</v>
      </c>
      <c r="X300" s="25" t="s">
        <v>80</v>
      </c>
      <c r="Y300" s="25">
        <v>40</v>
      </c>
      <c r="Z300" s="25" t="s">
        <v>81</v>
      </c>
      <c r="AA300" s="25" t="s">
        <v>66</v>
      </c>
      <c r="AB300" s="25">
        <v>28</v>
      </c>
      <c r="AD300" s="25">
        <v>86</v>
      </c>
      <c r="AH300" s="25" t="str">
        <f t="shared" si="16"/>
        <v xml:space="preserve">CL 40 C SUR 28  86   </v>
      </c>
      <c r="AK300" s="25" t="s">
        <v>3675</v>
      </c>
      <c r="AP300" s="25">
        <v>6</v>
      </c>
      <c r="AQ300" s="34">
        <v>42135</v>
      </c>
      <c r="AS300" s="46">
        <f t="shared" si="18"/>
        <v>-42135</v>
      </c>
      <c r="AU300" s="25" t="s">
        <v>15</v>
      </c>
      <c r="AV300" s="25" t="s">
        <v>8119</v>
      </c>
    </row>
    <row r="301" spans="2:87">
      <c r="B301" t="s">
        <v>8120</v>
      </c>
      <c r="C301">
        <v>285107</v>
      </c>
      <c r="E301" s="25" t="s">
        <v>101</v>
      </c>
      <c r="H301" t="s">
        <v>8121</v>
      </c>
      <c r="I301" t="s">
        <v>8122</v>
      </c>
      <c r="J301" s="25" t="s">
        <v>63</v>
      </c>
      <c r="K301" s="25">
        <v>29</v>
      </c>
      <c r="L301" s="25" t="s">
        <v>83</v>
      </c>
      <c r="N301" s="25">
        <v>38</v>
      </c>
      <c r="P301" s="25">
        <v>45</v>
      </c>
      <c r="Q301" s="25" t="s">
        <v>66</v>
      </c>
      <c r="S301" s="25" t="s">
        <v>8123</v>
      </c>
      <c r="T301" s="25" t="str">
        <f>CONCATENATE(J301," ",K301," ",L301," ",M301," ",N301," ",O301," ",P301," ",Q301," ",AF301," ",S301)</f>
        <v>KR 29 A  38  45 SUR  Torres del sur</v>
      </c>
      <c r="W301" s="25" t="s">
        <v>2182</v>
      </c>
      <c r="X301" s="25" t="s">
        <v>63</v>
      </c>
      <c r="Y301" s="25">
        <v>29</v>
      </c>
      <c r="Z301" s="25" t="s">
        <v>83</v>
      </c>
      <c r="AB301" s="25">
        <v>38</v>
      </c>
      <c r="AE301" s="25" t="s">
        <v>66</v>
      </c>
      <c r="AH301" s="25" t="str">
        <f t="shared" si="16"/>
        <v xml:space="preserve">KR 29 A  38   SUR  </v>
      </c>
      <c r="AK301" s="25" t="s">
        <v>211</v>
      </c>
      <c r="AP301" s="25">
        <v>9</v>
      </c>
      <c r="AQ301" s="34">
        <v>42135</v>
      </c>
      <c r="AS301" s="46">
        <f t="shared" si="18"/>
        <v>-42135</v>
      </c>
      <c r="AU301" s="25" t="s">
        <v>15</v>
      </c>
      <c r="AV301" s="25" t="s">
        <v>8114</v>
      </c>
    </row>
    <row r="302" spans="2:87">
      <c r="B302" t="s">
        <v>8124</v>
      </c>
      <c r="C302">
        <v>285110</v>
      </c>
      <c r="D302" s="25" t="s">
        <v>3686</v>
      </c>
      <c r="H302" t="s">
        <v>8125</v>
      </c>
      <c r="I302" t="s">
        <v>273</v>
      </c>
      <c r="W302" s="25" t="s">
        <v>82</v>
      </c>
      <c r="X302" s="25" t="s">
        <v>80</v>
      </c>
      <c r="Y302" s="25">
        <v>36</v>
      </c>
      <c r="AA302" s="25" t="s">
        <v>66</v>
      </c>
      <c r="AB302" s="25">
        <v>27</v>
      </c>
      <c r="AD302" s="25">
        <v>103</v>
      </c>
      <c r="AF302" s="25" t="s">
        <v>8126</v>
      </c>
      <c r="AH302" s="25" t="str">
        <f t="shared" si="16"/>
        <v xml:space="preserve">CL 36  SUR 27  103  Detrás de urbanizacion entreparques. </v>
      </c>
      <c r="AK302" s="25" t="s">
        <v>397</v>
      </c>
      <c r="AP302" s="25">
        <v>5</v>
      </c>
      <c r="AQ302" s="34">
        <v>42135</v>
      </c>
      <c r="AS302" s="46">
        <f t="shared" si="18"/>
        <v>-42135</v>
      </c>
      <c r="AU302" s="25" t="s">
        <v>15</v>
      </c>
      <c r="AV302" s="25" t="s">
        <v>8127</v>
      </c>
    </row>
    <row r="303" spans="2:87">
      <c r="B303" t="s">
        <v>8128</v>
      </c>
      <c r="C303">
        <v>285384</v>
      </c>
      <c r="D303" s="25" t="s">
        <v>125</v>
      </c>
      <c r="H303" t="s">
        <v>8129</v>
      </c>
      <c r="I303" t="s">
        <v>3366</v>
      </c>
      <c r="T303" s="25" t="str">
        <f t="shared" si="17"/>
        <v xml:space="preserve">         </v>
      </c>
      <c r="W303" s="25" t="s">
        <v>8130</v>
      </c>
      <c r="X303" s="25" t="s">
        <v>63</v>
      </c>
      <c r="Y303" s="25">
        <v>42</v>
      </c>
      <c r="AB303" s="25">
        <v>39</v>
      </c>
      <c r="AD303" s="25">
        <v>40</v>
      </c>
      <c r="AE303" s="25" t="s">
        <v>66</v>
      </c>
      <c r="AH303" s="25" t="str">
        <f>CONCATENATE(X303," ",Y303," ",Z303," ",AA303," ",AB303," ",AC303," ",AD303," ",AE303," ",AF303," ",AG303)</f>
        <v xml:space="preserve">KR 42   39  40 SUR  </v>
      </c>
      <c r="AI303" s="25" t="s">
        <v>8131</v>
      </c>
      <c r="AJ303" s="25">
        <v>2769416</v>
      </c>
      <c r="AK303" s="25" t="s">
        <v>67</v>
      </c>
      <c r="AP303" s="25">
        <v>7</v>
      </c>
      <c r="AQ303" s="34">
        <v>42137</v>
      </c>
      <c r="AS303" s="46">
        <f t="shared" si="18"/>
        <v>-42137</v>
      </c>
      <c r="AU303" s="25" t="s">
        <v>15</v>
      </c>
      <c r="AV303" s="25" t="s">
        <v>8132</v>
      </c>
      <c r="AW303" s="38">
        <v>42136</v>
      </c>
      <c r="AX303" s="37" t="s">
        <v>1574</v>
      </c>
      <c r="AY303" s="38">
        <v>42136</v>
      </c>
    </row>
    <row r="304" spans="2:87">
      <c r="B304" t="s">
        <v>8133</v>
      </c>
      <c r="C304">
        <v>282643</v>
      </c>
      <c r="D304" s="25" t="s">
        <v>3591</v>
      </c>
      <c r="H304" t="s">
        <v>8134</v>
      </c>
      <c r="I304" t="s">
        <v>231</v>
      </c>
      <c r="T304" s="25" t="str">
        <f t="shared" si="17"/>
        <v xml:space="preserve">         </v>
      </c>
      <c r="W304" s="25" t="s">
        <v>8135</v>
      </c>
      <c r="AG304" s="25" t="s">
        <v>8136</v>
      </c>
      <c r="AH304" s="25" t="str">
        <f t="shared" si="16"/>
        <v xml:space="preserve">         Cerca al parque ecologico; vereda el Vallano, al frente de la finca el cafetal.</v>
      </c>
      <c r="AK304" s="25" t="s">
        <v>191</v>
      </c>
      <c r="AL304" s="25" t="s">
        <v>191</v>
      </c>
      <c r="AP304" s="25">
        <v>11</v>
      </c>
      <c r="AQ304" s="34">
        <v>42129</v>
      </c>
      <c r="AS304" s="46">
        <f t="shared" si="18"/>
        <v>-42129</v>
      </c>
      <c r="AU304" s="25" t="s">
        <v>1735</v>
      </c>
      <c r="AW304" s="38">
        <v>42131</v>
      </c>
      <c r="AX304" s="37" t="s">
        <v>8137</v>
      </c>
      <c r="AY304" s="38">
        <v>42137</v>
      </c>
    </row>
    <row r="305" spans="2:87">
      <c r="B305" t="s">
        <v>8138</v>
      </c>
      <c r="C305" s="25" t="s">
        <v>8139</v>
      </c>
      <c r="D305" s="25" t="s">
        <v>3686</v>
      </c>
      <c r="H305" t="s">
        <v>7835</v>
      </c>
      <c r="I305" t="s">
        <v>8140</v>
      </c>
      <c r="T305" s="25" t="str">
        <f t="shared" si="17"/>
        <v xml:space="preserve">        Barrio Nuevo </v>
      </c>
      <c r="W305" s="25" t="s">
        <v>8141</v>
      </c>
      <c r="X305" s="25" t="s">
        <v>63</v>
      </c>
      <c r="Y305" s="25">
        <v>24</v>
      </c>
      <c r="Z305" s="25" t="s">
        <v>72</v>
      </c>
      <c r="AB305" s="25">
        <v>40</v>
      </c>
      <c r="AD305" s="25">
        <v>141</v>
      </c>
      <c r="AE305" s="25" t="s">
        <v>66</v>
      </c>
      <c r="AF305" s="25" t="s">
        <v>8142</v>
      </c>
      <c r="AG305" s="25">
        <v>-111</v>
      </c>
      <c r="AH305" s="25" t="str">
        <f t="shared" si="16"/>
        <v>KR 24 F  40  141 SUR Barrio Nuevo -111</v>
      </c>
      <c r="AK305" s="25" t="s">
        <v>74</v>
      </c>
      <c r="AP305" s="25">
        <v>6</v>
      </c>
      <c r="AS305" s="46">
        <f t="shared" si="18"/>
        <v>0</v>
      </c>
      <c r="AU305" s="25" t="s">
        <v>15</v>
      </c>
      <c r="AV305" s="25" t="s">
        <v>8143</v>
      </c>
    </row>
    <row r="306" spans="2:87" s="52" customFormat="1">
      <c r="B306" s="18" t="s">
        <v>8144</v>
      </c>
      <c r="D306" s="52" t="s">
        <v>3591</v>
      </c>
      <c r="H306" s="18" t="s">
        <v>8145</v>
      </c>
      <c r="T306" s="52" t="str">
        <f t="shared" si="17"/>
        <v xml:space="preserve">         </v>
      </c>
      <c r="W306" s="52" t="s">
        <v>8146</v>
      </c>
      <c r="X306" s="52" t="s">
        <v>63</v>
      </c>
      <c r="Y306" s="52">
        <v>25</v>
      </c>
      <c r="AB306" s="52">
        <v>36</v>
      </c>
      <c r="AC306" s="52" t="s">
        <v>170</v>
      </c>
      <c r="AD306" s="52">
        <v>135</v>
      </c>
      <c r="AE306" s="52" t="s">
        <v>66</v>
      </c>
      <c r="AH306" s="52" t="str">
        <f t="shared" si="16"/>
        <v xml:space="preserve">KR 25   36 D 135 SUR  </v>
      </c>
      <c r="AI306" s="52" t="s">
        <v>8147</v>
      </c>
      <c r="AJ306" s="52">
        <v>3147346465</v>
      </c>
      <c r="AK306" s="52" t="s">
        <v>449</v>
      </c>
      <c r="AP306" s="52">
        <v>3</v>
      </c>
      <c r="AS306" s="46">
        <f t="shared" si="18"/>
        <v>0</v>
      </c>
      <c r="AU306" s="52" t="s">
        <v>252</v>
      </c>
      <c r="AW306" s="53"/>
      <c r="AX306" s="53"/>
      <c r="AY306" s="53"/>
      <c r="AZ306" s="53"/>
      <c r="BA306" s="53"/>
      <c r="BB306" s="53"/>
      <c r="BC306" s="53"/>
      <c r="BD306" s="53"/>
      <c r="BE306" s="53"/>
      <c r="BF306" s="53"/>
      <c r="BG306" s="53"/>
      <c r="BH306" s="53"/>
      <c r="BI306" s="53"/>
      <c r="BJ306" s="53"/>
      <c r="BK306" s="53"/>
      <c r="BL306" s="53"/>
      <c r="BM306" s="53"/>
      <c r="BN306" s="53"/>
      <c r="BO306" s="53"/>
      <c r="BP306" s="53"/>
      <c r="BQ306" s="53"/>
      <c r="BR306" s="53"/>
      <c r="BS306" s="53"/>
      <c r="BT306" s="53"/>
      <c r="BU306" s="53"/>
      <c r="BV306" s="53"/>
      <c r="BW306" s="53"/>
      <c r="BX306" s="53"/>
      <c r="BY306" s="53"/>
      <c r="BZ306" s="53"/>
      <c r="CA306" s="53"/>
      <c r="CB306" s="53"/>
      <c r="CC306" s="53"/>
      <c r="CD306" s="53"/>
      <c r="CE306" s="53"/>
      <c r="CF306" s="53"/>
      <c r="CG306" s="53"/>
      <c r="CH306" s="53"/>
      <c r="CI306" s="53"/>
    </row>
    <row r="307" spans="2:87">
      <c r="B307" t="s">
        <v>8148</v>
      </c>
      <c r="C307" s="25">
        <v>288009</v>
      </c>
      <c r="E307" s="25" t="s">
        <v>58</v>
      </c>
      <c r="H307" t="s">
        <v>8005</v>
      </c>
      <c r="I307" t="s">
        <v>60</v>
      </c>
      <c r="J307" s="25" t="s">
        <v>146</v>
      </c>
      <c r="K307" s="25">
        <v>33</v>
      </c>
      <c r="N307" s="25">
        <v>33</v>
      </c>
      <c r="S307" s="25" t="s">
        <v>529</v>
      </c>
      <c r="T307" s="25" t="str">
        <f t="shared" si="17"/>
        <v>TR 33   33     Bucarest</v>
      </c>
      <c r="W307" s="25" t="s">
        <v>273</v>
      </c>
      <c r="X307" s="25" t="s">
        <v>146</v>
      </c>
      <c r="Y307" s="25">
        <v>33</v>
      </c>
      <c r="AB307" s="25">
        <v>33</v>
      </c>
      <c r="AG307" s="25" t="s">
        <v>529</v>
      </c>
      <c r="AH307" s="25" t="str">
        <f t="shared" si="16"/>
        <v>TR 33   33     Bucarest</v>
      </c>
      <c r="AI307" s="25" t="s">
        <v>61</v>
      </c>
      <c r="AJ307" s="25" t="s">
        <v>61</v>
      </c>
      <c r="AK307" s="25" t="s">
        <v>496</v>
      </c>
      <c r="AP307" s="25">
        <v>9</v>
      </c>
      <c r="AQ307" s="34">
        <v>42144</v>
      </c>
      <c r="AS307" s="46">
        <f t="shared" si="18"/>
        <v>-42144</v>
      </c>
      <c r="AU307" s="25" t="s">
        <v>15</v>
      </c>
    </row>
    <row r="308" spans="2:87">
      <c r="B308" t="s">
        <v>8149</v>
      </c>
      <c r="C308" s="25" t="s">
        <v>8150</v>
      </c>
      <c r="E308" s="25" t="s">
        <v>101</v>
      </c>
      <c r="H308" s="25" t="s">
        <v>694</v>
      </c>
      <c r="I308" s="25" t="s">
        <v>8151</v>
      </c>
      <c r="T308" s="25" t="str">
        <f>CONCATENATE(J308," ",K308," ",L308," ",M308," ",N308," ",O308," ",P308," ",Q308," ",R308," ",S308)</f>
        <v xml:space="preserve">         </v>
      </c>
      <c r="U308" s="25" t="s">
        <v>61</v>
      </c>
      <c r="V308" s="25" t="s">
        <v>61</v>
      </c>
      <c r="W308" s="25" t="s">
        <v>5408</v>
      </c>
      <c r="X308" s="25" t="s">
        <v>80</v>
      </c>
      <c r="Y308" s="25">
        <v>46</v>
      </c>
      <c r="Z308" s="25" t="s">
        <v>81</v>
      </c>
      <c r="AA308" s="25" t="s">
        <v>66</v>
      </c>
      <c r="AB308" s="25">
        <v>42</v>
      </c>
      <c r="AH308" s="25" t="str">
        <f t="shared" si="16"/>
        <v xml:space="preserve">CL 46 C SUR 42     </v>
      </c>
      <c r="AI308" s="25" t="s">
        <v>61</v>
      </c>
      <c r="AJ308" s="25" t="s">
        <v>61</v>
      </c>
      <c r="AK308" s="25" t="s">
        <v>316</v>
      </c>
      <c r="AP308" s="25">
        <v>7</v>
      </c>
      <c r="AQ308" s="34">
        <v>42144</v>
      </c>
      <c r="AR308" s="34"/>
      <c r="AS308" s="46">
        <f t="shared" si="18"/>
        <v>-42144</v>
      </c>
      <c r="AU308" s="25" t="s">
        <v>15</v>
      </c>
      <c r="AW308" s="38">
        <v>42145</v>
      </c>
      <c r="AX308" s="37" t="s">
        <v>8152</v>
      </c>
      <c r="AY308" s="38">
        <v>42145</v>
      </c>
      <c r="AZ308" s="38">
        <v>42171</v>
      </c>
      <c r="BA308" s="37" t="s">
        <v>8153</v>
      </c>
      <c r="BB308" s="38">
        <v>42173</v>
      </c>
    </row>
    <row r="309" spans="2:87">
      <c r="B309" t="s">
        <v>8154</v>
      </c>
      <c r="C309" s="25">
        <v>288067</v>
      </c>
      <c r="E309" s="25" t="s">
        <v>101</v>
      </c>
      <c r="H309" s="25" t="s">
        <v>8155</v>
      </c>
      <c r="I309" s="25" t="s">
        <v>231</v>
      </c>
      <c r="T309" s="25" t="str">
        <f t="shared" si="17"/>
        <v xml:space="preserve">         </v>
      </c>
      <c r="W309" s="25" t="s">
        <v>8156</v>
      </c>
      <c r="X309" s="25" t="s">
        <v>80</v>
      </c>
      <c r="Y309" s="25">
        <v>36</v>
      </c>
      <c r="AA309" s="25" t="s">
        <v>66</v>
      </c>
      <c r="AB309" s="25">
        <v>39</v>
      </c>
      <c r="AD309" s="25">
        <v>67</v>
      </c>
      <c r="AH309" s="25" t="str">
        <f t="shared" si="16"/>
        <v xml:space="preserve">CL 36  SUR 39  67   </v>
      </c>
      <c r="AI309" s="25" t="s">
        <v>2718</v>
      </c>
      <c r="AJ309" s="25" t="s">
        <v>2718</v>
      </c>
      <c r="AK309" s="25" t="s">
        <v>147</v>
      </c>
      <c r="AP309" s="25">
        <v>9</v>
      </c>
      <c r="AQ309" s="34">
        <v>42144</v>
      </c>
      <c r="AS309" s="46">
        <f t="shared" si="18"/>
        <v>-42144</v>
      </c>
      <c r="AU309" s="25" t="s">
        <v>15</v>
      </c>
    </row>
    <row r="310" spans="2:87">
      <c r="B310" t="s">
        <v>8157</v>
      </c>
      <c r="C310" s="25">
        <v>288300</v>
      </c>
      <c r="D310" s="25" t="s">
        <v>3928</v>
      </c>
      <c r="H310" s="25" t="s">
        <v>7400</v>
      </c>
      <c r="I310" s="25" t="s">
        <v>8158</v>
      </c>
      <c r="J310" s="25" t="s">
        <v>80</v>
      </c>
      <c r="K310" s="25">
        <v>39</v>
      </c>
      <c r="M310" s="25" t="s">
        <v>66</v>
      </c>
      <c r="N310" s="25">
        <v>47</v>
      </c>
      <c r="P310" s="25">
        <v>10</v>
      </c>
      <c r="T310" s="25" t="str">
        <f t="shared" si="17"/>
        <v xml:space="preserve">CL 39  SUR 47  10   </v>
      </c>
      <c r="U310" s="25">
        <v>7563255</v>
      </c>
      <c r="V310" s="25">
        <v>3172773779</v>
      </c>
      <c r="W310" s="25" t="s">
        <v>1960</v>
      </c>
      <c r="X310" s="25" t="s">
        <v>80</v>
      </c>
      <c r="Y310" s="25">
        <v>39</v>
      </c>
      <c r="AA310" s="25" t="s">
        <v>66</v>
      </c>
      <c r="AB310" s="25">
        <v>47</v>
      </c>
      <c r="AD310" s="25">
        <v>12</v>
      </c>
      <c r="AH310" s="25" t="str">
        <f t="shared" si="16"/>
        <v xml:space="preserve">CL 39  SUR 47  12   </v>
      </c>
      <c r="AI310" s="25" t="s">
        <v>2718</v>
      </c>
      <c r="AJ310" s="25" t="s">
        <v>2718</v>
      </c>
      <c r="AK310" s="25" t="s">
        <v>3530</v>
      </c>
      <c r="AP310" s="25">
        <v>8</v>
      </c>
      <c r="AQ310" s="34">
        <v>42144</v>
      </c>
      <c r="AS310" s="46">
        <f t="shared" si="18"/>
        <v>-42144</v>
      </c>
      <c r="AU310" s="25" t="s">
        <v>15</v>
      </c>
    </row>
    <row r="311" spans="2:87">
      <c r="B311" t="s">
        <v>8159</v>
      </c>
      <c r="C311" s="25">
        <v>288004</v>
      </c>
      <c r="D311" s="25" t="s">
        <v>94</v>
      </c>
      <c r="H311" s="25" t="s">
        <v>8160</v>
      </c>
      <c r="I311" s="25" t="s">
        <v>8161</v>
      </c>
      <c r="J311" s="25" t="s">
        <v>80</v>
      </c>
      <c r="K311" s="25">
        <v>24</v>
      </c>
      <c r="M311" s="25" t="s">
        <v>66</v>
      </c>
      <c r="N311" s="25">
        <v>39</v>
      </c>
      <c r="P311" s="25">
        <v>85</v>
      </c>
      <c r="T311" s="25" t="str">
        <f t="shared" si="17"/>
        <v xml:space="preserve">CL 24  SUR 39  85   </v>
      </c>
      <c r="U311" s="25" t="s">
        <v>8162</v>
      </c>
      <c r="W311" s="25" t="s">
        <v>82</v>
      </c>
      <c r="X311" s="25" t="s">
        <v>80</v>
      </c>
      <c r="Y311" s="25">
        <v>24</v>
      </c>
      <c r="AA311" s="25" t="s">
        <v>66</v>
      </c>
      <c r="AB311" s="25">
        <v>39</v>
      </c>
      <c r="AD311" s="25">
        <v>85</v>
      </c>
      <c r="AH311" s="25" t="str">
        <f t="shared" si="16"/>
        <v xml:space="preserve">CL 24  SUR 39  85   </v>
      </c>
      <c r="AI311" s="25" t="s">
        <v>2718</v>
      </c>
      <c r="AJ311" s="25" t="s">
        <v>2718</v>
      </c>
      <c r="AK311" s="25" t="s">
        <v>374</v>
      </c>
      <c r="AP311" s="25">
        <v>4</v>
      </c>
      <c r="AQ311" s="34">
        <v>42144</v>
      </c>
      <c r="AS311" s="46">
        <f t="shared" si="18"/>
        <v>-42144</v>
      </c>
      <c r="AU311" s="25" t="s">
        <v>15</v>
      </c>
    </row>
    <row r="312" spans="2:87">
      <c r="B312" t="s">
        <v>8163</v>
      </c>
      <c r="C312" s="25">
        <v>287598</v>
      </c>
      <c r="E312" s="25" t="s">
        <v>101</v>
      </c>
      <c r="H312" s="25" t="s">
        <v>8164</v>
      </c>
      <c r="I312" s="25" t="s">
        <v>7751</v>
      </c>
      <c r="T312" s="25" t="str">
        <f t="shared" si="17"/>
        <v xml:space="preserve">         </v>
      </c>
      <c r="W312" s="25" t="s">
        <v>82</v>
      </c>
      <c r="X312" s="25" t="s">
        <v>80</v>
      </c>
      <c r="Y312" s="25">
        <v>44</v>
      </c>
      <c r="AB312" s="25" t="s">
        <v>8165</v>
      </c>
      <c r="AH312" s="25" t="str">
        <f t="shared" si="16"/>
        <v xml:space="preserve">CL 44   40 y 40a     </v>
      </c>
      <c r="AI312" s="25" t="s">
        <v>61</v>
      </c>
      <c r="AJ312" s="25" t="s">
        <v>61</v>
      </c>
      <c r="AK312" s="25" t="s">
        <v>67</v>
      </c>
      <c r="AP312" s="25">
        <v>7</v>
      </c>
      <c r="AQ312" s="34">
        <v>42143</v>
      </c>
      <c r="AS312" s="46">
        <f t="shared" si="18"/>
        <v>-42143</v>
      </c>
      <c r="AU312" s="25" t="s">
        <v>15</v>
      </c>
    </row>
    <row r="313" spans="2:87">
      <c r="B313" t="s">
        <v>8166</v>
      </c>
      <c r="C313" s="25" t="s">
        <v>8167</v>
      </c>
      <c r="D313" s="25" t="s">
        <v>94</v>
      </c>
      <c r="H313" s="25" t="s">
        <v>8168</v>
      </c>
      <c r="I313" s="25" t="s">
        <v>8169</v>
      </c>
      <c r="U313" s="25" t="s">
        <v>8170</v>
      </c>
      <c r="V313" s="25" t="s">
        <v>8171</v>
      </c>
      <c r="W313" s="25" t="s">
        <v>8172</v>
      </c>
      <c r="X313" s="25" t="s">
        <v>80</v>
      </c>
      <c r="Y313" s="25">
        <v>32</v>
      </c>
      <c r="AB313" s="25">
        <v>40</v>
      </c>
      <c r="AC313" s="25" t="s">
        <v>183</v>
      </c>
      <c r="AE313" s="25" t="s">
        <v>66</v>
      </c>
      <c r="AG313" s="25" t="s">
        <v>8173</v>
      </c>
      <c r="AH313" s="25" t="str">
        <f t="shared" si="16"/>
        <v>CL 32   40 EE  SUR  Manga Azul</v>
      </c>
      <c r="AI313" s="25" t="s">
        <v>61</v>
      </c>
      <c r="AJ313" s="25" t="s">
        <v>61</v>
      </c>
      <c r="AK313" s="25" t="s">
        <v>67</v>
      </c>
      <c r="AP313" s="25">
        <v>7</v>
      </c>
      <c r="AQ313" s="34">
        <v>42143</v>
      </c>
      <c r="AS313" s="46">
        <f t="shared" si="18"/>
        <v>-42143</v>
      </c>
      <c r="AU313" s="25" t="s">
        <v>15</v>
      </c>
    </row>
    <row r="314" spans="2:87">
      <c r="B314" t="s">
        <v>8174</v>
      </c>
      <c r="C314" s="25">
        <v>287344</v>
      </c>
      <c r="D314" s="25" t="s">
        <v>94</v>
      </c>
      <c r="H314" s="25" t="s">
        <v>8175</v>
      </c>
      <c r="I314" s="25" t="s">
        <v>8176</v>
      </c>
      <c r="J314" s="25" t="s">
        <v>63</v>
      </c>
      <c r="K314" s="25">
        <v>31</v>
      </c>
      <c r="N314" s="25">
        <v>41</v>
      </c>
      <c r="P314" s="25">
        <v>32</v>
      </c>
      <c r="Q314" s="25" t="s">
        <v>66</v>
      </c>
      <c r="R314" s="25" t="s">
        <v>8177</v>
      </c>
      <c r="S314" s="25" t="s">
        <v>8178</v>
      </c>
      <c r="T314" s="25" t="str">
        <f t="shared" si="17"/>
        <v>KR 31   41  32 SUR B. 3.5 Apto 501</v>
      </c>
      <c r="U314" s="25">
        <v>42723238</v>
      </c>
      <c r="V314" s="25">
        <v>3329154</v>
      </c>
      <c r="W314" s="25" t="s">
        <v>8179</v>
      </c>
      <c r="X314" s="25" t="s">
        <v>63</v>
      </c>
      <c r="Y314" s="25">
        <v>31</v>
      </c>
      <c r="AB314" s="25">
        <v>41</v>
      </c>
      <c r="AD314" s="25">
        <v>32</v>
      </c>
      <c r="AE314" s="25" t="s">
        <v>66</v>
      </c>
      <c r="AF314" s="25" t="s">
        <v>8177</v>
      </c>
      <c r="AG314" s="25" t="s">
        <v>8180</v>
      </c>
      <c r="AH314" s="25" t="str">
        <f>CONCATENATE(X314," ",Y314," ",Z314," ",AA314," ",AB314," ",AC314," ",AD314," ",AE314," ",AT314," ",AG314)</f>
        <v>KR 31   41  32 SUR  Apto 101 Gualandayes</v>
      </c>
      <c r="AI314" s="25" t="s">
        <v>61</v>
      </c>
      <c r="AJ314" s="25" t="s">
        <v>61</v>
      </c>
      <c r="AK314" s="25" t="s">
        <v>67</v>
      </c>
      <c r="AP314" s="25">
        <v>7</v>
      </c>
      <c r="AQ314" s="34">
        <v>42143</v>
      </c>
      <c r="AS314" s="46">
        <f t="shared" si="18"/>
        <v>-42143</v>
      </c>
      <c r="AU314" s="25" t="s">
        <v>202</v>
      </c>
    </row>
    <row r="315" spans="2:87">
      <c r="B315" t="s">
        <v>8181</v>
      </c>
      <c r="C315" s="25">
        <v>287761</v>
      </c>
      <c r="D315" s="25" t="s">
        <v>3591</v>
      </c>
      <c r="H315" s="25" t="s">
        <v>8182</v>
      </c>
      <c r="I315" s="25" t="s">
        <v>60</v>
      </c>
      <c r="T315" s="25" t="str">
        <f t="shared" si="17"/>
        <v xml:space="preserve">         </v>
      </c>
      <c r="W315" s="25" t="s">
        <v>82</v>
      </c>
      <c r="AG315" s="25" t="s">
        <v>8183</v>
      </c>
      <c r="AH315" s="25" t="str">
        <f t="shared" ref="AH315:AH377" si="19">CONCATENATE(X315," ",Y315," ",Z315," ",AA315," ",AB315," ",AC315," ",AD315," ",AE315," ",AF315," ",AG315)</f>
        <v xml:space="preserve">         Parque San Marcos</v>
      </c>
      <c r="AI315" s="25" t="s">
        <v>61</v>
      </c>
      <c r="AJ315" s="25" t="s">
        <v>61</v>
      </c>
      <c r="AK315" s="25" t="s">
        <v>615</v>
      </c>
      <c r="AP315" s="25">
        <v>2</v>
      </c>
      <c r="AQ315" s="34">
        <v>42143</v>
      </c>
      <c r="AS315" s="46">
        <f t="shared" si="18"/>
        <v>-42143</v>
      </c>
      <c r="AU315" s="25" t="s">
        <v>15</v>
      </c>
      <c r="AW315" s="38">
        <v>42139</v>
      </c>
      <c r="AX315" s="37" t="s">
        <v>8184</v>
      </c>
      <c r="AY315" s="38">
        <v>42145</v>
      </c>
    </row>
    <row r="316" spans="2:87">
      <c r="B316" t="s">
        <v>8185</v>
      </c>
      <c r="C316" s="25">
        <v>287360</v>
      </c>
      <c r="E316" s="25" t="s">
        <v>101</v>
      </c>
      <c r="H316" s="25" t="s">
        <v>8186</v>
      </c>
      <c r="I316" s="25" t="s">
        <v>3366</v>
      </c>
      <c r="T316" s="25" t="str">
        <f t="shared" si="17"/>
        <v xml:space="preserve">         </v>
      </c>
      <c r="W316" s="25" t="s">
        <v>8187</v>
      </c>
      <c r="X316" s="25" t="s">
        <v>63</v>
      </c>
      <c r="Y316" s="25">
        <v>43</v>
      </c>
      <c r="AB316" s="25">
        <v>37</v>
      </c>
      <c r="AD316" s="25">
        <v>49</v>
      </c>
      <c r="AE316" s="25" t="s">
        <v>66</v>
      </c>
      <c r="AH316" s="25" t="str">
        <f t="shared" si="19"/>
        <v xml:space="preserve">KR 43   37  49 SUR  </v>
      </c>
      <c r="AI316" s="25">
        <v>43431394</v>
      </c>
      <c r="AJ316" s="25" t="s">
        <v>61</v>
      </c>
      <c r="AK316" s="25" t="s">
        <v>147</v>
      </c>
      <c r="AP316" s="25">
        <v>9</v>
      </c>
      <c r="AQ316" s="34">
        <v>42143</v>
      </c>
      <c r="AS316" s="46">
        <f t="shared" si="18"/>
        <v>-42143</v>
      </c>
      <c r="AU316" s="25" t="s">
        <v>15</v>
      </c>
    </row>
    <row r="317" spans="2:87">
      <c r="B317" t="s">
        <v>8188</v>
      </c>
      <c r="C317" s="25">
        <v>287347</v>
      </c>
      <c r="D317" s="25" t="s">
        <v>3686</v>
      </c>
      <c r="E317" s="25" t="s">
        <v>3934</v>
      </c>
      <c r="H317" s="25" t="s">
        <v>8189</v>
      </c>
      <c r="I317" s="25" t="s">
        <v>3366</v>
      </c>
      <c r="T317" s="25" t="str">
        <f t="shared" si="17"/>
        <v xml:space="preserve">         </v>
      </c>
      <c r="W317" s="25" t="s">
        <v>8190</v>
      </c>
      <c r="X317" s="25" t="s">
        <v>80</v>
      </c>
      <c r="Y317" s="25">
        <v>37</v>
      </c>
      <c r="AA317" s="25" t="s">
        <v>66</v>
      </c>
      <c r="AB317" s="25">
        <v>43</v>
      </c>
      <c r="AC317" s="25" t="s">
        <v>83</v>
      </c>
      <c r="AD317" s="25">
        <v>67</v>
      </c>
      <c r="AH317" s="25" t="str">
        <f t="shared" si="19"/>
        <v xml:space="preserve">CL 37  SUR 43 A 67   </v>
      </c>
      <c r="AK317" s="25" t="s">
        <v>147</v>
      </c>
      <c r="AP317" s="25">
        <v>9</v>
      </c>
      <c r="AQ317" s="34">
        <v>42143</v>
      </c>
      <c r="AS317" s="46">
        <f t="shared" si="18"/>
        <v>-42143</v>
      </c>
      <c r="AU317" s="25" t="s">
        <v>15</v>
      </c>
    </row>
    <row r="318" spans="2:87">
      <c r="B318" t="s">
        <v>8191</v>
      </c>
      <c r="C318" s="25">
        <v>282255</v>
      </c>
      <c r="E318" s="25" t="s">
        <v>58</v>
      </c>
      <c r="H318" s="25" t="s">
        <v>8192</v>
      </c>
      <c r="I318" s="25" t="s">
        <v>3366</v>
      </c>
      <c r="T318" s="25" t="str">
        <f t="shared" si="17"/>
        <v xml:space="preserve">         </v>
      </c>
      <c r="W318" s="25" t="s">
        <v>8193</v>
      </c>
      <c r="X318" s="25" t="s">
        <v>80</v>
      </c>
      <c r="Y318" s="25">
        <v>40</v>
      </c>
      <c r="Z318" s="25" t="s">
        <v>83</v>
      </c>
      <c r="AA318" s="25" t="s">
        <v>66</v>
      </c>
      <c r="AB318" s="25">
        <v>45</v>
      </c>
      <c r="AC318" s="25" t="s">
        <v>83</v>
      </c>
      <c r="AD318" s="25">
        <v>37</v>
      </c>
      <c r="AH318" s="25" t="str">
        <f t="shared" si="19"/>
        <v xml:space="preserve">CL 40 A SUR 45 A 37   </v>
      </c>
      <c r="AI318" s="25">
        <v>8262143</v>
      </c>
      <c r="AJ318" s="25">
        <v>3317662</v>
      </c>
      <c r="AK318" s="25" t="s">
        <v>3530</v>
      </c>
      <c r="AP318" s="25">
        <v>8</v>
      </c>
      <c r="AQ318" s="34">
        <v>42128</v>
      </c>
      <c r="AS318" s="46">
        <f t="shared" si="18"/>
        <v>-42128</v>
      </c>
      <c r="AU318" s="25" t="s">
        <v>15</v>
      </c>
      <c r="AW318" s="38">
        <v>42124</v>
      </c>
      <c r="AX318" s="37" t="s">
        <v>8184</v>
      </c>
      <c r="AY318" s="38">
        <v>42144</v>
      </c>
    </row>
    <row r="319" spans="2:87">
      <c r="B319" t="s">
        <v>8194</v>
      </c>
      <c r="C319" s="25" t="s">
        <v>8195</v>
      </c>
      <c r="E319" s="25" t="s">
        <v>286</v>
      </c>
      <c r="H319" s="25" t="s">
        <v>8196</v>
      </c>
      <c r="I319" s="25" t="s">
        <v>3366</v>
      </c>
      <c r="T319" s="25" t="str">
        <f t="shared" si="17"/>
        <v xml:space="preserve">         </v>
      </c>
      <c r="W319" s="25" t="s">
        <v>8197</v>
      </c>
      <c r="X319" s="25" t="s">
        <v>80</v>
      </c>
      <c r="Y319" s="25">
        <v>37</v>
      </c>
      <c r="AA319" s="25" t="s">
        <v>66</v>
      </c>
      <c r="AB319" s="25">
        <v>45</v>
      </c>
      <c r="AC319" s="25" t="s">
        <v>83</v>
      </c>
      <c r="AH319" s="25" t="str">
        <f t="shared" si="19"/>
        <v xml:space="preserve">CL 37  SUR 45 A    </v>
      </c>
      <c r="AI319" s="25" t="s">
        <v>61</v>
      </c>
      <c r="AJ319" s="25" t="s">
        <v>61</v>
      </c>
      <c r="AK319" s="25" t="s">
        <v>3530</v>
      </c>
      <c r="AP319" s="25">
        <v>8</v>
      </c>
      <c r="AQ319" s="34">
        <v>42138</v>
      </c>
      <c r="AS319" s="46">
        <f t="shared" si="18"/>
        <v>-42138</v>
      </c>
      <c r="AU319" s="25" t="s">
        <v>15</v>
      </c>
      <c r="AV319" s="25" t="s">
        <v>8198</v>
      </c>
    </row>
    <row r="320" spans="2:87">
      <c r="B320" t="s">
        <v>8199</v>
      </c>
      <c r="C320" s="25">
        <v>285742</v>
      </c>
      <c r="E320" s="25" t="s">
        <v>101</v>
      </c>
      <c r="H320" s="25" t="s">
        <v>7819</v>
      </c>
      <c r="I320" s="25" t="s">
        <v>3366</v>
      </c>
      <c r="T320" s="25" t="str">
        <f t="shared" si="17"/>
        <v xml:space="preserve">         </v>
      </c>
      <c r="W320" s="25" t="s">
        <v>8200</v>
      </c>
      <c r="X320" s="25" t="s">
        <v>63</v>
      </c>
      <c r="Y320" s="25">
        <v>43</v>
      </c>
      <c r="AB320" s="25">
        <v>35</v>
      </c>
      <c r="AD320" s="25">
        <v>68</v>
      </c>
      <c r="AH320" s="25" t="str">
        <f t="shared" si="19"/>
        <v xml:space="preserve">KR 43   35  68   </v>
      </c>
      <c r="AK320" s="25" t="s">
        <v>147</v>
      </c>
      <c r="AP320" s="25">
        <v>9</v>
      </c>
      <c r="AQ320" s="34">
        <v>42137</v>
      </c>
      <c r="AS320" s="46">
        <f t="shared" si="18"/>
        <v>-42137</v>
      </c>
      <c r="AU320" s="25" t="s">
        <v>15</v>
      </c>
    </row>
    <row r="321" spans="2:51">
      <c r="B321" t="s">
        <v>8201</v>
      </c>
      <c r="C321" s="25">
        <v>285741</v>
      </c>
      <c r="E321" s="25" t="s">
        <v>101</v>
      </c>
      <c r="H321" s="25" t="s">
        <v>7819</v>
      </c>
      <c r="I321" s="25" t="s">
        <v>3366</v>
      </c>
      <c r="T321" s="25" t="str">
        <f t="shared" si="17"/>
        <v xml:space="preserve">         </v>
      </c>
      <c r="W321" s="25" t="s">
        <v>8202</v>
      </c>
      <c r="X321" s="25" t="s">
        <v>63</v>
      </c>
      <c r="Y321" s="25">
        <v>43</v>
      </c>
      <c r="AB321" s="25">
        <v>36</v>
      </c>
      <c r="AD321" s="25">
        <v>17</v>
      </c>
      <c r="AE321" s="25" t="s">
        <v>66</v>
      </c>
      <c r="AH321" s="25" t="str">
        <f t="shared" si="19"/>
        <v xml:space="preserve">KR 43   36  17 SUR  </v>
      </c>
      <c r="AK321" s="25" t="s">
        <v>147</v>
      </c>
      <c r="AP321" s="25">
        <v>9</v>
      </c>
      <c r="AQ321" s="34">
        <v>42137</v>
      </c>
      <c r="AS321" s="46">
        <f t="shared" si="18"/>
        <v>-42137</v>
      </c>
      <c r="AU321" s="25" t="s">
        <v>15</v>
      </c>
    </row>
    <row r="322" spans="2:51">
      <c r="B322" t="s">
        <v>8203</v>
      </c>
      <c r="C322" s="25">
        <v>285390</v>
      </c>
      <c r="E322" s="25" t="s">
        <v>101</v>
      </c>
      <c r="H322" s="25" t="s">
        <v>7819</v>
      </c>
      <c r="I322" s="25" t="s">
        <v>3366</v>
      </c>
      <c r="T322" s="25" t="str">
        <f t="shared" ref="T322:T364" si="20">CONCATENATE(J322," ",K322," ",L322," ",M322," ",N322," ",O322," ",P322," ",Q322," ",AF322," ",S322)</f>
        <v xml:space="preserve">         </v>
      </c>
      <c r="W322" s="25" t="s">
        <v>8204</v>
      </c>
      <c r="X322" s="25" t="s">
        <v>80</v>
      </c>
      <c r="Y322" s="25">
        <v>36</v>
      </c>
      <c r="AA322" s="25" t="s">
        <v>66</v>
      </c>
      <c r="AG322" s="25" t="s">
        <v>6757</v>
      </c>
      <c r="AH322" s="25" t="str">
        <f t="shared" si="19"/>
        <v>CL 36  SUR      Piso 2</v>
      </c>
      <c r="AK322" s="25" t="s">
        <v>147</v>
      </c>
      <c r="AP322" s="25">
        <v>9</v>
      </c>
      <c r="AQ322" s="34">
        <v>42136</v>
      </c>
      <c r="AS322" s="46">
        <f t="shared" si="18"/>
        <v>-42136</v>
      </c>
      <c r="AT322" s="25" t="s">
        <v>3256</v>
      </c>
      <c r="AU322" s="25" t="s">
        <v>15</v>
      </c>
    </row>
    <row r="323" spans="2:51">
      <c r="B323" t="s">
        <v>8205</v>
      </c>
      <c r="C323" s="25">
        <v>286477</v>
      </c>
      <c r="E323" s="25" t="s">
        <v>101</v>
      </c>
      <c r="H323" s="25" t="s">
        <v>8009</v>
      </c>
      <c r="I323" s="25" t="s">
        <v>3366</v>
      </c>
      <c r="T323" s="25" t="str">
        <f t="shared" si="20"/>
        <v xml:space="preserve">         </v>
      </c>
      <c r="W323" s="25" t="s">
        <v>8206</v>
      </c>
      <c r="AG323" s="25" t="s">
        <v>8207</v>
      </c>
      <c r="AH323" s="25" t="str">
        <f t="shared" si="19"/>
        <v xml:space="preserve">         Pasaje del Ley</v>
      </c>
      <c r="AK323" s="25" t="s">
        <v>147</v>
      </c>
      <c r="AP323" s="25">
        <v>9</v>
      </c>
      <c r="AQ323" s="34">
        <v>42138</v>
      </c>
      <c r="AS323" s="46">
        <f t="shared" si="18"/>
        <v>-42138</v>
      </c>
      <c r="AU323" s="25" t="s">
        <v>15</v>
      </c>
      <c r="AV323" s="25" t="s">
        <v>8198</v>
      </c>
    </row>
    <row r="324" spans="2:51">
      <c r="B324" t="s">
        <v>8208</v>
      </c>
      <c r="C324" s="25">
        <v>286325</v>
      </c>
      <c r="E324" s="25" t="s">
        <v>58</v>
      </c>
      <c r="H324" s="25" t="s">
        <v>8209</v>
      </c>
      <c r="I324" s="25" t="s">
        <v>231</v>
      </c>
      <c r="T324" s="25" t="str">
        <f t="shared" si="20"/>
        <v xml:space="preserve">         </v>
      </c>
      <c r="W324" s="25" t="s">
        <v>82</v>
      </c>
      <c r="X324" s="25" t="s">
        <v>63</v>
      </c>
      <c r="Y324" s="25">
        <v>42</v>
      </c>
      <c r="Z324" s="25" t="s">
        <v>198</v>
      </c>
      <c r="AB324" s="25">
        <v>48</v>
      </c>
      <c r="AC324" s="25" t="s">
        <v>81</v>
      </c>
      <c r="AD324" s="25">
        <v>45</v>
      </c>
      <c r="AE324" s="25" t="s">
        <v>66</v>
      </c>
      <c r="AG324" s="25" t="s">
        <v>8076</v>
      </c>
      <c r="AH324" s="25" t="str">
        <f t="shared" si="19"/>
        <v>KR 42 BB  48 C 45 SUR  Apto 104</v>
      </c>
      <c r="AI324" s="25" t="s">
        <v>61</v>
      </c>
      <c r="AJ324" s="25" t="s">
        <v>61</v>
      </c>
      <c r="AK324" s="25" t="s">
        <v>147</v>
      </c>
      <c r="AP324" s="25">
        <v>9</v>
      </c>
      <c r="AQ324" s="34">
        <v>42138</v>
      </c>
      <c r="AS324" s="46">
        <f t="shared" si="18"/>
        <v>-42138</v>
      </c>
      <c r="AU324" s="25" t="s">
        <v>15</v>
      </c>
    </row>
    <row r="325" spans="2:51">
      <c r="B325" t="s">
        <v>8210</v>
      </c>
      <c r="C325" s="25">
        <v>286928</v>
      </c>
      <c r="D325" s="25" t="s">
        <v>172</v>
      </c>
      <c r="H325" s="25" t="s">
        <v>8211</v>
      </c>
      <c r="I325" s="25" t="s">
        <v>3366</v>
      </c>
      <c r="T325" s="25" t="str">
        <f t="shared" si="20"/>
        <v xml:space="preserve">         </v>
      </c>
      <c r="W325" s="25" t="s">
        <v>8212</v>
      </c>
      <c r="AG325" s="25" t="s">
        <v>8213</v>
      </c>
      <c r="AH325" s="25" t="str">
        <f t="shared" si="19"/>
        <v xml:space="preserve">         Barrio la inmaculada</v>
      </c>
      <c r="AK325" s="25" t="s">
        <v>311</v>
      </c>
      <c r="AP325" s="25">
        <v>5</v>
      </c>
      <c r="AQ325" s="34">
        <v>42139</v>
      </c>
      <c r="AS325" s="46">
        <f t="shared" si="18"/>
        <v>-42139</v>
      </c>
      <c r="AU325" s="25" t="s">
        <v>15</v>
      </c>
      <c r="AV325" s="25" t="s">
        <v>8214</v>
      </c>
    </row>
    <row r="326" spans="2:51">
      <c r="B326" t="s">
        <v>8215</v>
      </c>
      <c r="C326" s="25">
        <v>286306</v>
      </c>
      <c r="D326" s="25" t="s">
        <v>3686</v>
      </c>
      <c r="H326" s="25" t="s">
        <v>8216</v>
      </c>
      <c r="I326" s="25" t="s">
        <v>3247</v>
      </c>
      <c r="S326" s="25" t="s">
        <v>8217</v>
      </c>
      <c r="T326" s="25" t="str">
        <f t="shared" si="20"/>
        <v xml:space="preserve">         Sector los Lucas Predio 735</v>
      </c>
      <c r="U326" s="25" t="s">
        <v>61</v>
      </c>
      <c r="V326" s="25">
        <v>3187157479</v>
      </c>
      <c r="W326" s="25" t="s">
        <v>8218</v>
      </c>
      <c r="AG326" s="25" t="s">
        <v>8219</v>
      </c>
      <c r="AH326" s="25" t="str">
        <f t="shared" si="19"/>
        <v xml:space="preserve">         Sector los lucas</v>
      </c>
      <c r="AK326" s="25" t="s">
        <v>191</v>
      </c>
      <c r="AL326" s="25" t="s">
        <v>191</v>
      </c>
      <c r="AP326" s="25">
        <v>11</v>
      </c>
      <c r="AQ326" s="34">
        <v>42138</v>
      </c>
      <c r="AS326" s="46">
        <f t="shared" ref="AS326:AS389" si="21">+AR326-AQ326</f>
        <v>-42138</v>
      </c>
      <c r="AU326" s="25" t="s">
        <v>15</v>
      </c>
      <c r="AW326" s="38">
        <v>42159</v>
      </c>
      <c r="AX326" s="37" t="s">
        <v>8220</v>
      </c>
      <c r="AY326" s="38">
        <v>42159</v>
      </c>
    </row>
    <row r="327" spans="2:51">
      <c r="B327" t="s">
        <v>8221</v>
      </c>
      <c r="C327" s="25">
        <v>286667</v>
      </c>
      <c r="E327" s="25" t="s">
        <v>58</v>
      </c>
      <c r="H327" s="25" t="s">
        <v>8222</v>
      </c>
      <c r="I327" s="25" t="s">
        <v>134</v>
      </c>
      <c r="T327" s="25" t="str">
        <f t="shared" si="20"/>
        <v xml:space="preserve">         </v>
      </c>
      <c r="W327" s="25" t="s">
        <v>8223</v>
      </c>
      <c r="X327" s="25" t="s">
        <v>146</v>
      </c>
      <c r="Y327" s="25">
        <v>35</v>
      </c>
      <c r="AA327" s="25" t="s">
        <v>66</v>
      </c>
      <c r="AB327" s="25">
        <v>30</v>
      </c>
      <c r="AD327" s="25">
        <v>33</v>
      </c>
      <c r="AH327" s="25" t="str">
        <f t="shared" si="19"/>
        <v xml:space="preserve">TR 35  SUR 30  33   </v>
      </c>
      <c r="AK327" s="25" t="s">
        <v>262</v>
      </c>
      <c r="AP327" s="25">
        <v>3</v>
      </c>
      <c r="AQ327" s="34">
        <v>42138</v>
      </c>
      <c r="AS327" s="46">
        <f t="shared" si="21"/>
        <v>-42138</v>
      </c>
      <c r="AU327" s="25" t="s">
        <v>15</v>
      </c>
    </row>
    <row r="328" spans="2:51">
      <c r="B328" t="s">
        <v>8224</v>
      </c>
      <c r="C328" s="25">
        <v>286630</v>
      </c>
      <c r="E328" s="25" t="s">
        <v>101</v>
      </c>
      <c r="H328" s="25" t="s">
        <v>8225</v>
      </c>
      <c r="I328" s="25" t="s">
        <v>8226</v>
      </c>
      <c r="J328" s="25" t="s">
        <v>63</v>
      </c>
      <c r="K328" s="25">
        <v>40</v>
      </c>
      <c r="L328" s="25" t="s">
        <v>83</v>
      </c>
      <c r="N328" s="25">
        <v>40</v>
      </c>
      <c r="P328" s="25">
        <v>100</v>
      </c>
      <c r="Q328" s="25" t="s">
        <v>66</v>
      </c>
      <c r="T328" s="25" t="str">
        <f t="shared" si="20"/>
        <v xml:space="preserve">KR 40 A  40  100 SUR  </v>
      </c>
      <c r="W328" s="25" t="s">
        <v>8227</v>
      </c>
      <c r="X328" s="25" t="s">
        <v>63</v>
      </c>
      <c r="Y328" s="25">
        <v>40</v>
      </c>
      <c r="Z328" s="25" t="s">
        <v>83</v>
      </c>
      <c r="AB328" s="25">
        <v>44</v>
      </c>
      <c r="AH328" s="25" t="str">
        <f t="shared" si="19"/>
        <v xml:space="preserve">KR 40 A  44     </v>
      </c>
      <c r="AK328" s="25" t="s">
        <v>67</v>
      </c>
      <c r="AP328" s="25">
        <v>7</v>
      </c>
      <c r="AQ328" s="34">
        <v>42138</v>
      </c>
      <c r="AS328" s="46">
        <f t="shared" si="21"/>
        <v>-42138</v>
      </c>
      <c r="AU328" s="25" t="s">
        <v>15</v>
      </c>
    </row>
    <row r="329" spans="2:51">
      <c r="B329" t="s">
        <v>8228</v>
      </c>
      <c r="C329" s="25">
        <v>286921</v>
      </c>
      <c r="E329" s="25" t="s">
        <v>101</v>
      </c>
      <c r="H329" s="25" t="s">
        <v>7819</v>
      </c>
      <c r="I329" s="25" t="s">
        <v>3366</v>
      </c>
      <c r="T329" s="25" t="str">
        <f t="shared" si="20"/>
        <v xml:space="preserve">         </v>
      </c>
      <c r="W329" s="25" t="s">
        <v>8229</v>
      </c>
      <c r="X329" s="25" t="s">
        <v>146</v>
      </c>
      <c r="Y329" s="25">
        <v>33</v>
      </c>
      <c r="Z329" s="25" t="s">
        <v>104</v>
      </c>
      <c r="AA329" s="25" t="s">
        <v>66</v>
      </c>
      <c r="AB329" s="25">
        <v>39</v>
      </c>
      <c r="AD329" s="25">
        <v>6</v>
      </c>
      <c r="AH329" s="25" t="str">
        <f t="shared" si="19"/>
        <v xml:space="preserve">TR 33 B SUR 39  6   </v>
      </c>
      <c r="AK329" s="25" t="s">
        <v>147</v>
      </c>
      <c r="AP329" s="25">
        <v>9</v>
      </c>
      <c r="AQ329" s="34">
        <v>42139</v>
      </c>
      <c r="AS329" s="46">
        <f t="shared" si="21"/>
        <v>-42139</v>
      </c>
      <c r="AU329" s="25" t="s">
        <v>15</v>
      </c>
    </row>
    <row r="330" spans="2:51">
      <c r="B330" t="s">
        <v>8230</v>
      </c>
      <c r="C330" s="25">
        <v>286927</v>
      </c>
      <c r="E330" s="25" t="s">
        <v>101</v>
      </c>
      <c r="H330" s="25" t="s">
        <v>7819</v>
      </c>
      <c r="I330" s="25" t="s">
        <v>3366</v>
      </c>
      <c r="T330" s="25" t="str">
        <f t="shared" si="20"/>
        <v xml:space="preserve">         </v>
      </c>
      <c r="W330" s="25" t="s">
        <v>8231</v>
      </c>
      <c r="X330" s="25" t="s">
        <v>80</v>
      </c>
      <c r="Y330" s="25">
        <v>38</v>
      </c>
      <c r="AA330" s="25" t="s">
        <v>66</v>
      </c>
      <c r="AB330" s="25">
        <v>35</v>
      </c>
      <c r="AD330" s="25">
        <v>52</v>
      </c>
      <c r="AH330" s="25" t="str">
        <f t="shared" si="19"/>
        <v xml:space="preserve">CL 38  SUR 35  52   </v>
      </c>
      <c r="AK330" s="25" t="s">
        <v>147</v>
      </c>
      <c r="AP330" s="25">
        <v>9</v>
      </c>
      <c r="AQ330" s="34">
        <v>42139</v>
      </c>
      <c r="AS330" s="46">
        <f t="shared" si="21"/>
        <v>-42139</v>
      </c>
      <c r="AU330" s="25" t="s">
        <v>15</v>
      </c>
    </row>
    <row r="331" spans="2:51">
      <c r="B331" t="s">
        <v>8232</v>
      </c>
      <c r="C331" s="25" t="s">
        <v>8233</v>
      </c>
      <c r="D331" s="25" t="s">
        <v>3686</v>
      </c>
      <c r="H331" s="25" t="s">
        <v>8234</v>
      </c>
      <c r="I331" s="25" t="s">
        <v>60</v>
      </c>
      <c r="T331" s="25" t="str">
        <f t="shared" si="20"/>
        <v xml:space="preserve">         </v>
      </c>
      <c r="W331" s="25" t="s">
        <v>8235</v>
      </c>
      <c r="AG331" s="25" t="s">
        <v>8236</v>
      </c>
      <c r="AH331" s="25" t="str">
        <f t="shared" si="19"/>
        <v xml:space="preserve">         Sector Barrio Nuevo</v>
      </c>
      <c r="AI331" s="25" t="s">
        <v>61</v>
      </c>
      <c r="AJ331" s="25">
        <v>2883288</v>
      </c>
      <c r="AK331" s="25" t="s">
        <v>74</v>
      </c>
      <c r="AP331" s="25">
        <v>6</v>
      </c>
      <c r="AQ331" s="34">
        <v>42143</v>
      </c>
      <c r="AS331" s="46">
        <f t="shared" si="21"/>
        <v>-42143</v>
      </c>
      <c r="AU331" s="25" t="s">
        <v>15</v>
      </c>
    </row>
    <row r="332" spans="2:51">
      <c r="B332" t="s">
        <v>8237</v>
      </c>
      <c r="C332" s="25">
        <v>286926</v>
      </c>
      <c r="E332" s="25" t="s">
        <v>101</v>
      </c>
      <c r="H332" s="25" t="s">
        <v>7819</v>
      </c>
      <c r="I332" s="25" t="s">
        <v>3366</v>
      </c>
      <c r="T332" s="25" t="str">
        <f t="shared" si="20"/>
        <v xml:space="preserve">         </v>
      </c>
      <c r="W332" s="25" t="s">
        <v>8238</v>
      </c>
      <c r="X332" s="25" t="s">
        <v>146</v>
      </c>
      <c r="Y332" s="25">
        <v>33</v>
      </c>
      <c r="Z332" s="25" t="s">
        <v>104</v>
      </c>
      <c r="AA332" s="25" t="s">
        <v>66</v>
      </c>
      <c r="AB332" s="25">
        <v>34</v>
      </c>
      <c r="AD332" s="25">
        <v>50</v>
      </c>
      <c r="AH332" s="25" t="str">
        <f t="shared" si="19"/>
        <v xml:space="preserve">TR 33 B SUR 34  50   </v>
      </c>
      <c r="AK332" s="25" t="s">
        <v>147</v>
      </c>
      <c r="AP332" s="25">
        <v>9</v>
      </c>
      <c r="AQ332" s="34">
        <v>42139</v>
      </c>
      <c r="AS332" s="46">
        <f t="shared" si="21"/>
        <v>-42139</v>
      </c>
      <c r="AU332" s="25" t="s">
        <v>1735</v>
      </c>
    </row>
    <row r="333" spans="2:51">
      <c r="B333" t="s">
        <v>8239</v>
      </c>
      <c r="C333" s="25">
        <v>286925</v>
      </c>
      <c r="E333" s="25" t="s">
        <v>101</v>
      </c>
      <c r="H333" s="25" t="s">
        <v>7819</v>
      </c>
      <c r="I333" s="25" t="s">
        <v>3366</v>
      </c>
      <c r="T333" s="25" t="str">
        <f t="shared" si="20"/>
        <v xml:space="preserve">         </v>
      </c>
      <c r="W333" s="25" t="s">
        <v>8240</v>
      </c>
      <c r="X333" s="25" t="s">
        <v>146</v>
      </c>
      <c r="Y333" s="25">
        <v>35</v>
      </c>
      <c r="AB333" s="25">
        <v>38</v>
      </c>
      <c r="AD333" s="25">
        <v>45</v>
      </c>
      <c r="AE333" s="25" t="s">
        <v>66</v>
      </c>
      <c r="AH333" s="25" t="str">
        <f>CONCATENATE(X333," ",Y333," ",Z333," ",AA333," ",AB333," ",AC333," ",AD333," ",AE333," ",AF333," ",AG333)</f>
        <v xml:space="preserve">TR 35   38  45 SUR  </v>
      </c>
      <c r="AK333" s="25" t="s">
        <v>211</v>
      </c>
      <c r="AP333" s="25">
        <v>9</v>
      </c>
      <c r="AQ333" s="34">
        <v>42139</v>
      </c>
      <c r="AS333" s="46">
        <f t="shared" si="21"/>
        <v>-42139</v>
      </c>
      <c r="AU333" s="25" t="s">
        <v>15</v>
      </c>
    </row>
    <row r="334" spans="2:51">
      <c r="B334" t="s">
        <v>8241</v>
      </c>
      <c r="C334" s="25">
        <v>286924</v>
      </c>
      <c r="E334" s="25" t="s">
        <v>101</v>
      </c>
      <c r="H334" s="25" t="s">
        <v>7819</v>
      </c>
      <c r="I334" s="25" t="s">
        <v>3366</v>
      </c>
      <c r="T334" s="25" t="str">
        <f t="shared" si="20"/>
        <v xml:space="preserve">         </v>
      </c>
      <c r="W334" s="25" t="s">
        <v>8242</v>
      </c>
      <c r="X334" s="25" t="s">
        <v>80</v>
      </c>
      <c r="Y334" s="25">
        <v>36</v>
      </c>
      <c r="AA334" s="25" t="s">
        <v>66</v>
      </c>
      <c r="AB334" s="25">
        <v>41</v>
      </c>
      <c r="AD334" s="25">
        <v>64</v>
      </c>
      <c r="AH334" s="25" t="str">
        <f>CONCATENATE(X334," ",Y334," ",Z334," ",AA334," ",AB334," ",AC334," ",AD334," ",AE334," ",AF334," ",AG334)</f>
        <v xml:space="preserve">CL 36  SUR 41  64   </v>
      </c>
      <c r="AK334" s="25" t="s">
        <v>147</v>
      </c>
      <c r="AP334" s="25">
        <v>9</v>
      </c>
      <c r="AQ334" s="34">
        <v>42139</v>
      </c>
      <c r="AS334" s="46">
        <f t="shared" si="21"/>
        <v>-42139</v>
      </c>
      <c r="AU334" s="25" t="s">
        <v>1735</v>
      </c>
    </row>
    <row r="335" spans="2:51">
      <c r="B335" t="s">
        <v>8243</v>
      </c>
      <c r="C335" s="25">
        <v>286923</v>
      </c>
      <c r="E335" s="25" t="s">
        <v>101</v>
      </c>
      <c r="H335" s="25" t="s">
        <v>7819</v>
      </c>
      <c r="I335" s="25" t="s">
        <v>3366</v>
      </c>
      <c r="T335" s="25" t="str">
        <f t="shared" si="20"/>
        <v xml:space="preserve">         </v>
      </c>
      <c r="W335" s="25" t="s">
        <v>8244</v>
      </c>
      <c r="X335" s="25" t="s">
        <v>63</v>
      </c>
      <c r="Y335" s="25">
        <v>43</v>
      </c>
      <c r="Z335" s="25" t="s">
        <v>83</v>
      </c>
      <c r="AB335" s="25">
        <v>36</v>
      </c>
      <c r="AD335" s="25">
        <v>39</v>
      </c>
      <c r="AE335" s="25" t="s">
        <v>66</v>
      </c>
      <c r="AH335" s="25" t="str">
        <f>CONCATENATE(X335," ",Y335," ",Z335," ",AA335," ",AB335," ",AC335," ",AD335," ",AE335," ",AF335," ",AG335)</f>
        <v xml:space="preserve">KR 43 A  36  39 SUR  </v>
      </c>
      <c r="AK335" s="25" t="s">
        <v>147</v>
      </c>
      <c r="AP335" s="25">
        <v>9</v>
      </c>
      <c r="AQ335" s="34">
        <v>42139</v>
      </c>
      <c r="AS335" s="46">
        <f t="shared" si="21"/>
        <v>-42139</v>
      </c>
      <c r="AU335" s="25" t="s">
        <v>15</v>
      </c>
    </row>
    <row r="336" spans="2:51">
      <c r="B336" t="s">
        <v>8245</v>
      </c>
      <c r="C336" s="25">
        <v>286922</v>
      </c>
      <c r="E336" s="25" t="s">
        <v>101</v>
      </c>
      <c r="H336" s="25" t="s">
        <v>7819</v>
      </c>
      <c r="I336" s="25" t="s">
        <v>3366</v>
      </c>
      <c r="T336" s="25" t="str">
        <f t="shared" si="20"/>
        <v xml:space="preserve">         </v>
      </c>
      <c r="W336" s="25" t="s">
        <v>8246</v>
      </c>
      <c r="X336" s="25" t="s">
        <v>80</v>
      </c>
      <c r="Y336" s="25">
        <v>35</v>
      </c>
      <c r="AA336" s="25" t="s">
        <v>66</v>
      </c>
      <c r="AB336" s="25">
        <v>43</v>
      </c>
      <c r="AD336" s="25">
        <v>36</v>
      </c>
      <c r="AH336" s="25" t="str">
        <f>CONCATENATE(X336," ",Y336," ",Z336," ",AA336," ",AB336," ",AC336," ",AD336," ",AE336," ",AF336," ",AG336)</f>
        <v xml:space="preserve">CL 35  SUR 43  36   </v>
      </c>
      <c r="AK336" s="25" t="s">
        <v>147</v>
      </c>
      <c r="AP336" s="25">
        <v>9</v>
      </c>
      <c r="AQ336" s="34">
        <v>42139</v>
      </c>
      <c r="AS336" s="46">
        <f t="shared" si="21"/>
        <v>-42139</v>
      </c>
      <c r="AU336" s="25" t="s">
        <v>15</v>
      </c>
    </row>
    <row r="337" spans="2:51">
      <c r="B337" t="s">
        <v>8247</v>
      </c>
      <c r="C337" s="25">
        <v>288631</v>
      </c>
      <c r="E337" s="25" t="s">
        <v>3934</v>
      </c>
      <c r="H337" s="25" t="s">
        <v>8248</v>
      </c>
      <c r="I337" s="25" t="s">
        <v>231</v>
      </c>
      <c r="T337" s="25" t="str">
        <f t="shared" si="20"/>
        <v xml:space="preserve">        Jesus de la buena esperanza </v>
      </c>
      <c r="W337" s="25" t="s">
        <v>8249</v>
      </c>
      <c r="X337" s="25" t="s">
        <v>80</v>
      </c>
      <c r="Y337" s="25">
        <v>40</v>
      </c>
      <c r="AA337" s="25" t="s">
        <v>64</v>
      </c>
      <c r="AB337" s="25">
        <v>25</v>
      </c>
      <c r="AD337" s="25">
        <v>62</v>
      </c>
      <c r="AF337" s="25" t="s">
        <v>8250</v>
      </c>
      <c r="AG337" s="25" t="s">
        <v>8251</v>
      </c>
      <c r="AH337" s="25" t="str">
        <f t="shared" si="19"/>
        <v>CL 40  - 25  62  Jesus de la buena esperanza Casa 132</v>
      </c>
      <c r="AK337" s="25" t="s">
        <v>74</v>
      </c>
      <c r="AP337" s="25">
        <v>6</v>
      </c>
      <c r="AQ337" s="34">
        <v>42145</v>
      </c>
      <c r="AS337" s="46">
        <f t="shared" si="21"/>
        <v>-42145</v>
      </c>
      <c r="AU337" s="25" t="s">
        <v>15</v>
      </c>
    </row>
    <row r="338" spans="2:51">
      <c r="B338" t="s">
        <v>8252</v>
      </c>
      <c r="C338" s="25" t="s">
        <v>8253</v>
      </c>
      <c r="D338" s="25" t="s">
        <v>94</v>
      </c>
      <c r="H338" s="25" t="s">
        <v>8254</v>
      </c>
      <c r="I338" s="25" t="s">
        <v>3366</v>
      </c>
      <c r="T338" s="25" t="str">
        <f t="shared" si="20"/>
        <v xml:space="preserve">         </v>
      </c>
      <c r="W338" s="25" t="s">
        <v>8255</v>
      </c>
      <c r="X338" s="25" t="s">
        <v>80</v>
      </c>
      <c r="Y338" s="25">
        <v>25</v>
      </c>
      <c r="AB338" s="25">
        <v>20</v>
      </c>
      <c r="AD338" s="25">
        <v>17</v>
      </c>
      <c r="AH338" s="25" t="str">
        <f t="shared" si="19"/>
        <v xml:space="preserve">CL 25   20  17   </v>
      </c>
      <c r="AK338" s="25" t="s">
        <v>184</v>
      </c>
      <c r="AP338" s="25">
        <v>4</v>
      </c>
      <c r="AQ338" s="34">
        <v>42145</v>
      </c>
      <c r="AS338" s="46">
        <f t="shared" si="21"/>
        <v>-42145</v>
      </c>
      <c r="AU338" s="25" t="s">
        <v>15</v>
      </c>
      <c r="AW338" s="38">
        <v>42139</v>
      </c>
      <c r="AX338" s="37" t="s">
        <v>7375</v>
      </c>
      <c r="AY338" s="38">
        <v>42145</v>
      </c>
    </row>
    <row r="339" spans="2:51">
      <c r="B339" t="s">
        <v>8256</v>
      </c>
      <c r="C339" s="25">
        <v>288998</v>
      </c>
      <c r="E339" s="25" t="s">
        <v>3934</v>
      </c>
      <c r="H339" s="25" t="s">
        <v>8257</v>
      </c>
      <c r="I339" s="25" t="s">
        <v>8258</v>
      </c>
      <c r="T339" s="25" t="str">
        <f t="shared" si="20"/>
        <v xml:space="preserve">         </v>
      </c>
      <c r="W339" s="25" t="s">
        <v>8259</v>
      </c>
      <c r="X339" s="25" t="s">
        <v>63</v>
      </c>
      <c r="Y339" s="25">
        <v>42</v>
      </c>
      <c r="Z339" s="25" t="s">
        <v>83</v>
      </c>
      <c r="AB339" s="25">
        <v>26</v>
      </c>
      <c r="AC339" s="25" t="s">
        <v>83</v>
      </c>
      <c r="AD339" s="25">
        <v>110</v>
      </c>
      <c r="AE339" s="25" t="s">
        <v>66</v>
      </c>
      <c r="AH339" s="25" t="str">
        <f t="shared" si="19"/>
        <v xml:space="preserve">KR 42 A  26 A 110 SUR  </v>
      </c>
      <c r="AK339" s="25" t="s">
        <v>635</v>
      </c>
      <c r="AP339" s="25">
        <v>3</v>
      </c>
      <c r="AQ339" s="34">
        <v>42145</v>
      </c>
      <c r="AS339" s="46">
        <f t="shared" si="21"/>
        <v>-42145</v>
      </c>
      <c r="AU339" s="25" t="s">
        <v>15</v>
      </c>
      <c r="AW339" s="38">
        <v>42144</v>
      </c>
      <c r="AX339" s="37" t="s">
        <v>8260</v>
      </c>
      <c r="AY339" s="38">
        <v>42145</v>
      </c>
    </row>
    <row r="340" spans="2:51">
      <c r="B340" t="s">
        <v>8261</v>
      </c>
      <c r="C340" s="25">
        <v>287314</v>
      </c>
      <c r="D340" s="25" t="s">
        <v>3591</v>
      </c>
      <c r="H340" s="25" t="s">
        <v>8262</v>
      </c>
      <c r="I340" s="25" t="s">
        <v>8263</v>
      </c>
      <c r="J340" s="25" t="s">
        <v>80</v>
      </c>
      <c r="K340" s="25">
        <v>48</v>
      </c>
      <c r="L340" s="25" t="s">
        <v>315</v>
      </c>
      <c r="M340" s="25" t="s">
        <v>66</v>
      </c>
      <c r="N340" s="25">
        <v>42</v>
      </c>
      <c r="O340" s="25" t="s">
        <v>170</v>
      </c>
      <c r="P340" s="25">
        <v>32</v>
      </c>
      <c r="S340" s="25" t="s">
        <v>7454</v>
      </c>
      <c r="T340" s="25" t="str">
        <f t="shared" si="20"/>
        <v>CL 48 E SUR 42 D 32   Apto 403</v>
      </c>
      <c r="U340" s="25">
        <v>1037599921</v>
      </c>
      <c r="V340" s="25" t="s">
        <v>8264</v>
      </c>
      <c r="W340" s="25" t="s">
        <v>82</v>
      </c>
      <c r="AH340" s="25" t="str">
        <f t="shared" si="19"/>
        <v xml:space="preserve">         </v>
      </c>
      <c r="AK340" s="25" t="s">
        <v>225</v>
      </c>
      <c r="AP340" s="25">
        <v>7</v>
      </c>
      <c r="AQ340" s="34">
        <v>42143</v>
      </c>
      <c r="AS340" s="46">
        <f t="shared" si="21"/>
        <v>-42143</v>
      </c>
      <c r="AU340" s="25" t="s">
        <v>15</v>
      </c>
    </row>
    <row r="341" spans="2:51">
      <c r="B341" t="s">
        <v>8265</v>
      </c>
      <c r="C341" s="25">
        <v>287307</v>
      </c>
      <c r="D341" s="25" t="s">
        <v>3538</v>
      </c>
      <c r="H341" s="25" t="s">
        <v>8266</v>
      </c>
      <c r="I341" s="25" t="s">
        <v>3366</v>
      </c>
      <c r="T341" s="25" t="str">
        <f t="shared" si="20"/>
        <v xml:space="preserve">         </v>
      </c>
      <c r="W341" s="25" t="s">
        <v>82</v>
      </c>
      <c r="AG341" s="25" t="s">
        <v>8267</v>
      </c>
      <c r="AH341" s="25" t="str">
        <f t="shared" si="19"/>
        <v xml:space="preserve">         Ojo de Sal</v>
      </c>
      <c r="AK341" s="25" t="s">
        <v>363</v>
      </c>
      <c r="AL341" s="25" t="s">
        <v>363</v>
      </c>
      <c r="AP341" s="25">
        <v>13</v>
      </c>
      <c r="AQ341" s="34">
        <v>42143</v>
      </c>
      <c r="AS341" s="46">
        <f t="shared" si="21"/>
        <v>-42143</v>
      </c>
      <c r="AU341" s="25" t="s">
        <v>15</v>
      </c>
    </row>
    <row r="342" spans="2:51">
      <c r="B342" t="s">
        <v>8268</v>
      </c>
      <c r="C342" s="25">
        <v>286063</v>
      </c>
      <c r="D342" s="25" t="s">
        <v>94</v>
      </c>
      <c r="E342" s="25" t="s">
        <v>101</v>
      </c>
      <c r="H342" s="25" t="s">
        <v>8269</v>
      </c>
      <c r="I342" s="25" t="s">
        <v>8270</v>
      </c>
      <c r="J342" s="25" t="s">
        <v>80</v>
      </c>
      <c r="K342" s="25">
        <v>36</v>
      </c>
      <c r="M342" s="25" t="s">
        <v>66</v>
      </c>
      <c r="N342" s="25">
        <v>38</v>
      </c>
      <c r="P342" s="25">
        <v>17</v>
      </c>
      <c r="T342" s="25" t="str">
        <f t="shared" si="20"/>
        <v xml:space="preserve">CL 36  SUR 38  17   </v>
      </c>
      <c r="U342" s="25">
        <v>70554495</v>
      </c>
      <c r="V342" s="25" t="s">
        <v>8271</v>
      </c>
      <c r="W342" s="25" t="s">
        <v>8272</v>
      </c>
      <c r="AH342" s="25" t="str">
        <f t="shared" si="19"/>
        <v xml:space="preserve">         </v>
      </c>
      <c r="AI342" s="25" t="s">
        <v>61</v>
      </c>
      <c r="AJ342" s="25" t="s">
        <v>61</v>
      </c>
      <c r="AK342" s="25" t="s">
        <v>99</v>
      </c>
      <c r="AP342" s="25">
        <v>4</v>
      </c>
      <c r="AQ342" s="34">
        <v>42137</v>
      </c>
      <c r="AS342" s="46">
        <f t="shared" si="21"/>
        <v>-42137</v>
      </c>
      <c r="AU342" s="25" t="s">
        <v>15</v>
      </c>
    </row>
    <row r="343" spans="2:51">
      <c r="B343" t="s">
        <v>8273</v>
      </c>
      <c r="C343" s="25">
        <v>286061</v>
      </c>
      <c r="E343" s="25" t="s">
        <v>58</v>
      </c>
      <c r="H343" s="25" t="s">
        <v>8274</v>
      </c>
      <c r="I343" s="25" t="s">
        <v>8275</v>
      </c>
      <c r="J343" s="25" t="s">
        <v>63</v>
      </c>
      <c r="K343" s="25">
        <v>27</v>
      </c>
      <c r="N343" s="25">
        <v>23</v>
      </c>
      <c r="P343" s="25">
        <v>145</v>
      </c>
      <c r="Q343" s="25" t="s">
        <v>66</v>
      </c>
      <c r="T343" s="25" t="str">
        <f t="shared" si="20"/>
        <v xml:space="preserve">KR 27   23  145 SUR Lote contiguo hacia el sur </v>
      </c>
      <c r="W343" s="25" t="s">
        <v>8276</v>
      </c>
      <c r="X343" s="25" t="s">
        <v>63</v>
      </c>
      <c r="Y343" s="25">
        <v>27</v>
      </c>
      <c r="AB343" s="25">
        <v>23</v>
      </c>
      <c r="AD343" s="25">
        <v>145</v>
      </c>
      <c r="AE343" s="25" t="s">
        <v>66</v>
      </c>
      <c r="AF343" s="25" t="s">
        <v>8277</v>
      </c>
      <c r="AH343" s="25" t="str">
        <f t="shared" si="19"/>
        <v xml:space="preserve">KR 27   23  145 SUR Lote contiguo hacia el sur </v>
      </c>
      <c r="AI343" s="25" t="s">
        <v>61</v>
      </c>
      <c r="AJ343" s="25">
        <v>3115676</v>
      </c>
      <c r="AK343" s="25" t="s">
        <v>184</v>
      </c>
      <c r="AP343" s="25">
        <v>4</v>
      </c>
      <c r="AQ343" s="34">
        <v>42137</v>
      </c>
      <c r="AS343" s="46">
        <f t="shared" si="21"/>
        <v>-42137</v>
      </c>
      <c r="AU343" s="25" t="s">
        <v>15</v>
      </c>
      <c r="AV343" s="25" t="s">
        <v>8278</v>
      </c>
    </row>
    <row r="344" spans="2:51">
      <c r="B344" t="s">
        <v>8279</v>
      </c>
      <c r="C344" s="25" t="s">
        <v>8280</v>
      </c>
      <c r="D344" s="25" t="s">
        <v>3591</v>
      </c>
      <c r="H344" s="25" t="s">
        <v>8281</v>
      </c>
      <c r="I344" s="25" t="s">
        <v>8282</v>
      </c>
      <c r="T344" s="25" t="str">
        <f t="shared" si="20"/>
        <v xml:space="preserve">        Vereda Pantanillo. </v>
      </c>
      <c r="W344" s="25" t="s">
        <v>8283</v>
      </c>
      <c r="AF344" s="25" t="s">
        <v>8284</v>
      </c>
      <c r="AG344" s="25" t="s">
        <v>8285</v>
      </c>
      <c r="AH344" s="25" t="str">
        <f t="shared" si="19"/>
        <v xml:space="preserve">        Vereda Pantanillo. La Giralda</v>
      </c>
      <c r="AJ344" s="25">
        <v>5380172</v>
      </c>
      <c r="AK344" s="25" t="s">
        <v>363</v>
      </c>
      <c r="AL344" s="25" t="s">
        <v>363</v>
      </c>
      <c r="AP344" s="25">
        <v>13</v>
      </c>
      <c r="AQ344" s="34">
        <v>42149</v>
      </c>
      <c r="AS344" s="46">
        <f t="shared" si="21"/>
        <v>-42149</v>
      </c>
      <c r="AU344" s="25" t="s">
        <v>15</v>
      </c>
      <c r="AV344" s="25" t="s">
        <v>8286</v>
      </c>
    </row>
    <row r="345" spans="2:51">
      <c r="B345" t="s">
        <v>8287</v>
      </c>
      <c r="C345" s="25">
        <v>289145</v>
      </c>
      <c r="E345" s="25" t="s">
        <v>58</v>
      </c>
      <c r="H345" s="25" t="s">
        <v>8288</v>
      </c>
      <c r="I345" s="25" t="s">
        <v>8289</v>
      </c>
      <c r="J345" s="25" t="s">
        <v>80</v>
      </c>
      <c r="K345" s="25">
        <v>41</v>
      </c>
      <c r="N345" s="25">
        <v>15</v>
      </c>
      <c r="P345" s="25">
        <v>101</v>
      </c>
      <c r="T345" s="25" t="str">
        <f t="shared" si="20"/>
        <v xml:space="preserve">CL 41   15  101   </v>
      </c>
      <c r="W345" s="25" t="s">
        <v>82</v>
      </c>
      <c r="X345" s="25" t="s">
        <v>80</v>
      </c>
      <c r="Y345" s="25">
        <v>41</v>
      </c>
      <c r="Z345" s="25" t="s">
        <v>104</v>
      </c>
      <c r="AA345" s="25" t="s">
        <v>66</v>
      </c>
      <c r="AB345" s="25">
        <v>25</v>
      </c>
      <c r="AD345" s="25">
        <v>125</v>
      </c>
      <c r="AH345" s="25" t="str">
        <f t="shared" si="19"/>
        <v xml:space="preserve">CL 41 B SUR 25  125   </v>
      </c>
      <c r="AK345" s="25" t="s">
        <v>322</v>
      </c>
      <c r="AP345" s="25">
        <v>6</v>
      </c>
      <c r="AQ345" s="34">
        <v>42150</v>
      </c>
      <c r="AS345" s="46">
        <f t="shared" si="21"/>
        <v>-42150</v>
      </c>
      <c r="AU345" s="25" t="s">
        <v>15</v>
      </c>
    </row>
    <row r="346" spans="2:51">
      <c r="B346" t="s">
        <v>8290</v>
      </c>
      <c r="C346" s="25">
        <v>290345</v>
      </c>
      <c r="D346" s="25" t="s">
        <v>94</v>
      </c>
      <c r="H346" s="25" t="s">
        <v>8291</v>
      </c>
      <c r="I346" s="25" t="s">
        <v>273</v>
      </c>
      <c r="S346" s="25" t="s">
        <v>8292</v>
      </c>
      <c r="T346" s="25" t="str">
        <f t="shared" si="20"/>
        <v xml:space="preserve">        Jardines de la Colina Frente a City Plaza</v>
      </c>
      <c r="W346" s="25" t="s">
        <v>8293</v>
      </c>
      <c r="AF346" s="25" t="s">
        <v>8293</v>
      </c>
      <c r="AH346" s="25" t="str">
        <f t="shared" si="19"/>
        <v xml:space="preserve">        Jardines de la Colina </v>
      </c>
      <c r="AI346" s="25" t="s">
        <v>61</v>
      </c>
      <c r="AJ346" s="25" t="s">
        <v>61</v>
      </c>
      <c r="AK346" s="25" t="s">
        <v>347</v>
      </c>
      <c r="AP346" s="25">
        <v>10</v>
      </c>
      <c r="AQ346" s="34">
        <v>42149</v>
      </c>
      <c r="AS346" s="46">
        <f t="shared" si="21"/>
        <v>-42149</v>
      </c>
      <c r="AU346" s="25" t="s">
        <v>15</v>
      </c>
    </row>
    <row r="347" spans="2:51">
      <c r="B347" s="25" t="s">
        <v>8294</v>
      </c>
      <c r="C347" s="25">
        <v>290475</v>
      </c>
      <c r="E347" s="25" t="s">
        <v>58</v>
      </c>
      <c r="H347" s="25" t="s">
        <v>8295</v>
      </c>
      <c r="I347" s="25" t="s">
        <v>273</v>
      </c>
      <c r="T347" s="25" t="str">
        <f t="shared" si="20"/>
        <v xml:space="preserve">        Los Almendros </v>
      </c>
      <c r="W347" s="25" t="s">
        <v>8296</v>
      </c>
      <c r="X347" s="25" t="s">
        <v>63</v>
      </c>
      <c r="Y347" s="25">
        <v>45</v>
      </c>
      <c r="Z347" s="25" t="s">
        <v>394</v>
      </c>
      <c r="AB347" s="25">
        <v>40</v>
      </c>
      <c r="AC347" s="25" t="s">
        <v>83</v>
      </c>
      <c r="AD347" s="25">
        <v>31</v>
      </c>
      <c r="AE347" s="25" t="s">
        <v>66</v>
      </c>
      <c r="AF347" s="25" t="s">
        <v>8297</v>
      </c>
      <c r="AH347" s="25" t="str">
        <f t="shared" si="19"/>
        <v xml:space="preserve">KR 45 H  40 A 31 SUR Los Almendros </v>
      </c>
      <c r="AI347" s="25" t="s">
        <v>61</v>
      </c>
      <c r="AJ347" s="25" t="s">
        <v>61</v>
      </c>
      <c r="AK347" s="25" t="s">
        <v>225</v>
      </c>
      <c r="AP347" s="25">
        <v>7</v>
      </c>
      <c r="AQ347" s="34">
        <v>42150</v>
      </c>
      <c r="AS347" s="46">
        <f t="shared" si="21"/>
        <v>-42150</v>
      </c>
      <c r="AU347" s="25" t="s">
        <v>15</v>
      </c>
    </row>
    <row r="348" spans="2:51">
      <c r="B348" s="25" t="s">
        <v>8298</v>
      </c>
      <c r="C348" s="25">
        <v>289972</v>
      </c>
      <c r="E348" s="25" t="s">
        <v>101</v>
      </c>
      <c r="H348" s="25" t="s">
        <v>7819</v>
      </c>
      <c r="I348" s="25" t="s">
        <v>3366</v>
      </c>
      <c r="T348" s="25" t="str">
        <f t="shared" si="20"/>
        <v xml:space="preserve">         </v>
      </c>
      <c r="W348" s="25" t="s">
        <v>8299</v>
      </c>
      <c r="X348" s="25" t="s">
        <v>80</v>
      </c>
      <c r="Y348" s="25">
        <v>38</v>
      </c>
      <c r="Z348" s="25" t="s">
        <v>83</v>
      </c>
      <c r="AA348" s="25" t="s">
        <v>66</v>
      </c>
      <c r="AB348" s="25">
        <v>43</v>
      </c>
      <c r="AD348" s="25">
        <v>54</v>
      </c>
      <c r="AH348" s="25" t="str">
        <f t="shared" si="19"/>
        <v xml:space="preserve">CL 38 A SUR 43  54   </v>
      </c>
      <c r="AK348" s="25" t="s">
        <v>147</v>
      </c>
      <c r="AP348" s="25">
        <v>9</v>
      </c>
      <c r="AQ348" s="34">
        <v>42149</v>
      </c>
      <c r="AS348" s="46">
        <f t="shared" si="21"/>
        <v>-42149</v>
      </c>
      <c r="AU348" s="25" t="s">
        <v>15</v>
      </c>
    </row>
    <row r="349" spans="2:51">
      <c r="B349" s="25" t="s">
        <v>8300</v>
      </c>
      <c r="C349" s="25">
        <v>290020</v>
      </c>
      <c r="E349" s="25" t="s">
        <v>58</v>
      </c>
      <c r="H349" s="25" t="s">
        <v>8301</v>
      </c>
      <c r="I349" s="25" t="s">
        <v>8302</v>
      </c>
      <c r="J349" s="25" t="s">
        <v>289</v>
      </c>
      <c r="K349" s="25">
        <v>31</v>
      </c>
      <c r="N349" s="25">
        <v>34</v>
      </c>
      <c r="O349" s="25" t="s">
        <v>136</v>
      </c>
      <c r="P349" s="25">
        <v>26</v>
      </c>
      <c r="S349" s="25" t="s">
        <v>8178</v>
      </c>
      <c r="T349" s="25" t="str">
        <f t="shared" si="20"/>
        <v>DG 31   34 DD 26   Apto 501</v>
      </c>
      <c r="U349" s="25">
        <v>27773604</v>
      </c>
      <c r="V349" s="25">
        <v>3311681</v>
      </c>
      <c r="W349" s="25" t="s">
        <v>8303</v>
      </c>
      <c r="X349" s="25" t="s">
        <v>146</v>
      </c>
      <c r="Y349" s="25">
        <v>34</v>
      </c>
      <c r="Z349" s="25" t="s">
        <v>183</v>
      </c>
      <c r="AA349" s="25" t="s">
        <v>66</v>
      </c>
      <c r="AB349" s="25">
        <v>31</v>
      </c>
      <c r="AH349" s="25" t="str">
        <f t="shared" si="19"/>
        <v xml:space="preserve">TR 34 EE SUR 31     </v>
      </c>
      <c r="AI349" s="25" t="s">
        <v>61</v>
      </c>
      <c r="AJ349" s="25" t="s">
        <v>61</v>
      </c>
      <c r="AK349" s="25" t="s">
        <v>194</v>
      </c>
      <c r="AP349" s="25">
        <v>3</v>
      </c>
      <c r="AQ349" s="34">
        <v>42149</v>
      </c>
      <c r="AS349" s="46">
        <f t="shared" si="21"/>
        <v>-42149</v>
      </c>
      <c r="AU349" s="25" t="s">
        <v>15</v>
      </c>
    </row>
    <row r="350" spans="2:51">
      <c r="B350" s="25" t="s">
        <v>8304</v>
      </c>
      <c r="C350" s="25">
        <v>290142</v>
      </c>
      <c r="H350" s="25" t="s">
        <v>8305</v>
      </c>
      <c r="I350" s="25" t="s">
        <v>8306</v>
      </c>
      <c r="J350" s="25" t="s">
        <v>80</v>
      </c>
      <c r="K350" s="25">
        <v>36</v>
      </c>
      <c r="N350" s="25">
        <v>25</v>
      </c>
      <c r="P350" s="25">
        <v>158</v>
      </c>
      <c r="T350" s="25" t="str">
        <f t="shared" si="20"/>
        <v xml:space="preserve">CL 36   25  158  Al lado de esta direccion </v>
      </c>
      <c r="W350" s="25" t="s">
        <v>8293</v>
      </c>
      <c r="X350" s="25" t="s">
        <v>80</v>
      </c>
      <c r="Y350" s="25">
        <v>36</v>
      </c>
      <c r="AA350" s="25" t="s">
        <v>66</v>
      </c>
      <c r="AB350" s="25">
        <v>25</v>
      </c>
      <c r="AD350" s="25">
        <v>158</v>
      </c>
      <c r="AF350" s="25" t="s">
        <v>8307</v>
      </c>
      <c r="AH350" s="25" t="str">
        <f t="shared" si="19"/>
        <v xml:space="preserve">CL 36  SUR 25  158  Al lado de esta direccion </v>
      </c>
      <c r="AI350" s="25" t="s">
        <v>61</v>
      </c>
      <c r="AJ350" s="25" t="s">
        <v>61</v>
      </c>
      <c r="AK350" s="25" t="s">
        <v>397</v>
      </c>
      <c r="AP350" s="25">
        <v>5</v>
      </c>
      <c r="AQ350" s="34">
        <v>42149</v>
      </c>
      <c r="AS350" s="46">
        <f t="shared" si="21"/>
        <v>-42149</v>
      </c>
      <c r="AU350" s="25" t="s">
        <v>15</v>
      </c>
    </row>
    <row r="351" spans="2:51">
      <c r="B351" s="25" t="s">
        <v>8308</v>
      </c>
      <c r="C351" s="25" t="s">
        <v>8309</v>
      </c>
      <c r="E351" s="25" t="s">
        <v>58</v>
      </c>
      <c r="H351" s="25" t="s">
        <v>8310</v>
      </c>
      <c r="I351" s="25" t="s">
        <v>273</v>
      </c>
      <c r="T351" s="25" t="str">
        <f t="shared" si="20"/>
        <v xml:space="preserve">        Unidad Girasoles </v>
      </c>
      <c r="W351" s="25" t="s">
        <v>82</v>
      </c>
      <c r="X351" s="25" t="s">
        <v>80</v>
      </c>
      <c r="Y351" s="25">
        <v>50</v>
      </c>
      <c r="Z351" s="25" t="s">
        <v>170</v>
      </c>
      <c r="AB351" s="25">
        <v>42</v>
      </c>
      <c r="AC351" s="25" t="s">
        <v>170</v>
      </c>
      <c r="AD351" s="25">
        <v>25</v>
      </c>
      <c r="AF351" s="25" t="s">
        <v>8311</v>
      </c>
      <c r="AH351" s="25" t="str">
        <f t="shared" si="19"/>
        <v xml:space="preserve">CL 50 D  42 D 25  Unidad Girasoles </v>
      </c>
      <c r="AP351" s="25">
        <v>7</v>
      </c>
      <c r="AQ351" s="34">
        <v>42150</v>
      </c>
      <c r="AS351" s="46">
        <f t="shared" si="21"/>
        <v>-42150</v>
      </c>
      <c r="AU351" s="25" t="s">
        <v>15</v>
      </c>
      <c r="AV351" s="25" t="s">
        <v>8312</v>
      </c>
    </row>
    <row r="352" spans="2:51">
      <c r="B352" s="25" t="s">
        <v>8313</v>
      </c>
      <c r="C352" s="25">
        <v>290608</v>
      </c>
      <c r="E352" s="25" t="s">
        <v>101</v>
      </c>
      <c r="H352" s="25" t="s">
        <v>8314</v>
      </c>
      <c r="I352" s="25" t="s">
        <v>8315</v>
      </c>
      <c r="J352" s="25" t="s">
        <v>63</v>
      </c>
      <c r="K352" s="25">
        <v>35</v>
      </c>
      <c r="L352" s="25" t="s">
        <v>83</v>
      </c>
      <c r="N352" s="25">
        <v>39</v>
      </c>
      <c r="T352" s="25" t="str">
        <f t="shared" si="20"/>
        <v xml:space="preserve">KR 35 A  39     </v>
      </c>
      <c r="W352" s="25" t="s">
        <v>82</v>
      </c>
      <c r="X352" s="25" t="s">
        <v>63</v>
      </c>
      <c r="Y352" s="25">
        <v>35</v>
      </c>
      <c r="Z352" s="25" t="s">
        <v>83</v>
      </c>
      <c r="AB352" s="25">
        <v>39</v>
      </c>
      <c r="AH352" s="25" t="str">
        <f t="shared" si="19"/>
        <v xml:space="preserve">KR 35 A  39     </v>
      </c>
      <c r="AI352" s="25" t="s">
        <v>61</v>
      </c>
      <c r="AJ352" s="25" t="s">
        <v>61</v>
      </c>
      <c r="AK352" s="25" t="s">
        <v>211</v>
      </c>
      <c r="AP352" s="25">
        <v>9</v>
      </c>
      <c r="AQ352" s="34">
        <v>42150</v>
      </c>
      <c r="AS352" s="46">
        <f t="shared" si="21"/>
        <v>-42150</v>
      </c>
      <c r="AU352" s="25" t="s">
        <v>15</v>
      </c>
    </row>
    <row r="353" spans="2:51">
      <c r="B353" s="25" t="s">
        <v>8316</v>
      </c>
      <c r="C353" s="25">
        <v>290590</v>
      </c>
      <c r="D353" s="25" t="s">
        <v>94</v>
      </c>
      <c r="H353" s="25" t="s">
        <v>8317</v>
      </c>
      <c r="I353" s="25" t="s">
        <v>273</v>
      </c>
      <c r="S353" s="25" t="s">
        <v>8318</v>
      </c>
      <c r="T353" s="25" t="str">
        <f t="shared" si="20"/>
        <v xml:space="preserve">         Esmeraldal Finca la Migaja</v>
      </c>
      <c r="U353" s="25" t="s">
        <v>61</v>
      </c>
      <c r="V353" s="25" t="s">
        <v>61</v>
      </c>
      <c r="W353" s="25" t="s">
        <v>8319</v>
      </c>
      <c r="X353" s="25" t="s">
        <v>63</v>
      </c>
      <c r="Y353" s="25">
        <v>25</v>
      </c>
      <c r="Z353" s="25" t="s">
        <v>104</v>
      </c>
      <c r="AB353" s="25">
        <v>27</v>
      </c>
      <c r="AD353" s="25">
        <v>39</v>
      </c>
      <c r="AE353" s="25" t="s">
        <v>66</v>
      </c>
      <c r="AH353" s="25" t="str">
        <f t="shared" si="19"/>
        <v xml:space="preserve">KR 25 B  27  39 SUR  </v>
      </c>
      <c r="AJ353" s="25">
        <v>3360800</v>
      </c>
      <c r="AK353" s="25" t="s">
        <v>99</v>
      </c>
      <c r="AP353" s="25">
        <v>4</v>
      </c>
      <c r="AQ353" s="34">
        <v>42150</v>
      </c>
      <c r="AS353" s="46">
        <f t="shared" si="21"/>
        <v>-42150</v>
      </c>
      <c r="AU353" s="25" t="s">
        <v>15</v>
      </c>
    </row>
    <row r="354" spans="2:51">
      <c r="B354" s="25" t="s">
        <v>8320</v>
      </c>
      <c r="C354" s="25">
        <v>291236</v>
      </c>
      <c r="D354" s="25" t="s">
        <v>3928</v>
      </c>
      <c r="H354" s="25" t="s">
        <v>7400</v>
      </c>
      <c r="I354" s="25" t="s">
        <v>3366</v>
      </c>
      <c r="T354" s="25" t="str">
        <f t="shared" si="20"/>
        <v xml:space="preserve">        esquina </v>
      </c>
      <c r="W354" s="25" t="s">
        <v>8321</v>
      </c>
      <c r="X354" s="25" t="s">
        <v>63</v>
      </c>
      <c r="Y354" s="25">
        <v>37</v>
      </c>
      <c r="AB354" s="25">
        <v>37</v>
      </c>
      <c r="AF354" s="25" t="s">
        <v>8322</v>
      </c>
      <c r="AH354" s="25" t="str">
        <f t="shared" si="19"/>
        <v xml:space="preserve">KR 37   37    esquina </v>
      </c>
      <c r="AI354" s="25" t="s">
        <v>61</v>
      </c>
      <c r="AJ354" s="25" t="s">
        <v>61</v>
      </c>
      <c r="AK354" s="25" t="s">
        <v>211</v>
      </c>
      <c r="AP354" s="25">
        <v>9</v>
      </c>
      <c r="AQ354" s="34">
        <v>42151</v>
      </c>
      <c r="AS354" s="46">
        <f t="shared" si="21"/>
        <v>-42151</v>
      </c>
      <c r="AU354" s="25" t="s">
        <v>252</v>
      </c>
      <c r="AW354" s="38">
        <v>42150</v>
      </c>
      <c r="AX354" s="37" t="s">
        <v>8323</v>
      </c>
      <c r="AY354" s="38">
        <v>42151</v>
      </c>
    </row>
    <row r="355" spans="2:51">
      <c r="B355" s="25" t="s">
        <v>8324</v>
      </c>
      <c r="C355" s="25">
        <v>290613</v>
      </c>
      <c r="E355" s="25" t="s">
        <v>101</v>
      </c>
      <c r="H355" s="25" t="s">
        <v>8325</v>
      </c>
      <c r="I355" s="25" t="s">
        <v>3366</v>
      </c>
      <c r="T355" s="25" t="str">
        <f t="shared" si="20"/>
        <v xml:space="preserve">         </v>
      </c>
      <c r="W355" s="25" t="s">
        <v>8326</v>
      </c>
      <c r="X355" s="25" t="s">
        <v>63</v>
      </c>
      <c r="Y355" s="25">
        <v>40</v>
      </c>
      <c r="Z355" s="25" t="s">
        <v>104</v>
      </c>
      <c r="AB355" s="25">
        <v>53</v>
      </c>
      <c r="AC355" s="25" t="s">
        <v>104</v>
      </c>
      <c r="AD355" s="25">
        <v>67</v>
      </c>
      <c r="AE355" s="25" t="s">
        <v>66</v>
      </c>
      <c r="AH355" s="25" t="str">
        <f t="shared" si="19"/>
        <v xml:space="preserve">KR 40 B  53 B 67 SUR  </v>
      </c>
      <c r="AI355" s="25" t="s">
        <v>61</v>
      </c>
      <c r="AJ355" s="25" t="s">
        <v>61</v>
      </c>
      <c r="AK355" s="25" t="s">
        <v>225</v>
      </c>
      <c r="AP355" s="25">
        <v>7</v>
      </c>
      <c r="AQ355" s="34">
        <v>42150</v>
      </c>
      <c r="AS355" s="46">
        <f t="shared" si="21"/>
        <v>-42150</v>
      </c>
      <c r="AU355" s="25" t="s">
        <v>15</v>
      </c>
    </row>
    <row r="356" spans="2:51">
      <c r="B356" s="25" t="s">
        <v>8327</v>
      </c>
      <c r="C356" s="25">
        <v>290580</v>
      </c>
      <c r="E356" s="25" t="s">
        <v>101</v>
      </c>
      <c r="H356" s="25" t="s">
        <v>7819</v>
      </c>
      <c r="I356" s="25" t="s">
        <v>3366</v>
      </c>
      <c r="T356" s="25" t="str">
        <f t="shared" si="20"/>
        <v xml:space="preserve">         </v>
      </c>
      <c r="W356" s="25" t="s">
        <v>8328</v>
      </c>
      <c r="X356" s="25" t="s">
        <v>80</v>
      </c>
      <c r="Y356" s="25">
        <v>40</v>
      </c>
      <c r="AA356" s="25" t="s">
        <v>66</v>
      </c>
      <c r="AB356" s="25">
        <v>28</v>
      </c>
      <c r="AD356" s="25">
        <v>31</v>
      </c>
      <c r="AH356" s="25" t="str">
        <f t="shared" si="19"/>
        <v xml:space="preserve">CL 40  SUR 28  31   </v>
      </c>
      <c r="AK356" s="25" t="s">
        <v>211</v>
      </c>
      <c r="AP356" s="25">
        <v>9</v>
      </c>
      <c r="AQ356" s="34">
        <v>42150</v>
      </c>
      <c r="AS356" s="46">
        <f t="shared" si="21"/>
        <v>-42150</v>
      </c>
      <c r="AU356" s="25" t="s">
        <v>15</v>
      </c>
    </row>
    <row r="357" spans="2:51">
      <c r="B357" s="25" t="s">
        <v>8329</v>
      </c>
      <c r="C357" s="25">
        <v>291426</v>
      </c>
      <c r="E357" s="25" t="s">
        <v>58</v>
      </c>
      <c r="H357" s="25" t="s">
        <v>8330</v>
      </c>
      <c r="I357" s="25" t="s">
        <v>3366</v>
      </c>
      <c r="T357" s="25" t="str">
        <f t="shared" si="20"/>
        <v xml:space="preserve">        B. 1.3 </v>
      </c>
      <c r="W357" s="25" t="s">
        <v>8331</v>
      </c>
      <c r="X357" s="25" t="s">
        <v>80</v>
      </c>
      <c r="Y357" s="25">
        <v>41</v>
      </c>
      <c r="AA357" s="25" t="s">
        <v>66</v>
      </c>
      <c r="AB357" s="25">
        <v>31</v>
      </c>
      <c r="AD357" s="25">
        <v>46</v>
      </c>
      <c r="AF357" s="25" t="s">
        <v>8332</v>
      </c>
      <c r="AG357" s="25" t="s">
        <v>8178</v>
      </c>
      <c r="AH357" s="25" t="str">
        <f t="shared" si="19"/>
        <v>CL 41  SUR 31  46  B. 1.3 Apto 501</v>
      </c>
      <c r="AJ357" s="25">
        <v>3323827</v>
      </c>
      <c r="AK357" s="25" t="s">
        <v>67</v>
      </c>
      <c r="AP357" s="25">
        <v>7</v>
      </c>
      <c r="AQ357" s="34">
        <v>42151</v>
      </c>
      <c r="AS357" s="46">
        <f t="shared" si="21"/>
        <v>-42151</v>
      </c>
      <c r="AT357" s="25" t="s">
        <v>792</v>
      </c>
      <c r="AU357" s="25" t="s">
        <v>15</v>
      </c>
      <c r="AW357" s="38">
        <v>42151</v>
      </c>
      <c r="AX357" s="37" t="s">
        <v>92</v>
      </c>
      <c r="AY357" s="38">
        <v>42151</v>
      </c>
    </row>
    <row r="358" spans="2:51">
      <c r="B358" s="25" t="s">
        <v>8333</v>
      </c>
      <c r="C358" s="25">
        <v>291431</v>
      </c>
      <c r="D358" s="25" t="s">
        <v>3928</v>
      </c>
      <c r="E358" s="25" t="s">
        <v>3934</v>
      </c>
      <c r="H358" s="25" t="s">
        <v>8334</v>
      </c>
      <c r="I358" s="25" t="s">
        <v>3366</v>
      </c>
      <c r="T358" s="25" t="str">
        <f t="shared" si="20"/>
        <v xml:space="preserve">         </v>
      </c>
      <c r="W358" s="25" t="s">
        <v>82</v>
      </c>
      <c r="X358" s="25" t="s">
        <v>63</v>
      </c>
      <c r="Y358" s="25">
        <v>47</v>
      </c>
      <c r="AB358" s="25">
        <v>19</v>
      </c>
      <c r="AD358" s="25">
        <v>56</v>
      </c>
      <c r="AE358" s="25" t="s">
        <v>66</v>
      </c>
      <c r="AG358" s="25" t="s">
        <v>8335</v>
      </c>
      <c r="AH358" s="25" t="str">
        <f t="shared" si="19"/>
        <v>KR 47   19  56 SUR  Miradores de Zuñiga</v>
      </c>
      <c r="AI358" s="25" t="s">
        <v>61</v>
      </c>
      <c r="AJ358" s="25" t="s">
        <v>61</v>
      </c>
      <c r="AK358" s="25" t="s">
        <v>374</v>
      </c>
      <c r="AP358" s="25">
        <v>4</v>
      </c>
      <c r="AQ358" s="34">
        <v>42151</v>
      </c>
      <c r="AS358" s="46">
        <f t="shared" si="21"/>
        <v>-42151</v>
      </c>
      <c r="AU358" s="25" t="s">
        <v>15</v>
      </c>
    </row>
    <row r="359" spans="2:51">
      <c r="B359" s="25" t="s">
        <v>8336</v>
      </c>
      <c r="C359" s="25">
        <v>291430</v>
      </c>
      <c r="E359" s="25" t="s">
        <v>3934</v>
      </c>
      <c r="H359" s="25" t="s">
        <v>7676</v>
      </c>
      <c r="I359" s="25" t="s">
        <v>3366</v>
      </c>
      <c r="T359" s="25" t="str">
        <f t="shared" si="20"/>
        <v xml:space="preserve">         </v>
      </c>
      <c r="W359" s="25" t="s">
        <v>8337</v>
      </c>
      <c r="X359" s="25" t="s">
        <v>146</v>
      </c>
      <c r="Y359" s="25">
        <v>34</v>
      </c>
      <c r="Z359" s="25" t="s">
        <v>104</v>
      </c>
      <c r="AA359" s="25" t="s">
        <v>66</v>
      </c>
      <c r="AB359" s="25">
        <v>32</v>
      </c>
      <c r="AC359" s="25" t="s">
        <v>104</v>
      </c>
      <c r="AD359" s="25">
        <v>28</v>
      </c>
      <c r="AH359" s="25" t="str">
        <f t="shared" si="19"/>
        <v xml:space="preserve">TR 34 B SUR 32 B 28   </v>
      </c>
      <c r="AI359" s="25" t="s">
        <v>2718</v>
      </c>
      <c r="AJ359" s="25" t="s">
        <v>2718</v>
      </c>
      <c r="AK359" s="25" t="s">
        <v>496</v>
      </c>
      <c r="AP359" s="25">
        <v>9</v>
      </c>
      <c r="AQ359" s="34">
        <v>42151</v>
      </c>
      <c r="AS359" s="46">
        <f t="shared" si="21"/>
        <v>-42151</v>
      </c>
      <c r="AU359" s="25" t="s">
        <v>15</v>
      </c>
      <c r="AW359" s="38">
        <v>42149</v>
      </c>
      <c r="AX359" s="37" t="s">
        <v>8338</v>
      </c>
      <c r="AY359" s="38">
        <v>42151</v>
      </c>
    </row>
    <row r="360" spans="2:51">
      <c r="B360" s="25" t="s">
        <v>8339</v>
      </c>
      <c r="C360" s="25">
        <v>291429</v>
      </c>
      <c r="E360" s="25" t="s">
        <v>101</v>
      </c>
      <c r="H360" s="25" t="s">
        <v>8340</v>
      </c>
      <c r="I360" s="25" t="s">
        <v>3366</v>
      </c>
      <c r="T360" s="25" t="str">
        <f t="shared" si="20"/>
        <v xml:space="preserve">         </v>
      </c>
      <c r="W360" s="25" t="s">
        <v>8341</v>
      </c>
      <c r="X360" s="25" t="s">
        <v>63</v>
      </c>
      <c r="Y360" s="25">
        <v>37</v>
      </c>
      <c r="AB360" s="25">
        <v>37</v>
      </c>
      <c r="AD360" s="25">
        <v>69</v>
      </c>
      <c r="AE360" s="25" t="s">
        <v>66</v>
      </c>
      <c r="AG360" s="25" t="s">
        <v>8342</v>
      </c>
      <c r="AH360" s="25" t="str">
        <f t="shared" si="19"/>
        <v>KR 37   37  69 SUR  Restaurante el portalito</v>
      </c>
      <c r="AK360" s="25" t="s">
        <v>211</v>
      </c>
      <c r="AP360" s="25">
        <v>9</v>
      </c>
      <c r="AQ360" s="34">
        <v>42151</v>
      </c>
      <c r="AS360" s="46">
        <f t="shared" si="21"/>
        <v>-42151</v>
      </c>
      <c r="AU360" s="25" t="s">
        <v>15</v>
      </c>
      <c r="AV360" s="25" t="s">
        <v>7728</v>
      </c>
      <c r="AW360" s="38">
        <v>42149</v>
      </c>
      <c r="AX360" s="37" t="s">
        <v>8338</v>
      </c>
      <c r="AY360" s="38">
        <v>42151</v>
      </c>
    </row>
    <row r="361" spans="2:51">
      <c r="B361" s="25" t="s">
        <v>8343</v>
      </c>
      <c r="C361" s="25">
        <v>291641</v>
      </c>
      <c r="D361" s="25" t="s">
        <v>125</v>
      </c>
      <c r="H361" s="25" t="s">
        <v>8344</v>
      </c>
      <c r="I361" s="25" t="s">
        <v>8345</v>
      </c>
      <c r="T361" s="25" t="str">
        <f t="shared" si="20"/>
        <v xml:space="preserve">         </v>
      </c>
      <c r="W361" s="25" t="s">
        <v>82</v>
      </c>
      <c r="X361" s="25" t="s">
        <v>80</v>
      </c>
      <c r="Y361" s="25">
        <v>38</v>
      </c>
      <c r="AG361" s="25" t="s">
        <v>8346</v>
      </c>
      <c r="AH361" s="25" t="str">
        <f t="shared" si="19"/>
        <v>CL 38        Subiendo</v>
      </c>
      <c r="AI361" s="25" t="s">
        <v>2718</v>
      </c>
      <c r="AJ361" s="25" t="s">
        <v>2718</v>
      </c>
      <c r="AK361" s="25" t="s">
        <v>147</v>
      </c>
      <c r="AP361" s="25">
        <v>9</v>
      </c>
      <c r="AQ361" s="34">
        <v>42151</v>
      </c>
      <c r="AS361" s="46">
        <f t="shared" si="21"/>
        <v>-42151</v>
      </c>
      <c r="AU361" s="25" t="s">
        <v>15</v>
      </c>
      <c r="AV361" s="25" t="s">
        <v>8347</v>
      </c>
    </row>
    <row r="362" spans="2:51">
      <c r="B362" s="25" t="s">
        <v>8348</v>
      </c>
      <c r="C362" s="25">
        <v>291428</v>
      </c>
      <c r="E362" s="25" t="s">
        <v>101</v>
      </c>
      <c r="H362" s="25" t="s">
        <v>8349</v>
      </c>
      <c r="I362" s="25" t="s">
        <v>3366</v>
      </c>
      <c r="T362" s="25" t="str">
        <f t="shared" si="20"/>
        <v xml:space="preserve">         </v>
      </c>
      <c r="W362" s="25" t="s">
        <v>2182</v>
      </c>
      <c r="X362" s="25" t="s">
        <v>80</v>
      </c>
      <c r="Y362" s="25">
        <v>46</v>
      </c>
      <c r="Z362" s="25" t="s">
        <v>104</v>
      </c>
      <c r="AA362" s="25" t="s">
        <v>66</v>
      </c>
      <c r="AB362" s="25">
        <v>42</v>
      </c>
      <c r="AC362" s="25" t="s">
        <v>104</v>
      </c>
      <c r="AH362" s="25" t="str">
        <f t="shared" si="19"/>
        <v xml:space="preserve">CL 46 B SUR 42 B    </v>
      </c>
      <c r="AI362" s="25" t="s">
        <v>61</v>
      </c>
      <c r="AJ362" s="25" t="s">
        <v>61</v>
      </c>
      <c r="AK362" s="25" t="s">
        <v>316</v>
      </c>
      <c r="AP362" s="25">
        <v>7</v>
      </c>
      <c r="AQ362" s="34">
        <v>42151</v>
      </c>
      <c r="AS362" s="46">
        <f t="shared" si="21"/>
        <v>-42151</v>
      </c>
      <c r="AT362" s="25" t="s">
        <v>792</v>
      </c>
      <c r="AU362" s="25" t="s">
        <v>15</v>
      </c>
      <c r="AW362" s="38">
        <v>42158</v>
      </c>
      <c r="AX362" s="37" t="s">
        <v>92</v>
      </c>
      <c r="AY362" s="38">
        <v>42158</v>
      </c>
    </row>
    <row r="363" spans="2:51">
      <c r="B363" s="25" t="s">
        <v>8350</v>
      </c>
      <c r="C363" s="25" t="s">
        <v>8351</v>
      </c>
      <c r="D363" s="25" t="s">
        <v>3686</v>
      </c>
      <c r="E363" s="25" t="s">
        <v>3934</v>
      </c>
      <c r="H363" s="25" t="s">
        <v>8352</v>
      </c>
      <c r="I363" s="25" t="s">
        <v>3366</v>
      </c>
      <c r="T363" s="25" t="str">
        <f t="shared" si="20"/>
        <v xml:space="preserve">         </v>
      </c>
      <c r="W363" s="25" t="s">
        <v>8353</v>
      </c>
      <c r="X363" s="25" t="s">
        <v>80</v>
      </c>
      <c r="Y363" s="25">
        <v>37</v>
      </c>
      <c r="Z363" s="25" t="s">
        <v>104</v>
      </c>
      <c r="AA363" s="25" t="s">
        <v>66</v>
      </c>
      <c r="AB363" s="25">
        <v>27</v>
      </c>
      <c r="AD363" s="25">
        <v>21</v>
      </c>
      <c r="AH363" s="25" t="str">
        <f t="shared" si="19"/>
        <v xml:space="preserve">CL 37 B SUR 27  21   </v>
      </c>
      <c r="AI363" s="25" t="s">
        <v>61</v>
      </c>
      <c r="AJ363" s="25" t="s">
        <v>8354</v>
      </c>
      <c r="AK363" s="25" t="s">
        <v>276</v>
      </c>
      <c r="AP363" s="25">
        <v>5</v>
      </c>
      <c r="AQ363" s="34">
        <v>42152</v>
      </c>
      <c r="AS363" s="46">
        <f t="shared" si="21"/>
        <v>-42152</v>
      </c>
      <c r="AU363" s="25" t="s">
        <v>15</v>
      </c>
      <c r="AW363" s="38">
        <v>42144</v>
      </c>
      <c r="AX363" s="37" t="s">
        <v>859</v>
      </c>
      <c r="AY363" s="38">
        <v>42149</v>
      </c>
    </row>
    <row r="364" spans="2:51">
      <c r="B364" s="25" t="s">
        <v>8355</v>
      </c>
      <c r="C364" s="25">
        <v>291843</v>
      </c>
      <c r="D364" s="25" t="s">
        <v>3928</v>
      </c>
      <c r="H364" s="25" t="s">
        <v>8356</v>
      </c>
      <c r="I364" s="25" t="s">
        <v>3366</v>
      </c>
      <c r="T364" s="25" t="str">
        <f t="shared" si="20"/>
        <v xml:space="preserve">         </v>
      </c>
      <c r="W364" s="25" t="s">
        <v>8357</v>
      </c>
      <c r="X364" s="25" t="s">
        <v>63</v>
      </c>
      <c r="Y364" s="25">
        <v>44</v>
      </c>
      <c r="Z364" s="25" t="s">
        <v>83</v>
      </c>
      <c r="AB364" s="25">
        <v>34</v>
      </c>
      <c r="AD364" s="25">
        <v>9</v>
      </c>
      <c r="AE364" s="25" t="s">
        <v>66</v>
      </c>
      <c r="AH364" s="25" t="str">
        <f t="shared" si="19"/>
        <v xml:space="preserve">KR 44 A  34  9 SUR  </v>
      </c>
      <c r="AI364" s="25">
        <v>70557174</v>
      </c>
      <c r="AJ364" s="25">
        <v>3148479306</v>
      </c>
      <c r="AK364" s="25" t="s">
        <v>615</v>
      </c>
      <c r="AP364" s="25">
        <v>2</v>
      </c>
      <c r="AQ364" s="34">
        <v>42153</v>
      </c>
      <c r="AS364" s="46">
        <f t="shared" si="21"/>
        <v>-42153</v>
      </c>
      <c r="AU364" s="25" t="s">
        <v>15</v>
      </c>
      <c r="AV364" s="25" t="s">
        <v>8358</v>
      </c>
      <c r="AW364" s="38">
        <v>42153</v>
      </c>
      <c r="AX364" s="37" t="s">
        <v>8359</v>
      </c>
      <c r="AY364" s="38">
        <v>42153</v>
      </c>
    </row>
    <row r="365" spans="2:51">
      <c r="B365" s="25" t="s">
        <v>8360</v>
      </c>
      <c r="C365" s="25">
        <v>292120</v>
      </c>
      <c r="D365" s="25" t="s">
        <v>3591</v>
      </c>
      <c r="H365" s="25" t="s">
        <v>8361</v>
      </c>
      <c r="I365" s="25" t="s">
        <v>8362</v>
      </c>
      <c r="J365" s="25" t="s">
        <v>63</v>
      </c>
      <c r="K365" s="25">
        <v>27</v>
      </c>
      <c r="L365" s="25" t="s">
        <v>170</v>
      </c>
      <c r="N365" s="25">
        <v>34</v>
      </c>
      <c r="O365" s="25" t="s">
        <v>136</v>
      </c>
      <c r="P365" s="25">
        <v>44</v>
      </c>
      <c r="Q365" s="25" t="s">
        <v>66</v>
      </c>
      <c r="S365" s="25" t="s">
        <v>8363</v>
      </c>
      <c r="T365" s="25" t="str">
        <f>CONCATENATE(J365," ",K365," ",L365," ",M365," ",N365," ",O365," ",P365," ",Q365,AF365," ",S365)</f>
        <v>KR 27 D  34 DD 44 SUR Refugio Verde</v>
      </c>
      <c r="U365" s="25" t="s">
        <v>61</v>
      </c>
      <c r="V365" s="25" t="s">
        <v>61</v>
      </c>
      <c r="W365" s="25" t="s">
        <v>8364</v>
      </c>
      <c r="X365" s="25" t="s">
        <v>63</v>
      </c>
      <c r="Y365" s="25">
        <v>27</v>
      </c>
      <c r="Z365" s="25" t="s">
        <v>170</v>
      </c>
      <c r="AB365" s="25">
        <v>34</v>
      </c>
      <c r="AC365" s="25" t="s">
        <v>136</v>
      </c>
      <c r="AD365" s="25">
        <v>44</v>
      </c>
      <c r="AE365" s="25" t="s">
        <v>66</v>
      </c>
      <c r="AG365" s="25" t="s">
        <v>8363</v>
      </c>
      <c r="AH365" s="25" t="str">
        <f t="shared" si="19"/>
        <v>KR 27 D  34 DD 44 SUR  Refugio Verde</v>
      </c>
      <c r="AI365" s="25" t="s">
        <v>61</v>
      </c>
      <c r="AJ365" s="25" t="s">
        <v>61</v>
      </c>
      <c r="AK365" s="25" t="s">
        <v>454</v>
      </c>
      <c r="AP365" s="25">
        <v>6</v>
      </c>
      <c r="AQ365" s="34">
        <v>42153</v>
      </c>
      <c r="AS365" s="46">
        <f t="shared" si="21"/>
        <v>-42153</v>
      </c>
      <c r="AU365" s="25" t="s">
        <v>1735</v>
      </c>
    </row>
    <row r="366" spans="2:51" ht="15.75">
      <c r="B366" s="107" t="s">
        <v>8365</v>
      </c>
      <c r="C366" s="25" t="s">
        <v>8366</v>
      </c>
      <c r="D366" s="25" t="s">
        <v>3686</v>
      </c>
      <c r="H366" s="25" t="s">
        <v>8367</v>
      </c>
      <c r="I366" s="25" t="s">
        <v>8368</v>
      </c>
      <c r="J366" s="25" t="s">
        <v>80</v>
      </c>
      <c r="K366" s="25">
        <v>12</v>
      </c>
      <c r="N366" s="25">
        <v>30</v>
      </c>
      <c r="P366" s="25">
        <v>212</v>
      </c>
      <c r="S366" s="25" t="s">
        <v>5148</v>
      </c>
      <c r="T366" s="25" t="str">
        <f>CONCATENATE(J366," ",K366," ",L366," ",M366," ",N366," ",O366," ",P366," ",Q366,AF366," ",S366)</f>
        <v>CL 12   30  212  Casa de Patio</v>
      </c>
      <c r="U366" s="25" t="s">
        <v>61</v>
      </c>
      <c r="V366" s="25" t="s">
        <v>61</v>
      </c>
      <c r="W366" s="25" t="s">
        <v>8369</v>
      </c>
      <c r="X366" s="25" t="s">
        <v>63</v>
      </c>
      <c r="Y366" s="25">
        <v>20</v>
      </c>
      <c r="AB366" s="25">
        <v>25</v>
      </c>
      <c r="AD366" s="25">
        <v>81</v>
      </c>
      <c r="AH366" s="25" t="str">
        <f t="shared" si="19"/>
        <v xml:space="preserve">KR 20   25  81   </v>
      </c>
      <c r="AI366" s="25" t="s">
        <v>61</v>
      </c>
      <c r="AJ366" s="25" t="s">
        <v>61</v>
      </c>
      <c r="AK366" s="25" t="s">
        <v>184</v>
      </c>
      <c r="AP366" s="25">
        <v>4</v>
      </c>
      <c r="AQ366" s="34">
        <v>42152</v>
      </c>
      <c r="AS366" s="46">
        <f t="shared" si="21"/>
        <v>-42152</v>
      </c>
      <c r="AU366" s="25" t="s">
        <v>15</v>
      </c>
      <c r="AV366" s="25" t="s">
        <v>8370</v>
      </c>
      <c r="AW366" s="38">
        <v>42173</v>
      </c>
      <c r="AX366" s="37" t="s">
        <v>7375</v>
      </c>
      <c r="AY366" s="38">
        <v>42173</v>
      </c>
    </row>
    <row r="367" spans="2:51">
      <c r="B367" s="25" t="s">
        <v>8371</v>
      </c>
      <c r="C367" s="25" t="s">
        <v>8372</v>
      </c>
      <c r="D367" s="25" t="s">
        <v>3686</v>
      </c>
      <c r="H367" s="25" t="s">
        <v>8373</v>
      </c>
      <c r="I367" s="25" t="s">
        <v>273</v>
      </c>
      <c r="S367" s="25" t="s">
        <v>8374</v>
      </c>
      <c r="T367" s="25" t="str">
        <f>CONCATENATE(J367," ",K367," ",L367," ",M367," ",N367," ",O367," ",P367," ",Q367,AF367," ",S367)</f>
        <v xml:space="preserve">        Humedal el trianon</v>
      </c>
      <c r="U367" s="25" t="s">
        <v>61</v>
      </c>
      <c r="V367" s="25" t="s">
        <v>61</v>
      </c>
      <c r="W367" s="25" t="s">
        <v>8375</v>
      </c>
      <c r="AG367" s="25" t="s">
        <v>8376</v>
      </c>
      <c r="AH367" s="25" t="str">
        <f t="shared" si="19"/>
        <v xml:space="preserve">         Humedal el Trianon</v>
      </c>
      <c r="AI367" s="25" t="s">
        <v>61</v>
      </c>
      <c r="AJ367" s="25" t="s">
        <v>61</v>
      </c>
      <c r="AK367" s="25" t="s">
        <v>3626</v>
      </c>
      <c r="AP367" s="25">
        <v>7</v>
      </c>
      <c r="AQ367" s="34">
        <v>42152</v>
      </c>
      <c r="AS367" s="46">
        <f t="shared" si="21"/>
        <v>-42152</v>
      </c>
      <c r="AU367" s="25" t="s">
        <v>15</v>
      </c>
    </row>
    <row r="368" spans="2:51">
      <c r="B368" s="25" t="s">
        <v>8377</v>
      </c>
      <c r="C368" s="25">
        <v>292238</v>
      </c>
      <c r="E368" s="25" t="s">
        <v>101</v>
      </c>
      <c r="H368" s="25" t="s">
        <v>8378</v>
      </c>
      <c r="I368" s="25" t="s">
        <v>231</v>
      </c>
      <c r="T368" s="25" t="str">
        <f t="shared" ref="T368:T433" si="22">CONCATENATE(J368," ",K368," ",L368," ",M368," ",N368," ",O368," ",P368," ",Q368,AF368," ",S368)</f>
        <v xml:space="preserve">        </v>
      </c>
      <c r="W368" s="25" t="s">
        <v>82</v>
      </c>
      <c r="X368" s="25" t="s">
        <v>80</v>
      </c>
      <c r="Y368" s="25">
        <v>40</v>
      </c>
      <c r="AA368" s="25" t="s">
        <v>66</v>
      </c>
      <c r="AB368" s="25">
        <v>30</v>
      </c>
      <c r="AH368" s="25" t="str">
        <f t="shared" si="19"/>
        <v xml:space="preserve">CL 40  SUR 30     </v>
      </c>
      <c r="AI368" s="25" t="s">
        <v>61</v>
      </c>
      <c r="AJ368" s="25" t="s">
        <v>61</v>
      </c>
      <c r="AK368" s="25" t="s">
        <v>3937</v>
      </c>
      <c r="AP368" s="25">
        <v>6</v>
      </c>
      <c r="AQ368" s="34">
        <v>42153</v>
      </c>
      <c r="AS368" s="46">
        <f t="shared" si="21"/>
        <v>-42153</v>
      </c>
      <c r="AU368" s="25" t="s">
        <v>202</v>
      </c>
      <c r="AV368" s="25" t="s">
        <v>8379</v>
      </c>
    </row>
    <row r="369" spans="2:48">
      <c r="B369" s="25" t="s">
        <v>8380</v>
      </c>
      <c r="C369" s="25">
        <v>292506</v>
      </c>
      <c r="D369" s="25" t="s">
        <v>3538</v>
      </c>
      <c r="H369" s="25" t="s">
        <v>8381</v>
      </c>
      <c r="I369" s="25" t="s">
        <v>273</v>
      </c>
      <c r="T369" s="25" t="str">
        <f t="shared" si="22"/>
        <v xml:space="preserve">        </v>
      </c>
      <c r="W369" s="25" t="s">
        <v>4150</v>
      </c>
      <c r="X369" s="25" t="s">
        <v>80</v>
      </c>
      <c r="Y369" s="25">
        <v>39</v>
      </c>
      <c r="Z369" s="25" t="s">
        <v>104</v>
      </c>
      <c r="AA369" s="25" t="s">
        <v>66</v>
      </c>
      <c r="AB369" s="25">
        <v>25</v>
      </c>
      <c r="AC369" s="25" t="s">
        <v>298</v>
      </c>
      <c r="AD369" s="25">
        <v>37</v>
      </c>
      <c r="AH369" s="25" t="str">
        <f t="shared" si="19"/>
        <v xml:space="preserve">CL 39 B SUR 25 AA 37   </v>
      </c>
      <c r="AI369" s="25" t="s">
        <v>61</v>
      </c>
      <c r="AJ369" s="25" t="s">
        <v>61</v>
      </c>
      <c r="AK369" s="25" t="s">
        <v>454</v>
      </c>
      <c r="AP369" s="25">
        <v>6</v>
      </c>
      <c r="AQ369" s="34">
        <v>42153</v>
      </c>
      <c r="AS369" s="46">
        <f t="shared" si="21"/>
        <v>-42153</v>
      </c>
      <c r="AU369" s="25" t="s">
        <v>15</v>
      </c>
    </row>
    <row r="370" spans="2:48">
      <c r="B370" s="25" t="s">
        <v>8382</v>
      </c>
      <c r="C370" s="25" t="s">
        <v>8383</v>
      </c>
      <c r="E370" s="25" t="s">
        <v>101</v>
      </c>
      <c r="H370" s="25" t="s">
        <v>8384</v>
      </c>
      <c r="I370" s="25" t="s">
        <v>3366</v>
      </c>
      <c r="T370" s="25" t="str">
        <f t="shared" si="22"/>
        <v xml:space="preserve">        </v>
      </c>
      <c r="W370" s="25" t="s">
        <v>8385</v>
      </c>
      <c r="X370" s="25" t="s">
        <v>80</v>
      </c>
      <c r="Y370" s="25">
        <v>43</v>
      </c>
      <c r="AA370" s="25" t="s">
        <v>66</v>
      </c>
      <c r="AB370" s="25">
        <v>47</v>
      </c>
      <c r="AD370" s="25">
        <v>17</v>
      </c>
      <c r="AH370" s="25" t="str">
        <f t="shared" si="19"/>
        <v xml:space="preserve">CL 43  SUR 47  17   </v>
      </c>
      <c r="AI370" s="25" t="s">
        <v>61</v>
      </c>
      <c r="AJ370" s="25">
        <v>3341419</v>
      </c>
      <c r="AK370" s="25" t="s">
        <v>4173</v>
      </c>
      <c r="AP370" s="25">
        <v>8</v>
      </c>
      <c r="AQ370" s="34">
        <v>42153</v>
      </c>
      <c r="AS370" s="46">
        <f t="shared" si="21"/>
        <v>-42153</v>
      </c>
      <c r="AU370" s="25" t="s">
        <v>15</v>
      </c>
    </row>
    <row r="371" spans="2:48">
      <c r="B371" s="25" t="s">
        <v>8386</v>
      </c>
      <c r="C371" s="25">
        <v>293773</v>
      </c>
      <c r="D371" s="25" t="s">
        <v>3591</v>
      </c>
      <c r="H371" s="25" t="s">
        <v>8387</v>
      </c>
      <c r="I371" s="25" t="s">
        <v>8388</v>
      </c>
      <c r="J371" s="25" t="s">
        <v>63</v>
      </c>
      <c r="K371" s="25">
        <v>40</v>
      </c>
      <c r="L371" s="25" t="s">
        <v>83</v>
      </c>
      <c r="N371" s="25">
        <v>48</v>
      </c>
      <c r="P371" s="25">
        <v>67</v>
      </c>
      <c r="Q371" s="25" t="s">
        <v>66</v>
      </c>
      <c r="T371" s="25" t="str">
        <f t="shared" si="22"/>
        <v xml:space="preserve">KR 40 A  48  67 SUR </v>
      </c>
      <c r="U371" s="25" t="s">
        <v>61</v>
      </c>
      <c r="V371" s="25" t="s">
        <v>61</v>
      </c>
      <c r="W371" s="25" t="s">
        <v>8389</v>
      </c>
      <c r="AH371" s="25" t="str">
        <f t="shared" si="19"/>
        <v xml:space="preserve">         </v>
      </c>
      <c r="AI371" s="25" t="s">
        <v>61</v>
      </c>
      <c r="AJ371" s="25" t="s">
        <v>61</v>
      </c>
      <c r="AK371" s="25" t="s">
        <v>3626</v>
      </c>
      <c r="AP371" s="25">
        <v>7</v>
      </c>
      <c r="AQ371" s="34">
        <v>42157</v>
      </c>
      <c r="AS371" s="46">
        <f t="shared" si="21"/>
        <v>-42157</v>
      </c>
      <c r="AU371" s="25" t="s">
        <v>15</v>
      </c>
    </row>
    <row r="372" spans="2:48">
      <c r="B372" s="25" t="s">
        <v>8390</v>
      </c>
      <c r="C372" s="25">
        <v>293771</v>
      </c>
      <c r="E372" s="25" t="s">
        <v>101</v>
      </c>
      <c r="H372" s="25" t="s">
        <v>8391</v>
      </c>
      <c r="I372" s="25" t="s">
        <v>231</v>
      </c>
      <c r="J372" s="25" t="s">
        <v>63</v>
      </c>
      <c r="K372" s="25">
        <v>26</v>
      </c>
      <c r="N372" s="25">
        <v>40</v>
      </c>
      <c r="O372" s="25" t="s">
        <v>170</v>
      </c>
      <c r="P372" s="25">
        <v>29</v>
      </c>
      <c r="Q372" s="25" t="s">
        <v>66</v>
      </c>
      <c r="T372" s="25" t="str">
        <f t="shared" si="22"/>
        <v xml:space="preserve">KR 26   40 D 29 SUR </v>
      </c>
      <c r="W372" s="25" t="s">
        <v>8074</v>
      </c>
      <c r="X372" s="25" t="s">
        <v>63</v>
      </c>
      <c r="Y372" s="25">
        <v>26</v>
      </c>
      <c r="AB372" s="25">
        <v>40</v>
      </c>
      <c r="AC372" s="25" t="s">
        <v>170</v>
      </c>
      <c r="AD372" s="25">
        <v>29</v>
      </c>
      <c r="AE372" s="25" t="s">
        <v>66</v>
      </c>
      <c r="AG372" s="25" t="s">
        <v>7564</v>
      </c>
      <c r="AH372" s="25" t="str">
        <f t="shared" si="19"/>
        <v>KR 26   40 D 29 SUR  Contiguo a esta direccion</v>
      </c>
      <c r="AI372" s="25" t="s">
        <v>61</v>
      </c>
      <c r="AJ372" s="25" t="s">
        <v>61</v>
      </c>
      <c r="AK372" s="25" t="s">
        <v>3675</v>
      </c>
      <c r="AP372" s="25">
        <v>6</v>
      </c>
      <c r="AQ372" s="34">
        <v>42157</v>
      </c>
      <c r="AS372" s="46">
        <f t="shared" si="21"/>
        <v>-42157</v>
      </c>
      <c r="AU372" s="25" t="s">
        <v>15</v>
      </c>
    </row>
    <row r="373" spans="2:48">
      <c r="B373" s="25" t="s">
        <v>8392</v>
      </c>
      <c r="C373" s="25" t="s">
        <v>8393</v>
      </c>
      <c r="D373" s="25" t="s">
        <v>3591</v>
      </c>
      <c r="H373" s="25" t="s">
        <v>8394</v>
      </c>
      <c r="I373" s="25" t="s">
        <v>8395</v>
      </c>
      <c r="T373" s="25" t="str">
        <f t="shared" si="22"/>
        <v xml:space="preserve">        </v>
      </c>
      <c r="U373" s="25">
        <v>3541185</v>
      </c>
      <c r="V373" s="25">
        <v>2709609</v>
      </c>
      <c r="W373" s="25" t="s">
        <v>8396</v>
      </c>
      <c r="X373" s="25" t="s">
        <v>80</v>
      </c>
      <c r="Y373" s="25">
        <v>41</v>
      </c>
      <c r="Z373" s="25" t="s">
        <v>298</v>
      </c>
      <c r="AA373" s="25" t="s">
        <v>66</v>
      </c>
      <c r="AB373" s="25">
        <v>29</v>
      </c>
      <c r="AC373" s="25" t="s">
        <v>104</v>
      </c>
      <c r="AD373" s="25">
        <v>78</v>
      </c>
      <c r="AG373" s="25" t="s">
        <v>7764</v>
      </c>
      <c r="AH373" s="25" t="str">
        <f t="shared" si="19"/>
        <v>CL 41 AA SUR 29 B 78   Apto 201</v>
      </c>
      <c r="AI373" s="25" t="s">
        <v>61</v>
      </c>
      <c r="AJ373" s="25" t="s">
        <v>61</v>
      </c>
      <c r="AK373" s="25" t="s">
        <v>322</v>
      </c>
      <c r="AP373" s="25">
        <v>6</v>
      </c>
      <c r="AQ373" s="34">
        <v>42156</v>
      </c>
      <c r="AS373" s="46">
        <f t="shared" si="21"/>
        <v>-42156</v>
      </c>
      <c r="AU373" s="25" t="s">
        <v>15</v>
      </c>
    </row>
    <row r="374" spans="2:48">
      <c r="B374" s="25" t="s">
        <v>8397</v>
      </c>
      <c r="C374" s="25">
        <v>292748</v>
      </c>
      <c r="E374" s="25" t="s">
        <v>101</v>
      </c>
      <c r="H374" s="25" t="s">
        <v>8398</v>
      </c>
      <c r="I374" s="25" t="s">
        <v>3366</v>
      </c>
      <c r="T374" s="25" t="str">
        <f t="shared" si="22"/>
        <v xml:space="preserve">        </v>
      </c>
      <c r="W374" s="25" t="s">
        <v>82</v>
      </c>
      <c r="X374" s="25" t="s">
        <v>80</v>
      </c>
      <c r="Y374" s="25">
        <v>40</v>
      </c>
      <c r="Z374" s="25" t="s">
        <v>136</v>
      </c>
      <c r="AA374" s="25" t="s">
        <v>66</v>
      </c>
      <c r="AB374" s="25">
        <v>40</v>
      </c>
      <c r="AC374" s="25" t="s">
        <v>83</v>
      </c>
      <c r="AD374" s="25">
        <v>29</v>
      </c>
      <c r="AH374" s="25" t="str">
        <f t="shared" si="19"/>
        <v xml:space="preserve">CL 40 DD SUR 40 A 29   </v>
      </c>
      <c r="AI374" s="25" t="s">
        <v>61</v>
      </c>
      <c r="AJ374" s="25" t="s">
        <v>61</v>
      </c>
      <c r="AK374" s="25" t="s">
        <v>67</v>
      </c>
      <c r="AP374" s="25">
        <v>7</v>
      </c>
      <c r="AQ374" s="34">
        <v>42153</v>
      </c>
      <c r="AS374" s="46">
        <f t="shared" si="21"/>
        <v>-42153</v>
      </c>
      <c r="AU374" s="25" t="s">
        <v>15</v>
      </c>
    </row>
    <row r="375" spans="2:48">
      <c r="B375" s="25" t="s">
        <v>8399</v>
      </c>
      <c r="C375" s="25" t="s">
        <v>8400</v>
      </c>
      <c r="D375" s="25" t="s">
        <v>94</v>
      </c>
      <c r="H375" s="25" t="s">
        <v>8401</v>
      </c>
      <c r="I375" s="25" t="s">
        <v>8402</v>
      </c>
      <c r="J375" s="25" t="s">
        <v>63</v>
      </c>
      <c r="K375" s="25">
        <v>24</v>
      </c>
      <c r="N375" s="25">
        <v>27</v>
      </c>
      <c r="P375" s="25">
        <v>191</v>
      </c>
      <c r="Q375" s="25" t="s">
        <v>66</v>
      </c>
      <c r="R375" s="25" t="s">
        <v>8403</v>
      </c>
      <c r="S375" s="25" t="s">
        <v>8404</v>
      </c>
      <c r="T375" s="25" t="str">
        <f t="shared" si="22"/>
        <v>KR 24   27  191 SURGinebra Houses Casa 121</v>
      </c>
      <c r="V375" s="25">
        <v>4196485</v>
      </c>
      <c r="W375" s="25" t="s">
        <v>82</v>
      </c>
      <c r="X375" s="25" t="s">
        <v>63</v>
      </c>
      <c r="Y375" s="25">
        <v>24</v>
      </c>
      <c r="AB375" s="25">
        <v>27</v>
      </c>
      <c r="AD375" s="25">
        <v>191</v>
      </c>
      <c r="AE375" s="25" t="s">
        <v>66</v>
      </c>
      <c r="AF375" s="25" t="s">
        <v>8403</v>
      </c>
      <c r="AG375" s="25" t="s">
        <v>8404</v>
      </c>
      <c r="AH375" s="25" t="str">
        <f>CONCATENATE(X375," ",Y375," ",Z375," ",AA375," ",AB375," ",AC375," ",AD375," ",AE375,AT375," ",AG375)</f>
        <v>KR 24   27  191 SUR Casa 121</v>
      </c>
      <c r="AI375" s="25" t="s">
        <v>61</v>
      </c>
      <c r="AJ375" s="25" t="s">
        <v>61</v>
      </c>
      <c r="AK375" s="25" t="s">
        <v>374</v>
      </c>
      <c r="AP375" s="25">
        <v>4</v>
      </c>
      <c r="AQ375" s="34">
        <v>42160</v>
      </c>
      <c r="AS375" s="46">
        <f t="shared" si="21"/>
        <v>-42160</v>
      </c>
      <c r="AU375" s="25" t="s">
        <v>15</v>
      </c>
    </row>
    <row r="376" spans="2:48">
      <c r="B376" s="25" t="s">
        <v>8405</v>
      </c>
      <c r="C376" s="25">
        <v>298864</v>
      </c>
      <c r="D376" s="25" t="s">
        <v>3686</v>
      </c>
      <c r="E376" s="25" t="s">
        <v>286</v>
      </c>
      <c r="H376" s="25" t="s">
        <v>8406</v>
      </c>
      <c r="I376" s="25" t="s">
        <v>3366</v>
      </c>
      <c r="T376" s="25" t="str">
        <f t="shared" si="22"/>
        <v xml:space="preserve">        </v>
      </c>
      <c r="W376" s="25" t="s">
        <v>8407</v>
      </c>
      <c r="X376" s="25" t="s">
        <v>146</v>
      </c>
      <c r="Y376" s="25">
        <v>27</v>
      </c>
      <c r="Z376" s="25" t="s">
        <v>83</v>
      </c>
      <c r="AA376" s="25" t="s">
        <v>66</v>
      </c>
      <c r="AB376" s="25">
        <v>42</v>
      </c>
      <c r="AD376" s="25">
        <v>13</v>
      </c>
      <c r="AH376" s="25" t="str">
        <f t="shared" si="19"/>
        <v xml:space="preserve">TR 27 A SUR 42  13   </v>
      </c>
      <c r="AI376" s="25" t="s">
        <v>61</v>
      </c>
      <c r="AJ376" s="25" t="s">
        <v>61</v>
      </c>
      <c r="AK376" s="25" t="s">
        <v>496</v>
      </c>
      <c r="AP376" s="25">
        <v>9</v>
      </c>
      <c r="AQ376" s="34">
        <v>42172</v>
      </c>
      <c r="AS376" s="46">
        <f t="shared" si="21"/>
        <v>-42172</v>
      </c>
      <c r="AU376" s="25" t="s">
        <v>15</v>
      </c>
    </row>
    <row r="377" spans="2:48">
      <c r="B377" s="25" t="s">
        <v>8408</v>
      </c>
      <c r="C377" s="25">
        <v>298596</v>
      </c>
      <c r="D377" s="25" t="s">
        <v>3538</v>
      </c>
      <c r="H377" s="25" t="s">
        <v>8409</v>
      </c>
      <c r="I377" s="25" t="s">
        <v>3366</v>
      </c>
      <c r="T377" s="25" t="str">
        <f t="shared" si="22"/>
        <v xml:space="preserve">        </v>
      </c>
      <c r="W377" s="25" t="s">
        <v>82</v>
      </c>
      <c r="X377" s="25" t="s">
        <v>63</v>
      </c>
      <c r="Y377" s="25">
        <v>25</v>
      </c>
      <c r="Z377" s="25" t="s">
        <v>104</v>
      </c>
      <c r="AB377" s="25">
        <v>27</v>
      </c>
      <c r="AD377" s="25">
        <v>46</v>
      </c>
      <c r="AE377" s="25" t="s">
        <v>66</v>
      </c>
      <c r="AG377" s="25" t="s">
        <v>8410</v>
      </c>
      <c r="AH377" s="25" t="str">
        <f t="shared" si="19"/>
        <v>KR 25 B  27  46 SUR  Palmeral de avigñon</v>
      </c>
      <c r="AI377" s="25" t="s">
        <v>61</v>
      </c>
      <c r="AJ377" s="25" t="s">
        <v>61</v>
      </c>
      <c r="AK377" s="25" t="s">
        <v>184</v>
      </c>
      <c r="AP377" s="25">
        <v>4</v>
      </c>
      <c r="AQ377" s="34">
        <v>42166</v>
      </c>
      <c r="AS377" s="46">
        <f t="shared" si="21"/>
        <v>-42166</v>
      </c>
      <c r="AU377" s="25" t="s">
        <v>15</v>
      </c>
      <c r="AV377" s="25" t="s">
        <v>8411</v>
      </c>
    </row>
    <row r="378" spans="2:48">
      <c r="B378" s="25" t="s">
        <v>8412</v>
      </c>
      <c r="C378" s="25" t="s">
        <v>8413</v>
      </c>
      <c r="E378" s="25" t="s">
        <v>3934</v>
      </c>
      <c r="H378" s="25" t="s">
        <v>8414</v>
      </c>
      <c r="I378" s="25" t="s">
        <v>273</v>
      </c>
      <c r="T378" s="25" t="str">
        <f t="shared" si="22"/>
        <v xml:space="preserve">        </v>
      </c>
      <c r="W378" s="25" t="s">
        <v>8415</v>
      </c>
      <c r="X378" s="25" t="s">
        <v>63</v>
      </c>
      <c r="Y378" s="25">
        <v>29</v>
      </c>
      <c r="Z378" s="25" t="s">
        <v>83</v>
      </c>
      <c r="AB378" s="25">
        <v>39</v>
      </c>
      <c r="AC378" s="25" t="s">
        <v>104</v>
      </c>
      <c r="AE378" s="25" t="s">
        <v>66</v>
      </c>
      <c r="AH378" s="25" t="str">
        <f t="shared" ref="AH378:AH441" si="23">CONCATENATE(X378," ",Y378," ",Z378," ",AA378," ",AB378," ",AC378," ",AD378," ",AE378," ",AF378," ",AG378)</f>
        <v xml:space="preserve">KR 29 A  39 B  SUR  </v>
      </c>
      <c r="AI378" s="25" t="s">
        <v>61</v>
      </c>
      <c r="AJ378" s="25" t="s">
        <v>61</v>
      </c>
      <c r="AK378" s="25" t="s">
        <v>3937</v>
      </c>
      <c r="AP378" s="25">
        <v>6</v>
      </c>
      <c r="AQ378" s="34">
        <v>42166</v>
      </c>
      <c r="AS378" s="46">
        <f t="shared" si="21"/>
        <v>-42166</v>
      </c>
      <c r="AU378" s="25" t="s">
        <v>15</v>
      </c>
      <c r="AV378" s="25" t="s">
        <v>8416</v>
      </c>
    </row>
    <row r="379" spans="2:48">
      <c r="B379" s="25" t="s">
        <v>8417</v>
      </c>
      <c r="C379" s="25">
        <v>299556</v>
      </c>
      <c r="D379" s="25" t="s">
        <v>3591</v>
      </c>
      <c r="H379" s="25" t="s">
        <v>8418</v>
      </c>
      <c r="I379" s="25" t="s">
        <v>8419</v>
      </c>
      <c r="J379" s="25" t="s">
        <v>63</v>
      </c>
      <c r="K379" s="25">
        <v>24</v>
      </c>
      <c r="L379" s="25" t="s">
        <v>183</v>
      </c>
      <c r="N379" s="25">
        <v>38</v>
      </c>
      <c r="O379" s="25" t="s">
        <v>170</v>
      </c>
      <c r="P379" s="25">
        <v>2</v>
      </c>
      <c r="Q379" s="25" t="s">
        <v>66</v>
      </c>
      <c r="T379" s="25" t="str">
        <f t="shared" si="22"/>
        <v xml:space="preserve">KR 24 EE  38 D 2 SUR </v>
      </c>
      <c r="U379" s="25">
        <v>32333453</v>
      </c>
      <c r="V379" s="25">
        <v>3311114</v>
      </c>
      <c r="W379" s="25" t="s">
        <v>8420</v>
      </c>
      <c r="X379" s="25" t="s">
        <v>63</v>
      </c>
      <c r="Y379" s="25">
        <v>24</v>
      </c>
      <c r="Z379" s="25" t="s">
        <v>183</v>
      </c>
      <c r="AB379" s="25">
        <v>38</v>
      </c>
      <c r="AC379" s="25" t="s">
        <v>170</v>
      </c>
      <c r="AE379" s="25" t="s">
        <v>66</v>
      </c>
      <c r="AH379" s="25" t="str">
        <f t="shared" si="23"/>
        <v xml:space="preserve">KR 24 EE  38 D  SUR  </v>
      </c>
      <c r="AJ379" s="25">
        <v>3329377</v>
      </c>
      <c r="AK379" s="25" t="s">
        <v>454</v>
      </c>
      <c r="AP379" s="25">
        <v>6</v>
      </c>
      <c r="AQ379" s="34">
        <v>42167</v>
      </c>
      <c r="AS379" s="46">
        <f t="shared" si="21"/>
        <v>-42167</v>
      </c>
      <c r="AU379" s="25" t="s">
        <v>15</v>
      </c>
    </row>
    <row r="380" spans="2:48">
      <c r="B380" s="25" t="s">
        <v>8421</v>
      </c>
      <c r="C380" s="25">
        <v>298597</v>
      </c>
      <c r="D380" s="25" t="s">
        <v>3686</v>
      </c>
      <c r="H380" s="25" t="s">
        <v>8422</v>
      </c>
      <c r="I380" s="25" t="s">
        <v>8423</v>
      </c>
      <c r="J380" s="25" t="s">
        <v>63</v>
      </c>
      <c r="K380" s="25">
        <v>23</v>
      </c>
      <c r="N380" s="25">
        <v>36</v>
      </c>
      <c r="O380" s="25" t="s">
        <v>83</v>
      </c>
      <c r="P380" s="25">
        <v>4</v>
      </c>
      <c r="Q380" s="25" t="s">
        <v>66</v>
      </c>
      <c r="T380" s="25" t="str">
        <f t="shared" si="22"/>
        <v xml:space="preserve">KR 23   36 A 4 SUR </v>
      </c>
      <c r="U380" s="25" t="s">
        <v>61</v>
      </c>
      <c r="V380" s="25" t="s">
        <v>61</v>
      </c>
      <c r="W380" s="25" t="s">
        <v>8424</v>
      </c>
      <c r="X380" s="25" t="s">
        <v>63</v>
      </c>
      <c r="Y380" s="25">
        <v>23</v>
      </c>
      <c r="AB380" s="25">
        <v>36</v>
      </c>
      <c r="AC380" s="25" t="s">
        <v>83</v>
      </c>
      <c r="AD380" s="25">
        <v>4</v>
      </c>
      <c r="AE380" s="25" t="s">
        <v>66</v>
      </c>
      <c r="AH380" s="25" t="str">
        <f t="shared" si="23"/>
        <v xml:space="preserve">KR 23   36 A 4 SUR  </v>
      </c>
      <c r="AI380" s="25" t="s">
        <v>61</v>
      </c>
      <c r="AJ380" s="25" t="s">
        <v>61</v>
      </c>
      <c r="AK380" s="25" t="s">
        <v>419</v>
      </c>
      <c r="AL380" s="25" t="s">
        <v>419</v>
      </c>
      <c r="AP380" s="25">
        <v>10</v>
      </c>
      <c r="AQ380" s="34">
        <v>42166</v>
      </c>
      <c r="AS380" s="46">
        <f t="shared" si="21"/>
        <v>-42166</v>
      </c>
      <c r="AU380" s="25" t="s">
        <v>15</v>
      </c>
    </row>
    <row r="381" spans="2:48">
      <c r="B381" s="25" t="s">
        <v>8425</v>
      </c>
      <c r="C381" s="25">
        <v>298168</v>
      </c>
      <c r="E381" s="25" t="s">
        <v>101</v>
      </c>
      <c r="H381" s="25" t="s">
        <v>8426</v>
      </c>
      <c r="I381" s="25" t="s">
        <v>273</v>
      </c>
      <c r="T381" s="25" t="str">
        <f t="shared" si="22"/>
        <v xml:space="preserve">        </v>
      </c>
      <c r="W381" s="25" t="s">
        <v>82</v>
      </c>
      <c r="X381" s="25" t="s">
        <v>80</v>
      </c>
      <c r="Y381" s="25">
        <v>40</v>
      </c>
      <c r="AA381" s="25" t="s">
        <v>66</v>
      </c>
      <c r="AB381" s="25">
        <v>10</v>
      </c>
      <c r="AC381" s="25" t="s">
        <v>104</v>
      </c>
      <c r="AD381" s="25">
        <v>6</v>
      </c>
      <c r="AH381" s="25" t="str">
        <f t="shared" si="23"/>
        <v xml:space="preserve">CL 40  SUR 10 B 6   </v>
      </c>
      <c r="AI381" s="25" t="s">
        <v>61</v>
      </c>
      <c r="AJ381" s="25" t="s">
        <v>61</v>
      </c>
      <c r="AK381" s="25" t="s">
        <v>74</v>
      </c>
      <c r="AP381" s="25">
        <v>6</v>
      </c>
      <c r="AQ381" s="34">
        <v>42165</v>
      </c>
      <c r="AS381" s="46">
        <f t="shared" si="21"/>
        <v>-42165</v>
      </c>
      <c r="AU381" s="25" t="s">
        <v>15</v>
      </c>
    </row>
    <row r="382" spans="2:48">
      <c r="B382" s="25" t="s">
        <v>8427</v>
      </c>
      <c r="C382" s="25">
        <v>297662</v>
      </c>
      <c r="E382" s="25" t="s">
        <v>101</v>
      </c>
      <c r="H382" s="25" t="s">
        <v>8428</v>
      </c>
      <c r="I382" s="25" t="s">
        <v>273</v>
      </c>
      <c r="T382" s="25" t="str">
        <f t="shared" si="22"/>
        <v xml:space="preserve">        </v>
      </c>
      <c r="W382" s="25" t="s">
        <v>8429</v>
      </c>
      <c r="X382" s="25" t="s">
        <v>146</v>
      </c>
      <c r="Y382" s="25">
        <v>34</v>
      </c>
      <c r="Z382" s="25" t="s">
        <v>83</v>
      </c>
      <c r="AA382" s="25" t="s">
        <v>66</v>
      </c>
      <c r="AB382" s="25">
        <v>33</v>
      </c>
      <c r="AD382" s="25">
        <v>34</v>
      </c>
      <c r="AH382" s="25" t="str">
        <f t="shared" si="23"/>
        <v xml:space="preserve">TR 34 A SUR 33  34   </v>
      </c>
      <c r="AI382" s="25" t="s">
        <v>61</v>
      </c>
      <c r="AJ382" s="25" t="s">
        <v>61</v>
      </c>
      <c r="AK382" s="25" t="s">
        <v>279</v>
      </c>
      <c r="AP382" s="25">
        <v>9</v>
      </c>
      <c r="AQ382" s="34">
        <v>42165</v>
      </c>
      <c r="AS382" s="46">
        <f t="shared" si="21"/>
        <v>-42165</v>
      </c>
      <c r="AU382" s="25" t="s">
        <v>15</v>
      </c>
    </row>
    <row r="383" spans="2:48">
      <c r="B383" s="25" t="s">
        <v>8430</v>
      </c>
      <c r="C383" s="25">
        <v>296729</v>
      </c>
      <c r="E383" s="25" t="s">
        <v>101</v>
      </c>
      <c r="H383" s="25" t="s">
        <v>8431</v>
      </c>
      <c r="I383" s="25" t="s">
        <v>273</v>
      </c>
      <c r="T383" s="25" t="str">
        <f t="shared" si="22"/>
        <v xml:space="preserve">        </v>
      </c>
      <c r="W383" s="25" t="s">
        <v>8432</v>
      </c>
      <c r="X383" s="25" t="s">
        <v>63</v>
      </c>
      <c r="Y383" s="25">
        <v>27</v>
      </c>
      <c r="AB383" s="25">
        <v>23</v>
      </c>
      <c r="AD383" s="25">
        <v>107</v>
      </c>
      <c r="AE383" s="25" t="s">
        <v>66</v>
      </c>
      <c r="AH383" s="25" t="str">
        <f t="shared" si="23"/>
        <v xml:space="preserve">KR 27   23  107 SUR  </v>
      </c>
      <c r="AI383" s="25" t="s">
        <v>61</v>
      </c>
      <c r="AJ383" s="25" t="s">
        <v>61</v>
      </c>
      <c r="AK383" s="25" t="s">
        <v>184</v>
      </c>
      <c r="AP383" s="25">
        <v>4</v>
      </c>
      <c r="AQ383" s="34">
        <v>42165</v>
      </c>
      <c r="AS383" s="46">
        <f t="shared" si="21"/>
        <v>-42165</v>
      </c>
      <c r="AU383" s="25" t="s">
        <v>15</v>
      </c>
    </row>
    <row r="384" spans="2:48">
      <c r="B384" s="25" t="s">
        <v>8433</v>
      </c>
      <c r="C384" s="25">
        <v>296825</v>
      </c>
      <c r="E384" s="25" t="s">
        <v>58</v>
      </c>
      <c r="H384" s="25" t="s">
        <v>8434</v>
      </c>
      <c r="I384" s="25" t="s">
        <v>273</v>
      </c>
      <c r="T384" s="25" t="str">
        <f t="shared" si="22"/>
        <v xml:space="preserve">        </v>
      </c>
      <c r="W384" s="25" t="s">
        <v>8435</v>
      </c>
      <c r="X384" s="25" t="s">
        <v>80</v>
      </c>
      <c r="Y384" s="25">
        <v>32</v>
      </c>
      <c r="Z384" s="25" t="s">
        <v>83</v>
      </c>
      <c r="AA384" s="25" t="s">
        <v>66</v>
      </c>
      <c r="AB384" s="25">
        <v>28</v>
      </c>
      <c r="AD384" s="25">
        <v>88</v>
      </c>
      <c r="AH384" s="25" t="str">
        <f t="shared" si="23"/>
        <v xml:space="preserve">CL 32 A SUR 28  88   </v>
      </c>
      <c r="AI384" s="25" t="s">
        <v>61</v>
      </c>
      <c r="AJ384" s="25" t="s">
        <v>61</v>
      </c>
      <c r="AK384" s="25" t="s">
        <v>635</v>
      </c>
      <c r="AP384" s="25">
        <v>3</v>
      </c>
      <c r="AQ384" s="34">
        <v>42164</v>
      </c>
      <c r="AS384" s="46">
        <f t="shared" si="21"/>
        <v>-42164</v>
      </c>
      <c r="AU384" s="25" t="s">
        <v>15</v>
      </c>
    </row>
    <row r="385" spans="2:54">
      <c r="B385" s="25" t="s">
        <v>8436</v>
      </c>
      <c r="C385" s="25" t="s">
        <v>8437</v>
      </c>
      <c r="D385" s="25" t="s">
        <v>3686</v>
      </c>
      <c r="E385" s="25" t="s">
        <v>58</v>
      </c>
      <c r="H385" s="25" t="s">
        <v>8438</v>
      </c>
      <c r="I385" s="25" t="s">
        <v>8439</v>
      </c>
      <c r="T385" s="25" t="str">
        <f>CONCATENATE(J385," ",K385," ",L385," ",M385," ",N385," ",O385," ",P385," ",Q385,AF385," ",S385)</f>
        <v xml:space="preserve">        </v>
      </c>
      <c r="W385" s="25" t="s">
        <v>8440</v>
      </c>
      <c r="X385" s="25" t="s">
        <v>80</v>
      </c>
      <c r="Y385" s="25">
        <v>36</v>
      </c>
      <c r="AA385" s="25" t="s">
        <v>66</v>
      </c>
      <c r="AB385" s="25">
        <v>23</v>
      </c>
      <c r="AD385" s="25">
        <v>96</v>
      </c>
      <c r="AH385" s="25" t="str">
        <f t="shared" si="23"/>
        <v xml:space="preserve">CL 36  SUR 23  96   </v>
      </c>
      <c r="AI385" s="25" t="s">
        <v>559</v>
      </c>
      <c r="AJ385" s="25" t="s">
        <v>8441</v>
      </c>
      <c r="AK385" s="25" t="s">
        <v>397</v>
      </c>
      <c r="AP385" s="25">
        <v>5</v>
      </c>
      <c r="AQ385" s="34">
        <v>42171</v>
      </c>
      <c r="AS385" s="46">
        <f t="shared" si="21"/>
        <v>-42171</v>
      </c>
      <c r="AU385" s="25" t="s">
        <v>15</v>
      </c>
      <c r="AV385" s="34">
        <v>42338</v>
      </c>
    </row>
    <row r="386" spans="2:54">
      <c r="B386" s="54" t="s">
        <v>8442</v>
      </c>
      <c r="C386" s="25" t="s">
        <v>8443</v>
      </c>
      <c r="D386" s="25" t="s">
        <v>94</v>
      </c>
      <c r="H386" s="25" t="s">
        <v>8444</v>
      </c>
      <c r="I386" s="25" t="s">
        <v>8445</v>
      </c>
      <c r="J386" s="25" t="s">
        <v>80</v>
      </c>
      <c r="K386" s="25">
        <v>36</v>
      </c>
      <c r="L386" s="25" t="s">
        <v>170</v>
      </c>
      <c r="M386" s="25" t="s">
        <v>66</v>
      </c>
      <c r="N386" s="25">
        <v>27</v>
      </c>
      <c r="P386" s="25">
        <v>160</v>
      </c>
      <c r="R386" s="25" t="s">
        <v>8446</v>
      </c>
      <c r="S386" s="25" t="s">
        <v>8447</v>
      </c>
      <c r="T386" s="25" t="str">
        <f t="shared" si="22"/>
        <v>CL 36 D SUR 27  160 Quintas del palmar Casa 56</v>
      </c>
      <c r="U386" s="25" t="s">
        <v>61</v>
      </c>
      <c r="V386" s="25" t="s">
        <v>61</v>
      </c>
      <c r="W386" s="25" t="s">
        <v>8448</v>
      </c>
      <c r="X386" s="25" t="s">
        <v>80</v>
      </c>
      <c r="Y386" s="25">
        <v>36</v>
      </c>
      <c r="Z386" s="25" t="s">
        <v>170</v>
      </c>
      <c r="AA386" s="25" t="s">
        <v>66</v>
      </c>
      <c r="AB386" s="25">
        <v>27</v>
      </c>
      <c r="AD386" s="25">
        <v>160</v>
      </c>
      <c r="AF386" s="25" t="s">
        <v>8446</v>
      </c>
      <c r="AG386" s="25" t="s">
        <v>8447</v>
      </c>
      <c r="AH386" s="25" t="str">
        <f t="shared" si="23"/>
        <v>CL 36 D SUR 27  160  Quintas del palmar Casa 56</v>
      </c>
      <c r="AI386" s="25" t="s">
        <v>61</v>
      </c>
      <c r="AJ386" s="25">
        <v>3360394</v>
      </c>
      <c r="AK386" s="25" t="s">
        <v>347</v>
      </c>
      <c r="AP386" s="25">
        <v>10</v>
      </c>
      <c r="AQ386" s="34">
        <v>42164</v>
      </c>
      <c r="AS386" s="46">
        <f t="shared" si="21"/>
        <v>-42164</v>
      </c>
      <c r="AU386" s="25" t="s">
        <v>15</v>
      </c>
    </row>
    <row r="387" spans="2:54">
      <c r="B387" s="25" t="s">
        <v>8449</v>
      </c>
      <c r="C387" s="25">
        <v>295197</v>
      </c>
      <c r="D387" s="25" t="s">
        <v>125</v>
      </c>
      <c r="H387" s="25" t="s">
        <v>8450</v>
      </c>
      <c r="I387" s="25" t="s">
        <v>2959</v>
      </c>
      <c r="T387" s="25" t="str">
        <f t="shared" si="22"/>
        <v xml:space="preserve">       Interior 105 </v>
      </c>
      <c r="W387" s="25" t="s">
        <v>4150</v>
      </c>
      <c r="X387" s="25" t="s">
        <v>289</v>
      </c>
      <c r="Y387" s="25">
        <v>29</v>
      </c>
      <c r="AB387" s="25">
        <v>26</v>
      </c>
      <c r="AD387" s="25">
        <v>25</v>
      </c>
      <c r="AF387" s="25" t="s">
        <v>8451</v>
      </c>
      <c r="AH387" s="25" t="str">
        <f t="shared" si="23"/>
        <v xml:space="preserve">DG 29   26  25  Interior 105 </v>
      </c>
      <c r="AI387" s="25" t="s">
        <v>61</v>
      </c>
      <c r="AJ387" s="25" t="s">
        <v>61</v>
      </c>
      <c r="AK387" s="25" t="s">
        <v>635</v>
      </c>
      <c r="AP387" s="25">
        <v>3</v>
      </c>
      <c r="AQ387" s="34">
        <v>42159</v>
      </c>
      <c r="AS387" s="46">
        <f t="shared" si="21"/>
        <v>-42159</v>
      </c>
      <c r="AU387" s="25" t="s">
        <v>15</v>
      </c>
    </row>
    <row r="388" spans="2:54">
      <c r="B388" s="25" t="s">
        <v>8452</v>
      </c>
      <c r="C388" s="25">
        <v>299119</v>
      </c>
      <c r="D388" s="25" t="s">
        <v>94</v>
      </c>
      <c r="H388" s="25" t="s">
        <v>8453</v>
      </c>
      <c r="I388" s="25" t="s">
        <v>231</v>
      </c>
      <c r="T388" s="25" t="str">
        <f t="shared" si="22"/>
        <v xml:space="preserve">        </v>
      </c>
      <c r="W388" s="25" t="s">
        <v>8454</v>
      </c>
      <c r="X388" s="25" t="s">
        <v>63</v>
      </c>
      <c r="Y388" s="25">
        <v>43</v>
      </c>
      <c r="Z388" s="25" t="s">
        <v>83</v>
      </c>
      <c r="AB388" s="25">
        <v>23</v>
      </c>
      <c r="AD388" s="25">
        <v>96</v>
      </c>
      <c r="AE388" s="25" t="s">
        <v>66</v>
      </c>
      <c r="AH388" s="25" t="str">
        <f t="shared" si="23"/>
        <v xml:space="preserve">KR 43 A  23  96 SUR  </v>
      </c>
      <c r="AI388" s="25" t="s">
        <v>61</v>
      </c>
      <c r="AJ388" s="25" t="s">
        <v>61</v>
      </c>
      <c r="AK388" s="25" t="s">
        <v>166</v>
      </c>
      <c r="AP388" s="25">
        <v>5</v>
      </c>
      <c r="AQ388" s="34">
        <v>42167</v>
      </c>
      <c r="AS388" s="46">
        <f t="shared" si="21"/>
        <v>-42167</v>
      </c>
      <c r="AU388" s="25" t="s">
        <v>15</v>
      </c>
    </row>
    <row r="389" spans="2:54">
      <c r="B389" s="25" t="s">
        <v>8455</v>
      </c>
      <c r="C389" s="25">
        <v>299279</v>
      </c>
      <c r="D389" s="25" t="s">
        <v>125</v>
      </c>
      <c r="H389" s="25" t="s">
        <v>8456</v>
      </c>
      <c r="I389" s="25" t="s">
        <v>3366</v>
      </c>
      <c r="T389" s="25" t="str">
        <f>CONCATENATE(J389," ",K389," ",L389," ",M389," ",N389," ",O389," ",P389," ",Q389,AF389," ",S389)</f>
        <v xml:space="preserve">        </v>
      </c>
      <c r="W389" s="25" t="s">
        <v>8457</v>
      </c>
      <c r="X389" s="25" t="s">
        <v>80</v>
      </c>
      <c r="Y389" s="25">
        <v>49</v>
      </c>
      <c r="AA389" s="25" t="s">
        <v>66</v>
      </c>
      <c r="AB389" s="25">
        <v>43</v>
      </c>
      <c r="AC389" s="25" t="s">
        <v>83</v>
      </c>
      <c r="AD389" s="25">
        <v>167</v>
      </c>
      <c r="AH389" s="25" t="str">
        <f t="shared" si="23"/>
        <v xml:space="preserve">CL 49  SUR 43 A 167   </v>
      </c>
      <c r="AI389" s="25" t="s">
        <v>61</v>
      </c>
      <c r="AJ389" s="25" t="s">
        <v>61</v>
      </c>
      <c r="AK389" s="25" t="s">
        <v>1696</v>
      </c>
      <c r="AP389" s="25">
        <v>8</v>
      </c>
      <c r="AQ389" s="34">
        <v>42167</v>
      </c>
      <c r="AS389" s="46">
        <f t="shared" si="21"/>
        <v>-42167</v>
      </c>
      <c r="AU389" s="25" t="s">
        <v>15</v>
      </c>
      <c r="AW389" s="38">
        <v>42166</v>
      </c>
      <c r="AX389" s="37" t="s">
        <v>8458</v>
      </c>
      <c r="AY389" s="38">
        <v>42166</v>
      </c>
      <c r="AZ389" s="38">
        <v>42178</v>
      </c>
      <c r="BA389" s="37" t="s">
        <v>8458</v>
      </c>
      <c r="BB389" s="38">
        <v>42179</v>
      </c>
    </row>
    <row r="390" spans="2:54">
      <c r="B390" s="25" t="s">
        <v>8459</v>
      </c>
      <c r="C390" s="25">
        <v>299115</v>
      </c>
      <c r="D390" s="25" t="s">
        <v>3591</v>
      </c>
      <c r="H390" s="25" t="s">
        <v>8460</v>
      </c>
      <c r="I390" s="25" t="s">
        <v>8461</v>
      </c>
      <c r="J390" s="25" t="s">
        <v>80</v>
      </c>
      <c r="K390" s="25">
        <v>40</v>
      </c>
      <c r="L390" s="25" t="s">
        <v>81</v>
      </c>
      <c r="M390" s="25" t="s">
        <v>66</v>
      </c>
      <c r="N390" s="25">
        <v>42</v>
      </c>
      <c r="P390" s="25">
        <v>38</v>
      </c>
      <c r="R390" s="25" t="s">
        <v>7764</v>
      </c>
      <c r="S390" s="25" t="s">
        <v>8462</v>
      </c>
      <c r="T390" s="25" t="str">
        <f t="shared" si="22"/>
        <v>CL 40 C SUR 42  38 Edificio Morales Edf. Santa Ana.</v>
      </c>
      <c r="U390" s="25">
        <v>33172297</v>
      </c>
      <c r="V390" s="25" t="s">
        <v>61</v>
      </c>
      <c r="W390" s="25" t="s">
        <v>8463</v>
      </c>
      <c r="X390" s="25" t="s">
        <v>80</v>
      </c>
      <c r="Y390" s="25">
        <v>40</v>
      </c>
      <c r="Z390" s="25" t="s">
        <v>81</v>
      </c>
      <c r="AA390" s="25" t="s">
        <v>66</v>
      </c>
      <c r="AB390" s="25">
        <v>42</v>
      </c>
      <c r="AC390" s="25" t="s">
        <v>83</v>
      </c>
      <c r="AD390" s="25">
        <v>16</v>
      </c>
      <c r="AF390" s="25" t="s">
        <v>8464</v>
      </c>
      <c r="AH390" s="25" t="str">
        <f t="shared" si="23"/>
        <v xml:space="preserve">CL 40 C SUR 42 A 16  Edificio Morales </v>
      </c>
      <c r="AI390" s="25" t="s">
        <v>61</v>
      </c>
      <c r="AJ390" s="25" t="s">
        <v>61</v>
      </c>
      <c r="AK390" s="25" t="s">
        <v>67</v>
      </c>
      <c r="AP390" s="25">
        <v>7</v>
      </c>
      <c r="AQ390" s="34">
        <v>42167</v>
      </c>
      <c r="AS390" s="46">
        <f t="shared" ref="AS390:AS453" si="24">+AR390-AQ390</f>
        <v>-42167</v>
      </c>
      <c r="AU390" s="25" t="s">
        <v>15</v>
      </c>
    </row>
    <row r="391" spans="2:54">
      <c r="B391" s="25" t="s">
        <v>8465</v>
      </c>
      <c r="C391" s="25">
        <v>300100</v>
      </c>
      <c r="D391" s="25" t="s">
        <v>3591</v>
      </c>
      <c r="H391" s="25" t="s">
        <v>8466</v>
      </c>
      <c r="I391" s="25" t="s">
        <v>8467</v>
      </c>
      <c r="T391" s="25" t="str">
        <f t="shared" si="22"/>
        <v xml:space="preserve">        </v>
      </c>
      <c r="U391" s="25">
        <v>42882006</v>
      </c>
      <c r="V391" s="25" t="s">
        <v>61</v>
      </c>
      <c r="W391" s="25" t="s">
        <v>8468</v>
      </c>
      <c r="AH391" s="25" t="str">
        <f t="shared" si="23"/>
        <v xml:space="preserve">         </v>
      </c>
      <c r="AI391" s="25" t="s">
        <v>61</v>
      </c>
      <c r="AJ391" s="25">
        <v>3175766475</v>
      </c>
      <c r="AQ391" s="34">
        <v>42171</v>
      </c>
      <c r="AS391" s="46">
        <f t="shared" si="24"/>
        <v>-42171</v>
      </c>
      <c r="AU391" s="25" t="s">
        <v>15</v>
      </c>
    </row>
    <row r="392" spans="2:54">
      <c r="B392" s="25" t="s">
        <v>8469</v>
      </c>
      <c r="C392" s="25">
        <v>300086</v>
      </c>
      <c r="D392" s="25" t="s">
        <v>94</v>
      </c>
      <c r="H392" s="25" t="s">
        <v>8470</v>
      </c>
      <c r="I392" s="25" t="s">
        <v>8471</v>
      </c>
      <c r="T392" s="25" t="str">
        <f t="shared" si="22"/>
        <v xml:space="preserve">        </v>
      </c>
      <c r="U392" s="25" t="s">
        <v>61</v>
      </c>
      <c r="V392" s="25" t="s">
        <v>61</v>
      </c>
      <c r="W392" s="25" t="s">
        <v>8472</v>
      </c>
      <c r="X392" s="25" t="s">
        <v>63</v>
      </c>
      <c r="Y392" s="25">
        <v>28</v>
      </c>
      <c r="AB392" s="25">
        <v>27</v>
      </c>
      <c r="AC392" s="25" t="s">
        <v>170</v>
      </c>
      <c r="AD392" s="25">
        <v>150</v>
      </c>
      <c r="AE392" s="25" t="s">
        <v>66</v>
      </c>
      <c r="AH392" s="25" t="str">
        <f t="shared" si="23"/>
        <v xml:space="preserve">KR 28   27 D 150 SUR  </v>
      </c>
      <c r="AI392" s="25" t="s">
        <v>61</v>
      </c>
      <c r="AJ392" s="25" t="s">
        <v>61</v>
      </c>
      <c r="AK392" s="25" t="s">
        <v>99</v>
      </c>
      <c r="AP392" s="25">
        <v>4</v>
      </c>
      <c r="AQ392" s="34">
        <v>42171</v>
      </c>
      <c r="AS392" s="46">
        <f t="shared" si="24"/>
        <v>-42171</v>
      </c>
      <c r="AU392" s="25" t="s">
        <v>15</v>
      </c>
    </row>
    <row r="393" spans="2:54">
      <c r="B393" s="25" t="s">
        <v>8473</v>
      </c>
      <c r="C393" s="25">
        <v>299847</v>
      </c>
      <c r="E393" s="25" t="s">
        <v>101</v>
      </c>
      <c r="H393" t="s">
        <v>8474</v>
      </c>
      <c r="I393" s="25" t="s">
        <v>6341</v>
      </c>
      <c r="J393" s="25" t="s">
        <v>80</v>
      </c>
      <c r="K393" s="25">
        <v>50</v>
      </c>
      <c r="L393" s="25" t="s">
        <v>104</v>
      </c>
      <c r="M393" s="25" t="s">
        <v>66</v>
      </c>
      <c r="N393" s="25">
        <v>42</v>
      </c>
      <c r="O393" s="25" t="s">
        <v>170</v>
      </c>
      <c r="R393" s="25" t="s">
        <v>8475</v>
      </c>
      <c r="T393" s="25" t="str">
        <f t="shared" si="22"/>
        <v xml:space="preserve">CL 50 B SUR 42 D  Urbanizacion Hojarasca </v>
      </c>
      <c r="U393" s="25" t="s">
        <v>61</v>
      </c>
      <c r="V393" s="25" t="s">
        <v>61</v>
      </c>
      <c r="W393" s="25" t="s">
        <v>8476</v>
      </c>
      <c r="X393" s="25" t="s">
        <v>80</v>
      </c>
      <c r="Y393" s="25">
        <v>50</v>
      </c>
      <c r="Z393" s="25" t="s">
        <v>104</v>
      </c>
      <c r="AA393" s="25" t="s">
        <v>66</v>
      </c>
      <c r="AB393" s="25">
        <v>42</v>
      </c>
      <c r="AC393" s="25" t="s">
        <v>170</v>
      </c>
      <c r="AF393" s="25" t="s">
        <v>8475</v>
      </c>
      <c r="AH393" s="25" t="str">
        <f>CONCATENATE(X393," ",Y393," ",Z393," ",AA393," ",AB393," ",AC393," ",AD393," ",AE393,AT393," ",AG393)</f>
        <v xml:space="preserve">CL 50 B SUR 42 D   </v>
      </c>
      <c r="AI393" s="25" t="s">
        <v>61</v>
      </c>
      <c r="AJ393" s="25" t="s">
        <v>61</v>
      </c>
      <c r="AP393" s="25">
        <v>7</v>
      </c>
      <c r="AQ393" s="34">
        <v>42171</v>
      </c>
      <c r="AS393" s="46">
        <f t="shared" si="24"/>
        <v>-42171</v>
      </c>
      <c r="AU393" s="25" t="s">
        <v>15</v>
      </c>
    </row>
    <row r="394" spans="2:54">
      <c r="B394" s="25" t="s">
        <v>8477</v>
      </c>
      <c r="C394" s="25">
        <v>300154</v>
      </c>
      <c r="D394" s="25" t="s">
        <v>3538</v>
      </c>
      <c r="E394" s="25" t="s">
        <v>286</v>
      </c>
      <c r="H394" s="25" t="s">
        <v>8478</v>
      </c>
      <c r="I394" s="25" t="s">
        <v>8479</v>
      </c>
      <c r="T394" s="25" t="str">
        <f t="shared" si="22"/>
        <v xml:space="preserve">        </v>
      </c>
      <c r="U394" s="25" t="s">
        <v>61</v>
      </c>
      <c r="V394" s="25" t="s">
        <v>61</v>
      </c>
      <c r="W394" s="25" t="s">
        <v>8480</v>
      </c>
      <c r="X394" s="25" t="s">
        <v>289</v>
      </c>
      <c r="Y394" s="25">
        <v>29</v>
      </c>
      <c r="AA394" s="25" t="s">
        <v>66</v>
      </c>
      <c r="AB394" s="25">
        <v>34</v>
      </c>
      <c r="AC394" s="25" t="s">
        <v>104</v>
      </c>
      <c r="AD394" s="25">
        <v>74</v>
      </c>
      <c r="AE394" s="25" t="s">
        <v>66</v>
      </c>
      <c r="AH394" s="25" t="str">
        <f>CONCATENATE(X394," ",Y394," ",Z394," ",AA394," ",AB394," ",AC394," ",AD394," ",AE394,AT394," ",AG394)</f>
        <v xml:space="preserve">DG 29  SUR 34 B 74 SUR </v>
      </c>
      <c r="AI394" s="25" t="s">
        <v>61</v>
      </c>
      <c r="AJ394" s="25" t="s">
        <v>61</v>
      </c>
      <c r="AK394" s="25" t="s">
        <v>194</v>
      </c>
      <c r="AP394" s="25">
        <v>3</v>
      </c>
      <c r="AQ394" s="34">
        <v>42171</v>
      </c>
      <c r="AS394" s="46">
        <f t="shared" si="24"/>
        <v>-42171</v>
      </c>
      <c r="AU394" s="25" t="s">
        <v>15</v>
      </c>
      <c r="AV394" s="25" t="s">
        <v>8481</v>
      </c>
    </row>
    <row r="395" spans="2:54">
      <c r="B395" s="25" t="s">
        <v>8482</v>
      </c>
      <c r="C395" s="25">
        <v>300430</v>
      </c>
      <c r="D395" s="25" t="s">
        <v>3538</v>
      </c>
      <c r="E395" s="25" t="s">
        <v>101</v>
      </c>
      <c r="H395" s="25" t="s">
        <v>8483</v>
      </c>
      <c r="I395" s="25" t="s">
        <v>60</v>
      </c>
      <c r="T395" s="25" t="str">
        <f t="shared" si="22"/>
        <v xml:space="preserve">        </v>
      </c>
      <c r="W395" s="25" t="s">
        <v>8484</v>
      </c>
      <c r="X395" s="25" t="s">
        <v>80</v>
      </c>
      <c r="Y395" s="25">
        <v>45</v>
      </c>
      <c r="Z395" s="25" t="s">
        <v>104</v>
      </c>
      <c r="AA395" s="25" t="s">
        <v>66</v>
      </c>
      <c r="AB395" s="25">
        <v>38</v>
      </c>
      <c r="AH395" s="25" t="str">
        <f t="shared" si="23"/>
        <v xml:space="preserve">CL 45 B SUR 38     </v>
      </c>
      <c r="AI395" s="25" t="s">
        <v>61</v>
      </c>
      <c r="AJ395" s="25" t="s">
        <v>61</v>
      </c>
      <c r="AK395" s="25" t="s">
        <v>959</v>
      </c>
      <c r="AP395" s="25">
        <v>7</v>
      </c>
      <c r="AQ395" s="34">
        <v>42172</v>
      </c>
      <c r="AS395" s="46">
        <f t="shared" si="24"/>
        <v>-42172</v>
      </c>
      <c r="AU395" s="25" t="s">
        <v>15</v>
      </c>
    </row>
    <row r="396" spans="2:54">
      <c r="B396" s="25" t="s">
        <v>8485</v>
      </c>
      <c r="C396" s="25">
        <v>296379</v>
      </c>
      <c r="D396" s="25" t="s">
        <v>3591</v>
      </c>
      <c r="H396" s="25" t="s">
        <v>8486</v>
      </c>
      <c r="I396" s="25" t="s">
        <v>8487</v>
      </c>
      <c r="J396" s="25" t="s">
        <v>80</v>
      </c>
      <c r="K396" s="25">
        <v>36</v>
      </c>
      <c r="L396" s="25" t="s">
        <v>315</v>
      </c>
      <c r="M396" s="25" t="s">
        <v>66</v>
      </c>
      <c r="N396" s="25">
        <v>28</v>
      </c>
      <c r="P396" s="25">
        <v>37</v>
      </c>
      <c r="T396" s="25" t="str">
        <f t="shared" si="22"/>
        <v xml:space="preserve">CL 36 E SUR 28  37  </v>
      </c>
      <c r="V396" s="25">
        <v>3326416</v>
      </c>
      <c r="W396" s="25" t="s">
        <v>8488</v>
      </c>
      <c r="X396" s="25" t="s">
        <v>80</v>
      </c>
      <c r="Y396" s="25">
        <v>37</v>
      </c>
      <c r="AA396" s="25" t="s">
        <v>66</v>
      </c>
      <c r="AB396" s="25">
        <v>28</v>
      </c>
      <c r="AD396" s="25">
        <v>34</v>
      </c>
      <c r="AH396" s="25" t="str">
        <f t="shared" si="23"/>
        <v xml:space="preserve">CL 37  SUR 28  34   </v>
      </c>
      <c r="AI396" s="25" t="s">
        <v>61</v>
      </c>
      <c r="AJ396" s="25" t="s">
        <v>61</v>
      </c>
      <c r="AK396" s="25" t="s">
        <v>166</v>
      </c>
      <c r="AP396" s="25">
        <v>5</v>
      </c>
      <c r="AQ396" s="34">
        <v>42160</v>
      </c>
      <c r="AS396" s="46">
        <f t="shared" si="24"/>
        <v>-42160</v>
      </c>
      <c r="AU396" s="25" t="s">
        <v>15</v>
      </c>
    </row>
    <row r="397" spans="2:54">
      <c r="B397" s="25" t="s">
        <v>8489</v>
      </c>
      <c r="C397" s="25" t="s">
        <v>8490</v>
      </c>
      <c r="D397" s="25" t="s">
        <v>3591</v>
      </c>
      <c r="H397" s="25" t="s">
        <v>8491</v>
      </c>
      <c r="I397" s="25" t="s">
        <v>231</v>
      </c>
      <c r="T397" s="25" t="str">
        <f t="shared" si="22"/>
        <v xml:space="preserve">        </v>
      </c>
      <c r="W397" s="25" t="s">
        <v>82</v>
      </c>
      <c r="X397" s="25" t="s">
        <v>63</v>
      </c>
      <c r="Y397" s="25">
        <v>32</v>
      </c>
      <c r="AB397" s="25">
        <v>40</v>
      </c>
      <c r="AC397" s="25" t="s">
        <v>315</v>
      </c>
      <c r="AD397" s="25">
        <v>14</v>
      </c>
      <c r="AE397" s="25" t="s">
        <v>66</v>
      </c>
      <c r="AH397" s="25" t="str">
        <f t="shared" si="23"/>
        <v xml:space="preserve">KR 32   40 E 14 SUR  </v>
      </c>
      <c r="AI397" s="25" t="s">
        <v>61</v>
      </c>
      <c r="AJ397" s="25" t="s">
        <v>61</v>
      </c>
      <c r="AK397" s="25" t="s">
        <v>67</v>
      </c>
      <c r="AP397" s="25">
        <v>7</v>
      </c>
      <c r="AQ397" s="34">
        <v>42159</v>
      </c>
      <c r="AS397" s="46">
        <f t="shared" si="24"/>
        <v>-42159</v>
      </c>
      <c r="AU397" s="25" t="s">
        <v>15</v>
      </c>
    </row>
    <row r="398" spans="2:54">
      <c r="B398" s="25" t="s">
        <v>8492</v>
      </c>
      <c r="C398" s="25" t="s">
        <v>8493</v>
      </c>
      <c r="D398" s="25" t="s">
        <v>3591</v>
      </c>
      <c r="H398" s="25" t="s">
        <v>8494</v>
      </c>
      <c r="I398" s="25" t="s">
        <v>231</v>
      </c>
      <c r="T398" s="25" t="str">
        <f t="shared" si="22"/>
        <v xml:space="preserve">        </v>
      </c>
      <c r="W398" s="25" t="s">
        <v>8495</v>
      </c>
      <c r="X398" s="25" t="s">
        <v>80</v>
      </c>
      <c r="Y398" s="25">
        <v>49</v>
      </c>
      <c r="Z398" s="25" t="s">
        <v>170</v>
      </c>
      <c r="AA398" s="25" t="s">
        <v>66</v>
      </c>
      <c r="AB398" s="25">
        <v>43</v>
      </c>
      <c r="AC398" s="25" t="s">
        <v>83</v>
      </c>
      <c r="AD398" s="25">
        <v>94</v>
      </c>
      <c r="AH398" s="25" t="str">
        <f t="shared" si="23"/>
        <v xml:space="preserve">CL 49 D SUR 43 A 94   </v>
      </c>
      <c r="AI398" s="25">
        <v>70562654</v>
      </c>
      <c r="AJ398" s="25">
        <v>2886947</v>
      </c>
      <c r="AK398" s="25" t="s">
        <v>225</v>
      </c>
      <c r="AP398" s="25">
        <v>7</v>
      </c>
      <c r="AQ398" s="34">
        <v>42172</v>
      </c>
      <c r="AS398" s="46">
        <f t="shared" si="24"/>
        <v>-42172</v>
      </c>
      <c r="AU398" s="25" t="s">
        <v>15</v>
      </c>
    </row>
    <row r="399" spans="2:54">
      <c r="B399" s="25" t="s">
        <v>8496</v>
      </c>
      <c r="C399" s="25">
        <v>301050</v>
      </c>
      <c r="D399" s="25" t="s">
        <v>3591</v>
      </c>
      <c r="H399" s="25" t="s">
        <v>8497</v>
      </c>
      <c r="I399" s="25" t="s">
        <v>3366</v>
      </c>
      <c r="T399" s="25" t="str">
        <f t="shared" si="22"/>
        <v xml:space="preserve">        </v>
      </c>
      <c r="U399" s="25" t="s">
        <v>61</v>
      </c>
      <c r="V399" s="25" t="s">
        <v>61</v>
      </c>
      <c r="W399" s="25" t="s">
        <v>8498</v>
      </c>
      <c r="X399" s="25" t="s">
        <v>146</v>
      </c>
      <c r="Y399" s="25">
        <v>34</v>
      </c>
      <c r="Z399" s="25" t="s">
        <v>81</v>
      </c>
      <c r="AB399" s="25">
        <v>32</v>
      </c>
      <c r="AD399" s="25">
        <v>53</v>
      </c>
      <c r="AH399" s="25" t="str">
        <f t="shared" si="23"/>
        <v xml:space="preserve">TR 34 C  32  53   </v>
      </c>
      <c r="AJ399" s="25">
        <v>2761489</v>
      </c>
      <c r="AK399" s="25" t="s">
        <v>279</v>
      </c>
      <c r="AP399" s="25">
        <v>9</v>
      </c>
      <c r="AQ399" s="34">
        <v>42173</v>
      </c>
      <c r="AS399" s="46">
        <f t="shared" si="24"/>
        <v>-42173</v>
      </c>
      <c r="AU399" s="25" t="s">
        <v>15</v>
      </c>
    </row>
    <row r="400" spans="2:54">
      <c r="B400" s="25" t="s">
        <v>8499</v>
      </c>
      <c r="C400" s="25">
        <v>301051</v>
      </c>
      <c r="D400" s="25" t="s">
        <v>94</v>
      </c>
      <c r="H400" s="25" t="s">
        <v>8500</v>
      </c>
      <c r="I400" s="25" t="s">
        <v>3366</v>
      </c>
      <c r="T400" s="25" t="str">
        <f t="shared" si="22"/>
        <v xml:space="preserve">        </v>
      </c>
      <c r="W400" s="25" t="s">
        <v>8501</v>
      </c>
      <c r="X400" s="25" t="s">
        <v>80</v>
      </c>
      <c r="Y400" s="25">
        <v>36</v>
      </c>
      <c r="AA400" s="25" t="s">
        <v>66</v>
      </c>
      <c r="AB400" s="25">
        <v>27</v>
      </c>
      <c r="AC400" s="25" t="s">
        <v>83</v>
      </c>
      <c r="AD400" s="25">
        <v>2</v>
      </c>
      <c r="AH400" s="25" t="str">
        <f t="shared" si="23"/>
        <v xml:space="preserve">CL 36  SUR 27 A 2   </v>
      </c>
      <c r="AJ400" s="25">
        <v>3361375</v>
      </c>
      <c r="AK400" s="25" t="s">
        <v>347</v>
      </c>
      <c r="AP400" s="25">
        <v>10</v>
      </c>
      <c r="AQ400" s="34">
        <v>42173</v>
      </c>
      <c r="AS400" s="46">
        <f t="shared" si="24"/>
        <v>-42173</v>
      </c>
      <c r="AU400" s="25" t="s">
        <v>15</v>
      </c>
      <c r="AW400" s="38">
        <v>42172</v>
      </c>
      <c r="AX400" s="37" t="s">
        <v>8323</v>
      </c>
      <c r="AY400" s="38">
        <v>42172</v>
      </c>
    </row>
    <row r="401" spans="2:51">
      <c r="B401" s="25" t="s">
        <v>8502</v>
      </c>
      <c r="C401" s="25">
        <v>290593</v>
      </c>
      <c r="D401" s="25" t="s">
        <v>3591</v>
      </c>
      <c r="H401" s="25" t="s">
        <v>8503</v>
      </c>
      <c r="I401" s="25" t="s">
        <v>8504</v>
      </c>
      <c r="T401" s="25" t="str">
        <f t="shared" si="22"/>
        <v xml:space="preserve">        </v>
      </c>
      <c r="U401" s="25">
        <v>43744488</v>
      </c>
      <c r="V401" s="25">
        <v>3022735</v>
      </c>
      <c r="W401" s="25" t="s">
        <v>8505</v>
      </c>
      <c r="X401" s="25" t="s">
        <v>80</v>
      </c>
      <c r="Y401" s="25">
        <v>49</v>
      </c>
      <c r="Z401" s="25" t="s">
        <v>104</v>
      </c>
      <c r="AA401" s="25" t="s">
        <v>66</v>
      </c>
      <c r="AB401" s="25">
        <v>40</v>
      </c>
      <c r="AC401" s="25" t="s">
        <v>83</v>
      </c>
      <c r="AD401" s="25">
        <v>508</v>
      </c>
      <c r="AG401" s="25" t="s">
        <v>8506</v>
      </c>
      <c r="AH401" s="25" t="str">
        <f t="shared" si="23"/>
        <v>CL 49 B SUR 40 A 508   Apto 402 - 403</v>
      </c>
      <c r="AI401" s="25" t="s">
        <v>61</v>
      </c>
      <c r="AJ401" s="25" t="s">
        <v>61</v>
      </c>
      <c r="AK401" s="25" t="s">
        <v>1696</v>
      </c>
      <c r="AP401" s="25">
        <v>8</v>
      </c>
      <c r="AQ401" s="34">
        <v>42178</v>
      </c>
      <c r="AS401" s="46">
        <f t="shared" si="24"/>
        <v>-42178</v>
      </c>
      <c r="AU401" s="25" t="s">
        <v>15</v>
      </c>
    </row>
    <row r="402" spans="2:51">
      <c r="B402" s="25" t="s">
        <v>8507</v>
      </c>
      <c r="C402" s="25">
        <v>298878</v>
      </c>
      <c r="D402" s="25" t="s">
        <v>3591</v>
      </c>
      <c r="H402" s="25" t="s">
        <v>8508</v>
      </c>
      <c r="I402" s="25" t="s">
        <v>231</v>
      </c>
      <c r="T402" s="25" t="str">
        <f t="shared" si="22"/>
        <v xml:space="preserve">        </v>
      </c>
      <c r="W402" s="25" t="s">
        <v>8074</v>
      </c>
      <c r="X402" s="25" t="s">
        <v>289</v>
      </c>
      <c r="Y402" s="25">
        <v>32</v>
      </c>
      <c r="AB402" s="25">
        <v>32</v>
      </c>
      <c r="AC402" s="25" t="s">
        <v>83</v>
      </c>
      <c r="AD402" s="25">
        <v>44</v>
      </c>
      <c r="AE402" s="25" t="s">
        <v>66</v>
      </c>
      <c r="AG402" s="25" t="s">
        <v>7710</v>
      </c>
      <c r="AH402" s="25" t="str">
        <f t="shared" si="23"/>
        <v>DG 32   32 A 44 SUR  1er piso</v>
      </c>
      <c r="AI402" s="25" t="s">
        <v>61</v>
      </c>
      <c r="AJ402" s="25" t="s">
        <v>61</v>
      </c>
      <c r="AK402" s="25" t="s">
        <v>496</v>
      </c>
      <c r="AP402" s="25">
        <v>9</v>
      </c>
      <c r="AQ402" s="34">
        <v>42178</v>
      </c>
      <c r="AS402" s="46">
        <f t="shared" si="24"/>
        <v>-42178</v>
      </c>
      <c r="AU402" s="25" t="s">
        <v>15</v>
      </c>
    </row>
    <row r="403" spans="2:51">
      <c r="B403" s="25" t="s">
        <v>8509</v>
      </c>
      <c r="C403" s="25">
        <v>303562</v>
      </c>
      <c r="D403" s="25" t="s">
        <v>94</v>
      </c>
      <c r="H403" s="25" t="s">
        <v>8510</v>
      </c>
      <c r="I403" s="25" t="s">
        <v>8511</v>
      </c>
      <c r="J403" s="25" t="s">
        <v>80</v>
      </c>
      <c r="K403" s="25">
        <v>26</v>
      </c>
      <c r="M403" s="25" t="s">
        <v>66</v>
      </c>
      <c r="N403" s="25">
        <v>22</v>
      </c>
      <c r="P403" s="25">
        <v>40</v>
      </c>
      <c r="T403" s="25" t="str">
        <f t="shared" si="22"/>
        <v xml:space="preserve">CL 26  SUR 22  40  </v>
      </c>
      <c r="U403" s="25">
        <v>900681261</v>
      </c>
      <c r="V403" s="25">
        <v>3362700</v>
      </c>
      <c r="W403" s="25" t="s">
        <v>8512</v>
      </c>
      <c r="AG403" s="25" t="s">
        <v>8513</v>
      </c>
      <c r="AH403" s="25" t="str">
        <f t="shared" si="23"/>
        <v xml:space="preserve">         Al lado de la direccion del peticionario</v>
      </c>
      <c r="AI403" s="25" t="s">
        <v>61</v>
      </c>
      <c r="AJ403" s="25">
        <v>3360022</v>
      </c>
      <c r="AK403" s="25" t="s">
        <v>184</v>
      </c>
      <c r="AP403" s="25">
        <v>4</v>
      </c>
      <c r="AQ403" s="34">
        <v>42178</v>
      </c>
      <c r="AS403" s="46">
        <f t="shared" si="24"/>
        <v>-42178</v>
      </c>
      <c r="AU403" s="25" t="s">
        <v>15</v>
      </c>
    </row>
    <row r="404" spans="2:51">
      <c r="B404" s="25" t="s">
        <v>8514</v>
      </c>
      <c r="C404" s="25">
        <v>303760</v>
      </c>
      <c r="E404" s="25" t="s">
        <v>101</v>
      </c>
      <c r="H404" s="25" t="s">
        <v>8515</v>
      </c>
      <c r="I404" s="25" t="s">
        <v>3366</v>
      </c>
      <c r="T404" s="25" t="str">
        <f t="shared" si="22"/>
        <v xml:space="preserve">        </v>
      </c>
      <c r="W404" s="25" t="s">
        <v>8516</v>
      </c>
      <c r="X404" s="25" t="s">
        <v>63</v>
      </c>
      <c r="Y404" s="25">
        <v>39</v>
      </c>
      <c r="AB404" s="25">
        <v>39</v>
      </c>
      <c r="AD404" s="25">
        <v>10</v>
      </c>
      <c r="AE404" s="25" t="s">
        <v>66</v>
      </c>
      <c r="AG404" s="25" t="s">
        <v>8517</v>
      </c>
      <c r="AH404" s="25" t="str">
        <f t="shared" si="23"/>
        <v>KR 39   39  10 SUR  Interior 202</v>
      </c>
      <c r="AI404" s="25" t="s">
        <v>61</v>
      </c>
      <c r="AJ404" s="25">
        <v>3003149589</v>
      </c>
      <c r="AK404" s="25" t="s">
        <v>211</v>
      </c>
      <c r="AP404" s="25">
        <v>9</v>
      </c>
      <c r="AQ404" s="34">
        <v>42178</v>
      </c>
      <c r="AS404" s="46">
        <f t="shared" si="24"/>
        <v>-42178</v>
      </c>
      <c r="AU404" s="25" t="s">
        <v>252</v>
      </c>
    </row>
    <row r="405" spans="2:51">
      <c r="B405" s="25" t="s">
        <v>8518</v>
      </c>
      <c r="C405" s="25">
        <v>290607</v>
      </c>
      <c r="D405" s="25" t="s">
        <v>125</v>
      </c>
      <c r="H405" s="25" t="s">
        <v>8519</v>
      </c>
      <c r="I405" s="25" t="s">
        <v>8520</v>
      </c>
      <c r="J405" s="25" t="s">
        <v>63</v>
      </c>
      <c r="K405" s="25">
        <v>26</v>
      </c>
      <c r="N405" s="25">
        <v>40</v>
      </c>
      <c r="O405" s="25" t="s">
        <v>315</v>
      </c>
      <c r="P405" s="25">
        <v>41</v>
      </c>
      <c r="Q405" s="25" t="s">
        <v>66</v>
      </c>
      <c r="S405" s="25" t="s">
        <v>7856</v>
      </c>
      <c r="T405" s="25" t="str">
        <f t="shared" si="22"/>
        <v>KR 26   40 E 41 SUR Apto 402</v>
      </c>
      <c r="U405" s="25">
        <v>71875324</v>
      </c>
      <c r="V405" s="25" t="s">
        <v>8521</v>
      </c>
      <c r="W405" s="25" t="s">
        <v>8522</v>
      </c>
      <c r="X405" s="25" t="s">
        <v>63</v>
      </c>
      <c r="Y405" s="25">
        <v>26</v>
      </c>
      <c r="AB405" s="25">
        <v>40</v>
      </c>
      <c r="AC405" s="25" t="s">
        <v>315</v>
      </c>
      <c r="AD405" s="25">
        <v>41</v>
      </c>
      <c r="AE405" s="25" t="s">
        <v>66</v>
      </c>
      <c r="AG405" s="25" t="s">
        <v>8523</v>
      </c>
      <c r="AH405" s="25" t="str">
        <f t="shared" si="23"/>
        <v>KR 26   40 E 41 SUR  Apto 202</v>
      </c>
      <c r="AI405" s="25" t="s">
        <v>61</v>
      </c>
      <c r="AJ405" s="25" t="s">
        <v>61</v>
      </c>
      <c r="AK405" s="25" t="s">
        <v>3675</v>
      </c>
      <c r="AP405" s="25">
        <v>6</v>
      </c>
      <c r="AQ405" s="34">
        <v>42178</v>
      </c>
      <c r="AS405" s="46">
        <f t="shared" si="24"/>
        <v>-42178</v>
      </c>
      <c r="AU405" s="25" t="s">
        <v>15</v>
      </c>
    </row>
    <row r="406" spans="2:51">
      <c r="B406" s="25" t="s">
        <v>8524</v>
      </c>
      <c r="C406" s="25" t="s">
        <v>8525</v>
      </c>
      <c r="D406" s="25" t="s">
        <v>3538</v>
      </c>
      <c r="E406" s="25" t="s">
        <v>286</v>
      </c>
      <c r="H406" s="25" t="s">
        <v>8526</v>
      </c>
      <c r="I406" s="25" t="s">
        <v>8527</v>
      </c>
      <c r="J406" s="25" t="s">
        <v>63</v>
      </c>
      <c r="K406" s="25">
        <v>42</v>
      </c>
      <c r="L406" s="25" t="s">
        <v>83</v>
      </c>
      <c r="N406" s="25">
        <v>26</v>
      </c>
      <c r="O406" s="25" t="s">
        <v>83</v>
      </c>
      <c r="P406" s="25">
        <v>109</v>
      </c>
      <c r="Q406" s="25" t="s">
        <v>66</v>
      </c>
      <c r="T406" s="25" t="str">
        <f t="shared" si="22"/>
        <v xml:space="preserve">KR 42 A  26 A 109 SUR </v>
      </c>
      <c r="U406" s="25">
        <v>32335931</v>
      </c>
      <c r="V406" s="25">
        <v>3795806</v>
      </c>
      <c r="W406" s="25" t="s">
        <v>8528</v>
      </c>
      <c r="X406" s="25" t="s">
        <v>63</v>
      </c>
      <c r="Y406" s="25">
        <v>42</v>
      </c>
      <c r="Z406" s="25" t="s">
        <v>83</v>
      </c>
      <c r="AB406" s="25">
        <v>29</v>
      </c>
      <c r="AD406" s="25">
        <v>154</v>
      </c>
      <c r="AG406" s="25" t="s">
        <v>8529</v>
      </c>
      <c r="AH406" s="25" t="str">
        <f t="shared" si="23"/>
        <v>KR 42 A  29  154   Int. 114</v>
      </c>
      <c r="AI406" s="25" t="s">
        <v>61</v>
      </c>
      <c r="AJ406" s="25" t="s">
        <v>8530</v>
      </c>
      <c r="AK406" s="25" t="s">
        <v>153</v>
      </c>
      <c r="AP406" s="25">
        <v>3</v>
      </c>
      <c r="AQ406" s="34">
        <v>42177</v>
      </c>
      <c r="AS406" s="46">
        <f t="shared" si="24"/>
        <v>-42177</v>
      </c>
      <c r="AU406" s="25" t="s">
        <v>15</v>
      </c>
      <c r="AV406" s="25" t="s">
        <v>8531</v>
      </c>
      <c r="AW406" s="38">
        <v>42177</v>
      </c>
      <c r="AX406" s="37" t="s">
        <v>1574</v>
      </c>
      <c r="AY406" s="53"/>
    </row>
    <row r="407" spans="2:51">
      <c r="B407" s="25" t="s">
        <v>8532</v>
      </c>
      <c r="C407" s="25">
        <v>301062</v>
      </c>
      <c r="E407" s="25" t="s">
        <v>101</v>
      </c>
      <c r="H407" s="25" t="s">
        <v>8533</v>
      </c>
      <c r="I407" s="25" t="s">
        <v>3366</v>
      </c>
      <c r="T407" s="25" t="str">
        <f t="shared" si="22"/>
        <v xml:space="preserve">        </v>
      </c>
      <c r="W407" s="25" t="s">
        <v>8534</v>
      </c>
      <c r="X407" s="25" t="s">
        <v>80</v>
      </c>
      <c r="Y407" s="25">
        <v>38</v>
      </c>
      <c r="Z407" s="25" t="s">
        <v>83</v>
      </c>
      <c r="AA407" s="25" t="s">
        <v>66</v>
      </c>
      <c r="AB407" s="25">
        <v>41</v>
      </c>
      <c r="AD407" s="25">
        <v>32</v>
      </c>
      <c r="AH407" s="25" t="str">
        <f t="shared" si="23"/>
        <v xml:space="preserve">CL 38 A SUR 41  32   </v>
      </c>
      <c r="AJ407" s="25">
        <v>2701906</v>
      </c>
      <c r="AK407" s="25" t="s">
        <v>147</v>
      </c>
      <c r="AP407" s="25">
        <v>9</v>
      </c>
      <c r="AQ407" s="34">
        <v>42163</v>
      </c>
      <c r="AS407" s="46">
        <f t="shared" si="24"/>
        <v>-42163</v>
      </c>
      <c r="AU407" s="25" t="s">
        <v>15</v>
      </c>
    </row>
    <row r="408" spans="2:51">
      <c r="B408" s="25" t="s">
        <v>8535</v>
      </c>
      <c r="C408" s="25">
        <v>301063</v>
      </c>
      <c r="E408" s="25" t="s">
        <v>101</v>
      </c>
      <c r="H408" s="25" t="s">
        <v>8536</v>
      </c>
      <c r="I408" s="25" t="s">
        <v>3366</v>
      </c>
      <c r="T408" s="25" t="str">
        <f t="shared" si="22"/>
        <v xml:space="preserve">        </v>
      </c>
      <c r="W408" s="25" t="s">
        <v>8537</v>
      </c>
      <c r="X408" s="25" t="s">
        <v>80</v>
      </c>
      <c r="Y408" s="25">
        <v>36</v>
      </c>
      <c r="AA408" s="25" t="s">
        <v>66</v>
      </c>
      <c r="AB408" s="25">
        <v>39</v>
      </c>
      <c r="AD408" s="25">
        <v>60</v>
      </c>
      <c r="AH408" s="25" t="str">
        <f t="shared" si="23"/>
        <v xml:space="preserve">CL 36  SUR 39  60   </v>
      </c>
      <c r="AI408" s="25" t="s">
        <v>61</v>
      </c>
      <c r="AJ408" s="25" t="s">
        <v>61</v>
      </c>
      <c r="AK408" s="25" t="s">
        <v>147</v>
      </c>
      <c r="AP408" s="25">
        <v>9</v>
      </c>
      <c r="AQ408" s="34">
        <v>42173</v>
      </c>
      <c r="AS408" s="46">
        <f t="shared" si="24"/>
        <v>-42173</v>
      </c>
      <c r="AU408" s="25" t="s">
        <v>15</v>
      </c>
    </row>
    <row r="409" spans="2:51">
      <c r="B409" s="25" t="s">
        <v>8538</v>
      </c>
      <c r="C409" s="25" t="s">
        <v>8539</v>
      </c>
      <c r="D409" s="25" t="s">
        <v>3591</v>
      </c>
      <c r="H409" s="25" t="s">
        <v>8540</v>
      </c>
      <c r="I409" s="25" t="s">
        <v>8541</v>
      </c>
      <c r="J409" s="25" t="s">
        <v>80</v>
      </c>
      <c r="K409" s="25">
        <v>42</v>
      </c>
      <c r="N409" s="25">
        <v>108</v>
      </c>
      <c r="O409" s="25" t="s">
        <v>83</v>
      </c>
      <c r="P409" s="25">
        <v>215</v>
      </c>
      <c r="S409" s="25" t="s">
        <v>8542</v>
      </c>
      <c r="T409" s="25" t="str">
        <f t="shared" si="22"/>
        <v>CL 42   108 A 215  medellin</v>
      </c>
      <c r="U409" s="25" t="s">
        <v>61</v>
      </c>
      <c r="V409" s="25" t="s">
        <v>61</v>
      </c>
      <c r="W409" s="25" t="s">
        <v>8543</v>
      </c>
      <c r="X409" s="25" t="s">
        <v>289</v>
      </c>
      <c r="Y409" s="25">
        <v>31</v>
      </c>
      <c r="Z409" s="25" t="s">
        <v>315</v>
      </c>
      <c r="AB409" s="25">
        <v>33</v>
      </c>
      <c r="AD409" s="25">
        <v>35</v>
      </c>
      <c r="AG409" s="25" t="s">
        <v>8544</v>
      </c>
      <c r="AH409" s="25" t="str">
        <f t="shared" si="23"/>
        <v>DG 31 E  33  35   4to piso</v>
      </c>
      <c r="AJ409" s="25">
        <v>3042430081</v>
      </c>
      <c r="AK409" s="25" t="s">
        <v>496</v>
      </c>
      <c r="AP409" s="25">
        <v>9</v>
      </c>
      <c r="AQ409" s="34">
        <v>42173</v>
      </c>
      <c r="AS409" s="46">
        <f t="shared" si="24"/>
        <v>-42173</v>
      </c>
      <c r="AU409" s="25" t="s">
        <v>15</v>
      </c>
    </row>
    <row r="410" spans="2:51">
      <c r="B410" s="25" t="s">
        <v>8545</v>
      </c>
      <c r="C410" s="25">
        <v>301853</v>
      </c>
      <c r="D410" s="25" t="s">
        <v>3538</v>
      </c>
      <c r="H410" s="25" t="s">
        <v>8546</v>
      </c>
      <c r="I410" s="25" t="s">
        <v>8547</v>
      </c>
      <c r="J410" s="25" t="s">
        <v>63</v>
      </c>
      <c r="K410" s="25">
        <v>27</v>
      </c>
      <c r="L410" s="25" t="s">
        <v>83</v>
      </c>
      <c r="N410" s="25">
        <v>37</v>
      </c>
      <c r="P410" s="25">
        <v>80</v>
      </c>
      <c r="Q410" s="25" t="s">
        <v>66</v>
      </c>
      <c r="S410" s="25" t="s">
        <v>8548</v>
      </c>
      <c r="T410" s="25" t="str">
        <f t="shared" si="22"/>
        <v>KR 27 A  37  80 SUR Casa 150</v>
      </c>
      <c r="U410" s="25">
        <v>42971523</v>
      </c>
      <c r="V410" s="25">
        <v>3362581</v>
      </c>
      <c r="W410" s="25" t="s">
        <v>8549</v>
      </c>
      <c r="AG410" s="25" t="s">
        <v>8550</v>
      </c>
      <c r="AH410" s="25" t="str">
        <f t="shared" si="23"/>
        <v xml:space="preserve">         chingui</v>
      </c>
      <c r="AI410" s="25" t="s">
        <v>2718</v>
      </c>
      <c r="AJ410" s="25" t="s">
        <v>2718</v>
      </c>
      <c r="AK410" s="25" t="s">
        <v>454</v>
      </c>
      <c r="AP410" s="25">
        <v>6</v>
      </c>
      <c r="AQ410" s="34">
        <v>42174</v>
      </c>
      <c r="AS410" s="46">
        <f t="shared" si="24"/>
        <v>-42174</v>
      </c>
      <c r="AU410" s="25" t="s">
        <v>15</v>
      </c>
    </row>
    <row r="411" spans="2:51">
      <c r="B411" s="25" t="s">
        <v>8551</v>
      </c>
      <c r="C411" s="25">
        <v>301723</v>
      </c>
      <c r="E411" s="25" t="s">
        <v>101</v>
      </c>
      <c r="H411" s="25" t="s">
        <v>8552</v>
      </c>
      <c r="I411" s="25" t="s">
        <v>3366</v>
      </c>
      <c r="T411" s="25" t="str">
        <f t="shared" si="22"/>
        <v xml:space="preserve">        </v>
      </c>
      <c r="W411" s="25" t="s">
        <v>8553</v>
      </c>
      <c r="X411" s="25" t="s">
        <v>63</v>
      </c>
      <c r="Y411" s="25">
        <v>43</v>
      </c>
      <c r="Z411" s="25" t="s">
        <v>83</v>
      </c>
      <c r="AB411" s="25">
        <v>36</v>
      </c>
      <c r="AD411" s="25">
        <v>24</v>
      </c>
      <c r="AE411" s="25" t="s">
        <v>66</v>
      </c>
      <c r="AH411" s="25" t="str">
        <f t="shared" si="23"/>
        <v xml:space="preserve">KR 43 A  36  24 SUR  </v>
      </c>
      <c r="AJ411" s="25">
        <v>2704626</v>
      </c>
      <c r="AK411" s="25" t="s">
        <v>147</v>
      </c>
      <c r="AP411" s="25">
        <v>9</v>
      </c>
      <c r="AQ411" s="34">
        <v>42174</v>
      </c>
      <c r="AS411" s="46">
        <f t="shared" si="24"/>
        <v>-42174</v>
      </c>
      <c r="AU411" s="25" t="s">
        <v>1735</v>
      </c>
    </row>
    <row r="412" spans="2:51">
      <c r="B412" s="25" t="s">
        <v>8554</v>
      </c>
      <c r="C412" s="25">
        <v>301722</v>
      </c>
      <c r="E412" s="25" t="s">
        <v>101</v>
      </c>
      <c r="H412" s="25" t="s">
        <v>8552</v>
      </c>
      <c r="I412" s="25" t="s">
        <v>3366</v>
      </c>
      <c r="T412" s="25" t="str">
        <f t="shared" si="22"/>
        <v xml:space="preserve">        </v>
      </c>
      <c r="W412" s="25" t="s">
        <v>8555</v>
      </c>
      <c r="X412" s="25" t="s">
        <v>80</v>
      </c>
      <c r="Y412" s="25">
        <v>36</v>
      </c>
      <c r="AA412" s="25" t="s">
        <v>66</v>
      </c>
      <c r="AG412" s="25" t="s">
        <v>8207</v>
      </c>
      <c r="AH412" s="25" t="str">
        <f t="shared" si="23"/>
        <v>CL 36  SUR      Pasaje del Ley</v>
      </c>
      <c r="AI412" s="25" t="s">
        <v>61</v>
      </c>
      <c r="AJ412" s="25" t="s">
        <v>61</v>
      </c>
      <c r="AK412" s="25" t="s">
        <v>147</v>
      </c>
      <c r="AP412" s="25">
        <v>9</v>
      </c>
      <c r="AQ412" s="34">
        <v>42174</v>
      </c>
      <c r="AS412" s="46">
        <f t="shared" si="24"/>
        <v>-42174</v>
      </c>
      <c r="AU412" s="25" t="s">
        <v>15</v>
      </c>
    </row>
    <row r="413" spans="2:51">
      <c r="B413" s="25" t="s">
        <v>8556</v>
      </c>
      <c r="C413" s="25">
        <v>301721</v>
      </c>
      <c r="E413" s="25" t="s">
        <v>101</v>
      </c>
      <c r="H413" s="25" t="s">
        <v>8552</v>
      </c>
      <c r="I413" s="25" t="s">
        <v>3366</v>
      </c>
      <c r="T413" s="25" t="str">
        <f t="shared" si="22"/>
        <v xml:space="preserve">        </v>
      </c>
      <c r="W413" s="25" t="s">
        <v>8557</v>
      </c>
      <c r="X413" s="25" t="s">
        <v>80</v>
      </c>
      <c r="Y413" s="25">
        <v>36</v>
      </c>
      <c r="AA413" s="25" t="s">
        <v>66</v>
      </c>
      <c r="AB413" s="25">
        <v>43</v>
      </c>
      <c r="AD413" s="25">
        <v>13</v>
      </c>
      <c r="AG413" s="25" t="s">
        <v>8178</v>
      </c>
      <c r="AH413" s="25" t="str">
        <f t="shared" si="23"/>
        <v>CL 36  SUR 43  13   Apto 501</v>
      </c>
      <c r="AI413" s="25" t="s">
        <v>61</v>
      </c>
      <c r="AJ413" s="25" t="s">
        <v>61</v>
      </c>
      <c r="AK413" s="25" t="s">
        <v>147</v>
      </c>
      <c r="AP413" s="25">
        <v>9</v>
      </c>
      <c r="AQ413" s="34">
        <v>42174</v>
      </c>
      <c r="AS413" s="46">
        <f t="shared" si="24"/>
        <v>-42174</v>
      </c>
      <c r="AU413" s="25" t="s">
        <v>15</v>
      </c>
    </row>
    <row r="414" spans="2:51">
      <c r="B414" s="25" t="s">
        <v>8558</v>
      </c>
      <c r="C414" s="25">
        <v>301720</v>
      </c>
      <c r="E414" s="25" t="s">
        <v>101</v>
      </c>
      <c r="H414" s="25" t="s">
        <v>8552</v>
      </c>
      <c r="I414" s="25" t="s">
        <v>3366</v>
      </c>
      <c r="T414" s="25" t="str">
        <f t="shared" si="22"/>
        <v xml:space="preserve">        </v>
      </c>
      <c r="W414" s="25" t="s">
        <v>8559</v>
      </c>
      <c r="X414" s="25" t="s">
        <v>80</v>
      </c>
      <c r="Y414" s="25">
        <v>36</v>
      </c>
      <c r="AA414" s="25" t="s">
        <v>66</v>
      </c>
      <c r="AB414" s="25">
        <v>43</v>
      </c>
      <c r="AD414" s="25">
        <v>9</v>
      </c>
      <c r="AH414" s="25" t="str">
        <f t="shared" si="23"/>
        <v xml:space="preserve">CL 36  SUR 43  9   </v>
      </c>
      <c r="AJ414" s="25">
        <v>2767366</v>
      </c>
      <c r="AK414" s="25" t="s">
        <v>147</v>
      </c>
      <c r="AP414" s="25">
        <v>9</v>
      </c>
      <c r="AQ414" s="34">
        <v>42174</v>
      </c>
      <c r="AS414" s="46">
        <f t="shared" si="24"/>
        <v>-42174</v>
      </c>
      <c r="AU414" s="25" t="s">
        <v>15</v>
      </c>
    </row>
    <row r="415" spans="2:51">
      <c r="B415" s="25" t="s">
        <v>8560</v>
      </c>
      <c r="C415" s="25">
        <v>301719</v>
      </c>
      <c r="E415" s="25" t="s">
        <v>101</v>
      </c>
      <c r="H415" s="25" t="s">
        <v>8561</v>
      </c>
      <c r="I415" s="25" t="s">
        <v>3366</v>
      </c>
      <c r="T415" s="25" t="str">
        <f t="shared" si="22"/>
        <v xml:space="preserve">        </v>
      </c>
      <c r="W415" s="25" t="s">
        <v>8562</v>
      </c>
      <c r="X415" s="25" t="s">
        <v>80</v>
      </c>
      <c r="Y415" s="25">
        <v>36</v>
      </c>
      <c r="AA415" s="25" t="s">
        <v>66</v>
      </c>
      <c r="AB415" s="25">
        <v>43</v>
      </c>
      <c r="AD415" s="25">
        <v>55</v>
      </c>
      <c r="AH415" s="25" t="str">
        <f t="shared" si="23"/>
        <v xml:space="preserve">CL 36  SUR 43  55   </v>
      </c>
      <c r="AK415" s="25" t="s">
        <v>147</v>
      </c>
      <c r="AP415" s="25">
        <v>9</v>
      </c>
      <c r="AQ415" s="34">
        <v>42174</v>
      </c>
      <c r="AS415" s="46">
        <f t="shared" si="24"/>
        <v>-42174</v>
      </c>
      <c r="AU415" s="25" t="s">
        <v>15</v>
      </c>
    </row>
    <row r="416" spans="2:51">
      <c r="B416" s="25" t="s">
        <v>8563</v>
      </c>
      <c r="C416" s="25">
        <v>302133</v>
      </c>
      <c r="D416" s="25" t="s">
        <v>3591</v>
      </c>
      <c r="H416" s="25" t="s">
        <v>8564</v>
      </c>
      <c r="I416" s="25" t="s">
        <v>3366</v>
      </c>
      <c r="T416" s="25" t="str">
        <f t="shared" si="22"/>
        <v xml:space="preserve">        </v>
      </c>
      <c r="W416" s="25" t="s">
        <v>8565</v>
      </c>
      <c r="X416" s="25" t="s">
        <v>80</v>
      </c>
      <c r="Y416" s="25">
        <v>39</v>
      </c>
      <c r="AB416" s="25">
        <v>25</v>
      </c>
      <c r="AD416" s="25">
        <v>99</v>
      </c>
      <c r="AH416" s="25" t="str">
        <f t="shared" si="23"/>
        <v xml:space="preserve">CL 39   25  99   </v>
      </c>
      <c r="AI416" s="25" t="s">
        <v>61</v>
      </c>
      <c r="AJ416" s="25">
        <v>3106822324</v>
      </c>
      <c r="AK416" s="25" t="s">
        <v>74</v>
      </c>
      <c r="AP416" s="25">
        <v>6</v>
      </c>
      <c r="AQ416" s="34">
        <v>42174</v>
      </c>
      <c r="AS416" s="46">
        <f t="shared" si="24"/>
        <v>-42174</v>
      </c>
      <c r="AU416" s="25" t="s">
        <v>1735</v>
      </c>
    </row>
    <row r="417" spans="2:48">
      <c r="B417" s="25" t="s">
        <v>8566</v>
      </c>
      <c r="C417" s="25" t="s">
        <v>8567</v>
      </c>
      <c r="E417" s="25" t="s">
        <v>101</v>
      </c>
      <c r="H417" s="25" t="s">
        <v>8568</v>
      </c>
      <c r="I417" s="25" t="s">
        <v>8569</v>
      </c>
      <c r="T417" s="25" t="str">
        <f t="shared" si="22"/>
        <v xml:space="preserve">        </v>
      </c>
      <c r="W417" s="25" t="s">
        <v>8570</v>
      </c>
      <c r="X417" s="25" t="s">
        <v>63</v>
      </c>
      <c r="Y417" s="25">
        <v>25</v>
      </c>
      <c r="AB417" s="25">
        <v>41</v>
      </c>
      <c r="AC417" s="25" t="s">
        <v>104</v>
      </c>
      <c r="AD417" s="25">
        <v>26</v>
      </c>
      <c r="AE417" s="25" t="s">
        <v>66</v>
      </c>
      <c r="AG417" s="25" t="s">
        <v>8571</v>
      </c>
      <c r="AH417" s="25" t="str">
        <f t="shared" si="23"/>
        <v>KR 25   41 B 26 SUR  Interior 201</v>
      </c>
      <c r="AI417" s="25" t="s">
        <v>61</v>
      </c>
      <c r="AJ417" s="25" t="s">
        <v>61</v>
      </c>
      <c r="AK417" s="25" t="s">
        <v>322</v>
      </c>
      <c r="AP417" s="25">
        <v>6</v>
      </c>
      <c r="AQ417" s="34">
        <v>42179</v>
      </c>
      <c r="AS417" s="46">
        <f t="shared" si="24"/>
        <v>-42179</v>
      </c>
      <c r="AU417" s="25" t="s">
        <v>15</v>
      </c>
    </row>
    <row r="418" spans="2:48">
      <c r="B418" s="25" t="s">
        <v>8572</v>
      </c>
      <c r="C418" s="25">
        <v>303054</v>
      </c>
      <c r="D418" s="25" t="s">
        <v>3591</v>
      </c>
      <c r="H418" s="25" t="s">
        <v>8573</v>
      </c>
      <c r="I418" s="25" t="s">
        <v>231</v>
      </c>
      <c r="T418" s="25" t="str">
        <f t="shared" si="22"/>
        <v xml:space="preserve">        </v>
      </c>
      <c r="W418" s="25" t="s">
        <v>8574</v>
      </c>
      <c r="X418" s="25" t="s">
        <v>63</v>
      </c>
      <c r="Y418" s="25">
        <v>30</v>
      </c>
      <c r="AB418" s="25">
        <v>40</v>
      </c>
      <c r="AC418" s="25" t="s">
        <v>170</v>
      </c>
      <c r="AD418" s="25">
        <v>57</v>
      </c>
      <c r="AE418" s="25" t="s">
        <v>66</v>
      </c>
      <c r="AG418" s="25" t="s">
        <v>1809</v>
      </c>
      <c r="AH418" s="25" t="str">
        <f t="shared" si="23"/>
        <v>KR 30   40 D 57 SUR  piso 1</v>
      </c>
      <c r="AI418" s="25" t="s">
        <v>61</v>
      </c>
      <c r="AJ418" s="25">
        <v>3004886381</v>
      </c>
      <c r="AK418" s="25" t="s">
        <v>3937</v>
      </c>
      <c r="AP418" s="25">
        <v>6</v>
      </c>
      <c r="AQ418" s="34">
        <v>42177</v>
      </c>
      <c r="AS418" s="46">
        <f t="shared" si="24"/>
        <v>-42177</v>
      </c>
      <c r="AU418" s="25" t="s">
        <v>15</v>
      </c>
    </row>
    <row r="419" spans="2:48">
      <c r="B419" s="25" t="s">
        <v>8575</v>
      </c>
      <c r="C419" s="25" t="s">
        <v>8576</v>
      </c>
      <c r="D419" s="25" t="s">
        <v>3686</v>
      </c>
      <c r="E419" s="25" t="s">
        <v>286</v>
      </c>
      <c r="H419" s="25" t="s">
        <v>8406</v>
      </c>
      <c r="I419" s="25" t="s">
        <v>3366</v>
      </c>
      <c r="T419" s="25" t="str">
        <f t="shared" si="22"/>
        <v xml:space="preserve">        </v>
      </c>
      <c r="W419" s="25" t="s">
        <v>8577</v>
      </c>
      <c r="X419" s="25" t="s">
        <v>80</v>
      </c>
      <c r="Y419" s="25">
        <v>25</v>
      </c>
      <c r="AA419" s="25" t="s">
        <v>66</v>
      </c>
      <c r="AB419" s="25">
        <v>20</v>
      </c>
      <c r="AD419" s="25">
        <v>17</v>
      </c>
      <c r="AH419" s="25" t="str">
        <f t="shared" si="23"/>
        <v xml:space="preserve">CL 25  SUR 20  17   </v>
      </c>
      <c r="AI419" s="25" t="s">
        <v>61</v>
      </c>
      <c r="AJ419" s="25" t="s">
        <v>61</v>
      </c>
      <c r="AK419" s="25" t="s">
        <v>184</v>
      </c>
      <c r="AP419" s="25">
        <v>4</v>
      </c>
      <c r="AQ419" s="34">
        <v>42177</v>
      </c>
      <c r="AS419" s="46">
        <f t="shared" si="24"/>
        <v>-42177</v>
      </c>
      <c r="AU419" s="25" t="s">
        <v>15</v>
      </c>
    </row>
    <row r="420" spans="2:48">
      <c r="B420" s="25" t="s">
        <v>8578</v>
      </c>
      <c r="C420" s="25">
        <v>302771</v>
      </c>
      <c r="E420" s="25" t="s">
        <v>101</v>
      </c>
      <c r="H420" s="25" t="s">
        <v>8579</v>
      </c>
      <c r="I420" s="25" t="s">
        <v>3366</v>
      </c>
      <c r="T420" s="25" t="str">
        <f t="shared" si="22"/>
        <v xml:space="preserve">        </v>
      </c>
      <c r="W420" s="25" t="s">
        <v>8580</v>
      </c>
      <c r="X420" s="25" t="s">
        <v>63</v>
      </c>
      <c r="Y420" s="25">
        <v>43</v>
      </c>
      <c r="AB420" s="25">
        <v>36</v>
      </c>
      <c r="AE420" s="25" t="s">
        <v>66</v>
      </c>
      <c r="AH420" s="25" t="str">
        <f t="shared" si="23"/>
        <v xml:space="preserve">KR 43   36   SUR  </v>
      </c>
      <c r="AI420" s="25">
        <v>43843521</v>
      </c>
      <c r="AJ420" s="25">
        <v>3312742</v>
      </c>
      <c r="AK420" s="25" t="s">
        <v>615</v>
      </c>
      <c r="AP420" s="25">
        <v>2</v>
      </c>
      <c r="AQ420" s="34">
        <v>42177</v>
      </c>
      <c r="AS420" s="46">
        <f t="shared" si="24"/>
        <v>-42177</v>
      </c>
      <c r="AU420" s="25" t="s">
        <v>15</v>
      </c>
      <c r="AV420" s="34">
        <v>42338</v>
      </c>
    </row>
    <row r="421" spans="2:48">
      <c r="B421" s="25" t="s">
        <v>8581</v>
      </c>
      <c r="C421" s="25" t="s">
        <v>8582</v>
      </c>
      <c r="D421" s="25" t="s">
        <v>3538</v>
      </c>
      <c r="H421" s="25" t="s">
        <v>8583</v>
      </c>
      <c r="I421" s="25" t="s">
        <v>8584</v>
      </c>
      <c r="J421" s="25" t="s">
        <v>80</v>
      </c>
      <c r="K421" s="25">
        <v>38</v>
      </c>
      <c r="M421" s="25" t="s">
        <v>66</v>
      </c>
      <c r="N421" s="25">
        <v>43</v>
      </c>
      <c r="O421" s="25" t="s">
        <v>83</v>
      </c>
      <c r="P421" s="25">
        <v>14</v>
      </c>
      <c r="T421" s="25" t="str">
        <f t="shared" si="22"/>
        <v xml:space="preserve">CL 38  SUR 43 A 14  </v>
      </c>
      <c r="V421" s="25">
        <v>2708613</v>
      </c>
      <c r="W421" s="25" t="s">
        <v>8585</v>
      </c>
      <c r="X421" s="25" t="s">
        <v>80</v>
      </c>
      <c r="Y421" s="25">
        <v>38</v>
      </c>
      <c r="AA421" s="25" t="s">
        <v>66</v>
      </c>
      <c r="AB421" s="25">
        <v>43</v>
      </c>
      <c r="AC421" s="25" t="s">
        <v>83</v>
      </c>
      <c r="AG421" s="25" t="s">
        <v>8586</v>
      </c>
      <c r="AH421" s="25" t="str">
        <f t="shared" si="23"/>
        <v>CL 38  SUR 43 A    ESQUINA</v>
      </c>
      <c r="AK421" s="25" t="s">
        <v>147</v>
      </c>
      <c r="AP421" s="25">
        <v>9</v>
      </c>
      <c r="AQ421" s="34">
        <v>42178</v>
      </c>
      <c r="AS421" s="46">
        <f t="shared" si="24"/>
        <v>-42178</v>
      </c>
      <c r="AU421" s="25" t="s">
        <v>15</v>
      </c>
    </row>
    <row r="422" spans="2:48">
      <c r="B422" s="25" t="s">
        <v>8587</v>
      </c>
      <c r="C422" s="25">
        <v>304220</v>
      </c>
      <c r="D422" s="25" t="s">
        <v>3591</v>
      </c>
      <c r="H422" s="25" t="s">
        <v>8588</v>
      </c>
      <c r="I422" s="25" t="s">
        <v>3366</v>
      </c>
      <c r="T422" s="25" t="str">
        <f t="shared" si="22"/>
        <v xml:space="preserve">        </v>
      </c>
      <c r="W422" s="25" t="s">
        <v>8589</v>
      </c>
      <c r="X422" s="25" t="s">
        <v>80</v>
      </c>
      <c r="Y422" s="25">
        <v>13</v>
      </c>
      <c r="Z422" s="25" t="s">
        <v>83</v>
      </c>
      <c r="AA422" s="25" t="s">
        <v>66</v>
      </c>
      <c r="AB422" s="25">
        <v>52</v>
      </c>
      <c r="AD422" s="25">
        <v>21</v>
      </c>
      <c r="AG422" s="25" t="s">
        <v>8590</v>
      </c>
      <c r="AH422" s="25" t="str">
        <f t="shared" si="23"/>
        <v>CL 13 A SUR 52  21   guayabal</v>
      </c>
      <c r="AJ422" s="25">
        <v>3013308906</v>
      </c>
      <c r="AK422" s="25" t="s">
        <v>147</v>
      </c>
      <c r="AP422" s="25">
        <v>9</v>
      </c>
      <c r="AQ422" s="34">
        <v>42178</v>
      </c>
      <c r="AS422" s="46">
        <f t="shared" si="24"/>
        <v>-42178</v>
      </c>
      <c r="AU422" s="25" t="s">
        <v>1735</v>
      </c>
    </row>
    <row r="423" spans="2:48">
      <c r="B423" s="25" t="s">
        <v>8591</v>
      </c>
      <c r="C423" s="25">
        <v>3520</v>
      </c>
      <c r="D423" s="25" t="s">
        <v>3686</v>
      </c>
      <c r="H423" s="25" t="s">
        <v>8592</v>
      </c>
      <c r="I423" s="25" t="s">
        <v>8593</v>
      </c>
      <c r="J423" s="25" t="s">
        <v>63</v>
      </c>
      <c r="K423" s="25">
        <v>19</v>
      </c>
      <c r="N423" s="25">
        <v>24</v>
      </c>
      <c r="P423" s="25">
        <v>35</v>
      </c>
      <c r="S423" s="25" t="s">
        <v>8594</v>
      </c>
      <c r="T423" s="25" t="str">
        <f t="shared" si="22"/>
        <v>KR 19   24  35  predio 613</v>
      </c>
      <c r="U423" s="25">
        <v>15425331</v>
      </c>
      <c r="V423" s="25">
        <v>3104610959</v>
      </c>
      <c r="W423" s="25" t="s">
        <v>82</v>
      </c>
      <c r="AG423" s="25" t="s">
        <v>8595</v>
      </c>
      <c r="AH423" s="25" t="str">
        <f>CONCATENATE(X423," ",Y423," ",Z423," ",AA423," ",AB423," ",AC423," ",AD423," ",AE423," ",AF423," ",AG423)</f>
        <v xml:space="preserve">         predio 613 las palmas</v>
      </c>
      <c r="AK423" s="25" t="s">
        <v>91</v>
      </c>
      <c r="AL423" s="25" t="s">
        <v>91</v>
      </c>
      <c r="AP423" s="25">
        <v>12</v>
      </c>
      <c r="AQ423" s="34">
        <v>42177</v>
      </c>
      <c r="AS423" s="46">
        <f t="shared" si="24"/>
        <v>-42177</v>
      </c>
      <c r="AU423" s="25" t="s">
        <v>15</v>
      </c>
    </row>
    <row r="424" spans="2:48">
      <c r="B424" s="25" t="s">
        <v>8596</v>
      </c>
      <c r="C424" s="25">
        <v>303049</v>
      </c>
      <c r="D424" s="25" t="s">
        <v>3591</v>
      </c>
      <c r="H424" s="25" t="s">
        <v>8597</v>
      </c>
      <c r="I424" s="25" t="s">
        <v>8598</v>
      </c>
      <c r="J424" s="25" t="s">
        <v>80</v>
      </c>
      <c r="K424" s="25">
        <v>36</v>
      </c>
      <c r="M424" s="25" t="s">
        <v>66</v>
      </c>
      <c r="N424" s="25">
        <v>21</v>
      </c>
      <c r="P424" s="25">
        <v>85</v>
      </c>
      <c r="S424" s="25" t="s">
        <v>8599</v>
      </c>
      <c r="T424" s="25" t="str">
        <f t="shared" si="22"/>
        <v>CL 36  SUR 21  85  casa 107 parcelacion san fransisco</v>
      </c>
      <c r="U424" s="25">
        <v>1037618246</v>
      </c>
      <c r="V424" s="25">
        <v>3360391</v>
      </c>
      <c r="W424" s="25" t="s">
        <v>8600</v>
      </c>
      <c r="X424" s="25" t="s">
        <v>80</v>
      </c>
      <c r="Y424" s="25">
        <v>36</v>
      </c>
      <c r="AA424" s="25" t="s">
        <v>66</v>
      </c>
      <c r="AB424" s="25">
        <v>21</v>
      </c>
      <c r="AD424" s="25">
        <v>85</v>
      </c>
      <c r="AH424" s="25" t="str">
        <f t="shared" si="23"/>
        <v xml:space="preserve">CL 36  SUR 21  85   </v>
      </c>
      <c r="AI424" s="25" t="s">
        <v>61</v>
      </c>
      <c r="AJ424" s="25">
        <v>3362010</v>
      </c>
      <c r="AK424" s="25" t="s">
        <v>397</v>
      </c>
      <c r="AP424" s="25">
        <v>5</v>
      </c>
      <c r="AQ424" s="34">
        <v>42177</v>
      </c>
      <c r="AS424" s="46">
        <f t="shared" si="24"/>
        <v>-42177</v>
      </c>
      <c r="AU424" s="25" t="s">
        <v>15</v>
      </c>
      <c r="AV424" s="25" t="s">
        <v>8601</v>
      </c>
    </row>
    <row r="425" spans="2:48">
      <c r="B425" s="25" t="s">
        <v>8602</v>
      </c>
      <c r="C425" s="25">
        <v>293164</v>
      </c>
      <c r="D425" s="25" t="s">
        <v>94</v>
      </c>
      <c r="H425" s="25" t="s">
        <v>8603</v>
      </c>
      <c r="I425" s="25" t="s">
        <v>8368</v>
      </c>
      <c r="J425" s="25" t="s">
        <v>63</v>
      </c>
      <c r="K425" s="25">
        <v>25</v>
      </c>
      <c r="N425" s="25">
        <v>26</v>
      </c>
      <c r="P425" s="25">
        <v>9</v>
      </c>
      <c r="Q425" s="25" t="s">
        <v>66</v>
      </c>
      <c r="T425" s="25" t="str">
        <f t="shared" si="22"/>
        <v xml:space="preserve">KR 25   26  9 SUR </v>
      </c>
      <c r="U425" s="25" t="s">
        <v>8604</v>
      </c>
      <c r="V425" s="25" t="s">
        <v>8605</v>
      </c>
      <c r="W425" s="25" t="s">
        <v>8606</v>
      </c>
      <c r="X425" s="25" t="s">
        <v>80</v>
      </c>
      <c r="Y425" s="25">
        <v>27</v>
      </c>
      <c r="AA425" s="25" t="s">
        <v>66</v>
      </c>
      <c r="AB425" s="25">
        <v>25</v>
      </c>
      <c r="AC425" s="25" t="s">
        <v>104</v>
      </c>
      <c r="AD425" s="25">
        <v>32</v>
      </c>
      <c r="AG425" s="25" t="s">
        <v>8607</v>
      </c>
      <c r="AH425" s="25" t="str">
        <f t="shared" si="23"/>
        <v>CL 27  SUR 25 B 32   Int. 154</v>
      </c>
      <c r="AI425" s="25" t="s">
        <v>61</v>
      </c>
      <c r="AJ425" s="25">
        <v>3004904089</v>
      </c>
      <c r="AK425" s="25" t="s">
        <v>184</v>
      </c>
      <c r="AP425" s="25">
        <v>4</v>
      </c>
      <c r="AQ425" s="34">
        <v>42179</v>
      </c>
      <c r="AS425" s="46">
        <f t="shared" si="24"/>
        <v>-42179</v>
      </c>
      <c r="AU425" s="25" t="s">
        <v>15</v>
      </c>
    </row>
    <row r="426" spans="2:48">
      <c r="B426" s="25" t="s">
        <v>8608</v>
      </c>
      <c r="C426" s="25">
        <v>304512</v>
      </c>
      <c r="D426" s="25" t="s">
        <v>3686</v>
      </c>
      <c r="H426" s="25" t="s">
        <v>8609</v>
      </c>
      <c r="I426" s="25" t="s">
        <v>8610</v>
      </c>
      <c r="J426" s="25" t="s">
        <v>80</v>
      </c>
      <c r="K426" s="25">
        <v>48</v>
      </c>
      <c r="L426" s="25" t="s">
        <v>72</v>
      </c>
      <c r="M426" s="25" t="s">
        <v>66</v>
      </c>
      <c r="N426" s="25">
        <v>39</v>
      </c>
      <c r="O426" s="25" t="s">
        <v>104</v>
      </c>
      <c r="P426" s="25">
        <v>220</v>
      </c>
      <c r="T426" s="25" t="str">
        <f t="shared" si="22"/>
        <v xml:space="preserve">CL 48 F SUR 39 B 220  </v>
      </c>
      <c r="V426" s="25">
        <v>3333036</v>
      </c>
      <c r="W426" s="25" t="s">
        <v>82</v>
      </c>
      <c r="AH426" s="25" t="str">
        <f t="shared" si="23"/>
        <v xml:space="preserve">         </v>
      </c>
      <c r="AK426" s="25" t="s">
        <v>225</v>
      </c>
      <c r="AP426" s="25">
        <v>7</v>
      </c>
      <c r="AQ426" s="34">
        <v>42179</v>
      </c>
      <c r="AS426" s="46">
        <f t="shared" si="24"/>
        <v>-42179</v>
      </c>
      <c r="AU426" s="25" t="s">
        <v>15</v>
      </c>
      <c r="AV426" s="25" t="s">
        <v>8611</v>
      </c>
    </row>
    <row r="427" spans="2:48">
      <c r="B427" s="25" t="s">
        <v>8612</v>
      </c>
      <c r="C427" s="25">
        <v>304472</v>
      </c>
      <c r="E427" s="25" t="s">
        <v>101</v>
      </c>
      <c r="H427" s="25" t="s">
        <v>8613</v>
      </c>
      <c r="I427" s="25" t="s">
        <v>3366</v>
      </c>
      <c r="T427" s="25" t="str">
        <f t="shared" si="22"/>
        <v xml:space="preserve">        </v>
      </c>
      <c r="W427" s="25" t="s">
        <v>8614</v>
      </c>
      <c r="X427" s="25" t="s">
        <v>80</v>
      </c>
      <c r="Y427" s="25">
        <v>36</v>
      </c>
      <c r="AA427" s="25" t="s">
        <v>66</v>
      </c>
      <c r="AB427" s="25">
        <v>43</v>
      </c>
      <c r="AD427" s="25">
        <v>31</v>
      </c>
      <c r="AH427" s="25" t="str">
        <f t="shared" si="23"/>
        <v xml:space="preserve">CL 36  SUR 43  31   </v>
      </c>
      <c r="AI427" s="25" t="s">
        <v>8615</v>
      </c>
      <c r="AJ427" s="25">
        <v>5145450</v>
      </c>
      <c r="AK427" s="25" t="s">
        <v>147</v>
      </c>
      <c r="AP427" s="25">
        <v>9</v>
      </c>
      <c r="AQ427" s="34">
        <v>42179</v>
      </c>
      <c r="AS427" s="46">
        <f t="shared" si="24"/>
        <v>-42179</v>
      </c>
      <c r="AU427" s="25" t="s">
        <v>15</v>
      </c>
    </row>
    <row r="428" spans="2:48">
      <c r="B428" s="25" t="s">
        <v>8616</v>
      </c>
      <c r="C428" s="25">
        <v>304473</v>
      </c>
      <c r="E428" s="25" t="s">
        <v>101</v>
      </c>
      <c r="H428" s="25" t="s">
        <v>8613</v>
      </c>
      <c r="I428" s="25" t="s">
        <v>3366</v>
      </c>
      <c r="T428" s="25" t="str">
        <f t="shared" si="22"/>
        <v xml:space="preserve">        </v>
      </c>
      <c r="W428" s="25" t="s">
        <v>8617</v>
      </c>
      <c r="X428" s="25" t="s">
        <v>80</v>
      </c>
      <c r="Y428" s="25">
        <v>36</v>
      </c>
      <c r="AA428" s="25" t="s">
        <v>66</v>
      </c>
      <c r="AB428" s="25">
        <v>43</v>
      </c>
      <c r="AD428" s="25">
        <v>25</v>
      </c>
      <c r="AH428" s="25" t="str">
        <f t="shared" si="23"/>
        <v xml:space="preserve">CL 36  SUR 43  25   </v>
      </c>
      <c r="AK428" s="25" t="s">
        <v>147</v>
      </c>
      <c r="AP428" s="25">
        <v>9</v>
      </c>
      <c r="AQ428" s="34">
        <v>42179</v>
      </c>
      <c r="AS428" s="46">
        <f t="shared" si="24"/>
        <v>-42179</v>
      </c>
      <c r="AU428" s="25" t="s">
        <v>15</v>
      </c>
    </row>
    <row r="429" spans="2:48">
      <c r="B429" s="25" t="s">
        <v>8618</v>
      </c>
      <c r="C429" s="25">
        <v>304982</v>
      </c>
      <c r="D429" s="25" t="s">
        <v>125</v>
      </c>
      <c r="H429" s="25" t="s">
        <v>8619</v>
      </c>
      <c r="I429" s="25" t="s">
        <v>231</v>
      </c>
      <c r="T429" s="25" t="str">
        <f>CONCATENATE(J429," ",K429," ",L429," ",M429," ",N429," ",O429," ",P429," ",Q429,AF429," ",S429)</f>
        <v xml:space="preserve">        </v>
      </c>
      <c r="W429" s="25" t="s">
        <v>8620</v>
      </c>
      <c r="X429" s="25" t="s">
        <v>80</v>
      </c>
      <c r="Y429" s="25">
        <v>39</v>
      </c>
      <c r="AA429" s="25" t="s">
        <v>66</v>
      </c>
      <c r="AB429" s="25">
        <v>43</v>
      </c>
      <c r="AD429" s="25">
        <v>3</v>
      </c>
      <c r="AH429" s="25" t="str">
        <f t="shared" si="23"/>
        <v xml:space="preserve">CL 39  SUR 43  3   </v>
      </c>
      <c r="AK429" s="25" t="s">
        <v>147</v>
      </c>
      <c r="AP429" s="25">
        <v>9</v>
      </c>
      <c r="AQ429" s="34">
        <v>42179</v>
      </c>
      <c r="AS429" s="46">
        <f t="shared" si="24"/>
        <v>-42179</v>
      </c>
      <c r="AU429" s="25" t="s">
        <v>15</v>
      </c>
      <c r="AV429" s="25" t="s">
        <v>8621</v>
      </c>
    </row>
    <row r="430" spans="2:48">
      <c r="B430" s="25" t="s">
        <v>8622</v>
      </c>
      <c r="C430" s="25">
        <v>305146</v>
      </c>
      <c r="D430" s="25" t="s">
        <v>3591</v>
      </c>
      <c r="H430" s="25" t="s">
        <v>8623</v>
      </c>
      <c r="I430" s="25" t="s">
        <v>8624</v>
      </c>
      <c r="S430" s="25" t="s">
        <v>8625</v>
      </c>
      <c r="T430" s="25" t="str">
        <f t="shared" si="22"/>
        <v xml:space="preserve">       Torre 2 Urbanizacion agua dulce</v>
      </c>
      <c r="U430" s="25">
        <v>75030771</v>
      </c>
      <c r="V430" s="25">
        <v>3136716605</v>
      </c>
      <c r="W430" s="25" t="s">
        <v>8626</v>
      </c>
      <c r="X430" s="25" t="s">
        <v>80</v>
      </c>
      <c r="Y430" s="25">
        <v>46</v>
      </c>
      <c r="Z430" s="25" t="s">
        <v>170</v>
      </c>
      <c r="AA430" s="25" t="s">
        <v>66</v>
      </c>
      <c r="AB430" s="25">
        <v>42</v>
      </c>
      <c r="AC430" s="25" t="s">
        <v>170</v>
      </c>
      <c r="AD430" s="25">
        <v>80</v>
      </c>
      <c r="AE430" s="25" t="s">
        <v>66</v>
      </c>
      <c r="AF430" s="25" t="s">
        <v>3173</v>
      </c>
      <c r="AG430" s="25" t="s">
        <v>8627</v>
      </c>
      <c r="AH430" s="25" t="str">
        <f t="shared" si="23"/>
        <v>CL 46 D SUR 42 D 80 SUR Torre 2 Apt 212</v>
      </c>
      <c r="AI430" s="25" t="s">
        <v>61</v>
      </c>
      <c r="AJ430" s="25" t="s">
        <v>61</v>
      </c>
      <c r="AK430" s="25" t="s">
        <v>225</v>
      </c>
      <c r="AP430" s="25">
        <v>7</v>
      </c>
      <c r="AQ430" s="34">
        <v>42180</v>
      </c>
      <c r="AS430" s="46">
        <f t="shared" si="24"/>
        <v>-42180</v>
      </c>
      <c r="AU430" s="25" t="s">
        <v>1735</v>
      </c>
    </row>
    <row r="431" spans="2:48">
      <c r="B431" s="25" t="s">
        <v>8628</v>
      </c>
      <c r="C431" s="25">
        <v>305139</v>
      </c>
      <c r="D431" s="25" t="s">
        <v>94</v>
      </c>
      <c r="H431" s="25" t="s">
        <v>8629</v>
      </c>
      <c r="I431" s="25" t="s">
        <v>6437</v>
      </c>
      <c r="S431" s="25" t="s">
        <v>8630</v>
      </c>
      <c r="T431" s="25" t="str">
        <f t="shared" si="22"/>
        <v xml:space="preserve">        km 18 Via Palmas al lado del peaje del Escobero</v>
      </c>
      <c r="U431" s="25" t="s">
        <v>8604</v>
      </c>
      <c r="V431" s="25">
        <v>3861900</v>
      </c>
      <c r="W431" s="25" t="s">
        <v>8631</v>
      </c>
      <c r="AG431" s="25" t="s">
        <v>8630</v>
      </c>
      <c r="AH431" s="25" t="str">
        <f t="shared" si="23"/>
        <v xml:space="preserve">         km 18 Via Palmas al lado del peaje del Escobero</v>
      </c>
      <c r="AI431" s="25" t="s">
        <v>61</v>
      </c>
      <c r="AJ431" s="25">
        <v>3147181593</v>
      </c>
      <c r="AK431" s="25" t="s">
        <v>91</v>
      </c>
      <c r="AL431" s="25" t="s">
        <v>91</v>
      </c>
      <c r="AP431" s="25">
        <v>12</v>
      </c>
      <c r="AQ431" s="34">
        <v>42180</v>
      </c>
      <c r="AS431" s="46">
        <f t="shared" si="24"/>
        <v>-42180</v>
      </c>
      <c r="AU431" s="25" t="s">
        <v>15</v>
      </c>
      <c r="AV431" s="25" t="s">
        <v>8632</v>
      </c>
    </row>
    <row r="432" spans="2:48">
      <c r="B432" s="25" t="s">
        <v>8633</v>
      </c>
      <c r="C432" s="25">
        <v>305309</v>
      </c>
      <c r="D432" s="25" t="s">
        <v>3591</v>
      </c>
      <c r="H432" s="25" t="s">
        <v>8634</v>
      </c>
      <c r="I432" s="25" t="s">
        <v>8635</v>
      </c>
      <c r="S432" s="25" t="s">
        <v>8636</v>
      </c>
      <c r="T432" s="25" t="str">
        <f t="shared" si="22"/>
        <v xml:space="preserve">        San Sebastian</v>
      </c>
      <c r="W432" s="25" t="s">
        <v>8637</v>
      </c>
      <c r="AG432" s="25" t="s">
        <v>8638</v>
      </c>
      <c r="AH432" s="25" t="str">
        <f t="shared" si="23"/>
        <v xml:space="preserve">         Colegio Alcaravanes</v>
      </c>
      <c r="AI432" s="25" t="s">
        <v>61</v>
      </c>
      <c r="AJ432" s="25">
        <v>3145633239</v>
      </c>
      <c r="AK432" s="25" t="s">
        <v>91</v>
      </c>
      <c r="AL432" s="25" t="s">
        <v>91</v>
      </c>
      <c r="AP432" s="25">
        <v>12</v>
      </c>
      <c r="AQ432" s="34">
        <v>42180</v>
      </c>
      <c r="AS432" s="46">
        <f t="shared" si="24"/>
        <v>-42180</v>
      </c>
      <c r="AU432" s="25" t="s">
        <v>15</v>
      </c>
    </row>
    <row r="433" spans="2:50">
      <c r="B433" s="25" t="s">
        <v>8639</v>
      </c>
      <c r="C433" s="25">
        <v>305303</v>
      </c>
      <c r="E433" s="25" t="s">
        <v>58</v>
      </c>
      <c r="H433" s="25" t="s">
        <v>8640</v>
      </c>
      <c r="I433" s="25" t="s">
        <v>3366</v>
      </c>
      <c r="T433" s="25" t="str">
        <f t="shared" si="22"/>
        <v xml:space="preserve">        </v>
      </c>
      <c r="W433" s="25" t="s">
        <v>8641</v>
      </c>
      <c r="X433" s="25" t="s">
        <v>63</v>
      </c>
      <c r="Y433" s="25">
        <v>29</v>
      </c>
      <c r="AB433" s="25">
        <v>40</v>
      </c>
      <c r="AC433" s="25" t="s">
        <v>81</v>
      </c>
      <c r="AD433" s="25">
        <v>29</v>
      </c>
      <c r="AE433" s="25" t="s">
        <v>66</v>
      </c>
      <c r="AG433" s="25" t="s">
        <v>7708</v>
      </c>
      <c r="AH433" s="25" t="str">
        <f t="shared" si="23"/>
        <v>KR 29   40 C 29 SUR  3er piso</v>
      </c>
      <c r="AI433" s="25" t="s">
        <v>61</v>
      </c>
      <c r="AJ433" s="25">
        <v>3127013341</v>
      </c>
      <c r="AK433" s="25" t="s">
        <v>3675</v>
      </c>
      <c r="AP433" s="25">
        <v>6</v>
      </c>
      <c r="AQ433" s="34">
        <v>42180</v>
      </c>
      <c r="AS433" s="46">
        <f t="shared" si="24"/>
        <v>-42180</v>
      </c>
      <c r="AU433" s="25" t="s">
        <v>252</v>
      </c>
    </row>
    <row r="434" spans="2:50">
      <c r="B434" s="25" t="s">
        <v>8642</v>
      </c>
      <c r="C434" s="25">
        <v>114635</v>
      </c>
      <c r="E434" s="25" t="s">
        <v>101</v>
      </c>
      <c r="H434" s="25" t="s">
        <v>8643</v>
      </c>
      <c r="I434" s="25" t="s">
        <v>3366</v>
      </c>
      <c r="T434" s="25" t="str">
        <f t="shared" ref="T434:T497" si="25">CONCATENATE(J434," ",K434," ",L434," ",M434," ",N434," ",O434," ",P434," ",Q434,AF434," ",S434)</f>
        <v xml:space="preserve">       Torre 2 </v>
      </c>
      <c r="W434" s="25" t="s">
        <v>8644</v>
      </c>
      <c r="X434" s="25" t="s">
        <v>80</v>
      </c>
      <c r="Y434" s="25">
        <v>49</v>
      </c>
      <c r="Z434" s="25" t="s">
        <v>170</v>
      </c>
      <c r="AA434" s="25" t="s">
        <v>66</v>
      </c>
      <c r="AB434" s="25">
        <v>40</v>
      </c>
      <c r="AC434" s="25" t="s">
        <v>83</v>
      </c>
      <c r="AD434" s="25">
        <v>453</v>
      </c>
      <c r="AF434" s="25" t="s">
        <v>3173</v>
      </c>
      <c r="AG434" s="25" t="s">
        <v>8645</v>
      </c>
      <c r="AH434" s="25" t="str">
        <f t="shared" si="23"/>
        <v>CL 49 D SUR 40 A 453  Torre 2 Piso 7</v>
      </c>
      <c r="AI434" s="25" t="s">
        <v>61</v>
      </c>
      <c r="AJ434" s="25">
        <v>3042430081</v>
      </c>
      <c r="AK434" s="25" t="s">
        <v>316</v>
      </c>
      <c r="AP434" s="25">
        <v>7</v>
      </c>
      <c r="AQ434" s="34">
        <v>42179</v>
      </c>
      <c r="AS434" s="46">
        <f t="shared" si="24"/>
        <v>-42179</v>
      </c>
      <c r="AU434" s="25" t="s">
        <v>15</v>
      </c>
    </row>
    <row r="435" spans="2:50">
      <c r="B435" s="25" t="s">
        <v>8646</v>
      </c>
      <c r="C435" s="25">
        <v>289776</v>
      </c>
      <c r="D435" s="25" t="s">
        <v>94</v>
      </c>
      <c r="H435" s="25" t="s">
        <v>8647</v>
      </c>
      <c r="I435" s="25" t="s">
        <v>8648</v>
      </c>
      <c r="T435" s="25" t="str">
        <f t="shared" si="25"/>
        <v xml:space="preserve">        </v>
      </c>
      <c r="W435" s="25" t="s">
        <v>4150</v>
      </c>
      <c r="X435" s="25" t="s">
        <v>63</v>
      </c>
      <c r="Y435" s="25">
        <v>27</v>
      </c>
      <c r="AB435" s="25">
        <v>27</v>
      </c>
      <c r="AD435" s="25">
        <v>126</v>
      </c>
      <c r="AE435" s="25" t="s">
        <v>66</v>
      </c>
      <c r="AH435" s="25" t="str">
        <f t="shared" si="23"/>
        <v xml:space="preserve">KR 27   27  126 SUR  </v>
      </c>
      <c r="AI435" s="25" t="s">
        <v>61</v>
      </c>
      <c r="AJ435" s="25">
        <v>3122867059</v>
      </c>
      <c r="AK435" s="25" t="s">
        <v>99</v>
      </c>
      <c r="AP435" s="25">
        <v>4</v>
      </c>
      <c r="AQ435" s="34">
        <v>42116</v>
      </c>
      <c r="AS435" s="46">
        <f t="shared" si="24"/>
        <v>-42116</v>
      </c>
      <c r="AU435" s="25" t="s">
        <v>15</v>
      </c>
      <c r="AV435" s="25" t="s">
        <v>8649</v>
      </c>
      <c r="AX435" s="37" t="s">
        <v>118</v>
      </c>
    </row>
    <row r="436" spans="2:50">
      <c r="B436" s="25" t="s">
        <v>8650</v>
      </c>
      <c r="C436" s="25">
        <v>300677</v>
      </c>
      <c r="E436" s="25" t="s">
        <v>101</v>
      </c>
      <c r="H436" s="25" t="s">
        <v>8651</v>
      </c>
      <c r="I436" s="25" t="s">
        <v>3366</v>
      </c>
      <c r="T436" s="25" t="str">
        <f t="shared" si="25"/>
        <v xml:space="preserve">       Restaurante el sabor de Juancho </v>
      </c>
      <c r="W436" s="25" t="s">
        <v>8652</v>
      </c>
      <c r="X436" s="25" t="s">
        <v>63</v>
      </c>
      <c r="Y436" s="25">
        <v>41</v>
      </c>
      <c r="AB436" s="25">
        <v>38</v>
      </c>
      <c r="AD436" s="25">
        <v>67</v>
      </c>
      <c r="AF436" s="25" t="s">
        <v>8653</v>
      </c>
      <c r="AH436" s="25" t="str">
        <f t="shared" si="23"/>
        <v xml:space="preserve">KR 41   38  67  Restaurante el sabor de Juancho </v>
      </c>
      <c r="AI436" s="25" t="s">
        <v>61</v>
      </c>
      <c r="AJ436" s="25">
        <v>2761484</v>
      </c>
      <c r="AK436" s="25" t="s">
        <v>147</v>
      </c>
      <c r="AP436" s="25">
        <v>9</v>
      </c>
      <c r="AQ436" s="34">
        <v>42172</v>
      </c>
      <c r="AS436" s="46">
        <f t="shared" si="24"/>
        <v>-42172</v>
      </c>
      <c r="AU436" s="25" t="s">
        <v>15</v>
      </c>
      <c r="AV436" s="25" t="s">
        <v>7728</v>
      </c>
    </row>
    <row r="437" spans="2:50">
      <c r="B437" s="25" t="s">
        <v>8654</v>
      </c>
      <c r="C437" s="25">
        <v>306017</v>
      </c>
      <c r="D437" s="25" t="s">
        <v>94</v>
      </c>
      <c r="H437" s="25" t="s">
        <v>8655</v>
      </c>
      <c r="I437" s="25" t="s">
        <v>8656</v>
      </c>
      <c r="S437" s="25" t="s">
        <v>8657</v>
      </c>
      <c r="T437" s="25" t="str">
        <f t="shared" si="25"/>
        <v xml:space="preserve">       Las Palmas las palmas </v>
      </c>
      <c r="W437" s="25" t="s">
        <v>4150</v>
      </c>
      <c r="AF437" s="25" t="s">
        <v>91</v>
      </c>
      <c r="AH437" s="25" t="str">
        <f t="shared" si="23"/>
        <v xml:space="preserve">        Las Palmas </v>
      </c>
      <c r="AI437" s="25" t="s">
        <v>61</v>
      </c>
      <c r="AJ437" s="25" t="s">
        <v>61</v>
      </c>
      <c r="AK437" s="25" t="s">
        <v>91</v>
      </c>
      <c r="AL437" s="25" t="s">
        <v>91</v>
      </c>
      <c r="AP437" s="25">
        <v>12</v>
      </c>
      <c r="AQ437" s="34">
        <v>42181</v>
      </c>
      <c r="AS437" s="46">
        <f t="shared" si="24"/>
        <v>-42181</v>
      </c>
      <c r="AU437" s="25" t="s">
        <v>15</v>
      </c>
      <c r="AV437" s="25" t="s">
        <v>8658</v>
      </c>
    </row>
    <row r="438" spans="2:50">
      <c r="B438" s="25" t="s">
        <v>8659</v>
      </c>
      <c r="C438" s="25">
        <v>306018</v>
      </c>
      <c r="D438" s="25" t="s">
        <v>3591</v>
      </c>
      <c r="H438" s="25" t="s">
        <v>8660</v>
      </c>
      <c r="I438" s="25" t="s">
        <v>3366</v>
      </c>
      <c r="T438" s="25" t="str">
        <f t="shared" si="25"/>
        <v xml:space="preserve">       Via la parque ecologico el salado </v>
      </c>
      <c r="W438" s="25" t="s">
        <v>8661</v>
      </c>
      <c r="X438" s="25" t="s">
        <v>80</v>
      </c>
      <c r="Y438" s="25">
        <v>39</v>
      </c>
      <c r="Z438" s="25" t="s">
        <v>170</v>
      </c>
      <c r="AF438" s="25" t="s">
        <v>8662</v>
      </c>
      <c r="AH438" s="25" t="str">
        <f t="shared" si="23"/>
        <v xml:space="preserve">CL 39 D      Via la parque ecologico el salado </v>
      </c>
      <c r="AI438" s="25">
        <v>42899312</v>
      </c>
      <c r="AJ438" s="25">
        <v>3324955</v>
      </c>
      <c r="AK438" s="25" t="s">
        <v>74</v>
      </c>
      <c r="AP438" s="25">
        <v>6</v>
      </c>
      <c r="AQ438" s="34">
        <v>42181</v>
      </c>
      <c r="AS438" s="46">
        <f t="shared" si="24"/>
        <v>-42181</v>
      </c>
      <c r="AU438" s="25" t="s">
        <v>1735</v>
      </c>
    </row>
    <row r="439" spans="2:50">
      <c r="B439" s="25" t="s">
        <v>8663</v>
      </c>
      <c r="C439" s="25">
        <v>306019</v>
      </c>
      <c r="D439" s="25" t="s">
        <v>3591</v>
      </c>
      <c r="H439" s="25" t="s">
        <v>8660</v>
      </c>
      <c r="I439" s="25" t="s">
        <v>3366</v>
      </c>
      <c r="T439" s="25" t="str">
        <f t="shared" si="25"/>
        <v xml:space="preserve">        </v>
      </c>
      <c r="W439" s="25" t="s">
        <v>8664</v>
      </c>
      <c r="X439" s="25" t="s">
        <v>63</v>
      </c>
      <c r="Y439" s="25">
        <v>46</v>
      </c>
      <c r="AB439" s="25">
        <v>22</v>
      </c>
      <c r="AC439" s="25" t="s">
        <v>83</v>
      </c>
      <c r="AD439" s="25">
        <v>20</v>
      </c>
      <c r="AE439" s="25" t="s">
        <v>66</v>
      </c>
      <c r="AH439" s="25" t="str">
        <f t="shared" si="23"/>
        <v xml:space="preserve">KR 46   22 A 20 SUR  </v>
      </c>
      <c r="AJ439" s="25">
        <v>3348752</v>
      </c>
      <c r="AK439" s="25" t="s">
        <v>225</v>
      </c>
      <c r="AP439" s="25">
        <v>7</v>
      </c>
      <c r="AQ439" s="34">
        <v>42181</v>
      </c>
      <c r="AS439" s="46">
        <f t="shared" si="24"/>
        <v>-42181</v>
      </c>
      <c r="AU439" s="25" t="s">
        <v>15</v>
      </c>
      <c r="AV439" s="25" t="s">
        <v>8665</v>
      </c>
    </row>
    <row r="440" spans="2:50">
      <c r="B440" s="25" t="s">
        <v>8666</v>
      </c>
      <c r="C440" s="25">
        <v>306221</v>
      </c>
      <c r="D440" s="25" t="s">
        <v>3686</v>
      </c>
      <c r="E440" s="25" t="s">
        <v>286</v>
      </c>
      <c r="H440" s="25" t="s">
        <v>8667</v>
      </c>
      <c r="I440" s="25" t="s">
        <v>8668</v>
      </c>
      <c r="S440" s="25" t="s">
        <v>8669</v>
      </c>
      <c r="T440" s="25" t="str">
        <f t="shared" si="25"/>
        <v xml:space="preserve">        planta tratamiento de la ayura</v>
      </c>
      <c r="W440" s="25" t="s">
        <v>8670</v>
      </c>
      <c r="AH440" s="25" t="str">
        <f t="shared" si="23"/>
        <v xml:space="preserve">         </v>
      </c>
      <c r="AJ440" s="25" t="s">
        <v>8671</v>
      </c>
      <c r="AL440" s="25" t="s">
        <v>91</v>
      </c>
      <c r="AP440" s="25">
        <v>12</v>
      </c>
      <c r="AQ440" s="34">
        <v>42181</v>
      </c>
      <c r="AS440" s="46">
        <f t="shared" si="24"/>
        <v>-42181</v>
      </c>
      <c r="AU440" s="25" t="s">
        <v>15</v>
      </c>
    </row>
    <row r="441" spans="2:50">
      <c r="B441" s="25" t="s">
        <v>8672</v>
      </c>
      <c r="C441" s="25">
        <v>307069</v>
      </c>
      <c r="D441" s="25" t="s">
        <v>94</v>
      </c>
      <c r="H441" s="25" t="s">
        <v>8673</v>
      </c>
      <c r="I441" s="25" t="s">
        <v>8674</v>
      </c>
      <c r="J441" s="25" t="s">
        <v>80</v>
      </c>
      <c r="K441" s="25">
        <v>53</v>
      </c>
      <c r="M441" s="25" t="s">
        <v>66</v>
      </c>
      <c r="N441" s="25">
        <v>40</v>
      </c>
      <c r="P441" s="25">
        <v>77</v>
      </c>
      <c r="S441" s="25" t="s">
        <v>8675</v>
      </c>
      <c r="T441" s="25" t="str">
        <f t="shared" si="25"/>
        <v>CL 53  SUR 40  77  Interior 110</v>
      </c>
      <c r="W441" s="25" t="s">
        <v>8676</v>
      </c>
      <c r="X441" s="25" t="s">
        <v>80</v>
      </c>
      <c r="Y441" s="25">
        <v>53</v>
      </c>
      <c r="AA441" s="25" t="s">
        <v>66</v>
      </c>
      <c r="AB441" s="25">
        <v>40</v>
      </c>
      <c r="AD441" s="25">
        <v>77</v>
      </c>
      <c r="AG441" s="25" t="s">
        <v>8451</v>
      </c>
      <c r="AH441" s="25" t="str">
        <f t="shared" si="23"/>
        <v>CL 53  SUR 40  77   Interior 105</v>
      </c>
      <c r="AI441" s="25" t="s">
        <v>61</v>
      </c>
      <c r="AJ441" s="25">
        <v>3311796</v>
      </c>
      <c r="AK441" s="25" t="s">
        <v>225</v>
      </c>
      <c r="AP441" s="25">
        <v>7</v>
      </c>
      <c r="AQ441" s="34">
        <v>42185</v>
      </c>
      <c r="AS441" s="46">
        <f t="shared" si="24"/>
        <v>-42185</v>
      </c>
      <c r="AU441" s="25" t="s">
        <v>15</v>
      </c>
    </row>
    <row r="442" spans="2:50">
      <c r="B442" s="25" t="s">
        <v>8677</v>
      </c>
      <c r="C442" s="25">
        <v>306855</v>
      </c>
      <c r="D442" s="25" t="s">
        <v>125</v>
      </c>
      <c r="H442" s="25" t="s">
        <v>8678</v>
      </c>
      <c r="I442" s="25" t="s">
        <v>8679</v>
      </c>
      <c r="J442" s="25" t="s">
        <v>80</v>
      </c>
      <c r="K442" s="25">
        <v>45</v>
      </c>
      <c r="L442" s="25" t="s">
        <v>83</v>
      </c>
      <c r="M442" s="25" t="s">
        <v>66</v>
      </c>
      <c r="N442" s="25">
        <v>39</v>
      </c>
      <c r="O442" s="25" t="s">
        <v>136</v>
      </c>
      <c r="P442" s="25">
        <v>19</v>
      </c>
      <c r="T442" s="25" t="str">
        <f t="shared" si="25"/>
        <v xml:space="preserve">CL 45 A SUR 39 DD 19  </v>
      </c>
      <c r="U442" s="25">
        <v>42868749</v>
      </c>
      <c r="V442" s="25" t="s">
        <v>8680</v>
      </c>
      <c r="W442" s="25" t="s">
        <v>3458</v>
      </c>
      <c r="X442" s="25" t="s">
        <v>80</v>
      </c>
      <c r="Y442" s="25">
        <v>45</v>
      </c>
      <c r="Z442" s="25" t="s">
        <v>83</v>
      </c>
      <c r="AA442" s="25" t="s">
        <v>66</v>
      </c>
      <c r="AB442" s="25">
        <v>39</v>
      </c>
      <c r="AC442" s="25" t="s">
        <v>136</v>
      </c>
      <c r="AH442" s="25" t="str">
        <f t="shared" ref="AH442:AH505" si="26">CONCATENATE(X442," ",Y442," ",Z442," ",AA442," ",AB442," ",AC442," ",AD442," ",AE442," ",AF442," ",AG442)</f>
        <v xml:space="preserve">CL 45 A SUR 39 DD    </v>
      </c>
      <c r="AI442" s="25" t="s">
        <v>61</v>
      </c>
      <c r="AJ442" s="25" t="s">
        <v>61</v>
      </c>
      <c r="AK442" s="25" t="s">
        <v>3626</v>
      </c>
      <c r="AP442" s="25">
        <v>7</v>
      </c>
      <c r="AQ442" s="34">
        <v>42185</v>
      </c>
      <c r="AS442" s="46">
        <f t="shared" si="24"/>
        <v>-42185</v>
      </c>
      <c r="AU442" s="25" t="s">
        <v>15</v>
      </c>
    </row>
    <row r="443" spans="2:50">
      <c r="B443" s="25" t="s">
        <v>8681</v>
      </c>
      <c r="C443" s="25" t="s">
        <v>8682</v>
      </c>
      <c r="D443" s="25" t="s">
        <v>3686</v>
      </c>
      <c r="H443" s="25" t="s">
        <v>8683</v>
      </c>
      <c r="I443" s="25" t="s">
        <v>8684</v>
      </c>
      <c r="S443" s="25" t="s">
        <v>8685</v>
      </c>
      <c r="T443" s="25" t="str">
        <f t="shared" si="25"/>
        <v xml:space="preserve">        Vereda Pantanillo finca mi casita</v>
      </c>
      <c r="U443" s="25" t="s">
        <v>61</v>
      </c>
      <c r="V443" s="25" t="s">
        <v>61</v>
      </c>
      <c r="W443" s="25" t="s">
        <v>8686</v>
      </c>
      <c r="AG443" s="25" t="s">
        <v>8687</v>
      </c>
      <c r="AH443" s="25" t="str">
        <f t="shared" si="26"/>
        <v xml:space="preserve">         Cerca a la finca mi casita</v>
      </c>
      <c r="AI443" s="25" t="s">
        <v>61</v>
      </c>
      <c r="AJ443" s="25" t="s">
        <v>61</v>
      </c>
      <c r="AK443" s="25" t="s">
        <v>363</v>
      </c>
      <c r="AL443" s="25" t="s">
        <v>363</v>
      </c>
      <c r="AP443" s="25">
        <v>13</v>
      </c>
      <c r="AQ443" s="34">
        <v>42185</v>
      </c>
      <c r="AS443" s="46">
        <f t="shared" si="24"/>
        <v>-42185</v>
      </c>
      <c r="AU443" s="25" t="s">
        <v>15</v>
      </c>
    </row>
    <row r="444" spans="2:50">
      <c r="B444" s="25" t="s">
        <v>8688</v>
      </c>
      <c r="C444" s="25" t="s">
        <v>8689</v>
      </c>
      <c r="D444" s="25" t="s">
        <v>3928</v>
      </c>
      <c r="H444" s="25" t="s">
        <v>8690</v>
      </c>
      <c r="I444" s="25" t="s">
        <v>8691</v>
      </c>
      <c r="S444" s="25" t="s">
        <v>8692</v>
      </c>
      <c r="T444" s="25" t="str">
        <f t="shared" si="25"/>
        <v xml:space="preserve">        Urbanizacion las palmas casa 53</v>
      </c>
      <c r="U444" s="25">
        <v>39437450</v>
      </c>
      <c r="V444" s="25" t="s">
        <v>61</v>
      </c>
      <c r="W444" s="25" t="s">
        <v>8693</v>
      </c>
      <c r="AG444" s="25" t="s">
        <v>8694</v>
      </c>
      <c r="AH444" s="25" t="str">
        <f t="shared" si="26"/>
        <v xml:space="preserve">         Urbanizacion las palmas</v>
      </c>
      <c r="AI444" s="25" t="s">
        <v>61</v>
      </c>
      <c r="AJ444" s="25" t="s">
        <v>61</v>
      </c>
      <c r="AK444" s="25" t="s">
        <v>91</v>
      </c>
      <c r="AL444" s="25" t="s">
        <v>91</v>
      </c>
      <c r="AP444" s="25">
        <v>12</v>
      </c>
      <c r="AQ444" s="34">
        <v>42186</v>
      </c>
      <c r="AS444" s="46">
        <f t="shared" si="24"/>
        <v>-42186</v>
      </c>
      <c r="AU444" s="25" t="s">
        <v>15</v>
      </c>
    </row>
    <row r="445" spans="2:50">
      <c r="B445" s="25" t="s">
        <v>8695</v>
      </c>
      <c r="C445" s="25">
        <v>307324</v>
      </c>
      <c r="D445" s="25" t="s">
        <v>94</v>
      </c>
      <c r="H445" s="25" t="s">
        <v>8696</v>
      </c>
      <c r="I445" s="25" t="s">
        <v>8697</v>
      </c>
      <c r="J445" s="25" t="s">
        <v>63</v>
      </c>
      <c r="K445" s="25">
        <v>27</v>
      </c>
      <c r="N445" s="25">
        <v>23</v>
      </c>
      <c r="P445" s="25">
        <v>79</v>
      </c>
      <c r="Q445" s="25" t="s">
        <v>66</v>
      </c>
      <c r="S445" s="25" t="s">
        <v>8698</v>
      </c>
      <c r="T445" s="25" t="str">
        <f t="shared" si="25"/>
        <v>KR 27   23  79 SUR Casa 105</v>
      </c>
      <c r="U445" s="25">
        <v>43738267</v>
      </c>
      <c r="V445" s="25" t="s">
        <v>61</v>
      </c>
      <c r="W445" s="25" t="s">
        <v>8699</v>
      </c>
      <c r="X445" s="25" t="s">
        <v>63</v>
      </c>
      <c r="Y445" s="25">
        <v>27</v>
      </c>
      <c r="AB445" s="25">
        <v>23</v>
      </c>
      <c r="AE445" s="25" t="s">
        <v>66</v>
      </c>
      <c r="AH445" s="25" t="str">
        <f t="shared" si="26"/>
        <v xml:space="preserve">KR 27   23   SUR  </v>
      </c>
      <c r="AI445" s="25" t="s">
        <v>61</v>
      </c>
      <c r="AJ445" s="25" t="s">
        <v>61</v>
      </c>
      <c r="AK445" s="25" t="s">
        <v>374</v>
      </c>
      <c r="AP445" s="25">
        <v>4</v>
      </c>
      <c r="AQ445" s="34">
        <v>42186</v>
      </c>
      <c r="AS445" s="46">
        <f t="shared" si="24"/>
        <v>-42186</v>
      </c>
      <c r="AU445" s="25" t="s">
        <v>202</v>
      </c>
    </row>
    <row r="446" spans="2:50">
      <c r="B446" s="25" t="s">
        <v>8700</v>
      </c>
      <c r="C446" s="25">
        <v>308233</v>
      </c>
      <c r="D446" s="25" t="s">
        <v>94</v>
      </c>
      <c r="H446" s="25" t="s">
        <v>8701</v>
      </c>
      <c r="I446" s="25" t="s">
        <v>3366</v>
      </c>
      <c r="T446" s="25" t="str">
        <f t="shared" si="25"/>
        <v xml:space="preserve">        </v>
      </c>
      <c r="W446" s="25" t="s">
        <v>8702</v>
      </c>
      <c r="AH446" s="25" t="str">
        <f t="shared" si="26"/>
        <v xml:space="preserve">         </v>
      </c>
      <c r="AI446" s="25" t="s">
        <v>8703</v>
      </c>
      <c r="AJ446" s="25">
        <v>3117138839</v>
      </c>
      <c r="AK446" s="25" t="s">
        <v>316</v>
      </c>
      <c r="AP446" s="25">
        <v>7</v>
      </c>
      <c r="AQ446" s="34">
        <v>42188</v>
      </c>
      <c r="AS446" s="46">
        <f t="shared" si="24"/>
        <v>-42188</v>
      </c>
      <c r="AU446" s="25" t="s">
        <v>1735</v>
      </c>
    </row>
    <row r="447" spans="2:50">
      <c r="B447" s="25" t="s">
        <v>8704</v>
      </c>
      <c r="C447" s="25">
        <v>308236</v>
      </c>
      <c r="D447" s="25" t="s">
        <v>94</v>
      </c>
      <c r="H447" s="25" t="s">
        <v>8705</v>
      </c>
      <c r="I447" s="25" t="s">
        <v>3366</v>
      </c>
      <c r="T447" s="25" t="str">
        <f t="shared" si="25"/>
        <v xml:space="preserve">        </v>
      </c>
      <c r="W447" s="25" t="s">
        <v>8706</v>
      </c>
      <c r="AG447" s="25" t="s">
        <v>8707</v>
      </c>
      <c r="AH447" s="25" t="str">
        <f t="shared" si="26"/>
        <v xml:space="preserve">         Kilometro 12,4</v>
      </c>
      <c r="AJ447" s="25">
        <v>3104659995</v>
      </c>
      <c r="AK447" s="25" t="s">
        <v>91</v>
      </c>
      <c r="AL447" s="25" t="s">
        <v>91</v>
      </c>
      <c r="AP447" s="25">
        <v>12</v>
      </c>
      <c r="AQ447" s="34">
        <v>42188</v>
      </c>
      <c r="AS447" s="46">
        <f t="shared" si="24"/>
        <v>-42188</v>
      </c>
      <c r="AU447" s="25" t="s">
        <v>252</v>
      </c>
    </row>
    <row r="448" spans="2:50">
      <c r="B448" s="25" t="s">
        <v>8708</v>
      </c>
      <c r="C448" s="25">
        <v>308659</v>
      </c>
      <c r="D448" s="25" t="s">
        <v>3591</v>
      </c>
      <c r="H448" s="25" t="s">
        <v>8709</v>
      </c>
      <c r="I448" s="25" t="s">
        <v>8710</v>
      </c>
      <c r="J448" s="25" t="s">
        <v>63</v>
      </c>
      <c r="K448" s="25">
        <v>43</v>
      </c>
      <c r="L448" s="25" t="s">
        <v>83</v>
      </c>
      <c r="N448" s="25">
        <v>49</v>
      </c>
      <c r="O448" s="25" t="s">
        <v>170</v>
      </c>
      <c r="P448" s="25">
        <v>82</v>
      </c>
      <c r="Q448" s="25" t="s">
        <v>66</v>
      </c>
      <c r="T448" s="25" t="str">
        <f t="shared" si="25"/>
        <v xml:space="preserve">KR 43 A  49 D 82 SURApto 207 </v>
      </c>
      <c r="U448" s="25" t="s">
        <v>61</v>
      </c>
      <c r="V448" s="25">
        <v>2067497</v>
      </c>
      <c r="W448" s="25" t="s">
        <v>8711</v>
      </c>
      <c r="X448" s="25" t="s">
        <v>63</v>
      </c>
      <c r="Y448" s="25">
        <v>43</v>
      </c>
      <c r="Z448" s="25" t="s">
        <v>83</v>
      </c>
      <c r="AB448" s="25">
        <v>49</v>
      </c>
      <c r="AC448" s="25" t="s">
        <v>170</v>
      </c>
      <c r="AD448" s="25">
        <v>82</v>
      </c>
      <c r="AE448" s="25" t="s">
        <v>66</v>
      </c>
      <c r="AF448" s="25" t="s">
        <v>8712</v>
      </c>
      <c r="AG448" s="25" t="s">
        <v>8713</v>
      </c>
      <c r="AH448" s="25" t="str">
        <f t="shared" si="26"/>
        <v>KR 43 A  49 D 82 SUR Apto 207 Tierra Blanca</v>
      </c>
      <c r="AI448" s="25" t="s">
        <v>61</v>
      </c>
      <c r="AJ448" s="25" t="s">
        <v>61</v>
      </c>
      <c r="AK448" s="25" t="s">
        <v>225</v>
      </c>
      <c r="AP448" s="25">
        <v>7</v>
      </c>
      <c r="AQ448" s="34">
        <v>42188</v>
      </c>
      <c r="AS448" s="46">
        <f t="shared" si="24"/>
        <v>-42188</v>
      </c>
      <c r="AU448" s="25" t="s">
        <v>15</v>
      </c>
    </row>
    <row r="449" spans="2:51">
      <c r="B449" s="25" t="s">
        <v>8714</v>
      </c>
      <c r="C449" s="25">
        <v>3594</v>
      </c>
      <c r="E449" s="25" t="s">
        <v>101</v>
      </c>
      <c r="H449" s="25" t="s">
        <v>313</v>
      </c>
      <c r="I449" s="25" t="s">
        <v>8715</v>
      </c>
      <c r="T449" s="25" t="str">
        <f t="shared" si="25"/>
        <v xml:space="preserve">        </v>
      </c>
      <c r="U449" s="25" t="s">
        <v>61</v>
      </c>
      <c r="V449" s="25" t="s">
        <v>61</v>
      </c>
      <c r="W449" s="25" t="s">
        <v>8716</v>
      </c>
      <c r="X449" s="25" t="s">
        <v>80</v>
      </c>
      <c r="Y449" s="25">
        <v>49</v>
      </c>
      <c r="Z449" s="25" t="s">
        <v>170</v>
      </c>
      <c r="AA449" s="25" t="s">
        <v>66</v>
      </c>
      <c r="AB449" s="25">
        <v>40</v>
      </c>
      <c r="AC449" s="25" t="s">
        <v>83</v>
      </c>
      <c r="AD449" s="25">
        <v>453</v>
      </c>
      <c r="AH449" s="25" t="str">
        <f t="shared" si="26"/>
        <v xml:space="preserve">CL 49 D SUR 40 A 453   </v>
      </c>
      <c r="AI449" s="25" t="s">
        <v>61</v>
      </c>
      <c r="AJ449" s="25" t="s">
        <v>61</v>
      </c>
      <c r="AK449" s="25" t="s">
        <v>225</v>
      </c>
      <c r="AP449" s="25">
        <v>7</v>
      </c>
      <c r="AQ449" s="34">
        <v>42188</v>
      </c>
      <c r="AS449" s="46">
        <f t="shared" si="24"/>
        <v>-42188</v>
      </c>
      <c r="AU449" s="25" t="s">
        <v>15</v>
      </c>
      <c r="AV449" s="25" t="s">
        <v>8717</v>
      </c>
      <c r="AW449" s="38">
        <v>42181</v>
      </c>
      <c r="AX449" s="37" t="s">
        <v>8718</v>
      </c>
      <c r="AY449" s="38">
        <v>42188</v>
      </c>
    </row>
    <row r="450" spans="2:51">
      <c r="B450" s="25" t="s">
        <v>8719</v>
      </c>
      <c r="C450" s="25" t="s">
        <v>8720</v>
      </c>
      <c r="D450" s="25" t="s">
        <v>3591</v>
      </c>
      <c r="H450" s="25" t="s">
        <v>8721</v>
      </c>
      <c r="I450" s="25" t="s">
        <v>3366</v>
      </c>
      <c r="T450" s="25" t="str">
        <f t="shared" si="25"/>
        <v xml:space="preserve">        </v>
      </c>
      <c r="W450" s="25" t="s">
        <v>4150</v>
      </c>
      <c r="X450" s="25" t="s">
        <v>63</v>
      </c>
      <c r="Y450" s="25">
        <v>45</v>
      </c>
      <c r="Z450" s="25" t="s">
        <v>81</v>
      </c>
      <c r="AB450" s="25">
        <v>38</v>
      </c>
      <c r="AC450" s="25" t="s">
        <v>104</v>
      </c>
      <c r="AD450" s="25">
        <v>22</v>
      </c>
      <c r="AH450" s="25" t="str">
        <f t="shared" si="26"/>
        <v xml:space="preserve">KR 45 C  38 B 22   </v>
      </c>
      <c r="AI450" s="25" t="s">
        <v>61</v>
      </c>
      <c r="AJ450" s="25" t="s">
        <v>61</v>
      </c>
      <c r="AK450" s="25" t="s">
        <v>3530</v>
      </c>
      <c r="AP450" s="25">
        <v>8</v>
      </c>
      <c r="AQ450" s="34">
        <v>42192</v>
      </c>
      <c r="AS450" s="46">
        <f t="shared" si="24"/>
        <v>-42192</v>
      </c>
      <c r="AU450" s="25" t="s">
        <v>15</v>
      </c>
    </row>
    <row r="451" spans="2:51">
      <c r="B451" s="25" t="s">
        <v>8722</v>
      </c>
      <c r="C451" s="25" t="s">
        <v>8723</v>
      </c>
      <c r="D451" s="25" t="s">
        <v>3538</v>
      </c>
      <c r="E451" s="25" t="s">
        <v>286</v>
      </c>
      <c r="H451" s="25" t="s">
        <v>8724</v>
      </c>
      <c r="I451" s="25" t="s">
        <v>8725</v>
      </c>
      <c r="J451" s="25" t="s">
        <v>63</v>
      </c>
      <c r="K451" s="25">
        <v>25</v>
      </c>
      <c r="N451" s="25">
        <v>40</v>
      </c>
      <c r="O451" s="25" t="s">
        <v>83</v>
      </c>
      <c r="P451" s="25">
        <v>56</v>
      </c>
      <c r="Q451" s="25" t="s">
        <v>66</v>
      </c>
      <c r="S451" s="25" t="s">
        <v>7787</v>
      </c>
      <c r="T451" s="25" t="str">
        <f t="shared" si="25"/>
        <v>KR 25   40 A 56 SUR Int. 111</v>
      </c>
      <c r="U451" s="25">
        <v>3626254</v>
      </c>
      <c r="V451" s="25" t="s">
        <v>8726</v>
      </c>
      <c r="W451" s="25" t="s">
        <v>8727</v>
      </c>
      <c r="X451" s="25" t="s">
        <v>63</v>
      </c>
      <c r="Y451" s="25">
        <v>25</v>
      </c>
      <c r="AB451" s="25">
        <v>40</v>
      </c>
      <c r="AC451" s="25" t="s">
        <v>83</v>
      </c>
      <c r="AD451" s="25">
        <v>56</v>
      </c>
      <c r="AE451" s="25" t="s">
        <v>66</v>
      </c>
      <c r="AG451" s="25" t="s">
        <v>8728</v>
      </c>
      <c r="AH451" s="25" t="str">
        <f t="shared" si="26"/>
        <v>KR 25   40 A 56 SUR  La cuadrita</v>
      </c>
      <c r="AI451" s="25" t="s">
        <v>61</v>
      </c>
      <c r="AJ451" s="25">
        <v>3325609</v>
      </c>
      <c r="AK451" s="25" t="s">
        <v>3675</v>
      </c>
      <c r="AP451" s="25">
        <v>6</v>
      </c>
      <c r="AQ451" s="34">
        <v>42167</v>
      </c>
      <c r="AS451" s="46">
        <f t="shared" si="24"/>
        <v>-42167</v>
      </c>
      <c r="AU451" s="25" t="s">
        <v>195</v>
      </c>
      <c r="AV451" s="25" t="s">
        <v>8729</v>
      </c>
      <c r="AW451" s="38">
        <v>42188</v>
      </c>
      <c r="AX451" s="37" t="s">
        <v>859</v>
      </c>
      <c r="AY451" s="38">
        <v>42191</v>
      </c>
    </row>
    <row r="452" spans="2:51">
      <c r="B452" s="25" t="s">
        <v>8730</v>
      </c>
      <c r="C452" s="25">
        <v>309791</v>
      </c>
      <c r="D452" s="25" t="s">
        <v>3591</v>
      </c>
      <c r="H452" s="25" t="s">
        <v>8731</v>
      </c>
      <c r="I452" s="25" t="s">
        <v>3366</v>
      </c>
      <c r="T452" s="25" t="str">
        <f t="shared" si="25"/>
        <v xml:space="preserve">        </v>
      </c>
      <c r="W452" s="25" t="s">
        <v>8732</v>
      </c>
      <c r="AG452" s="25" t="s">
        <v>8733</v>
      </c>
      <c r="AH452" s="25" t="str">
        <f t="shared" si="26"/>
        <v xml:space="preserve">         Vereda el Vallano Frente al perque Ecologico</v>
      </c>
      <c r="AI452" s="25">
        <v>1037606609</v>
      </c>
      <c r="AJ452" s="25">
        <v>2724278</v>
      </c>
      <c r="AK452" s="25" t="s">
        <v>191</v>
      </c>
      <c r="AL452" s="25" t="s">
        <v>191</v>
      </c>
      <c r="AP452" s="25">
        <v>11</v>
      </c>
      <c r="AQ452" s="34">
        <v>42193</v>
      </c>
      <c r="AS452" s="46">
        <f t="shared" si="24"/>
        <v>-42193</v>
      </c>
      <c r="AU452" s="25" t="s">
        <v>1735</v>
      </c>
    </row>
    <row r="453" spans="2:51">
      <c r="B453" s="25" t="s">
        <v>8734</v>
      </c>
      <c r="C453" s="25">
        <v>312130</v>
      </c>
      <c r="E453" s="25" t="s">
        <v>3934</v>
      </c>
      <c r="H453" s="25" t="s">
        <v>8735</v>
      </c>
      <c r="I453" s="25" t="s">
        <v>3366</v>
      </c>
      <c r="T453" s="25" t="str">
        <f t="shared" si="25"/>
        <v xml:space="preserve">        </v>
      </c>
      <c r="W453" s="25" t="s">
        <v>8736</v>
      </c>
      <c r="X453" s="25" t="s">
        <v>80</v>
      </c>
      <c r="Y453" s="25">
        <v>43</v>
      </c>
      <c r="Z453" s="25" t="s">
        <v>83</v>
      </c>
      <c r="AB453" s="25">
        <v>19</v>
      </c>
      <c r="AC453" s="25" t="s">
        <v>83</v>
      </c>
      <c r="AD453" s="25">
        <v>87</v>
      </c>
      <c r="AH453" s="25" t="str">
        <f t="shared" si="26"/>
        <v xml:space="preserve">CL 43 A  19 A 87   </v>
      </c>
      <c r="AJ453" s="25">
        <v>2625745</v>
      </c>
      <c r="AK453" s="25" t="s">
        <v>959</v>
      </c>
      <c r="AP453" s="25">
        <v>7</v>
      </c>
      <c r="AQ453" s="34">
        <v>42201</v>
      </c>
      <c r="AS453" s="46">
        <f t="shared" si="24"/>
        <v>-42201</v>
      </c>
      <c r="AU453" s="25" t="s">
        <v>15</v>
      </c>
    </row>
    <row r="454" spans="2:51">
      <c r="B454" s="25" t="s">
        <v>8737</v>
      </c>
      <c r="C454" s="25">
        <v>312702</v>
      </c>
      <c r="D454" s="25" t="s">
        <v>3686</v>
      </c>
      <c r="E454" s="25" t="s">
        <v>58</v>
      </c>
      <c r="H454" s="25" t="s">
        <v>8738</v>
      </c>
      <c r="I454" s="25" t="s">
        <v>8739</v>
      </c>
      <c r="J454" s="25" t="s">
        <v>80</v>
      </c>
      <c r="K454" s="25">
        <v>45</v>
      </c>
      <c r="L454" s="25" t="s">
        <v>72</v>
      </c>
      <c r="M454" s="25" t="s">
        <v>66</v>
      </c>
      <c r="N454" s="25">
        <v>39</v>
      </c>
      <c r="O454" s="25" t="s">
        <v>104</v>
      </c>
      <c r="P454" s="25">
        <v>101</v>
      </c>
      <c r="T454" s="25" t="str">
        <f t="shared" si="25"/>
        <v xml:space="preserve">CL 45 F SUR 39 B 101  </v>
      </c>
      <c r="W454" s="25" t="s">
        <v>8740</v>
      </c>
      <c r="X454" s="25" t="s">
        <v>80</v>
      </c>
      <c r="Y454" s="25">
        <v>48</v>
      </c>
      <c r="Z454" s="25" t="s">
        <v>72</v>
      </c>
      <c r="AA454" s="25" t="s">
        <v>66</v>
      </c>
      <c r="AB454" s="25">
        <v>39</v>
      </c>
      <c r="AC454" s="25" t="s">
        <v>104</v>
      </c>
      <c r="AD454" s="25">
        <v>220</v>
      </c>
      <c r="AH454" s="25" t="str">
        <f t="shared" si="26"/>
        <v xml:space="preserve">CL 48 F SUR 39 B 220   </v>
      </c>
      <c r="AI454" s="25" t="s">
        <v>61</v>
      </c>
      <c r="AJ454" s="25" t="s">
        <v>61</v>
      </c>
      <c r="AK454" s="25" t="s">
        <v>225</v>
      </c>
      <c r="AP454" s="25">
        <v>7</v>
      </c>
      <c r="AQ454" s="34">
        <v>41478</v>
      </c>
      <c r="AS454" s="46">
        <f t="shared" ref="AS454:AS517" si="27">+AR454-AQ454</f>
        <v>-41478</v>
      </c>
      <c r="AU454" s="25" t="s">
        <v>15</v>
      </c>
    </row>
    <row r="455" spans="2:51">
      <c r="B455" s="25" t="s">
        <v>8741</v>
      </c>
      <c r="C455" s="25">
        <v>312334</v>
      </c>
      <c r="D455" s="25" t="s">
        <v>3591</v>
      </c>
      <c r="H455" s="25" t="s">
        <v>8742</v>
      </c>
      <c r="I455" s="25" t="s">
        <v>8743</v>
      </c>
      <c r="J455" s="25" t="s">
        <v>80</v>
      </c>
      <c r="K455" s="25">
        <v>45</v>
      </c>
      <c r="L455" s="25" t="s">
        <v>83</v>
      </c>
      <c r="M455" s="25" t="s">
        <v>66</v>
      </c>
      <c r="N455" s="25">
        <v>39</v>
      </c>
      <c r="O455" s="25" t="s">
        <v>104</v>
      </c>
      <c r="P455" s="25">
        <v>22</v>
      </c>
      <c r="T455" s="25" t="str">
        <f t="shared" si="25"/>
        <v xml:space="preserve">CL 45 A SUR 39 B 22  </v>
      </c>
      <c r="W455" s="25" t="s">
        <v>8744</v>
      </c>
      <c r="X455" s="25" t="s">
        <v>63</v>
      </c>
      <c r="Y455" s="25">
        <v>37</v>
      </c>
      <c r="AB455" s="25">
        <v>45</v>
      </c>
      <c r="AC455" s="25" t="s">
        <v>83</v>
      </c>
      <c r="AD455" s="25">
        <v>80</v>
      </c>
      <c r="AE455" s="25" t="s">
        <v>66</v>
      </c>
      <c r="AG455" s="25" t="s">
        <v>8745</v>
      </c>
      <c r="AH455" s="25" t="str">
        <f t="shared" si="26"/>
        <v>KR 37   45 A 80 SUR  Int. 101-102</v>
      </c>
      <c r="AI455" s="25" t="s">
        <v>61</v>
      </c>
      <c r="AJ455" s="25" t="s">
        <v>61</v>
      </c>
      <c r="AK455" s="25" t="s">
        <v>959</v>
      </c>
      <c r="AP455" s="25">
        <v>7</v>
      </c>
      <c r="AQ455" s="34">
        <v>42195</v>
      </c>
      <c r="AS455" s="46">
        <f t="shared" si="27"/>
        <v>-42195</v>
      </c>
      <c r="AU455" s="25" t="s">
        <v>1735</v>
      </c>
    </row>
    <row r="456" spans="2:51">
      <c r="B456" s="25" t="s">
        <v>8746</v>
      </c>
      <c r="C456" s="25">
        <v>312333</v>
      </c>
      <c r="D456" s="25" t="s">
        <v>3591</v>
      </c>
      <c r="H456" s="25" t="s">
        <v>8747</v>
      </c>
      <c r="I456" s="25" t="s">
        <v>8748</v>
      </c>
      <c r="J456" s="25" t="s">
        <v>63</v>
      </c>
      <c r="K456" s="25">
        <v>27</v>
      </c>
      <c r="N456" s="25">
        <v>38</v>
      </c>
      <c r="P456" s="25">
        <v>50</v>
      </c>
      <c r="Q456" s="25" t="s">
        <v>66</v>
      </c>
      <c r="T456" s="25" t="str">
        <f t="shared" si="25"/>
        <v xml:space="preserve">KR 27   38  50 SURTorre 2 </v>
      </c>
      <c r="U456" s="25" t="s">
        <v>61</v>
      </c>
      <c r="V456" s="25">
        <v>2763631</v>
      </c>
      <c r="W456" s="25" t="s">
        <v>8749</v>
      </c>
      <c r="X456" s="25" t="s">
        <v>63</v>
      </c>
      <c r="Y456" s="25">
        <v>27</v>
      </c>
      <c r="AB456" s="25">
        <v>38</v>
      </c>
      <c r="AD456" s="25">
        <v>806</v>
      </c>
      <c r="AE456" s="25" t="s">
        <v>66</v>
      </c>
      <c r="AF456" s="25" t="s">
        <v>3173</v>
      </c>
      <c r="AH456" s="25" t="str">
        <f t="shared" si="26"/>
        <v xml:space="preserve">KR 27   38  806 SUR Torre 2 </v>
      </c>
      <c r="AI456" s="25" t="s">
        <v>61</v>
      </c>
      <c r="AJ456" s="25" t="s">
        <v>61</v>
      </c>
      <c r="AK456" s="25" t="s">
        <v>3937</v>
      </c>
      <c r="AP456" s="25">
        <v>6</v>
      </c>
      <c r="AQ456" s="34">
        <v>42195</v>
      </c>
      <c r="AS456" s="46">
        <f t="shared" si="27"/>
        <v>-42195</v>
      </c>
      <c r="AU456" s="25" t="s">
        <v>15</v>
      </c>
    </row>
    <row r="457" spans="2:51">
      <c r="B457" s="25" t="s">
        <v>8750</v>
      </c>
      <c r="C457" s="25">
        <v>312138</v>
      </c>
      <c r="D457" s="25" t="s">
        <v>3686</v>
      </c>
      <c r="H457" s="25" t="s">
        <v>8751</v>
      </c>
      <c r="I457" s="25" t="s">
        <v>3366</v>
      </c>
      <c r="T457" s="25" t="str">
        <f t="shared" si="25"/>
        <v xml:space="preserve">        </v>
      </c>
      <c r="W457" s="25" t="s">
        <v>4150</v>
      </c>
      <c r="AH457" s="25" t="str">
        <f t="shared" si="26"/>
        <v xml:space="preserve">         </v>
      </c>
      <c r="AI457" s="25" t="s">
        <v>61</v>
      </c>
      <c r="AJ457" s="25" t="s">
        <v>61</v>
      </c>
      <c r="AK457" s="25" t="s">
        <v>397</v>
      </c>
      <c r="AP457" s="25">
        <v>5</v>
      </c>
      <c r="AQ457" s="34">
        <v>42195</v>
      </c>
      <c r="AS457" s="46">
        <f t="shared" si="27"/>
        <v>-42195</v>
      </c>
      <c r="AU457" s="25" t="s">
        <v>15</v>
      </c>
      <c r="AW457" s="38">
        <v>42194</v>
      </c>
      <c r="AX457" s="37" t="s">
        <v>8220</v>
      </c>
      <c r="AY457" s="38">
        <v>42194</v>
      </c>
    </row>
    <row r="458" spans="2:51">
      <c r="B458" s="25" t="s">
        <v>8752</v>
      </c>
      <c r="C458" s="25">
        <v>312135</v>
      </c>
      <c r="D458" s="25" t="s">
        <v>3686</v>
      </c>
      <c r="H458" s="25" t="s">
        <v>8753</v>
      </c>
      <c r="I458" s="25" t="s">
        <v>8070</v>
      </c>
      <c r="T458" s="25" t="str">
        <f t="shared" si="25"/>
        <v xml:space="preserve">        </v>
      </c>
      <c r="W458" s="25" t="s">
        <v>8754</v>
      </c>
      <c r="X458" s="25" t="s">
        <v>80</v>
      </c>
      <c r="Y458" s="25">
        <v>40</v>
      </c>
      <c r="AA458" s="25" t="s">
        <v>66</v>
      </c>
      <c r="AB458" s="25">
        <v>23</v>
      </c>
      <c r="AD458" s="25">
        <v>405</v>
      </c>
      <c r="AG458" s="25" t="s">
        <v>8755</v>
      </c>
      <c r="AH458" s="25" t="str">
        <f t="shared" si="26"/>
        <v>CL 40  SUR 23  405   Finca la Irlanda</v>
      </c>
      <c r="AI458" s="25">
        <v>3770113</v>
      </c>
      <c r="AK458" s="25" t="s">
        <v>191</v>
      </c>
      <c r="AL458" s="25" t="s">
        <v>191</v>
      </c>
      <c r="AP458" s="25">
        <v>11</v>
      </c>
      <c r="AQ458" s="34">
        <v>42195</v>
      </c>
      <c r="AS458" s="46">
        <f t="shared" si="27"/>
        <v>-42195</v>
      </c>
      <c r="AU458" s="25" t="s">
        <v>15</v>
      </c>
    </row>
    <row r="459" spans="2:51">
      <c r="B459" s="25" t="s">
        <v>8756</v>
      </c>
      <c r="C459" s="25" t="s">
        <v>8757</v>
      </c>
      <c r="D459" s="25" t="s">
        <v>3591</v>
      </c>
      <c r="H459" s="25" t="s">
        <v>8758</v>
      </c>
      <c r="I459" s="25" t="s">
        <v>8759</v>
      </c>
      <c r="J459" s="25" t="s">
        <v>80</v>
      </c>
      <c r="K459" s="25">
        <v>41</v>
      </c>
      <c r="L459" s="25" t="s">
        <v>104</v>
      </c>
      <c r="M459" s="25" t="s">
        <v>66</v>
      </c>
      <c r="N459" s="25">
        <v>32</v>
      </c>
      <c r="O459" s="25" t="s">
        <v>104</v>
      </c>
      <c r="P459" s="25">
        <v>13</v>
      </c>
      <c r="R459" s="25" t="s">
        <v>8760</v>
      </c>
      <c r="S459" s="25" t="s">
        <v>7577</v>
      </c>
      <c r="T459" s="25" t="str">
        <f t="shared" si="25"/>
        <v>CL 41 B SUR 32 B 13 B. 4.1 Apto 301</v>
      </c>
      <c r="U459" s="25">
        <v>43746712</v>
      </c>
      <c r="W459" s="25" t="s">
        <v>8761</v>
      </c>
      <c r="X459" s="25" t="s">
        <v>80</v>
      </c>
      <c r="Y459" s="25">
        <v>41</v>
      </c>
      <c r="Z459" s="25" t="s">
        <v>104</v>
      </c>
      <c r="AA459" s="25" t="s">
        <v>66</v>
      </c>
      <c r="AB459" s="25">
        <v>32</v>
      </c>
      <c r="AC459" s="25" t="s">
        <v>104</v>
      </c>
      <c r="AD459" s="25">
        <v>13</v>
      </c>
      <c r="AF459" s="25" t="s">
        <v>8760</v>
      </c>
      <c r="AG459" s="25" t="s">
        <v>8762</v>
      </c>
      <c r="AH459" s="25" t="str">
        <f t="shared" si="26"/>
        <v>CL 41 B SUR 32 B 13  B. 4.1 Apto 504</v>
      </c>
      <c r="AI459" s="25" t="s">
        <v>2718</v>
      </c>
      <c r="AJ459" s="25" t="s">
        <v>2718</v>
      </c>
      <c r="AK459" s="25" t="s">
        <v>322</v>
      </c>
      <c r="AP459" s="25">
        <v>6</v>
      </c>
      <c r="AQ459" s="34">
        <v>42195</v>
      </c>
      <c r="AS459" s="46">
        <f t="shared" si="27"/>
        <v>-42195</v>
      </c>
      <c r="AU459" s="25" t="s">
        <v>15</v>
      </c>
    </row>
    <row r="460" spans="2:51">
      <c r="B460" s="25" t="s">
        <v>8763</v>
      </c>
      <c r="C460" s="25">
        <v>117289</v>
      </c>
      <c r="D460" s="25" t="s">
        <v>94</v>
      </c>
      <c r="H460" s="25" t="s">
        <v>8764</v>
      </c>
      <c r="I460" s="25" t="s">
        <v>8765</v>
      </c>
      <c r="J460" s="25" t="s">
        <v>63</v>
      </c>
      <c r="K460" s="25">
        <v>42</v>
      </c>
      <c r="N460" s="25">
        <v>48</v>
      </c>
      <c r="O460" s="25" t="s">
        <v>81</v>
      </c>
      <c r="P460" s="25">
        <v>97</v>
      </c>
      <c r="Q460" s="25" t="s">
        <v>66</v>
      </c>
      <c r="T460" s="25" t="str">
        <f t="shared" si="25"/>
        <v xml:space="preserve">KR 42   48 C 97 SUR </v>
      </c>
      <c r="W460" s="25" t="s">
        <v>4150</v>
      </c>
      <c r="X460" s="25" t="s">
        <v>63</v>
      </c>
      <c r="Y460" s="25">
        <v>42</v>
      </c>
      <c r="AG460" s="25" t="s">
        <v>8766</v>
      </c>
      <c r="AH460" s="25" t="str">
        <f t="shared" si="26"/>
        <v>KR 42        Lote del proyecto fonte nova constructora ciudadela san simon.</v>
      </c>
      <c r="AI460" s="25" t="s">
        <v>2718</v>
      </c>
      <c r="AJ460" s="25" t="s">
        <v>2718</v>
      </c>
      <c r="AK460" s="25" t="s">
        <v>225</v>
      </c>
      <c r="AP460" s="25">
        <v>7</v>
      </c>
      <c r="AQ460" s="34">
        <v>42202</v>
      </c>
      <c r="AS460" s="46">
        <f t="shared" si="27"/>
        <v>-42202</v>
      </c>
      <c r="AU460" s="25" t="s">
        <v>15</v>
      </c>
    </row>
    <row r="461" spans="2:51">
      <c r="B461" s="25" t="s">
        <v>8767</v>
      </c>
      <c r="C461" s="25">
        <v>312131</v>
      </c>
      <c r="D461" s="25" t="s">
        <v>3591</v>
      </c>
      <c r="H461" s="25" t="s">
        <v>8768</v>
      </c>
      <c r="I461" s="25" t="s">
        <v>6737</v>
      </c>
      <c r="T461" s="25" t="str">
        <f t="shared" si="25"/>
        <v xml:space="preserve">        </v>
      </c>
      <c r="W461" s="25" t="s">
        <v>8769</v>
      </c>
      <c r="X461" s="25" t="s">
        <v>63</v>
      </c>
      <c r="Y461" s="25">
        <v>29</v>
      </c>
      <c r="AB461" s="25">
        <v>40</v>
      </c>
      <c r="AD461" s="25">
        <v>73</v>
      </c>
      <c r="AE461" s="25" t="s">
        <v>66</v>
      </c>
      <c r="AH461" s="25" t="str">
        <f t="shared" si="26"/>
        <v xml:space="preserve">KR 29   40  73 SUR  </v>
      </c>
      <c r="AJ461" s="25" t="s">
        <v>8770</v>
      </c>
      <c r="AK461" s="25" t="s">
        <v>3937</v>
      </c>
      <c r="AP461" s="25">
        <v>6</v>
      </c>
      <c r="AQ461" s="34">
        <v>42195</v>
      </c>
      <c r="AS461" s="46">
        <f t="shared" si="27"/>
        <v>-42195</v>
      </c>
      <c r="AU461" s="25" t="s">
        <v>15</v>
      </c>
      <c r="AV461" s="25" t="s">
        <v>8771</v>
      </c>
    </row>
    <row r="462" spans="2:51">
      <c r="B462" s="25" t="s">
        <v>8772</v>
      </c>
      <c r="C462" s="25">
        <v>311354</v>
      </c>
      <c r="E462" s="25" t="s">
        <v>101</v>
      </c>
      <c r="H462" s="25" t="s">
        <v>8773</v>
      </c>
      <c r="I462" s="25" t="s">
        <v>3366</v>
      </c>
      <c r="T462" s="25" t="str">
        <f>CONCATENATE(J462," ",K462," ",L462," ",M462," ",N462," ",O462," ",P462," ",Q462,AF462," ",S462)</f>
        <v xml:space="preserve">        </v>
      </c>
      <c r="W462" s="25" t="s">
        <v>8774</v>
      </c>
      <c r="X462" s="25" t="s">
        <v>63</v>
      </c>
      <c r="Y462" s="25">
        <v>43</v>
      </c>
      <c r="AB462" s="25">
        <v>21</v>
      </c>
      <c r="AD462" s="25">
        <v>6</v>
      </c>
      <c r="AH462" s="25" t="str">
        <f t="shared" si="26"/>
        <v xml:space="preserve">KR 43   21  6   </v>
      </c>
      <c r="AI462" s="25" t="s">
        <v>61</v>
      </c>
      <c r="AJ462" s="25">
        <v>3217031</v>
      </c>
      <c r="AK462" s="25" t="s">
        <v>374</v>
      </c>
      <c r="AP462" s="25">
        <v>4</v>
      </c>
      <c r="AQ462" s="34">
        <v>42195</v>
      </c>
      <c r="AS462" s="46">
        <f t="shared" si="27"/>
        <v>-42195</v>
      </c>
      <c r="AU462" s="25" t="s">
        <v>15</v>
      </c>
    </row>
    <row r="463" spans="2:51">
      <c r="B463" s="25" t="s">
        <v>8775</v>
      </c>
      <c r="C463" s="25">
        <v>310856</v>
      </c>
      <c r="E463" s="25" t="s">
        <v>58</v>
      </c>
      <c r="H463" s="25" t="s">
        <v>8776</v>
      </c>
      <c r="I463" s="25" t="s">
        <v>8777</v>
      </c>
      <c r="J463" s="25" t="s">
        <v>63</v>
      </c>
      <c r="K463" s="25">
        <v>45</v>
      </c>
      <c r="L463" s="25" t="s">
        <v>83</v>
      </c>
      <c r="N463" s="25">
        <v>30</v>
      </c>
      <c r="O463" s="25" t="s">
        <v>83</v>
      </c>
      <c r="P463" s="25">
        <v>42</v>
      </c>
      <c r="Q463" s="25" t="s">
        <v>66</v>
      </c>
      <c r="S463" s="25" t="s">
        <v>6575</v>
      </c>
      <c r="T463" s="25" t="str">
        <f t="shared" si="25"/>
        <v>KR 45 A  30 A 42 SUR Piso 1</v>
      </c>
      <c r="U463" s="25">
        <v>1017202852</v>
      </c>
      <c r="V463" s="25">
        <v>3023115</v>
      </c>
      <c r="W463" s="25" t="s">
        <v>82</v>
      </c>
      <c r="X463" s="25" t="s">
        <v>63</v>
      </c>
      <c r="Y463" s="25">
        <v>45</v>
      </c>
      <c r="Z463" s="25" t="s">
        <v>83</v>
      </c>
      <c r="AB463" s="25">
        <v>30</v>
      </c>
      <c r="AC463" s="25" t="s">
        <v>83</v>
      </c>
      <c r="AD463" s="25">
        <v>42</v>
      </c>
      <c r="AE463" s="25" t="s">
        <v>66</v>
      </c>
      <c r="AG463" s="25" t="s">
        <v>8778</v>
      </c>
      <c r="AH463" s="25" t="str">
        <f t="shared" si="26"/>
        <v>KR 45 A  30 A 42 SUR  Piso 3</v>
      </c>
      <c r="AI463" s="25" t="s">
        <v>61</v>
      </c>
      <c r="AJ463" s="25" t="s">
        <v>61</v>
      </c>
      <c r="AK463" s="25" t="s">
        <v>404</v>
      </c>
      <c r="AP463" s="25">
        <v>2</v>
      </c>
      <c r="AQ463" s="34">
        <v>42194</v>
      </c>
      <c r="AS463" s="46">
        <f t="shared" si="27"/>
        <v>-42194</v>
      </c>
      <c r="AU463" s="25" t="s">
        <v>15</v>
      </c>
    </row>
    <row r="464" spans="2:51">
      <c r="B464" s="25" t="s">
        <v>8779</v>
      </c>
      <c r="C464" s="25">
        <v>310878</v>
      </c>
      <c r="D464" s="25" t="s">
        <v>3538</v>
      </c>
      <c r="H464" s="25" t="s">
        <v>8780</v>
      </c>
      <c r="I464" s="25" t="s">
        <v>231</v>
      </c>
      <c r="T464" s="25" t="str">
        <f t="shared" si="25"/>
        <v xml:space="preserve">       Por casa Diana </v>
      </c>
      <c r="W464" s="25" t="s">
        <v>4150</v>
      </c>
      <c r="X464" s="25" t="s">
        <v>80</v>
      </c>
      <c r="Y464" s="25">
        <v>32</v>
      </c>
      <c r="Z464" s="25" t="s">
        <v>83</v>
      </c>
      <c r="AA464" s="25" t="s">
        <v>66</v>
      </c>
      <c r="AB464" s="25">
        <v>28</v>
      </c>
      <c r="AD464" s="25">
        <v>30</v>
      </c>
      <c r="AF464" s="25" t="s">
        <v>8781</v>
      </c>
      <c r="AG464" s="25" t="s">
        <v>8782</v>
      </c>
      <c r="AH464" s="25" t="str">
        <f t="shared" si="26"/>
        <v>CL 32 A SUR 28  30  Por casa Diana Int. 112</v>
      </c>
      <c r="AI464" s="25" t="s">
        <v>61</v>
      </c>
      <c r="AJ464" s="25" t="s">
        <v>61</v>
      </c>
      <c r="AK464" s="25" t="s">
        <v>635</v>
      </c>
      <c r="AP464" s="25">
        <v>3</v>
      </c>
      <c r="AQ464" s="34">
        <v>42194</v>
      </c>
      <c r="AS464" s="46">
        <f t="shared" si="27"/>
        <v>-42194</v>
      </c>
      <c r="AU464" s="25" t="s">
        <v>15</v>
      </c>
    </row>
    <row r="465" spans="2:48">
      <c r="B465" s="25" t="s">
        <v>8783</v>
      </c>
      <c r="C465" s="25">
        <v>310597</v>
      </c>
      <c r="D465" s="25" t="s">
        <v>3538</v>
      </c>
      <c r="H465" s="25" t="s">
        <v>8784</v>
      </c>
      <c r="I465" s="25" t="s">
        <v>273</v>
      </c>
      <c r="T465" s="25" t="str">
        <f t="shared" si="25"/>
        <v xml:space="preserve">        </v>
      </c>
      <c r="W465" s="25" t="s">
        <v>82</v>
      </c>
      <c r="X465" s="25" t="s">
        <v>80</v>
      </c>
      <c r="Y465" s="25">
        <v>41</v>
      </c>
      <c r="Z465" s="25" t="s">
        <v>198</v>
      </c>
      <c r="AA465" s="25" t="s">
        <v>66</v>
      </c>
      <c r="AB465" s="25">
        <v>29</v>
      </c>
      <c r="AC465" s="25" t="s">
        <v>298</v>
      </c>
      <c r="AD465" s="25">
        <v>100</v>
      </c>
      <c r="AH465" s="25" t="str">
        <f t="shared" si="26"/>
        <v xml:space="preserve">CL 41 BB SUR 29 AA 100   </v>
      </c>
      <c r="AI465" s="25" t="s">
        <v>61</v>
      </c>
      <c r="AJ465" s="25" t="s">
        <v>61</v>
      </c>
      <c r="AK465" s="25" t="s">
        <v>322</v>
      </c>
      <c r="AP465" s="25">
        <v>6</v>
      </c>
      <c r="AQ465" s="34">
        <v>42193</v>
      </c>
      <c r="AS465" s="46">
        <f t="shared" si="27"/>
        <v>-42193</v>
      </c>
      <c r="AU465" s="25" t="s">
        <v>15</v>
      </c>
    </row>
    <row r="466" spans="2:48">
      <c r="B466" s="25" t="s">
        <v>8785</v>
      </c>
      <c r="C466" s="25">
        <v>292385</v>
      </c>
      <c r="D466" s="25" t="s">
        <v>3591</v>
      </c>
      <c r="H466" s="25" t="s">
        <v>8786</v>
      </c>
      <c r="I466" s="25" t="s">
        <v>3366</v>
      </c>
      <c r="T466" s="25" t="str">
        <f t="shared" si="25"/>
        <v xml:space="preserve">       Sector cuevas del ligueron </v>
      </c>
      <c r="W466" s="25" t="s">
        <v>8787</v>
      </c>
      <c r="AF466" s="25" t="s">
        <v>8788</v>
      </c>
      <c r="AH466" s="25" t="str">
        <f t="shared" si="26"/>
        <v xml:space="preserve">        Sector cuevas del ligueron </v>
      </c>
      <c r="AI466" s="25" t="s">
        <v>61</v>
      </c>
      <c r="AJ466" s="25">
        <v>3013720588</v>
      </c>
      <c r="AK466" s="25" t="s">
        <v>191</v>
      </c>
      <c r="AL466" s="25" t="s">
        <v>191</v>
      </c>
      <c r="AP466" s="25">
        <v>11</v>
      </c>
      <c r="AQ466" s="34">
        <v>42193</v>
      </c>
      <c r="AS466" s="46">
        <f t="shared" si="27"/>
        <v>-42193</v>
      </c>
      <c r="AU466" s="25" t="s">
        <v>15</v>
      </c>
    </row>
    <row r="467" spans="2:48">
      <c r="B467" s="25" t="s">
        <v>8789</v>
      </c>
      <c r="C467" s="25">
        <v>306849</v>
      </c>
      <c r="D467" s="25" t="s">
        <v>3591</v>
      </c>
      <c r="H467" s="25" t="s">
        <v>8790</v>
      </c>
      <c r="I467" s="25" t="s">
        <v>231</v>
      </c>
      <c r="T467" s="25" t="str">
        <f t="shared" si="25"/>
        <v xml:space="preserve">        </v>
      </c>
      <c r="W467" s="25" t="s">
        <v>729</v>
      </c>
      <c r="X467" s="25" t="s">
        <v>63</v>
      </c>
      <c r="Y467" s="25">
        <v>26</v>
      </c>
      <c r="AB467" s="25">
        <v>40</v>
      </c>
      <c r="AC467" s="25" t="s">
        <v>104</v>
      </c>
      <c r="AD467" s="25">
        <v>2</v>
      </c>
      <c r="AE467" s="25" t="s">
        <v>66</v>
      </c>
      <c r="AG467" s="25" t="s">
        <v>7787</v>
      </c>
      <c r="AH467" s="25" t="str">
        <f t="shared" si="26"/>
        <v>KR 26   40 B 2 SUR  Int. 111</v>
      </c>
      <c r="AI467" s="25" t="s">
        <v>61</v>
      </c>
      <c r="AJ467" s="25" t="s">
        <v>61</v>
      </c>
      <c r="AK467" s="25" t="s">
        <v>3675</v>
      </c>
      <c r="AP467" s="25">
        <v>6</v>
      </c>
      <c r="AQ467" s="34">
        <v>42195</v>
      </c>
      <c r="AS467" s="46">
        <f t="shared" si="27"/>
        <v>-42195</v>
      </c>
      <c r="AU467" s="25" t="s">
        <v>15</v>
      </c>
    </row>
    <row r="468" spans="2:48">
      <c r="B468" s="25" t="s">
        <v>8791</v>
      </c>
      <c r="C468" s="25">
        <v>309219</v>
      </c>
      <c r="D468" s="25" t="s">
        <v>3591</v>
      </c>
      <c r="H468" s="25" t="s">
        <v>8792</v>
      </c>
      <c r="I468" s="25" t="s">
        <v>8793</v>
      </c>
      <c r="T468" s="25" t="str">
        <f t="shared" si="25"/>
        <v xml:space="preserve">        </v>
      </c>
      <c r="W468" s="25" t="s">
        <v>8794</v>
      </c>
      <c r="X468" s="25" t="s">
        <v>63</v>
      </c>
      <c r="Y468" s="25">
        <v>45</v>
      </c>
      <c r="Z468" s="25" t="s">
        <v>81</v>
      </c>
      <c r="AB468" s="25">
        <v>38</v>
      </c>
      <c r="AC468" s="25" t="s">
        <v>104</v>
      </c>
      <c r="AD468" s="25" t="s">
        <v>8795</v>
      </c>
      <c r="AE468" s="25" t="s">
        <v>66</v>
      </c>
      <c r="AH468" s="25" t="str">
        <f t="shared" si="26"/>
        <v xml:space="preserve">KR 45 C  38 B 22 y 24 SUR  </v>
      </c>
      <c r="AI468" s="25" t="s">
        <v>61</v>
      </c>
      <c r="AJ468" s="25" t="s">
        <v>61</v>
      </c>
      <c r="AK468" s="25" t="s">
        <v>3530</v>
      </c>
      <c r="AP468" s="25">
        <v>8</v>
      </c>
      <c r="AQ468" s="34">
        <v>42191</v>
      </c>
      <c r="AS468" s="46">
        <f t="shared" si="27"/>
        <v>-42191</v>
      </c>
      <c r="AU468" s="25" t="s">
        <v>252</v>
      </c>
    </row>
    <row r="469" spans="2:48">
      <c r="B469" s="25" t="s">
        <v>8796</v>
      </c>
      <c r="C469" s="25">
        <v>310233</v>
      </c>
      <c r="D469" s="25" t="s">
        <v>3928</v>
      </c>
      <c r="H469" s="25" t="s">
        <v>7400</v>
      </c>
      <c r="I469" s="25" t="s">
        <v>3366</v>
      </c>
      <c r="T469" s="25" t="str">
        <f t="shared" si="25"/>
        <v xml:space="preserve">        </v>
      </c>
      <c r="W469" s="25" t="s">
        <v>8797</v>
      </c>
      <c r="X469" s="25" t="s">
        <v>63</v>
      </c>
      <c r="Y469" s="25">
        <v>41</v>
      </c>
      <c r="AB469" s="25">
        <v>40</v>
      </c>
      <c r="AC469" s="25" t="s">
        <v>136</v>
      </c>
      <c r="AD469" s="25">
        <v>5</v>
      </c>
      <c r="AE469" s="25" t="s">
        <v>66</v>
      </c>
      <c r="AH469" s="25" t="str">
        <f t="shared" si="26"/>
        <v xml:space="preserve">KR 41   40 DD 5 SUR  </v>
      </c>
      <c r="AI469" s="25" t="s">
        <v>61</v>
      </c>
      <c r="AJ469" s="25">
        <v>3323654</v>
      </c>
      <c r="AK469" s="25" t="s">
        <v>67</v>
      </c>
      <c r="AP469" s="25">
        <v>7</v>
      </c>
      <c r="AQ469" s="34">
        <v>42193</v>
      </c>
      <c r="AS469" s="46">
        <f t="shared" si="27"/>
        <v>-42193</v>
      </c>
      <c r="AU469" s="25" t="s">
        <v>15</v>
      </c>
    </row>
    <row r="470" spans="2:48">
      <c r="B470" s="25" t="s">
        <v>8798</v>
      </c>
      <c r="C470" s="25">
        <v>310234</v>
      </c>
      <c r="D470" s="25" t="s">
        <v>3928</v>
      </c>
      <c r="H470" s="25" t="s">
        <v>8799</v>
      </c>
      <c r="I470" s="25" t="s">
        <v>8800</v>
      </c>
      <c r="T470" s="25" t="str">
        <f>CONCATENATE(J470," ",K470," ",L470," ",M470," ",N470," ",O470," ",P470," ",Q470,AF470," ",S470)</f>
        <v xml:space="preserve">        </v>
      </c>
      <c r="W470" s="25" t="s">
        <v>4150</v>
      </c>
      <c r="X470" s="25" t="s">
        <v>289</v>
      </c>
      <c r="Y470" s="25">
        <v>30</v>
      </c>
      <c r="AB470" s="25">
        <v>34</v>
      </c>
      <c r="AC470" s="25" t="s">
        <v>136</v>
      </c>
      <c r="AD470" s="25">
        <v>24</v>
      </c>
      <c r="AE470" s="25" t="s">
        <v>66</v>
      </c>
      <c r="AH470" s="25" t="str">
        <f t="shared" si="26"/>
        <v xml:space="preserve">DG 30   34 DD 24 SUR  </v>
      </c>
      <c r="AI470" s="25">
        <v>1128270152</v>
      </c>
      <c r="AJ470" s="25">
        <v>2069238</v>
      </c>
      <c r="AK470" s="25" t="s">
        <v>194</v>
      </c>
      <c r="AP470" s="25">
        <v>3</v>
      </c>
      <c r="AQ470" s="34">
        <v>42193</v>
      </c>
      <c r="AS470" s="46">
        <f t="shared" si="27"/>
        <v>-42193</v>
      </c>
      <c r="AU470" s="25" t="s">
        <v>815</v>
      </c>
      <c r="AV470" s="25" t="s">
        <v>8801</v>
      </c>
    </row>
    <row r="471" spans="2:48">
      <c r="B471" s="25" t="s">
        <v>8802</v>
      </c>
      <c r="C471" s="25" t="s">
        <v>8803</v>
      </c>
      <c r="D471" s="25" t="s">
        <v>3686</v>
      </c>
      <c r="E471" s="25" t="s">
        <v>286</v>
      </c>
      <c r="H471" s="25" t="s">
        <v>8406</v>
      </c>
      <c r="I471" s="25" t="s">
        <v>3366</v>
      </c>
      <c r="T471" s="25" t="str">
        <f t="shared" si="25"/>
        <v xml:space="preserve">        </v>
      </c>
      <c r="W471" s="25" t="s">
        <v>8804</v>
      </c>
      <c r="X471" s="25" t="s">
        <v>80</v>
      </c>
      <c r="Y471" s="25">
        <v>27</v>
      </c>
      <c r="AA471" s="25" t="s">
        <v>66</v>
      </c>
      <c r="AB471" s="25">
        <v>25</v>
      </c>
      <c r="AC471" s="25" t="s">
        <v>104</v>
      </c>
      <c r="AD471" s="25">
        <v>51</v>
      </c>
      <c r="AH471" s="25" t="str">
        <f t="shared" si="26"/>
        <v xml:space="preserve">CL 27  SUR 25 B 51   </v>
      </c>
      <c r="AI471" s="25" t="s">
        <v>61</v>
      </c>
      <c r="AJ471" s="25" t="s">
        <v>61</v>
      </c>
      <c r="AK471" s="25" t="s">
        <v>99</v>
      </c>
      <c r="AP471" s="25">
        <v>4</v>
      </c>
      <c r="AQ471" s="34">
        <v>42193</v>
      </c>
      <c r="AS471" s="46">
        <f t="shared" si="27"/>
        <v>-42193</v>
      </c>
      <c r="AU471" s="25" t="s">
        <v>15</v>
      </c>
      <c r="AV471" s="25" t="s">
        <v>8805</v>
      </c>
    </row>
    <row r="472" spans="2:48">
      <c r="B472" s="25" t="s">
        <v>8806</v>
      </c>
      <c r="C472" s="25">
        <v>310320</v>
      </c>
      <c r="D472" s="25" t="s">
        <v>3686</v>
      </c>
      <c r="E472" s="25" t="s">
        <v>286</v>
      </c>
      <c r="H472" s="25" t="s">
        <v>8406</v>
      </c>
      <c r="I472" s="25" t="s">
        <v>3366</v>
      </c>
      <c r="T472" s="25" t="str">
        <f t="shared" si="25"/>
        <v xml:space="preserve">        </v>
      </c>
      <c r="W472" s="25" t="s">
        <v>8807</v>
      </c>
      <c r="X472" s="25" t="s">
        <v>63</v>
      </c>
      <c r="Y472" s="25">
        <v>27</v>
      </c>
      <c r="Z472" s="25" t="s">
        <v>83</v>
      </c>
      <c r="AB472" s="25">
        <v>37</v>
      </c>
      <c r="AD472" s="25">
        <v>37</v>
      </c>
      <c r="AE472" s="25" t="s">
        <v>66</v>
      </c>
      <c r="AH472" s="25" t="str">
        <f t="shared" si="26"/>
        <v xml:space="preserve">KR 27 A  37  37 SUR  </v>
      </c>
      <c r="AI472" s="25" t="s">
        <v>61</v>
      </c>
      <c r="AJ472" s="25" t="s">
        <v>61</v>
      </c>
      <c r="AK472" s="25" t="s">
        <v>347</v>
      </c>
      <c r="AP472" s="25">
        <v>10</v>
      </c>
      <c r="AQ472" s="34">
        <v>42193</v>
      </c>
      <c r="AS472" s="46">
        <f t="shared" si="27"/>
        <v>-42193</v>
      </c>
      <c r="AU472" s="25" t="s">
        <v>1735</v>
      </c>
    </row>
    <row r="473" spans="2:48">
      <c r="B473" s="25" t="s">
        <v>8808</v>
      </c>
      <c r="C473" s="25" t="s">
        <v>8809</v>
      </c>
      <c r="E473" s="25" t="s">
        <v>58</v>
      </c>
      <c r="H473" s="25" t="s">
        <v>1067</v>
      </c>
      <c r="I473" s="25" t="s">
        <v>3366</v>
      </c>
      <c r="T473" s="25" t="str">
        <f t="shared" si="25"/>
        <v xml:space="preserve">        </v>
      </c>
      <c r="W473" s="25" t="s">
        <v>8810</v>
      </c>
      <c r="X473" s="25" t="s">
        <v>63</v>
      </c>
      <c r="Y473" s="25">
        <v>42</v>
      </c>
      <c r="Z473" s="25" t="s">
        <v>198</v>
      </c>
      <c r="AB473" s="25">
        <v>48</v>
      </c>
      <c r="AD473" s="25">
        <v>77</v>
      </c>
      <c r="AE473" s="25" t="s">
        <v>66</v>
      </c>
      <c r="AH473" s="25" t="str">
        <f t="shared" si="26"/>
        <v xml:space="preserve">KR 42 BB  48  77 SUR  </v>
      </c>
      <c r="AI473" s="25" t="s">
        <v>61</v>
      </c>
      <c r="AJ473" s="25" t="s">
        <v>8811</v>
      </c>
      <c r="AK473" s="25" t="s">
        <v>225</v>
      </c>
      <c r="AP473" s="25">
        <v>7</v>
      </c>
      <c r="AQ473" s="34">
        <v>42193</v>
      </c>
      <c r="AS473" s="46">
        <f t="shared" si="27"/>
        <v>-42193</v>
      </c>
      <c r="AU473" s="25" t="s">
        <v>15</v>
      </c>
    </row>
    <row r="474" spans="2:48">
      <c r="B474" s="25" t="s">
        <v>8812</v>
      </c>
      <c r="C474" s="25">
        <v>313683</v>
      </c>
      <c r="D474" s="25" t="s">
        <v>94</v>
      </c>
      <c r="H474" s="25" t="s">
        <v>8813</v>
      </c>
      <c r="I474" s="25" t="s">
        <v>8814</v>
      </c>
      <c r="S474" s="25" t="s">
        <v>8815</v>
      </c>
      <c r="T474" s="55" t="str">
        <f t="shared" si="25"/>
        <v xml:space="preserve">       vecino del solicitante loma el escobero - curva del guayabo</v>
      </c>
      <c r="U474" s="25" t="s">
        <v>61</v>
      </c>
      <c r="V474" s="25" t="s">
        <v>61</v>
      </c>
      <c r="W474" s="25" t="s">
        <v>82</v>
      </c>
      <c r="AF474" s="25" t="s">
        <v>8816</v>
      </c>
      <c r="AH474" s="25" t="str">
        <f t="shared" si="26"/>
        <v xml:space="preserve">        vecino del solicitante </v>
      </c>
      <c r="AI474" s="25" t="s">
        <v>61</v>
      </c>
      <c r="AJ474" s="25" t="s">
        <v>61</v>
      </c>
      <c r="AK474" s="25" t="s">
        <v>347</v>
      </c>
      <c r="AP474" s="25">
        <v>10</v>
      </c>
      <c r="AQ474" s="34">
        <v>42200</v>
      </c>
      <c r="AS474" s="46">
        <f t="shared" si="27"/>
        <v>-42200</v>
      </c>
      <c r="AU474" s="25" t="s">
        <v>15</v>
      </c>
      <c r="AV474" s="25" t="s">
        <v>8817</v>
      </c>
    </row>
    <row r="475" spans="2:48">
      <c r="B475" s="25" t="s">
        <v>8818</v>
      </c>
      <c r="C475" s="25">
        <v>313523</v>
      </c>
      <c r="D475" s="25" t="s">
        <v>94</v>
      </c>
      <c r="H475" s="25" t="s">
        <v>8819</v>
      </c>
      <c r="I475" s="25" t="s">
        <v>8820</v>
      </c>
      <c r="J475" s="25" t="s">
        <v>80</v>
      </c>
      <c r="K475" s="25">
        <v>37</v>
      </c>
      <c r="L475" s="25" t="s">
        <v>104</v>
      </c>
      <c r="M475" s="25" t="s">
        <v>66</v>
      </c>
      <c r="N475" s="25">
        <v>27</v>
      </c>
      <c r="P475" s="25">
        <v>71</v>
      </c>
      <c r="T475" s="55" t="str">
        <f t="shared" si="25"/>
        <v xml:space="preserve">CL 37 B SUR 27  71 La Gallera </v>
      </c>
      <c r="U475" s="25">
        <v>32526192</v>
      </c>
      <c r="V475" s="25" t="s">
        <v>8821</v>
      </c>
      <c r="W475" s="25" t="s">
        <v>4150</v>
      </c>
      <c r="X475" s="25" t="s">
        <v>80</v>
      </c>
      <c r="Y475" s="25">
        <v>37</v>
      </c>
      <c r="AB475" s="25">
        <v>27</v>
      </c>
      <c r="AF475" s="25" t="s">
        <v>8822</v>
      </c>
      <c r="AH475" s="25" t="str">
        <f t="shared" si="26"/>
        <v xml:space="preserve">CL 37   27    La Gallera </v>
      </c>
      <c r="AI475" s="25" t="s">
        <v>61</v>
      </c>
      <c r="AJ475" s="25" t="s">
        <v>61</v>
      </c>
      <c r="AK475" s="25" t="s">
        <v>276</v>
      </c>
      <c r="AP475" s="25">
        <v>5</v>
      </c>
      <c r="AQ475" s="34">
        <v>42200</v>
      </c>
      <c r="AS475" s="46">
        <f t="shared" si="27"/>
        <v>-42200</v>
      </c>
      <c r="AU475" s="25" t="s">
        <v>15</v>
      </c>
    </row>
    <row r="476" spans="2:48">
      <c r="B476" s="25" t="s">
        <v>8823</v>
      </c>
      <c r="C476" s="25">
        <v>313431</v>
      </c>
      <c r="E476" s="25" t="s">
        <v>101</v>
      </c>
      <c r="H476" s="25" t="s">
        <v>8824</v>
      </c>
      <c r="I476" s="25" t="s">
        <v>3366</v>
      </c>
      <c r="T476" s="55" t="str">
        <f t="shared" si="25"/>
        <v xml:space="preserve">        </v>
      </c>
      <c r="W476" s="25" t="s">
        <v>8825</v>
      </c>
      <c r="X476" s="25" t="s">
        <v>80</v>
      </c>
      <c r="Y476" s="25">
        <v>38</v>
      </c>
      <c r="Z476" s="25" t="s">
        <v>83</v>
      </c>
      <c r="AA476" s="25" t="s">
        <v>66</v>
      </c>
      <c r="AB476" s="25">
        <v>40</v>
      </c>
      <c r="AD476" s="25">
        <v>63</v>
      </c>
      <c r="AH476" s="25" t="str">
        <f t="shared" si="26"/>
        <v xml:space="preserve">CL 38 A SUR 40  63   </v>
      </c>
      <c r="AI476" s="25" t="s">
        <v>61</v>
      </c>
      <c r="AJ476" s="25" t="s">
        <v>61</v>
      </c>
      <c r="AK476" s="25" t="s">
        <v>147</v>
      </c>
      <c r="AP476" s="25">
        <v>9</v>
      </c>
      <c r="AQ476" s="34">
        <v>42200</v>
      </c>
      <c r="AS476" s="46">
        <f t="shared" si="27"/>
        <v>-42200</v>
      </c>
      <c r="AU476" s="25" t="s">
        <v>15</v>
      </c>
    </row>
    <row r="477" spans="2:48">
      <c r="B477" s="25" t="s">
        <v>8826</v>
      </c>
      <c r="C477" s="25">
        <v>313430</v>
      </c>
      <c r="E477" s="25" t="s">
        <v>101</v>
      </c>
      <c r="H477" s="25" t="s">
        <v>8824</v>
      </c>
      <c r="I477" s="25" t="s">
        <v>3366</v>
      </c>
      <c r="T477" s="55" t="str">
        <f t="shared" si="25"/>
        <v xml:space="preserve">        </v>
      </c>
      <c r="W477" s="25" t="s">
        <v>8827</v>
      </c>
      <c r="X477" s="25" t="s">
        <v>63</v>
      </c>
      <c r="Y477" s="25">
        <v>41</v>
      </c>
      <c r="AH477" s="25" t="str">
        <f t="shared" si="26"/>
        <v xml:space="preserve">KR 41        </v>
      </c>
      <c r="AI477" s="25" t="s">
        <v>61</v>
      </c>
      <c r="AJ477" s="25" t="s">
        <v>61</v>
      </c>
      <c r="AK477" s="25" t="s">
        <v>147</v>
      </c>
      <c r="AP477" s="25">
        <v>9</v>
      </c>
      <c r="AQ477" s="34">
        <v>42200</v>
      </c>
      <c r="AS477" s="46">
        <f t="shared" si="27"/>
        <v>-42200</v>
      </c>
      <c r="AU477" s="25" t="s">
        <v>15</v>
      </c>
    </row>
    <row r="478" spans="2:48">
      <c r="B478" s="25" t="s">
        <v>8828</v>
      </c>
      <c r="C478" s="25">
        <v>313429</v>
      </c>
      <c r="E478" s="25" t="s">
        <v>101</v>
      </c>
      <c r="H478" s="25" t="s">
        <v>8824</v>
      </c>
      <c r="I478" s="25" t="s">
        <v>3366</v>
      </c>
      <c r="T478" s="55" t="str">
        <f t="shared" si="25"/>
        <v xml:space="preserve">        </v>
      </c>
      <c r="W478" s="25" t="s">
        <v>8829</v>
      </c>
      <c r="X478" s="25" t="s">
        <v>80</v>
      </c>
      <c r="Y478" s="25">
        <v>38</v>
      </c>
      <c r="Z478" s="25" t="s">
        <v>83</v>
      </c>
      <c r="AA478" s="25" t="s">
        <v>66</v>
      </c>
      <c r="AB478" s="25">
        <v>40</v>
      </c>
      <c r="AD478" s="25">
        <v>75</v>
      </c>
      <c r="AH478" s="25" t="str">
        <f t="shared" si="26"/>
        <v xml:space="preserve">CL 38 A SUR 40  75   </v>
      </c>
      <c r="AI478" s="25" t="s">
        <v>61</v>
      </c>
      <c r="AJ478" s="25" t="s">
        <v>61</v>
      </c>
      <c r="AK478" s="25" t="s">
        <v>147</v>
      </c>
      <c r="AP478" s="25">
        <v>9</v>
      </c>
      <c r="AQ478" s="34">
        <v>42200</v>
      </c>
      <c r="AS478" s="46">
        <f t="shared" si="27"/>
        <v>-42200</v>
      </c>
      <c r="AU478" s="25" t="s">
        <v>15</v>
      </c>
    </row>
    <row r="479" spans="2:48">
      <c r="B479" s="25" t="s">
        <v>8830</v>
      </c>
      <c r="C479" s="25">
        <v>313428</v>
      </c>
      <c r="E479" s="25" t="s">
        <v>101</v>
      </c>
      <c r="H479" s="25" t="s">
        <v>8824</v>
      </c>
      <c r="I479" s="25" t="s">
        <v>3366</v>
      </c>
      <c r="T479" s="55" t="str">
        <f t="shared" si="25"/>
        <v xml:space="preserve">        </v>
      </c>
      <c r="W479" s="25" t="s">
        <v>8831</v>
      </c>
      <c r="X479" s="25" t="s">
        <v>63</v>
      </c>
      <c r="Y479" s="25">
        <v>41</v>
      </c>
      <c r="AB479" s="25">
        <v>38</v>
      </c>
      <c r="AD479" s="25">
        <v>73</v>
      </c>
      <c r="AE479" s="25" t="s">
        <v>66</v>
      </c>
      <c r="AH479" s="25" t="str">
        <f t="shared" si="26"/>
        <v xml:space="preserve">KR 41   38  73 SUR  </v>
      </c>
      <c r="AI479" s="25" t="s">
        <v>61</v>
      </c>
      <c r="AJ479" s="25" t="s">
        <v>61</v>
      </c>
      <c r="AK479" s="25" t="s">
        <v>147</v>
      </c>
      <c r="AP479" s="25">
        <v>9</v>
      </c>
      <c r="AQ479" s="34">
        <v>42200</v>
      </c>
      <c r="AS479" s="46">
        <f t="shared" si="27"/>
        <v>-42200</v>
      </c>
      <c r="AU479" s="25" t="s">
        <v>15</v>
      </c>
    </row>
    <row r="480" spans="2:48">
      <c r="B480" s="25" t="s">
        <v>8832</v>
      </c>
      <c r="C480" s="25" t="s">
        <v>8833</v>
      </c>
      <c r="E480" s="25" t="s">
        <v>101</v>
      </c>
      <c r="H480" s="25" t="s">
        <v>8824</v>
      </c>
      <c r="I480" s="25" t="s">
        <v>3366</v>
      </c>
      <c r="T480" s="55" t="str">
        <f t="shared" si="25"/>
        <v xml:space="preserve">        </v>
      </c>
      <c r="W480" s="25" t="s">
        <v>8834</v>
      </c>
      <c r="X480" s="25" t="s">
        <v>63</v>
      </c>
      <c r="Y480" s="25">
        <v>41</v>
      </c>
      <c r="AB480" s="25">
        <v>38</v>
      </c>
      <c r="AD480" s="25">
        <v>72</v>
      </c>
      <c r="AE480" s="25" t="s">
        <v>66</v>
      </c>
      <c r="AH480" s="25" t="str">
        <f t="shared" si="26"/>
        <v xml:space="preserve">KR 41   38  72 SUR  </v>
      </c>
      <c r="AI480" s="25" t="s">
        <v>61</v>
      </c>
      <c r="AJ480" s="25" t="s">
        <v>61</v>
      </c>
      <c r="AK480" s="25" t="s">
        <v>147</v>
      </c>
      <c r="AP480" s="25">
        <v>9</v>
      </c>
      <c r="AQ480" s="34">
        <v>42200</v>
      </c>
      <c r="AS480" s="46">
        <f t="shared" si="27"/>
        <v>-42200</v>
      </c>
      <c r="AU480" s="25" t="s">
        <v>15</v>
      </c>
    </row>
    <row r="481" spans="2:47">
      <c r="B481" s="25" t="s">
        <v>8835</v>
      </c>
      <c r="C481" s="25">
        <v>313426</v>
      </c>
      <c r="E481" s="25" t="s">
        <v>101</v>
      </c>
      <c r="H481" s="25" t="s">
        <v>8824</v>
      </c>
      <c r="I481" s="25" t="s">
        <v>3366</v>
      </c>
      <c r="T481" s="55" t="str">
        <f t="shared" si="25"/>
        <v xml:space="preserve">        </v>
      </c>
      <c r="W481" s="25" t="s">
        <v>82</v>
      </c>
      <c r="X481" s="25" t="s">
        <v>80</v>
      </c>
      <c r="Y481" s="25">
        <v>37</v>
      </c>
      <c r="AB481" s="25">
        <v>36</v>
      </c>
      <c r="AD481" s="25">
        <v>38</v>
      </c>
      <c r="AE481" s="25" t="s">
        <v>66</v>
      </c>
      <c r="AH481" s="25" t="str">
        <f t="shared" si="26"/>
        <v xml:space="preserve">CL 37   36  38 SUR  </v>
      </c>
      <c r="AI481" s="25" t="s">
        <v>61</v>
      </c>
      <c r="AJ481" s="25" t="s">
        <v>61</v>
      </c>
      <c r="AK481" s="25" t="s">
        <v>211</v>
      </c>
      <c r="AP481" s="25">
        <v>9</v>
      </c>
      <c r="AQ481" s="34">
        <v>42200</v>
      </c>
      <c r="AS481" s="46">
        <f t="shared" si="27"/>
        <v>-42200</v>
      </c>
      <c r="AU481" s="25" t="s">
        <v>15</v>
      </c>
    </row>
    <row r="482" spans="2:47">
      <c r="B482" s="25" t="s">
        <v>8836</v>
      </c>
      <c r="C482" s="25">
        <v>313425</v>
      </c>
      <c r="E482" s="25" t="s">
        <v>101</v>
      </c>
      <c r="H482" s="25" t="s">
        <v>8824</v>
      </c>
      <c r="I482" s="25" t="s">
        <v>3366</v>
      </c>
      <c r="T482" s="55" t="str">
        <f t="shared" si="25"/>
        <v xml:space="preserve">        </v>
      </c>
      <c r="W482" s="25" t="s">
        <v>4150</v>
      </c>
      <c r="X482" s="25" t="s">
        <v>80</v>
      </c>
      <c r="Y482" s="25">
        <v>39</v>
      </c>
      <c r="AA482" s="25" t="s">
        <v>66</v>
      </c>
      <c r="AB482" s="25">
        <v>34</v>
      </c>
      <c r="AD482" s="25">
        <v>68</v>
      </c>
      <c r="AE482" s="25" t="s">
        <v>66</v>
      </c>
      <c r="AG482" s="25" t="s">
        <v>6757</v>
      </c>
      <c r="AH482" s="25" t="str">
        <f t="shared" si="26"/>
        <v>CL 39  SUR 34  68 SUR  Piso 2</v>
      </c>
      <c r="AI482" s="25" t="s">
        <v>61</v>
      </c>
      <c r="AJ482" s="25" t="s">
        <v>61</v>
      </c>
      <c r="AK482" s="25" t="s">
        <v>211</v>
      </c>
      <c r="AP482" s="25">
        <v>9</v>
      </c>
      <c r="AQ482" s="34">
        <v>42200</v>
      </c>
      <c r="AS482" s="46">
        <f t="shared" si="27"/>
        <v>-42200</v>
      </c>
      <c r="AU482" s="25" t="s">
        <v>15</v>
      </c>
    </row>
    <row r="483" spans="2:47">
      <c r="B483" s="25" t="s">
        <v>8837</v>
      </c>
      <c r="C483" s="25">
        <v>313424</v>
      </c>
      <c r="E483" s="25" t="s">
        <v>101</v>
      </c>
      <c r="H483" s="25" t="s">
        <v>8824</v>
      </c>
      <c r="I483" s="25" t="s">
        <v>3366</v>
      </c>
      <c r="T483" s="55" t="str">
        <f t="shared" si="25"/>
        <v xml:space="preserve">       vehiculo </v>
      </c>
      <c r="W483" s="25" t="s">
        <v>4150</v>
      </c>
      <c r="AF483" s="25" t="s">
        <v>8838</v>
      </c>
      <c r="AG483" s="25" t="s">
        <v>8839</v>
      </c>
      <c r="AH483" s="25" t="str">
        <f t="shared" si="26"/>
        <v xml:space="preserve">        vehiculo placa EWU 165</v>
      </c>
      <c r="AI483" s="25" t="s">
        <v>61</v>
      </c>
      <c r="AJ483" s="25" t="s">
        <v>61</v>
      </c>
      <c r="AK483" s="25" t="s">
        <v>449</v>
      </c>
      <c r="AP483" s="25">
        <v>3</v>
      </c>
      <c r="AQ483" s="34">
        <v>42200</v>
      </c>
      <c r="AS483" s="46">
        <f t="shared" si="27"/>
        <v>-42200</v>
      </c>
      <c r="AU483" s="25" t="s">
        <v>1735</v>
      </c>
    </row>
    <row r="484" spans="2:47">
      <c r="B484" s="25" t="s">
        <v>8840</v>
      </c>
      <c r="C484" s="25">
        <v>313423</v>
      </c>
      <c r="E484" s="25" t="s">
        <v>101</v>
      </c>
      <c r="H484" s="25" t="s">
        <v>8824</v>
      </c>
      <c r="I484" s="25" t="s">
        <v>3366</v>
      </c>
      <c r="T484" s="55" t="str">
        <f t="shared" si="25"/>
        <v xml:space="preserve">       esquina no tiene numero la puerta </v>
      </c>
      <c r="W484" s="25" t="s">
        <v>8841</v>
      </c>
      <c r="X484" s="25" t="s">
        <v>80</v>
      </c>
      <c r="Y484" s="25">
        <v>39</v>
      </c>
      <c r="AA484" s="25" t="s">
        <v>66</v>
      </c>
      <c r="AB484" s="25">
        <v>34</v>
      </c>
      <c r="AE484" s="25" t="s">
        <v>66</v>
      </c>
      <c r="AF484" s="25" t="s">
        <v>8842</v>
      </c>
      <c r="AH484" s="25" t="str">
        <f t="shared" si="26"/>
        <v xml:space="preserve">CL 39  SUR 34   SUR esquina no tiene numero la puerta </v>
      </c>
      <c r="AI484" s="25" t="s">
        <v>61</v>
      </c>
      <c r="AJ484" s="25" t="s">
        <v>61</v>
      </c>
      <c r="AK484" s="25" t="s">
        <v>211</v>
      </c>
      <c r="AP484" s="25">
        <v>9</v>
      </c>
      <c r="AQ484" s="34">
        <v>42200</v>
      </c>
      <c r="AS484" s="46">
        <f t="shared" si="27"/>
        <v>-42200</v>
      </c>
      <c r="AU484" s="25" t="s">
        <v>15</v>
      </c>
    </row>
    <row r="485" spans="2:47">
      <c r="B485" s="25" t="s">
        <v>8843</v>
      </c>
      <c r="C485" s="25">
        <v>313422</v>
      </c>
      <c r="E485" s="25" t="s">
        <v>101</v>
      </c>
      <c r="H485" s="25" t="s">
        <v>8824</v>
      </c>
      <c r="I485" s="25" t="s">
        <v>3366</v>
      </c>
      <c r="T485" s="55" t="str">
        <f t="shared" si="25"/>
        <v xml:space="preserve">        </v>
      </c>
      <c r="W485" s="25" t="s">
        <v>8844</v>
      </c>
      <c r="X485" s="25" t="s">
        <v>63</v>
      </c>
      <c r="Y485" s="25">
        <v>40</v>
      </c>
      <c r="AB485" s="25">
        <v>38</v>
      </c>
      <c r="AD485" s="25">
        <v>66</v>
      </c>
      <c r="AE485" s="25" t="s">
        <v>66</v>
      </c>
      <c r="AH485" s="25" t="str">
        <f t="shared" si="26"/>
        <v xml:space="preserve">KR 40   38  66 SUR  </v>
      </c>
      <c r="AI485" s="25" t="s">
        <v>61</v>
      </c>
      <c r="AJ485" s="25">
        <v>3319836</v>
      </c>
      <c r="AK485" s="25" t="s">
        <v>147</v>
      </c>
      <c r="AP485" s="25">
        <v>9</v>
      </c>
      <c r="AQ485" s="34">
        <v>42200</v>
      </c>
      <c r="AS485" s="46">
        <f t="shared" si="27"/>
        <v>-42200</v>
      </c>
      <c r="AU485" s="25" t="s">
        <v>1735</v>
      </c>
    </row>
    <row r="486" spans="2:47">
      <c r="B486" s="25" t="s">
        <v>8845</v>
      </c>
      <c r="C486" s="25">
        <v>314353</v>
      </c>
      <c r="E486" s="25" t="s">
        <v>101</v>
      </c>
      <c r="H486" s="25" t="s">
        <v>8846</v>
      </c>
      <c r="I486" s="25" t="s">
        <v>231</v>
      </c>
      <c r="T486" s="55" t="str">
        <f t="shared" si="25"/>
        <v xml:space="preserve">        </v>
      </c>
      <c r="W486" s="25" t="s">
        <v>4150</v>
      </c>
      <c r="X486" s="25" t="s">
        <v>63</v>
      </c>
      <c r="Y486" s="25">
        <v>29</v>
      </c>
      <c r="Z486" s="25" t="s">
        <v>298</v>
      </c>
      <c r="AA486" s="25" t="s">
        <v>66</v>
      </c>
      <c r="AB486" s="25">
        <v>41</v>
      </c>
      <c r="AC486" s="25" t="s">
        <v>198</v>
      </c>
      <c r="AD486" s="25">
        <v>34</v>
      </c>
      <c r="AE486" s="25" t="s">
        <v>66</v>
      </c>
      <c r="AH486" s="25" t="str">
        <f t="shared" si="26"/>
        <v xml:space="preserve">KR 29 AA SUR 41 BB 34 SUR  </v>
      </c>
      <c r="AI486" s="25" t="s">
        <v>61</v>
      </c>
      <c r="AJ486" s="25" t="s">
        <v>61</v>
      </c>
      <c r="AK486" s="25" t="s">
        <v>322</v>
      </c>
      <c r="AP486" s="25">
        <v>6</v>
      </c>
      <c r="AQ486" s="34">
        <v>42202</v>
      </c>
      <c r="AS486" s="46">
        <f t="shared" si="27"/>
        <v>-42202</v>
      </c>
      <c r="AU486" s="25" t="s">
        <v>15</v>
      </c>
    </row>
    <row r="487" spans="2:47">
      <c r="B487" s="25" t="s">
        <v>8847</v>
      </c>
      <c r="C487" s="25">
        <v>315487</v>
      </c>
      <c r="E487" s="25" t="s">
        <v>101</v>
      </c>
      <c r="H487" s="25" t="s">
        <v>8848</v>
      </c>
      <c r="I487" s="25" t="s">
        <v>3366</v>
      </c>
      <c r="T487" s="55" t="str">
        <f>CONCATENATE(J487," ",K487," ",L487," ",M487," ",N487," ",O487," ",P487," ",Q487,AF487," ",S487)</f>
        <v xml:space="preserve">        </v>
      </c>
      <c r="W487" s="25" t="s">
        <v>8849</v>
      </c>
      <c r="X487" s="25" t="s">
        <v>80</v>
      </c>
      <c r="Y487" s="25">
        <v>39</v>
      </c>
      <c r="AA487" s="25" t="s">
        <v>66</v>
      </c>
      <c r="AB487" s="25">
        <v>38</v>
      </c>
      <c r="AH487" s="25" t="str">
        <f t="shared" si="26"/>
        <v xml:space="preserve">CL 39  SUR 38     </v>
      </c>
      <c r="AI487" s="25" t="s">
        <v>61</v>
      </c>
      <c r="AJ487" s="25" t="s">
        <v>61</v>
      </c>
      <c r="AK487" s="25" t="s">
        <v>211</v>
      </c>
      <c r="AP487" s="25">
        <v>9</v>
      </c>
      <c r="AQ487" s="34">
        <v>42208</v>
      </c>
      <c r="AS487" s="46">
        <f t="shared" si="27"/>
        <v>-42208</v>
      </c>
      <c r="AU487" s="25" t="s">
        <v>15</v>
      </c>
    </row>
    <row r="488" spans="2:47">
      <c r="B488" s="25" t="s">
        <v>8850</v>
      </c>
      <c r="C488" s="25" t="s">
        <v>8851</v>
      </c>
      <c r="D488" s="25" t="s">
        <v>3591</v>
      </c>
      <c r="H488" s="25" t="s">
        <v>8852</v>
      </c>
      <c r="I488" s="25" t="s">
        <v>8853</v>
      </c>
      <c r="J488" s="25" t="s">
        <v>63</v>
      </c>
      <c r="K488" s="25">
        <v>38</v>
      </c>
      <c r="N488" s="25">
        <v>40</v>
      </c>
      <c r="O488" s="25" t="s">
        <v>104</v>
      </c>
      <c r="P488" s="25">
        <v>98</v>
      </c>
      <c r="Q488" s="25" t="s">
        <v>66</v>
      </c>
      <c r="S488" s="25" t="s">
        <v>8854</v>
      </c>
      <c r="T488" s="55" t="str">
        <f t="shared" si="25"/>
        <v>KR 38   40 B 98 SUR Casa 55</v>
      </c>
      <c r="U488" s="25">
        <v>43734282</v>
      </c>
      <c r="V488" s="25" t="s">
        <v>8855</v>
      </c>
      <c r="W488" s="25" t="s">
        <v>8856</v>
      </c>
      <c r="X488" s="25" t="s">
        <v>63</v>
      </c>
      <c r="Y488" s="25">
        <v>38</v>
      </c>
      <c r="AB488" s="25">
        <v>40</v>
      </c>
      <c r="AC488" s="25" t="s">
        <v>104</v>
      </c>
      <c r="AD488" s="25">
        <v>98</v>
      </c>
      <c r="AE488" s="25" t="s">
        <v>66</v>
      </c>
      <c r="AG488" s="25" t="s">
        <v>8857</v>
      </c>
      <c r="AH488" s="25" t="str">
        <f t="shared" si="26"/>
        <v>KR 38   40 B 98 SUR  Casa 62</v>
      </c>
      <c r="AI488" s="25" t="s">
        <v>61</v>
      </c>
      <c r="AJ488" s="25" t="s">
        <v>61</v>
      </c>
      <c r="AK488" s="25" t="s">
        <v>67</v>
      </c>
      <c r="AP488" s="25">
        <v>7</v>
      </c>
      <c r="AQ488" s="34">
        <v>42207</v>
      </c>
      <c r="AS488" s="46">
        <f t="shared" si="27"/>
        <v>-42207</v>
      </c>
      <c r="AU488" s="25" t="s">
        <v>15</v>
      </c>
    </row>
    <row r="489" spans="2:47">
      <c r="B489" s="25" t="s">
        <v>8858</v>
      </c>
      <c r="C489" s="25">
        <v>314963</v>
      </c>
      <c r="E489" s="25" t="s">
        <v>101</v>
      </c>
      <c r="H489" s="25" t="s">
        <v>8859</v>
      </c>
      <c r="I489" s="25" t="s">
        <v>231</v>
      </c>
      <c r="T489" s="55" t="str">
        <f t="shared" si="25"/>
        <v xml:space="preserve">        </v>
      </c>
      <c r="W489" s="25" t="s">
        <v>8860</v>
      </c>
      <c r="X489" s="25" t="s">
        <v>63</v>
      </c>
      <c r="Y489" s="25">
        <v>42</v>
      </c>
      <c r="Z489" s="25" t="s">
        <v>83</v>
      </c>
      <c r="AB489" s="25">
        <v>26</v>
      </c>
      <c r="AC489" s="25" t="s">
        <v>83</v>
      </c>
      <c r="AD489" s="25">
        <v>163</v>
      </c>
      <c r="AE489" s="25" t="s">
        <v>66</v>
      </c>
      <c r="AH489" s="25" t="str">
        <f t="shared" si="26"/>
        <v xml:space="preserve">KR 42 A  26 A 163 SUR  </v>
      </c>
      <c r="AI489" s="25" t="s">
        <v>61</v>
      </c>
      <c r="AJ489" s="25" t="s">
        <v>61</v>
      </c>
      <c r="AK489" s="25" t="s">
        <v>153</v>
      </c>
      <c r="AP489" s="25">
        <v>3</v>
      </c>
      <c r="AQ489" s="34">
        <v>42206</v>
      </c>
      <c r="AS489" s="46">
        <f t="shared" si="27"/>
        <v>-42206</v>
      </c>
      <c r="AU489" s="25" t="s">
        <v>15</v>
      </c>
    </row>
    <row r="490" spans="2:47">
      <c r="B490" s="25" t="s">
        <v>8861</v>
      </c>
      <c r="C490" s="25">
        <v>315965</v>
      </c>
      <c r="E490" s="25" t="s">
        <v>101</v>
      </c>
      <c r="H490" s="25" t="s">
        <v>8824</v>
      </c>
      <c r="I490" s="25" t="s">
        <v>3366</v>
      </c>
      <c r="T490" s="55" t="str">
        <f t="shared" si="25"/>
        <v xml:space="preserve">        </v>
      </c>
      <c r="W490" s="25" t="s">
        <v>8862</v>
      </c>
      <c r="X490" s="25" t="s">
        <v>63</v>
      </c>
      <c r="Y490" s="25">
        <v>39</v>
      </c>
      <c r="AB490" s="25">
        <v>36</v>
      </c>
      <c r="AE490" s="25" t="s">
        <v>66</v>
      </c>
      <c r="AG490" s="25" t="s">
        <v>8863</v>
      </c>
      <c r="AH490" s="25" t="str">
        <f t="shared" si="26"/>
        <v>KR 39   36   SUR  esquina depositos</v>
      </c>
      <c r="AI490" s="25" t="s">
        <v>61</v>
      </c>
      <c r="AJ490" s="25" t="s">
        <v>61</v>
      </c>
      <c r="AK490" s="25" t="s">
        <v>211</v>
      </c>
      <c r="AP490" s="25">
        <v>9</v>
      </c>
      <c r="AQ490" s="34">
        <v>42209</v>
      </c>
      <c r="AS490" s="46">
        <f t="shared" si="27"/>
        <v>-42209</v>
      </c>
      <c r="AU490" s="25" t="s">
        <v>15</v>
      </c>
    </row>
    <row r="491" spans="2:47">
      <c r="B491" s="25" t="s">
        <v>8864</v>
      </c>
      <c r="C491" s="25">
        <v>315964</v>
      </c>
      <c r="D491" s="25" t="s">
        <v>3591</v>
      </c>
      <c r="E491" s="25" t="s">
        <v>286</v>
      </c>
      <c r="H491" s="25" t="s">
        <v>8865</v>
      </c>
      <c r="I491" s="25" t="s">
        <v>3366</v>
      </c>
      <c r="T491" s="55" t="str">
        <f t="shared" si="25"/>
        <v xml:space="preserve">        </v>
      </c>
      <c r="W491" s="25" t="s">
        <v>4150</v>
      </c>
      <c r="X491" s="25" t="s">
        <v>63</v>
      </c>
      <c r="Y491" s="25">
        <v>34</v>
      </c>
      <c r="AB491" s="25">
        <v>39</v>
      </c>
      <c r="AD491" s="25">
        <v>45</v>
      </c>
      <c r="AE491" s="25" t="s">
        <v>66</v>
      </c>
      <c r="AH491" s="25" t="str">
        <f t="shared" si="26"/>
        <v xml:space="preserve">KR 34   39  45 SUR  </v>
      </c>
      <c r="AI491" s="25" t="s">
        <v>61</v>
      </c>
      <c r="AJ491" s="25" t="s">
        <v>61</v>
      </c>
      <c r="AK491" s="25" t="s">
        <v>211</v>
      </c>
      <c r="AP491" s="25">
        <v>9</v>
      </c>
      <c r="AQ491" s="34">
        <v>42209</v>
      </c>
      <c r="AS491" s="46">
        <f t="shared" si="27"/>
        <v>-42209</v>
      </c>
      <c r="AU491" s="25" t="s">
        <v>15</v>
      </c>
    </row>
    <row r="492" spans="2:47">
      <c r="B492" s="25" t="s">
        <v>8866</v>
      </c>
      <c r="C492" s="25">
        <v>316465</v>
      </c>
      <c r="E492" s="25" t="s">
        <v>101</v>
      </c>
      <c r="H492" s="25" t="s">
        <v>8867</v>
      </c>
      <c r="I492" s="25" t="s">
        <v>3366</v>
      </c>
      <c r="T492" s="55" t="str">
        <f t="shared" si="25"/>
        <v xml:space="preserve">        </v>
      </c>
      <c r="W492" s="25" t="s">
        <v>4150</v>
      </c>
      <c r="X492" s="25" t="s">
        <v>80</v>
      </c>
      <c r="Y492" s="25">
        <v>38</v>
      </c>
      <c r="AB492" s="25">
        <v>38</v>
      </c>
      <c r="AC492" s="25" t="s">
        <v>83</v>
      </c>
      <c r="AD492" s="25">
        <v>51</v>
      </c>
      <c r="AE492" s="25" t="s">
        <v>66</v>
      </c>
      <c r="AH492" s="25" t="str">
        <f t="shared" si="26"/>
        <v xml:space="preserve">CL 38   38 A 51 SUR  </v>
      </c>
      <c r="AI492" s="25" t="s">
        <v>61</v>
      </c>
      <c r="AJ492" s="25">
        <v>2760674</v>
      </c>
      <c r="AK492" s="25" t="s">
        <v>841</v>
      </c>
      <c r="AP492" s="25">
        <v>2</v>
      </c>
      <c r="AQ492" s="34">
        <v>42212</v>
      </c>
      <c r="AS492" s="46">
        <f t="shared" si="27"/>
        <v>-42212</v>
      </c>
      <c r="AU492" s="25" t="s">
        <v>15</v>
      </c>
    </row>
    <row r="493" spans="2:47">
      <c r="B493" s="25" t="s">
        <v>8868</v>
      </c>
      <c r="C493" s="25">
        <v>313714</v>
      </c>
      <c r="D493" s="25" t="s">
        <v>3591</v>
      </c>
      <c r="H493" s="25" t="s">
        <v>8869</v>
      </c>
      <c r="I493" s="25" t="s">
        <v>3366</v>
      </c>
      <c r="T493" s="55" t="str">
        <f t="shared" si="25"/>
        <v xml:space="preserve">        </v>
      </c>
      <c r="W493" s="25" t="s">
        <v>8870</v>
      </c>
      <c r="X493" s="25" t="s">
        <v>63</v>
      </c>
      <c r="Y493" s="25">
        <v>30</v>
      </c>
      <c r="AB493" s="25">
        <v>40</v>
      </c>
      <c r="AC493" s="25" t="s">
        <v>72</v>
      </c>
      <c r="AD493" s="25">
        <v>28</v>
      </c>
      <c r="AE493" s="25" t="s">
        <v>66</v>
      </c>
      <c r="AG493" s="25" t="s">
        <v>8871</v>
      </c>
      <c r="AH493" s="25" t="str">
        <f t="shared" si="26"/>
        <v>KR 30   40 F 28 SUR  Int. 301</v>
      </c>
      <c r="AI493" s="25" t="s">
        <v>61</v>
      </c>
      <c r="AJ493" s="25">
        <v>3014420735</v>
      </c>
      <c r="AK493" s="25" t="s">
        <v>67</v>
      </c>
      <c r="AP493" s="25">
        <v>7</v>
      </c>
      <c r="AQ493" s="34">
        <v>42200</v>
      </c>
      <c r="AS493" s="46">
        <f t="shared" si="27"/>
        <v>-42200</v>
      </c>
      <c r="AU493" s="25" t="s">
        <v>15</v>
      </c>
    </row>
    <row r="494" spans="2:47">
      <c r="B494" s="25" t="s">
        <v>8872</v>
      </c>
      <c r="C494" s="25">
        <v>316774</v>
      </c>
      <c r="E494" s="25" t="s">
        <v>101</v>
      </c>
      <c r="H494" s="25" t="s">
        <v>8873</v>
      </c>
      <c r="I494" s="25" t="s">
        <v>8874</v>
      </c>
      <c r="T494" s="55" t="str">
        <f t="shared" si="25"/>
        <v xml:space="preserve">        </v>
      </c>
      <c r="W494" s="25" t="s">
        <v>2182</v>
      </c>
      <c r="X494" s="25" t="s">
        <v>63</v>
      </c>
      <c r="Y494" s="25">
        <v>45</v>
      </c>
      <c r="AB494" s="25">
        <v>39</v>
      </c>
      <c r="AC494" s="25" t="s">
        <v>83</v>
      </c>
      <c r="AE494" s="25" t="s">
        <v>66</v>
      </c>
      <c r="AH494" s="25" t="str">
        <f t="shared" si="26"/>
        <v xml:space="preserve">KR 45   39 A  SUR  </v>
      </c>
      <c r="AI494" s="25" t="s">
        <v>61</v>
      </c>
      <c r="AJ494" s="25" t="s">
        <v>61</v>
      </c>
      <c r="AK494" s="25" t="s">
        <v>3530</v>
      </c>
      <c r="AP494" s="25">
        <v>8</v>
      </c>
      <c r="AQ494" s="34">
        <v>42213</v>
      </c>
      <c r="AS494" s="46">
        <f t="shared" si="27"/>
        <v>-42213</v>
      </c>
      <c r="AU494" s="25" t="s">
        <v>15</v>
      </c>
    </row>
    <row r="495" spans="2:47">
      <c r="B495" s="25" t="s">
        <v>8875</v>
      </c>
      <c r="C495" s="25">
        <v>3685</v>
      </c>
      <c r="D495" s="25" t="s">
        <v>3686</v>
      </c>
      <c r="H495" s="25" t="s">
        <v>8876</v>
      </c>
      <c r="I495" s="25" t="s">
        <v>3366</v>
      </c>
      <c r="T495" s="55" t="str">
        <f t="shared" si="25"/>
        <v xml:space="preserve">        </v>
      </c>
      <c r="W495" s="25" t="s">
        <v>8877</v>
      </c>
      <c r="X495" s="25" t="s">
        <v>63</v>
      </c>
      <c r="Y495" s="25">
        <v>27</v>
      </c>
      <c r="AB495" s="25">
        <v>7</v>
      </c>
      <c r="AC495" s="25" t="s">
        <v>104</v>
      </c>
      <c r="AD495" s="25">
        <v>180</v>
      </c>
      <c r="AG495" s="25" t="s">
        <v>8878</v>
      </c>
      <c r="AH495" s="25" t="str">
        <f t="shared" si="26"/>
        <v>KR 27   7 B 180   Apto 404</v>
      </c>
      <c r="AI495" s="25" t="s">
        <v>61</v>
      </c>
      <c r="AJ495" s="25">
        <v>3216966</v>
      </c>
      <c r="AK495" s="25" t="s">
        <v>91</v>
      </c>
      <c r="AP495" s="25">
        <v>12</v>
      </c>
      <c r="AQ495" s="34">
        <v>42202</v>
      </c>
      <c r="AS495" s="46">
        <f t="shared" si="27"/>
        <v>-42202</v>
      </c>
      <c r="AU495" s="25" t="s">
        <v>15</v>
      </c>
    </row>
    <row r="496" spans="2:47">
      <c r="B496" s="25" t="s">
        <v>8879</v>
      </c>
      <c r="C496" s="25">
        <v>317283</v>
      </c>
      <c r="D496" s="25" t="s">
        <v>3538</v>
      </c>
      <c r="E496" s="25" t="s">
        <v>286</v>
      </c>
      <c r="H496" s="25" t="s">
        <v>8880</v>
      </c>
      <c r="I496" s="25" t="s">
        <v>8881</v>
      </c>
      <c r="S496" s="25" t="s">
        <v>8882</v>
      </c>
      <c r="T496" s="55" t="str">
        <f t="shared" si="25"/>
        <v xml:space="preserve">        Vereda Arenales Finca el Morro</v>
      </c>
      <c r="U496" s="25" t="s">
        <v>61</v>
      </c>
      <c r="V496" s="25">
        <v>3347896</v>
      </c>
      <c r="W496" s="25" t="s">
        <v>4800</v>
      </c>
      <c r="AH496" s="25" t="str">
        <f t="shared" si="26"/>
        <v xml:space="preserve">         </v>
      </c>
      <c r="AI496" s="25" t="s">
        <v>61</v>
      </c>
      <c r="AJ496" s="25" t="s">
        <v>61</v>
      </c>
      <c r="AK496" s="25" t="s">
        <v>74</v>
      </c>
      <c r="AP496" s="25">
        <v>6</v>
      </c>
      <c r="AQ496" s="34">
        <v>42213</v>
      </c>
      <c r="AS496" s="46">
        <f t="shared" si="27"/>
        <v>-42213</v>
      </c>
      <c r="AU496" s="25" t="s">
        <v>105</v>
      </c>
    </row>
    <row r="497" spans="2:48">
      <c r="B497" s="25" t="s">
        <v>8883</v>
      </c>
      <c r="C497" s="25">
        <v>3694</v>
      </c>
      <c r="D497" s="25" t="s">
        <v>3686</v>
      </c>
      <c r="H497" s="25" t="s">
        <v>8884</v>
      </c>
      <c r="I497" s="25" t="s">
        <v>3366</v>
      </c>
      <c r="T497" s="55" t="str">
        <f t="shared" si="25"/>
        <v xml:space="preserve">        </v>
      </c>
      <c r="W497" s="25" t="s">
        <v>8885</v>
      </c>
      <c r="X497" s="25" t="s">
        <v>63</v>
      </c>
      <c r="Y497" s="25">
        <v>28</v>
      </c>
      <c r="AB497" s="25">
        <v>27</v>
      </c>
      <c r="AD497" s="25">
        <v>68</v>
      </c>
      <c r="AE497" s="25" t="s">
        <v>66</v>
      </c>
      <c r="AG497" s="25" t="s">
        <v>8886</v>
      </c>
      <c r="AH497" s="25" t="str">
        <f t="shared" si="26"/>
        <v>KR 28   27  68 SUR  Predio 103</v>
      </c>
      <c r="AI497" s="25" t="s">
        <v>61</v>
      </c>
      <c r="AJ497" s="25">
        <v>3861763</v>
      </c>
      <c r="AK497" s="25" t="s">
        <v>311</v>
      </c>
      <c r="AP497" s="25">
        <v>5</v>
      </c>
      <c r="AQ497" s="34">
        <v>42215</v>
      </c>
      <c r="AS497" s="46">
        <f t="shared" si="27"/>
        <v>-42215</v>
      </c>
      <c r="AU497" s="25" t="s">
        <v>15</v>
      </c>
    </row>
    <row r="498" spans="2:48">
      <c r="B498" s="25" t="s">
        <v>8887</v>
      </c>
      <c r="C498" s="25">
        <v>3724</v>
      </c>
      <c r="D498" s="25" t="s">
        <v>3686</v>
      </c>
      <c r="H498" s="25" t="s">
        <v>8888</v>
      </c>
      <c r="I498" s="25" t="s">
        <v>3366</v>
      </c>
      <c r="T498" s="55" t="str">
        <f t="shared" ref="T498:T512" si="28">CONCATENATE(J498," ",K498," ",L498," ",M498," ",N498," ",O498," ",P498," ",Q498,AF498," ",S498)</f>
        <v xml:space="preserve">        </v>
      </c>
      <c r="W498" s="25" t="s">
        <v>8889</v>
      </c>
      <c r="AG498" s="25" t="s">
        <v>8890</v>
      </c>
      <c r="AH498" s="25" t="str">
        <f t="shared" si="26"/>
        <v xml:space="preserve">         Predios 139-140-119-120 y 963 </v>
      </c>
      <c r="AI498" s="25" t="s">
        <v>61</v>
      </c>
      <c r="AJ498" s="25" t="s">
        <v>61</v>
      </c>
      <c r="AK498" s="25" t="s">
        <v>91</v>
      </c>
      <c r="AL498" s="25" t="s">
        <v>91</v>
      </c>
      <c r="AP498" s="25">
        <v>12</v>
      </c>
      <c r="AQ498" s="34">
        <v>42215</v>
      </c>
      <c r="AS498" s="46">
        <f t="shared" si="27"/>
        <v>-42215</v>
      </c>
      <c r="AU498" s="25" t="s">
        <v>750</v>
      </c>
    </row>
    <row r="499" spans="2:48">
      <c r="B499" s="25" t="s">
        <v>8891</v>
      </c>
      <c r="C499" s="25">
        <v>3733</v>
      </c>
      <c r="D499" s="25" t="s">
        <v>3538</v>
      </c>
      <c r="H499" s="25" t="s">
        <v>8892</v>
      </c>
      <c r="I499" s="25" t="s">
        <v>3366</v>
      </c>
      <c r="T499" s="55" t="str">
        <f t="shared" si="28"/>
        <v xml:space="preserve">        </v>
      </c>
      <c r="W499" s="25" t="s">
        <v>8893</v>
      </c>
      <c r="AG499" s="25" t="s">
        <v>8894</v>
      </c>
      <c r="AH499" s="25" t="str">
        <f t="shared" si="26"/>
        <v xml:space="preserve">         Parque lineal el Esmeraldal</v>
      </c>
      <c r="AI499" s="25" t="s">
        <v>61</v>
      </c>
      <c r="AJ499" s="25">
        <v>3808080</v>
      </c>
      <c r="AK499" s="25" t="s">
        <v>99</v>
      </c>
      <c r="AP499" s="25">
        <v>4</v>
      </c>
      <c r="AQ499" s="34">
        <v>42215</v>
      </c>
      <c r="AS499" s="46">
        <f t="shared" si="27"/>
        <v>-42215</v>
      </c>
      <c r="AU499" s="25" t="s">
        <v>15</v>
      </c>
    </row>
    <row r="500" spans="2:48">
      <c r="B500" s="25" t="s">
        <v>8895</v>
      </c>
      <c r="C500" s="25" t="s">
        <v>8896</v>
      </c>
      <c r="D500" s="25" t="s">
        <v>3538</v>
      </c>
      <c r="H500" s="25" t="s">
        <v>8897</v>
      </c>
      <c r="I500" s="25" t="s">
        <v>3366</v>
      </c>
      <c r="T500" s="55" t="str">
        <f t="shared" si="28"/>
        <v xml:space="preserve">        </v>
      </c>
      <c r="W500" s="25" t="s">
        <v>8898</v>
      </c>
      <c r="AG500" s="25" t="s">
        <v>8899</v>
      </c>
      <c r="AH500" s="25" t="str">
        <f t="shared" si="26"/>
        <v xml:space="preserve">         Predios 477 y 478 Sector Encenillos.</v>
      </c>
      <c r="AI500" s="25" t="s">
        <v>61</v>
      </c>
      <c r="AJ500" s="25" t="s">
        <v>61</v>
      </c>
      <c r="AK500" s="25" t="s">
        <v>91</v>
      </c>
      <c r="AL500" s="25" t="s">
        <v>91</v>
      </c>
      <c r="AP500" s="25">
        <v>12</v>
      </c>
      <c r="AQ500" s="34">
        <v>42215</v>
      </c>
      <c r="AR500" s="34">
        <v>42206</v>
      </c>
      <c r="AS500" s="46">
        <f t="shared" si="27"/>
        <v>-9</v>
      </c>
      <c r="AU500" s="25" t="s">
        <v>15</v>
      </c>
    </row>
    <row r="501" spans="2:48">
      <c r="B501" s="25" t="s">
        <v>8900</v>
      </c>
      <c r="C501" s="25">
        <v>318560</v>
      </c>
      <c r="D501" s="25" t="s">
        <v>3538</v>
      </c>
      <c r="E501" s="25" t="s">
        <v>101</v>
      </c>
      <c r="H501" s="25" t="s">
        <v>8901</v>
      </c>
      <c r="I501" s="25" t="s">
        <v>8902</v>
      </c>
      <c r="T501" s="55" t="str">
        <f t="shared" si="28"/>
        <v xml:space="preserve">        </v>
      </c>
      <c r="V501" s="25">
        <v>2767238</v>
      </c>
      <c r="W501" s="25" t="s">
        <v>4150</v>
      </c>
      <c r="X501" s="25" t="s">
        <v>80</v>
      </c>
      <c r="Y501" s="25">
        <v>41</v>
      </c>
      <c r="Z501" s="25" t="s">
        <v>298</v>
      </c>
      <c r="AA501" s="25" t="s">
        <v>66</v>
      </c>
      <c r="AB501" s="25">
        <v>29</v>
      </c>
      <c r="AD501" s="25">
        <v>16</v>
      </c>
      <c r="AH501" s="25" t="str">
        <f t="shared" si="26"/>
        <v xml:space="preserve">CL 41 AA SUR 29  16   </v>
      </c>
      <c r="AI501" s="25" t="s">
        <v>61</v>
      </c>
      <c r="AJ501" s="25" t="s">
        <v>61</v>
      </c>
      <c r="AK501" s="25" t="s">
        <v>322</v>
      </c>
      <c r="AP501" s="25">
        <v>6</v>
      </c>
      <c r="AQ501" s="34">
        <v>42216</v>
      </c>
      <c r="AS501" s="46">
        <f t="shared" si="27"/>
        <v>-42216</v>
      </c>
      <c r="AU501" s="25" t="s">
        <v>15</v>
      </c>
      <c r="AV501" s="25" t="s">
        <v>8903</v>
      </c>
    </row>
    <row r="502" spans="2:48">
      <c r="B502" s="25" t="s">
        <v>8904</v>
      </c>
      <c r="C502" s="25">
        <v>314964</v>
      </c>
      <c r="E502" s="25" t="s">
        <v>101</v>
      </c>
      <c r="H502" s="25" t="s">
        <v>8859</v>
      </c>
      <c r="I502" s="25" t="s">
        <v>231</v>
      </c>
      <c r="T502" s="55" t="str">
        <f t="shared" si="28"/>
        <v xml:space="preserve">        </v>
      </c>
      <c r="W502" s="25" t="s">
        <v>8905</v>
      </c>
      <c r="X502" s="25" t="s">
        <v>63</v>
      </c>
      <c r="Y502" s="25">
        <v>42</v>
      </c>
      <c r="Z502" s="25" t="s">
        <v>83</v>
      </c>
      <c r="AB502" s="25">
        <v>26</v>
      </c>
      <c r="AC502" s="25" t="s">
        <v>83</v>
      </c>
      <c r="AD502" s="25">
        <v>160</v>
      </c>
      <c r="AE502" s="25" t="s">
        <v>66</v>
      </c>
      <c r="AH502" s="25" t="str">
        <f t="shared" si="26"/>
        <v xml:space="preserve">KR 42 A  26 A 160 SUR  </v>
      </c>
      <c r="AI502" s="25" t="s">
        <v>61</v>
      </c>
      <c r="AJ502" s="25" t="s">
        <v>61</v>
      </c>
      <c r="AK502" s="25" t="s">
        <v>153</v>
      </c>
      <c r="AP502" s="25">
        <v>3</v>
      </c>
      <c r="AQ502" s="34">
        <v>42206</v>
      </c>
      <c r="AS502" s="46">
        <f t="shared" si="27"/>
        <v>-42206</v>
      </c>
      <c r="AU502" s="25" t="s">
        <v>15</v>
      </c>
    </row>
    <row r="503" spans="2:48">
      <c r="B503" s="25" t="s">
        <v>8906</v>
      </c>
      <c r="C503" s="25">
        <v>1311548</v>
      </c>
      <c r="D503" s="25" t="s">
        <v>3686</v>
      </c>
      <c r="H503" s="25" t="s">
        <v>8907</v>
      </c>
      <c r="I503" s="25" t="s">
        <v>3366</v>
      </c>
      <c r="T503" s="55" t="str">
        <f t="shared" si="28"/>
        <v xml:space="preserve">        </v>
      </c>
      <c r="W503" s="25" t="s">
        <v>82</v>
      </c>
      <c r="AG503" s="25" t="s">
        <v>8908</v>
      </c>
      <c r="AH503" s="25" t="str">
        <f t="shared" si="26"/>
        <v xml:space="preserve">         Alto de las palmas</v>
      </c>
      <c r="AI503" s="25" t="s">
        <v>61</v>
      </c>
      <c r="AJ503" s="25" t="s">
        <v>61</v>
      </c>
      <c r="AK503" s="25" t="s">
        <v>91</v>
      </c>
      <c r="AL503" s="25" t="s">
        <v>91</v>
      </c>
      <c r="AP503" s="25">
        <v>12</v>
      </c>
      <c r="AQ503" s="34">
        <v>42216</v>
      </c>
      <c r="AS503" s="46">
        <f t="shared" si="27"/>
        <v>-42216</v>
      </c>
      <c r="AU503" s="25" t="s">
        <v>15</v>
      </c>
    </row>
    <row r="504" spans="2:48">
      <c r="B504" s="25" t="s">
        <v>8909</v>
      </c>
      <c r="C504" s="25" t="s">
        <v>8910</v>
      </c>
      <c r="D504" s="25" t="s">
        <v>3591</v>
      </c>
      <c r="H504" s="25" t="s">
        <v>8911</v>
      </c>
      <c r="I504" s="25" t="s">
        <v>7751</v>
      </c>
      <c r="T504" s="55" t="str">
        <f t="shared" si="28"/>
        <v xml:space="preserve">        </v>
      </c>
      <c r="W504" s="25" t="s">
        <v>82</v>
      </c>
      <c r="AH504" s="25" t="str">
        <f t="shared" si="26"/>
        <v xml:space="preserve">         </v>
      </c>
      <c r="AI504" s="25" t="s">
        <v>61</v>
      </c>
      <c r="AJ504" s="25" t="s">
        <v>61</v>
      </c>
      <c r="AK504" s="25" t="s">
        <v>194</v>
      </c>
      <c r="AP504" s="25">
        <v>3</v>
      </c>
      <c r="AQ504" s="34">
        <v>42222</v>
      </c>
      <c r="AS504" s="46">
        <f t="shared" si="27"/>
        <v>-42222</v>
      </c>
      <c r="AU504" s="25" t="s">
        <v>15</v>
      </c>
      <c r="AV504" s="25" t="s">
        <v>8912</v>
      </c>
    </row>
    <row r="505" spans="2:48">
      <c r="B505" s="25" t="s">
        <v>8913</v>
      </c>
      <c r="C505" s="25" t="s">
        <v>8914</v>
      </c>
      <c r="D505" s="25" t="s">
        <v>3538</v>
      </c>
      <c r="E505" s="25" t="s">
        <v>286</v>
      </c>
      <c r="H505" s="25" t="s">
        <v>8915</v>
      </c>
      <c r="I505" s="25" t="s">
        <v>8916</v>
      </c>
      <c r="T505" s="55" t="str">
        <f t="shared" si="28"/>
        <v xml:space="preserve">        </v>
      </c>
      <c r="W505" s="25" t="s">
        <v>8917</v>
      </c>
      <c r="AG505" s="25" t="s">
        <v>7524</v>
      </c>
      <c r="AH505" s="25" t="str">
        <f t="shared" si="26"/>
        <v xml:space="preserve">         Vereda el Vallano</v>
      </c>
      <c r="AI505" s="25" t="s">
        <v>61</v>
      </c>
      <c r="AJ505" s="25" t="s">
        <v>61</v>
      </c>
      <c r="AK505" s="25" t="s">
        <v>191</v>
      </c>
      <c r="AL505" s="25" t="s">
        <v>191</v>
      </c>
      <c r="AP505" s="25">
        <v>11</v>
      </c>
      <c r="AQ505" s="34">
        <v>42222</v>
      </c>
      <c r="AS505" s="46">
        <f t="shared" si="27"/>
        <v>-42222</v>
      </c>
      <c r="AU505" s="25" t="s">
        <v>15</v>
      </c>
    </row>
    <row r="506" spans="2:48">
      <c r="B506" s="25" t="s">
        <v>8918</v>
      </c>
      <c r="C506" s="25">
        <v>321482</v>
      </c>
      <c r="D506" s="25" t="s">
        <v>94</v>
      </c>
      <c r="H506" s="25" t="s">
        <v>8919</v>
      </c>
      <c r="I506" s="25" t="s">
        <v>8920</v>
      </c>
      <c r="T506" s="55" t="str">
        <f t="shared" si="28"/>
        <v xml:space="preserve">       Vivieros del municipio de Envigado  </v>
      </c>
      <c r="W506" s="25" t="s">
        <v>2182</v>
      </c>
      <c r="AF506" s="25" t="s">
        <v>8921</v>
      </c>
      <c r="AH506" s="25" t="str">
        <f>CONCATENATE(X506," ",Y506," ",Z506," ",AA506," ",AB506," ",AC506," ",AD506," ",AE506," ",AF506," ",AG506)</f>
        <v xml:space="preserve">        Vivieros del municipio de Envigado  </v>
      </c>
      <c r="AI506" s="25" t="s">
        <v>61</v>
      </c>
      <c r="AJ506" s="25" t="s">
        <v>61</v>
      </c>
      <c r="AK506" s="25" t="s">
        <v>147</v>
      </c>
      <c r="AP506" s="25">
        <v>9</v>
      </c>
      <c r="AQ506" s="34">
        <v>42222</v>
      </c>
      <c r="AS506" s="46">
        <f t="shared" si="27"/>
        <v>-42222</v>
      </c>
      <c r="AU506" s="25" t="s">
        <v>252</v>
      </c>
    </row>
    <row r="507" spans="2:48">
      <c r="B507" s="25" t="s">
        <v>8922</v>
      </c>
      <c r="C507" s="25">
        <v>320301</v>
      </c>
      <c r="E507" s="25" t="s">
        <v>101</v>
      </c>
      <c r="H507" s="25" t="s">
        <v>7819</v>
      </c>
      <c r="I507" s="25" t="s">
        <v>3366</v>
      </c>
      <c r="T507" s="55" t="str">
        <f t="shared" si="28"/>
        <v xml:space="preserve">        </v>
      </c>
      <c r="W507" s="25" t="s">
        <v>8923</v>
      </c>
      <c r="X507" s="25" t="s">
        <v>80</v>
      </c>
      <c r="Y507" s="25">
        <v>39</v>
      </c>
      <c r="AB507" s="25">
        <v>40</v>
      </c>
      <c r="AD507" s="25">
        <v>9</v>
      </c>
      <c r="AH507" s="25" t="str">
        <f t="shared" ref="AH507:AH563" si="29">CONCATENATE(X507," ",Y507," ",Z507," ",AA507," ",AB507," ",AC507," ",AD507," ",AE507," ",AF507," ",AG507)</f>
        <v xml:space="preserve">CL 39   40  9   </v>
      </c>
      <c r="AI507" s="25" t="s">
        <v>61</v>
      </c>
      <c r="AJ507" s="25">
        <v>2706173</v>
      </c>
      <c r="AK507" s="25" t="s">
        <v>147</v>
      </c>
      <c r="AP507" s="25">
        <v>9</v>
      </c>
      <c r="AQ507" s="34">
        <v>42214</v>
      </c>
      <c r="AS507" s="46">
        <f t="shared" si="27"/>
        <v>-42214</v>
      </c>
      <c r="AU507" s="25" t="s">
        <v>1735</v>
      </c>
    </row>
    <row r="508" spans="2:48">
      <c r="B508" s="25" t="s">
        <v>8924</v>
      </c>
      <c r="C508" s="25">
        <v>320300</v>
      </c>
      <c r="E508" s="25" t="s">
        <v>101</v>
      </c>
      <c r="H508" s="25" t="s">
        <v>7819</v>
      </c>
      <c r="I508" s="25" t="s">
        <v>3366</v>
      </c>
      <c r="T508" s="55" t="str">
        <f t="shared" si="28"/>
        <v xml:space="preserve">        </v>
      </c>
      <c r="W508" s="25" t="s">
        <v>8925</v>
      </c>
      <c r="X508" s="25" t="s">
        <v>80</v>
      </c>
      <c r="Y508" s="25">
        <v>39</v>
      </c>
      <c r="AB508" s="25">
        <v>40</v>
      </c>
      <c r="AD508" s="25">
        <v>13</v>
      </c>
      <c r="AH508" s="25" t="str">
        <f t="shared" si="29"/>
        <v xml:space="preserve">CL 39   40  13   </v>
      </c>
      <c r="AI508" s="25" t="s">
        <v>61</v>
      </c>
      <c r="AJ508" s="25">
        <v>3323320</v>
      </c>
      <c r="AK508" s="25" t="s">
        <v>147</v>
      </c>
      <c r="AP508" s="25">
        <v>9</v>
      </c>
      <c r="AQ508" s="34">
        <v>42214</v>
      </c>
      <c r="AS508" s="46">
        <f t="shared" si="27"/>
        <v>-42214</v>
      </c>
      <c r="AU508" s="25" t="s">
        <v>1735</v>
      </c>
    </row>
    <row r="509" spans="2:48">
      <c r="B509" s="25" t="s">
        <v>8926</v>
      </c>
      <c r="C509" s="25">
        <v>320299</v>
      </c>
      <c r="E509" s="25" t="s">
        <v>101</v>
      </c>
      <c r="H509" s="25" t="s">
        <v>7819</v>
      </c>
      <c r="I509" s="25" t="s">
        <v>3366</v>
      </c>
      <c r="T509" s="55" t="str">
        <f t="shared" si="28"/>
        <v xml:space="preserve">        </v>
      </c>
      <c r="W509" s="25" t="s">
        <v>8927</v>
      </c>
      <c r="X509" s="25" t="s">
        <v>63</v>
      </c>
      <c r="Y509" s="25">
        <v>40</v>
      </c>
      <c r="AB509" s="25">
        <v>38</v>
      </c>
      <c r="AD509" s="25">
        <v>76</v>
      </c>
      <c r="AE509" s="25" t="s">
        <v>66</v>
      </c>
      <c r="AH509" s="25" t="str">
        <f t="shared" si="29"/>
        <v xml:space="preserve">KR 40   38  76 SUR  </v>
      </c>
      <c r="AI509" s="25" t="s">
        <v>61</v>
      </c>
      <c r="AJ509" s="25" t="s">
        <v>61</v>
      </c>
      <c r="AK509" s="25" t="s">
        <v>147</v>
      </c>
      <c r="AP509" s="25">
        <v>9</v>
      </c>
      <c r="AQ509" s="34">
        <v>42219</v>
      </c>
      <c r="AS509" s="46">
        <f t="shared" si="27"/>
        <v>-42219</v>
      </c>
      <c r="AU509" s="25" t="s">
        <v>15</v>
      </c>
    </row>
    <row r="510" spans="2:48">
      <c r="B510" s="25" t="s">
        <v>8928</v>
      </c>
      <c r="C510" s="25">
        <v>320298</v>
      </c>
      <c r="E510" s="25" t="s">
        <v>101</v>
      </c>
      <c r="H510" s="25" t="s">
        <v>7819</v>
      </c>
      <c r="I510" s="25" t="s">
        <v>3366</v>
      </c>
      <c r="T510" s="55" t="str">
        <f t="shared" si="28"/>
        <v xml:space="preserve">        </v>
      </c>
      <c r="W510" s="25" t="s">
        <v>8929</v>
      </c>
      <c r="X510" s="25" t="s">
        <v>80</v>
      </c>
      <c r="Y510" s="25">
        <v>39</v>
      </c>
      <c r="AA510" s="25" t="s">
        <v>66</v>
      </c>
      <c r="AB510" s="25">
        <v>38</v>
      </c>
      <c r="AD510" s="25">
        <v>25</v>
      </c>
      <c r="AH510" s="25" t="str">
        <f t="shared" si="29"/>
        <v xml:space="preserve">CL 39  SUR 38  25   </v>
      </c>
      <c r="AI510" s="25" t="s">
        <v>61</v>
      </c>
      <c r="AJ510" s="25" t="s">
        <v>61</v>
      </c>
      <c r="AK510" s="25" t="s">
        <v>147</v>
      </c>
      <c r="AP510" s="25">
        <v>9</v>
      </c>
      <c r="AQ510" s="34">
        <v>42219</v>
      </c>
      <c r="AS510" s="46">
        <f t="shared" si="27"/>
        <v>-42219</v>
      </c>
      <c r="AU510" s="25" t="s">
        <v>15</v>
      </c>
    </row>
    <row r="511" spans="2:48">
      <c r="B511" s="25" t="s">
        <v>8930</v>
      </c>
      <c r="C511" s="25">
        <v>320297</v>
      </c>
      <c r="E511" s="25" t="s">
        <v>101</v>
      </c>
      <c r="H511" s="25" t="s">
        <v>7819</v>
      </c>
      <c r="I511" s="25" t="s">
        <v>3366</v>
      </c>
      <c r="T511" s="55" t="str">
        <f>CONCATENATE(J511," ",K511," ",L511," ",M511," ",N511," ",O511," ",P511," ",Q511,AF511," ",S511)</f>
        <v xml:space="preserve">        </v>
      </c>
      <c r="W511" s="25" t="s">
        <v>8931</v>
      </c>
      <c r="X511" s="25" t="s">
        <v>63</v>
      </c>
      <c r="Y511" s="25">
        <v>39</v>
      </c>
      <c r="Z511" s="25" t="s">
        <v>72</v>
      </c>
      <c r="AB511" s="25">
        <v>39</v>
      </c>
      <c r="AD511" s="25">
        <v>70</v>
      </c>
      <c r="AE511" s="25" t="s">
        <v>66</v>
      </c>
      <c r="AH511" s="25" t="str">
        <f t="shared" si="29"/>
        <v xml:space="preserve">KR 39 F  39  70 SUR  </v>
      </c>
      <c r="AI511" s="25" t="s">
        <v>61</v>
      </c>
      <c r="AJ511" s="25" t="s">
        <v>61</v>
      </c>
      <c r="AK511" s="25" t="s">
        <v>147</v>
      </c>
      <c r="AP511" s="25">
        <v>9</v>
      </c>
      <c r="AQ511" s="34">
        <v>42219</v>
      </c>
      <c r="AS511" s="46">
        <f t="shared" si="27"/>
        <v>-42219</v>
      </c>
      <c r="AU511" s="25" t="s">
        <v>15</v>
      </c>
    </row>
    <row r="512" spans="2:48">
      <c r="B512" s="25" t="s">
        <v>8932</v>
      </c>
      <c r="C512" s="25">
        <v>320612</v>
      </c>
      <c r="D512" s="25" t="s">
        <v>3591</v>
      </c>
      <c r="E512" s="25" t="s">
        <v>286</v>
      </c>
      <c r="H512" s="25" t="s">
        <v>8933</v>
      </c>
      <c r="I512" s="25" t="s">
        <v>231</v>
      </c>
      <c r="T512" s="55" t="str">
        <f t="shared" si="28"/>
        <v xml:space="preserve">        </v>
      </c>
      <c r="W512" s="25" t="s">
        <v>8934</v>
      </c>
      <c r="X512" s="25" t="s">
        <v>80</v>
      </c>
      <c r="Y512" s="25">
        <v>39</v>
      </c>
      <c r="AA512" s="25" t="s">
        <v>66</v>
      </c>
      <c r="AB512" s="25">
        <v>35</v>
      </c>
      <c r="AD512" s="25">
        <v>15</v>
      </c>
      <c r="AG512" s="25" t="s">
        <v>8935</v>
      </c>
      <c r="AH512" s="25" t="str">
        <f t="shared" si="29"/>
        <v>CL 39  SUR 35  15   Int. 108</v>
      </c>
      <c r="AI512" s="25" t="s">
        <v>61</v>
      </c>
      <c r="AJ512" s="25" t="s">
        <v>61</v>
      </c>
      <c r="AK512" s="25" t="s">
        <v>211</v>
      </c>
      <c r="AP512" s="25">
        <v>9</v>
      </c>
      <c r="AQ512" s="34">
        <v>42220</v>
      </c>
      <c r="AS512" s="46">
        <f t="shared" si="27"/>
        <v>-42220</v>
      </c>
      <c r="AU512" s="25" t="s">
        <v>15</v>
      </c>
    </row>
    <row r="513" spans="2:48">
      <c r="B513" s="25" t="s">
        <v>8936</v>
      </c>
      <c r="C513" s="25">
        <v>319935</v>
      </c>
      <c r="D513" s="25" t="s">
        <v>3591</v>
      </c>
      <c r="H513" s="25" t="s">
        <v>8937</v>
      </c>
      <c r="I513" s="25" t="s">
        <v>8938</v>
      </c>
      <c r="J513" s="25" t="s">
        <v>63</v>
      </c>
      <c r="K513" s="25">
        <v>39</v>
      </c>
      <c r="L513" s="25" t="s">
        <v>315</v>
      </c>
      <c r="N513" s="25">
        <v>48</v>
      </c>
      <c r="O513" s="25" t="s">
        <v>72</v>
      </c>
      <c r="P513" s="25">
        <v>50</v>
      </c>
      <c r="Q513" s="25" t="s">
        <v>66</v>
      </c>
      <c r="T513" s="55" t="str">
        <f>CONCATENATE(J513," ",K513," ",L513," ",M513," ",N513," ",O513," ",P513," ",Q513,AF513," ",S513)</f>
        <v xml:space="preserve">KR 39 E  48 F 50 SUR </v>
      </c>
      <c r="V513" s="25" t="s">
        <v>8939</v>
      </c>
      <c r="W513" s="25" t="s">
        <v>8940</v>
      </c>
      <c r="X513" s="25" t="s">
        <v>63</v>
      </c>
      <c r="Y513" s="25">
        <v>39</v>
      </c>
      <c r="Z513" s="25" t="s">
        <v>315</v>
      </c>
      <c r="AB513" s="25">
        <v>48</v>
      </c>
      <c r="AC513" s="25" t="s">
        <v>72</v>
      </c>
      <c r="AD513" s="25">
        <v>50</v>
      </c>
      <c r="AE513" s="25" t="s">
        <v>66</v>
      </c>
      <c r="AG513" s="25" t="s">
        <v>8941</v>
      </c>
      <c r="AH513" s="25" t="str">
        <f>CONCATENATE(X513," ",Y513," ",Z513," ",AA513," ",AB513," ",AC513," ",AD513," ",AE513," ",AF513," ",AG513)</f>
        <v>KR 39 E  48 F 50 SUR  Apto 412 Volga de la Cuenca</v>
      </c>
      <c r="AI513" s="25" t="s">
        <v>61</v>
      </c>
      <c r="AJ513" s="25" t="s">
        <v>61</v>
      </c>
      <c r="AK513" s="25" t="s">
        <v>225</v>
      </c>
      <c r="AP513" s="25">
        <v>7</v>
      </c>
      <c r="AQ513" s="34">
        <v>42219</v>
      </c>
      <c r="AS513" s="46">
        <f t="shared" si="27"/>
        <v>-42219</v>
      </c>
      <c r="AU513" s="25" t="s">
        <v>15</v>
      </c>
    </row>
    <row r="514" spans="2:48">
      <c r="B514" s="25" t="s">
        <v>8942</v>
      </c>
      <c r="C514" s="25">
        <v>320547</v>
      </c>
      <c r="E514" s="25" t="s">
        <v>101</v>
      </c>
      <c r="H514" s="25" t="s">
        <v>7819</v>
      </c>
      <c r="I514" s="25" t="s">
        <v>3366</v>
      </c>
      <c r="T514" s="55" t="str">
        <f t="shared" ref="T514:T556" si="30">CONCATENATE(J514," ",K514," ",L514," ",M514," ",N514," ",O514," ",P514," ",Q514,AF514," ",S514)</f>
        <v xml:space="preserve">        </v>
      </c>
      <c r="W514" s="25" t="s">
        <v>8943</v>
      </c>
      <c r="AH514" s="25" t="str">
        <f t="shared" si="29"/>
        <v xml:space="preserve">         </v>
      </c>
      <c r="AK514" s="25" t="s">
        <v>147</v>
      </c>
      <c r="AP514" s="25">
        <v>9</v>
      </c>
      <c r="AQ514" s="34">
        <v>42220</v>
      </c>
      <c r="AS514" s="46">
        <f t="shared" si="27"/>
        <v>-42220</v>
      </c>
      <c r="AU514" s="25" t="s">
        <v>15</v>
      </c>
    </row>
    <row r="515" spans="2:48">
      <c r="B515" s="25" t="s">
        <v>8944</v>
      </c>
      <c r="C515" s="25">
        <v>320296</v>
      </c>
      <c r="E515" s="25" t="s">
        <v>101</v>
      </c>
      <c r="H515" s="25" t="s">
        <v>7819</v>
      </c>
      <c r="I515" s="25" t="s">
        <v>3366</v>
      </c>
      <c r="T515" s="55" t="str">
        <f t="shared" si="30"/>
        <v xml:space="preserve">        </v>
      </c>
      <c r="W515" s="25" t="s">
        <v>4150</v>
      </c>
      <c r="X515" s="25" t="s">
        <v>80</v>
      </c>
      <c r="Y515" s="25">
        <v>39</v>
      </c>
      <c r="AB515" s="25">
        <v>40</v>
      </c>
      <c r="AD515" s="25">
        <v>15</v>
      </c>
      <c r="AH515" s="25" t="str">
        <f t="shared" si="29"/>
        <v xml:space="preserve">CL 39   40  15   </v>
      </c>
      <c r="AI515" s="25" t="s">
        <v>61</v>
      </c>
      <c r="AJ515" s="25" t="s">
        <v>61</v>
      </c>
      <c r="AK515" s="25" t="s">
        <v>147</v>
      </c>
      <c r="AP515" s="25">
        <v>9</v>
      </c>
      <c r="AQ515" s="34">
        <v>42219</v>
      </c>
      <c r="AS515" s="46">
        <f t="shared" si="27"/>
        <v>-42219</v>
      </c>
      <c r="AU515" s="25" t="s">
        <v>15</v>
      </c>
    </row>
    <row r="516" spans="2:48">
      <c r="B516" s="25" t="s">
        <v>8945</v>
      </c>
      <c r="C516" s="25">
        <v>320553</v>
      </c>
      <c r="D516" s="25" t="s">
        <v>94</v>
      </c>
      <c r="H516" s="25" t="s">
        <v>8946</v>
      </c>
      <c r="I516" s="25" t="s">
        <v>231</v>
      </c>
      <c r="T516" s="55" t="str">
        <f t="shared" si="30"/>
        <v xml:space="preserve">        </v>
      </c>
      <c r="W516" s="25" t="s">
        <v>4150</v>
      </c>
      <c r="X516" s="25" t="s">
        <v>80</v>
      </c>
      <c r="Y516" s="25">
        <v>23</v>
      </c>
      <c r="AA516" s="25" t="s">
        <v>66</v>
      </c>
      <c r="AB516" s="25">
        <v>25</v>
      </c>
      <c r="AC516" s="25" t="s">
        <v>104</v>
      </c>
      <c r="AD516" s="25">
        <v>24</v>
      </c>
      <c r="AH516" s="25" t="str">
        <f t="shared" si="29"/>
        <v xml:space="preserve">CL 23  SUR 25 B 24   </v>
      </c>
      <c r="AI516" s="25" t="s">
        <v>61</v>
      </c>
      <c r="AJ516" s="25" t="s">
        <v>61</v>
      </c>
      <c r="AK516" s="25" t="s">
        <v>374</v>
      </c>
      <c r="AP516" s="25">
        <v>4</v>
      </c>
      <c r="AQ516" s="34">
        <v>42220</v>
      </c>
      <c r="AS516" s="46">
        <f t="shared" si="27"/>
        <v>-42220</v>
      </c>
      <c r="AU516" s="25" t="s">
        <v>15</v>
      </c>
    </row>
    <row r="517" spans="2:48">
      <c r="B517" s="25" t="s">
        <v>8947</v>
      </c>
      <c r="C517" s="25">
        <v>322129</v>
      </c>
      <c r="E517" s="25" t="s">
        <v>58</v>
      </c>
      <c r="H517" s="25" t="s">
        <v>8948</v>
      </c>
      <c r="I517" s="25" t="s">
        <v>8949</v>
      </c>
      <c r="J517" s="25" t="s">
        <v>63</v>
      </c>
      <c r="K517" s="25">
        <v>42</v>
      </c>
      <c r="L517" s="25" t="s">
        <v>83</v>
      </c>
      <c r="N517" s="25">
        <v>26</v>
      </c>
      <c r="O517" s="25" t="s">
        <v>83</v>
      </c>
      <c r="P517" s="25">
        <v>136</v>
      </c>
      <c r="Q517" s="25" t="s">
        <v>66</v>
      </c>
      <c r="T517" s="55" t="str">
        <f t="shared" si="30"/>
        <v xml:space="preserve">KR 42 A  26 A 136 SUR </v>
      </c>
      <c r="U517" s="25">
        <v>98547368</v>
      </c>
      <c r="V517" s="25">
        <v>5989136</v>
      </c>
      <c r="W517" s="25" t="s">
        <v>8950</v>
      </c>
      <c r="X517" s="25" t="s">
        <v>63</v>
      </c>
      <c r="Y517" s="25">
        <v>42</v>
      </c>
      <c r="Z517" s="25" t="s">
        <v>83</v>
      </c>
      <c r="AB517" s="25">
        <v>26</v>
      </c>
      <c r="AC517" s="25" t="s">
        <v>83</v>
      </c>
      <c r="AD517" s="25">
        <v>136</v>
      </c>
      <c r="AE517" s="25" t="s">
        <v>66</v>
      </c>
      <c r="AG517" s="25" t="s">
        <v>8951</v>
      </c>
      <c r="AH517" s="25" t="str">
        <f t="shared" si="29"/>
        <v>KR 42 A  26 A 136 SUR  Int. 401</v>
      </c>
      <c r="AI517" s="25" t="s">
        <v>61</v>
      </c>
      <c r="AJ517" s="25" t="s">
        <v>61</v>
      </c>
      <c r="AK517" s="25" t="s">
        <v>153</v>
      </c>
      <c r="AP517" s="25">
        <v>3</v>
      </c>
      <c r="AQ517" s="34">
        <v>42227</v>
      </c>
      <c r="AS517" s="46">
        <f t="shared" si="27"/>
        <v>-42227</v>
      </c>
      <c r="AU517" s="25" t="s">
        <v>15</v>
      </c>
    </row>
    <row r="518" spans="2:48">
      <c r="B518" s="25" t="s">
        <v>8952</v>
      </c>
      <c r="C518" s="25">
        <v>323430</v>
      </c>
      <c r="E518" s="25" t="s">
        <v>101</v>
      </c>
      <c r="H518" s="25" t="s">
        <v>8561</v>
      </c>
      <c r="I518" s="25" t="s">
        <v>3366</v>
      </c>
      <c r="T518" s="55" t="str">
        <f t="shared" si="30"/>
        <v xml:space="preserve">        </v>
      </c>
      <c r="W518" s="25" t="s">
        <v>8953</v>
      </c>
      <c r="X518" s="25" t="s">
        <v>80</v>
      </c>
      <c r="Y518" s="25">
        <v>38</v>
      </c>
      <c r="AA518" s="25" t="s">
        <v>66</v>
      </c>
      <c r="AB518" s="25">
        <v>34</v>
      </c>
      <c r="AD518" s="25">
        <v>54</v>
      </c>
      <c r="AH518" s="25" t="str">
        <f t="shared" si="29"/>
        <v xml:space="preserve">CL 38  SUR 34  54   </v>
      </c>
      <c r="AI518" s="25" t="s">
        <v>61</v>
      </c>
      <c r="AJ518" s="25" t="s">
        <v>61</v>
      </c>
      <c r="AK518" s="25" t="s">
        <v>3937</v>
      </c>
      <c r="AP518" s="25">
        <v>6</v>
      </c>
      <c r="AQ518" s="34">
        <v>42235</v>
      </c>
      <c r="AS518" s="46">
        <f t="shared" ref="AS518:AS581" si="31">+AR518-AQ518</f>
        <v>-42235</v>
      </c>
      <c r="AU518" s="25" t="s">
        <v>15</v>
      </c>
    </row>
    <row r="519" spans="2:48">
      <c r="B519" s="25" t="s">
        <v>8954</v>
      </c>
      <c r="C519" s="25">
        <v>326404</v>
      </c>
      <c r="D519" s="25" t="s">
        <v>3686</v>
      </c>
      <c r="E519" s="25" t="s">
        <v>286</v>
      </c>
      <c r="H519" s="25" t="s">
        <v>8955</v>
      </c>
      <c r="I519" s="25" t="s">
        <v>3366</v>
      </c>
      <c r="T519" s="55" t="str">
        <f t="shared" si="30"/>
        <v xml:space="preserve">       Via las Palmas </v>
      </c>
      <c r="W519" s="25" t="s">
        <v>8956</v>
      </c>
      <c r="AF519" s="25" t="s">
        <v>8957</v>
      </c>
      <c r="AH519" s="25" t="str">
        <f t="shared" si="29"/>
        <v xml:space="preserve">        Via las Palmas </v>
      </c>
      <c r="AI519" s="25" t="s">
        <v>8958</v>
      </c>
      <c r="AJ519" s="25" t="s">
        <v>61</v>
      </c>
      <c r="AK519" s="25" t="s">
        <v>91</v>
      </c>
      <c r="AL519" s="25" t="s">
        <v>91</v>
      </c>
      <c r="AP519" s="25">
        <v>12</v>
      </c>
      <c r="AQ519" s="34">
        <v>42242</v>
      </c>
      <c r="AS519" s="46">
        <f t="shared" si="31"/>
        <v>-42242</v>
      </c>
      <c r="AU519" s="25" t="s">
        <v>15</v>
      </c>
    </row>
    <row r="520" spans="2:48">
      <c r="B520" s="25" t="s">
        <v>8959</v>
      </c>
      <c r="C520" s="25">
        <v>324797</v>
      </c>
      <c r="D520" s="25" t="s">
        <v>3591</v>
      </c>
      <c r="H520" s="25" t="s">
        <v>8960</v>
      </c>
      <c r="I520" s="25" t="s">
        <v>8961</v>
      </c>
      <c r="J520" s="25" t="s">
        <v>289</v>
      </c>
      <c r="K520" s="25">
        <v>30</v>
      </c>
      <c r="L520" s="25" t="s">
        <v>104</v>
      </c>
      <c r="N520" s="25">
        <v>32</v>
      </c>
      <c r="P520" s="25">
        <v>4</v>
      </c>
      <c r="Q520" s="25" t="s">
        <v>66</v>
      </c>
      <c r="T520" s="55" t="str">
        <f t="shared" si="30"/>
        <v xml:space="preserve">DG 30 B  32  4 SUR </v>
      </c>
      <c r="U520" s="25">
        <v>42885776</v>
      </c>
      <c r="V520" s="25">
        <v>3347930</v>
      </c>
      <c r="W520" s="25" t="s">
        <v>8962</v>
      </c>
      <c r="X520" s="25" t="s">
        <v>289</v>
      </c>
      <c r="Y520" s="25">
        <v>30</v>
      </c>
      <c r="Z520" s="25" t="s">
        <v>104</v>
      </c>
      <c r="AB520" s="25">
        <v>32</v>
      </c>
      <c r="AC520" s="25" t="s">
        <v>81</v>
      </c>
      <c r="AD520" s="25">
        <v>22</v>
      </c>
      <c r="AE520" s="25" t="s">
        <v>66</v>
      </c>
      <c r="AH520" s="25" t="str">
        <f t="shared" si="29"/>
        <v xml:space="preserve">DG 30 B  32 C 22 SUR  </v>
      </c>
      <c r="AI520" s="25" t="s">
        <v>61</v>
      </c>
      <c r="AJ520" s="25" t="s">
        <v>61</v>
      </c>
      <c r="AK520" s="25" t="s">
        <v>449</v>
      </c>
      <c r="AP520" s="25">
        <v>3</v>
      </c>
      <c r="AQ520" s="34">
        <v>42236</v>
      </c>
      <c r="AS520" s="46">
        <f t="shared" si="31"/>
        <v>-42236</v>
      </c>
      <c r="AU520" s="25" t="s">
        <v>15</v>
      </c>
    </row>
    <row r="521" spans="2:48">
      <c r="B521" s="25" t="s">
        <v>8963</v>
      </c>
      <c r="C521" s="25">
        <v>322862</v>
      </c>
      <c r="D521" s="25" t="s">
        <v>94</v>
      </c>
      <c r="H521" s="25" t="s">
        <v>8964</v>
      </c>
      <c r="I521" s="25" t="s">
        <v>8965</v>
      </c>
      <c r="T521" s="55" t="str">
        <f t="shared" si="30"/>
        <v xml:space="preserve">        </v>
      </c>
      <c r="W521" s="25" t="s">
        <v>8966</v>
      </c>
      <c r="X521" s="25" t="s">
        <v>80</v>
      </c>
      <c r="Y521" s="25">
        <v>36</v>
      </c>
      <c r="AA521" s="25" t="s">
        <v>66</v>
      </c>
      <c r="AB521" s="25">
        <v>22</v>
      </c>
      <c r="AD521" s="25">
        <v>183</v>
      </c>
      <c r="AH521" s="25" t="str">
        <f t="shared" si="29"/>
        <v xml:space="preserve">CL 36  SUR 22  183   </v>
      </c>
      <c r="AI521" s="25" t="s">
        <v>61</v>
      </c>
      <c r="AJ521" s="25" t="s">
        <v>61</v>
      </c>
      <c r="AK521" s="25" t="s">
        <v>397</v>
      </c>
      <c r="AP521" s="25">
        <v>5</v>
      </c>
      <c r="AQ521" s="34">
        <v>42228</v>
      </c>
      <c r="AS521" s="46">
        <f t="shared" si="31"/>
        <v>-42228</v>
      </c>
      <c r="AU521" s="25" t="s">
        <v>15</v>
      </c>
    </row>
    <row r="522" spans="2:48">
      <c r="B522" s="25" t="s">
        <v>8967</v>
      </c>
      <c r="C522" s="25" t="s">
        <v>8968</v>
      </c>
      <c r="D522" s="25" t="s">
        <v>3686</v>
      </c>
      <c r="E522" s="25" t="s">
        <v>286</v>
      </c>
      <c r="H522" s="25" t="s">
        <v>8969</v>
      </c>
      <c r="I522" s="25" t="s">
        <v>273</v>
      </c>
      <c r="T522" s="55" t="str">
        <f t="shared" si="30"/>
        <v xml:space="preserve">        </v>
      </c>
      <c r="W522" s="25" t="s">
        <v>6959</v>
      </c>
      <c r="AG522" s="25" t="s">
        <v>8694</v>
      </c>
      <c r="AH522" s="25" t="str">
        <f t="shared" si="29"/>
        <v xml:space="preserve">         Urbanizacion las palmas</v>
      </c>
      <c r="AI522" s="25" t="s">
        <v>61</v>
      </c>
      <c r="AJ522" s="25" t="s">
        <v>61</v>
      </c>
      <c r="AK522" s="25" t="s">
        <v>91</v>
      </c>
      <c r="AL522" s="25" t="s">
        <v>91</v>
      </c>
      <c r="AP522" s="25">
        <v>12</v>
      </c>
      <c r="AQ522" s="34">
        <v>42243</v>
      </c>
      <c r="AS522" s="46">
        <f t="shared" si="31"/>
        <v>-42243</v>
      </c>
      <c r="AU522" s="25" t="s">
        <v>15</v>
      </c>
    </row>
    <row r="523" spans="2:48">
      <c r="B523" s="25" t="s">
        <v>8970</v>
      </c>
      <c r="C523" s="25">
        <v>322999</v>
      </c>
      <c r="D523" s="25" t="s">
        <v>3538</v>
      </c>
      <c r="E523" s="25" t="s">
        <v>286</v>
      </c>
      <c r="H523" s="25" t="s">
        <v>8971</v>
      </c>
      <c r="I523" s="25" t="s">
        <v>8972</v>
      </c>
      <c r="J523" s="25" t="s">
        <v>63</v>
      </c>
      <c r="K523" s="25">
        <v>42</v>
      </c>
      <c r="L523" s="25" t="s">
        <v>83</v>
      </c>
      <c r="N523" s="25">
        <v>26</v>
      </c>
      <c r="O523" s="25" t="s">
        <v>83</v>
      </c>
      <c r="P523" s="25">
        <v>168</v>
      </c>
      <c r="Q523" s="25" t="s">
        <v>66</v>
      </c>
      <c r="S523" s="25" t="s">
        <v>8973</v>
      </c>
      <c r="T523" s="55" t="str">
        <f t="shared" si="30"/>
        <v>KR 42 A  26 A 168 SUR int. 301</v>
      </c>
      <c r="U523" s="25" t="s">
        <v>61</v>
      </c>
      <c r="V523" s="25" t="s">
        <v>61</v>
      </c>
      <c r="W523" s="25" t="s">
        <v>4150</v>
      </c>
      <c r="AH523" s="25" t="str">
        <f t="shared" si="29"/>
        <v xml:space="preserve">         </v>
      </c>
      <c r="AI523" s="25" t="s">
        <v>61</v>
      </c>
      <c r="AJ523" s="25" t="s">
        <v>61</v>
      </c>
      <c r="AK523" s="25" t="s">
        <v>635</v>
      </c>
      <c r="AP523" s="25">
        <v>3</v>
      </c>
      <c r="AQ523" s="34">
        <v>42229</v>
      </c>
      <c r="AS523" s="46">
        <f t="shared" si="31"/>
        <v>-42229</v>
      </c>
      <c r="AU523" s="25" t="s">
        <v>15</v>
      </c>
      <c r="AV523" s="25" t="s">
        <v>8974</v>
      </c>
    </row>
    <row r="524" spans="2:48">
      <c r="B524" s="25" t="s">
        <v>8975</v>
      </c>
      <c r="C524" s="25">
        <v>322861</v>
      </c>
      <c r="D524" s="25" t="s">
        <v>3686</v>
      </c>
      <c r="E524" s="25" t="s">
        <v>286</v>
      </c>
      <c r="H524" s="25" t="s">
        <v>8976</v>
      </c>
      <c r="I524" s="25" t="s">
        <v>3366</v>
      </c>
      <c r="T524" s="55" t="str">
        <f t="shared" si="30"/>
        <v xml:space="preserve">        </v>
      </c>
      <c r="W524" s="25" t="s">
        <v>8977</v>
      </c>
      <c r="X524" s="25" t="s">
        <v>80</v>
      </c>
      <c r="Y524" s="25">
        <v>36</v>
      </c>
      <c r="Z524" s="25" t="s">
        <v>170</v>
      </c>
      <c r="AA524" s="25" t="s">
        <v>66</v>
      </c>
      <c r="AB524" s="25">
        <v>23</v>
      </c>
      <c r="AD524" s="25">
        <v>10</v>
      </c>
      <c r="AH524" s="25" t="str">
        <f t="shared" si="29"/>
        <v xml:space="preserve">CL 36 D SUR 23  10   </v>
      </c>
      <c r="AI524" s="25" t="s">
        <v>61</v>
      </c>
      <c r="AJ524" s="25" t="s">
        <v>61</v>
      </c>
      <c r="AK524" s="25" t="s">
        <v>347</v>
      </c>
      <c r="AP524" s="25">
        <v>10</v>
      </c>
      <c r="AQ524" s="34">
        <v>42228</v>
      </c>
      <c r="AS524" s="46">
        <f t="shared" si="31"/>
        <v>-42228</v>
      </c>
      <c r="AU524" s="25" t="s">
        <v>15</v>
      </c>
    </row>
    <row r="525" spans="2:48">
      <c r="B525" s="25" t="s">
        <v>8978</v>
      </c>
      <c r="C525" s="25">
        <v>118520</v>
      </c>
      <c r="D525" s="25" t="s">
        <v>125</v>
      </c>
      <c r="E525" s="25" t="s">
        <v>286</v>
      </c>
      <c r="H525" s="25" t="s">
        <v>8979</v>
      </c>
      <c r="I525" s="25" t="s">
        <v>8980</v>
      </c>
      <c r="J525" s="25" t="s">
        <v>63</v>
      </c>
      <c r="K525" s="25">
        <v>20</v>
      </c>
      <c r="N525" s="25">
        <v>25</v>
      </c>
      <c r="P525" s="25">
        <v>84</v>
      </c>
      <c r="Q525" s="25" t="s">
        <v>66</v>
      </c>
      <c r="S525" s="25" t="s">
        <v>8981</v>
      </c>
      <c r="T525" s="55" t="str">
        <f t="shared" si="30"/>
        <v>KR 20   25  84 SUR Int. 150</v>
      </c>
      <c r="U525" s="25" t="s">
        <v>61</v>
      </c>
      <c r="V525" s="25">
        <v>3360781</v>
      </c>
      <c r="W525" s="25" t="s">
        <v>8982</v>
      </c>
      <c r="X525" s="25" t="s">
        <v>63</v>
      </c>
      <c r="Y525" s="25">
        <v>20</v>
      </c>
      <c r="AB525" s="25">
        <v>25</v>
      </c>
      <c r="AD525" s="25">
        <v>84</v>
      </c>
      <c r="AE525" s="25" t="s">
        <v>66</v>
      </c>
      <c r="AG525" s="25" t="s">
        <v>8983</v>
      </c>
      <c r="AH525" s="25" t="str">
        <f t="shared" si="29"/>
        <v>KR 20   25  84 SUR  Int. 152</v>
      </c>
      <c r="AI525" s="25" t="s">
        <v>61</v>
      </c>
      <c r="AJ525" s="25" t="s">
        <v>61</v>
      </c>
      <c r="AK525" s="25" t="s">
        <v>184</v>
      </c>
      <c r="AP525" s="25">
        <v>4</v>
      </c>
      <c r="AQ525" s="34">
        <v>42243</v>
      </c>
      <c r="AS525" s="46">
        <f t="shared" si="31"/>
        <v>-42243</v>
      </c>
      <c r="AU525" s="25" t="s">
        <v>15</v>
      </c>
    </row>
    <row r="526" spans="2:48">
      <c r="B526" s="25" t="s">
        <v>8984</v>
      </c>
      <c r="C526" s="25">
        <v>321492</v>
      </c>
      <c r="D526" s="25" t="s">
        <v>3591</v>
      </c>
      <c r="H526" s="25" t="s">
        <v>8985</v>
      </c>
      <c r="I526" s="25" t="s">
        <v>5712</v>
      </c>
      <c r="T526" s="55" t="str">
        <f t="shared" si="30"/>
        <v xml:space="preserve">        </v>
      </c>
      <c r="V526" s="25">
        <v>3158665931</v>
      </c>
      <c r="W526" s="25" t="s">
        <v>8986</v>
      </c>
      <c r="X526" s="25" t="s">
        <v>63</v>
      </c>
      <c r="Y526" s="25">
        <v>25</v>
      </c>
      <c r="Z526" s="25" t="s">
        <v>104</v>
      </c>
      <c r="AB526" s="25">
        <v>27</v>
      </c>
      <c r="AD526" s="25">
        <v>15</v>
      </c>
      <c r="AH526" s="25" t="str">
        <f t="shared" si="29"/>
        <v xml:space="preserve">KR 25 B  27  15   </v>
      </c>
      <c r="AI526" s="25" t="s">
        <v>61</v>
      </c>
      <c r="AJ526" s="25" t="s">
        <v>61</v>
      </c>
      <c r="AK526" s="25" t="s">
        <v>184</v>
      </c>
      <c r="AP526" s="25">
        <v>4</v>
      </c>
      <c r="AQ526" s="34">
        <v>42222</v>
      </c>
      <c r="AS526" s="46">
        <f t="shared" si="31"/>
        <v>-42222</v>
      </c>
      <c r="AU526" s="25" t="s">
        <v>15</v>
      </c>
    </row>
    <row r="527" spans="2:48">
      <c r="B527" s="25" t="s">
        <v>8987</v>
      </c>
      <c r="C527" s="25">
        <v>321913</v>
      </c>
      <c r="D527" s="25" t="s">
        <v>3591</v>
      </c>
      <c r="H527" s="25" t="s">
        <v>8988</v>
      </c>
      <c r="I527" s="25" t="s">
        <v>8989</v>
      </c>
      <c r="J527" s="25" t="s">
        <v>63</v>
      </c>
      <c r="K527" s="25">
        <v>26</v>
      </c>
      <c r="N527" s="25">
        <v>40</v>
      </c>
      <c r="O527" s="25" t="s">
        <v>315</v>
      </c>
      <c r="P527" s="25">
        <v>29</v>
      </c>
      <c r="Q527" s="25" t="s">
        <v>66</v>
      </c>
      <c r="T527" s="55" t="str">
        <f t="shared" si="30"/>
        <v xml:space="preserve">KR 26   40 E 29 SUR </v>
      </c>
      <c r="U527" s="25" t="s">
        <v>61</v>
      </c>
      <c r="V527" s="25">
        <v>3329376</v>
      </c>
      <c r="W527" s="25" t="s">
        <v>8990</v>
      </c>
      <c r="X527" s="25" t="s">
        <v>80</v>
      </c>
      <c r="Y527" s="25">
        <v>38</v>
      </c>
      <c r="Z527" s="25" t="s">
        <v>83</v>
      </c>
      <c r="AA527" s="25" t="s">
        <v>66</v>
      </c>
      <c r="AB527" s="25">
        <v>41</v>
      </c>
      <c r="AD527" s="25">
        <v>10</v>
      </c>
      <c r="AH527" s="25" t="str">
        <f t="shared" si="29"/>
        <v xml:space="preserve">CL 38 A SUR 41  10   </v>
      </c>
      <c r="AI527" s="25" t="s">
        <v>61</v>
      </c>
      <c r="AJ527" s="25" t="s">
        <v>61</v>
      </c>
      <c r="AK527" s="25" t="s">
        <v>147</v>
      </c>
      <c r="AP527" s="25">
        <v>9</v>
      </c>
      <c r="AQ527" s="34">
        <v>42226</v>
      </c>
      <c r="AS527" s="46">
        <f t="shared" si="31"/>
        <v>-42226</v>
      </c>
      <c r="AU527" s="25" t="s">
        <v>1735</v>
      </c>
    </row>
    <row r="528" spans="2:48">
      <c r="B528" s="25" t="s">
        <v>8991</v>
      </c>
      <c r="C528" s="25">
        <v>321918</v>
      </c>
      <c r="E528" s="25" t="s">
        <v>58</v>
      </c>
      <c r="H528" s="25" t="s">
        <v>1846</v>
      </c>
      <c r="I528" s="25" t="s">
        <v>3366</v>
      </c>
      <c r="T528" s="55"/>
      <c r="W528" s="25" t="s">
        <v>4150</v>
      </c>
      <c r="X528" s="25" t="s">
        <v>80</v>
      </c>
      <c r="Y528" s="25">
        <v>48</v>
      </c>
      <c r="Z528" s="25" t="s">
        <v>81</v>
      </c>
      <c r="AA528" s="25" t="s">
        <v>66</v>
      </c>
      <c r="AB528" s="25">
        <v>42</v>
      </c>
      <c r="AD528" s="25">
        <v>23</v>
      </c>
      <c r="AF528" s="25" t="s">
        <v>8992</v>
      </c>
      <c r="AG528" s="25" t="s">
        <v>8993</v>
      </c>
      <c r="AH528" s="25" t="str">
        <f t="shared" si="29"/>
        <v>CL 48 C SUR 42  23  Bloque 3,2 Apto 102</v>
      </c>
      <c r="AI528" s="25" t="s">
        <v>61</v>
      </c>
      <c r="AJ528" s="25" t="s">
        <v>61</v>
      </c>
      <c r="AK528" s="25" t="s">
        <v>225</v>
      </c>
      <c r="AP528" s="25">
        <v>7</v>
      </c>
      <c r="AQ528" s="34">
        <v>42243</v>
      </c>
      <c r="AS528" s="46">
        <f t="shared" si="31"/>
        <v>-42243</v>
      </c>
      <c r="AU528" s="25" t="s">
        <v>15</v>
      </c>
    </row>
    <row r="529" spans="2:48">
      <c r="B529" s="25" t="s">
        <v>8994</v>
      </c>
      <c r="C529" s="25">
        <v>324985</v>
      </c>
      <c r="D529" s="25" t="s">
        <v>3928</v>
      </c>
      <c r="H529" s="25" t="s">
        <v>8995</v>
      </c>
      <c r="I529" s="25" t="s">
        <v>2959</v>
      </c>
      <c r="T529" s="55" t="str">
        <f t="shared" si="30"/>
        <v xml:space="preserve">        </v>
      </c>
      <c r="U529" s="25" t="s">
        <v>61</v>
      </c>
      <c r="V529" s="25" t="s">
        <v>61</v>
      </c>
      <c r="W529" s="25" t="s">
        <v>4150</v>
      </c>
      <c r="X529" s="25" t="s">
        <v>63</v>
      </c>
      <c r="Y529" s="25">
        <v>29</v>
      </c>
      <c r="Z529" s="25" t="s">
        <v>83</v>
      </c>
      <c r="AB529" s="25">
        <v>39</v>
      </c>
      <c r="AH529" s="25" t="str">
        <f t="shared" si="29"/>
        <v xml:space="preserve">KR 29 A  39     </v>
      </c>
      <c r="AI529" s="25" t="s">
        <v>61</v>
      </c>
      <c r="AJ529" s="25" t="s">
        <v>61</v>
      </c>
      <c r="AK529" s="25" t="s">
        <v>276</v>
      </c>
      <c r="AP529" s="25">
        <v>5</v>
      </c>
      <c r="AQ529" s="34">
        <v>42236</v>
      </c>
      <c r="AS529" s="46">
        <f t="shared" si="31"/>
        <v>-42236</v>
      </c>
      <c r="AU529" s="25" t="s">
        <v>1735</v>
      </c>
    </row>
    <row r="530" spans="2:48">
      <c r="B530" s="25" t="s">
        <v>8996</v>
      </c>
      <c r="C530" s="25">
        <v>323850</v>
      </c>
      <c r="E530" s="25" t="s">
        <v>58</v>
      </c>
      <c r="H530" s="25" t="s">
        <v>8997</v>
      </c>
      <c r="I530" s="25" t="s">
        <v>3366</v>
      </c>
      <c r="T530" s="55"/>
      <c r="U530" s="25" t="s">
        <v>61</v>
      </c>
      <c r="V530" s="25" t="s">
        <v>61</v>
      </c>
      <c r="W530" s="25" t="s">
        <v>4150</v>
      </c>
      <c r="X530" s="25" t="s">
        <v>63</v>
      </c>
      <c r="Y530" s="25">
        <v>24</v>
      </c>
      <c r="Z530" s="25" t="s">
        <v>315</v>
      </c>
      <c r="AB530" s="25">
        <v>40</v>
      </c>
      <c r="AD530" s="25">
        <v>42</v>
      </c>
      <c r="AE530" s="25" t="s">
        <v>66</v>
      </c>
      <c r="AF530" s="25" t="s">
        <v>1857</v>
      </c>
      <c r="AH530" s="25" t="str">
        <f t="shared" si="29"/>
        <v xml:space="preserve">KR 24 E  40  42 SUR piso 2 </v>
      </c>
      <c r="AI530" s="25" t="s">
        <v>61</v>
      </c>
      <c r="AJ530" s="25" t="s">
        <v>61</v>
      </c>
      <c r="AK530" s="25" t="s">
        <v>74</v>
      </c>
      <c r="AP530" s="25">
        <v>6</v>
      </c>
      <c r="AQ530" s="34">
        <v>42243</v>
      </c>
      <c r="AS530" s="46">
        <f t="shared" si="31"/>
        <v>-42243</v>
      </c>
      <c r="AU530" s="25" t="s">
        <v>1735</v>
      </c>
    </row>
    <row r="531" spans="2:48">
      <c r="B531" s="25" t="s">
        <v>8998</v>
      </c>
      <c r="C531" s="25">
        <v>326856</v>
      </c>
      <c r="D531" s="25" t="s">
        <v>3591</v>
      </c>
      <c r="H531" s="25" t="s">
        <v>8999</v>
      </c>
      <c r="I531" s="25" t="s">
        <v>3366</v>
      </c>
      <c r="T531" s="55" t="str">
        <f t="shared" si="30"/>
        <v xml:space="preserve">        </v>
      </c>
      <c r="U531" s="25" t="s">
        <v>61</v>
      </c>
      <c r="V531" s="25" t="s">
        <v>61</v>
      </c>
      <c r="W531" s="25" t="s">
        <v>9000</v>
      </c>
      <c r="X531" s="25" t="s">
        <v>63</v>
      </c>
      <c r="Y531" s="25">
        <v>38</v>
      </c>
      <c r="AB531" s="25">
        <v>40</v>
      </c>
      <c r="AC531" s="25" t="s">
        <v>104</v>
      </c>
      <c r="AD531" s="25">
        <v>98</v>
      </c>
      <c r="AE531" s="25" t="s">
        <v>66</v>
      </c>
      <c r="AH531" s="25" t="str">
        <f t="shared" si="29"/>
        <v xml:space="preserve">KR 38   40 B 98 SUR  </v>
      </c>
      <c r="AI531" s="25" t="s">
        <v>61</v>
      </c>
      <c r="AJ531" s="25" t="s">
        <v>61</v>
      </c>
      <c r="AK531" s="25" t="s">
        <v>67</v>
      </c>
      <c r="AP531" s="25">
        <v>7</v>
      </c>
      <c r="AQ531" s="34">
        <v>42243</v>
      </c>
      <c r="AS531" s="46">
        <f t="shared" si="31"/>
        <v>-42243</v>
      </c>
      <c r="AU531" s="25" t="s">
        <v>15</v>
      </c>
    </row>
    <row r="532" spans="2:48">
      <c r="B532" s="25" t="s">
        <v>9001</v>
      </c>
      <c r="C532" s="25">
        <v>326461</v>
      </c>
      <c r="D532" s="25" t="s">
        <v>3686</v>
      </c>
      <c r="H532" s="25" t="s">
        <v>9002</v>
      </c>
      <c r="I532" s="25" t="s">
        <v>3366</v>
      </c>
      <c r="T532" s="55" t="str">
        <f t="shared" si="30"/>
        <v xml:space="preserve">        </v>
      </c>
      <c r="U532" s="25" t="s">
        <v>61</v>
      </c>
      <c r="V532" s="25" t="s">
        <v>61</v>
      </c>
      <c r="W532" s="25" t="s">
        <v>4150</v>
      </c>
      <c r="X532" s="25" t="s">
        <v>63</v>
      </c>
      <c r="Y532" s="25">
        <v>36</v>
      </c>
      <c r="AB532" s="25">
        <v>39</v>
      </c>
      <c r="AD532" s="25">
        <v>28</v>
      </c>
      <c r="AH532" s="25" t="str">
        <f t="shared" si="29"/>
        <v xml:space="preserve">KR 36   39  28   </v>
      </c>
      <c r="AI532" s="25" t="s">
        <v>61</v>
      </c>
      <c r="AJ532" s="25" t="s">
        <v>61</v>
      </c>
      <c r="AK532" s="25" t="s">
        <v>211</v>
      </c>
      <c r="AP532" s="25">
        <v>9</v>
      </c>
      <c r="AQ532" s="34">
        <v>42243</v>
      </c>
      <c r="AS532" s="46">
        <f t="shared" si="31"/>
        <v>-42243</v>
      </c>
      <c r="AU532" s="25" t="s">
        <v>15</v>
      </c>
    </row>
    <row r="533" spans="2:48">
      <c r="B533" s="25" t="s">
        <v>9003</v>
      </c>
      <c r="C533" s="25">
        <v>326873</v>
      </c>
      <c r="D533" s="25" t="s">
        <v>3591</v>
      </c>
      <c r="H533" s="25" t="s">
        <v>9004</v>
      </c>
      <c r="I533" s="25" t="s">
        <v>2959</v>
      </c>
      <c r="T533" s="55" t="str">
        <f t="shared" si="30"/>
        <v xml:space="preserve">        </v>
      </c>
      <c r="U533" s="25" t="s">
        <v>61</v>
      </c>
      <c r="V533" s="25" t="s">
        <v>61</v>
      </c>
      <c r="W533" s="25" t="s">
        <v>9005</v>
      </c>
      <c r="X533" s="25" t="s">
        <v>63</v>
      </c>
      <c r="Y533" s="25">
        <v>24</v>
      </c>
      <c r="Z533" s="25" t="s">
        <v>104</v>
      </c>
      <c r="AB533" s="25">
        <v>41</v>
      </c>
      <c r="AC533" s="25" t="s">
        <v>104</v>
      </c>
      <c r="AE533" s="25" t="s">
        <v>66</v>
      </c>
      <c r="AG533" s="25" t="s">
        <v>9006</v>
      </c>
      <c r="AH533" s="25" t="str">
        <f t="shared" si="29"/>
        <v>KR 24 B  41 B  SUR  int. 103</v>
      </c>
      <c r="AI533" s="25" t="s">
        <v>61</v>
      </c>
      <c r="AJ533" s="25" t="s">
        <v>61</v>
      </c>
      <c r="AK533" s="25" t="s">
        <v>322</v>
      </c>
      <c r="AP533" s="25">
        <v>6</v>
      </c>
      <c r="AQ533" s="34">
        <v>42243</v>
      </c>
      <c r="AS533" s="46">
        <f t="shared" si="31"/>
        <v>-42243</v>
      </c>
      <c r="AU533" s="25" t="s">
        <v>15</v>
      </c>
    </row>
    <row r="534" spans="2:48">
      <c r="B534" s="25" t="s">
        <v>9007</v>
      </c>
      <c r="C534" s="25">
        <v>326871</v>
      </c>
      <c r="D534" s="25" t="s">
        <v>3686</v>
      </c>
      <c r="H534" s="25" t="s">
        <v>9008</v>
      </c>
      <c r="I534" s="25" t="s">
        <v>3366</v>
      </c>
      <c r="T534" s="55" t="str">
        <f t="shared" si="30"/>
        <v xml:space="preserve">        </v>
      </c>
      <c r="U534" s="25" t="s">
        <v>61</v>
      </c>
      <c r="V534" s="25" t="s">
        <v>61</v>
      </c>
      <c r="W534" s="25" t="s">
        <v>9009</v>
      </c>
      <c r="X534" s="25" t="s">
        <v>80</v>
      </c>
      <c r="Y534" s="25">
        <v>41</v>
      </c>
      <c r="Z534" s="25" t="s">
        <v>83</v>
      </c>
      <c r="AA534" s="25" t="s">
        <v>66</v>
      </c>
      <c r="AB534" s="25">
        <v>26</v>
      </c>
      <c r="AD534" s="25">
        <v>158</v>
      </c>
      <c r="AH534" s="25" t="str">
        <f t="shared" si="29"/>
        <v xml:space="preserve">CL 41 A SUR 26  158   </v>
      </c>
      <c r="AI534" s="25" t="s">
        <v>61</v>
      </c>
      <c r="AJ534" s="25">
        <v>2766012</v>
      </c>
      <c r="AK534" s="25" t="s">
        <v>322</v>
      </c>
      <c r="AP534" s="25">
        <v>6</v>
      </c>
      <c r="AQ534" s="34">
        <v>42243</v>
      </c>
      <c r="AS534" s="46">
        <f t="shared" si="31"/>
        <v>-42243</v>
      </c>
      <c r="AU534" s="25" t="s">
        <v>15</v>
      </c>
      <c r="AV534" s="25" t="s">
        <v>9010</v>
      </c>
    </row>
    <row r="535" spans="2:48">
      <c r="B535" s="25" t="s">
        <v>9011</v>
      </c>
      <c r="C535" s="25">
        <v>322523</v>
      </c>
      <c r="E535" s="25" t="s">
        <v>101</v>
      </c>
      <c r="H535" s="25" t="s">
        <v>7805</v>
      </c>
      <c r="I535" s="25" t="s">
        <v>3366</v>
      </c>
      <c r="T535" s="55" t="str">
        <f t="shared" si="30"/>
        <v xml:space="preserve">        </v>
      </c>
      <c r="U535" s="25" t="s">
        <v>61</v>
      </c>
      <c r="V535" s="25" t="s">
        <v>61</v>
      </c>
      <c r="W535" s="25" t="s">
        <v>82</v>
      </c>
      <c r="X535" s="25" t="s">
        <v>80</v>
      </c>
      <c r="Y535" s="25">
        <v>36</v>
      </c>
      <c r="AA535" s="25" t="s">
        <v>66</v>
      </c>
      <c r="AB535" s="25">
        <v>39</v>
      </c>
      <c r="AH535" s="25" t="str">
        <f t="shared" si="29"/>
        <v xml:space="preserve">CL 36  SUR 39     </v>
      </c>
      <c r="AI535" s="25" t="s">
        <v>61</v>
      </c>
      <c r="AJ535" s="25" t="s">
        <v>61</v>
      </c>
      <c r="AK535" s="25" t="s">
        <v>232</v>
      </c>
      <c r="AP535" s="25">
        <v>9</v>
      </c>
      <c r="AQ535" s="34">
        <v>42228</v>
      </c>
      <c r="AS535" s="46">
        <f t="shared" si="31"/>
        <v>-42228</v>
      </c>
      <c r="AU535" s="25" t="s">
        <v>15</v>
      </c>
    </row>
    <row r="536" spans="2:48">
      <c r="B536" s="25" t="s">
        <v>9012</v>
      </c>
      <c r="C536" s="25">
        <v>322522</v>
      </c>
      <c r="E536" s="25" t="s">
        <v>101</v>
      </c>
      <c r="H536" s="25" t="s">
        <v>7805</v>
      </c>
      <c r="I536" s="25" t="s">
        <v>3366</v>
      </c>
      <c r="T536" s="55"/>
      <c r="U536" s="25" t="s">
        <v>61</v>
      </c>
      <c r="V536" s="25" t="s">
        <v>61</v>
      </c>
      <c r="W536" s="25" t="s">
        <v>4150</v>
      </c>
      <c r="X536" s="25" t="s">
        <v>63</v>
      </c>
      <c r="Y536" s="25">
        <v>40</v>
      </c>
      <c r="AB536" s="25">
        <v>36</v>
      </c>
      <c r="AD536" s="25">
        <v>9</v>
      </c>
      <c r="AF536" s="25" t="s">
        <v>9013</v>
      </c>
      <c r="AH536" s="25" t="str">
        <f t="shared" si="29"/>
        <v xml:space="preserve">KR 40   36  9  frente ap3 </v>
      </c>
      <c r="AI536" s="25" t="s">
        <v>61</v>
      </c>
      <c r="AJ536" s="25" t="s">
        <v>61</v>
      </c>
      <c r="AK536" s="25" t="s">
        <v>147</v>
      </c>
      <c r="AP536" s="25">
        <v>9</v>
      </c>
      <c r="AQ536" s="34">
        <v>42228</v>
      </c>
      <c r="AS536" s="46">
        <f t="shared" si="31"/>
        <v>-42228</v>
      </c>
      <c r="AU536" s="25" t="s">
        <v>15</v>
      </c>
    </row>
    <row r="537" spans="2:48">
      <c r="B537" s="25" t="s">
        <v>9014</v>
      </c>
      <c r="C537" s="25">
        <v>322521</v>
      </c>
      <c r="E537" s="25" t="s">
        <v>101</v>
      </c>
      <c r="H537" s="25" t="s">
        <v>7805</v>
      </c>
      <c r="I537" s="25" t="s">
        <v>3366</v>
      </c>
      <c r="T537" s="55"/>
      <c r="U537" s="25" t="s">
        <v>61</v>
      </c>
      <c r="V537" s="25" t="s">
        <v>61</v>
      </c>
      <c r="W537" s="25" t="s">
        <v>4150</v>
      </c>
      <c r="X537" s="25" t="s">
        <v>80</v>
      </c>
      <c r="Y537" s="25">
        <v>36</v>
      </c>
      <c r="AA537" s="25" t="s">
        <v>66</v>
      </c>
      <c r="AB537" s="25">
        <v>38</v>
      </c>
      <c r="AD537" s="25">
        <v>45</v>
      </c>
      <c r="AF537" s="25" t="s">
        <v>9015</v>
      </c>
      <c r="AH537" s="25" t="str">
        <f t="shared" si="29"/>
        <v xml:space="preserve">CL 36  SUR 38  45  pisos 2,3,4 </v>
      </c>
      <c r="AI537" s="25" t="s">
        <v>61</v>
      </c>
      <c r="AJ537" s="25" t="s">
        <v>61</v>
      </c>
      <c r="AK537" s="25" t="s">
        <v>232</v>
      </c>
      <c r="AP537" s="25">
        <v>9</v>
      </c>
      <c r="AQ537" s="34">
        <v>42228</v>
      </c>
      <c r="AS537" s="46">
        <f t="shared" si="31"/>
        <v>-42228</v>
      </c>
      <c r="AU537" s="25" t="s">
        <v>15</v>
      </c>
    </row>
    <row r="538" spans="2:48">
      <c r="B538" s="25" t="s">
        <v>9016</v>
      </c>
      <c r="C538" s="25">
        <v>322520</v>
      </c>
      <c r="E538" s="25" t="s">
        <v>101</v>
      </c>
      <c r="H538" s="25" t="s">
        <v>7805</v>
      </c>
      <c r="I538" s="25" t="s">
        <v>3366</v>
      </c>
      <c r="T538" s="55" t="str">
        <f t="shared" si="30"/>
        <v xml:space="preserve">        </v>
      </c>
      <c r="U538" s="25" t="s">
        <v>61</v>
      </c>
      <c r="V538" s="25" t="s">
        <v>61</v>
      </c>
      <c r="W538" s="25" t="s">
        <v>4150</v>
      </c>
      <c r="X538" s="25" t="s">
        <v>80</v>
      </c>
      <c r="Y538" s="25">
        <v>39</v>
      </c>
      <c r="AA538" s="25" t="s">
        <v>66</v>
      </c>
      <c r="AB538" s="25">
        <v>33</v>
      </c>
      <c r="AD538" s="25">
        <v>42</v>
      </c>
      <c r="AH538" s="25" t="str">
        <f t="shared" si="29"/>
        <v xml:space="preserve">CL 39  SUR 33  42   </v>
      </c>
      <c r="AI538" s="25" t="s">
        <v>61</v>
      </c>
      <c r="AJ538" s="25" t="s">
        <v>61</v>
      </c>
      <c r="AK538" s="25" t="s">
        <v>211</v>
      </c>
      <c r="AP538" s="25">
        <v>9</v>
      </c>
      <c r="AQ538" s="34">
        <v>42228</v>
      </c>
      <c r="AS538" s="46">
        <f t="shared" si="31"/>
        <v>-42228</v>
      </c>
      <c r="AU538" s="25" t="s">
        <v>15</v>
      </c>
    </row>
    <row r="539" spans="2:48">
      <c r="B539" s="25" t="s">
        <v>9017</v>
      </c>
      <c r="C539" s="25">
        <v>322511</v>
      </c>
      <c r="E539" s="25" t="s">
        <v>101</v>
      </c>
      <c r="H539" s="25" t="s">
        <v>7805</v>
      </c>
      <c r="I539" s="25" t="s">
        <v>3366</v>
      </c>
      <c r="T539" s="55" t="str">
        <f t="shared" si="30"/>
        <v xml:space="preserve">        </v>
      </c>
      <c r="U539" s="25" t="s">
        <v>61</v>
      </c>
      <c r="V539" s="25" t="s">
        <v>61</v>
      </c>
      <c r="W539" s="25" t="s">
        <v>4150</v>
      </c>
      <c r="X539" s="25" t="s">
        <v>80</v>
      </c>
      <c r="Y539" s="25">
        <v>33</v>
      </c>
      <c r="Z539" s="25" t="s">
        <v>104</v>
      </c>
      <c r="AA539" s="25" t="s">
        <v>66</v>
      </c>
      <c r="AB539" s="25">
        <v>43</v>
      </c>
      <c r="AC539" s="25" t="s">
        <v>83</v>
      </c>
      <c r="AD539" s="25">
        <v>15</v>
      </c>
      <c r="AH539" s="25" t="str">
        <f t="shared" si="29"/>
        <v xml:space="preserve">CL 33 B SUR 43 A 15   </v>
      </c>
      <c r="AI539" s="25" t="s">
        <v>61</v>
      </c>
      <c r="AJ539" s="25" t="s">
        <v>61</v>
      </c>
      <c r="AK539" s="25" t="s">
        <v>615</v>
      </c>
      <c r="AP539" s="25">
        <v>2</v>
      </c>
      <c r="AQ539" s="34">
        <v>42244</v>
      </c>
      <c r="AS539" s="46">
        <f t="shared" si="31"/>
        <v>-42244</v>
      </c>
      <c r="AU539" s="25" t="s">
        <v>15</v>
      </c>
    </row>
    <row r="540" spans="2:48">
      <c r="B540" s="25" t="s">
        <v>9018</v>
      </c>
      <c r="C540" s="25">
        <v>322509</v>
      </c>
      <c r="E540" s="25" t="s">
        <v>101</v>
      </c>
      <c r="H540" s="25" t="s">
        <v>7805</v>
      </c>
      <c r="I540" s="25" t="s">
        <v>3366</v>
      </c>
      <c r="T540" s="55" t="str">
        <f t="shared" si="30"/>
        <v xml:space="preserve">        </v>
      </c>
      <c r="U540" s="25" t="s">
        <v>61</v>
      </c>
      <c r="V540" s="25" t="s">
        <v>61</v>
      </c>
      <c r="W540" s="25" t="s">
        <v>4150</v>
      </c>
      <c r="X540" s="25" t="s">
        <v>80</v>
      </c>
      <c r="Y540" s="25">
        <v>36</v>
      </c>
      <c r="AA540" s="25" t="s">
        <v>66</v>
      </c>
      <c r="AB540" s="25">
        <v>38</v>
      </c>
      <c r="AD540" s="25">
        <v>47</v>
      </c>
      <c r="AH540" s="25" t="str">
        <f t="shared" si="29"/>
        <v xml:space="preserve">CL 36  SUR 38  47   </v>
      </c>
      <c r="AI540" s="25" t="s">
        <v>61</v>
      </c>
      <c r="AJ540" s="25" t="s">
        <v>61</v>
      </c>
      <c r="AK540" s="25" t="s">
        <v>232</v>
      </c>
      <c r="AP540" s="25">
        <v>9</v>
      </c>
      <c r="AQ540" s="34">
        <v>42228</v>
      </c>
      <c r="AS540" s="46">
        <f t="shared" si="31"/>
        <v>-42228</v>
      </c>
      <c r="AU540" s="25" t="s">
        <v>15</v>
      </c>
    </row>
    <row r="541" spans="2:48">
      <c r="B541" s="25" t="s">
        <v>9019</v>
      </c>
      <c r="C541" s="25">
        <v>327511</v>
      </c>
      <c r="D541" s="25" t="s">
        <v>94</v>
      </c>
      <c r="H541" s="25" t="s">
        <v>9020</v>
      </c>
      <c r="I541" s="25" t="s">
        <v>3870</v>
      </c>
      <c r="T541" s="55" t="str">
        <f t="shared" si="30"/>
        <v xml:space="preserve">        </v>
      </c>
      <c r="U541" s="25" t="s">
        <v>61</v>
      </c>
      <c r="V541" s="25" t="s">
        <v>61</v>
      </c>
      <c r="W541" s="25" t="s">
        <v>4150</v>
      </c>
      <c r="X541" s="25" t="s">
        <v>146</v>
      </c>
      <c r="Y541" s="25">
        <v>34</v>
      </c>
      <c r="Z541" s="25" t="s">
        <v>104</v>
      </c>
      <c r="AA541" s="25" t="s">
        <v>66</v>
      </c>
      <c r="AB541" s="25">
        <v>32</v>
      </c>
      <c r="AC541" s="25" t="s">
        <v>104</v>
      </c>
      <c r="AD541" s="25">
        <v>36</v>
      </c>
      <c r="AH541" s="25" t="str">
        <f t="shared" si="29"/>
        <v xml:space="preserve">TR 34 B SUR 32 B 36   </v>
      </c>
      <c r="AI541" s="25" t="s">
        <v>61</v>
      </c>
      <c r="AJ541" s="25" t="s">
        <v>61</v>
      </c>
      <c r="AK541" s="25" t="s">
        <v>232</v>
      </c>
      <c r="AP541" s="25">
        <v>9</v>
      </c>
      <c r="AQ541" s="34">
        <v>42244</v>
      </c>
      <c r="AS541" s="46">
        <f t="shared" si="31"/>
        <v>-42244</v>
      </c>
      <c r="AU541" s="25" t="s">
        <v>15</v>
      </c>
    </row>
    <row r="542" spans="2:48">
      <c r="B542" s="25" t="s">
        <v>9021</v>
      </c>
      <c r="C542" s="25">
        <v>327823</v>
      </c>
      <c r="D542" s="25" t="s">
        <v>3686</v>
      </c>
      <c r="E542" s="25" t="s">
        <v>286</v>
      </c>
      <c r="H542" s="25" t="s">
        <v>9022</v>
      </c>
      <c r="I542" s="25" t="s">
        <v>3366</v>
      </c>
      <c r="T542" s="55" t="str">
        <f t="shared" si="30"/>
        <v xml:space="preserve">        </v>
      </c>
      <c r="U542" s="25" t="s">
        <v>61</v>
      </c>
      <c r="V542" s="25" t="s">
        <v>61</v>
      </c>
      <c r="W542" s="25" t="s">
        <v>9023</v>
      </c>
      <c r="X542" s="25" t="s">
        <v>63</v>
      </c>
      <c r="Y542" s="25">
        <v>27</v>
      </c>
      <c r="AB542" s="25">
        <v>36</v>
      </c>
      <c r="AD542" s="25">
        <v>151</v>
      </c>
      <c r="AE542" s="25" t="s">
        <v>66</v>
      </c>
      <c r="AH542" s="25" t="str">
        <f t="shared" si="29"/>
        <v xml:space="preserve">KR 27   36  151 SUR  </v>
      </c>
      <c r="AI542" s="25" t="s">
        <v>61</v>
      </c>
      <c r="AJ542" s="25" t="s">
        <v>61</v>
      </c>
      <c r="AK542" s="25" t="s">
        <v>311</v>
      </c>
      <c r="AP542" s="25">
        <v>3</v>
      </c>
      <c r="AQ542" s="34">
        <v>42244</v>
      </c>
      <c r="AS542" s="46">
        <f t="shared" si="31"/>
        <v>-42244</v>
      </c>
      <c r="AU542" s="25" t="s">
        <v>15</v>
      </c>
      <c r="AV542" s="25" t="s">
        <v>9024</v>
      </c>
    </row>
    <row r="543" spans="2:48">
      <c r="B543" s="25" t="s">
        <v>9025</v>
      </c>
      <c r="C543" s="25">
        <v>327822</v>
      </c>
      <c r="D543" s="25" t="s">
        <v>3686</v>
      </c>
      <c r="E543" s="25" t="s">
        <v>286</v>
      </c>
      <c r="H543" s="25" t="s">
        <v>9022</v>
      </c>
      <c r="I543" s="25" t="s">
        <v>3366</v>
      </c>
      <c r="T543" s="55" t="str">
        <f t="shared" si="30"/>
        <v xml:space="preserve">        </v>
      </c>
      <c r="U543" s="25" t="s">
        <v>61</v>
      </c>
      <c r="V543" s="25" t="s">
        <v>61</v>
      </c>
      <c r="W543" s="25" t="s">
        <v>9026</v>
      </c>
      <c r="X543" s="25" t="s">
        <v>80</v>
      </c>
      <c r="Y543" s="25">
        <v>39</v>
      </c>
      <c r="AA543" s="25" t="s">
        <v>66</v>
      </c>
      <c r="AB543" s="25">
        <v>38</v>
      </c>
      <c r="AC543" s="25" t="s">
        <v>83</v>
      </c>
      <c r="AD543" s="25">
        <v>23</v>
      </c>
      <c r="AH543" s="25" t="str">
        <f t="shared" si="29"/>
        <v xml:space="preserve">CL 39  SUR 38 A 23   </v>
      </c>
      <c r="AI543" s="25" t="s">
        <v>61</v>
      </c>
      <c r="AJ543" s="25" t="s">
        <v>61</v>
      </c>
      <c r="AK543" s="25" t="s">
        <v>147</v>
      </c>
      <c r="AP543" s="25">
        <v>9</v>
      </c>
      <c r="AQ543" s="34">
        <v>42244</v>
      </c>
      <c r="AS543" s="46">
        <f t="shared" si="31"/>
        <v>-42244</v>
      </c>
      <c r="AU543" s="25" t="s">
        <v>15</v>
      </c>
    </row>
    <row r="544" spans="2:48">
      <c r="B544" s="25" t="s">
        <v>9027</v>
      </c>
      <c r="C544" s="25">
        <v>328669</v>
      </c>
      <c r="E544" s="25" t="s">
        <v>101</v>
      </c>
      <c r="H544" s="25" t="s">
        <v>7805</v>
      </c>
      <c r="I544" s="25" t="s">
        <v>3050</v>
      </c>
      <c r="T544" s="55"/>
      <c r="U544" s="25" t="s">
        <v>61</v>
      </c>
      <c r="V544" s="25" t="s">
        <v>61</v>
      </c>
      <c r="W544" s="25" t="s">
        <v>82</v>
      </c>
      <c r="X544" s="25" t="s">
        <v>63</v>
      </c>
      <c r="Y544" s="25">
        <v>34</v>
      </c>
      <c r="AB544" s="25">
        <v>38</v>
      </c>
      <c r="AC544" s="25" t="s">
        <v>83</v>
      </c>
      <c r="AD544" s="25">
        <v>55</v>
      </c>
      <c r="AE544" s="25" t="s">
        <v>66</v>
      </c>
      <c r="AF544" s="25" t="s">
        <v>9028</v>
      </c>
      <c r="AH544" s="25" t="str">
        <f t="shared" si="29"/>
        <v xml:space="preserve">KR 34   38 A 55 SUR contiguo a esta direccion </v>
      </c>
      <c r="AI544" s="25" t="s">
        <v>61</v>
      </c>
      <c r="AJ544" s="25" t="s">
        <v>61</v>
      </c>
      <c r="AK544" s="25" t="s">
        <v>211</v>
      </c>
      <c r="AP544" s="25">
        <v>9</v>
      </c>
      <c r="AQ544" s="34">
        <v>42248</v>
      </c>
      <c r="AS544" s="46">
        <f t="shared" si="31"/>
        <v>-42248</v>
      </c>
      <c r="AU544" s="25" t="s">
        <v>15</v>
      </c>
    </row>
    <row r="545" spans="2:47">
      <c r="B545" s="25" t="s">
        <v>9029</v>
      </c>
      <c r="C545" s="25">
        <v>328668</v>
      </c>
      <c r="E545" s="25" t="s">
        <v>101</v>
      </c>
      <c r="H545" s="25" t="s">
        <v>7805</v>
      </c>
      <c r="I545" s="25" t="s">
        <v>3050</v>
      </c>
      <c r="T545" s="55" t="str">
        <f t="shared" si="30"/>
        <v xml:space="preserve">        </v>
      </c>
      <c r="U545" s="25" t="s">
        <v>61</v>
      </c>
      <c r="V545" s="25" t="s">
        <v>61</v>
      </c>
      <c r="W545" s="25" t="s">
        <v>9030</v>
      </c>
      <c r="X545" s="25" t="s">
        <v>80</v>
      </c>
      <c r="Y545" s="25">
        <v>36</v>
      </c>
      <c r="AA545" s="25" t="s">
        <v>66</v>
      </c>
      <c r="AB545" s="25">
        <v>37</v>
      </c>
      <c r="AD545" s="25">
        <v>32</v>
      </c>
      <c r="AH545" s="25" t="str">
        <f t="shared" si="29"/>
        <v xml:space="preserve">CL 36  SUR 37  32   </v>
      </c>
      <c r="AI545" s="25" t="s">
        <v>61</v>
      </c>
      <c r="AJ545" s="25" t="s">
        <v>61</v>
      </c>
      <c r="AK545" s="25" t="s">
        <v>232</v>
      </c>
      <c r="AP545" s="25">
        <v>9</v>
      </c>
      <c r="AQ545" s="34">
        <v>42248</v>
      </c>
      <c r="AS545" s="46">
        <f t="shared" si="31"/>
        <v>-42248</v>
      </c>
      <c r="AU545" s="25" t="s">
        <v>1735</v>
      </c>
    </row>
    <row r="546" spans="2:47">
      <c r="B546" s="25" t="s">
        <v>9031</v>
      </c>
      <c r="C546" s="25">
        <v>328665</v>
      </c>
      <c r="E546" s="25" t="s">
        <v>101</v>
      </c>
      <c r="H546" s="25" t="s">
        <v>7805</v>
      </c>
      <c r="I546" s="25" t="s">
        <v>3050</v>
      </c>
      <c r="T546" s="55" t="str">
        <f t="shared" si="30"/>
        <v xml:space="preserve">        </v>
      </c>
      <c r="U546" s="25" t="s">
        <v>61</v>
      </c>
      <c r="V546" s="25" t="s">
        <v>61</v>
      </c>
      <c r="W546" s="25" t="s">
        <v>9032</v>
      </c>
      <c r="X546" s="25" t="s">
        <v>63</v>
      </c>
      <c r="Y546" s="25">
        <v>43</v>
      </c>
      <c r="AB546" s="25">
        <v>36</v>
      </c>
      <c r="AD546" s="25">
        <v>11</v>
      </c>
      <c r="AE546" s="25" t="s">
        <v>66</v>
      </c>
      <c r="AH546" s="25" t="str">
        <f t="shared" si="29"/>
        <v xml:space="preserve">KR 43   36  11 SUR  </v>
      </c>
      <c r="AI546" s="25" t="s">
        <v>61</v>
      </c>
      <c r="AJ546" s="25" t="s">
        <v>61</v>
      </c>
      <c r="AK546" s="25" t="s">
        <v>147</v>
      </c>
      <c r="AP546" s="25">
        <v>9</v>
      </c>
      <c r="AQ546" s="34">
        <v>42248</v>
      </c>
      <c r="AS546" s="46">
        <f t="shared" si="31"/>
        <v>-42248</v>
      </c>
      <c r="AU546" s="25" t="s">
        <v>1735</v>
      </c>
    </row>
    <row r="547" spans="2:47">
      <c r="B547" s="25" t="s">
        <v>9033</v>
      </c>
      <c r="C547" s="25">
        <v>328663</v>
      </c>
      <c r="E547" s="25" t="s">
        <v>101</v>
      </c>
      <c r="H547" s="25" t="s">
        <v>7805</v>
      </c>
      <c r="I547" s="25" t="s">
        <v>3050</v>
      </c>
      <c r="T547" s="55" t="str">
        <f t="shared" si="30"/>
        <v xml:space="preserve">        </v>
      </c>
      <c r="U547" s="25" t="s">
        <v>61</v>
      </c>
      <c r="V547" s="25" t="s">
        <v>61</v>
      </c>
      <c r="W547" s="25" t="s">
        <v>4150</v>
      </c>
      <c r="X547" s="25" t="s">
        <v>80</v>
      </c>
      <c r="Y547" s="25">
        <v>36</v>
      </c>
      <c r="AA547" s="25" t="s">
        <v>66</v>
      </c>
      <c r="AB547" s="25">
        <v>43</v>
      </c>
      <c r="AC547" s="25" t="s">
        <v>83</v>
      </c>
      <c r="AD547" s="25">
        <v>25</v>
      </c>
      <c r="AH547" s="25" t="str">
        <f t="shared" si="29"/>
        <v xml:space="preserve">CL 36  SUR 43 A 25   </v>
      </c>
      <c r="AI547" s="25" t="s">
        <v>61</v>
      </c>
      <c r="AJ547" s="25" t="s">
        <v>61</v>
      </c>
      <c r="AK547" s="25" t="s">
        <v>147</v>
      </c>
      <c r="AP547" s="25">
        <v>9</v>
      </c>
      <c r="AQ547" s="34">
        <v>42248</v>
      </c>
      <c r="AS547" s="46">
        <f t="shared" si="31"/>
        <v>-42248</v>
      </c>
      <c r="AU547" s="25" t="s">
        <v>15</v>
      </c>
    </row>
    <row r="548" spans="2:47">
      <c r="B548" s="25" t="s">
        <v>9034</v>
      </c>
      <c r="C548" s="25">
        <v>328661</v>
      </c>
      <c r="E548" s="25" t="s">
        <v>101</v>
      </c>
      <c r="H548" s="25" t="s">
        <v>7805</v>
      </c>
      <c r="I548" s="25" t="s">
        <v>3050</v>
      </c>
      <c r="T548" s="55" t="str">
        <f t="shared" si="30"/>
        <v xml:space="preserve">        </v>
      </c>
      <c r="U548" s="25" t="s">
        <v>61</v>
      </c>
      <c r="V548" s="25" t="s">
        <v>61</v>
      </c>
      <c r="W548" s="25" t="s">
        <v>9035</v>
      </c>
      <c r="X548" s="25" t="s">
        <v>63</v>
      </c>
      <c r="Y548" s="25">
        <v>39</v>
      </c>
      <c r="AB548" s="25">
        <v>36</v>
      </c>
      <c r="AD548" s="25">
        <v>5</v>
      </c>
      <c r="AH548" s="25" t="str">
        <f t="shared" si="29"/>
        <v xml:space="preserve">KR 39   36  5   </v>
      </c>
      <c r="AI548" s="25" t="s">
        <v>61</v>
      </c>
      <c r="AJ548" s="25" t="s">
        <v>61</v>
      </c>
      <c r="AK548" s="25" t="s">
        <v>147</v>
      </c>
      <c r="AP548" s="25">
        <v>9</v>
      </c>
      <c r="AQ548" s="34">
        <v>42248</v>
      </c>
      <c r="AS548" s="46">
        <f t="shared" si="31"/>
        <v>-42248</v>
      </c>
      <c r="AU548" s="25" t="s">
        <v>15</v>
      </c>
    </row>
    <row r="549" spans="2:47">
      <c r="B549" s="25" t="s">
        <v>9036</v>
      </c>
      <c r="C549" s="25">
        <v>328660</v>
      </c>
      <c r="E549" s="25" t="s">
        <v>101</v>
      </c>
      <c r="H549" s="25" t="s">
        <v>7805</v>
      </c>
      <c r="I549" s="25" t="s">
        <v>3050</v>
      </c>
      <c r="T549" s="55"/>
      <c r="U549" s="25" t="s">
        <v>61</v>
      </c>
      <c r="V549" s="25" t="s">
        <v>61</v>
      </c>
      <c r="W549" s="25" t="s">
        <v>4150</v>
      </c>
      <c r="X549" s="25" t="s">
        <v>63</v>
      </c>
      <c r="Y549" s="25">
        <v>34</v>
      </c>
      <c r="AB549" s="25">
        <v>38</v>
      </c>
      <c r="AC549" s="25" t="s">
        <v>83</v>
      </c>
      <c r="AD549" s="25">
        <v>48</v>
      </c>
      <c r="AE549" s="25" t="s">
        <v>66</v>
      </c>
      <c r="AF549" s="25" t="s">
        <v>9037</v>
      </c>
      <c r="AH549" s="25" t="str">
        <f t="shared" si="29"/>
        <v xml:space="preserve">KR 34   38 A 48 SUR Contiguo a esta direccion, edificio de 4 pisos </v>
      </c>
      <c r="AI549" s="25" t="s">
        <v>61</v>
      </c>
      <c r="AJ549" s="25" t="s">
        <v>61</v>
      </c>
      <c r="AK549" s="25" t="s">
        <v>211</v>
      </c>
      <c r="AP549" s="25">
        <v>9</v>
      </c>
      <c r="AQ549" s="34">
        <v>42248</v>
      </c>
      <c r="AS549" s="46">
        <f t="shared" si="31"/>
        <v>-42248</v>
      </c>
      <c r="AU549" s="25" t="s">
        <v>15</v>
      </c>
    </row>
    <row r="550" spans="2:47">
      <c r="B550" s="25" t="s">
        <v>9038</v>
      </c>
      <c r="C550" s="25">
        <v>328237</v>
      </c>
      <c r="E550" s="25" t="s">
        <v>101</v>
      </c>
      <c r="H550" s="25" t="s">
        <v>7805</v>
      </c>
      <c r="I550" s="25" t="s">
        <v>273</v>
      </c>
      <c r="J550" s="25" t="s">
        <v>80</v>
      </c>
      <c r="K550" s="25">
        <v>39</v>
      </c>
      <c r="M550" s="25" t="s">
        <v>66</v>
      </c>
      <c r="N550" s="25">
        <v>38</v>
      </c>
      <c r="T550" s="55" t="str">
        <f t="shared" si="30"/>
        <v xml:space="preserve">CL 39  SUR 38    </v>
      </c>
      <c r="U550" s="25" t="s">
        <v>61</v>
      </c>
      <c r="V550" s="25" t="s">
        <v>61</v>
      </c>
      <c r="W550" s="25" t="s">
        <v>9039</v>
      </c>
      <c r="X550" s="25" t="s">
        <v>80</v>
      </c>
      <c r="Y550" s="25">
        <v>39</v>
      </c>
      <c r="AA550" s="25" t="s">
        <v>66</v>
      </c>
      <c r="AB550" s="25">
        <v>38</v>
      </c>
      <c r="AD550" s="25">
        <v>23</v>
      </c>
      <c r="AH550" s="25" t="str">
        <f t="shared" si="29"/>
        <v xml:space="preserve">CL 39  SUR 38  23   </v>
      </c>
      <c r="AI550" s="25" t="s">
        <v>61</v>
      </c>
      <c r="AJ550" s="25" t="s">
        <v>61</v>
      </c>
      <c r="AK550" s="25" t="s">
        <v>211</v>
      </c>
      <c r="AP550" s="25">
        <v>9</v>
      </c>
      <c r="AQ550" s="34">
        <v>42247</v>
      </c>
      <c r="AS550" s="46">
        <f t="shared" si="31"/>
        <v>-42247</v>
      </c>
      <c r="AU550" s="25" t="s">
        <v>15</v>
      </c>
    </row>
    <row r="551" spans="2:47">
      <c r="B551" s="25" t="s">
        <v>9040</v>
      </c>
      <c r="C551" s="25">
        <v>331253</v>
      </c>
      <c r="E551" s="25" t="s">
        <v>3934</v>
      </c>
      <c r="H551" s="25" t="s">
        <v>9041</v>
      </c>
      <c r="I551" s="25" t="s">
        <v>3366</v>
      </c>
      <c r="T551" s="55" t="str">
        <f t="shared" si="30"/>
        <v xml:space="preserve">        </v>
      </c>
      <c r="U551" s="25" t="s">
        <v>61</v>
      </c>
      <c r="V551" s="25" t="s">
        <v>61</v>
      </c>
      <c r="W551" s="25" t="s">
        <v>9042</v>
      </c>
      <c r="X551" s="25" t="s">
        <v>80</v>
      </c>
      <c r="Y551" s="25">
        <v>36</v>
      </c>
      <c r="Z551" s="25" t="s">
        <v>170</v>
      </c>
      <c r="AA551" s="25" t="s">
        <v>66</v>
      </c>
      <c r="AB551" s="25">
        <v>27</v>
      </c>
      <c r="AC551" s="25" t="s">
        <v>170</v>
      </c>
      <c r="AD551" s="25">
        <v>166</v>
      </c>
      <c r="AH551" s="25" t="str">
        <f t="shared" si="29"/>
        <v xml:space="preserve">CL 36 D SUR 27 D 166   </v>
      </c>
      <c r="AI551" s="25">
        <v>42873049</v>
      </c>
      <c r="AJ551" s="25">
        <v>3327939</v>
      </c>
      <c r="AK551" s="25" t="s">
        <v>279</v>
      </c>
      <c r="AP551" s="25">
        <v>9</v>
      </c>
      <c r="AQ551" s="34">
        <v>42255</v>
      </c>
      <c r="AS551" s="46">
        <f t="shared" si="31"/>
        <v>-42255</v>
      </c>
      <c r="AU551" s="25" t="s">
        <v>15</v>
      </c>
    </row>
    <row r="552" spans="2:47">
      <c r="B552" s="25" t="s">
        <v>9043</v>
      </c>
      <c r="C552" s="25">
        <v>333744</v>
      </c>
      <c r="E552" s="25" t="s">
        <v>101</v>
      </c>
      <c r="H552" s="25" t="s">
        <v>9044</v>
      </c>
      <c r="I552" s="25" t="s">
        <v>3366</v>
      </c>
      <c r="T552" s="55" t="str">
        <f t="shared" si="30"/>
        <v xml:space="preserve">        </v>
      </c>
      <c r="W552" s="25" t="s">
        <v>9045</v>
      </c>
      <c r="X552" s="25" t="s">
        <v>146</v>
      </c>
      <c r="Y552" s="25">
        <v>34</v>
      </c>
      <c r="Z552" s="25" t="s">
        <v>83</v>
      </c>
      <c r="AA552" s="25" t="s">
        <v>66</v>
      </c>
      <c r="AB552" s="25">
        <v>31</v>
      </c>
      <c r="AC552" s="25" t="s">
        <v>104</v>
      </c>
      <c r="AD552" s="25">
        <v>32</v>
      </c>
      <c r="AH552" s="25" t="str">
        <f t="shared" si="29"/>
        <v xml:space="preserve">TR 34 A SUR 31 B 32   </v>
      </c>
      <c r="AI552" s="25">
        <v>32870460</v>
      </c>
      <c r="AJ552" s="25" t="s">
        <v>61</v>
      </c>
      <c r="AK552" s="25" t="s">
        <v>449</v>
      </c>
      <c r="AP552" s="25">
        <v>3</v>
      </c>
      <c r="AQ552" s="34">
        <v>42263</v>
      </c>
      <c r="AS552" s="46">
        <f t="shared" si="31"/>
        <v>-42263</v>
      </c>
      <c r="AU552" s="25" t="s">
        <v>15</v>
      </c>
    </row>
    <row r="553" spans="2:47">
      <c r="B553" s="25" t="s">
        <v>9046</v>
      </c>
      <c r="C553" s="25">
        <v>334196</v>
      </c>
      <c r="E553" s="25" t="s">
        <v>101</v>
      </c>
      <c r="H553" s="25" t="s">
        <v>9047</v>
      </c>
      <c r="I553" s="25" t="s">
        <v>9048</v>
      </c>
      <c r="J553" s="25" t="s">
        <v>146</v>
      </c>
      <c r="K553" s="25">
        <v>35</v>
      </c>
      <c r="L553" s="25" t="s">
        <v>104</v>
      </c>
      <c r="M553" s="25" t="s">
        <v>66</v>
      </c>
      <c r="N553" s="25">
        <v>30</v>
      </c>
      <c r="O553" s="25" t="s">
        <v>83</v>
      </c>
      <c r="P553" s="25">
        <v>1</v>
      </c>
      <c r="T553" s="55" t="str">
        <f t="shared" si="30"/>
        <v xml:space="preserve">TR 35 B SUR 30 A 1  </v>
      </c>
      <c r="U553" s="25">
        <v>1037595440</v>
      </c>
      <c r="V553" s="25">
        <v>3206687122</v>
      </c>
      <c r="W553" s="25" t="s">
        <v>2182</v>
      </c>
      <c r="X553" s="25" t="s">
        <v>146</v>
      </c>
      <c r="Y553" s="25">
        <v>35</v>
      </c>
      <c r="Z553" s="25" t="s">
        <v>104</v>
      </c>
      <c r="AA553" s="25" t="s">
        <v>66</v>
      </c>
      <c r="AB553" s="25">
        <v>30</v>
      </c>
      <c r="AC553" s="25" t="s">
        <v>83</v>
      </c>
      <c r="AH553" s="25" t="str">
        <f t="shared" si="29"/>
        <v xml:space="preserve">TR 35 B SUR 30 A    </v>
      </c>
      <c r="AI553" s="25" t="s">
        <v>61</v>
      </c>
      <c r="AJ553" s="25" t="s">
        <v>61</v>
      </c>
      <c r="AK553" s="25" t="s">
        <v>262</v>
      </c>
      <c r="AP553" s="25">
        <v>3</v>
      </c>
      <c r="AQ553" s="34">
        <v>42264</v>
      </c>
      <c r="AS553" s="46">
        <f t="shared" si="31"/>
        <v>-42264</v>
      </c>
      <c r="AU553" s="25" t="s">
        <v>15</v>
      </c>
    </row>
    <row r="554" spans="2:47">
      <c r="B554" s="25" t="s">
        <v>9049</v>
      </c>
      <c r="C554" s="25" t="s">
        <v>9050</v>
      </c>
      <c r="E554" s="25" t="s">
        <v>101</v>
      </c>
      <c r="H554" s="25" t="s">
        <v>9051</v>
      </c>
      <c r="I554" s="25" t="s">
        <v>3366</v>
      </c>
      <c r="T554" s="55" t="str">
        <f t="shared" si="30"/>
        <v xml:space="preserve">       Apto 503 </v>
      </c>
      <c r="W554" s="25" t="s">
        <v>9052</v>
      </c>
      <c r="X554" s="25" t="s">
        <v>80</v>
      </c>
      <c r="Y554" s="25">
        <v>38</v>
      </c>
      <c r="Z554" s="25" t="s">
        <v>83</v>
      </c>
      <c r="AA554" s="25" t="s">
        <v>66</v>
      </c>
      <c r="AB554" s="25">
        <v>37</v>
      </c>
      <c r="AD554" s="25">
        <v>24</v>
      </c>
      <c r="AF554" s="25" t="s">
        <v>9053</v>
      </c>
      <c r="AH554" s="25" t="str">
        <f t="shared" si="29"/>
        <v xml:space="preserve">CL 38 A SUR 37  24  Apto 503 </v>
      </c>
      <c r="AI554" s="25" t="s">
        <v>61</v>
      </c>
      <c r="AJ554" s="25" t="s">
        <v>61</v>
      </c>
      <c r="AK554" s="25" t="s">
        <v>211</v>
      </c>
      <c r="AP554" s="25">
        <v>9</v>
      </c>
      <c r="AQ554" s="34">
        <v>42255</v>
      </c>
      <c r="AS554" s="46">
        <f t="shared" si="31"/>
        <v>-42255</v>
      </c>
      <c r="AU554" s="25" t="s">
        <v>15</v>
      </c>
    </row>
    <row r="555" spans="2:47">
      <c r="B555" s="25" t="s">
        <v>9054</v>
      </c>
      <c r="C555" s="25">
        <v>331978</v>
      </c>
      <c r="D555" s="25" t="s">
        <v>3591</v>
      </c>
      <c r="H555" s="25" t="s">
        <v>9055</v>
      </c>
      <c r="I555" s="25" t="s">
        <v>9056</v>
      </c>
      <c r="T555" s="55" t="str">
        <f t="shared" si="30"/>
        <v xml:space="preserve">        </v>
      </c>
      <c r="U555" s="25" t="s">
        <v>61</v>
      </c>
      <c r="V555" s="25">
        <v>3333715</v>
      </c>
      <c r="W555" s="25" t="s">
        <v>9057</v>
      </c>
      <c r="X555" s="25" t="s">
        <v>80</v>
      </c>
      <c r="Y555" s="25">
        <v>40</v>
      </c>
      <c r="AB555" s="25">
        <v>40</v>
      </c>
      <c r="AC555" s="25" t="s">
        <v>72</v>
      </c>
      <c r="AD555" s="25">
        <v>130</v>
      </c>
      <c r="AH555" s="25" t="str">
        <f t="shared" si="29"/>
        <v xml:space="preserve">CL 40   40 F 130   </v>
      </c>
      <c r="AI555" s="25" t="s">
        <v>61</v>
      </c>
      <c r="AJ555" s="25" t="s">
        <v>9058</v>
      </c>
      <c r="AK555" s="25" t="s">
        <v>67</v>
      </c>
      <c r="AP555" s="25">
        <v>7</v>
      </c>
      <c r="AQ555" s="34">
        <v>42257</v>
      </c>
      <c r="AS555" s="46">
        <f t="shared" si="31"/>
        <v>-42257</v>
      </c>
      <c r="AU555" s="25" t="s">
        <v>15</v>
      </c>
    </row>
    <row r="556" spans="2:47">
      <c r="B556" s="25" t="s">
        <v>9059</v>
      </c>
      <c r="C556" s="25">
        <v>333386</v>
      </c>
      <c r="D556" s="25" t="s">
        <v>3928</v>
      </c>
      <c r="H556" s="25" t="s">
        <v>7400</v>
      </c>
      <c r="I556" s="25" t="s">
        <v>3366</v>
      </c>
      <c r="T556" s="55" t="str">
        <f t="shared" si="30"/>
        <v xml:space="preserve">       lote 18 </v>
      </c>
      <c r="W556" s="25" t="s">
        <v>82</v>
      </c>
      <c r="X556" s="25" t="s">
        <v>63</v>
      </c>
      <c r="Y556" s="25">
        <v>42</v>
      </c>
      <c r="Z556" s="25" t="s">
        <v>83</v>
      </c>
      <c r="AB556" s="25">
        <v>50</v>
      </c>
      <c r="AD556" s="25">
        <v>40</v>
      </c>
      <c r="AE556" s="25" t="s">
        <v>66</v>
      </c>
      <c r="AF556" s="25" t="s">
        <v>9060</v>
      </c>
      <c r="AH556" s="25" t="str">
        <f t="shared" si="29"/>
        <v xml:space="preserve">KR 42 A  50  40 SUR lote 18 </v>
      </c>
      <c r="AI556" s="25" t="s">
        <v>61</v>
      </c>
      <c r="AJ556" s="25" t="s">
        <v>61</v>
      </c>
      <c r="AK556" s="25" t="s">
        <v>1696</v>
      </c>
      <c r="AP556" s="25">
        <v>8</v>
      </c>
      <c r="AQ556" s="34">
        <v>42272</v>
      </c>
      <c r="AS556" s="46">
        <f t="shared" si="31"/>
        <v>-42272</v>
      </c>
      <c r="AU556" s="25" t="s">
        <v>15</v>
      </c>
    </row>
    <row r="557" spans="2:47">
      <c r="B557" s="25" t="s">
        <v>9061</v>
      </c>
      <c r="C557" s="25">
        <v>334197</v>
      </c>
      <c r="E557" s="25" t="s">
        <v>101</v>
      </c>
      <c r="H557" s="25" t="s">
        <v>9062</v>
      </c>
      <c r="I557" s="25" t="s">
        <v>3366</v>
      </c>
      <c r="W557" s="25" t="s">
        <v>9063</v>
      </c>
      <c r="X557" s="25" t="s">
        <v>63</v>
      </c>
      <c r="Y557" s="25">
        <v>37</v>
      </c>
      <c r="AB557" s="25">
        <v>39</v>
      </c>
      <c r="AC557" s="25" t="s">
        <v>104</v>
      </c>
      <c r="AD557" s="25">
        <v>50</v>
      </c>
      <c r="AE557" s="25" t="s">
        <v>66</v>
      </c>
      <c r="AH557" s="25" t="str">
        <f t="shared" si="29"/>
        <v xml:space="preserve">KR 37   39 B 50 SUR  </v>
      </c>
      <c r="AI557" s="25" t="s">
        <v>61</v>
      </c>
      <c r="AJ557" s="25">
        <v>2760502</v>
      </c>
      <c r="AK557" s="25" t="s">
        <v>211</v>
      </c>
      <c r="AP557" s="25">
        <v>9</v>
      </c>
      <c r="AQ557" s="34">
        <v>42264</v>
      </c>
      <c r="AS557" s="46">
        <f t="shared" si="31"/>
        <v>-42264</v>
      </c>
      <c r="AU557" s="25" t="s">
        <v>1735</v>
      </c>
    </row>
    <row r="558" spans="2:47">
      <c r="B558" s="25" t="s">
        <v>9064</v>
      </c>
      <c r="C558" s="25">
        <v>328990</v>
      </c>
      <c r="D558" s="25" t="s">
        <v>94</v>
      </c>
      <c r="H558" s="25" t="s">
        <v>9065</v>
      </c>
      <c r="I558" s="25" t="s">
        <v>3366</v>
      </c>
      <c r="W558" s="25" t="s">
        <v>4150</v>
      </c>
      <c r="AF558" s="25" t="s">
        <v>9066</v>
      </c>
      <c r="AH558" s="25" t="str">
        <f t="shared" si="29"/>
        <v xml:space="preserve">        lote ubicado frente al ojo de sal frente a la vereda pantanillo. </v>
      </c>
      <c r="AI558" s="25" t="s">
        <v>61</v>
      </c>
      <c r="AJ558" s="25">
        <v>3164495050</v>
      </c>
      <c r="AK558" s="25" t="s">
        <v>363</v>
      </c>
      <c r="AP558" s="25">
        <v>13</v>
      </c>
      <c r="AQ558" s="34">
        <v>42249</v>
      </c>
      <c r="AS558" s="46">
        <f t="shared" si="31"/>
        <v>-42249</v>
      </c>
      <c r="AU558" s="25" t="s">
        <v>15</v>
      </c>
    </row>
    <row r="559" spans="2:47">
      <c r="B559" s="25" t="s">
        <v>9067</v>
      </c>
      <c r="C559" s="25">
        <v>323434</v>
      </c>
      <c r="D559" s="25" t="s">
        <v>3591</v>
      </c>
      <c r="H559" s="25" t="s">
        <v>9068</v>
      </c>
      <c r="I559" s="25" t="s">
        <v>9069</v>
      </c>
      <c r="U559" s="25">
        <v>70547456</v>
      </c>
      <c r="V559" s="25">
        <v>3332121</v>
      </c>
      <c r="W559" s="25" t="s">
        <v>9070</v>
      </c>
      <c r="X559" s="25" t="s">
        <v>80</v>
      </c>
      <c r="Y559" s="25">
        <v>46</v>
      </c>
      <c r="Z559" s="25" t="s">
        <v>315</v>
      </c>
      <c r="AA559" s="25" t="s">
        <v>66</v>
      </c>
      <c r="AB559" s="25">
        <v>42</v>
      </c>
      <c r="AC559" s="25" t="s">
        <v>104</v>
      </c>
      <c r="AD559" s="25">
        <v>40</v>
      </c>
      <c r="AF559" s="25" t="s">
        <v>7710</v>
      </c>
      <c r="AH559" s="25" t="str">
        <f t="shared" si="29"/>
        <v xml:space="preserve">CL 46 E SUR 42 B 40  1er piso </v>
      </c>
      <c r="AI559" s="25" t="s">
        <v>2718</v>
      </c>
      <c r="AJ559" s="25" t="s">
        <v>2718</v>
      </c>
      <c r="AK559" s="25" t="s">
        <v>316</v>
      </c>
      <c r="AP559" s="25">
        <v>7</v>
      </c>
      <c r="AQ559" s="34">
        <v>42230</v>
      </c>
      <c r="AS559" s="46">
        <f t="shared" si="31"/>
        <v>-42230</v>
      </c>
      <c r="AU559" s="25" t="s">
        <v>15</v>
      </c>
    </row>
    <row r="560" spans="2:47">
      <c r="B560" s="25" t="s">
        <v>9071</v>
      </c>
      <c r="C560" s="25" t="s">
        <v>9072</v>
      </c>
      <c r="E560" s="25" t="s">
        <v>101</v>
      </c>
      <c r="H560" s="25" t="s">
        <v>9073</v>
      </c>
      <c r="I560" s="25" t="s">
        <v>3366</v>
      </c>
      <c r="W560" s="25" t="s">
        <v>9074</v>
      </c>
      <c r="X560" s="25" t="s">
        <v>80</v>
      </c>
      <c r="Y560" s="25">
        <v>39</v>
      </c>
      <c r="Z560" s="25" t="s">
        <v>104</v>
      </c>
      <c r="AA560" s="25" t="s">
        <v>66</v>
      </c>
      <c r="AB560" s="25">
        <v>36</v>
      </c>
      <c r="AD560" s="25">
        <v>44</v>
      </c>
      <c r="AF560" s="25" t="s">
        <v>9075</v>
      </c>
      <c r="AH560" s="25" t="str">
        <f t="shared" si="29"/>
        <v xml:space="preserve">CL 39 B SUR 36  44  INT. 401 </v>
      </c>
      <c r="AI560" s="25" t="s">
        <v>2718</v>
      </c>
      <c r="AJ560" s="25" t="s">
        <v>2718</v>
      </c>
      <c r="AK560" s="25" t="s">
        <v>211</v>
      </c>
      <c r="AP560" s="25">
        <v>9</v>
      </c>
      <c r="AQ560" s="34">
        <v>42272</v>
      </c>
      <c r="AS560" s="46">
        <f t="shared" si="31"/>
        <v>-42272</v>
      </c>
      <c r="AU560" s="25" t="s">
        <v>15</v>
      </c>
    </row>
    <row r="561" spans="2:54">
      <c r="B561" s="25" t="s">
        <v>9076</v>
      </c>
      <c r="C561" s="25">
        <v>331196</v>
      </c>
      <c r="E561" s="25" t="s">
        <v>101</v>
      </c>
      <c r="H561" s="25" t="s">
        <v>9073</v>
      </c>
      <c r="I561" s="25" t="s">
        <v>3366</v>
      </c>
      <c r="W561" s="25" t="s">
        <v>9077</v>
      </c>
      <c r="X561" s="25" t="s">
        <v>80</v>
      </c>
      <c r="Y561" s="25">
        <v>38</v>
      </c>
      <c r="Z561" s="25" t="s">
        <v>83</v>
      </c>
      <c r="AB561" s="25">
        <v>39</v>
      </c>
      <c r="AD561" s="25">
        <v>48</v>
      </c>
      <c r="AE561" s="25" t="s">
        <v>66</v>
      </c>
      <c r="AF561" s="25" t="s">
        <v>9078</v>
      </c>
      <c r="AH561" s="25" t="str">
        <f t="shared" si="29"/>
        <v xml:space="preserve">CL 38 A  39  48 SUR int. 201 </v>
      </c>
      <c r="AI561" s="25" t="s">
        <v>2718</v>
      </c>
      <c r="AJ561" s="25">
        <v>3325622</v>
      </c>
      <c r="AK561" s="25" t="s">
        <v>211</v>
      </c>
      <c r="AP561" s="25">
        <v>9</v>
      </c>
      <c r="AQ561" s="34">
        <v>42255</v>
      </c>
      <c r="AS561" s="46">
        <f t="shared" si="31"/>
        <v>-42255</v>
      </c>
      <c r="AU561" s="25" t="s">
        <v>1735</v>
      </c>
    </row>
    <row r="562" spans="2:54">
      <c r="B562" s="25" t="s">
        <v>9079</v>
      </c>
      <c r="C562" s="25">
        <v>329862</v>
      </c>
      <c r="E562" s="25" t="s">
        <v>101</v>
      </c>
      <c r="H562" s="25" t="s">
        <v>9073</v>
      </c>
      <c r="I562" s="25" t="s">
        <v>3366</v>
      </c>
      <c r="W562" s="25" t="s">
        <v>9080</v>
      </c>
      <c r="X562" s="25" t="s">
        <v>80</v>
      </c>
      <c r="Y562" s="25">
        <v>38</v>
      </c>
      <c r="AB562" s="25">
        <v>37</v>
      </c>
      <c r="AD562" s="25">
        <v>35</v>
      </c>
      <c r="AE562" s="25" t="s">
        <v>66</v>
      </c>
      <c r="AH562" s="25" t="str">
        <f t="shared" si="29"/>
        <v xml:space="preserve">CL 38   37  35 SUR  </v>
      </c>
      <c r="AI562" s="25" t="s">
        <v>61</v>
      </c>
      <c r="AJ562" s="25" t="s">
        <v>61</v>
      </c>
      <c r="AK562" s="25" t="s">
        <v>211</v>
      </c>
      <c r="AP562" s="25">
        <v>9</v>
      </c>
      <c r="AQ562" s="34">
        <v>42251</v>
      </c>
      <c r="AS562" s="46">
        <f t="shared" si="31"/>
        <v>-42251</v>
      </c>
      <c r="AU562" s="25" t="s">
        <v>1735</v>
      </c>
    </row>
    <row r="563" spans="2:54">
      <c r="B563" s="25" t="s">
        <v>9081</v>
      </c>
      <c r="C563" s="25">
        <v>334458</v>
      </c>
      <c r="E563" s="25" t="s">
        <v>101</v>
      </c>
      <c r="H563" s="25" t="s">
        <v>9073</v>
      </c>
      <c r="I563" s="25" t="s">
        <v>3366</v>
      </c>
      <c r="W563" s="25" t="s">
        <v>4150</v>
      </c>
      <c r="X563" s="25" t="s">
        <v>63</v>
      </c>
      <c r="Y563" s="25">
        <v>39</v>
      </c>
      <c r="AB563" s="25">
        <v>36</v>
      </c>
      <c r="AD563" s="25">
        <v>8</v>
      </c>
      <c r="AE563" s="25" t="s">
        <v>66</v>
      </c>
      <c r="AH563" s="25" t="str">
        <f t="shared" si="29"/>
        <v xml:space="preserve">KR 39   36  8 SUR  </v>
      </c>
      <c r="AI563" s="25" t="s">
        <v>61</v>
      </c>
      <c r="AJ563" s="25" t="s">
        <v>61</v>
      </c>
      <c r="AK563" s="25" t="s">
        <v>147</v>
      </c>
      <c r="AP563" s="25">
        <v>9</v>
      </c>
      <c r="AQ563" s="34">
        <v>42265</v>
      </c>
      <c r="AS563" s="46">
        <f t="shared" si="31"/>
        <v>-42265</v>
      </c>
      <c r="AU563" s="25" t="s">
        <v>1735</v>
      </c>
    </row>
    <row r="564" spans="2:54">
      <c r="B564" s="25" t="s">
        <v>9082</v>
      </c>
      <c r="C564" s="25">
        <v>334461</v>
      </c>
      <c r="E564" s="25" t="s">
        <v>101</v>
      </c>
      <c r="H564" s="25" t="s">
        <v>9073</v>
      </c>
      <c r="I564" s="25" t="s">
        <v>3366</v>
      </c>
      <c r="W564" s="25" t="s">
        <v>4150</v>
      </c>
      <c r="X564" s="25" t="s">
        <v>63</v>
      </c>
      <c r="Y564" s="25">
        <v>34</v>
      </c>
      <c r="AA564" s="25" t="s">
        <v>66</v>
      </c>
      <c r="AB564" s="25">
        <v>38</v>
      </c>
      <c r="AC564" s="25" t="s">
        <v>83</v>
      </c>
      <c r="AD564" s="25">
        <v>41</v>
      </c>
      <c r="AE564" s="25" t="s">
        <v>66</v>
      </c>
      <c r="AH564" s="25" t="str">
        <f t="shared" ref="AH564:AH572" si="32">CONCATENATE(X564," ",Y564," ",Z564," ",AA564," ",AB564," ",AC564," ",AD564," ",AE564," ",AF564," ",AG564)</f>
        <v xml:space="preserve">KR 34  SUR 38 A 41 SUR  </v>
      </c>
      <c r="AI564" s="25" t="s">
        <v>61</v>
      </c>
      <c r="AJ564" s="25" t="s">
        <v>61</v>
      </c>
      <c r="AK564" s="25" t="s">
        <v>211</v>
      </c>
      <c r="AP564" s="25">
        <v>9</v>
      </c>
      <c r="AQ564" s="34">
        <v>42265</v>
      </c>
      <c r="AS564" s="46">
        <f t="shared" si="31"/>
        <v>-42265</v>
      </c>
      <c r="AU564" s="25" t="s">
        <v>15</v>
      </c>
    </row>
    <row r="565" spans="2:54">
      <c r="B565" s="25" t="s">
        <v>9083</v>
      </c>
      <c r="C565" s="25">
        <v>334462</v>
      </c>
      <c r="E565" s="25" t="s">
        <v>101</v>
      </c>
      <c r="H565" s="25" t="s">
        <v>9073</v>
      </c>
      <c r="I565" s="25" t="s">
        <v>3366</v>
      </c>
      <c r="W565" s="25" t="s">
        <v>4150</v>
      </c>
      <c r="X565" s="25" t="s">
        <v>63</v>
      </c>
      <c r="Y565" s="25">
        <v>39</v>
      </c>
      <c r="AB565" s="25">
        <v>36</v>
      </c>
      <c r="AD565" s="25">
        <v>34</v>
      </c>
      <c r="AE565" s="25" t="s">
        <v>66</v>
      </c>
      <c r="AH565" s="25" t="str">
        <f t="shared" si="32"/>
        <v xml:space="preserve">KR 39   36  34 SUR  </v>
      </c>
      <c r="AI565" s="25" t="s">
        <v>61</v>
      </c>
      <c r="AJ565" s="25" t="s">
        <v>61</v>
      </c>
      <c r="AK565" s="25" t="s">
        <v>147</v>
      </c>
      <c r="AP565" s="25">
        <v>9</v>
      </c>
      <c r="AQ565" s="34">
        <v>42265</v>
      </c>
      <c r="AS565" s="46">
        <f t="shared" si="31"/>
        <v>-42265</v>
      </c>
      <c r="AU565" s="25" t="s">
        <v>15</v>
      </c>
    </row>
    <row r="566" spans="2:54">
      <c r="B566" s="25" t="s">
        <v>9084</v>
      </c>
      <c r="C566" s="25">
        <v>334463</v>
      </c>
      <c r="E566" s="25" t="s">
        <v>101</v>
      </c>
      <c r="H566" s="25" t="s">
        <v>9073</v>
      </c>
      <c r="I566" s="25" t="s">
        <v>3366</v>
      </c>
      <c r="W566" s="25" t="s">
        <v>4150</v>
      </c>
      <c r="X566" s="25" t="s">
        <v>80</v>
      </c>
      <c r="Y566" s="25">
        <v>39</v>
      </c>
      <c r="AA566" s="25" t="s">
        <v>66</v>
      </c>
      <c r="AB566" s="25">
        <v>33</v>
      </c>
      <c r="AD566" s="25">
        <v>50</v>
      </c>
      <c r="AH566" s="25" t="str">
        <f t="shared" si="32"/>
        <v xml:space="preserve">CL 39  SUR 33  50   </v>
      </c>
      <c r="AI566" s="25" t="s">
        <v>61</v>
      </c>
      <c r="AJ566" s="25" t="s">
        <v>61</v>
      </c>
      <c r="AK566" s="25" t="s">
        <v>211</v>
      </c>
      <c r="AP566" s="25">
        <v>9</v>
      </c>
      <c r="AQ566" s="34">
        <v>42142</v>
      </c>
      <c r="AS566" s="46">
        <f t="shared" si="31"/>
        <v>-42142</v>
      </c>
      <c r="AU566" s="25" t="s">
        <v>15</v>
      </c>
    </row>
    <row r="567" spans="2:54">
      <c r="B567" s="25" t="s">
        <v>9085</v>
      </c>
      <c r="C567" s="25">
        <v>334465</v>
      </c>
      <c r="E567" s="25" t="s">
        <v>101</v>
      </c>
      <c r="H567" s="25" t="s">
        <v>9073</v>
      </c>
      <c r="I567" s="25" t="s">
        <v>3366</v>
      </c>
      <c r="W567" s="25" t="s">
        <v>4150</v>
      </c>
      <c r="X567" s="25" t="s">
        <v>80</v>
      </c>
      <c r="Y567" s="25">
        <v>36</v>
      </c>
      <c r="AA567" s="25" t="s">
        <v>66</v>
      </c>
      <c r="AB567" s="25">
        <v>38</v>
      </c>
      <c r="AD567" s="25">
        <v>49</v>
      </c>
      <c r="AH567" s="25" t="str">
        <f t="shared" si="32"/>
        <v xml:space="preserve">CL 36  SUR 38  49   </v>
      </c>
      <c r="AI567" s="25" t="s">
        <v>61</v>
      </c>
      <c r="AJ567" s="25" t="s">
        <v>61</v>
      </c>
      <c r="AK567" s="25" t="s">
        <v>147</v>
      </c>
      <c r="AP567" s="25">
        <v>9</v>
      </c>
      <c r="AQ567" s="34">
        <v>42265</v>
      </c>
      <c r="AS567" s="46">
        <f t="shared" si="31"/>
        <v>-42265</v>
      </c>
      <c r="AU567" s="25" t="s">
        <v>15</v>
      </c>
    </row>
    <row r="568" spans="2:54">
      <c r="B568" s="25" t="s">
        <v>9086</v>
      </c>
      <c r="C568" s="25">
        <v>334574</v>
      </c>
      <c r="D568" s="25" t="s">
        <v>3591</v>
      </c>
      <c r="H568" s="25" t="s">
        <v>9087</v>
      </c>
      <c r="I568" s="25" t="s">
        <v>9088</v>
      </c>
      <c r="W568" s="25" t="s">
        <v>9089</v>
      </c>
      <c r="X568" s="25" t="s">
        <v>80</v>
      </c>
      <c r="Y568" s="25">
        <v>46</v>
      </c>
      <c r="AA568" s="25" t="s">
        <v>66</v>
      </c>
      <c r="AB568" s="25">
        <v>46</v>
      </c>
      <c r="AC568" s="25" t="s">
        <v>81</v>
      </c>
      <c r="AD568" s="25">
        <v>100</v>
      </c>
      <c r="AH568" s="25" t="str">
        <f t="shared" si="32"/>
        <v xml:space="preserve">CL 46  SUR 46 C 100   </v>
      </c>
      <c r="AI568" s="25" t="s">
        <v>61</v>
      </c>
      <c r="AJ568" s="25" t="s">
        <v>61</v>
      </c>
      <c r="AK568" s="25" t="s">
        <v>131</v>
      </c>
      <c r="AP568" s="25">
        <v>8</v>
      </c>
      <c r="AQ568" s="34">
        <v>42265</v>
      </c>
      <c r="AS568" s="46">
        <f t="shared" si="31"/>
        <v>-42265</v>
      </c>
      <c r="AU568" s="25" t="s">
        <v>15</v>
      </c>
    </row>
    <row r="569" spans="2:54">
      <c r="B569" s="25" t="s">
        <v>9090</v>
      </c>
      <c r="C569" s="25">
        <v>336181</v>
      </c>
      <c r="D569" s="25" t="s">
        <v>3686</v>
      </c>
      <c r="H569" s="25" t="s">
        <v>9091</v>
      </c>
      <c r="I569" s="25" t="s">
        <v>3366</v>
      </c>
      <c r="W569" s="25" t="s">
        <v>9092</v>
      </c>
      <c r="AF569" s="25" t="s">
        <v>9093</v>
      </c>
      <c r="AH569" s="25" t="str">
        <f t="shared" si="32"/>
        <v xml:space="preserve">        predio 613 plamas cerca al peaje de la EIA </v>
      </c>
      <c r="AI569" s="25" t="s">
        <v>61</v>
      </c>
      <c r="AJ569" s="25" t="s">
        <v>61</v>
      </c>
      <c r="AK569" s="25" t="s">
        <v>91</v>
      </c>
      <c r="AP569" s="25">
        <v>12</v>
      </c>
      <c r="AQ569" s="34">
        <v>42271</v>
      </c>
      <c r="AS569" s="46">
        <f t="shared" si="31"/>
        <v>-42271</v>
      </c>
      <c r="AU569" s="25" t="s">
        <v>15</v>
      </c>
    </row>
    <row r="570" spans="2:54">
      <c r="B570" s="25" t="s">
        <v>9094</v>
      </c>
      <c r="C570" s="25">
        <v>328068</v>
      </c>
      <c r="D570" s="25" t="s">
        <v>3591</v>
      </c>
      <c r="H570" s="25" t="s">
        <v>9095</v>
      </c>
      <c r="I570" s="25" t="s">
        <v>9096</v>
      </c>
      <c r="W570" s="25" t="s">
        <v>9097</v>
      </c>
      <c r="X570" s="25" t="s">
        <v>80</v>
      </c>
      <c r="Y570" s="25">
        <v>47</v>
      </c>
      <c r="Z570" s="25" t="s">
        <v>83</v>
      </c>
      <c r="AA570" s="25" t="s">
        <v>66</v>
      </c>
      <c r="AB570" s="25">
        <v>39</v>
      </c>
      <c r="AD570" s="25">
        <v>35</v>
      </c>
      <c r="AH570" s="25" t="str">
        <f t="shared" si="32"/>
        <v xml:space="preserve">CL 47 A SUR 39  35   </v>
      </c>
      <c r="AI570" s="25">
        <v>70562790</v>
      </c>
      <c r="AJ570" s="25" t="s">
        <v>9098</v>
      </c>
      <c r="AK570" s="25" t="s">
        <v>3626</v>
      </c>
      <c r="AP570" s="25">
        <v>7</v>
      </c>
      <c r="AQ570" s="34">
        <v>42275</v>
      </c>
      <c r="AS570" s="46">
        <f t="shared" si="31"/>
        <v>-42275</v>
      </c>
      <c r="AU570" s="25" t="s">
        <v>15</v>
      </c>
      <c r="AV570" s="25" t="s">
        <v>9099</v>
      </c>
    </row>
    <row r="571" spans="2:54">
      <c r="B571" s="25" t="s">
        <v>9100</v>
      </c>
      <c r="C571" s="25">
        <v>333682</v>
      </c>
      <c r="E571" s="25" t="s">
        <v>101</v>
      </c>
      <c r="H571" s="25" t="s">
        <v>9101</v>
      </c>
      <c r="I571" s="25" t="s">
        <v>9102</v>
      </c>
      <c r="W571" s="25" t="s">
        <v>9103</v>
      </c>
      <c r="X571" s="25" t="s">
        <v>63</v>
      </c>
      <c r="Y571" s="25">
        <v>29</v>
      </c>
      <c r="AB571" s="25">
        <v>40</v>
      </c>
      <c r="AC571" s="25" t="s">
        <v>81</v>
      </c>
      <c r="AD571" s="25">
        <v>29</v>
      </c>
      <c r="AE571" s="25" t="s">
        <v>66</v>
      </c>
      <c r="AH571" s="25" t="str">
        <f t="shared" si="32"/>
        <v xml:space="preserve">KR 29   40 C 29 SUR  </v>
      </c>
      <c r="AI571" s="25" t="s">
        <v>61</v>
      </c>
      <c r="AJ571" s="25" t="s">
        <v>61</v>
      </c>
      <c r="AK571" s="25" t="s">
        <v>3675</v>
      </c>
      <c r="AP571" s="25">
        <v>6</v>
      </c>
      <c r="AQ571" s="34">
        <v>42262</v>
      </c>
      <c r="AS571" s="46">
        <f t="shared" si="31"/>
        <v>-42262</v>
      </c>
      <c r="AU571" s="25" t="s">
        <v>15</v>
      </c>
    </row>
    <row r="572" spans="2:54">
      <c r="B572" s="25" t="s">
        <v>9104</v>
      </c>
      <c r="C572" s="25">
        <v>120615</v>
      </c>
      <c r="D572" s="25" t="s">
        <v>3686</v>
      </c>
      <c r="H572" s="25" t="s">
        <v>9105</v>
      </c>
      <c r="I572" s="25" t="s">
        <v>3366</v>
      </c>
      <c r="W572" s="25" t="s">
        <v>9106</v>
      </c>
      <c r="X572" s="25" t="s">
        <v>80</v>
      </c>
      <c r="Y572" s="25">
        <v>40</v>
      </c>
      <c r="AA572" s="25" t="s">
        <v>66</v>
      </c>
      <c r="AF572" s="25" t="s">
        <v>9107</v>
      </c>
      <c r="AH572" s="25" t="str">
        <f t="shared" si="32"/>
        <v xml:space="preserve">CL 40  SUR     Entre Cra 24e y 24da </v>
      </c>
      <c r="AI572" s="25" t="s">
        <v>61</v>
      </c>
      <c r="AJ572" s="25" t="s">
        <v>61</v>
      </c>
      <c r="AK572" s="25" t="s">
        <v>454</v>
      </c>
      <c r="AP572" s="25">
        <v>6</v>
      </c>
      <c r="AQ572" s="34">
        <v>42165</v>
      </c>
      <c r="AS572" s="46">
        <f t="shared" si="31"/>
        <v>-42165</v>
      </c>
      <c r="AU572" s="25" t="s">
        <v>202</v>
      </c>
    </row>
    <row r="573" spans="2:54">
      <c r="B573" s="25" t="s">
        <v>9108</v>
      </c>
      <c r="C573" s="25">
        <v>338220</v>
      </c>
      <c r="AS573" s="46">
        <f t="shared" si="31"/>
        <v>0</v>
      </c>
    </row>
    <row r="574" spans="2:54">
      <c r="B574" s="25" t="s">
        <v>9109</v>
      </c>
      <c r="C574" s="25" t="s">
        <v>9110</v>
      </c>
      <c r="D574" s="25" t="s">
        <v>3686</v>
      </c>
      <c r="E574" s="25" t="s">
        <v>286</v>
      </c>
      <c r="H574" t="s">
        <v>9111</v>
      </c>
      <c r="I574" s="25" t="s">
        <v>60</v>
      </c>
      <c r="J574" s="25" t="s">
        <v>80</v>
      </c>
      <c r="K574" s="25">
        <v>45</v>
      </c>
      <c r="L574" s="25" t="s">
        <v>104</v>
      </c>
      <c r="M574" s="25" t="s">
        <v>66</v>
      </c>
      <c r="N574" s="25">
        <v>35</v>
      </c>
      <c r="P574" s="25">
        <v>91</v>
      </c>
      <c r="R574" s="25" t="s">
        <v>7670</v>
      </c>
      <c r="T574" s="25" t="str">
        <f t="shared" ref="T574:T637" si="33">CONCATENATE(J574," ",K574," ",L574," ",M574," ",N574," ",O574," ",P574," ",Q574," ",AF574," ",S574)</f>
        <v xml:space="preserve">CL 45 B SUR 35  91  Urbanizacion Catanzaro </v>
      </c>
      <c r="W574" s="25" t="s">
        <v>7671</v>
      </c>
      <c r="X574" s="25" t="s">
        <v>80</v>
      </c>
      <c r="Y574" s="25">
        <v>45</v>
      </c>
      <c r="Z574" s="25" t="s">
        <v>104</v>
      </c>
      <c r="AA574" s="25" t="s">
        <v>66</v>
      </c>
      <c r="AB574" s="25">
        <v>35</v>
      </c>
      <c r="AD574" s="25">
        <v>91</v>
      </c>
      <c r="AF574" s="25" t="s">
        <v>7670</v>
      </c>
      <c r="AH574" s="25" t="str">
        <f t="shared" ref="AH574:AH587" si="34">CONCATENATE(X574," ",Y574," ",Z574," ",AA574," ",AB574," ",AC574," ",AD574," ",AE574," ",AF574," ",AG574)</f>
        <v xml:space="preserve">CL 45 B SUR 35  91  Urbanizacion Catanzaro </v>
      </c>
      <c r="AI574" s="25" t="s">
        <v>61</v>
      </c>
      <c r="AJ574" s="25" t="s">
        <v>61</v>
      </c>
      <c r="AK574" s="25" t="s">
        <v>959</v>
      </c>
      <c r="AP574" s="25">
        <v>7</v>
      </c>
      <c r="AQ574" s="34">
        <v>42277</v>
      </c>
      <c r="AS574" s="46">
        <f t="shared" si="31"/>
        <v>-42277</v>
      </c>
      <c r="AU574" s="25" t="s">
        <v>195</v>
      </c>
      <c r="AV574" s="25" t="s">
        <v>9112</v>
      </c>
      <c r="AZ574" s="38">
        <v>42296</v>
      </c>
      <c r="BA574" s="37" t="s">
        <v>9113</v>
      </c>
      <c r="BB574" s="38">
        <v>42296</v>
      </c>
    </row>
    <row r="575" spans="2:54">
      <c r="B575" s="25" t="s">
        <v>9114</v>
      </c>
      <c r="C575" s="25">
        <v>337807</v>
      </c>
      <c r="D575" s="25" t="s">
        <v>3591</v>
      </c>
      <c r="H575" t="s">
        <v>9115</v>
      </c>
      <c r="I575" s="25" t="s">
        <v>9116</v>
      </c>
      <c r="J575" s="25" t="s">
        <v>63</v>
      </c>
      <c r="K575" s="25">
        <v>46</v>
      </c>
      <c r="N575" s="25">
        <v>25</v>
      </c>
      <c r="P575" s="25">
        <v>32</v>
      </c>
      <c r="Q575" s="25" t="s">
        <v>66</v>
      </c>
      <c r="S575" s="25" t="s">
        <v>9117</v>
      </c>
      <c r="T575" s="25" t="str">
        <f t="shared" si="33"/>
        <v>KR 46   25  32 SUR  Casa 38</v>
      </c>
      <c r="W575" s="25" t="s">
        <v>9118</v>
      </c>
      <c r="X575" s="25" t="s">
        <v>63</v>
      </c>
      <c r="Y575" s="25">
        <v>46</v>
      </c>
      <c r="AB575" s="25">
        <v>25</v>
      </c>
      <c r="AD575" s="25">
        <v>32</v>
      </c>
      <c r="AE575" s="25" t="s">
        <v>66</v>
      </c>
      <c r="AG575" s="25" t="s">
        <v>9119</v>
      </c>
      <c r="AH575" s="25" t="str">
        <f t="shared" si="34"/>
        <v>KR 46   25  32 SUR  Casa 50</v>
      </c>
      <c r="AI575" s="25" t="s">
        <v>61</v>
      </c>
      <c r="AJ575" s="25">
        <v>3335324</v>
      </c>
      <c r="AK575" s="25" t="s">
        <v>645</v>
      </c>
      <c r="AP575" s="25">
        <v>2</v>
      </c>
      <c r="AQ575" s="34">
        <v>42276</v>
      </c>
      <c r="AS575" s="46">
        <f t="shared" si="31"/>
        <v>-42276</v>
      </c>
      <c r="AU575" s="25" t="s">
        <v>15</v>
      </c>
    </row>
    <row r="576" spans="2:54">
      <c r="B576" s="25" t="s">
        <v>9120</v>
      </c>
      <c r="C576" s="25">
        <v>322571</v>
      </c>
      <c r="D576" s="25" t="s">
        <v>125</v>
      </c>
      <c r="H576" t="s">
        <v>9121</v>
      </c>
      <c r="I576" s="25" t="s">
        <v>9122</v>
      </c>
      <c r="J576" s="25" t="s">
        <v>80</v>
      </c>
      <c r="K576" s="25">
        <v>36</v>
      </c>
      <c r="M576" s="25" t="s">
        <v>66</v>
      </c>
      <c r="N576" s="25">
        <v>23</v>
      </c>
      <c r="P576" s="25">
        <v>4</v>
      </c>
      <c r="S576" s="25">
        <v>125</v>
      </c>
      <c r="T576" s="25" t="str">
        <f t="shared" si="33"/>
        <v>CL 36  SUR 23  4   125</v>
      </c>
      <c r="W576" s="25" t="s">
        <v>9123</v>
      </c>
      <c r="X576" s="25" t="s">
        <v>80</v>
      </c>
      <c r="Y576" s="25">
        <v>36</v>
      </c>
      <c r="AA576" s="25" t="s">
        <v>66</v>
      </c>
      <c r="AB576" s="25">
        <v>23</v>
      </c>
      <c r="AD576" s="25">
        <v>4</v>
      </c>
      <c r="AG576" s="25">
        <v>120</v>
      </c>
      <c r="AH576" s="25" t="str">
        <f t="shared" si="34"/>
        <v>CL 36  SUR 23  4   120</v>
      </c>
      <c r="AI576" s="25" t="s">
        <v>61</v>
      </c>
      <c r="AJ576" s="25" t="s">
        <v>61</v>
      </c>
      <c r="AK576" s="25" t="s">
        <v>397</v>
      </c>
      <c r="AP576" s="25">
        <v>5</v>
      </c>
      <c r="AQ576" s="34">
        <v>42228</v>
      </c>
      <c r="AR576" s="34">
        <v>42242</v>
      </c>
      <c r="AS576" s="46">
        <f t="shared" si="31"/>
        <v>14</v>
      </c>
      <c r="AU576" s="25" t="s">
        <v>15</v>
      </c>
    </row>
    <row r="577" spans="2:51">
      <c r="B577" s="25" t="s">
        <v>9124</v>
      </c>
      <c r="C577" s="25">
        <v>119084</v>
      </c>
      <c r="D577" s="25" t="s">
        <v>3538</v>
      </c>
      <c r="H577" t="s">
        <v>9125</v>
      </c>
      <c r="I577" s="25" t="s">
        <v>60</v>
      </c>
      <c r="T577" s="25" t="str">
        <f t="shared" si="33"/>
        <v xml:space="preserve">         </v>
      </c>
      <c r="W577" s="25" t="s">
        <v>9126</v>
      </c>
      <c r="X577" s="25" t="s">
        <v>289</v>
      </c>
      <c r="Y577" s="25">
        <v>32</v>
      </c>
      <c r="AB577" s="25">
        <v>38</v>
      </c>
      <c r="AD577" s="25">
        <v>46</v>
      </c>
      <c r="AE577" s="25" t="s">
        <v>66</v>
      </c>
      <c r="AH577" s="25" t="str">
        <f t="shared" si="34"/>
        <v xml:space="preserve">DG 32   38  46 SUR  </v>
      </c>
      <c r="AI577" s="25" t="s">
        <v>61</v>
      </c>
      <c r="AJ577" s="25" t="s">
        <v>61</v>
      </c>
      <c r="AK577" s="25" t="s">
        <v>496</v>
      </c>
      <c r="AP577" s="25">
        <v>9</v>
      </c>
      <c r="AQ577" s="34">
        <v>42261</v>
      </c>
      <c r="AS577" s="46">
        <f t="shared" si="31"/>
        <v>-42261</v>
      </c>
      <c r="AU577" s="25" t="s">
        <v>15</v>
      </c>
    </row>
    <row r="578" spans="2:51">
      <c r="B578" s="25" t="s">
        <v>9127</v>
      </c>
      <c r="C578" s="25">
        <v>317760</v>
      </c>
      <c r="D578" s="25" t="s">
        <v>3591</v>
      </c>
      <c r="H578" t="s">
        <v>9128</v>
      </c>
      <c r="I578" s="25" t="s">
        <v>3366</v>
      </c>
      <c r="T578" s="25" t="str">
        <f t="shared" si="33"/>
        <v xml:space="preserve">        Portal del cerro </v>
      </c>
      <c r="W578" s="25" t="s">
        <v>9129</v>
      </c>
      <c r="X578" s="25" t="s">
        <v>289</v>
      </c>
      <c r="Y578" s="25">
        <v>30</v>
      </c>
      <c r="Z578" s="25" t="s">
        <v>83</v>
      </c>
      <c r="AB578" s="25">
        <v>34</v>
      </c>
      <c r="AC578" s="25" t="s">
        <v>315</v>
      </c>
      <c r="AD578" s="25">
        <v>36</v>
      </c>
      <c r="AE578" s="25" t="s">
        <v>66</v>
      </c>
      <c r="AF578" s="25" t="s">
        <v>9130</v>
      </c>
      <c r="AH578" s="25" t="str">
        <f t="shared" si="34"/>
        <v xml:space="preserve">DG 30 A  34 E 36 SUR Portal del cerro </v>
      </c>
      <c r="AI578" s="25" t="s">
        <v>61</v>
      </c>
      <c r="AJ578" s="25" t="s">
        <v>61</v>
      </c>
      <c r="AK578" s="25" t="s">
        <v>496</v>
      </c>
      <c r="AP578" s="25">
        <v>9</v>
      </c>
      <c r="AQ578" s="34">
        <v>42261</v>
      </c>
      <c r="AS578" s="46">
        <f t="shared" si="31"/>
        <v>-42261</v>
      </c>
      <c r="AU578" s="25" t="s">
        <v>252</v>
      </c>
    </row>
    <row r="579" spans="2:51">
      <c r="B579" s="25" t="s">
        <v>9131</v>
      </c>
      <c r="C579" s="25">
        <v>336800</v>
      </c>
      <c r="D579" s="25" t="s">
        <v>94</v>
      </c>
      <c r="H579" t="s">
        <v>9132</v>
      </c>
      <c r="I579" s="25" t="s">
        <v>9133</v>
      </c>
      <c r="J579" s="25" t="s">
        <v>80</v>
      </c>
      <c r="K579" s="25">
        <v>39</v>
      </c>
      <c r="L579" s="25" t="s">
        <v>104</v>
      </c>
      <c r="M579" s="25" t="s">
        <v>66</v>
      </c>
      <c r="N579" s="25">
        <v>36</v>
      </c>
      <c r="P579" s="25">
        <v>26</v>
      </c>
      <c r="T579" s="25" t="str">
        <f t="shared" si="33"/>
        <v xml:space="preserve">CL 39 B SUR 36  26   </v>
      </c>
      <c r="U579" s="25" t="s">
        <v>61</v>
      </c>
      <c r="V579" s="25" t="s">
        <v>61</v>
      </c>
      <c r="W579" s="25" t="s">
        <v>9134</v>
      </c>
      <c r="X579" s="25" t="s">
        <v>80</v>
      </c>
      <c r="Y579" s="25">
        <v>39</v>
      </c>
      <c r="Z579" s="25" t="s">
        <v>104</v>
      </c>
      <c r="AA579" s="25" t="s">
        <v>66</v>
      </c>
      <c r="AB579" s="25">
        <v>36</v>
      </c>
      <c r="AD579" s="25">
        <v>34</v>
      </c>
      <c r="AH579" s="25" t="str">
        <f t="shared" si="34"/>
        <v xml:space="preserve">CL 39 B SUR 36  34   </v>
      </c>
      <c r="AI579" s="25" t="s">
        <v>61</v>
      </c>
      <c r="AJ579" s="25" t="s">
        <v>61</v>
      </c>
      <c r="AK579" s="25" t="s">
        <v>211</v>
      </c>
      <c r="AP579" s="25">
        <v>9</v>
      </c>
      <c r="AQ579" s="34">
        <v>42275</v>
      </c>
      <c r="AS579" s="46">
        <f t="shared" si="31"/>
        <v>-42275</v>
      </c>
      <c r="AU579" s="25" t="s">
        <v>15</v>
      </c>
    </row>
    <row r="580" spans="2:51">
      <c r="B580" s="25" t="s">
        <v>9135</v>
      </c>
      <c r="C580" s="25" t="s">
        <v>9136</v>
      </c>
      <c r="D580" s="25" t="s">
        <v>3686</v>
      </c>
      <c r="H580" t="s">
        <v>9137</v>
      </c>
      <c r="I580" s="25" t="s">
        <v>3366</v>
      </c>
      <c r="T580" s="25" t="str">
        <f t="shared" si="33"/>
        <v xml:space="preserve">        Parte alta de la cuenca </v>
      </c>
      <c r="W580" s="25" t="s">
        <v>9138</v>
      </c>
      <c r="AF580" s="25" t="s">
        <v>9139</v>
      </c>
      <c r="AH580" s="25" t="str">
        <f t="shared" si="34"/>
        <v xml:space="preserve">        Parte alta de la cuenca </v>
      </c>
      <c r="AI580" s="25" t="s">
        <v>61</v>
      </c>
      <c r="AJ580" s="25" t="s">
        <v>61</v>
      </c>
      <c r="AK580" s="25" t="s">
        <v>225</v>
      </c>
      <c r="AP580" s="25">
        <v>7</v>
      </c>
      <c r="AQ580" s="34">
        <v>42249</v>
      </c>
      <c r="AS580" s="46">
        <f t="shared" si="31"/>
        <v>-42249</v>
      </c>
      <c r="AU580" s="25" t="s">
        <v>15</v>
      </c>
      <c r="AW580" s="38">
        <v>42278</v>
      </c>
      <c r="AX580" s="37" t="s">
        <v>9140</v>
      </c>
      <c r="AY580" s="38">
        <v>42279</v>
      </c>
    </row>
    <row r="581" spans="2:51">
      <c r="B581" s="25" t="s">
        <v>9141</v>
      </c>
      <c r="C581" s="25" t="s">
        <v>9142</v>
      </c>
      <c r="D581" s="25" t="s">
        <v>3686</v>
      </c>
      <c r="H581" t="s">
        <v>9143</v>
      </c>
      <c r="I581" s="25" t="s">
        <v>3366</v>
      </c>
      <c r="T581" s="25" t="str">
        <f t="shared" si="33"/>
        <v xml:space="preserve">        Contiguo a la estacion de policia las palmas </v>
      </c>
      <c r="W581" s="25" t="s">
        <v>9144</v>
      </c>
      <c r="AF581" s="25" t="s">
        <v>9145</v>
      </c>
      <c r="AH581" s="25" t="str">
        <f t="shared" si="34"/>
        <v xml:space="preserve">        Contiguo a la estacion de policia las palmas </v>
      </c>
      <c r="AI581" s="25" t="s">
        <v>61</v>
      </c>
      <c r="AJ581" s="25" t="s">
        <v>61</v>
      </c>
      <c r="AK581" s="25" t="s">
        <v>91</v>
      </c>
      <c r="AP581" s="25">
        <v>12</v>
      </c>
      <c r="AQ581" s="34">
        <v>42279</v>
      </c>
      <c r="AS581" s="46">
        <f t="shared" si="31"/>
        <v>-42279</v>
      </c>
      <c r="AU581" s="25" t="s">
        <v>15</v>
      </c>
      <c r="AW581" s="38">
        <v>42276</v>
      </c>
      <c r="AX581" s="37" t="s">
        <v>9146</v>
      </c>
      <c r="AY581" s="38">
        <v>42276</v>
      </c>
    </row>
    <row r="582" spans="2:51">
      <c r="B582" s="25" t="s">
        <v>9147</v>
      </c>
      <c r="C582" s="25">
        <v>338915</v>
      </c>
      <c r="D582" s="25" t="s">
        <v>3591</v>
      </c>
      <c r="H582" t="s">
        <v>9148</v>
      </c>
      <c r="I582" s="25" t="s">
        <v>9149</v>
      </c>
      <c r="S582" s="25" t="s">
        <v>9150</v>
      </c>
      <c r="T582" s="25" t="str">
        <f t="shared" si="33"/>
        <v xml:space="preserve">         Predio 036 Vereda el Vallano</v>
      </c>
      <c r="U582" s="46">
        <v>98662612</v>
      </c>
      <c r="V582" s="25">
        <v>3192366544</v>
      </c>
      <c r="W582" s="25" t="s">
        <v>9151</v>
      </c>
      <c r="AG582" s="25" t="s">
        <v>9152</v>
      </c>
      <c r="AH582" s="25" t="str">
        <f t="shared" si="34"/>
        <v xml:space="preserve">         Predio 384 las crispas</v>
      </c>
      <c r="AI582" s="25" t="s">
        <v>61</v>
      </c>
      <c r="AJ582" s="25" t="s">
        <v>61</v>
      </c>
      <c r="AK582" s="25" t="s">
        <v>191</v>
      </c>
      <c r="AL582" s="25" t="s">
        <v>191</v>
      </c>
      <c r="AP582" s="25">
        <v>11</v>
      </c>
      <c r="AQ582" s="34">
        <v>42279</v>
      </c>
      <c r="AS582" s="46">
        <f t="shared" ref="AS582:AS637" si="35">+AR582-AQ582</f>
        <v>-42279</v>
      </c>
      <c r="AU582" s="25" t="s">
        <v>252</v>
      </c>
    </row>
    <row r="583" spans="2:51">
      <c r="B583" s="25" t="s">
        <v>9153</v>
      </c>
      <c r="C583" s="25">
        <v>340129</v>
      </c>
      <c r="D583" s="25" t="s">
        <v>94</v>
      </c>
      <c r="H583" t="s">
        <v>9154</v>
      </c>
      <c r="I583" s="25" t="s">
        <v>9155</v>
      </c>
      <c r="J583" s="25" t="s">
        <v>80</v>
      </c>
      <c r="K583" s="25">
        <v>48</v>
      </c>
      <c r="N583" s="25">
        <v>77</v>
      </c>
      <c r="P583" s="25">
        <v>78</v>
      </c>
      <c r="T583" s="25" t="str">
        <f t="shared" si="33"/>
        <v xml:space="preserve">CL 48   77  78  Predios 685-889-572-570 (el Vallano) </v>
      </c>
      <c r="V583" s="25">
        <v>4401390</v>
      </c>
      <c r="W583" s="25" t="s">
        <v>9156</v>
      </c>
      <c r="AF583" s="25" t="s">
        <v>9156</v>
      </c>
      <c r="AG583" s="25" t="s">
        <v>9157</v>
      </c>
      <c r="AH583" s="25" t="str">
        <f t="shared" si="34"/>
        <v xml:space="preserve">        Predios 685-889-572-570 (el Vallano) Parcerlacion Valle la Miel</v>
      </c>
      <c r="AI583" s="25" t="s">
        <v>61</v>
      </c>
      <c r="AJ583" s="25" t="s">
        <v>61</v>
      </c>
      <c r="AK583" s="25" t="s">
        <v>191</v>
      </c>
      <c r="AL583" s="25" t="s">
        <v>191</v>
      </c>
      <c r="AP583" s="25">
        <v>11</v>
      </c>
      <c r="AQ583" s="34">
        <v>42285</v>
      </c>
      <c r="AS583" s="46">
        <f t="shared" si="35"/>
        <v>-42285</v>
      </c>
      <c r="AU583" s="25" t="s">
        <v>15</v>
      </c>
    </row>
    <row r="584" spans="2:51">
      <c r="B584" s="25" t="s">
        <v>9158</v>
      </c>
      <c r="C584" s="25">
        <v>340181</v>
      </c>
      <c r="D584" s="25" t="s">
        <v>3686</v>
      </c>
      <c r="H584" t="s">
        <v>9159</v>
      </c>
      <c r="I584" s="25" t="s">
        <v>3366</v>
      </c>
      <c r="T584" s="25" t="str">
        <f t="shared" si="33"/>
        <v xml:space="preserve">        predios 132-133-134-142 (Pantanillo) </v>
      </c>
      <c r="W584" s="25" t="s">
        <v>9160</v>
      </c>
      <c r="AF584" s="25" t="s">
        <v>9161</v>
      </c>
      <c r="AH584" s="25" t="str">
        <f t="shared" si="34"/>
        <v xml:space="preserve">        predios 132-133-134-142 (Pantanillo) </v>
      </c>
      <c r="AI584" s="25" t="s">
        <v>61</v>
      </c>
      <c r="AJ584" s="25" t="s">
        <v>61</v>
      </c>
      <c r="AK584" s="25" t="s">
        <v>363</v>
      </c>
      <c r="AL584" s="25" t="s">
        <v>363</v>
      </c>
      <c r="AP584" s="25">
        <v>13</v>
      </c>
      <c r="AQ584" s="34">
        <v>42286</v>
      </c>
      <c r="AS584" s="46">
        <f t="shared" si="35"/>
        <v>-42286</v>
      </c>
      <c r="AU584" s="25" t="s">
        <v>15</v>
      </c>
    </row>
    <row r="585" spans="2:51">
      <c r="B585" s="25" t="s">
        <v>9162</v>
      </c>
      <c r="C585" s="25">
        <v>339917</v>
      </c>
      <c r="D585" s="25" t="s">
        <v>3591</v>
      </c>
      <c r="H585" t="s">
        <v>9163</v>
      </c>
      <c r="I585" s="25" t="s">
        <v>9164</v>
      </c>
      <c r="J585" s="25" t="s">
        <v>63</v>
      </c>
      <c r="K585" s="25">
        <v>42</v>
      </c>
      <c r="N585" s="25">
        <v>36</v>
      </c>
      <c r="P585" s="25">
        <v>16</v>
      </c>
      <c r="Q585" s="25" t="s">
        <v>66</v>
      </c>
      <c r="S585" s="25" t="s">
        <v>9165</v>
      </c>
      <c r="T585" s="25" t="str">
        <f t="shared" si="33"/>
        <v>KR 42   36  16 SUR  Ap. 302</v>
      </c>
      <c r="U585" s="25" t="s">
        <v>61</v>
      </c>
      <c r="V585" s="25" t="s">
        <v>61</v>
      </c>
      <c r="W585" s="25" t="s">
        <v>9166</v>
      </c>
      <c r="X585" s="25" t="s">
        <v>63</v>
      </c>
      <c r="Y585" s="25">
        <v>42</v>
      </c>
      <c r="AB585" s="25">
        <v>36</v>
      </c>
      <c r="AD585" s="25">
        <v>16</v>
      </c>
      <c r="AE585" s="25" t="s">
        <v>66</v>
      </c>
      <c r="AG585" s="25" t="s">
        <v>9167</v>
      </c>
      <c r="AH585" s="25" t="str">
        <f t="shared" si="34"/>
        <v>KR 42   36  16 SUR  Apt. 401</v>
      </c>
      <c r="AI585" s="25">
        <v>2704237</v>
      </c>
      <c r="AJ585" s="25" t="s">
        <v>61</v>
      </c>
      <c r="AK585" s="25" t="s">
        <v>147</v>
      </c>
      <c r="AP585" s="25">
        <v>9</v>
      </c>
      <c r="AQ585" s="34">
        <v>42286</v>
      </c>
      <c r="AS585" s="46">
        <f t="shared" si="35"/>
        <v>-42286</v>
      </c>
      <c r="AU585" s="25" t="s">
        <v>252</v>
      </c>
    </row>
    <row r="586" spans="2:51">
      <c r="B586" s="25" t="s">
        <v>9168</v>
      </c>
      <c r="C586" s="25">
        <v>339594</v>
      </c>
      <c r="D586" s="25" t="s">
        <v>3591</v>
      </c>
      <c r="H586" t="s">
        <v>9169</v>
      </c>
      <c r="I586" s="25" t="s">
        <v>9170</v>
      </c>
      <c r="J586" s="25" t="s">
        <v>63</v>
      </c>
      <c r="K586" s="25">
        <v>29</v>
      </c>
      <c r="N586" s="25">
        <v>40</v>
      </c>
      <c r="P586" s="25">
        <v>36</v>
      </c>
      <c r="Q586" s="25" t="s">
        <v>66</v>
      </c>
      <c r="S586" s="25" t="s">
        <v>1857</v>
      </c>
      <c r="T586" s="25" t="str">
        <f t="shared" si="33"/>
        <v>KR 29   40  36 SUR  piso 2</v>
      </c>
      <c r="U586" s="25">
        <v>70549764</v>
      </c>
      <c r="V586" s="25" t="s">
        <v>61</v>
      </c>
      <c r="W586" s="25" t="s">
        <v>9171</v>
      </c>
      <c r="X586" s="25" t="s">
        <v>80</v>
      </c>
      <c r="Y586" s="25">
        <v>40</v>
      </c>
      <c r="Z586" s="25" t="s">
        <v>104</v>
      </c>
      <c r="AA586" s="25" t="s">
        <v>66</v>
      </c>
      <c r="AB586" s="25">
        <v>27</v>
      </c>
      <c r="AC586" s="25" t="s">
        <v>104</v>
      </c>
      <c r="AD586" s="25">
        <v>94</v>
      </c>
      <c r="AH586" s="25" t="str">
        <f t="shared" si="34"/>
        <v xml:space="preserve">CL 40 B SUR 27 B 94   </v>
      </c>
      <c r="AI586" s="25" t="s">
        <v>61</v>
      </c>
      <c r="AJ586" s="25">
        <v>3332135</v>
      </c>
      <c r="AK586" s="25" t="s">
        <v>3937</v>
      </c>
      <c r="AP586" s="25">
        <v>6</v>
      </c>
      <c r="AQ586" s="34">
        <v>42286</v>
      </c>
      <c r="AS586" s="46">
        <f t="shared" si="35"/>
        <v>-42286</v>
      </c>
      <c r="AU586" s="25" t="s">
        <v>15</v>
      </c>
    </row>
    <row r="587" spans="2:51">
      <c r="B587" s="25" t="s">
        <v>9172</v>
      </c>
      <c r="C587" s="25">
        <v>339708</v>
      </c>
      <c r="E587" s="25" t="s">
        <v>101</v>
      </c>
      <c r="H587" t="s">
        <v>9173</v>
      </c>
      <c r="I587" s="25" t="s">
        <v>3366</v>
      </c>
      <c r="T587" s="25" t="str">
        <f t="shared" si="33"/>
        <v xml:space="preserve">         </v>
      </c>
      <c r="W587" s="25" t="s">
        <v>9174</v>
      </c>
      <c r="X587" s="25" t="s">
        <v>80</v>
      </c>
      <c r="Y587" s="25">
        <v>38</v>
      </c>
      <c r="AA587" s="25" t="s">
        <v>66</v>
      </c>
      <c r="AB587" s="25">
        <v>34</v>
      </c>
      <c r="AD587" s="25">
        <v>54</v>
      </c>
      <c r="AH587" s="25" t="str">
        <f t="shared" si="34"/>
        <v xml:space="preserve">CL 38  SUR 34  54   </v>
      </c>
      <c r="AI587" s="25" t="s">
        <v>61</v>
      </c>
      <c r="AJ587" s="25" t="s">
        <v>61</v>
      </c>
      <c r="AK587" s="25" t="s">
        <v>211</v>
      </c>
      <c r="AP587" s="25">
        <v>9</v>
      </c>
      <c r="AQ587" s="34">
        <v>42284</v>
      </c>
      <c r="AS587" s="46">
        <f t="shared" si="35"/>
        <v>-42284</v>
      </c>
      <c r="AU587" s="25" t="s">
        <v>1735</v>
      </c>
    </row>
    <row r="588" spans="2:51">
      <c r="B588" s="25" t="s">
        <v>9175</v>
      </c>
      <c r="C588" s="25">
        <v>339709</v>
      </c>
      <c r="E588" s="25" t="s">
        <v>101</v>
      </c>
      <c r="H588" t="s">
        <v>9173</v>
      </c>
      <c r="I588" s="25" t="s">
        <v>60</v>
      </c>
      <c r="T588" s="25" t="str">
        <f t="shared" si="33"/>
        <v xml:space="preserve">         </v>
      </c>
      <c r="W588" s="25" t="s">
        <v>9176</v>
      </c>
      <c r="X588" s="25" t="s">
        <v>63</v>
      </c>
      <c r="Y588" s="25">
        <v>35</v>
      </c>
      <c r="AB588" s="25">
        <v>38</v>
      </c>
      <c r="AD588" s="25">
        <v>4</v>
      </c>
      <c r="AH588" s="25" t="str">
        <f>CONCATENATE(X588," ",Y588," ",Z588," ",AA588," ",AB588," ",AC588," ",AD588," ",AE588," ",AF588," ",AG588)</f>
        <v xml:space="preserve">KR 35   38  4   </v>
      </c>
      <c r="AJ588" s="25" t="s">
        <v>61</v>
      </c>
      <c r="AK588" s="25" t="s">
        <v>211</v>
      </c>
      <c r="AP588" s="25">
        <v>9</v>
      </c>
      <c r="AQ588" s="34">
        <v>42284</v>
      </c>
      <c r="AS588" s="46">
        <f t="shared" si="35"/>
        <v>-42284</v>
      </c>
      <c r="AU588" s="25" t="s">
        <v>15</v>
      </c>
    </row>
    <row r="589" spans="2:51">
      <c r="B589" s="25" t="s">
        <v>9177</v>
      </c>
      <c r="C589" s="25">
        <v>339706</v>
      </c>
      <c r="E589" s="25" t="s">
        <v>101</v>
      </c>
      <c r="H589" t="s">
        <v>9173</v>
      </c>
      <c r="I589" s="25" t="s">
        <v>60</v>
      </c>
      <c r="T589" s="25" t="str">
        <f t="shared" si="33"/>
        <v xml:space="preserve">         </v>
      </c>
      <c r="W589" s="25" t="s">
        <v>9178</v>
      </c>
      <c r="AG589" s="25" t="s">
        <v>9179</v>
      </c>
      <c r="AH589" s="25" t="str">
        <f>CONCATENATE(X589," ",Y589," ",Z589," ",AA589," ",AB589," ",AC589," ",AD589," ",AE589," ",AF589," ",AG589)</f>
        <v xml:space="preserve">         Barrio Mesa</v>
      </c>
      <c r="AI589" s="25" t="s">
        <v>61</v>
      </c>
      <c r="AJ589" s="25" t="s">
        <v>61</v>
      </c>
      <c r="AK589" s="25" t="s">
        <v>211</v>
      </c>
      <c r="AP589" s="25">
        <v>9</v>
      </c>
      <c r="AQ589" s="34">
        <v>42284</v>
      </c>
      <c r="AS589" s="46">
        <f t="shared" si="35"/>
        <v>-42284</v>
      </c>
      <c r="AU589" s="25" t="s">
        <v>15</v>
      </c>
    </row>
    <row r="590" spans="2:51">
      <c r="B590" s="25" t="s">
        <v>9180</v>
      </c>
      <c r="C590" s="25" t="s">
        <v>9181</v>
      </c>
      <c r="D590" s="25" t="s">
        <v>3538</v>
      </c>
      <c r="H590" t="s">
        <v>9182</v>
      </c>
      <c r="I590" s="25" t="s">
        <v>9183</v>
      </c>
      <c r="T590" s="25" t="str">
        <f t="shared" si="33"/>
        <v xml:space="preserve">         </v>
      </c>
      <c r="W590" s="25" t="s">
        <v>9184</v>
      </c>
      <c r="AG590" s="25" t="s">
        <v>9185</v>
      </c>
      <c r="AH590" s="25" t="str">
        <f t="shared" ref="AH590:AH601" si="36">CONCATENATE(X590," ",Y590," ",Z590," ",AA590," ",AB590," ",AC590," ",AD590," ",AE590," ",AF590," ",AG590)</f>
        <v xml:space="preserve">         Vereda Santa Catalina Predio 103</v>
      </c>
      <c r="AI590" s="25" t="s">
        <v>61</v>
      </c>
      <c r="AJ590" s="25" t="s">
        <v>61</v>
      </c>
      <c r="AK590" s="25" t="s">
        <v>419</v>
      </c>
      <c r="AL590" s="25" t="s">
        <v>419</v>
      </c>
      <c r="AP590" s="25">
        <v>10</v>
      </c>
      <c r="AQ590" s="34">
        <v>42275</v>
      </c>
      <c r="AS590" s="46">
        <f t="shared" si="35"/>
        <v>-42275</v>
      </c>
      <c r="AU590" s="25" t="s">
        <v>15</v>
      </c>
    </row>
    <row r="591" spans="2:51">
      <c r="B591" s="25" t="s">
        <v>9186</v>
      </c>
      <c r="C591" s="25">
        <v>338839</v>
      </c>
      <c r="E591" s="25" t="s">
        <v>101</v>
      </c>
      <c r="H591" t="s">
        <v>9187</v>
      </c>
      <c r="I591" s="25" t="s">
        <v>9188</v>
      </c>
      <c r="T591" s="25" t="str">
        <f t="shared" si="33"/>
        <v xml:space="preserve">         </v>
      </c>
      <c r="W591" s="25" t="s">
        <v>82</v>
      </c>
      <c r="X591" s="25" t="s">
        <v>80</v>
      </c>
      <c r="Y591" s="25">
        <v>36</v>
      </c>
      <c r="AA591" s="25" t="s">
        <v>66</v>
      </c>
      <c r="AB591" s="25">
        <v>36</v>
      </c>
      <c r="AH591" s="25" t="str">
        <f t="shared" si="36"/>
        <v xml:space="preserve">CL 36  SUR 36     </v>
      </c>
      <c r="AI591" s="25" t="s">
        <v>61</v>
      </c>
      <c r="AJ591" s="25" t="s">
        <v>61</v>
      </c>
      <c r="AK591" s="25" t="s">
        <v>147</v>
      </c>
      <c r="AP591" s="25">
        <v>9</v>
      </c>
      <c r="AQ591" s="34">
        <v>42279</v>
      </c>
      <c r="AS591" s="46">
        <f t="shared" si="35"/>
        <v>-42279</v>
      </c>
      <c r="AU591" s="25" t="s">
        <v>15</v>
      </c>
    </row>
    <row r="592" spans="2:51">
      <c r="B592" s="25" t="s">
        <v>9189</v>
      </c>
      <c r="C592" s="25">
        <v>338838</v>
      </c>
      <c r="E592" s="25" t="s">
        <v>101</v>
      </c>
      <c r="H592" t="s">
        <v>9190</v>
      </c>
      <c r="I592" s="25" t="s">
        <v>9191</v>
      </c>
      <c r="T592" s="25" t="str">
        <f t="shared" si="33"/>
        <v xml:space="preserve">         </v>
      </c>
      <c r="W592" s="25" t="s">
        <v>82</v>
      </c>
      <c r="X592" s="25" t="s">
        <v>80</v>
      </c>
      <c r="Y592" s="25">
        <v>37</v>
      </c>
      <c r="AA592" s="25" t="s">
        <v>66</v>
      </c>
      <c r="AB592" s="25">
        <v>39</v>
      </c>
      <c r="AD592" s="25">
        <v>18</v>
      </c>
      <c r="AH592" s="25" t="str">
        <f t="shared" si="36"/>
        <v xml:space="preserve">CL 37  SUR 39  18   </v>
      </c>
      <c r="AI592" s="25" t="s">
        <v>61</v>
      </c>
      <c r="AJ592" s="25" t="s">
        <v>61</v>
      </c>
      <c r="AK592" s="25" t="s">
        <v>147</v>
      </c>
      <c r="AP592" s="25">
        <v>9</v>
      </c>
      <c r="AQ592" s="34">
        <v>42279</v>
      </c>
      <c r="AS592" s="46">
        <f t="shared" si="35"/>
        <v>-42279</v>
      </c>
      <c r="AU592" s="25" t="s">
        <v>15</v>
      </c>
    </row>
    <row r="593" spans="2:48">
      <c r="B593" s="25" t="s">
        <v>9192</v>
      </c>
      <c r="C593" s="25">
        <v>338837</v>
      </c>
      <c r="E593" s="25" t="s">
        <v>101</v>
      </c>
      <c r="H593" t="s">
        <v>9190</v>
      </c>
      <c r="I593" s="25" t="s">
        <v>9193</v>
      </c>
      <c r="T593" s="25" t="str">
        <f t="shared" si="33"/>
        <v xml:space="preserve">         </v>
      </c>
      <c r="W593" s="25" t="s">
        <v>82</v>
      </c>
      <c r="X593" s="25" t="s">
        <v>80</v>
      </c>
      <c r="Y593" s="25">
        <v>36</v>
      </c>
      <c r="AA593" s="25" t="s">
        <v>66</v>
      </c>
      <c r="AB593" s="25">
        <v>38</v>
      </c>
      <c r="AD593" s="25">
        <v>36</v>
      </c>
      <c r="AH593" s="25" t="str">
        <f t="shared" si="36"/>
        <v xml:space="preserve">CL 36  SUR 38  36   </v>
      </c>
      <c r="AI593" s="25" t="s">
        <v>61</v>
      </c>
      <c r="AJ593" s="25" t="s">
        <v>61</v>
      </c>
      <c r="AK593" s="25" t="s">
        <v>147</v>
      </c>
      <c r="AP593" s="25">
        <v>9</v>
      </c>
      <c r="AQ593" s="34">
        <v>42279</v>
      </c>
      <c r="AS593" s="46">
        <f t="shared" si="35"/>
        <v>-42279</v>
      </c>
      <c r="AU593" s="25" t="s">
        <v>15</v>
      </c>
    </row>
    <row r="594" spans="2:48">
      <c r="B594" s="25" t="s">
        <v>9194</v>
      </c>
      <c r="C594" s="25">
        <v>338835</v>
      </c>
      <c r="E594" s="25" t="s">
        <v>101</v>
      </c>
      <c r="H594" t="s">
        <v>9190</v>
      </c>
      <c r="I594" s="25" t="s">
        <v>9193</v>
      </c>
      <c r="T594" s="25" t="str">
        <f t="shared" si="33"/>
        <v xml:space="preserve">         </v>
      </c>
      <c r="W594" s="25" t="s">
        <v>82</v>
      </c>
      <c r="X594" s="25" t="s">
        <v>63</v>
      </c>
      <c r="Y594" s="25">
        <v>34</v>
      </c>
      <c r="AB594" s="25">
        <v>39</v>
      </c>
      <c r="AD594" s="25">
        <v>20</v>
      </c>
      <c r="AE594" s="25" t="s">
        <v>66</v>
      </c>
      <c r="AH594" s="25" t="str">
        <f t="shared" si="36"/>
        <v xml:space="preserve">KR 34   39  20 SUR  </v>
      </c>
      <c r="AI594" s="25" t="s">
        <v>61</v>
      </c>
      <c r="AJ594" s="25" t="s">
        <v>61</v>
      </c>
      <c r="AK594" s="25" t="s">
        <v>211</v>
      </c>
      <c r="AP594" s="25">
        <v>9</v>
      </c>
      <c r="AQ594" s="34">
        <v>42279</v>
      </c>
      <c r="AS594" s="46">
        <f t="shared" si="35"/>
        <v>-42279</v>
      </c>
      <c r="AU594" s="25" t="s">
        <v>15</v>
      </c>
    </row>
    <row r="595" spans="2:48">
      <c r="B595" s="25" t="s">
        <v>9195</v>
      </c>
      <c r="C595" s="25">
        <v>338840</v>
      </c>
      <c r="E595" s="25" t="s">
        <v>101</v>
      </c>
      <c r="H595" t="s">
        <v>9196</v>
      </c>
      <c r="I595" s="25" t="s">
        <v>9193</v>
      </c>
      <c r="T595" s="25" t="str">
        <f t="shared" si="33"/>
        <v xml:space="preserve">         </v>
      </c>
      <c r="W595" s="25" t="s">
        <v>82</v>
      </c>
      <c r="X595" s="25" t="s">
        <v>80</v>
      </c>
      <c r="Y595" s="25">
        <v>40</v>
      </c>
      <c r="AA595" s="25" t="s">
        <v>66</v>
      </c>
      <c r="AB595" s="25">
        <v>27</v>
      </c>
      <c r="AD595" s="25">
        <v>33</v>
      </c>
      <c r="AH595" s="25" t="str">
        <f t="shared" si="36"/>
        <v xml:space="preserve">CL 40  SUR 27  33   </v>
      </c>
      <c r="AI595" s="25" t="s">
        <v>61</v>
      </c>
      <c r="AJ595" s="25" t="s">
        <v>61</v>
      </c>
      <c r="AK595" s="25" t="s">
        <v>3937</v>
      </c>
      <c r="AP595" s="25">
        <v>6</v>
      </c>
      <c r="AQ595" s="34">
        <v>42279</v>
      </c>
      <c r="AS595" s="46">
        <f t="shared" si="35"/>
        <v>-42279</v>
      </c>
      <c r="AU595" s="25" t="s">
        <v>15</v>
      </c>
    </row>
    <row r="596" spans="2:48">
      <c r="B596" s="25" t="s">
        <v>9197</v>
      </c>
      <c r="C596" s="25">
        <v>122164</v>
      </c>
      <c r="D596" s="25" t="s">
        <v>3686</v>
      </c>
      <c r="H596" t="s">
        <v>9198</v>
      </c>
      <c r="I596" s="25" t="s">
        <v>3366</v>
      </c>
      <c r="T596" s="25" t="str">
        <f t="shared" si="33"/>
        <v xml:space="preserve">         </v>
      </c>
      <c r="W596" s="25" t="s">
        <v>9199</v>
      </c>
      <c r="X596" s="25" t="s">
        <v>63</v>
      </c>
      <c r="Y596" s="25">
        <v>27</v>
      </c>
      <c r="Z596" s="25" t="s">
        <v>170</v>
      </c>
      <c r="AB596" s="25">
        <v>36</v>
      </c>
      <c r="AD596" s="25">
        <v>82</v>
      </c>
      <c r="AH596" s="25" t="str">
        <f t="shared" si="36"/>
        <v xml:space="preserve">KR 27 D  36  82   </v>
      </c>
      <c r="AI596" s="25" t="s">
        <v>61</v>
      </c>
      <c r="AJ596" s="25" t="s">
        <v>61</v>
      </c>
      <c r="AK596" s="25" t="s">
        <v>311</v>
      </c>
      <c r="AP596" s="25">
        <v>5</v>
      </c>
      <c r="AQ596" s="34">
        <v>42279</v>
      </c>
      <c r="AS596" s="46">
        <f t="shared" si="35"/>
        <v>-42279</v>
      </c>
      <c r="AU596" s="25" t="s">
        <v>15</v>
      </c>
    </row>
    <row r="597" spans="2:48">
      <c r="B597" s="25" t="s">
        <v>9200</v>
      </c>
      <c r="C597" s="25" t="s">
        <v>9201</v>
      </c>
      <c r="D597" s="25" t="s">
        <v>3538</v>
      </c>
      <c r="H597" t="s">
        <v>9202</v>
      </c>
      <c r="I597" s="25" t="s">
        <v>9203</v>
      </c>
      <c r="T597" s="25" t="str">
        <f t="shared" si="33"/>
        <v xml:space="preserve">         </v>
      </c>
      <c r="W597" s="25" t="s">
        <v>82</v>
      </c>
      <c r="X597" s="25" t="s">
        <v>80</v>
      </c>
      <c r="Y597" s="25">
        <v>49</v>
      </c>
      <c r="Z597" s="25" t="s">
        <v>315</v>
      </c>
      <c r="AA597" s="25" t="s">
        <v>66</v>
      </c>
      <c r="AB597" s="25">
        <v>46</v>
      </c>
      <c r="AD597" s="25">
        <v>76</v>
      </c>
      <c r="AH597" s="25" t="str">
        <f t="shared" si="36"/>
        <v xml:space="preserve">CL 49 E SUR 46  76   </v>
      </c>
      <c r="AI597" s="25" t="s">
        <v>61</v>
      </c>
      <c r="AJ597" s="25" t="s">
        <v>61</v>
      </c>
      <c r="AK597" s="25" t="s">
        <v>1696</v>
      </c>
      <c r="AP597" s="25">
        <v>8</v>
      </c>
      <c r="AQ597" s="34">
        <v>42291</v>
      </c>
      <c r="AS597" s="46">
        <f t="shared" si="35"/>
        <v>-42291</v>
      </c>
      <c r="AU597" s="25" t="s">
        <v>15</v>
      </c>
    </row>
    <row r="598" spans="2:48">
      <c r="B598" s="25" t="s">
        <v>9204</v>
      </c>
      <c r="C598" s="25" t="s">
        <v>9205</v>
      </c>
      <c r="D598" s="25" t="s">
        <v>3591</v>
      </c>
      <c r="H598" t="s">
        <v>9206</v>
      </c>
      <c r="I598" s="25" t="s">
        <v>1080</v>
      </c>
      <c r="J598" s="25" t="s">
        <v>80</v>
      </c>
      <c r="K598" s="25">
        <v>40</v>
      </c>
      <c r="M598" s="25" t="s">
        <v>66</v>
      </c>
      <c r="S598" s="25" t="s">
        <v>9207</v>
      </c>
      <c r="T598" s="25" t="str">
        <f t="shared" si="33"/>
        <v>CL 40  SUR      Cerca al parque ecoturistico el salado</v>
      </c>
      <c r="U598" s="25" t="s">
        <v>61</v>
      </c>
      <c r="V598" s="25">
        <v>3226576987</v>
      </c>
      <c r="W598" s="25" t="s">
        <v>9208</v>
      </c>
      <c r="X598" s="25" t="s">
        <v>80</v>
      </c>
      <c r="Y598" s="25">
        <v>40</v>
      </c>
      <c r="AA598" s="25" t="s">
        <v>66</v>
      </c>
      <c r="AG598" s="25" t="s">
        <v>9207</v>
      </c>
      <c r="AH598" s="25" t="str">
        <f t="shared" si="36"/>
        <v>CL 40  SUR      Cerca al parque ecoturistico el salado</v>
      </c>
      <c r="AI598" s="25" t="s">
        <v>61</v>
      </c>
      <c r="AJ598" s="25" t="s">
        <v>61</v>
      </c>
      <c r="AK598" s="25" t="s">
        <v>191</v>
      </c>
      <c r="AP598" s="25">
        <v>11</v>
      </c>
      <c r="AQ598" s="34">
        <v>42292</v>
      </c>
      <c r="AS598" s="46">
        <f t="shared" si="35"/>
        <v>-42292</v>
      </c>
      <c r="AU598" s="25" t="s">
        <v>15</v>
      </c>
      <c r="AV598" s="25" t="s">
        <v>9209</v>
      </c>
    </row>
    <row r="599" spans="2:48">
      <c r="B599" s="25" t="s">
        <v>9210</v>
      </c>
      <c r="C599" s="25" t="s">
        <v>9211</v>
      </c>
      <c r="D599" s="25" t="s">
        <v>94</v>
      </c>
      <c r="H599" t="s">
        <v>9212</v>
      </c>
      <c r="I599" s="25" t="s">
        <v>9213</v>
      </c>
      <c r="S599" s="25" t="s">
        <v>9214</v>
      </c>
      <c r="T599" s="25" t="str">
        <f t="shared" si="33"/>
        <v xml:space="preserve">         Vereda el Vallano Sector el Roble</v>
      </c>
      <c r="U599" s="25" t="s">
        <v>61</v>
      </c>
      <c r="V599" s="25" t="s">
        <v>61</v>
      </c>
      <c r="W599" s="25" t="s">
        <v>9215</v>
      </c>
      <c r="AG599" s="25" t="s">
        <v>9152</v>
      </c>
      <c r="AH599" s="25" t="str">
        <f t="shared" si="36"/>
        <v xml:space="preserve">         Predio 384 las crispas</v>
      </c>
      <c r="AI599" s="25" t="s">
        <v>61</v>
      </c>
      <c r="AJ599" s="25" t="s">
        <v>61</v>
      </c>
      <c r="AK599" s="25" t="s">
        <v>191</v>
      </c>
      <c r="AP599" s="25">
        <v>11</v>
      </c>
      <c r="AQ599" s="34">
        <v>42290</v>
      </c>
      <c r="AS599" s="46">
        <f t="shared" si="35"/>
        <v>-42290</v>
      </c>
      <c r="AU599" s="25" t="s">
        <v>15</v>
      </c>
    </row>
    <row r="600" spans="2:48">
      <c r="B600" s="25" t="s">
        <v>9216</v>
      </c>
      <c r="C600" s="25">
        <v>340633</v>
      </c>
      <c r="E600" s="25" t="s">
        <v>101</v>
      </c>
      <c r="H600" t="s">
        <v>9217</v>
      </c>
      <c r="I600" s="25" t="s">
        <v>231</v>
      </c>
      <c r="T600" s="25" t="str">
        <f t="shared" si="33"/>
        <v xml:space="preserve">        Int. 150 y siguientes Sector el Vallano el Capiro </v>
      </c>
      <c r="W600" s="25" t="s">
        <v>9218</v>
      </c>
      <c r="X600" s="25" t="s">
        <v>63</v>
      </c>
      <c r="Y600" s="25">
        <v>24</v>
      </c>
      <c r="Z600" s="25" t="s">
        <v>81</v>
      </c>
      <c r="AB600" s="25">
        <v>41</v>
      </c>
      <c r="AD600" s="25">
        <v>0</v>
      </c>
      <c r="AE600" s="25" t="s">
        <v>66</v>
      </c>
      <c r="AF600" s="25" t="s">
        <v>9219</v>
      </c>
      <c r="AH600" s="25" t="str">
        <f t="shared" si="36"/>
        <v xml:space="preserve">KR 24 C  41  0 SUR Int. 150 y siguientes Sector el Vallano el Capiro </v>
      </c>
      <c r="AI600" s="25" t="s">
        <v>61</v>
      </c>
      <c r="AJ600" s="25" t="s">
        <v>61</v>
      </c>
      <c r="AK600" s="25" t="s">
        <v>191</v>
      </c>
      <c r="AP600" s="25">
        <v>11</v>
      </c>
      <c r="AQ600" s="34">
        <v>42286</v>
      </c>
      <c r="AS600" s="46">
        <f t="shared" si="35"/>
        <v>-42286</v>
      </c>
      <c r="AU600" s="25" t="s">
        <v>15</v>
      </c>
    </row>
    <row r="601" spans="2:48">
      <c r="B601" s="25" t="s">
        <v>9220</v>
      </c>
      <c r="C601" s="25">
        <v>341611</v>
      </c>
      <c r="D601" s="25" t="s">
        <v>125</v>
      </c>
      <c r="H601" t="s">
        <v>9221</v>
      </c>
      <c r="I601" s="25" t="s">
        <v>231</v>
      </c>
      <c r="T601" s="25" t="str">
        <f t="shared" si="33"/>
        <v xml:space="preserve">         </v>
      </c>
      <c r="W601" s="25" t="s">
        <v>9222</v>
      </c>
      <c r="AG601" s="25" t="s">
        <v>9223</v>
      </c>
      <c r="AH601" s="25" t="str">
        <f t="shared" si="36"/>
        <v xml:space="preserve">         Finca de Don Ricardo Mejia, detrás de la escuela de Ingenieria</v>
      </c>
      <c r="AI601" s="25" t="s">
        <v>61</v>
      </c>
      <c r="AJ601" s="25" t="s">
        <v>61</v>
      </c>
      <c r="AK601" s="25" t="s">
        <v>91</v>
      </c>
      <c r="AP601" s="25">
        <v>12</v>
      </c>
      <c r="AQ601" s="34">
        <v>42292</v>
      </c>
      <c r="AS601" s="46">
        <f t="shared" si="35"/>
        <v>-42292</v>
      </c>
      <c r="AU601" s="25" t="s">
        <v>15</v>
      </c>
    </row>
    <row r="602" spans="2:48">
      <c r="B602" s="25" t="s">
        <v>9224</v>
      </c>
      <c r="C602" s="25">
        <v>340948</v>
      </c>
      <c r="D602" s="25" t="s">
        <v>94</v>
      </c>
      <c r="H602" t="s">
        <v>9225</v>
      </c>
      <c r="I602" s="25" t="s">
        <v>9226</v>
      </c>
      <c r="J602" s="25" t="s">
        <v>80</v>
      </c>
      <c r="K602" s="25">
        <v>40</v>
      </c>
      <c r="L602" s="25" t="s">
        <v>81</v>
      </c>
      <c r="M602" s="25" t="s">
        <v>66</v>
      </c>
      <c r="N602" s="25">
        <v>43</v>
      </c>
      <c r="P602" s="25">
        <v>8</v>
      </c>
      <c r="S602" s="25" t="s">
        <v>7764</v>
      </c>
      <c r="T602" s="25" t="str">
        <f t="shared" si="33"/>
        <v>CL 40 C SUR 43  8   Apto 201</v>
      </c>
      <c r="W602" s="25" t="s">
        <v>82</v>
      </c>
      <c r="X602" s="25" t="s">
        <v>80</v>
      </c>
      <c r="Y602" s="25">
        <v>40</v>
      </c>
      <c r="Z602" s="25" t="s">
        <v>81</v>
      </c>
      <c r="AA602" s="25" t="s">
        <v>66</v>
      </c>
      <c r="AB602" s="25">
        <v>43</v>
      </c>
      <c r="AD602" s="25">
        <v>8</v>
      </c>
      <c r="AG602" s="25" t="s">
        <v>7764</v>
      </c>
      <c r="AH602" s="25" t="str">
        <f t="shared" ref="AH602:AH641" si="37">CONCATENATE(X602," ",Y602," ",Z602," ",AA602," ",AB602," ",AC602," ",AD602," ",AE602," ",AT602," ",AG602)</f>
        <v>CL 40 C SUR 43  8   Apto 201</v>
      </c>
      <c r="AI602" s="25" t="s">
        <v>61</v>
      </c>
      <c r="AJ602" s="25" t="s">
        <v>61</v>
      </c>
      <c r="AK602" s="25" t="s">
        <v>67</v>
      </c>
      <c r="AP602" s="25">
        <v>8</v>
      </c>
      <c r="AQ602" s="34">
        <v>42290</v>
      </c>
      <c r="AS602" s="46">
        <f t="shared" si="35"/>
        <v>-42290</v>
      </c>
      <c r="AU602" s="25" t="s">
        <v>15</v>
      </c>
    </row>
    <row r="603" spans="2:48">
      <c r="B603" s="25" t="s">
        <v>9227</v>
      </c>
      <c r="C603" s="25" t="s">
        <v>9228</v>
      </c>
      <c r="E603" s="25" t="s">
        <v>101</v>
      </c>
      <c r="H603" t="s">
        <v>9229</v>
      </c>
      <c r="I603" s="25" t="s">
        <v>3366</v>
      </c>
      <c r="T603" s="25" t="str">
        <f t="shared" si="33"/>
        <v xml:space="preserve">         </v>
      </c>
      <c r="W603" s="25" t="s">
        <v>9230</v>
      </c>
      <c r="X603" s="25" t="s">
        <v>63</v>
      </c>
      <c r="Y603" s="25">
        <v>49</v>
      </c>
      <c r="AB603" s="25">
        <v>36</v>
      </c>
      <c r="AE603" s="25" t="s">
        <v>66</v>
      </c>
      <c r="AH603" s="25" t="str">
        <f t="shared" si="37"/>
        <v xml:space="preserve">KR 49   36   SUR  </v>
      </c>
      <c r="AI603" s="25" t="s">
        <v>61</v>
      </c>
      <c r="AJ603" s="25" t="s">
        <v>61</v>
      </c>
      <c r="AK603" s="25" t="s">
        <v>147</v>
      </c>
      <c r="AP603" s="25">
        <v>9</v>
      </c>
      <c r="AQ603" s="34">
        <v>42296</v>
      </c>
      <c r="AS603" s="46">
        <f t="shared" si="35"/>
        <v>-42296</v>
      </c>
      <c r="AU603" s="25" t="s">
        <v>15</v>
      </c>
    </row>
    <row r="604" spans="2:48">
      <c r="B604" s="25" t="s">
        <v>9231</v>
      </c>
      <c r="C604" s="25" t="s">
        <v>9232</v>
      </c>
      <c r="D604" s="25" t="s">
        <v>125</v>
      </c>
      <c r="E604" s="25" t="s">
        <v>58</v>
      </c>
      <c r="G604" s="25" t="s">
        <v>4485</v>
      </c>
      <c r="H604" t="s">
        <v>9233</v>
      </c>
      <c r="I604" t="s">
        <v>3366</v>
      </c>
      <c r="T604" s="25" t="str">
        <f t="shared" si="33"/>
        <v xml:space="preserve">         </v>
      </c>
      <c r="W604" s="25" t="s">
        <v>9234</v>
      </c>
      <c r="X604" s="25" t="s">
        <v>80</v>
      </c>
      <c r="Y604" s="25">
        <v>46</v>
      </c>
      <c r="Z604" s="25" t="s">
        <v>315</v>
      </c>
      <c r="AA604" s="25" t="s">
        <v>66</v>
      </c>
      <c r="AB604" s="25">
        <v>42</v>
      </c>
      <c r="AC604" s="25" t="s">
        <v>104</v>
      </c>
      <c r="AD604" s="25">
        <v>5</v>
      </c>
      <c r="AH604" s="25" t="str">
        <f t="shared" si="37"/>
        <v xml:space="preserve">CL 46 E SUR 42 B 5   </v>
      </c>
      <c r="AI604" s="25" t="s">
        <v>61</v>
      </c>
      <c r="AJ604" s="25" t="s">
        <v>61</v>
      </c>
      <c r="AK604" s="25" t="s">
        <v>316</v>
      </c>
      <c r="AP604" s="25">
        <v>7</v>
      </c>
      <c r="AQ604" s="34">
        <v>42303</v>
      </c>
      <c r="AS604" s="46">
        <f t="shared" si="35"/>
        <v>-42303</v>
      </c>
      <c r="AU604" s="25" t="s">
        <v>15</v>
      </c>
      <c r="AV604" s="34">
        <v>42338</v>
      </c>
    </row>
    <row r="605" spans="2:48">
      <c r="B605" s="25" t="s">
        <v>9235</v>
      </c>
      <c r="C605" s="25">
        <v>344073</v>
      </c>
      <c r="D605" s="25" t="s">
        <v>94</v>
      </c>
      <c r="H605" t="s">
        <v>9236</v>
      </c>
      <c r="I605" t="s">
        <v>3366</v>
      </c>
      <c r="T605" s="25" t="str">
        <f t="shared" si="33"/>
        <v xml:space="preserve">         </v>
      </c>
      <c r="W605" s="25" t="s">
        <v>82</v>
      </c>
      <c r="X605" s="25" t="s">
        <v>63</v>
      </c>
      <c r="Y605" s="25">
        <v>43</v>
      </c>
      <c r="Z605" s="25" t="s">
        <v>83</v>
      </c>
      <c r="AB605" s="25">
        <v>25</v>
      </c>
      <c r="AC605" s="25" t="s">
        <v>104</v>
      </c>
      <c r="AD605" s="25">
        <v>136</v>
      </c>
      <c r="AE605" s="25" t="s">
        <v>66</v>
      </c>
      <c r="AH605" s="25" t="str">
        <f t="shared" si="37"/>
        <v xml:space="preserve">KR 43 A  25 B 136 SUR  </v>
      </c>
      <c r="AI605" s="25" t="s">
        <v>61</v>
      </c>
      <c r="AJ605" s="25" t="s">
        <v>61</v>
      </c>
      <c r="AK605" s="25" t="s">
        <v>496</v>
      </c>
      <c r="AP605" s="25">
        <v>9</v>
      </c>
      <c r="AQ605" s="34">
        <v>42303</v>
      </c>
      <c r="AS605" s="46">
        <f t="shared" si="35"/>
        <v>-42303</v>
      </c>
      <c r="AU605" s="25" t="s">
        <v>15</v>
      </c>
    </row>
    <row r="606" spans="2:48">
      <c r="B606" s="25" t="s">
        <v>9237</v>
      </c>
      <c r="C606" s="25" t="s">
        <v>9238</v>
      </c>
      <c r="D606" s="25" t="s">
        <v>3686</v>
      </c>
      <c r="E606" s="25" t="s">
        <v>3934</v>
      </c>
      <c r="H606" t="s">
        <v>9239</v>
      </c>
      <c r="I606" t="s">
        <v>3366</v>
      </c>
      <c r="T606" s="25" t="str">
        <f t="shared" si="33"/>
        <v xml:space="preserve">         </v>
      </c>
      <c r="W606" s="25" t="s">
        <v>9240</v>
      </c>
      <c r="X606" s="25" t="s">
        <v>63</v>
      </c>
      <c r="Y606" s="25">
        <v>46</v>
      </c>
      <c r="AB606" s="25">
        <v>7</v>
      </c>
      <c r="AD606" s="25">
        <v>103</v>
      </c>
      <c r="AH606" s="25" t="str">
        <f t="shared" si="37"/>
        <v xml:space="preserve">KR 46   7  103   </v>
      </c>
      <c r="AI606" s="25" t="s">
        <v>61</v>
      </c>
      <c r="AJ606" s="25">
        <v>3115676</v>
      </c>
      <c r="AK606" s="25" t="s">
        <v>147</v>
      </c>
      <c r="AP606" s="25">
        <v>9</v>
      </c>
      <c r="AQ606" s="34">
        <v>42299</v>
      </c>
      <c r="AS606" s="46">
        <f t="shared" si="35"/>
        <v>-42299</v>
      </c>
      <c r="AU606" s="25" t="s">
        <v>15</v>
      </c>
      <c r="AV606" s="34">
        <v>42338</v>
      </c>
    </row>
    <row r="607" spans="2:48">
      <c r="B607" s="25" t="s">
        <v>9241</v>
      </c>
      <c r="C607" s="25">
        <v>343592</v>
      </c>
      <c r="D607" s="25" t="s">
        <v>3686</v>
      </c>
      <c r="E607" s="25" t="s">
        <v>3934</v>
      </c>
      <c r="H607" s="25" t="s">
        <v>9242</v>
      </c>
      <c r="I607" s="25" t="s">
        <v>3366</v>
      </c>
      <c r="T607" s="25" t="str">
        <f t="shared" si="33"/>
        <v xml:space="preserve">         </v>
      </c>
      <c r="W607" s="25" t="s">
        <v>9243</v>
      </c>
      <c r="X607" s="25" t="s">
        <v>289</v>
      </c>
      <c r="Y607" s="25">
        <v>31</v>
      </c>
      <c r="Z607" s="25" t="s">
        <v>104</v>
      </c>
      <c r="AB607" s="25">
        <v>32</v>
      </c>
      <c r="AC607" s="25" t="s">
        <v>81</v>
      </c>
      <c r="AD607" s="25">
        <v>71</v>
      </c>
      <c r="AE607" s="25" t="s">
        <v>66</v>
      </c>
      <c r="AH607" s="25" t="str">
        <f t="shared" si="37"/>
        <v xml:space="preserve">DG 31 B  32 C 71 SUR  </v>
      </c>
      <c r="AI607" s="25" t="s">
        <v>61</v>
      </c>
      <c r="AJ607" s="25">
        <v>3861012</v>
      </c>
      <c r="AK607" s="25" t="s">
        <v>91</v>
      </c>
      <c r="AL607" s="25" t="s">
        <v>91</v>
      </c>
      <c r="AP607" s="25">
        <v>12</v>
      </c>
      <c r="AQ607" s="34">
        <v>42299</v>
      </c>
      <c r="AS607" s="46">
        <f t="shared" si="35"/>
        <v>-42299</v>
      </c>
      <c r="AU607" s="25" t="s">
        <v>15</v>
      </c>
    </row>
    <row r="608" spans="2:48">
      <c r="B608" s="25" t="s">
        <v>9244</v>
      </c>
      <c r="C608" s="25">
        <v>343590</v>
      </c>
      <c r="D608" s="25" t="s">
        <v>3686</v>
      </c>
      <c r="H608" s="25" t="s">
        <v>9245</v>
      </c>
      <c r="I608" s="25" t="s">
        <v>3366</v>
      </c>
      <c r="T608" s="25" t="str">
        <f t="shared" si="33"/>
        <v xml:space="preserve">         </v>
      </c>
      <c r="W608" s="25" t="s">
        <v>9246</v>
      </c>
      <c r="X608" s="25" t="s">
        <v>80</v>
      </c>
      <c r="Y608" s="25">
        <v>13</v>
      </c>
      <c r="AB608" s="25">
        <v>36</v>
      </c>
      <c r="AC608" s="25" t="s">
        <v>83</v>
      </c>
      <c r="AD608" s="25">
        <v>139</v>
      </c>
      <c r="AH608" s="25" t="str">
        <f t="shared" si="37"/>
        <v xml:space="preserve">CL 13   36 A 139   </v>
      </c>
      <c r="AI608" s="25" t="s">
        <v>61</v>
      </c>
      <c r="AJ608" s="25">
        <v>3136343</v>
      </c>
      <c r="AK608" s="25" t="s">
        <v>225</v>
      </c>
      <c r="AP608" s="25">
        <v>7</v>
      </c>
      <c r="AQ608" s="34">
        <v>42299</v>
      </c>
      <c r="AS608" s="46">
        <f t="shared" si="35"/>
        <v>-42299</v>
      </c>
      <c r="AU608" s="25" t="s">
        <v>15</v>
      </c>
    </row>
    <row r="609" spans="2:51">
      <c r="B609" s="25" t="s">
        <v>9247</v>
      </c>
      <c r="C609" s="25">
        <v>343255</v>
      </c>
      <c r="E609" s="25" t="s">
        <v>101</v>
      </c>
      <c r="H609" s="25" t="s">
        <v>9248</v>
      </c>
      <c r="I609" s="25" t="s">
        <v>9249</v>
      </c>
      <c r="J609" s="25" t="s">
        <v>80</v>
      </c>
      <c r="K609" s="25">
        <v>27</v>
      </c>
      <c r="M609" s="25" t="s">
        <v>66</v>
      </c>
      <c r="N609" s="25">
        <v>25</v>
      </c>
      <c r="O609" s="25" t="s">
        <v>104</v>
      </c>
      <c r="P609" s="25">
        <v>170</v>
      </c>
      <c r="T609" s="25" t="str">
        <f t="shared" si="33"/>
        <v xml:space="preserve">CL 27  SUR 25 B 170   </v>
      </c>
      <c r="U609" s="25">
        <v>32326778</v>
      </c>
      <c r="V609" s="25">
        <v>3361893</v>
      </c>
      <c r="W609" s="25" t="s">
        <v>9250</v>
      </c>
      <c r="X609" s="25" t="s">
        <v>80</v>
      </c>
      <c r="Y609" s="25">
        <v>27</v>
      </c>
      <c r="AA609" s="25" t="s">
        <v>66</v>
      </c>
      <c r="AB609" s="25">
        <v>25</v>
      </c>
      <c r="AC609" s="25" t="s">
        <v>104</v>
      </c>
      <c r="AD609" s="25">
        <v>32</v>
      </c>
      <c r="AH609" s="25" t="str">
        <f t="shared" si="37"/>
        <v xml:space="preserve">CL 27  SUR 25 B 32   </v>
      </c>
      <c r="AI609" s="25" t="s">
        <v>61</v>
      </c>
      <c r="AJ609" s="25" t="s">
        <v>61</v>
      </c>
      <c r="AK609" s="25" t="s">
        <v>99</v>
      </c>
      <c r="AP609" s="25">
        <v>4</v>
      </c>
      <c r="AQ609" s="34">
        <v>42304</v>
      </c>
      <c r="AS609" s="46">
        <f t="shared" si="35"/>
        <v>-42304</v>
      </c>
      <c r="AU609" s="25" t="s">
        <v>15</v>
      </c>
    </row>
    <row r="610" spans="2:51">
      <c r="B610" s="25" t="s">
        <v>9251</v>
      </c>
      <c r="C610" s="25">
        <v>342196</v>
      </c>
      <c r="D610" s="25" t="s">
        <v>94</v>
      </c>
      <c r="H610" s="25" t="s">
        <v>9252</v>
      </c>
      <c r="I610" s="25" t="s">
        <v>9253</v>
      </c>
      <c r="T610" s="25" t="str">
        <f t="shared" si="33"/>
        <v xml:space="preserve">         </v>
      </c>
      <c r="U610" s="25" t="s">
        <v>61</v>
      </c>
      <c r="V610" s="25">
        <v>3315450</v>
      </c>
      <c r="W610" s="25" t="s">
        <v>9254</v>
      </c>
      <c r="AG610" s="25" t="s">
        <v>9255</v>
      </c>
      <c r="AH610" s="25" t="str">
        <f t="shared" si="37"/>
        <v xml:space="preserve">         Lindando con el parque ecologico viven al frente de la finca el cafetal</v>
      </c>
      <c r="AI610" s="25" t="s">
        <v>61</v>
      </c>
      <c r="AJ610" s="25">
        <v>3022837</v>
      </c>
      <c r="AK610" s="25" t="s">
        <v>191</v>
      </c>
      <c r="AL610" s="25" t="s">
        <v>191</v>
      </c>
      <c r="AP610" s="25">
        <v>11</v>
      </c>
      <c r="AQ610" s="34">
        <v>42304</v>
      </c>
      <c r="AS610" s="46">
        <f t="shared" si="35"/>
        <v>-42304</v>
      </c>
      <c r="AU610" s="25" t="s">
        <v>15</v>
      </c>
    </row>
    <row r="611" spans="2:51">
      <c r="B611" s="25" t="s">
        <v>9256</v>
      </c>
      <c r="C611" s="25">
        <v>339483</v>
      </c>
      <c r="D611" s="25" t="s">
        <v>3686</v>
      </c>
      <c r="H611" s="25" t="s">
        <v>9257</v>
      </c>
      <c r="I611" s="25" t="s">
        <v>3366</v>
      </c>
      <c r="T611" s="25" t="str">
        <f t="shared" si="33"/>
        <v xml:space="preserve">         </v>
      </c>
      <c r="U611" s="25" t="s">
        <v>61</v>
      </c>
      <c r="V611" s="25" t="s">
        <v>61</v>
      </c>
      <c r="W611" s="25" t="s">
        <v>9258</v>
      </c>
      <c r="AG611" s="25" t="s">
        <v>9259</v>
      </c>
      <c r="AH611" s="25" t="str">
        <f t="shared" si="37"/>
        <v xml:space="preserve">         Frente a la entrada de la finca espiritu santo</v>
      </c>
      <c r="AI611" s="25" t="s">
        <v>61</v>
      </c>
      <c r="AJ611" s="25" t="s">
        <v>61</v>
      </c>
      <c r="AK611" s="25" t="s">
        <v>363</v>
      </c>
      <c r="AL611" s="25" t="s">
        <v>363</v>
      </c>
      <c r="AP611" s="25">
        <v>13</v>
      </c>
      <c r="AQ611" s="34">
        <v>42283</v>
      </c>
      <c r="AS611" s="46">
        <f t="shared" si="35"/>
        <v>-42283</v>
      </c>
      <c r="AU611" s="25" t="s">
        <v>15</v>
      </c>
      <c r="AW611" s="38">
        <v>42290</v>
      </c>
      <c r="AX611" s="37" t="s">
        <v>9260</v>
      </c>
      <c r="AY611" s="38">
        <v>42290</v>
      </c>
    </row>
    <row r="612" spans="2:51">
      <c r="B612" s="25" t="s">
        <v>9261</v>
      </c>
      <c r="C612" s="25" t="s">
        <v>9262</v>
      </c>
      <c r="D612" s="25" t="s">
        <v>125</v>
      </c>
      <c r="H612" s="25" t="s">
        <v>9263</v>
      </c>
      <c r="I612" s="25" t="s">
        <v>60</v>
      </c>
      <c r="T612" s="25" t="str">
        <f t="shared" si="33"/>
        <v xml:space="preserve">         </v>
      </c>
      <c r="W612" s="25" t="s">
        <v>9264</v>
      </c>
      <c r="AG612" s="25" t="s">
        <v>9265</v>
      </c>
      <c r="AH612" s="25" t="str">
        <f t="shared" si="37"/>
        <v xml:space="preserve">         Loma el escobero, por la brujas</v>
      </c>
      <c r="AI612" s="25" t="s">
        <v>61</v>
      </c>
      <c r="AJ612" s="25" t="s">
        <v>61</v>
      </c>
      <c r="AK612" s="25" t="s">
        <v>347</v>
      </c>
      <c r="AP612" s="25">
        <v>10</v>
      </c>
      <c r="AQ612" s="34">
        <v>42283</v>
      </c>
      <c r="AS612" s="46">
        <f t="shared" si="35"/>
        <v>-42283</v>
      </c>
      <c r="AU612" s="25" t="s">
        <v>15</v>
      </c>
    </row>
    <row r="613" spans="2:51">
      <c r="B613" s="25" t="s">
        <v>9266</v>
      </c>
      <c r="C613" s="25">
        <v>342198</v>
      </c>
      <c r="D613" s="25" t="s">
        <v>3686</v>
      </c>
      <c r="H613" s="25" t="s">
        <v>9267</v>
      </c>
      <c r="I613" s="25" t="s">
        <v>9268</v>
      </c>
      <c r="T613" s="25" t="str">
        <f t="shared" si="33"/>
        <v xml:space="preserve">         </v>
      </c>
      <c r="W613" s="25" t="s">
        <v>82</v>
      </c>
      <c r="AG613" s="25" t="s">
        <v>9269</v>
      </c>
      <c r="AH613" s="25" t="str">
        <f t="shared" si="37"/>
        <v xml:space="preserve">         Alto de las Palmas</v>
      </c>
      <c r="AI613" s="25" t="s">
        <v>61</v>
      </c>
      <c r="AJ613" s="25" t="s">
        <v>61</v>
      </c>
      <c r="AK613" s="25" t="s">
        <v>91</v>
      </c>
      <c r="AL613" s="25" t="s">
        <v>91</v>
      </c>
      <c r="AP613" s="25">
        <v>12</v>
      </c>
      <c r="AQ613" s="34">
        <v>42293</v>
      </c>
      <c r="AS613" s="46">
        <f t="shared" si="35"/>
        <v>-42293</v>
      </c>
      <c r="AU613" s="25" t="s">
        <v>15</v>
      </c>
    </row>
    <row r="614" spans="2:51">
      <c r="B614" s="25" t="s">
        <v>9270</v>
      </c>
      <c r="C614" s="25">
        <v>342197</v>
      </c>
      <c r="D614" s="25" t="s">
        <v>94</v>
      </c>
      <c r="H614" s="25" t="s">
        <v>9271</v>
      </c>
      <c r="I614" s="25" t="s">
        <v>9272</v>
      </c>
      <c r="T614" s="25" t="str">
        <f t="shared" si="33"/>
        <v xml:space="preserve">        torre sur 803 </v>
      </c>
      <c r="W614" s="25" t="s">
        <v>9273</v>
      </c>
      <c r="X614" s="25" t="s">
        <v>63</v>
      </c>
      <c r="Y614" s="25">
        <v>43</v>
      </c>
      <c r="Z614" s="25" t="s">
        <v>3354</v>
      </c>
      <c r="AB614" s="25">
        <v>34</v>
      </c>
      <c r="AD614" s="25">
        <v>95</v>
      </c>
      <c r="AF614" s="25" t="s">
        <v>9274</v>
      </c>
      <c r="AG614" s="25" t="s">
        <v>9275</v>
      </c>
      <c r="AH614" s="25" t="str">
        <f t="shared" si="37"/>
        <v>KR 43 a  34  95   Sector los Gallegos</v>
      </c>
      <c r="AI614" s="25">
        <v>63319798</v>
      </c>
      <c r="AJ614" s="25">
        <v>3148892656</v>
      </c>
      <c r="AK614" s="25" t="s">
        <v>363</v>
      </c>
      <c r="AL614" s="25" t="s">
        <v>363</v>
      </c>
      <c r="AP614" s="25">
        <v>13</v>
      </c>
      <c r="AQ614" s="34">
        <v>42293</v>
      </c>
      <c r="AS614" s="46">
        <f t="shared" si="35"/>
        <v>-42293</v>
      </c>
      <c r="AU614" s="25" t="s">
        <v>15</v>
      </c>
    </row>
    <row r="615" spans="2:51">
      <c r="B615" s="25" t="s">
        <v>9276</v>
      </c>
      <c r="C615" s="25" t="s">
        <v>9277</v>
      </c>
      <c r="D615" s="25" t="s">
        <v>3686</v>
      </c>
      <c r="H615" s="56" t="s">
        <v>9278</v>
      </c>
      <c r="I615" s="57" t="s">
        <v>9279</v>
      </c>
      <c r="T615" s="25" t="str">
        <f t="shared" si="33"/>
        <v xml:space="preserve">         </v>
      </c>
      <c r="W615" s="57" t="s">
        <v>9280</v>
      </c>
      <c r="AG615" s="25" t="s">
        <v>9281</v>
      </c>
      <c r="AH615" s="25" t="str">
        <f t="shared" si="37"/>
        <v xml:space="preserve">         KM 12+500 LAS PALMAS</v>
      </c>
      <c r="AI615" s="25" t="s">
        <v>61</v>
      </c>
      <c r="AJ615" s="25" t="s">
        <v>61</v>
      </c>
      <c r="AK615" s="25" t="s">
        <v>91</v>
      </c>
      <c r="AL615" s="25" t="s">
        <v>91</v>
      </c>
      <c r="AP615" s="25">
        <v>12</v>
      </c>
      <c r="AQ615" s="34">
        <v>42299</v>
      </c>
      <c r="AS615" s="46">
        <f t="shared" si="35"/>
        <v>-42299</v>
      </c>
      <c r="AU615" s="25" t="s">
        <v>15</v>
      </c>
    </row>
    <row r="616" spans="2:51">
      <c r="B616" s="25" t="s">
        <v>9282</v>
      </c>
      <c r="C616" s="25">
        <v>344341</v>
      </c>
      <c r="D616" s="25" t="s">
        <v>94</v>
      </c>
      <c r="H616" s="25" t="s">
        <v>9283</v>
      </c>
      <c r="I616" s="25" t="s">
        <v>9284</v>
      </c>
      <c r="T616" s="25" t="str">
        <f t="shared" si="33"/>
        <v xml:space="preserve">         </v>
      </c>
      <c r="W616" s="25" t="s">
        <v>9285</v>
      </c>
      <c r="X616" s="25" t="s">
        <v>289</v>
      </c>
      <c r="Y616" s="25">
        <v>29</v>
      </c>
      <c r="AB616" s="25">
        <v>26</v>
      </c>
      <c r="AD616" s="25">
        <v>102</v>
      </c>
      <c r="AE616" s="25" t="s">
        <v>66</v>
      </c>
      <c r="AG616" s="25" t="s">
        <v>9286</v>
      </c>
      <c r="AH616" s="25" t="str">
        <f t="shared" si="37"/>
        <v>DG 29   26  102 SUR  Segundo piso</v>
      </c>
      <c r="AI616" s="25" t="s">
        <v>61</v>
      </c>
      <c r="AJ616" s="25">
        <v>2701718</v>
      </c>
      <c r="AK616" s="25" t="s">
        <v>635</v>
      </c>
      <c r="AP616" s="25">
        <v>3</v>
      </c>
      <c r="AQ616" s="34">
        <v>42305</v>
      </c>
      <c r="AS616" s="46">
        <f t="shared" si="35"/>
        <v>-42305</v>
      </c>
      <c r="AU616" s="25" t="s">
        <v>15</v>
      </c>
    </row>
    <row r="617" spans="2:51">
      <c r="B617" s="25" t="s">
        <v>9287</v>
      </c>
      <c r="C617" s="25" t="s">
        <v>9288</v>
      </c>
      <c r="D617" s="25" t="s">
        <v>3591</v>
      </c>
      <c r="H617" s="25" t="s">
        <v>9289</v>
      </c>
      <c r="I617" s="25" t="s">
        <v>9290</v>
      </c>
      <c r="J617" s="25" t="s">
        <v>146</v>
      </c>
      <c r="K617" s="25">
        <v>36</v>
      </c>
      <c r="L617" s="25" t="s">
        <v>83</v>
      </c>
      <c r="M617" s="25" t="s">
        <v>66</v>
      </c>
      <c r="N617" s="25">
        <v>29</v>
      </c>
      <c r="P617" s="25">
        <v>142</v>
      </c>
      <c r="T617" s="25" t="str">
        <f t="shared" si="33"/>
        <v xml:space="preserve">TR 36 A SUR 29  142   </v>
      </c>
      <c r="U617" s="25">
        <v>32296477</v>
      </c>
      <c r="V617" s="25">
        <v>2702777</v>
      </c>
      <c r="W617" s="25" t="s">
        <v>9291</v>
      </c>
      <c r="X617" s="25" t="s">
        <v>146</v>
      </c>
      <c r="Y617" s="25">
        <v>36</v>
      </c>
      <c r="Z617" s="25" t="s">
        <v>83</v>
      </c>
      <c r="AA617" s="25" t="s">
        <v>66</v>
      </c>
      <c r="AB617" s="25">
        <v>29</v>
      </c>
      <c r="AD617" s="25">
        <v>90</v>
      </c>
      <c r="AG617" s="25" t="s">
        <v>9292</v>
      </c>
      <c r="AH617" s="25" t="str">
        <f t="shared" si="37"/>
        <v>TR 36 A SUR 29  90   Primer piso</v>
      </c>
      <c r="AI617" s="25" t="s">
        <v>61</v>
      </c>
      <c r="AJ617" s="25" t="s">
        <v>61</v>
      </c>
      <c r="AK617" s="25" t="s">
        <v>262</v>
      </c>
      <c r="AP617" s="25">
        <v>3</v>
      </c>
      <c r="AQ617" s="34">
        <v>42305</v>
      </c>
      <c r="AS617" s="46">
        <f t="shared" si="35"/>
        <v>-42305</v>
      </c>
      <c r="AU617" s="25" t="s">
        <v>1735</v>
      </c>
    </row>
    <row r="618" spans="2:51">
      <c r="B618" s="25" t="s">
        <v>9293</v>
      </c>
      <c r="C618" s="25">
        <v>344642</v>
      </c>
      <c r="D618" s="25" t="s">
        <v>3591</v>
      </c>
      <c r="H618" s="25" t="s">
        <v>9294</v>
      </c>
      <c r="I618" s="25" t="s">
        <v>3366</v>
      </c>
      <c r="T618" s="25" t="str">
        <f t="shared" si="33"/>
        <v xml:space="preserve">         </v>
      </c>
      <c r="W618" s="25" t="s">
        <v>82</v>
      </c>
      <c r="X618" s="25" t="s">
        <v>80</v>
      </c>
      <c r="Y618" s="25">
        <v>48</v>
      </c>
      <c r="Z618" s="25" t="s">
        <v>81</v>
      </c>
      <c r="AA618" s="25" t="s">
        <v>66</v>
      </c>
      <c r="AB618" s="25">
        <v>40</v>
      </c>
      <c r="AD618" s="25">
        <v>11</v>
      </c>
      <c r="AG618" s="25" t="s">
        <v>7451</v>
      </c>
      <c r="AH618" s="25" t="str">
        <f t="shared" si="37"/>
        <v>CL 48 C SUR 40  11   Señorial</v>
      </c>
      <c r="AI618" s="25" t="s">
        <v>61</v>
      </c>
      <c r="AJ618" s="25" t="s">
        <v>61</v>
      </c>
      <c r="AK618" s="25" t="s">
        <v>225</v>
      </c>
      <c r="AP618" s="25">
        <v>7</v>
      </c>
      <c r="AQ618" s="34">
        <v>42305</v>
      </c>
      <c r="AS618" s="46">
        <f t="shared" si="35"/>
        <v>-42305</v>
      </c>
      <c r="AU618" s="25" t="s">
        <v>15</v>
      </c>
    </row>
    <row r="619" spans="2:51">
      <c r="B619" s="25" t="s">
        <v>9295</v>
      </c>
      <c r="C619" s="25">
        <v>345088</v>
      </c>
      <c r="E619" s="25" t="s">
        <v>58</v>
      </c>
      <c r="H619" s="25" t="s">
        <v>9296</v>
      </c>
      <c r="I619" s="25" t="s">
        <v>231</v>
      </c>
      <c r="T619" s="25" t="str">
        <f t="shared" si="33"/>
        <v xml:space="preserve">         </v>
      </c>
      <c r="W619" s="25" t="s">
        <v>82</v>
      </c>
      <c r="X619" s="25" t="s">
        <v>146</v>
      </c>
      <c r="Y619" s="25">
        <v>32</v>
      </c>
      <c r="Z619" s="25" t="s">
        <v>83</v>
      </c>
      <c r="AA619" s="25" t="s">
        <v>66</v>
      </c>
      <c r="AB619" s="25">
        <v>32</v>
      </c>
      <c r="AD619" s="25">
        <v>28</v>
      </c>
      <c r="AG619" s="25" t="s">
        <v>7708</v>
      </c>
      <c r="AH619" s="25" t="str">
        <f t="shared" si="37"/>
        <v>TR 32 A SUR 32  28   3er piso</v>
      </c>
      <c r="AI619" s="25" t="s">
        <v>61</v>
      </c>
      <c r="AJ619" s="25" t="s">
        <v>61</v>
      </c>
      <c r="AK619" s="25" t="s">
        <v>496</v>
      </c>
      <c r="AP619" s="25">
        <v>9</v>
      </c>
      <c r="AQ619" s="34">
        <v>42306</v>
      </c>
      <c r="AS619" s="46">
        <f t="shared" si="35"/>
        <v>-42306</v>
      </c>
      <c r="AU619" s="25" t="s">
        <v>15</v>
      </c>
    </row>
    <row r="620" spans="2:51">
      <c r="B620" s="25" t="s">
        <v>9297</v>
      </c>
      <c r="C620" s="25" t="s">
        <v>9298</v>
      </c>
      <c r="D620" s="25" t="s">
        <v>125</v>
      </c>
      <c r="H620" s="25" t="s">
        <v>9299</v>
      </c>
      <c r="I620" s="25" t="s">
        <v>9300</v>
      </c>
      <c r="S620" s="25" t="s">
        <v>9301</v>
      </c>
      <c r="T620" s="25" t="str">
        <f t="shared" si="33"/>
        <v xml:space="preserve">         Via las Plamas Prado Largo Lote 6.</v>
      </c>
      <c r="U620" s="25">
        <v>43221291</v>
      </c>
      <c r="V620" s="25" t="s">
        <v>61</v>
      </c>
      <c r="W620" s="25" t="s">
        <v>9302</v>
      </c>
      <c r="AG620" s="25" t="s">
        <v>8957</v>
      </c>
      <c r="AH620" s="25" t="str">
        <f t="shared" si="37"/>
        <v xml:space="preserve">         Via las Palmas</v>
      </c>
      <c r="AI620" s="25" t="s">
        <v>61</v>
      </c>
      <c r="AJ620" s="25" t="s">
        <v>61</v>
      </c>
      <c r="AK620" s="25" t="s">
        <v>91</v>
      </c>
      <c r="AL620" s="25" t="s">
        <v>91</v>
      </c>
      <c r="AP620" s="25">
        <v>12</v>
      </c>
      <c r="AQ620" s="34">
        <v>42306</v>
      </c>
      <c r="AS620" s="46">
        <f t="shared" si="35"/>
        <v>-42306</v>
      </c>
      <c r="AU620" s="25" t="s">
        <v>15</v>
      </c>
    </row>
    <row r="621" spans="2:51">
      <c r="B621" s="25" t="s">
        <v>9303</v>
      </c>
      <c r="C621" s="25">
        <v>344645</v>
      </c>
      <c r="D621" s="25" t="s">
        <v>3538</v>
      </c>
      <c r="H621" s="25" t="s">
        <v>9304</v>
      </c>
      <c r="I621" s="25" t="s">
        <v>9305</v>
      </c>
      <c r="J621" s="25" t="s">
        <v>146</v>
      </c>
      <c r="K621" s="25">
        <v>34</v>
      </c>
      <c r="L621" s="25" t="s">
        <v>81</v>
      </c>
      <c r="N621" s="25">
        <v>39</v>
      </c>
      <c r="P621" s="25">
        <v>36</v>
      </c>
      <c r="T621" s="25" t="str">
        <f t="shared" si="33"/>
        <v xml:space="preserve">TR 34 C  39  36   </v>
      </c>
      <c r="U621" s="25" t="s">
        <v>61</v>
      </c>
      <c r="V621" s="25" t="s">
        <v>61</v>
      </c>
      <c r="W621" s="25" t="s">
        <v>9306</v>
      </c>
      <c r="X621" s="25" t="s">
        <v>146</v>
      </c>
      <c r="Y621" s="25">
        <v>34</v>
      </c>
      <c r="Z621" s="25" t="s">
        <v>81</v>
      </c>
      <c r="AA621" s="25" t="s">
        <v>66</v>
      </c>
      <c r="AB621" s="25">
        <v>39</v>
      </c>
      <c r="AD621" s="25">
        <v>34</v>
      </c>
      <c r="AH621" s="25" t="str">
        <f t="shared" si="37"/>
        <v xml:space="preserve">TR 34 C SUR 39  34   </v>
      </c>
      <c r="AI621" s="25" t="s">
        <v>61</v>
      </c>
      <c r="AJ621" s="25">
        <v>3113080500</v>
      </c>
      <c r="AK621" s="25" t="s">
        <v>279</v>
      </c>
      <c r="AP621" s="25">
        <v>9</v>
      </c>
      <c r="AQ621" s="34">
        <v>42305</v>
      </c>
      <c r="AS621" s="46">
        <f t="shared" si="35"/>
        <v>-42305</v>
      </c>
      <c r="AU621" s="25" t="s">
        <v>15</v>
      </c>
    </row>
    <row r="622" spans="2:51">
      <c r="B622" s="25" t="s">
        <v>9307</v>
      </c>
      <c r="C622" s="25">
        <v>345224</v>
      </c>
      <c r="D622" s="25" t="s">
        <v>125</v>
      </c>
      <c r="E622" s="25" t="s">
        <v>58</v>
      </c>
      <c r="H622" s="25" t="s">
        <v>9308</v>
      </c>
      <c r="I622" s="25" t="s">
        <v>3366</v>
      </c>
      <c r="T622" s="25" t="str">
        <f t="shared" si="33"/>
        <v xml:space="preserve">         </v>
      </c>
      <c r="U622" s="25" t="s">
        <v>61</v>
      </c>
      <c r="V622" s="25" t="s">
        <v>61</v>
      </c>
      <c r="W622" s="25" t="s">
        <v>9309</v>
      </c>
      <c r="X622" s="25" t="s">
        <v>80</v>
      </c>
      <c r="Y622" s="25">
        <v>23</v>
      </c>
      <c r="AA622" s="25" t="s">
        <v>66</v>
      </c>
      <c r="AB622" s="25">
        <v>15</v>
      </c>
      <c r="AD622" s="25">
        <v>50</v>
      </c>
      <c r="AH622" s="25" t="str">
        <f t="shared" si="37"/>
        <v xml:space="preserve">CL 23  SUR 15  50   </v>
      </c>
      <c r="AI622" s="25" t="s">
        <v>9310</v>
      </c>
      <c r="AJ622" s="25">
        <v>3141966</v>
      </c>
      <c r="AK622" s="25" t="s">
        <v>419</v>
      </c>
      <c r="AP622" s="25">
        <v>10</v>
      </c>
      <c r="AQ622" s="34">
        <v>42307</v>
      </c>
      <c r="AS622" s="46">
        <f t="shared" si="35"/>
        <v>-42307</v>
      </c>
      <c r="AU622" s="25" t="s">
        <v>1735</v>
      </c>
    </row>
    <row r="623" spans="2:51">
      <c r="B623" s="25" t="s">
        <v>9311</v>
      </c>
      <c r="C623" s="25">
        <v>345222</v>
      </c>
      <c r="D623" s="25" t="s">
        <v>3591</v>
      </c>
      <c r="H623" s="25" t="s">
        <v>9312</v>
      </c>
      <c r="I623" s="25" t="s">
        <v>9313</v>
      </c>
      <c r="J623" s="25" t="s">
        <v>289</v>
      </c>
      <c r="K623" s="25">
        <v>30</v>
      </c>
      <c r="L623" s="25" t="s">
        <v>83</v>
      </c>
      <c r="N623" s="25">
        <v>33</v>
      </c>
      <c r="O623" s="25" t="s">
        <v>83</v>
      </c>
      <c r="P623" s="25">
        <v>52</v>
      </c>
      <c r="Q623" s="25" t="s">
        <v>66</v>
      </c>
      <c r="S623" s="25" t="s">
        <v>9314</v>
      </c>
      <c r="T623" s="25" t="str">
        <f t="shared" si="33"/>
        <v>DG 30 A  33 A 52 SUR  Casa 101</v>
      </c>
      <c r="U623" s="25">
        <v>98659031</v>
      </c>
      <c r="V623" s="25" t="s">
        <v>9315</v>
      </c>
      <c r="W623" s="25" t="s">
        <v>82</v>
      </c>
      <c r="X623" s="25" t="s">
        <v>289</v>
      </c>
      <c r="Y623" s="25">
        <v>30</v>
      </c>
      <c r="Z623" s="25" t="s">
        <v>83</v>
      </c>
      <c r="AB623" s="25">
        <v>33</v>
      </c>
      <c r="AC623" s="25" t="s">
        <v>83</v>
      </c>
      <c r="AD623" s="25">
        <v>52</v>
      </c>
      <c r="AE623" s="25" t="s">
        <v>66</v>
      </c>
      <c r="AG623" s="25" t="s">
        <v>9316</v>
      </c>
      <c r="AH623" s="25" t="str">
        <f t="shared" si="37"/>
        <v>DG 30 A  33 A 52 SUR  Casa 190</v>
      </c>
      <c r="AI623" s="25" t="s">
        <v>61</v>
      </c>
      <c r="AJ623" s="25" t="s">
        <v>61</v>
      </c>
      <c r="AK623" s="25" t="s">
        <v>194</v>
      </c>
      <c r="AP623" s="25">
        <v>3</v>
      </c>
      <c r="AQ623" s="34">
        <v>42307</v>
      </c>
      <c r="AS623" s="46">
        <f t="shared" si="35"/>
        <v>-42307</v>
      </c>
      <c r="AU623" s="25" t="s">
        <v>15</v>
      </c>
    </row>
    <row r="624" spans="2:51">
      <c r="B624" s="25" t="s">
        <v>9317</v>
      </c>
      <c r="C624" s="25" t="s">
        <v>9318</v>
      </c>
      <c r="D624" s="25" t="s">
        <v>3538</v>
      </c>
      <c r="H624" s="25" t="s">
        <v>9319</v>
      </c>
      <c r="I624" s="25" t="s">
        <v>7052</v>
      </c>
      <c r="T624" s="25" t="str">
        <f t="shared" si="33"/>
        <v xml:space="preserve">         </v>
      </c>
      <c r="U624" s="25" t="s">
        <v>61</v>
      </c>
      <c r="V624" s="25">
        <v>3860909</v>
      </c>
      <c r="W624" s="25" t="s">
        <v>9320</v>
      </c>
      <c r="AG624" s="25">
        <v>287</v>
      </c>
      <c r="AH624" s="25" t="str">
        <f t="shared" si="37"/>
        <v xml:space="preserve">         287</v>
      </c>
      <c r="AI624" s="25">
        <v>71374421</v>
      </c>
      <c r="AJ624" s="25">
        <v>3014301898</v>
      </c>
      <c r="AL624" s="25" t="s">
        <v>363</v>
      </c>
      <c r="AP624" s="25">
        <v>13</v>
      </c>
      <c r="AQ624" s="34">
        <v>42306</v>
      </c>
      <c r="AR624" s="34">
        <v>42311</v>
      </c>
      <c r="AS624" s="46">
        <f t="shared" si="35"/>
        <v>5</v>
      </c>
      <c r="AU624" s="25" t="s">
        <v>15</v>
      </c>
      <c r="AW624" s="38">
        <v>42311</v>
      </c>
      <c r="AX624" s="37" t="s">
        <v>5485</v>
      </c>
    </row>
    <row r="625" spans="2:51">
      <c r="B625" s="25" t="s">
        <v>9321</v>
      </c>
      <c r="C625" s="25" t="s">
        <v>9322</v>
      </c>
      <c r="D625" s="25" t="s">
        <v>125</v>
      </c>
      <c r="H625" s="25" t="s">
        <v>9323</v>
      </c>
      <c r="I625" s="25" t="s">
        <v>9324</v>
      </c>
      <c r="J625" s="25" t="s">
        <v>63</v>
      </c>
      <c r="K625" s="25">
        <v>26</v>
      </c>
      <c r="L625" s="25" t="s">
        <v>170</v>
      </c>
      <c r="N625" s="25">
        <v>36</v>
      </c>
      <c r="O625" s="25" t="s">
        <v>83</v>
      </c>
      <c r="P625" s="25">
        <v>80</v>
      </c>
      <c r="Q625" s="25" t="s">
        <v>66</v>
      </c>
      <c r="S625" s="25" t="s">
        <v>9325</v>
      </c>
      <c r="T625" s="25" t="str">
        <f t="shared" si="33"/>
        <v>KR 26 D  36 A 80 SUR   Int. 110</v>
      </c>
      <c r="U625" s="25" t="s">
        <v>61</v>
      </c>
      <c r="V625" s="25">
        <v>3183378670</v>
      </c>
      <c r="W625" s="25" t="s">
        <v>9326</v>
      </c>
      <c r="X625" s="25" t="s">
        <v>63</v>
      </c>
      <c r="Y625" s="25">
        <v>26</v>
      </c>
      <c r="Z625" s="25" t="s">
        <v>170</v>
      </c>
      <c r="AB625" s="25">
        <v>36</v>
      </c>
      <c r="AC625" s="25" t="s">
        <v>83</v>
      </c>
      <c r="AD625" s="25">
        <v>80</v>
      </c>
      <c r="AE625" s="25" t="s">
        <v>66</v>
      </c>
      <c r="AF625" s="25" t="s">
        <v>559</v>
      </c>
      <c r="AG625" s="25" t="s">
        <v>9327</v>
      </c>
      <c r="AH625" s="25" t="str">
        <f t="shared" si="37"/>
        <v>KR 26 D  36 A 80 SUR  Int. 110 Contiguo</v>
      </c>
      <c r="AI625" s="25" t="s">
        <v>61</v>
      </c>
      <c r="AJ625" s="25" t="s">
        <v>61</v>
      </c>
      <c r="AK625" s="25" t="s">
        <v>262</v>
      </c>
      <c r="AP625" s="25">
        <v>3</v>
      </c>
      <c r="AQ625" s="34">
        <v>42307</v>
      </c>
      <c r="AS625" s="46">
        <f t="shared" si="35"/>
        <v>-42307</v>
      </c>
      <c r="AU625" s="25" t="s">
        <v>15</v>
      </c>
      <c r="AV625" s="25" t="s">
        <v>9328</v>
      </c>
    </row>
    <row r="626" spans="2:51">
      <c r="B626" s="25" t="s">
        <v>9329</v>
      </c>
      <c r="C626" s="25" t="s">
        <v>9330</v>
      </c>
      <c r="D626" s="25" t="s">
        <v>3538</v>
      </c>
      <c r="H626" s="25" t="s">
        <v>9331</v>
      </c>
      <c r="I626" s="25" t="s">
        <v>9332</v>
      </c>
      <c r="T626" s="25" t="str">
        <f t="shared" si="33"/>
        <v xml:space="preserve">         </v>
      </c>
      <c r="W626" s="25" t="s">
        <v>9333</v>
      </c>
      <c r="AG626" s="25" t="s">
        <v>9334</v>
      </c>
      <c r="AH626" s="25" t="str">
        <f t="shared" si="37"/>
        <v xml:space="preserve">         Predio 287</v>
      </c>
      <c r="AI626" s="25" t="s">
        <v>61</v>
      </c>
      <c r="AJ626" s="25">
        <v>3113535509</v>
      </c>
      <c r="AK626" s="25" t="s">
        <v>91</v>
      </c>
      <c r="AL626" s="25" t="s">
        <v>91</v>
      </c>
      <c r="AP626" s="25">
        <v>12</v>
      </c>
      <c r="AQ626" s="34">
        <v>42313</v>
      </c>
      <c r="AS626" s="46">
        <f t="shared" si="35"/>
        <v>-42313</v>
      </c>
      <c r="AU626" s="25" t="s">
        <v>15</v>
      </c>
      <c r="AV626" s="25" t="s">
        <v>9335</v>
      </c>
    </row>
    <row r="627" spans="2:51">
      <c r="B627" s="25" t="s">
        <v>9336</v>
      </c>
      <c r="C627" s="25" t="s">
        <v>9337</v>
      </c>
      <c r="D627" s="25" t="s">
        <v>3686</v>
      </c>
      <c r="H627" s="25" t="s">
        <v>9338</v>
      </c>
      <c r="I627" s="25" t="s">
        <v>9332</v>
      </c>
      <c r="T627" s="25" t="str">
        <f t="shared" si="33"/>
        <v xml:space="preserve">         </v>
      </c>
      <c r="W627" s="25" t="s">
        <v>9339</v>
      </c>
      <c r="AG627" s="25" t="s">
        <v>9340</v>
      </c>
      <c r="AH627" s="25" t="str">
        <f t="shared" si="37"/>
        <v xml:space="preserve">         Sector Mesetas</v>
      </c>
      <c r="AI627" s="25" t="s">
        <v>61</v>
      </c>
      <c r="AJ627" s="25">
        <v>5382227</v>
      </c>
      <c r="AK627" s="25" t="s">
        <v>998</v>
      </c>
      <c r="AL627" s="25" t="s">
        <v>998</v>
      </c>
      <c r="AP627" s="25">
        <v>13</v>
      </c>
      <c r="AQ627" s="34">
        <v>42313</v>
      </c>
      <c r="AS627" s="46">
        <f t="shared" si="35"/>
        <v>-42313</v>
      </c>
      <c r="AU627" s="25" t="s">
        <v>15</v>
      </c>
    </row>
    <row r="628" spans="2:51">
      <c r="B628" s="25" t="s">
        <v>9341</v>
      </c>
      <c r="C628" s="25">
        <v>346375</v>
      </c>
      <c r="D628" s="25" t="s">
        <v>3686</v>
      </c>
      <c r="E628" s="25" t="s">
        <v>101</v>
      </c>
      <c r="H628" s="25" t="s">
        <v>9342</v>
      </c>
      <c r="I628" s="25" t="s">
        <v>9343</v>
      </c>
      <c r="T628" s="25" t="str">
        <f t="shared" si="33"/>
        <v xml:space="preserve">         </v>
      </c>
      <c r="W628" s="25" t="s">
        <v>9344</v>
      </c>
      <c r="AG628" s="25" t="s">
        <v>9179</v>
      </c>
      <c r="AH628" s="25" t="str">
        <f t="shared" si="37"/>
        <v xml:space="preserve">         Barrio Mesa</v>
      </c>
      <c r="AI628" s="25" t="s">
        <v>61</v>
      </c>
      <c r="AJ628" s="25" t="s">
        <v>61</v>
      </c>
      <c r="AK628" s="25" t="s">
        <v>211</v>
      </c>
      <c r="AP628" s="25">
        <v>9</v>
      </c>
      <c r="AQ628" s="34">
        <v>42314</v>
      </c>
      <c r="AS628" s="46">
        <f t="shared" si="35"/>
        <v>-42314</v>
      </c>
      <c r="AU628" s="25" t="s">
        <v>15</v>
      </c>
    </row>
    <row r="629" spans="2:51" ht="15.75">
      <c r="B629" s="25" t="s">
        <v>9345</v>
      </c>
      <c r="C629" s="25">
        <v>124378</v>
      </c>
      <c r="H629" s="19" t="s">
        <v>9346</v>
      </c>
      <c r="I629" s="25" t="s">
        <v>9347</v>
      </c>
      <c r="J629" s="25" t="s">
        <v>63</v>
      </c>
      <c r="K629" s="25">
        <v>26</v>
      </c>
      <c r="N629" s="25">
        <v>41</v>
      </c>
      <c r="O629" s="25" t="s">
        <v>104</v>
      </c>
      <c r="P629" s="25">
        <v>25</v>
      </c>
      <c r="Q629" s="25" t="s">
        <v>66</v>
      </c>
      <c r="S629" s="25" t="s">
        <v>9348</v>
      </c>
      <c r="T629" s="25" t="str">
        <f t="shared" si="33"/>
        <v>KR 26   41 B 25 SUR  Int. 167</v>
      </c>
      <c r="U629" s="25" t="s">
        <v>61</v>
      </c>
      <c r="V629" s="25">
        <v>3328246</v>
      </c>
      <c r="W629" s="25" t="s">
        <v>82</v>
      </c>
      <c r="AG629" s="25" t="s">
        <v>9349</v>
      </c>
      <c r="AH629" s="25" t="str">
        <f t="shared" si="37"/>
        <v xml:space="preserve">         san rafael</v>
      </c>
      <c r="AI629" s="25" t="s">
        <v>61</v>
      </c>
      <c r="AJ629" s="25" t="s">
        <v>61</v>
      </c>
      <c r="AK629" s="25" t="s">
        <v>322</v>
      </c>
      <c r="AP629" s="25">
        <v>6</v>
      </c>
      <c r="AQ629" s="34">
        <v>42314</v>
      </c>
      <c r="AS629" s="46">
        <f t="shared" si="35"/>
        <v>-42314</v>
      </c>
      <c r="AU629" s="25" t="s">
        <v>15</v>
      </c>
    </row>
    <row r="630" spans="2:51">
      <c r="B630" s="25" t="s">
        <v>9350</v>
      </c>
      <c r="C630" s="25" t="s">
        <v>9351</v>
      </c>
      <c r="D630" s="25" t="s">
        <v>3686</v>
      </c>
      <c r="H630" s="25" t="s">
        <v>9352</v>
      </c>
      <c r="I630" s="25" t="s">
        <v>9353</v>
      </c>
      <c r="J630" s="25" t="s">
        <v>63</v>
      </c>
      <c r="K630" s="25">
        <v>29</v>
      </c>
      <c r="L630" s="25" t="s">
        <v>83</v>
      </c>
      <c r="N630" s="25">
        <v>36</v>
      </c>
      <c r="O630" s="25" t="s">
        <v>170</v>
      </c>
      <c r="P630" s="25">
        <v>72</v>
      </c>
      <c r="Q630" s="25" t="s">
        <v>66</v>
      </c>
      <c r="S630" s="25" t="s">
        <v>9354</v>
      </c>
      <c r="T630" s="25" t="str">
        <f t="shared" si="33"/>
        <v>KR 29 A  36 D 72 SUR  Urbanizacion Arcontes</v>
      </c>
      <c r="U630" s="25" t="s">
        <v>61</v>
      </c>
      <c r="V630" s="25" t="s">
        <v>61</v>
      </c>
      <c r="W630" s="25" t="s">
        <v>9355</v>
      </c>
      <c r="X630" s="25" t="s">
        <v>80</v>
      </c>
      <c r="Y630" s="25">
        <v>37</v>
      </c>
      <c r="AA630" s="25" t="s">
        <v>66</v>
      </c>
      <c r="AB630" s="25">
        <v>28</v>
      </c>
      <c r="AC630" s="25" t="s">
        <v>81</v>
      </c>
      <c r="AD630" s="25">
        <v>2</v>
      </c>
      <c r="AH630" s="25" t="str">
        <f t="shared" si="37"/>
        <v xml:space="preserve">CL 37  SUR 28 C 2   </v>
      </c>
      <c r="AI630" s="25" t="s">
        <v>61</v>
      </c>
      <c r="AJ630" s="25" t="s">
        <v>61</v>
      </c>
      <c r="AK630" s="25" t="s">
        <v>166</v>
      </c>
      <c r="AP630" s="25">
        <v>5</v>
      </c>
      <c r="AQ630" s="34">
        <v>42306</v>
      </c>
      <c r="AS630" s="46">
        <f t="shared" si="35"/>
        <v>-42306</v>
      </c>
      <c r="AU630" s="25" t="s">
        <v>15</v>
      </c>
    </row>
    <row r="631" spans="2:51">
      <c r="B631" s="25" t="s">
        <v>9356</v>
      </c>
      <c r="C631" s="25" t="s">
        <v>9357</v>
      </c>
      <c r="D631" s="25" t="s">
        <v>3686</v>
      </c>
      <c r="H631" s="25" t="s">
        <v>9358</v>
      </c>
      <c r="I631" s="25" t="s">
        <v>9359</v>
      </c>
      <c r="T631" s="25" t="str">
        <f t="shared" si="33"/>
        <v xml:space="preserve">         </v>
      </c>
      <c r="W631" s="25" t="s">
        <v>2453</v>
      </c>
      <c r="AH631" s="25" t="str">
        <f t="shared" si="37"/>
        <v xml:space="preserve">         </v>
      </c>
      <c r="AI631" s="25" t="s">
        <v>61</v>
      </c>
      <c r="AJ631" s="25" t="s">
        <v>61</v>
      </c>
      <c r="AK631" s="25" t="s">
        <v>147</v>
      </c>
      <c r="AP631" s="25">
        <v>9</v>
      </c>
      <c r="AQ631" s="34">
        <v>42188</v>
      </c>
      <c r="AS631" s="46">
        <f t="shared" si="35"/>
        <v>-42188</v>
      </c>
      <c r="AU631" s="25" t="s">
        <v>750</v>
      </c>
    </row>
    <row r="632" spans="2:51">
      <c r="B632" s="25" t="s">
        <v>9360</v>
      </c>
      <c r="C632" s="25">
        <v>345321</v>
      </c>
      <c r="D632" s="25" t="s">
        <v>3538</v>
      </c>
      <c r="H632" s="25" t="s">
        <v>9361</v>
      </c>
      <c r="I632" s="25" t="s">
        <v>9362</v>
      </c>
      <c r="S632" s="25" t="s">
        <v>9363</v>
      </c>
      <c r="T632" s="25" t="str">
        <f t="shared" si="33"/>
        <v xml:space="preserve">         detrás de la escuela de Ingenieria</v>
      </c>
      <c r="W632" s="25" t="s">
        <v>2453</v>
      </c>
      <c r="AH632" s="25" t="str">
        <f t="shared" si="37"/>
        <v xml:space="preserve">         </v>
      </c>
      <c r="AI632" s="25" t="s">
        <v>61</v>
      </c>
      <c r="AJ632" s="25" t="s">
        <v>61</v>
      </c>
      <c r="AK632" s="25" t="s">
        <v>91</v>
      </c>
      <c r="AL632" s="25" t="s">
        <v>91</v>
      </c>
      <c r="AP632" s="25">
        <v>12</v>
      </c>
      <c r="AQ632" s="34">
        <v>42314</v>
      </c>
      <c r="AS632" s="46">
        <f t="shared" si="35"/>
        <v>-42314</v>
      </c>
      <c r="AU632" s="25" t="s">
        <v>15</v>
      </c>
    </row>
    <row r="633" spans="2:51">
      <c r="B633" s="25" t="s">
        <v>9364</v>
      </c>
      <c r="C633" s="25">
        <v>344643</v>
      </c>
      <c r="D633" s="25" t="s">
        <v>3686</v>
      </c>
      <c r="H633" s="25" t="s">
        <v>9365</v>
      </c>
      <c r="I633" s="25" t="s">
        <v>9366</v>
      </c>
      <c r="S633" s="25" t="s">
        <v>9367</v>
      </c>
      <c r="T633" s="25" t="str">
        <f t="shared" si="33"/>
        <v xml:space="preserve">         KM 8 VIA EL ESCOBERO</v>
      </c>
      <c r="U633" s="25" t="s">
        <v>61</v>
      </c>
      <c r="V633" s="25" t="s">
        <v>61</v>
      </c>
      <c r="W633" s="25" t="s">
        <v>9368</v>
      </c>
      <c r="AG633" s="25" t="s">
        <v>9369</v>
      </c>
      <c r="AH633" s="25" t="str">
        <f t="shared" si="37"/>
        <v xml:space="preserve">         KM 6 VIA EL ESCOBERO</v>
      </c>
      <c r="AI633" s="25" t="s">
        <v>61</v>
      </c>
      <c r="AJ633" s="25" t="s">
        <v>61</v>
      </c>
      <c r="AK633" s="25" t="s">
        <v>347</v>
      </c>
      <c r="AP633" s="25">
        <v>10</v>
      </c>
      <c r="AQ633" s="34">
        <v>42305</v>
      </c>
      <c r="AS633" s="46">
        <f t="shared" si="35"/>
        <v>-42305</v>
      </c>
      <c r="AU633" s="25" t="s">
        <v>15</v>
      </c>
    </row>
    <row r="634" spans="2:51">
      <c r="B634" s="25" t="s">
        <v>9370</v>
      </c>
      <c r="C634" s="25">
        <v>341942</v>
      </c>
      <c r="E634" s="25" t="s">
        <v>101</v>
      </c>
      <c r="H634" s="25" t="s">
        <v>9190</v>
      </c>
      <c r="I634" s="25" t="s">
        <v>3050</v>
      </c>
      <c r="T634" s="25" t="str">
        <f t="shared" si="33"/>
        <v xml:space="preserve">         </v>
      </c>
      <c r="W634" s="25" t="s">
        <v>9371</v>
      </c>
      <c r="AH634" s="25" t="str">
        <f t="shared" si="37"/>
        <v xml:space="preserve">         </v>
      </c>
      <c r="AI634" s="25" t="s">
        <v>61</v>
      </c>
      <c r="AJ634" s="25" t="s">
        <v>61</v>
      </c>
      <c r="AK634" s="25" t="s">
        <v>147</v>
      </c>
      <c r="AP634" s="25">
        <v>9</v>
      </c>
      <c r="AQ634" s="34">
        <v>42293</v>
      </c>
      <c r="AS634" s="46">
        <f t="shared" si="35"/>
        <v>-42293</v>
      </c>
      <c r="AU634" s="25" t="s">
        <v>15</v>
      </c>
    </row>
    <row r="635" spans="2:51">
      <c r="B635" s="25" t="s">
        <v>9372</v>
      </c>
      <c r="C635" s="25">
        <v>341941</v>
      </c>
      <c r="E635" s="25" t="s">
        <v>101</v>
      </c>
      <c r="H635" s="25" t="s">
        <v>9196</v>
      </c>
      <c r="I635" s="25" t="s">
        <v>3050</v>
      </c>
      <c r="T635" s="25" t="str">
        <f t="shared" si="33"/>
        <v xml:space="preserve">         </v>
      </c>
      <c r="W635" s="25" t="s">
        <v>9373</v>
      </c>
      <c r="AH635" s="25" t="str">
        <f t="shared" si="37"/>
        <v xml:space="preserve">         </v>
      </c>
      <c r="AI635" s="25" t="s">
        <v>61</v>
      </c>
      <c r="AJ635" s="25" t="s">
        <v>61</v>
      </c>
      <c r="AK635" s="25" t="s">
        <v>232</v>
      </c>
      <c r="AP635" s="25">
        <v>9</v>
      </c>
      <c r="AQ635" s="34">
        <v>42293</v>
      </c>
      <c r="AS635" s="46">
        <f t="shared" si="35"/>
        <v>-42293</v>
      </c>
      <c r="AU635" s="25" t="s">
        <v>1735</v>
      </c>
    </row>
    <row r="636" spans="2:51">
      <c r="B636" s="25" t="s">
        <v>9374</v>
      </c>
      <c r="C636" s="25">
        <v>341943</v>
      </c>
      <c r="E636" s="25" t="s">
        <v>101</v>
      </c>
      <c r="G636" s="25" t="s">
        <v>9375</v>
      </c>
      <c r="H636" s="25" t="s">
        <v>9190</v>
      </c>
      <c r="I636" s="25" t="s">
        <v>3050</v>
      </c>
      <c r="S636" s="25" t="s">
        <v>61</v>
      </c>
      <c r="T636" s="25" t="str">
        <f t="shared" si="33"/>
        <v xml:space="preserve">         no reporta</v>
      </c>
      <c r="U636" s="25" t="s">
        <v>61</v>
      </c>
      <c r="V636" s="25">
        <v>3394072</v>
      </c>
      <c r="W636" s="25" t="s">
        <v>9375</v>
      </c>
      <c r="X636" s="25" t="s">
        <v>80</v>
      </c>
      <c r="Y636" s="25">
        <v>39</v>
      </c>
      <c r="AA636" s="25" t="s">
        <v>66</v>
      </c>
      <c r="AB636" s="25">
        <v>38</v>
      </c>
      <c r="AH636" s="25" t="str">
        <f t="shared" si="37"/>
        <v xml:space="preserve">CL 39  SUR 38     </v>
      </c>
      <c r="AI636" s="25" t="s">
        <v>61</v>
      </c>
      <c r="AJ636" s="25" t="s">
        <v>61</v>
      </c>
      <c r="AK636" s="25" t="s">
        <v>211</v>
      </c>
      <c r="AP636" s="25">
        <v>9</v>
      </c>
      <c r="AQ636" s="34">
        <v>42293</v>
      </c>
      <c r="AR636" s="34">
        <v>42293</v>
      </c>
      <c r="AS636" s="46">
        <f t="shared" si="35"/>
        <v>0</v>
      </c>
      <c r="AU636" s="25" t="s">
        <v>1735</v>
      </c>
    </row>
    <row r="637" spans="2:51">
      <c r="B637" s="25" t="s">
        <v>9376</v>
      </c>
      <c r="C637" s="25" t="s">
        <v>9377</v>
      </c>
      <c r="D637" s="25" t="s">
        <v>3538</v>
      </c>
      <c r="H637" s="25" t="s">
        <v>9378</v>
      </c>
      <c r="I637" s="25" t="s">
        <v>6951</v>
      </c>
      <c r="S637" s="25" t="s">
        <v>61</v>
      </c>
      <c r="T637" s="25" t="str">
        <f t="shared" si="33"/>
        <v xml:space="preserve">         no reporta</v>
      </c>
      <c r="U637" s="25" t="s">
        <v>61</v>
      </c>
      <c r="V637" s="25">
        <v>3394072</v>
      </c>
      <c r="W637" s="25" t="s">
        <v>9379</v>
      </c>
      <c r="AG637" s="25" t="s">
        <v>9380</v>
      </c>
      <c r="AH637" s="25" t="str">
        <f t="shared" si="37"/>
        <v xml:space="preserve">         1057-1058</v>
      </c>
      <c r="AI637" s="25" t="s">
        <v>61</v>
      </c>
      <c r="AJ637" s="25">
        <v>3116306503</v>
      </c>
      <c r="AL637" s="25" t="s">
        <v>91</v>
      </c>
      <c r="AP637" s="25">
        <v>12</v>
      </c>
      <c r="AQ637" s="34">
        <v>42314</v>
      </c>
      <c r="AR637" s="34">
        <v>42320</v>
      </c>
      <c r="AS637" s="46">
        <f t="shared" si="35"/>
        <v>6</v>
      </c>
      <c r="AU637" s="25" t="s">
        <v>15</v>
      </c>
      <c r="AW637" s="38">
        <v>42262</v>
      </c>
      <c r="AX637" s="37" t="s">
        <v>5485</v>
      </c>
      <c r="AY637" s="38">
        <v>42320</v>
      </c>
    </row>
    <row r="638" spans="2:51">
      <c r="B638" s="25" t="s">
        <v>9381</v>
      </c>
      <c r="C638" s="25">
        <v>353521</v>
      </c>
      <c r="E638" s="25" t="s">
        <v>101</v>
      </c>
      <c r="H638" s="25" t="s">
        <v>2111</v>
      </c>
      <c r="I638" s="25" t="s">
        <v>3050</v>
      </c>
      <c r="S638" s="25" t="s">
        <v>61</v>
      </c>
      <c r="T638" s="25" t="str">
        <f>CONCATENATE(J638," ",K638," ",L638," ",M638," ",N638," ",O638," ",P638," ",Q638," ",AF638," ",S638)</f>
        <v xml:space="preserve">         no reporta</v>
      </c>
      <c r="U638" s="25" t="s">
        <v>61</v>
      </c>
      <c r="V638" s="25">
        <v>3394072</v>
      </c>
      <c r="W638" s="25" t="s">
        <v>9382</v>
      </c>
      <c r="X638" s="25" t="s">
        <v>80</v>
      </c>
      <c r="Y638" s="25">
        <v>36</v>
      </c>
      <c r="AA638" s="25" t="s">
        <v>66</v>
      </c>
      <c r="AB638" s="25">
        <v>37</v>
      </c>
      <c r="AD638" s="25">
        <v>32</v>
      </c>
      <c r="AH638" s="25" t="str">
        <f t="shared" si="37"/>
        <v xml:space="preserve">CL 36  SUR 37  32   </v>
      </c>
      <c r="AI638" s="25">
        <v>8162350</v>
      </c>
      <c r="AJ638" s="25">
        <v>4443889</v>
      </c>
      <c r="AK638" s="25" t="s">
        <v>232</v>
      </c>
      <c r="AP638" s="25">
        <v>9</v>
      </c>
      <c r="AQ638" s="34">
        <v>42340</v>
      </c>
      <c r="AU638" s="25" t="s">
        <v>15</v>
      </c>
    </row>
    <row r="639" spans="2:51">
      <c r="B639" s="25" t="s">
        <v>9383</v>
      </c>
      <c r="C639" s="25">
        <v>353967</v>
      </c>
      <c r="D639" s="25" t="s">
        <v>3591</v>
      </c>
      <c r="H639" s="25" t="s">
        <v>9384</v>
      </c>
      <c r="I639" s="25" t="s">
        <v>9385</v>
      </c>
      <c r="J639" s="25" t="s">
        <v>80</v>
      </c>
      <c r="K639" s="25">
        <v>19</v>
      </c>
      <c r="M639" s="25" t="s">
        <v>66</v>
      </c>
      <c r="N639" s="25">
        <v>41</v>
      </c>
      <c r="O639" s="25" t="s">
        <v>83</v>
      </c>
      <c r="P639" s="25">
        <v>21</v>
      </c>
      <c r="S639" s="25" t="s">
        <v>61</v>
      </c>
      <c r="T639" s="25" t="str">
        <f>CONCATENATE(J639," ",K639," ",L639," ",M639," ",N639," ",O639," ",P639," ",Q639," ",AF639," ",S639)</f>
        <v>CL 19  SUR 41 A 21   no reporta</v>
      </c>
      <c r="U639" s="25" t="s">
        <v>61</v>
      </c>
      <c r="W639" s="25" t="s">
        <v>9382</v>
      </c>
      <c r="X639" s="25" t="s">
        <v>80</v>
      </c>
      <c r="Y639" s="25">
        <v>23</v>
      </c>
      <c r="AA639" s="25" t="s">
        <v>66</v>
      </c>
      <c r="AB639" s="25">
        <v>15</v>
      </c>
      <c r="AD639" s="25">
        <v>5</v>
      </c>
      <c r="AH639" s="25" t="str">
        <f t="shared" si="37"/>
        <v xml:space="preserve">CL 23  SUR 15  5   </v>
      </c>
      <c r="AI639" s="25" t="s">
        <v>61</v>
      </c>
      <c r="AJ639" s="25" t="s">
        <v>9386</v>
      </c>
      <c r="AK639" s="25" t="s">
        <v>419</v>
      </c>
      <c r="AL639" s="25" t="s">
        <v>419</v>
      </c>
      <c r="AP639" s="25">
        <v>10</v>
      </c>
      <c r="AQ639" s="34">
        <v>42340</v>
      </c>
      <c r="AU639" s="25" t="s">
        <v>15</v>
      </c>
    </row>
    <row r="640" spans="2:51">
      <c r="B640" s="25" t="s">
        <v>9387</v>
      </c>
      <c r="C640" s="25" t="s">
        <v>9388</v>
      </c>
      <c r="D640" s="25" t="s">
        <v>3538</v>
      </c>
      <c r="H640" s="25" t="s">
        <v>9389</v>
      </c>
      <c r="I640" s="25" t="s">
        <v>9390</v>
      </c>
      <c r="J640" s="25" t="s">
        <v>80</v>
      </c>
      <c r="K640" s="25">
        <v>48</v>
      </c>
      <c r="M640" s="25" t="s">
        <v>66</v>
      </c>
      <c r="N640" s="25">
        <v>39</v>
      </c>
      <c r="P640" s="25">
        <v>57</v>
      </c>
      <c r="S640" s="25" t="s">
        <v>9391</v>
      </c>
      <c r="T640" s="25" t="str">
        <f t="shared" ref="T640:T683" si="38">CONCATENATE(J640," ",K640," ",L640," ",M640," ",N640," ",O640," ",P640," ",Q640," ",AG640," ",S640)</f>
        <v>CL 48  SUR 39  57  fincas contiguas a Guayacan de la Plaza casa 141</v>
      </c>
      <c r="U640" s="25">
        <v>70555103</v>
      </c>
      <c r="V640" s="25" t="s">
        <v>9392</v>
      </c>
      <c r="W640" s="25" t="s">
        <v>9393</v>
      </c>
      <c r="AG640" s="25" t="s">
        <v>9394</v>
      </c>
      <c r="AH640" s="25" t="str">
        <f t="shared" si="37"/>
        <v xml:space="preserve">         fincas contiguas a Guayacan de la Plaza</v>
      </c>
      <c r="AI640" s="25" t="s">
        <v>61</v>
      </c>
      <c r="AJ640" s="25" t="s">
        <v>61</v>
      </c>
      <c r="AK640" s="25" t="s">
        <v>225</v>
      </c>
      <c r="AP640" s="25">
        <v>7</v>
      </c>
      <c r="AQ640" s="34">
        <v>42340</v>
      </c>
      <c r="AU640" s="25" t="s">
        <v>15</v>
      </c>
    </row>
    <row r="641" spans="2:48">
      <c r="B641" s="25" t="s">
        <v>9395</v>
      </c>
      <c r="C641" s="25" t="s">
        <v>9396</v>
      </c>
      <c r="D641" s="25" t="s">
        <v>3686</v>
      </c>
      <c r="H641" s="25" t="s">
        <v>9397</v>
      </c>
      <c r="I641" s="25" t="s">
        <v>9398</v>
      </c>
      <c r="S641" s="25" t="s">
        <v>9399</v>
      </c>
      <c r="T641" s="25" t="str">
        <f t="shared" si="38"/>
        <v xml:space="preserve">        sector estanquillo alto de las palmas</v>
      </c>
      <c r="U641" s="25" t="s">
        <v>61</v>
      </c>
      <c r="V641" s="25">
        <v>3310131</v>
      </c>
      <c r="W641" s="25" t="s">
        <v>9400</v>
      </c>
      <c r="AG641" s="25" t="s">
        <v>9401</v>
      </c>
      <c r="AH641" s="25" t="str">
        <f t="shared" si="37"/>
        <v xml:space="preserve">         sector estanquillo</v>
      </c>
      <c r="AI641" s="25" t="s">
        <v>61</v>
      </c>
      <c r="AJ641" s="25" t="s">
        <v>61</v>
      </c>
      <c r="AK641" s="25" t="s">
        <v>91</v>
      </c>
      <c r="AL641" s="25" t="s">
        <v>91</v>
      </c>
      <c r="AP641" s="25">
        <v>12</v>
      </c>
      <c r="AQ641" s="34">
        <v>42341</v>
      </c>
      <c r="AU641" s="25" t="s">
        <v>15</v>
      </c>
    </row>
    <row r="642" spans="2:48">
      <c r="B642" s="25" t="s">
        <v>9402</v>
      </c>
      <c r="C642" s="25">
        <v>351644</v>
      </c>
      <c r="D642" s="25" t="s">
        <v>94</v>
      </c>
      <c r="H642" s="25" t="s">
        <v>9403</v>
      </c>
      <c r="I642" s="25" t="s">
        <v>9404</v>
      </c>
      <c r="J642" s="25" t="s">
        <v>80</v>
      </c>
      <c r="K642" s="25">
        <v>40</v>
      </c>
      <c r="L642" s="25" t="s">
        <v>104</v>
      </c>
      <c r="M642" s="25" t="s">
        <v>66</v>
      </c>
      <c r="N642" s="25">
        <v>26</v>
      </c>
      <c r="P642" s="25">
        <v>22</v>
      </c>
      <c r="S642" s="25" t="s">
        <v>1857</v>
      </c>
      <c r="T642" s="25" t="str">
        <f t="shared" si="38"/>
        <v>CL 40 B SUR 26  22   piso 2</v>
      </c>
      <c r="U642" s="25">
        <v>71581469</v>
      </c>
      <c r="V642" s="25" t="s">
        <v>61</v>
      </c>
      <c r="W642" s="25" t="s">
        <v>9405</v>
      </c>
      <c r="X642" s="25" t="s">
        <v>63</v>
      </c>
      <c r="Y642" s="25">
        <v>26</v>
      </c>
      <c r="Z642" s="25" t="s">
        <v>83</v>
      </c>
      <c r="AB642" s="25">
        <v>40</v>
      </c>
      <c r="AD642" s="25">
        <v>52</v>
      </c>
      <c r="AE642" s="25" t="s">
        <v>66</v>
      </c>
      <c r="AH642" s="25" t="str">
        <f>CONCATENATE(X642," ",Y642," ",Z642," ",AA642," ",AB642," ",AC642," ",AD642," ",AE642," ",AT642," ",AG642)</f>
        <v xml:space="preserve">KR 26 A  40  52 SUR  </v>
      </c>
      <c r="AI642" s="25" t="s">
        <v>61</v>
      </c>
      <c r="AJ642" s="25">
        <v>3342585</v>
      </c>
      <c r="AK642" s="25" t="s">
        <v>3675</v>
      </c>
      <c r="AP642" s="25">
        <v>6</v>
      </c>
      <c r="AQ642" s="34">
        <v>42341</v>
      </c>
      <c r="AU642" s="25" t="s">
        <v>15</v>
      </c>
    </row>
    <row r="643" spans="2:48">
      <c r="B643" s="25" t="s">
        <v>9406</v>
      </c>
      <c r="C643" s="25" t="s">
        <v>9407</v>
      </c>
      <c r="D643" s="25" t="s">
        <v>94</v>
      </c>
      <c r="H643" s="25" t="s">
        <v>9408</v>
      </c>
      <c r="I643" s="25" t="s">
        <v>9409</v>
      </c>
      <c r="J643" s="25" t="s">
        <v>146</v>
      </c>
      <c r="K643" s="25">
        <v>32</v>
      </c>
      <c r="M643" s="25" t="s">
        <v>66</v>
      </c>
      <c r="N643" s="25">
        <v>31</v>
      </c>
      <c r="O643" s="25" t="s">
        <v>315</v>
      </c>
      <c r="P643" s="25">
        <v>58</v>
      </c>
      <c r="S643" s="25" t="s">
        <v>7764</v>
      </c>
      <c r="T643" s="25" t="str">
        <f t="shared" si="38"/>
        <v>TR 32  SUR 31 E 58   Apto 201</v>
      </c>
      <c r="U643" s="25" t="s">
        <v>61</v>
      </c>
      <c r="V643" s="25">
        <v>3005333481</v>
      </c>
      <c r="W643" s="25" t="s">
        <v>9410</v>
      </c>
      <c r="AH643" s="25" t="str">
        <f t="shared" ref="AH643:AH691" si="39">CONCATENATE(X643," ",Y643," ",Z643," ",AA643," ",AB643," ",AC643," ",AD643," ",AE643," ",AT643," ",AG643)</f>
        <v xml:space="preserve">         </v>
      </c>
      <c r="AI643" s="25" t="s">
        <v>61</v>
      </c>
      <c r="AJ643" s="25" t="s">
        <v>61</v>
      </c>
      <c r="AK643" s="25" t="s">
        <v>191</v>
      </c>
      <c r="AL643" s="25" t="s">
        <v>191</v>
      </c>
      <c r="AP643" s="25">
        <v>11</v>
      </c>
      <c r="AQ643" s="34">
        <v>42341</v>
      </c>
      <c r="AU643" s="25" t="s">
        <v>15</v>
      </c>
      <c r="AV643" s="25" t="s">
        <v>9411</v>
      </c>
    </row>
    <row r="644" spans="2:48">
      <c r="B644" s="25" t="s">
        <v>9412</v>
      </c>
      <c r="C644" s="25">
        <v>348667</v>
      </c>
      <c r="D644" s="25" t="s">
        <v>3686</v>
      </c>
      <c r="H644" s="25" t="s">
        <v>9413</v>
      </c>
      <c r="I644" s="25" t="s">
        <v>9414</v>
      </c>
      <c r="S644" s="25" t="s">
        <v>6293</v>
      </c>
      <c r="T644" s="25" t="str">
        <f t="shared" si="38"/>
        <v xml:space="preserve">        finca parte alta colindante al proyecto Proyecto Cerrovento</v>
      </c>
      <c r="U644" s="25" t="s">
        <v>61</v>
      </c>
      <c r="V644" s="25">
        <v>3335144</v>
      </c>
      <c r="W644" s="25" t="s">
        <v>9415</v>
      </c>
      <c r="AG644" s="25" t="s">
        <v>9416</v>
      </c>
      <c r="AH644" s="25" t="str">
        <f t="shared" si="39"/>
        <v xml:space="preserve">         finca parte alta colindante al proyecto</v>
      </c>
      <c r="AI644" s="25" t="s">
        <v>61</v>
      </c>
      <c r="AJ644" s="25">
        <v>3183517869</v>
      </c>
      <c r="AK644" s="25" t="s">
        <v>347</v>
      </c>
      <c r="AP644" s="25">
        <v>10</v>
      </c>
      <c r="AQ644" s="34">
        <v>42341</v>
      </c>
      <c r="AU644" s="25" t="s">
        <v>15</v>
      </c>
    </row>
    <row r="645" spans="2:48">
      <c r="B645" s="25" t="s">
        <v>9417</v>
      </c>
      <c r="C645" s="25" t="s">
        <v>9418</v>
      </c>
      <c r="D645" s="25" t="s">
        <v>3591</v>
      </c>
      <c r="H645" s="25" t="s">
        <v>9419</v>
      </c>
      <c r="I645" s="25" t="s">
        <v>9420</v>
      </c>
      <c r="J645" s="25" t="s">
        <v>80</v>
      </c>
      <c r="K645" s="25">
        <v>39</v>
      </c>
      <c r="L645" s="25" t="s">
        <v>83</v>
      </c>
      <c r="M645" s="25" t="s">
        <v>66</v>
      </c>
      <c r="N645" s="25">
        <v>27</v>
      </c>
      <c r="O645" s="25" t="s">
        <v>104</v>
      </c>
      <c r="P645" s="25">
        <v>40</v>
      </c>
      <c r="T645" s="25" t="str">
        <f t="shared" si="38"/>
        <v xml:space="preserve">CL 39 A SUR 27 B 40  casa 76 </v>
      </c>
      <c r="U645" s="25">
        <v>32499685</v>
      </c>
      <c r="V645" s="25">
        <v>3006733068</v>
      </c>
      <c r="W645" s="25" t="s">
        <v>9421</v>
      </c>
      <c r="X645" s="25" t="s">
        <v>80</v>
      </c>
      <c r="Y645" s="25">
        <v>39</v>
      </c>
      <c r="Z645" s="25" t="s">
        <v>83</v>
      </c>
      <c r="AA645" s="25" t="s">
        <v>66</v>
      </c>
      <c r="AB645" s="25">
        <v>27</v>
      </c>
      <c r="AC645" s="25" t="s">
        <v>104</v>
      </c>
      <c r="AD645" s="25">
        <v>40</v>
      </c>
      <c r="AG645" s="25" t="s">
        <v>9422</v>
      </c>
      <c r="AH645" s="25" t="str">
        <f t="shared" si="39"/>
        <v>CL 39 A SUR 27 B 40   casa 76</v>
      </c>
      <c r="AI645" s="25" t="s">
        <v>61</v>
      </c>
      <c r="AJ645" s="25">
        <v>3791715</v>
      </c>
      <c r="AK645" s="25" t="s">
        <v>3937</v>
      </c>
      <c r="AP645" s="25">
        <v>6</v>
      </c>
      <c r="AQ645" s="34">
        <v>42341</v>
      </c>
      <c r="AU645" s="25" t="s">
        <v>1735</v>
      </c>
    </row>
    <row r="646" spans="2:48">
      <c r="B646" s="25" t="s">
        <v>9423</v>
      </c>
      <c r="C646" s="25">
        <v>347391</v>
      </c>
      <c r="D646" s="25" t="s">
        <v>125</v>
      </c>
      <c r="H646" s="25" t="s">
        <v>9424</v>
      </c>
      <c r="I646" s="25" t="s">
        <v>3366</v>
      </c>
      <c r="T646" s="25" t="str">
        <f t="shared" si="38"/>
        <v xml:space="preserve">         </v>
      </c>
      <c r="W646" s="25" t="s">
        <v>9425</v>
      </c>
      <c r="X646" s="25" t="s">
        <v>80</v>
      </c>
      <c r="Y646" s="25">
        <v>40</v>
      </c>
      <c r="Z646" s="25" t="s">
        <v>298</v>
      </c>
      <c r="AA646" s="25" t="s">
        <v>66</v>
      </c>
      <c r="AB646" s="25">
        <v>25</v>
      </c>
      <c r="AD646" s="25">
        <v>14</v>
      </c>
      <c r="AH646" s="25" t="str">
        <f t="shared" si="39"/>
        <v xml:space="preserve">CL 40 AA SUR 25  14   </v>
      </c>
      <c r="AI646" s="25" t="s">
        <v>61</v>
      </c>
      <c r="AJ646" s="25" t="s">
        <v>61</v>
      </c>
      <c r="AK646" s="25" t="s">
        <v>3675</v>
      </c>
      <c r="AP646" s="25">
        <v>6</v>
      </c>
      <c r="AQ646" s="34">
        <v>42348</v>
      </c>
      <c r="AU646" s="25" t="s">
        <v>15</v>
      </c>
    </row>
    <row r="647" spans="2:48">
      <c r="B647" s="25" t="s">
        <v>9426</v>
      </c>
      <c r="C647" s="25" t="s">
        <v>9427</v>
      </c>
      <c r="D647" s="25" t="s">
        <v>94</v>
      </c>
      <c r="H647" s="25" t="s">
        <v>9428</v>
      </c>
      <c r="I647" s="25" t="s">
        <v>3366</v>
      </c>
      <c r="T647" s="25" t="str">
        <f t="shared" si="38"/>
        <v xml:space="preserve">        Predio 190 vereda Perico </v>
      </c>
      <c r="W647" s="25" t="s">
        <v>9429</v>
      </c>
      <c r="AG647" s="25" t="s">
        <v>9430</v>
      </c>
      <c r="AH647" s="25" t="str">
        <f t="shared" si="39"/>
        <v xml:space="preserve">         Predio 190 vereda Perico</v>
      </c>
      <c r="AI647" s="25" t="s">
        <v>9431</v>
      </c>
      <c r="AJ647" s="25">
        <v>3613536</v>
      </c>
      <c r="AK647" s="25" t="s">
        <v>998</v>
      </c>
      <c r="AL647" s="25" t="s">
        <v>998</v>
      </c>
      <c r="AP647" s="25">
        <v>13</v>
      </c>
      <c r="AQ647" s="34">
        <v>42348</v>
      </c>
      <c r="AU647" s="25" t="s">
        <v>1735</v>
      </c>
      <c r="AV647" s="25" t="s">
        <v>9432</v>
      </c>
    </row>
    <row r="648" spans="2:48">
      <c r="B648" s="25" t="s">
        <v>9433</v>
      </c>
      <c r="C648" s="25">
        <v>355284</v>
      </c>
      <c r="D648" s="25" t="s">
        <v>3686</v>
      </c>
      <c r="H648" s="25" t="s">
        <v>9434</v>
      </c>
      <c r="I648" s="25" t="s">
        <v>9435</v>
      </c>
      <c r="J648" s="25" t="s">
        <v>80</v>
      </c>
      <c r="K648" s="25">
        <v>36</v>
      </c>
      <c r="L648" s="25" t="s">
        <v>170</v>
      </c>
      <c r="M648" s="25" t="s">
        <v>66</v>
      </c>
      <c r="N648" s="25">
        <v>23</v>
      </c>
      <c r="P648" s="25">
        <v>100</v>
      </c>
      <c r="T648" s="25" t="str">
        <f t="shared" si="38"/>
        <v xml:space="preserve">CL 36 D SUR 23  100   </v>
      </c>
      <c r="U648" s="25">
        <v>32339760</v>
      </c>
      <c r="V648" s="25">
        <v>3360315</v>
      </c>
      <c r="W648" s="25" t="s">
        <v>9436</v>
      </c>
      <c r="X648" s="25" t="s">
        <v>80</v>
      </c>
      <c r="Y648" s="25">
        <v>36</v>
      </c>
      <c r="Z648" s="25" t="s">
        <v>170</v>
      </c>
      <c r="AA648" s="25" t="s">
        <v>66</v>
      </c>
      <c r="AB648" s="25">
        <v>23</v>
      </c>
      <c r="AH648" s="25" t="str">
        <f t="shared" si="39"/>
        <v xml:space="preserve">CL 36 D SUR 23     </v>
      </c>
      <c r="AI648" s="25" t="s">
        <v>61</v>
      </c>
      <c r="AJ648" s="25" t="s">
        <v>61</v>
      </c>
      <c r="AK648" s="25" t="s">
        <v>347</v>
      </c>
      <c r="AP648" s="25">
        <v>10</v>
      </c>
      <c r="AQ648" s="34">
        <v>42348</v>
      </c>
      <c r="AU648" s="25" t="s">
        <v>15</v>
      </c>
    </row>
    <row r="649" spans="2:48">
      <c r="B649" s="25" t="s">
        <v>9437</v>
      </c>
      <c r="C649" s="25">
        <v>352726</v>
      </c>
      <c r="D649" s="25" t="s">
        <v>94</v>
      </c>
      <c r="H649" s="25" t="s">
        <v>9438</v>
      </c>
      <c r="I649" s="25" t="s">
        <v>3366</v>
      </c>
      <c r="T649" s="25" t="str">
        <f t="shared" si="38"/>
        <v xml:space="preserve">        Barrio jesus de la buena esperanza </v>
      </c>
      <c r="W649" s="25" t="s">
        <v>9439</v>
      </c>
      <c r="AG649" s="25" t="s">
        <v>9440</v>
      </c>
      <c r="AH649" s="25" t="str">
        <f t="shared" si="39"/>
        <v xml:space="preserve">         Barrio jesus de la buena esperanza</v>
      </c>
      <c r="AI649" s="25" t="s">
        <v>61</v>
      </c>
      <c r="AJ649" s="25" t="s">
        <v>61</v>
      </c>
      <c r="AK649" s="25" t="s">
        <v>74</v>
      </c>
      <c r="AP649" s="25">
        <v>6</v>
      </c>
      <c r="AQ649" s="34">
        <v>42348</v>
      </c>
      <c r="AU649" s="25" t="s">
        <v>15</v>
      </c>
    </row>
    <row r="650" spans="2:48">
      <c r="B650" s="25" t="s">
        <v>9441</v>
      </c>
      <c r="C650" s="25">
        <v>354476</v>
      </c>
      <c r="D650" s="25" t="s">
        <v>3686</v>
      </c>
      <c r="H650" s="25" t="s">
        <v>9442</v>
      </c>
      <c r="I650" s="25" t="s">
        <v>3366</v>
      </c>
      <c r="T650" s="25" t="str">
        <f t="shared" si="38"/>
        <v xml:space="preserve">         </v>
      </c>
      <c r="W650" s="25" t="s">
        <v>9443</v>
      </c>
      <c r="X650" s="25" t="s">
        <v>80</v>
      </c>
      <c r="Z650" s="25" t="s">
        <v>104</v>
      </c>
      <c r="AB650" s="25">
        <v>36</v>
      </c>
      <c r="AC650" s="25" t="s">
        <v>83</v>
      </c>
      <c r="AD650" s="25">
        <v>139</v>
      </c>
      <c r="AH650" s="25" t="str">
        <f t="shared" si="39"/>
        <v xml:space="preserve">CL  B  36 A 139   </v>
      </c>
      <c r="AI650" s="25" t="s">
        <v>9444</v>
      </c>
      <c r="AJ650" s="25">
        <v>3136343</v>
      </c>
      <c r="AK650" s="25" t="s">
        <v>3675</v>
      </c>
      <c r="AP650" s="25">
        <v>6</v>
      </c>
      <c r="AQ650" s="34">
        <v>42348</v>
      </c>
      <c r="AU650" s="25" t="s">
        <v>1735</v>
      </c>
    </row>
    <row r="651" spans="2:48">
      <c r="B651" s="25" t="s">
        <v>9445</v>
      </c>
      <c r="C651" s="25">
        <v>354478</v>
      </c>
      <c r="D651" s="25" t="s">
        <v>3686</v>
      </c>
      <c r="H651" s="25" t="s">
        <v>8406</v>
      </c>
      <c r="I651" s="25" t="s">
        <v>3366</v>
      </c>
      <c r="T651" s="25" t="str">
        <f t="shared" si="38"/>
        <v xml:space="preserve">         </v>
      </c>
      <c r="W651" s="25" t="s">
        <v>9446</v>
      </c>
      <c r="AH651" s="25" t="str">
        <f t="shared" si="39"/>
        <v xml:space="preserve">         </v>
      </c>
      <c r="AK651" s="25" t="s">
        <v>347</v>
      </c>
      <c r="AP651" s="25">
        <v>10</v>
      </c>
      <c r="AQ651" s="34">
        <v>42348</v>
      </c>
      <c r="AU651" s="25" t="s">
        <v>1735</v>
      </c>
    </row>
    <row r="652" spans="2:48">
      <c r="B652" s="25" t="s">
        <v>9447</v>
      </c>
      <c r="C652" s="25">
        <v>349715</v>
      </c>
      <c r="D652" s="25" t="s">
        <v>3538</v>
      </c>
      <c r="H652" s="25" t="s">
        <v>9448</v>
      </c>
      <c r="I652" s="25" t="s">
        <v>9449</v>
      </c>
      <c r="J652" s="25" t="s">
        <v>63</v>
      </c>
      <c r="K652" s="25">
        <v>42</v>
      </c>
      <c r="L652" s="25" t="s">
        <v>81</v>
      </c>
      <c r="N652" s="25">
        <v>45</v>
      </c>
      <c r="O652" s="25" t="s">
        <v>81</v>
      </c>
      <c r="P652" s="25">
        <v>59</v>
      </c>
      <c r="Q652" s="25" t="s">
        <v>66</v>
      </c>
      <c r="S652" s="25" t="s">
        <v>9450</v>
      </c>
      <c r="T652" s="25" t="str">
        <f t="shared" si="38"/>
        <v>KR 42 C  45 C 59 SUR Finca sector el Roble casa 163</v>
      </c>
      <c r="U652" s="25">
        <v>1036618398</v>
      </c>
      <c r="V652" s="25" t="s">
        <v>9451</v>
      </c>
      <c r="W652" s="25" t="s">
        <v>4735</v>
      </c>
      <c r="AG652" s="25" t="s">
        <v>9452</v>
      </c>
      <c r="AH652" s="25" t="str">
        <f t="shared" si="39"/>
        <v xml:space="preserve">         Finca sector el Roble</v>
      </c>
      <c r="AJ652" s="25">
        <v>3183517869</v>
      </c>
      <c r="AK652" s="25" t="s">
        <v>191</v>
      </c>
      <c r="AP652" s="25">
        <v>11</v>
      </c>
      <c r="AQ652" s="34">
        <v>42348</v>
      </c>
      <c r="AU652" s="25" t="s">
        <v>15</v>
      </c>
    </row>
    <row r="653" spans="2:48">
      <c r="B653" s="25" t="s">
        <v>9453</v>
      </c>
      <c r="C653" s="25">
        <v>351318</v>
      </c>
      <c r="D653" s="25" t="s">
        <v>3686</v>
      </c>
      <c r="H653" s="25" t="s">
        <v>9454</v>
      </c>
      <c r="I653" s="25" t="s">
        <v>3366</v>
      </c>
      <c r="S653" s="25" t="s">
        <v>9455</v>
      </c>
      <c r="T653" s="25" t="str">
        <f t="shared" si="38"/>
        <v xml:space="preserve">         Proyecto verdum</v>
      </c>
      <c r="U653" s="25" t="s">
        <v>61</v>
      </c>
      <c r="V653" s="25" t="s">
        <v>61</v>
      </c>
      <c r="W653" s="25" t="s">
        <v>9456</v>
      </c>
      <c r="X653" s="25" t="s">
        <v>80</v>
      </c>
      <c r="Y653" s="25">
        <v>39</v>
      </c>
      <c r="Z653" s="25" t="s">
        <v>170</v>
      </c>
      <c r="AA653" s="25" t="s">
        <v>66</v>
      </c>
      <c r="AB653" s="25">
        <v>24</v>
      </c>
      <c r="AC653" s="25" t="s">
        <v>183</v>
      </c>
      <c r="AD653" s="25">
        <v>146</v>
      </c>
      <c r="AH653" s="25" t="str">
        <f t="shared" si="39"/>
        <v xml:space="preserve">CL 39 D SUR 24 EE 146   </v>
      </c>
      <c r="AI653" s="25" t="s">
        <v>61</v>
      </c>
      <c r="AJ653" s="25" t="s">
        <v>61</v>
      </c>
      <c r="AK653" s="25" t="s">
        <v>454</v>
      </c>
      <c r="AP653" s="25">
        <v>6</v>
      </c>
      <c r="AQ653" s="34">
        <v>42348</v>
      </c>
      <c r="AU653" s="25" t="s">
        <v>15</v>
      </c>
    </row>
    <row r="654" spans="2:48">
      <c r="B654" s="25" t="s">
        <v>9457</v>
      </c>
      <c r="C654" s="25">
        <v>350263</v>
      </c>
      <c r="D654" s="25" t="s">
        <v>3591</v>
      </c>
      <c r="H654" s="25" t="s">
        <v>9458</v>
      </c>
      <c r="I654" s="25" t="s">
        <v>9459</v>
      </c>
      <c r="J654" s="25" t="s">
        <v>80</v>
      </c>
      <c r="K654" s="25">
        <v>39</v>
      </c>
      <c r="M654" s="25" t="s">
        <v>66</v>
      </c>
      <c r="N654" s="25">
        <v>27</v>
      </c>
      <c r="P654" s="25">
        <v>55</v>
      </c>
      <c r="T654" s="25" t="str">
        <f t="shared" si="38"/>
        <v xml:space="preserve">CL 39  SUR 27  55  Via transv. De la motaña unos metros a mano izquierda subiendo despues de los tubos del tunel </v>
      </c>
      <c r="U654" s="25" t="s">
        <v>61</v>
      </c>
      <c r="V654" s="25">
        <v>3336385</v>
      </c>
      <c r="W654" s="25" t="s">
        <v>9460</v>
      </c>
      <c r="AG654" s="25" t="s">
        <v>9461</v>
      </c>
      <c r="AH654" s="25" t="str">
        <f t="shared" si="39"/>
        <v xml:space="preserve">         Via transv. De la motaña unos metros a mano izquierda subiendo despues de los tubos del tunel</v>
      </c>
      <c r="AI654" s="25" t="s">
        <v>61</v>
      </c>
      <c r="AJ654" s="25" t="s">
        <v>61</v>
      </c>
      <c r="AK654" s="25" t="s">
        <v>347</v>
      </c>
      <c r="AP654" s="25">
        <v>10</v>
      </c>
      <c r="AQ654" s="34">
        <v>42348</v>
      </c>
      <c r="AU654" s="25" t="s">
        <v>1735</v>
      </c>
    </row>
    <row r="655" spans="2:48">
      <c r="B655" s="25" t="s">
        <v>9462</v>
      </c>
      <c r="C655" s="25" t="s">
        <v>9463</v>
      </c>
      <c r="D655" s="25" t="s">
        <v>3538</v>
      </c>
      <c r="H655" s="25" t="s">
        <v>9464</v>
      </c>
      <c r="I655" s="25" t="s">
        <v>9465</v>
      </c>
      <c r="S655" s="25" t="s">
        <v>9466</v>
      </c>
      <c r="T655" s="25" t="str">
        <f t="shared" si="38"/>
        <v xml:space="preserve">        Las Palmas Predio 061 el escobero</v>
      </c>
      <c r="U655" s="25" t="s">
        <v>61</v>
      </c>
      <c r="V655" s="25">
        <v>3114781</v>
      </c>
      <c r="W655" s="25" t="s">
        <v>9467</v>
      </c>
      <c r="X655" s="25" t="s">
        <v>80</v>
      </c>
      <c r="Y655" s="25">
        <v>40</v>
      </c>
      <c r="AA655" s="25" t="s">
        <v>66</v>
      </c>
      <c r="AB655" s="25">
        <v>23</v>
      </c>
      <c r="AC655" s="25" t="s">
        <v>83</v>
      </c>
      <c r="AG655" s="25" t="s">
        <v>91</v>
      </c>
      <c r="AH655" s="25" t="str">
        <f t="shared" si="39"/>
        <v>CL 40  SUR 23 A    Las Palmas</v>
      </c>
      <c r="AI655" s="25" t="s">
        <v>61</v>
      </c>
      <c r="AJ655" s="25" t="s">
        <v>61</v>
      </c>
      <c r="AK655" s="25" t="s">
        <v>347</v>
      </c>
      <c r="AP655" s="25">
        <v>10</v>
      </c>
      <c r="AQ655" s="34">
        <v>42348</v>
      </c>
      <c r="AU655" s="25" t="s">
        <v>15</v>
      </c>
    </row>
    <row r="656" spans="2:48">
      <c r="B656" s="25" t="s">
        <v>9468</v>
      </c>
      <c r="C656" s="25">
        <v>351866</v>
      </c>
      <c r="D656" s="25" t="s">
        <v>3591</v>
      </c>
      <c r="H656" s="25" t="s">
        <v>9469</v>
      </c>
      <c r="I656" s="25" t="s">
        <v>9470</v>
      </c>
      <c r="S656" s="25" t="s">
        <v>9471</v>
      </c>
      <c r="T656" s="25" t="str">
        <f t="shared" si="38"/>
        <v xml:space="preserve">        Bloque 101 Int. 429 Parques de la Gloria Bloque 101 Int. 821 Parque de la Gloria</v>
      </c>
      <c r="U656" s="25">
        <v>42986473</v>
      </c>
      <c r="V656" s="25" t="s">
        <v>9472</v>
      </c>
      <c r="W656" s="25" t="s">
        <v>9473</v>
      </c>
      <c r="AG656" s="25" t="s">
        <v>9474</v>
      </c>
      <c r="AH656" s="25" t="str">
        <f t="shared" si="39"/>
        <v xml:space="preserve">         Bloque 101 Int. 429 Parques de la Gloria</v>
      </c>
      <c r="AI656" s="25" t="s">
        <v>61</v>
      </c>
      <c r="AJ656" s="25">
        <v>2704557</v>
      </c>
      <c r="AK656" s="25" t="s">
        <v>959</v>
      </c>
      <c r="AP656" s="25">
        <v>7</v>
      </c>
      <c r="AQ656" s="34">
        <v>42348</v>
      </c>
      <c r="AU656" s="25" t="s">
        <v>15</v>
      </c>
    </row>
    <row r="657" spans="2:47">
      <c r="B657" s="25" t="s">
        <v>9475</v>
      </c>
      <c r="C657" s="25">
        <v>352225</v>
      </c>
      <c r="D657" s="25" t="s">
        <v>3928</v>
      </c>
      <c r="H657" s="25" t="s">
        <v>9476</v>
      </c>
      <c r="I657" s="25" t="s">
        <v>3366</v>
      </c>
      <c r="T657" s="25" t="str">
        <f t="shared" si="38"/>
        <v xml:space="preserve">         </v>
      </c>
      <c r="W657" s="25" t="s">
        <v>7369</v>
      </c>
      <c r="X657" s="25" t="s">
        <v>80</v>
      </c>
      <c r="Y657" s="25">
        <v>46</v>
      </c>
      <c r="Z657" s="25" t="s">
        <v>315</v>
      </c>
      <c r="AA657" s="25" t="s">
        <v>66</v>
      </c>
      <c r="AB657" s="25">
        <v>42</v>
      </c>
      <c r="AC657" s="25" t="s">
        <v>104</v>
      </c>
      <c r="AD657" s="25">
        <v>54</v>
      </c>
      <c r="AH657" s="25" t="str">
        <f t="shared" si="39"/>
        <v xml:space="preserve">CL 46 E SUR 42 B 54   </v>
      </c>
      <c r="AI657" s="25" t="s">
        <v>61</v>
      </c>
      <c r="AJ657" s="25" t="s">
        <v>61</v>
      </c>
      <c r="AK657" s="25" t="s">
        <v>316</v>
      </c>
      <c r="AP657" s="25">
        <v>7</v>
      </c>
      <c r="AQ657" s="34">
        <v>42348</v>
      </c>
      <c r="AU657" s="25" t="s">
        <v>15</v>
      </c>
    </row>
    <row r="658" spans="2:47">
      <c r="B658" s="25" t="s">
        <v>9477</v>
      </c>
      <c r="C658" s="25">
        <v>350942</v>
      </c>
      <c r="D658" s="25" t="s">
        <v>3591</v>
      </c>
      <c r="H658" s="25" t="s">
        <v>9478</v>
      </c>
      <c r="I658" s="25" t="s">
        <v>9479</v>
      </c>
      <c r="J658" s="25" t="s">
        <v>289</v>
      </c>
      <c r="K658" s="25">
        <v>30</v>
      </c>
      <c r="L658" s="25" t="s">
        <v>83</v>
      </c>
      <c r="N658" s="25">
        <v>35</v>
      </c>
      <c r="P658" s="25">
        <v>8</v>
      </c>
      <c r="R658" s="25" t="s">
        <v>9480</v>
      </c>
      <c r="S658" s="25" t="s">
        <v>9480</v>
      </c>
      <c r="T658" s="25" t="str">
        <f t="shared" si="38"/>
        <v>DG 30 A  35  8   Apto 221</v>
      </c>
      <c r="U658" s="25" t="s">
        <v>61</v>
      </c>
      <c r="V658" s="25">
        <v>5598043</v>
      </c>
      <c r="W658" s="25" t="s">
        <v>9481</v>
      </c>
      <c r="AH658" s="25" t="str">
        <f t="shared" si="39"/>
        <v xml:space="preserve">         </v>
      </c>
      <c r="AI658" s="25" t="s">
        <v>61</v>
      </c>
      <c r="AJ658" s="25" t="s">
        <v>61</v>
      </c>
      <c r="AK658" s="25" t="s">
        <v>262</v>
      </c>
      <c r="AP658" s="25">
        <v>3</v>
      </c>
      <c r="AQ658" s="34">
        <v>42348</v>
      </c>
      <c r="AU658" s="25" t="s">
        <v>1735</v>
      </c>
    </row>
    <row r="659" spans="2:47">
      <c r="B659" s="25" t="s">
        <v>9482</v>
      </c>
      <c r="C659" s="25" t="s">
        <v>9483</v>
      </c>
      <c r="D659" s="25" t="s">
        <v>94</v>
      </c>
      <c r="H659" s="25" t="s">
        <v>9484</v>
      </c>
      <c r="I659" s="25" t="s">
        <v>9485</v>
      </c>
      <c r="T659" s="25" t="str">
        <f t="shared" si="38"/>
        <v xml:space="preserve">         </v>
      </c>
      <c r="V659" s="25">
        <v>3363948</v>
      </c>
      <c r="W659" s="25" t="s">
        <v>9486</v>
      </c>
      <c r="AH659" s="25" t="str">
        <f t="shared" si="39"/>
        <v xml:space="preserve">         </v>
      </c>
      <c r="AI659" s="25" t="s">
        <v>61</v>
      </c>
      <c r="AJ659" s="25" t="s">
        <v>61</v>
      </c>
      <c r="AK659" s="25" t="s">
        <v>99</v>
      </c>
      <c r="AP659" s="25">
        <v>4</v>
      </c>
      <c r="AQ659" s="34">
        <v>42348</v>
      </c>
      <c r="AU659" s="25" t="s">
        <v>15</v>
      </c>
    </row>
    <row r="660" spans="2:47">
      <c r="B660" s="25" t="s">
        <v>9487</v>
      </c>
      <c r="C660" s="25">
        <v>354012</v>
      </c>
      <c r="D660" s="25" t="s">
        <v>3591</v>
      </c>
      <c r="H660" s="25" t="s">
        <v>9488</v>
      </c>
      <c r="I660" s="25" t="s">
        <v>9489</v>
      </c>
      <c r="J660" s="25" t="s">
        <v>63</v>
      </c>
      <c r="K660" s="25">
        <v>24</v>
      </c>
      <c r="L660" s="25" t="s">
        <v>81</v>
      </c>
      <c r="N660" s="25">
        <v>41</v>
      </c>
      <c r="P660" s="25">
        <v>0</v>
      </c>
      <c r="R660" s="25" t="s">
        <v>9490</v>
      </c>
      <c r="T660" s="25" t="str">
        <f t="shared" si="38"/>
        <v xml:space="preserve">KR 24 C  41  0  Interior 112 EL CAPIRO </v>
      </c>
      <c r="V660" s="25" t="s">
        <v>9491</v>
      </c>
      <c r="W660" s="25" t="s">
        <v>9492</v>
      </c>
      <c r="X660" s="25" t="s">
        <v>63</v>
      </c>
      <c r="Y660" s="25">
        <v>24</v>
      </c>
      <c r="Z660" s="25" t="s">
        <v>81</v>
      </c>
      <c r="AB660" s="25">
        <v>41</v>
      </c>
      <c r="AD660" s="25">
        <v>0</v>
      </c>
      <c r="AE660" s="25" t="s">
        <v>66</v>
      </c>
      <c r="AG660" s="25" t="s">
        <v>9493</v>
      </c>
      <c r="AH660" s="25" t="str">
        <f t="shared" si="39"/>
        <v>KR 24 C  41  0 SUR  Interior 112 EL CAPIRO</v>
      </c>
      <c r="AI660" s="25" t="s">
        <v>61</v>
      </c>
      <c r="AJ660" s="25" t="s">
        <v>61</v>
      </c>
      <c r="AK660" s="25" t="s">
        <v>191</v>
      </c>
      <c r="AP660" s="25">
        <v>11</v>
      </c>
      <c r="AQ660" s="34">
        <v>42348</v>
      </c>
      <c r="AU660" s="25" t="s">
        <v>15</v>
      </c>
    </row>
    <row r="661" spans="2:47">
      <c r="B661" s="25" t="s">
        <v>9494</v>
      </c>
      <c r="C661" s="25">
        <v>355925</v>
      </c>
      <c r="D661" s="25" t="s">
        <v>3591</v>
      </c>
      <c r="H661" s="25" t="s">
        <v>9495</v>
      </c>
      <c r="I661" s="25" t="s">
        <v>9496</v>
      </c>
      <c r="T661" s="25" t="str">
        <f t="shared" si="38"/>
        <v xml:space="preserve">        El vallano, del estadero caza dora para abajo. </v>
      </c>
      <c r="U661" s="25">
        <v>32329693</v>
      </c>
      <c r="V661" s="25">
        <v>2700494</v>
      </c>
      <c r="W661" s="25" t="s">
        <v>9497</v>
      </c>
      <c r="AG661" s="25" t="s">
        <v>9498</v>
      </c>
      <c r="AH661" s="25" t="str">
        <f t="shared" si="39"/>
        <v xml:space="preserve">         El vallano, del estadero caza dora para abajo.</v>
      </c>
      <c r="AI661" s="25" t="s">
        <v>61</v>
      </c>
      <c r="AJ661" s="25" t="s">
        <v>61</v>
      </c>
      <c r="AK661" s="25" t="s">
        <v>191</v>
      </c>
      <c r="AP661" s="25">
        <v>11</v>
      </c>
      <c r="AQ661" s="34">
        <v>42348</v>
      </c>
      <c r="AU661" s="25" t="s">
        <v>1735</v>
      </c>
    </row>
    <row r="662" spans="2:47">
      <c r="B662" s="25" t="s">
        <v>9499</v>
      </c>
      <c r="C662" s="25" t="s">
        <v>9500</v>
      </c>
      <c r="D662" s="25" t="s">
        <v>3591</v>
      </c>
      <c r="H662" s="25" t="s">
        <v>9501</v>
      </c>
      <c r="I662" s="25" t="s">
        <v>9502</v>
      </c>
      <c r="J662" s="25" t="s">
        <v>63</v>
      </c>
      <c r="K662" s="25">
        <v>24</v>
      </c>
      <c r="L662" s="25" t="s">
        <v>183</v>
      </c>
      <c r="N662" s="25">
        <v>38</v>
      </c>
      <c r="O662" s="25" t="s">
        <v>170</v>
      </c>
      <c r="P662" s="25">
        <v>16</v>
      </c>
      <c r="Q662" s="25" t="s">
        <v>66</v>
      </c>
      <c r="R662" s="25" t="s">
        <v>9503</v>
      </c>
      <c r="S662" s="25" t="s">
        <v>9503</v>
      </c>
      <c r="T662" s="25" t="str">
        <f t="shared" si="38"/>
        <v>KR 24 EE  38 D 16 SUR Int. 08 Int. 08</v>
      </c>
      <c r="U662" s="25">
        <v>2760153</v>
      </c>
      <c r="V662" s="25">
        <v>3017164756</v>
      </c>
      <c r="W662" s="25" t="s">
        <v>9504</v>
      </c>
      <c r="X662" s="25" t="s">
        <v>63</v>
      </c>
      <c r="Y662" s="25">
        <v>24</v>
      </c>
      <c r="Z662" s="25" t="s">
        <v>183</v>
      </c>
      <c r="AB662" s="25">
        <v>38</v>
      </c>
      <c r="AC662" s="25" t="s">
        <v>170</v>
      </c>
      <c r="AD662" s="25">
        <v>16</v>
      </c>
      <c r="AE662" s="25" t="s">
        <v>66</v>
      </c>
      <c r="AF662" s="25" t="s">
        <v>9503</v>
      </c>
      <c r="AG662" s="25" t="s">
        <v>9503</v>
      </c>
      <c r="AH662" s="25" t="str">
        <f t="shared" si="39"/>
        <v>KR 24 EE  38 D 16 SUR  Int. 08</v>
      </c>
      <c r="AI662" s="25">
        <v>1037658071</v>
      </c>
      <c r="AJ662" s="25">
        <v>2713181</v>
      </c>
      <c r="AK662" s="25" t="s">
        <v>454</v>
      </c>
      <c r="AP662" s="25">
        <v>6</v>
      </c>
      <c r="AQ662" s="34">
        <v>42354</v>
      </c>
      <c r="AU662" s="25" t="s">
        <v>252</v>
      </c>
    </row>
    <row r="663" spans="2:47">
      <c r="B663" s="25" t="s">
        <v>9505</v>
      </c>
      <c r="C663" s="25" t="s">
        <v>9506</v>
      </c>
      <c r="D663" s="25" t="s">
        <v>3591</v>
      </c>
      <c r="H663" s="25" t="s">
        <v>9507</v>
      </c>
      <c r="I663" s="25" t="s">
        <v>9508</v>
      </c>
      <c r="T663" s="25" t="str">
        <f t="shared" si="38"/>
        <v xml:space="preserve">        Por la cancha de zuñiga </v>
      </c>
      <c r="U663" s="25">
        <v>3407658</v>
      </c>
      <c r="V663" s="25">
        <v>3133472</v>
      </c>
      <c r="W663" s="25" t="s">
        <v>9509</v>
      </c>
      <c r="X663" s="25" t="s">
        <v>63</v>
      </c>
      <c r="Y663" s="25">
        <v>27</v>
      </c>
      <c r="Z663" s="25" t="s">
        <v>104</v>
      </c>
      <c r="AB663" s="25">
        <v>23</v>
      </c>
      <c r="AD663" s="25">
        <v>100</v>
      </c>
      <c r="AE663" s="25" t="s">
        <v>66</v>
      </c>
      <c r="AG663" s="25" t="s">
        <v>9510</v>
      </c>
      <c r="AH663" s="25" t="str">
        <f t="shared" si="39"/>
        <v>KR 27 B  23  100 SUR  Por la cancha de zuñiga</v>
      </c>
      <c r="AI663" s="25" t="s">
        <v>61</v>
      </c>
      <c r="AJ663" s="25">
        <v>3170317</v>
      </c>
      <c r="AK663" s="25" t="s">
        <v>374</v>
      </c>
      <c r="AP663" s="25">
        <v>4</v>
      </c>
      <c r="AQ663" s="34">
        <v>42354</v>
      </c>
      <c r="AU663" s="25" t="s">
        <v>252</v>
      </c>
    </row>
    <row r="664" spans="2:47">
      <c r="B664" s="25" t="s">
        <v>9511</v>
      </c>
      <c r="C664" s="25">
        <v>352989</v>
      </c>
      <c r="E664" s="25" t="s">
        <v>101</v>
      </c>
      <c r="H664" s="25" t="s">
        <v>9190</v>
      </c>
      <c r="I664" s="25" t="s">
        <v>3366</v>
      </c>
      <c r="T664" s="25" t="str">
        <f t="shared" si="38"/>
        <v xml:space="preserve">         </v>
      </c>
      <c r="W664" s="25" t="s">
        <v>82</v>
      </c>
      <c r="X664" s="25" t="s">
        <v>80</v>
      </c>
      <c r="Y664" s="25">
        <v>37</v>
      </c>
      <c r="AA664" s="25" t="s">
        <v>66</v>
      </c>
      <c r="AB664" s="25">
        <v>39</v>
      </c>
      <c r="AD664" s="25">
        <v>18</v>
      </c>
      <c r="AH664" s="25" t="str">
        <f t="shared" si="39"/>
        <v xml:space="preserve">CL 37  SUR 39  18   </v>
      </c>
      <c r="AI664" s="25" t="s">
        <v>61</v>
      </c>
      <c r="AJ664" s="25" t="s">
        <v>61</v>
      </c>
      <c r="AK664" s="25" t="s">
        <v>147</v>
      </c>
      <c r="AP664" s="25">
        <v>9</v>
      </c>
      <c r="AQ664" s="34">
        <v>42354</v>
      </c>
      <c r="AU664" s="25" t="s">
        <v>15</v>
      </c>
    </row>
    <row r="665" spans="2:47">
      <c r="B665" s="25" t="s">
        <v>9512</v>
      </c>
      <c r="C665" s="25">
        <v>353010</v>
      </c>
      <c r="E665" s="25" t="s">
        <v>101</v>
      </c>
      <c r="H665" s="25" t="s">
        <v>9190</v>
      </c>
      <c r="I665" s="25" t="s">
        <v>3366</v>
      </c>
      <c r="T665" s="25" t="str">
        <f t="shared" si="38"/>
        <v xml:space="preserve">         </v>
      </c>
      <c r="W665" s="25" t="s">
        <v>4150</v>
      </c>
      <c r="X665" s="25" t="s">
        <v>80</v>
      </c>
      <c r="Y665" s="25">
        <v>43</v>
      </c>
      <c r="AB665" s="25">
        <v>36</v>
      </c>
      <c r="AD665" s="25">
        <v>11</v>
      </c>
      <c r="AH665" s="25" t="str">
        <f t="shared" si="39"/>
        <v xml:space="preserve">CL 43   36  11   </v>
      </c>
      <c r="AI665" s="25" t="s">
        <v>61</v>
      </c>
      <c r="AJ665" s="25" t="s">
        <v>61</v>
      </c>
      <c r="AK665" s="25" t="s">
        <v>147</v>
      </c>
      <c r="AP665" s="25">
        <v>9</v>
      </c>
      <c r="AQ665" s="34">
        <v>42354</v>
      </c>
      <c r="AU665" s="25" t="s">
        <v>15</v>
      </c>
    </row>
    <row r="666" spans="2:47">
      <c r="B666" s="25" t="s">
        <v>9513</v>
      </c>
      <c r="C666" s="25">
        <v>352988</v>
      </c>
      <c r="E666" s="25" t="s">
        <v>101</v>
      </c>
      <c r="H666" s="25" t="s">
        <v>9190</v>
      </c>
      <c r="I666" s="25" t="s">
        <v>3366</v>
      </c>
      <c r="T666" s="25" t="str">
        <f t="shared" si="38"/>
        <v xml:space="preserve">        contiguo </v>
      </c>
      <c r="W666" s="25" t="s">
        <v>9514</v>
      </c>
      <c r="X666" s="25" t="s">
        <v>63</v>
      </c>
      <c r="Y666" s="25">
        <v>43</v>
      </c>
      <c r="AB666" s="25">
        <v>35</v>
      </c>
      <c r="AD666" s="25">
        <v>66</v>
      </c>
      <c r="AG666" s="25" t="s">
        <v>9515</v>
      </c>
      <c r="AH666" s="25" t="str">
        <f t="shared" si="39"/>
        <v>KR 43   35  66   contiguo</v>
      </c>
      <c r="AI666" s="25" t="s">
        <v>61</v>
      </c>
      <c r="AJ666" s="25" t="s">
        <v>61</v>
      </c>
      <c r="AK666" s="25" t="s">
        <v>147</v>
      </c>
      <c r="AP666" s="25">
        <v>9</v>
      </c>
      <c r="AQ666" s="34">
        <v>42354</v>
      </c>
      <c r="AU666" s="25" t="s">
        <v>1735</v>
      </c>
    </row>
    <row r="667" spans="2:47">
      <c r="B667" s="25" t="s">
        <v>9516</v>
      </c>
      <c r="C667" s="25">
        <v>353011</v>
      </c>
      <c r="E667" s="25" t="s">
        <v>101</v>
      </c>
      <c r="H667" s="25" t="s">
        <v>9196</v>
      </c>
      <c r="I667" s="25" t="s">
        <v>3366</v>
      </c>
      <c r="T667" s="25" t="str">
        <f t="shared" si="38"/>
        <v xml:space="preserve">         </v>
      </c>
      <c r="W667" s="25" t="s">
        <v>9517</v>
      </c>
      <c r="X667" s="25" t="s">
        <v>80</v>
      </c>
      <c r="Y667" s="25">
        <v>36</v>
      </c>
      <c r="AA667" s="25" t="s">
        <v>66</v>
      </c>
      <c r="AB667" s="25">
        <v>43</v>
      </c>
      <c r="AC667" s="25" t="s">
        <v>83</v>
      </c>
      <c r="AD667" s="25">
        <v>25</v>
      </c>
      <c r="AH667" s="25" t="str">
        <f t="shared" si="39"/>
        <v xml:space="preserve">CL 36  SUR 43 A 25   </v>
      </c>
      <c r="AI667" s="25" t="s">
        <v>61</v>
      </c>
      <c r="AJ667" s="25" t="s">
        <v>61</v>
      </c>
      <c r="AK667" s="25" t="s">
        <v>147</v>
      </c>
      <c r="AP667" s="25">
        <v>9</v>
      </c>
      <c r="AQ667" s="34">
        <v>42354</v>
      </c>
      <c r="AU667" s="25" t="s">
        <v>15</v>
      </c>
    </row>
    <row r="668" spans="2:47">
      <c r="B668" s="25" t="s">
        <v>9518</v>
      </c>
      <c r="C668" s="25">
        <v>346756</v>
      </c>
      <c r="E668" s="25" t="s">
        <v>101</v>
      </c>
      <c r="H668" s="25" t="s">
        <v>9196</v>
      </c>
      <c r="I668" s="25" t="s">
        <v>3366</v>
      </c>
      <c r="T668" s="25" t="str">
        <f t="shared" si="38"/>
        <v xml:space="preserve">        Contiguo </v>
      </c>
      <c r="W668" s="25" t="s">
        <v>9514</v>
      </c>
      <c r="X668" s="25" t="s">
        <v>63</v>
      </c>
      <c r="Y668" s="25">
        <v>43</v>
      </c>
      <c r="AB668" s="25">
        <v>35</v>
      </c>
      <c r="AD668" s="25">
        <v>66</v>
      </c>
      <c r="AG668" s="25" t="s">
        <v>7470</v>
      </c>
      <c r="AH668" s="25" t="str">
        <f t="shared" si="39"/>
        <v>KR 43   35  66   Contiguo</v>
      </c>
      <c r="AI668" s="25" t="s">
        <v>61</v>
      </c>
      <c r="AJ668" s="25" t="s">
        <v>61</v>
      </c>
      <c r="AK668" s="25" t="s">
        <v>147</v>
      </c>
      <c r="AP668" s="25">
        <v>9</v>
      </c>
      <c r="AQ668" s="34">
        <v>42354</v>
      </c>
      <c r="AU668" s="25" t="s">
        <v>15</v>
      </c>
    </row>
    <row r="669" spans="2:47">
      <c r="B669" s="25" t="s">
        <v>9519</v>
      </c>
      <c r="C669" s="25">
        <v>346755</v>
      </c>
      <c r="E669" s="25" t="s">
        <v>101</v>
      </c>
      <c r="H669" s="25" t="s">
        <v>9196</v>
      </c>
      <c r="I669" s="25" t="s">
        <v>3366</v>
      </c>
      <c r="T669" s="25" t="str">
        <f t="shared" si="38"/>
        <v xml:space="preserve">         </v>
      </c>
      <c r="W669" s="25" t="s">
        <v>9520</v>
      </c>
      <c r="AH669" s="25" t="str">
        <f t="shared" si="39"/>
        <v xml:space="preserve">         </v>
      </c>
      <c r="AI669" s="25" t="s">
        <v>61</v>
      </c>
      <c r="AJ669" s="25" t="s">
        <v>61</v>
      </c>
      <c r="AK669" s="25" t="s">
        <v>419</v>
      </c>
      <c r="AP669" s="25">
        <v>10</v>
      </c>
      <c r="AQ669" s="34">
        <v>42354</v>
      </c>
      <c r="AU669" s="25" t="s">
        <v>15</v>
      </c>
    </row>
    <row r="670" spans="2:47">
      <c r="B670" s="25" t="s">
        <v>9521</v>
      </c>
      <c r="C670" s="25">
        <v>352730</v>
      </c>
      <c r="E670" s="25" t="s">
        <v>101</v>
      </c>
      <c r="H670" s="25" t="s">
        <v>9196</v>
      </c>
      <c r="I670" s="25" t="s">
        <v>3366</v>
      </c>
      <c r="T670" s="25" t="str">
        <f t="shared" si="38"/>
        <v xml:space="preserve">         </v>
      </c>
      <c r="W670" s="25" t="s">
        <v>9522</v>
      </c>
      <c r="AH670" s="25" t="str">
        <f t="shared" si="39"/>
        <v xml:space="preserve">         </v>
      </c>
      <c r="AI670" s="25" t="s">
        <v>61</v>
      </c>
      <c r="AJ670" s="25" t="s">
        <v>61</v>
      </c>
      <c r="AK670" s="25" t="s">
        <v>147</v>
      </c>
      <c r="AP670" s="25">
        <v>9</v>
      </c>
      <c r="AQ670" s="34">
        <v>42354</v>
      </c>
      <c r="AU670" s="25" t="s">
        <v>1735</v>
      </c>
    </row>
    <row r="671" spans="2:47">
      <c r="B671" s="25" t="s">
        <v>9523</v>
      </c>
      <c r="C671" s="25">
        <v>352731</v>
      </c>
      <c r="E671" s="25" t="s">
        <v>101</v>
      </c>
      <c r="H671" s="25" t="s">
        <v>9196</v>
      </c>
      <c r="I671" s="25" t="s">
        <v>3366</v>
      </c>
      <c r="T671" s="25" t="str">
        <f t="shared" si="38"/>
        <v xml:space="preserve">         </v>
      </c>
      <c r="W671" s="25" t="s">
        <v>9524</v>
      </c>
      <c r="X671" s="25" t="s">
        <v>80</v>
      </c>
      <c r="Y671" s="25">
        <v>36</v>
      </c>
      <c r="AA671" s="25" t="s">
        <v>66</v>
      </c>
      <c r="AB671" s="25">
        <v>39</v>
      </c>
      <c r="AH671" s="25" t="str">
        <f t="shared" si="39"/>
        <v xml:space="preserve">CL 36  SUR 39     </v>
      </c>
      <c r="AI671" s="25" t="s">
        <v>61</v>
      </c>
      <c r="AJ671" s="25" t="s">
        <v>61</v>
      </c>
      <c r="AK671" s="25" t="s">
        <v>147</v>
      </c>
      <c r="AP671" s="25">
        <v>9</v>
      </c>
      <c r="AQ671" s="34">
        <v>42354</v>
      </c>
      <c r="AU671" s="25" t="s">
        <v>15</v>
      </c>
    </row>
    <row r="672" spans="2:47">
      <c r="B672" s="25" t="s">
        <v>9525</v>
      </c>
      <c r="C672" s="25">
        <v>352729</v>
      </c>
      <c r="E672" s="25" t="s">
        <v>101</v>
      </c>
      <c r="H672" s="25" t="s">
        <v>9196</v>
      </c>
      <c r="I672" s="25" t="s">
        <v>3366</v>
      </c>
      <c r="T672" s="25" t="str">
        <f t="shared" si="38"/>
        <v xml:space="preserve">         </v>
      </c>
      <c r="W672" s="25" t="s">
        <v>9526</v>
      </c>
      <c r="AH672" s="25" t="str">
        <f t="shared" si="39"/>
        <v xml:space="preserve">         </v>
      </c>
      <c r="AI672" s="25" t="s">
        <v>61</v>
      </c>
      <c r="AJ672" s="25" t="s">
        <v>61</v>
      </c>
      <c r="AK672" s="25" t="s">
        <v>211</v>
      </c>
      <c r="AP672" s="25">
        <v>9</v>
      </c>
      <c r="AQ672" s="34">
        <v>42354</v>
      </c>
      <c r="AU672" s="25" t="s">
        <v>15</v>
      </c>
    </row>
    <row r="673" spans="2:48">
      <c r="B673" s="25" t="s">
        <v>9527</v>
      </c>
      <c r="C673" s="25">
        <v>346754</v>
      </c>
      <c r="E673" s="25" t="s">
        <v>101</v>
      </c>
      <c r="H673" s="25" t="s">
        <v>9196</v>
      </c>
      <c r="I673" s="25" t="s">
        <v>3366</v>
      </c>
      <c r="T673" s="25" t="str">
        <f t="shared" si="38"/>
        <v xml:space="preserve">         </v>
      </c>
      <c r="W673" s="25" t="s">
        <v>9528</v>
      </c>
      <c r="X673" s="25" t="s">
        <v>80</v>
      </c>
      <c r="Y673" s="25">
        <v>36</v>
      </c>
      <c r="AA673" s="25" t="s">
        <v>66</v>
      </c>
      <c r="AB673" s="25">
        <v>40</v>
      </c>
      <c r="AH673" s="25" t="str">
        <f t="shared" si="39"/>
        <v xml:space="preserve">CL 36  SUR 40     </v>
      </c>
      <c r="AI673" s="25">
        <v>2762206</v>
      </c>
      <c r="AJ673" s="25" t="s">
        <v>61</v>
      </c>
      <c r="AK673" s="25" t="s">
        <v>147</v>
      </c>
      <c r="AP673" s="25">
        <v>9</v>
      </c>
      <c r="AQ673" s="34">
        <v>42354</v>
      </c>
      <c r="AU673" s="25" t="s">
        <v>1735</v>
      </c>
    </row>
    <row r="674" spans="2:48">
      <c r="B674" s="25" t="s">
        <v>9529</v>
      </c>
      <c r="C674" s="25">
        <v>346752</v>
      </c>
      <c r="E674" s="25" t="s">
        <v>101</v>
      </c>
      <c r="H674" s="25" t="s">
        <v>9196</v>
      </c>
      <c r="I674" s="25" t="s">
        <v>3366</v>
      </c>
      <c r="T674" s="25" t="str">
        <f t="shared" si="38"/>
        <v xml:space="preserve">         </v>
      </c>
      <c r="W674" s="25" t="s">
        <v>4150</v>
      </c>
      <c r="AH674" s="25" t="str">
        <f t="shared" si="39"/>
        <v xml:space="preserve">         </v>
      </c>
      <c r="AI674" s="25" t="s">
        <v>61</v>
      </c>
      <c r="AJ674" s="25" t="s">
        <v>61</v>
      </c>
      <c r="AK674" s="25" t="s">
        <v>3937</v>
      </c>
      <c r="AP674" s="25">
        <v>6</v>
      </c>
      <c r="AQ674" s="34">
        <v>42354</v>
      </c>
      <c r="AU674" s="25" t="s">
        <v>15</v>
      </c>
    </row>
    <row r="675" spans="2:48">
      <c r="B675" s="25" t="s">
        <v>9530</v>
      </c>
      <c r="C675" s="25">
        <v>355934</v>
      </c>
      <c r="E675" s="25" t="s">
        <v>101</v>
      </c>
      <c r="H675" s="25" t="s">
        <v>9196</v>
      </c>
      <c r="I675" s="25" t="s">
        <v>3366</v>
      </c>
      <c r="T675" s="25" t="str">
        <f t="shared" si="38"/>
        <v xml:space="preserve">         </v>
      </c>
      <c r="W675" s="25" t="s">
        <v>9531</v>
      </c>
      <c r="X675" s="25" t="s">
        <v>80</v>
      </c>
      <c r="Y675" s="25">
        <v>36</v>
      </c>
      <c r="AA675" s="25" t="s">
        <v>66</v>
      </c>
      <c r="AB675" s="25">
        <v>42</v>
      </c>
      <c r="AD675" s="25">
        <v>45</v>
      </c>
      <c r="AH675" s="25" t="str">
        <f t="shared" si="39"/>
        <v xml:space="preserve">CL 36  SUR 42  45   </v>
      </c>
      <c r="AI675" s="25" t="s">
        <v>61</v>
      </c>
      <c r="AJ675" s="25" t="s">
        <v>61</v>
      </c>
      <c r="AK675" s="25" t="s">
        <v>147</v>
      </c>
      <c r="AP675" s="25">
        <v>9</v>
      </c>
      <c r="AQ675" s="34">
        <v>42354</v>
      </c>
      <c r="AU675" s="25" t="s">
        <v>15</v>
      </c>
    </row>
    <row r="676" spans="2:48">
      <c r="B676" s="25" t="s">
        <v>9532</v>
      </c>
      <c r="C676" s="25">
        <v>355931</v>
      </c>
      <c r="E676" s="25" t="s">
        <v>101</v>
      </c>
      <c r="H676" s="25" t="s">
        <v>9196</v>
      </c>
      <c r="I676" s="25" t="s">
        <v>3366</v>
      </c>
      <c r="T676" s="25" t="str">
        <f t="shared" si="38"/>
        <v xml:space="preserve">         </v>
      </c>
      <c r="W676" s="25" t="s">
        <v>4150</v>
      </c>
      <c r="X676" s="25" t="s">
        <v>80</v>
      </c>
      <c r="Y676" s="25">
        <v>40</v>
      </c>
      <c r="AA676" s="25" t="s">
        <v>66</v>
      </c>
      <c r="AB676" s="25">
        <v>27</v>
      </c>
      <c r="AD676" s="25">
        <v>19</v>
      </c>
      <c r="AH676" s="25" t="str">
        <f t="shared" si="39"/>
        <v xml:space="preserve">CL 40  SUR 27  19   </v>
      </c>
      <c r="AI676" s="25" t="s">
        <v>61</v>
      </c>
      <c r="AJ676" s="25" t="s">
        <v>61</v>
      </c>
      <c r="AK676" s="25" t="s">
        <v>3937</v>
      </c>
      <c r="AP676" s="25">
        <v>6</v>
      </c>
      <c r="AQ676" s="34">
        <v>42354</v>
      </c>
      <c r="AU676" s="25" t="s">
        <v>15</v>
      </c>
      <c r="AV676" s="25" t="s">
        <v>9533</v>
      </c>
    </row>
    <row r="677" spans="2:48">
      <c r="B677" s="25" t="s">
        <v>9534</v>
      </c>
      <c r="C677" s="25">
        <v>355930</v>
      </c>
      <c r="E677" s="25" t="s">
        <v>101</v>
      </c>
      <c r="H677" s="25" t="s">
        <v>9196</v>
      </c>
      <c r="I677" s="25" t="s">
        <v>3366</v>
      </c>
      <c r="T677" s="25" t="str">
        <f t="shared" si="38"/>
        <v xml:space="preserve">         </v>
      </c>
      <c r="W677" s="25" t="s">
        <v>4150</v>
      </c>
      <c r="X677" s="25" t="s">
        <v>80</v>
      </c>
      <c r="Y677" s="25">
        <v>40</v>
      </c>
      <c r="AA677" s="25" t="s">
        <v>66</v>
      </c>
      <c r="AB677" s="25">
        <v>27</v>
      </c>
      <c r="AD677" s="25">
        <v>29</v>
      </c>
      <c r="AH677" s="25" t="str">
        <f t="shared" si="39"/>
        <v xml:space="preserve">CL 40  SUR 27  29   </v>
      </c>
      <c r="AI677" s="25" t="s">
        <v>61</v>
      </c>
      <c r="AJ677" s="25" t="s">
        <v>61</v>
      </c>
      <c r="AK677" s="25" t="s">
        <v>3937</v>
      </c>
      <c r="AP677" s="25">
        <v>6</v>
      </c>
      <c r="AQ677" s="34">
        <v>42354</v>
      </c>
      <c r="AU677" s="25" t="s">
        <v>15</v>
      </c>
      <c r="AV677" s="25" t="s">
        <v>9533</v>
      </c>
    </row>
    <row r="678" spans="2:48">
      <c r="B678" s="25" t="s">
        <v>9535</v>
      </c>
      <c r="C678" s="25">
        <v>357887</v>
      </c>
      <c r="D678" s="25" t="s">
        <v>3686</v>
      </c>
      <c r="H678" s="25" t="s">
        <v>9536</v>
      </c>
      <c r="I678" s="25" t="s">
        <v>9537</v>
      </c>
      <c r="J678" s="25" t="s">
        <v>63</v>
      </c>
      <c r="K678" s="25">
        <v>26</v>
      </c>
      <c r="N678" s="25">
        <v>40</v>
      </c>
      <c r="O678" s="25" t="s">
        <v>315</v>
      </c>
      <c r="P678" s="25">
        <v>1</v>
      </c>
      <c r="Q678" s="25" t="s">
        <v>66</v>
      </c>
      <c r="S678" s="25" t="s">
        <v>9078</v>
      </c>
      <c r="T678" s="25" t="str">
        <f t="shared" si="38"/>
        <v>KR 26   40 E 1 SUR  int. 201</v>
      </c>
      <c r="U678" s="25">
        <v>70553928</v>
      </c>
      <c r="V678" s="25">
        <v>3218001880</v>
      </c>
      <c r="W678" s="25" t="s">
        <v>9538</v>
      </c>
      <c r="X678" s="25" t="s">
        <v>80</v>
      </c>
      <c r="Y678" s="25">
        <v>40</v>
      </c>
      <c r="Z678" s="25" t="s">
        <v>170</v>
      </c>
      <c r="AA678" s="25" t="s">
        <v>66</v>
      </c>
      <c r="AB678" s="25">
        <v>25</v>
      </c>
      <c r="AC678" s="25" t="s">
        <v>170</v>
      </c>
      <c r="AD678" s="25">
        <v>33</v>
      </c>
      <c r="AH678" s="25" t="str">
        <f t="shared" si="39"/>
        <v xml:space="preserve">CL 40 D SUR 25 D 33   </v>
      </c>
      <c r="AI678" s="25" t="s">
        <v>61</v>
      </c>
      <c r="AJ678" s="25" t="s">
        <v>61</v>
      </c>
      <c r="AK678" s="25" t="s">
        <v>3675</v>
      </c>
      <c r="AP678" s="25">
        <v>6</v>
      </c>
      <c r="AQ678" s="34">
        <v>42354</v>
      </c>
      <c r="AU678" s="25" t="s">
        <v>15</v>
      </c>
    </row>
    <row r="679" spans="2:48">
      <c r="B679" s="25" t="s">
        <v>9539</v>
      </c>
      <c r="C679" s="25" t="s">
        <v>9540</v>
      </c>
      <c r="D679" s="25" t="s">
        <v>94</v>
      </c>
      <c r="H679" s="25" t="s">
        <v>9541</v>
      </c>
      <c r="I679" s="25" t="s">
        <v>3366</v>
      </c>
      <c r="T679" s="25" t="str">
        <f t="shared" si="38"/>
        <v xml:space="preserve">         </v>
      </c>
      <c r="W679" s="25" t="s">
        <v>9542</v>
      </c>
      <c r="X679" s="25" t="s">
        <v>63</v>
      </c>
      <c r="Y679" s="25">
        <v>27</v>
      </c>
      <c r="Z679" s="25" t="s">
        <v>81</v>
      </c>
      <c r="AB679" s="25">
        <v>23</v>
      </c>
      <c r="AD679" s="25">
        <v>51</v>
      </c>
      <c r="AE679" s="25" t="s">
        <v>66</v>
      </c>
      <c r="AH679" s="25" t="str">
        <f t="shared" si="39"/>
        <v xml:space="preserve">KR 27 C  23  51 SUR  </v>
      </c>
      <c r="AI679" s="25" t="s">
        <v>61</v>
      </c>
      <c r="AJ679" s="25" t="s">
        <v>61</v>
      </c>
      <c r="AK679" s="25" t="s">
        <v>374</v>
      </c>
      <c r="AP679" s="25">
        <v>4</v>
      </c>
      <c r="AQ679" s="34">
        <v>42367</v>
      </c>
      <c r="AU679" s="25" t="s">
        <v>15</v>
      </c>
      <c r="AV679" s="25" t="s">
        <v>9543</v>
      </c>
    </row>
    <row r="680" spans="2:48">
      <c r="B680" s="25" t="s">
        <v>9544</v>
      </c>
      <c r="C680" s="25">
        <v>355614</v>
      </c>
      <c r="D680" s="25" t="s">
        <v>94</v>
      </c>
      <c r="H680" t="s">
        <v>9545</v>
      </c>
      <c r="I680" s="25" t="s">
        <v>9546</v>
      </c>
      <c r="J680" s="25" t="s">
        <v>63</v>
      </c>
      <c r="K680" s="25">
        <v>27</v>
      </c>
      <c r="L680" s="25" t="s">
        <v>104</v>
      </c>
      <c r="N680" s="25">
        <v>27</v>
      </c>
      <c r="P680" s="25">
        <v>41</v>
      </c>
      <c r="Q680" s="25" t="s">
        <v>66</v>
      </c>
      <c r="S680" s="25" t="s">
        <v>8007</v>
      </c>
      <c r="T680" s="25" t="str">
        <f t="shared" si="38"/>
        <v>KR 27 B  27  41 SUR Int. 102 Int. 102</v>
      </c>
      <c r="U680" s="25">
        <v>71656936</v>
      </c>
      <c r="V680" s="25">
        <v>3363885</v>
      </c>
      <c r="W680" t="s">
        <v>9547</v>
      </c>
      <c r="X680" s="25" t="s">
        <v>63</v>
      </c>
      <c r="Y680" s="25">
        <v>27</v>
      </c>
      <c r="Z680" s="25" t="s">
        <v>104</v>
      </c>
      <c r="AB680" s="25">
        <v>27</v>
      </c>
      <c r="AD680" s="25">
        <v>41</v>
      </c>
      <c r="AE680" s="25" t="s">
        <v>66</v>
      </c>
      <c r="AG680" s="25" t="s">
        <v>8007</v>
      </c>
      <c r="AH680" s="25" t="str">
        <f t="shared" si="39"/>
        <v>KR 27 B  27  41 SUR  Int. 102</v>
      </c>
      <c r="AI680" s="25" t="s">
        <v>61</v>
      </c>
      <c r="AJ680" s="25" t="s">
        <v>61</v>
      </c>
      <c r="AK680" s="25" t="s">
        <v>374</v>
      </c>
      <c r="AP680" s="25">
        <v>4</v>
      </c>
      <c r="AQ680" s="34">
        <v>42367</v>
      </c>
      <c r="AU680" s="25" t="s">
        <v>252</v>
      </c>
    </row>
    <row r="681" spans="2:48">
      <c r="B681" s="25" t="s">
        <v>9548</v>
      </c>
      <c r="C681" s="25" t="s">
        <v>9549</v>
      </c>
      <c r="D681" s="25" t="s">
        <v>3591</v>
      </c>
      <c r="H681" t="s">
        <v>9550</v>
      </c>
      <c r="I681" t="s">
        <v>9551</v>
      </c>
      <c r="J681" s="25" t="s">
        <v>80</v>
      </c>
      <c r="K681" s="25">
        <v>27</v>
      </c>
      <c r="M681" s="25" t="s">
        <v>66</v>
      </c>
      <c r="N681" s="25">
        <v>28</v>
      </c>
      <c r="P681" s="25">
        <v>131</v>
      </c>
      <c r="T681" s="25" t="str">
        <f t="shared" si="38"/>
        <v xml:space="preserve">CL 27  SUR 28  131   </v>
      </c>
      <c r="V681" s="25">
        <v>3138674</v>
      </c>
      <c r="W681" t="s">
        <v>9552</v>
      </c>
      <c r="X681" s="25" t="s">
        <v>80</v>
      </c>
      <c r="Y681" s="25">
        <v>27</v>
      </c>
      <c r="AA681" s="25" t="s">
        <v>66</v>
      </c>
      <c r="AB681" s="25">
        <v>28</v>
      </c>
      <c r="AD681" s="25">
        <v>131</v>
      </c>
      <c r="AH681" s="25" t="str">
        <f t="shared" si="39"/>
        <v xml:space="preserve">CL 27  SUR 28  131   </v>
      </c>
      <c r="AI681" s="25" t="s">
        <v>61</v>
      </c>
      <c r="AJ681" s="25">
        <v>3138674</v>
      </c>
      <c r="AK681" s="25" t="s">
        <v>99</v>
      </c>
      <c r="AP681" s="25">
        <v>4</v>
      </c>
      <c r="AQ681" s="34">
        <v>42367</v>
      </c>
      <c r="AU681" s="25" t="s">
        <v>252</v>
      </c>
    </row>
    <row r="682" spans="2:48">
      <c r="B682" s="25" t="s">
        <v>9553</v>
      </c>
      <c r="C682" s="25">
        <v>360338</v>
      </c>
      <c r="D682" s="25" t="s">
        <v>3591</v>
      </c>
      <c r="H682" t="s">
        <v>9554</v>
      </c>
      <c r="I682" t="s">
        <v>9555</v>
      </c>
      <c r="J682" s="25" t="s">
        <v>63</v>
      </c>
      <c r="K682" s="25">
        <v>37</v>
      </c>
      <c r="N682" s="25">
        <v>39</v>
      </c>
      <c r="P682" s="25">
        <v>10</v>
      </c>
      <c r="Q682" s="25" t="s">
        <v>66</v>
      </c>
      <c r="S682" s="25" t="s">
        <v>7426</v>
      </c>
      <c r="T682" s="25" t="str">
        <f t="shared" si="38"/>
        <v>KR 37   39  10 SUR Piso 2 - Tranv. 34 c sur # 32-61 Apto 401</v>
      </c>
      <c r="U682" s="25">
        <v>42866665</v>
      </c>
      <c r="V682" s="25">
        <v>2703909</v>
      </c>
      <c r="W682" t="s">
        <v>9556</v>
      </c>
      <c r="X682" s="25" t="s">
        <v>289</v>
      </c>
      <c r="Y682" s="25">
        <v>32</v>
      </c>
      <c r="Z682" s="25" t="s">
        <v>170</v>
      </c>
      <c r="AB682" s="25">
        <v>34</v>
      </c>
      <c r="AC682" s="25" t="s">
        <v>81</v>
      </c>
      <c r="AD682" s="25">
        <v>12</v>
      </c>
      <c r="AE682" s="25" t="s">
        <v>66</v>
      </c>
      <c r="AG682" s="25" t="s">
        <v>9557</v>
      </c>
      <c r="AH682" s="25" t="str">
        <f t="shared" si="39"/>
        <v>DG 32 D  34 C 12 SUR  Piso 2 - Tranv. 34 c sur # 32-61</v>
      </c>
      <c r="AI682" s="25">
        <v>43518752</v>
      </c>
      <c r="AJ682" s="25" t="s">
        <v>61</v>
      </c>
      <c r="AK682" s="25" t="s">
        <v>3675</v>
      </c>
      <c r="AP682" s="25">
        <v>6</v>
      </c>
      <c r="AQ682" s="34">
        <v>42367</v>
      </c>
      <c r="AU682" s="25" t="s">
        <v>15</v>
      </c>
    </row>
    <row r="683" spans="2:48">
      <c r="B683" s="25" t="s">
        <v>9558</v>
      </c>
      <c r="C683" s="25">
        <v>360102</v>
      </c>
      <c r="D683" s="25" t="s">
        <v>3591</v>
      </c>
      <c r="H683" t="s">
        <v>9559</v>
      </c>
      <c r="I683" t="s">
        <v>9560</v>
      </c>
      <c r="J683" s="25" t="s">
        <v>63</v>
      </c>
      <c r="K683" s="25">
        <v>24</v>
      </c>
      <c r="L683" s="25" t="s">
        <v>104</v>
      </c>
      <c r="N683" s="25">
        <v>40</v>
      </c>
      <c r="O683" s="25" t="s">
        <v>83</v>
      </c>
      <c r="P683" s="25">
        <v>161</v>
      </c>
      <c r="Q683" s="25" t="s">
        <v>66</v>
      </c>
      <c r="S683" s="25" t="s">
        <v>9561</v>
      </c>
      <c r="T683" s="25" t="str">
        <f t="shared" si="38"/>
        <v>KR 24 B  40 A 161 SUR Torre 3 Apto 1411 Torre 5 Apto 1604</v>
      </c>
      <c r="U683" s="25">
        <v>43089031</v>
      </c>
      <c r="V683" s="25" t="s">
        <v>9562</v>
      </c>
      <c r="W683" t="s">
        <v>9563</v>
      </c>
      <c r="X683" s="25" t="s">
        <v>63</v>
      </c>
      <c r="Y683" s="25">
        <v>24</v>
      </c>
      <c r="Z683" s="25" t="s">
        <v>104</v>
      </c>
      <c r="AB683" s="25">
        <v>40</v>
      </c>
      <c r="AC683" s="25" t="s">
        <v>83</v>
      </c>
      <c r="AD683" s="25">
        <v>161</v>
      </c>
      <c r="AE683" s="25" t="s">
        <v>66</v>
      </c>
      <c r="AG683" s="25" t="s">
        <v>9564</v>
      </c>
      <c r="AH683" s="25" t="str">
        <f t="shared" si="39"/>
        <v>KR 24 B  40 A 161 SUR  Torre 3 Apto 1411</v>
      </c>
      <c r="AI683" s="25" t="s">
        <v>61</v>
      </c>
      <c r="AJ683" s="25">
        <v>3005410907</v>
      </c>
      <c r="AK683" s="25" t="s">
        <v>3675</v>
      </c>
      <c r="AP683" s="25">
        <v>6</v>
      </c>
      <c r="AQ683" s="34">
        <v>42367</v>
      </c>
      <c r="AU683" s="25" t="s">
        <v>15</v>
      </c>
    </row>
    <row r="684" spans="2:48">
      <c r="B684" s="25" t="s">
        <v>9565</v>
      </c>
      <c r="C684" s="25" t="s">
        <v>9566</v>
      </c>
      <c r="D684" s="25" t="s">
        <v>3591</v>
      </c>
      <c r="H684" t="s">
        <v>9554</v>
      </c>
      <c r="I684" t="s">
        <v>9567</v>
      </c>
      <c r="J684" s="25" t="s">
        <v>289</v>
      </c>
      <c r="K684" s="25">
        <v>30</v>
      </c>
      <c r="N684" s="25">
        <v>34</v>
      </c>
      <c r="O684" s="25" t="s">
        <v>83</v>
      </c>
      <c r="P684" s="25">
        <v>52</v>
      </c>
      <c r="Q684" s="25" t="s">
        <v>66</v>
      </c>
      <c r="S684" s="25" t="s">
        <v>9568</v>
      </c>
      <c r="T684" s="25" t="str">
        <f>CONCATENATE(J684," ",K684," ",L684," ",M684," ",N684," ",O684," ",P684," ",Q684," ",AG684," ",S684)</f>
        <v>DG 30   34 A 52 SUR Apto 228-229 Apto 225</v>
      </c>
      <c r="U684" s="25">
        <v>70556489</v>
      </c>
      <c r="V684" s="25">
        <v>3321934</v>
      </c>
      <c r="W684" t="s">
        <v>2412</v>
      </c>
      <c r="X684" s="25" t="s">
        <v>289</v>
      </c>
      <c r="Y684" s="25">
        <v>30</v>
      </c>
      <c r="AB684" s="25">
        <v>34</v>
      </c>
      <c r="AC684" s="25" t="s">
        <v>83</v>
      </c>
      <c r="AD684" s="25">
        <v>52</v>
      </c>
      <c r="AE684" s="25" t="s">
        <v>66</v>
      </c>
      <c r="AG684" s="25" t="s">
        <v>9569</v>
      </c>
      <c r="AH684" s="25" t="str">
        <f t="shared" si="39"/>
        <v>DG 30   34 A 52 SUR  Apto 228-229</v>
      </c>
      <c r="AI684" s="25" t="s">
        <v>61</v>
      </c>
      <c r="AJ684" s="25" t="s">
        <v>61</v>
      </c>
      <c r="AK684" s="25" t="s">
        <v>194</v>
      </c>
      <c r="AP684" s="25">
        <v>3</v>
      </c>
      <c r="AQ684" s="34">
        <v>42367</v>
      </c>
      <c r="AU684" s="25" t="s">
        <v>15</v>
      </c>
      <c r="AV684" s="25" t="s">
        <v>9570</v>
      </c>
    </row>
    <row r="685" spans="2:48">
      <c r="B685" s="25" t="s">
        <v>9571</v>
      </c>
      <c r="C685" s="25">
        <v>359472</v>
      </c>
      <c r="D685" s="25" t="s">
        <v>3591</v>
      </c>
      <c r="H685" t="s">
        <v>9572</v>
      </c>
      <c r="I685" t="s">
        <v>9573</v>
      </c>
      <c r="J685" s="25" t="s">
        <v>80</v>
      </c>
      <c r="K685" s="25">
        <v>37</v>
      </c>
      <c r="L685" s="25" t="s">
        <v>104</v>
      </c>
      <c r="M685" s="25" t="s">
        <v>66</v>
      </c>
      <c r="N685" s="25">
        <v>27</v>
      </c>
      <c r="O685" s="25" t="s">
        <v>315</v>
      </c>
      <c r="P685" s="25">
        <v>90</v>
      </c>
      <c r="S685" s="25" t="s">
        <v>9574</v>
      </c>
      <c r="T685" s="25" t="str">
        <f>CONCATENATE(J685," ",K685," ",L685," ",M685," ",N685," ",O685," ",P685," ",Q685," ",AG685," ",S685)</f>
        <v>CL 37 B SUR 27 E 90  Int. 77 Alquerias de San Isidro Int. 10</v>
      </c>
      <c r="V685" s="25" t="s">
        <v>9575</v>
      </c>
      <c r="W685" t="s">
        <v>9576</v>
      </c>
      <c r="X685" s="25" t="s">
        <v>80</v>
      </c>
      <c r="Y685" s="25">
        <v>37</v>
      </c>
      <c r="Z685" s="25" t="s">
        <v>104</v>
      </c>
      <c r="AA685" s="25" t="s">
        <v>66</v>
      </c>
      <c r="AB685" s="25">
        <v>27</v>
      </c>
      <c r="AC685" s="25" t="s">
        <v>315</v>
      </c>
      <c r="AD685" s="25">
        <v>90</v>
      </c>
      <c r="AG685" s="25" t="s">
        <v>9577</v>
      </c>
      <c r="AH685" s="25" t="str">
        <f t="shared" si="39"/>
        <v>CL 37 B SUR 27 E 90   Int. 77 Alquerias de San Isidro</v>
      </c>
      <c r="AI685" s="25" t="s">
        <v>61</v>
      </c>
      <c r="AJ685" s="25" t="s">
        <v>61</v>
      </c>
      <c r="AK685" s="25" t="s">
        <v>311</v>
      </c>
      <c r="AP685" s="25">
        <v>5</v>
      </c>
      <c r="AQ685" s="34">
        <v>42367</v>
      </c>
      <c r="AU685" s="25" t="s">
        <v>15</v>
      </c>
    </row>
    <row r="686" spans="2:48">
      <c r="B686" s="25" t="s">
        <v>9578</v>
      </c>
      <c r="C686" s="25" t="s">
        <v>9579</v>
      </c>
      <c r="D686" s="25" t="s">
        <v>3591</v>
      </c>
      <c r="H686" t="s">
        <v>9580</v>
      </c>
      <c r="I686" t="s">
        <v>9581</v>
      </c>
      <c r="T686" s="25" t="str">
        <f t="shared" ref="T686:T695" si="40">CONCATENATE(J686," ",K686," ",L686," ",M686," ",N686," ",O686," ",P686," ",Q686," ",AG686," ",S686)</f>
        <v xml:space="preserve">         </v>
      </c>
      <c r="W686" t="s">
        <v>9582</v>
      </c>
      <c r="X686" s="25" t="s">
        <v>80</v>
      </c>
      <c r="Y686" s="25">
        <v>37</v>
      </c>
      <c r="AA686" s="25" t="s">
        <v>66</v>
      </c>
      <c r="AB686" s="25">
        <v>28</v>
      </c>
      <c r="AD686" s="25">
        <v>32</v>
      </c>
      <c r="AH686" s="25" t="str">
        <f t="shared" si="39"/>
        <v xml:space="preserve">CL 37  SUR 28  32   </v>
      </c>
      <c r="AI686" s="25" t="s">
        <v>61</v>
      </c>
      <c r="AJ686" s="25" t="s">
        <v>9583</v>
      </c>
      <c r="AK686" s="25" t="s">
        <v>311</v>
      </c>
      <c r="AP686" s="25">
        <v>5</v>
      </c>
      <c r="AQ686" s="34">
        <v>42367</v>
      </c>
      <c r="AU686" s="25" t="s">
        <v>15</v>
      </c>
    </row>
    <row r="687" spans="2:48">
      <c r="B687" s="25" t="s">
        <v>9584</v>
      </c>
      <c r="C687" s="25">
        <v>127568</v>
      </c>
      <c r="D687" s="25" t="s">
        <v>3538</v>
      </c>
      <c r="H687" t="s">
        <v>9585</v>
      </c>
      <c r="I687" t="s">
        <v>3366</v>
      </c>
      <c r="T687" s="25" t="str">
        <f t="shared" si="40"/>
        <v xml:space="preserve">         </v>
      </c>
      <c r="W687" t="s">
        <v>9586</v>
      </c>
      <c r="X687" s="25" t="s">
        <v>63</v>
      </c>
      <c r="Y687" s="25">
        <v>42</v>
      </c>
      <c r="Z687" s="25" t="s">
        <v>83</v>
      </c>
      <c r="AB687" s="25">
        <v>48</v>
      </c>
      <c r="AD687" s="25">
        <v>60</v>
      </c>
      <c r="AE687" s="25" t="s">
        <v>66</v>
      </c>
      <c r="AH687" s="25" t="str">
        <f t="shared" si="39"/>
        <v xml:space="preserve">KR 42 A  48  60 SUR  </v>
      </c>
      <c r="AI687" s="25" t="s">
        <v>61</v>
      </c>
      <c r="AJ687" s="25" t="s">
        <v>61</v>
      </c>
      <c r="AK687" s="25" t="s">
        <v>262</v>
      </c>
      <c r="AP687" s="25">
        <v>3</v>
      </c>
      <c r="AQ687" s="34">
        <v>42367</v>
      </c>
      <c r="AR687" s="34">
        <v>43025</v>
      </c>
      <c r="AU687" s="25" t="s">
        <v>15</v>
      </c>
    </row>
    <row r="688" spans="2:48">
      <c r="B688" s="25" t="s">
        <v>9587</v>
      </c>
      <c r="C688" s="25">
        <v>358481</v>
      </c>
      <c r="D688" s="25" t="s">
        <v>3538</v>
      </c>
      <c r="H688" t="s">
        <v>9588</v>
      </c>
      <c r="I688" t="s">
        <v>9589</v>
      </c>
      <c r="S688" s="25" t="s">
        <v>9590</v>
      </c>
      <c r="T688" s="25" t="str">
        <f t="shared" si="40"/>
        <v xml:space="preserve">        Vecino contiguo a la entrada de la urbanizacion Urbanizacion quebrada clara</v>
      </c>
      <c r="V688" s="25">
        <v>3139716</v>
      </c>
      <c r="W688" t="s">
        <v>9591</v>
      </c>
      <c r="AG688" s="25" t="s">
        <v>9592</v>
      </c>
      <c r="AH688" s="25" t="str">
        <f t="shared" si="39"/>
        <v xml:space="preserve">         Vecino contiguo a la entrada de la urbanizacion</v>
      </c>
      <c r="AJ688" s="25">
        <v>3127599012</v>
      </c>
      <c r="AK688" s="25" t="s">
        <v>311</v>
      </c>
      <c r="AP688" s="25">
        <v>5</v>
      </c>
      <c r="AQ688" s="34">
        <v>42367</v>
      </c>
      <c r="AU688" s="25" t="s">
        <v>195</v>
      </c>
      <c r="AV688" s="25" t="s">
        <v>9593</v>
      </c>
    </row>
    <row r="689" spans="2:47">
      <c r="B689" s="25" t="s">
        <v>9594</v>
      </c>
      <c r="C689" s="25">
        <v>360550</v>
      </c>
      <c r="D689" s="25" t="s">
        <v>3591</v>
      </c>
      <c r="H689" t="s">
        <v>9595</v>
      </c>
      <c r="I689" t="s">
        <v>3870</v>
      </c>
      <c r="T689" s="25" t="str">
        <f t="shared" si="40"/>
        <v xml:space="preserve">        Int. 112 </v>
      </c>
      <c r="W689" t="s">
        <v>9596</v>
      </c>
      <c r="X689" s="25" t="s">
        <v>63</v>
      </c>
      <c r="Y689" s="25">
        <v>24</v>
      </c>
      <c r="Z689" s="25" t="s">
        <v>81</v>
      </c>
      <c r="AB689" s="25">
        <v>41</v>
      </c>
      <c r="AD689" s="25">
        <v>0</v>
      </c>
      <c r="AE689" s="25" t="s">
        <v>66</v>
      </c>
      <c r="AG689" s="25" t="s">
        <v>8782</v>
      </c>
      <c r="AH689" s="25" t="str">
        <f t="shared" si="39"/>
        <v>KR 24 C  41  0 SUR  Int. 112</v>
      </c>
      <c r="AI689" s="25" t="s">
        <v>61</v>
      </c>
      <c r="AJ689" s="25" t="s">
        <v>61</v>
      </c>
      <c r="AK689" s="25" t="s">
        <v>3675</v>
      </c>
      <c r="AP689" s="25">
        <v>6</v>
      </c>
      <c r="AQ689" s="34">
        <v>42367</v>
      </c>
      <c r="AR689" s="34">
        <v>43013</v>
      </c>
      <c r="AU689" s="25" t="s">
        <v>15</v>
      </c>
    </row>
    <row r="690" spans="2:47">
      <c r="B690" s="25" t="s">
        <v>9597</v>
      </c>
      <c r="C690" s="25">
        <v>360243</v>
      </c>
      <c r="D690" s="25" t="s">
        <v>3686</v>
      </c>
      <c r="H690" t="s">
        <v>9598</v>
      </c>
      <c r="I690" t="s">
        <v>9599</v>
      </c>
      <c r="J690" s="25" t="s">
        <v>63</v>
      </c>
      <c r="K690" s="25">
        <v>26</v>
      </c>
      <c r="L690" s="25" t="s">
        <v>83</v>
      </c>
      <c r="N690" s="25">
        <v>40</v>
      </c>
      <c r="P690" s="25">
        <v>21</v>
      </c>
      <c r="Q690" s="25" t="s">
        <v>66</v>
      </c>
      <c r="S690" s="25" t="s">
        <v>9600</v>
      </c>
      <c r="T690" s="25" t="str">
        <f t="shared" si="40"/>
        <v>KR 26 A  40  21 SUR Vereda Santa Catalina Rosellon</v>
      </c>
      <c r="U690" s="25">
        <v>32338269</v>
      </c>
      <c r="V690" s="25" t="s">
        <v>9601</v>
      </c>
      <c r="W690" t="s">
        <v>9602</v>
      </c>
      <c r="AG690" s="25" t="s">
        <v>9603</v>
      </c>
      <c r="AH690" s="25" t="str">
        <f t="shared" si="39"/>
        <v xml:space="preserve">         Vereda Santa Catalina</v>
      </c>
      <c r="AI690" s="25" t="s">
        <v>61</v>
      </c>
      <c r="AJ690" s="25" t="s">
        <v>61</v>
      </c>
      <c r="AK690" s="25" t="s">
        <v>3937</v>
      </c>
      <c r="AP690" s="25">
        <v>6</v>
      </c>
      <c r="AQ690" s="34">
        <v>42367</v>
      </c>
      <c r="AU690" s="25" t="s">
        <v>105</v>
      </c>
    </row>
    <row r="691" spans="2:47">
      <c r="B691" s="25" t="s">
        <v>9604</v>
      </c>
      <c r="C691" s="25" t="s">
        <v>9605</v>
      </c>
      <c r="D691" s="25" t="s">
        <v>3591</v>
      </c>
      <c r="H691" t="s">
        <v>9606</v>
      </c>
      <c r="I691" t="s">
        <v>9607</v>
      </c>
      <c r="J691" s="25" t="s">
        <v>80</v>
      </c>
      <c r="K691" s="25">
        <v>37</v>
      </c>
      <c r="M691" s="25" t="s">
        <v>66</v>
      </c>
      <c r="N691" s="25">
        <v>43</v>
      </c>
      <c r="P691" s="25">
        <v>32</v>
      </c>
      <c r="T691" s="25" t="str">
        <f t="shared" si="40"/>
        <v xml:space="preserve">CL 37  SUR 43  32  Apto 201 </v>
      </c>
      <c r="U691" s="25" t="s">
        <v>9608</v>
      </c>
      <c r="V691" s="25" t="s">
        <v>9609</v>
      </c>
      <c r="W691" t="s">
        <v>9610</v>
      </c>
      <c r="X691" s="25" t="s">
        <v>80</v>
      </c>
      <c r="Y691" s="25">
        <v>40</v>
      </c>
      <c r="Z691" s="25" t="s">
        <v>104</v>
      </c>
      <c r="AA691" s="25" t="s">
        <v>66</v>
      </c>
      <c r="AB691" s="25">
        <v>26</v>
      </c>
      <c r="AD691" s="25">
        <v>6</v>
      </c>
      <c r="AG691" s="25" t="s">
        <v>7764</v>
      </c>
      <c r="AH691" s="25" t="str">
        <f t="shared" si="39"/>
        <v>CL 40 B SUR 26  6   Apto 201</v>
      </c>
      <c r="AI691" s="25" t="s">
        <v>61</v>
      </c>
      <c r="AJ691" s="25" t="s">
        <v>61</v>
      </c>
      <c r="AK691" s="25" t="s">
        <v>3675</v>
      </c>
      <c r="AP691" s="25">
        <v>6</v>
      </c>
      <c r="AQ691" s="34">
        <v>42367</v>
      </c>
      <c r="AU691" s="25" t="s">
        <v>15</v>
      </c>
    </row>
    <row r="692" spans="2:47">
      <c r="B692" s="25" t="s">
        <v>9611</v>
      </c>
      <c r="C692" s="25">
        <v>361289</v>
      </c>
      <c r="D692" s="25" t="s">
        <v>3591</v>
      </c>
      <c r="H692" t="s">
        <v>9612</v>
      </c>
      <c r="I692" t="s">
        <v>9613</v>
      </c>
      <c r="J692" s="25" t="s">
        <v>80</v>
      </c>
      <c r="K692" s="25">
        <v>25</v>
      </c>
      <c r="L692" s="25" t="s">
        <v>81</v>
      </c>
      <c r="M692" s="25" t="s">
        <v>66</v>
      </c>
      <c r="N692" s="25">
        <v>25</v>
      </c>
      <c r="O692" s="25" t="s">
        <v>104</v>
      </c>
      <c r="P692" s="25">
        <v>80</v>
      </c>
      <c r="T692" s="25" t="str">
        <f t="shared" si="40"/>
        <v xml:space="preserve">CL 25 C SUR 25 B 80   </v>
      </c>
      <c r="U692" s="25">
        <v>1037629470</v>
      </c>
      <c r="V692" s="25">
        <v>3361175</v>
      </c>
      <c r="W692" t="s">
        <v>9614</v>
      </c>
      <c r="X692" s="25" t="s">
        <v>80</v>
      </c>
      <c r="Y692" s="25">
        <v>25</v>
      </c>
      <c r="Z692" s="25" t="s">
        <v>81</v>
      </c>
      <c r="AA692" s="25" t="s">
        <v>66</v>
      </c>
      <c r="AB692" s="25">
        <v>25</v>
      </c>
      <c r="AC692" s="25" t="s">
        <v>104</v>
      </c>
      <c r="AD692" s="25">
        <v>80</v>
      </c>
      <c r="AF692" s="25" t="s">
        <v>7564</v>
      </c>
      <c r="AH692" s="25" t="str">
        <f>CONCATENATE(X692," ",Y692," ",Z692," ",AA692," ",AB692," ",AC692," ",AD692," ",AE692,"",AF692,,AT692," ",AG692)</f>
        <v xml:space="preserve">CL 25 C SUR 25 B 80 Contiguo a esta direccion </v>
      </c>
      <c r="AI692" s="25" t="s">
        <v>61</v>
      </c>
      <c r="AJ692" s="25">
        <v>3360182</v>
      </c>
      <c r="AK692" s="25" t="s">
        <v>262</v>
      </c>
      <c r="AP692" s="25">
        <v>3</v>
      </c>
      <c r="AQ692" s="34">
        <v>42367</v>
      </c>
      <c r="AU692" s="25" t="s">
        <v>15</v>
      </c>
    </row>
    <row r="693" spans="2:47">
      <c r="B693" s="25" t="s">
        <v>9615</v>
      </c>
      <c r="C693" s="25" t="s">
        <v>9616</v>
      </c>
      <c r="D693" s="25" t="s">
        <v>94</v>
      </c>
      <c r="H693" t="s">
        <v>9617</v>
      </c>
      <c r="I693" t="s">
        <v>9618</v>
      </c>
      <c r="J693" s="25" t="s">
        <v>80</v>
      </c>
      <c r="K693" s="25">
        <v>36</v>
      </c>
      <c r="M693" s="25" t="s">
        <v>66</v>
      </c>
      <c r="N693" s="25">
        <v>24</v>
      </c>
      <c r="P693" s="25">
        <v>6</v>
      </c>
      <c r="S693" s="25" t="s">
        <v>9619</v>
      </c>
      <c r="T693" s="25" t="str">
        <f t="shared" si="40"/>
        <v>CL 36  SUR 24  6   Casa 262</v>
      </c>
      <c r="U693" s="25">
        <v>42875266</v>
      </c>
      <c r="V693" s="25" t="s">
        <v>9620</v>
      </c>
      <c r="W693" t="s">
        <v>9621</v>
      </c>
      <c r="AH693" s="25" t="str">
        <f t="shared" ref="AH693:AH701" si="41">CONCATENATE(X693," ",Y693," ",Z693," ",AA693," ",AB693," ",AC693," ",AD693," ",AE693,"",AF693,,AT693," ",AG693)</f>
        <v xml:space="preserve">        </v>
      </c>
      <c r="AI693" s="25" t="s">
        <v>61</v>
      </c>
      <c r="AJ693" s="25" t="s">
        <v>61</v>
      </c>
      <c r="AK693" s="25" t="s">
        <v>397</v>
      </c>
      <c r="AP693" s="25">
        <v>5</v>
      </c>
      <c r="AQ693" s="34">
        <v>42367</v>
      </c>
      <c r="AR693" s="34">
        <v>43013</v>
      </c>
      <c r="AU693" s="25" t="s">
        <v>15</v>
      </c>
    </row>
    <row r="694" spans="2:47">
      <c r="B694" s="25" t="s">
        <v>9622</v>
      </c>
      <c r="C694" s="25">
        <v>361450</v>
      </c>
      <c r="D694" s="25" t="s">
        <v>3591</v>
      </c>
      <c r="H694" t="s">
        <v>9623</v>
      </c>
      <c r="I694" t="s">
        <v>9624</v>
      </c>
      <c r="J694" s="25" t="s">
        <v>80</v>
      </c>
      <c r="K694" s="25">
        <v>40</v>
      </c>
      <c r="L694" s="25" t="s">
        <v>1235</v>
      </c>
      <c r="M694" s="25" t="s">
        <v>66</v>
      </c>
      <c r="N694" s="25">
        <v>25</v>
      </c>
      <c r="P694" s="25">
        <v>94</v>
      </c>
      <c r="S694" s="25" t="s">
        <v>8871</v>
      </c>
      <c r="T694" s="25" t="str">
        <f t="shared" si="40"/>
        <v>CL 40 FF SUR 25  94  Int. 101 Int. 301</v>
      </c>
      <c r="U694" s="25">
        <v>42883540</v>
      </c>
      <c r="V694" s="25" t="s">
        <v>9625</v>
      </c>
      <c r="W694" t="s">
        <v>9626</v>
      </c>
      <c r="X694" s="25" t="s">
        <v>80</v>
      </c>
      <c r="Y694" s="25">
        <v>40</v>
      </c>
      <c r="Z694" s="25" t="s">
        <v>1235</v>
      </c>
      <c r="AA694" s="25" t="s">
        <v>66</v>
      </c>
      <c r="AB694" s="25">
        <v>25</v>
      </c>
      <c r="AD694" s="25">
        <v>94</v>
      </c>
      <c r="AG694" s="25" t="s">
        <v>9627</v>
      </c>
      <c r="AH694" s="25" t="str">
        <f t="shared" si="41"/>
        <v>CL 40 FF SUR 25  94  Int. 101</v>
      </c>
      <c r="AI694" s="25" t="s">
        <v>61</v>
      </c>
      <c r="AJ694" s="25" t="s">
        <v>61</v>
      </c>
      <c r="AK694" s="25" t="s">
        <v>3675</v>
      </c>
      <c r="AP694" s="25">
        <v>6</v>
      </c>
      <c r="AQ694" s="34">
        <v>42368</v>
      </c>
      <c r="AU694" s="25" t="s">
        <v>15</v>
      </c>
    </row>
    <row r="695" spans="2:47">
      <c r="B695" s="25" t="s">
        <v>9628</v>
      </c>
      <c r="D695" s="25" t="s">
        <v>94</v>
      </c>
      <c r="H695" s="25" t="s">
        <v>9629</v>
      </c>
      <c r="I695" s="25" t="s">
        <v>3366</v>
      </c>
      <c r="T695" s="25" t="str">
        <f t="shared" si="40"/>
        <v xml:space="preserve">        Predio 190 vereda Perico </v>
      </c>
      <c r="W695" s="25" t="s">
        <v>9429</v>
      </c>
      <c r="AG695" s="25" t="s">
        <v>9430</v>
      </c>
      <c r="AH695" s="25" t="str">
        <f>CONCATENATE(X695," ",Y695," ",Z695," ",AA695," ",AB695," ",AC695," ",AD695," ",AE695," ",AT695," ",AG695)</f>
        <v xml:space="preserve">         Predio 190 vereda Perico</v>
      </c>
      <c r="AI695" s="25" t="s">
        <v>9431</v>
      </c>
      <c r="AJ695" s="25">
        <v>3613536</v>
      </c>
      <c r="AK695" s="25" t="s">
        <v>998</v>
      </c>
      <c r="AL695" s="25" t="s">
        <v>998</v>
      </c>
      <c r="AP695" s="25">
        <v>13</v>
      </c>
      <c r="AQ695" s="34">
        <v>42348</v>
      </c>
      <c r="AU695" s="25" t="s">
        <v>1735</v>
      </c>
    </row>
    <row r="696" spans="2:47">
      <c r="B696" s="25" t="s">
        <v>9630</v>
      </c>
      <c r="C696" s="25">
        <v>272403</v>
      </c>
      <c r="E696" s="25" t="s">
        <v>101</v>
      </c>
      <c r="H696" s="25" t="s">
        <v>9631</v>
      </c>
      <c r="I696" s="25" t="s">
        <v>3366</v>
      </c>
      <c r="T696" s="25" t="s">
        <v>9632</v>
      </c>
      <c r="W696" s="25" t="s">
        <v>4150</v>
      </c>
      <c r="AH696" s="25" t="str">
        <f t="shared" si="41"/>
        <v xml:space="preserve">        </v>
      </c>
      <c r="AI696" s="25" t="s">
        <v>61</v>
      </c>
      <c r="AJ696" s="25" t="s">
        <v>61</v>
      </c>
      <c r="AP696" s="25">
        <v>3</v>
      </c>
      <c r="AQ696" s="34">
        <v>42109</v>
      </c>
      <c r="AU696" s="25" t="s">
        <v>15</v>
      </c>
    </row>
    <row r="697" spans="2:47">
      <c r="B697" s="25" t="s">
        <v>9633</v>
      </c>
      <c r="C697" s="25">
        <v>272393</v>
      </c>
      <c r="E697" s="25" t="s">
        <v>3934</v>
      </c>
      <c r="H697" s="25" t="s">
        <v>9634</v>
      </c>
      <c r="I697" s="25" t="s">
        <v>3366</v>
      </c>
      <c r="T697" s="25" t="s">
        <v>9635</v>
      </c>
      <c r="W697" s="25" t="s">
        <v>4150</v>
      </c>
      <c r="AH697" s="25" t="e">
        <f ca="1">CONCATENATE(X697," ",Y697," ",'2015'!AR69Z697," ",AA697," ",AB697," ",AC697," ",AD697," ",AE697,"",AF697,,AT697," ",AG697)</f>
        <v>#NAME?</v>
      </c>
      <c r="AP697" s="25">
        <v>2</v>
      </c>
      <c r="AQ697" s="34">
        <v>42109</v>
      </c>
      <c r="AU697" s="25" t="s">
        <v>15</v>
      </c>
    </row>
    <row r="698" spans="2:47">
      <c r="B698" s="25" t="s">
        <v>9636</v>
      </c>
      <c r="C698" s="25">
        <v>380630</v>
      </c>
      <c r="H698" s="25" t="s">
        <v>9637</v>
      </c>
      <c r="I698" s="25" t="s">
        <v>3366</v>
      </c>
      <c r="T698" s="25" t="s">
        <v>9638</v>
      </c>
      <c r="U698" s="25" t="s">
        <v>61</v>
      </c>
      <c r="V698" s="25">
        <v>2761219</v>
      </c>
      <c r="W698" s="25" t="s">
        <v>9639</v>
      </c>
      <c r="X698" s="25" t="s">
        <v>80</v>
      </c>
      <c r="Y698" s="25">
        <v>26</v>
      </c>
      <c r="AA698" s="25" t="s">
        <v>66</v>
      </c>
      <c r="AB698" s="25">
        <v>22</v>
      </c>
      <c r="AD698" s="25">
        <v>31</v>
      </c>
      <c r="AH698" s="25" t="s">
        <v>9640</v>
      </c>
      <c r="AI698" s="25" t="s">
        <v>61</v>
      </c>
      <c r="AJ698" s="25" t="s">
        <v>61</v>
      </c>
      <c r="AK698" s="25" t="s">
        <v>147</v>
      </c>
      <c r="AP698" s="25">
        <v>9</v>
      </c>
      <c r="AQ698" s="34">
        <v>42109</v>
      </c>
      <c r="AU698" s="25" t="s">
        <v>15</v>
      </c>
    </row>
    <row r="699" spans="2:47">
      <c r="AH699" s="25" t="str">
        <f t="shared" si="41"/>
        <v xml:space="preserve">        </v>
      </c>
    </row>
    <row r="700" spans="2:47">
      <c r="AH700" s="25" t="str">
        <f t="shared" si="41"/>
        <v xml:space="preserve">        </v>
      </c>
    </row>
    <row r="701" spans="2:47">
      <c r="AH701" s="25" t="str">
        <f t="shared" si="41"/>
        <v xml:space="preserve">        </v>
      </c>
    </row>
  </sheetData>
  <autoFilter ref="B3:AV701" xr:uid="{00000000-0009-0000-0000-000002000000}"/>
  <mergeCells count="18">
    <mergeCell ref="BX2:BY2"/>
    <mergeCell ref="BZ2:CA2"/>
    <mergeCell ref="CB2:CC2"/>
    <mergeCell ref="CD2:CE2"/>
    <mergeCell ref="AW1:CI1"/>
    <mergeCell ref="AW2:AY2"/>
    <mergeCell ref="AZ2:BB2"/>
    <mergeCell ref="BC2:BE2"/>
    <mergeCell ref="BF2:BH2"/>
    <mergeCell ref="BI2:BK2"/>
    <mergeCell ref="BL2:BM2"/>
    <mergeCell ref="BN2:BO2"/>
    <mergeCell ref="BP2:BQ2"/>
    <mergeCell ref="BR2:BS2"/>
    <mergeCell ref="CF2:CG2"/>
    <mergeCell ref="CH2:CI2"/>
    <mergeCell ref="BT2:BU2"/>
    <mergeCell ref="BV2:BW2"/>
  </mergeCells>
  <dataValidations count="6">
    <dataValidation type="list" allowBlank="1" showInputMessage="1" showErrorMessage="1" sqref="AP1:AP974" xr:uid="{00000000-0002-0000-0200-000000000000}">
      <formula1>$I$2:$I$14</formula1>
    </dataValidation>
    <dataValidation type="list" allowBlank="1" showInputMessage="1" showErrorMessage="1" sqref="AL1:AL974" xr:uid="{00000000-0002-0000-0200-000001000000}">
      <formula1>$G$2:$G$7</formula1>
    </dataValidation>
    <dataValidation type="list" allowBlank="1" showInputMessage="1" showErrorMessage="1" sqref="AK1:AK974" xr:uid="{00000000-0002-0000-0200-000002000000}">
      <formula1>$E$2:$E$46</formula1>
    </dataValidation>
    <dataValidation type="list" allowBlank="1" showInputMessage="1" showErrorMessage="1" sqref="AA977:AA1048576 M647:M974 Q647:Q974 AA1:AA974 AE1:AE974 Q469:Q645 M527:M645 M469:M525 Q454:Q467 M454:M467 M423:M452 Q423:Q451 Q412:Q421 M412:M421 Q303:Q410 M400:M410 M303:M398 Q200:Q301 M200:M301 Q1:Q198 M1:M198 M977:M1048576 Q977:Q1048576" xr:uid="{00000000-0002-0000-0200-000003000000}">
      <formula1>$F$2:$F$3</formula1>
    </dataValidation>
    <dataValidation type="list" allowBlank="1" showInputMessage="1" showErrorMessage="1" sqref="AC977:AC1048576 L647:L974 O647:O974 AC1:AC974 Z348:Z974 O527:O645 L527:L645 L469:L525 O469:O525 O454:O467 L454:L467 L423:L452 O423:O451 O412:O421 L412:L421 L400:L410 O400:O410 O303:O398 L303:L398 Z245:Z346 L200:L301 O200:O301 Z1:Z243 O1:O198 L1:L198 Z977:Z1048576 O977:O1048576" xr:uid="{00000000-0002-0000-0200-000004000000}">
      <formula1>$H$2:$H$16</formula1>
    </dataValidation>
    <dataValidation type="list" allowBlank="1" showInputMessage="1" showErrorMessage="1" sqref="Z347" xr:uid="{00000000-0002-0000-0200-000005000000}">
      <formula1>$H$2:$H$20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200-000006000000}">
          <x14:formula1>
            <xm:f>Hoja5!$I$2:$I$14</xm:f>
          </x14:formula1>
          <xm:sqref>AP977:AP1048576</xm:sqref>
        </x14:dataValidation>
        <x14:dataValidation type="list" allowBlank="1" showInputMessage="1" showErrorMessage="1" xr:uid="{00000000-0002-0000-0200-000007000000}">
          <x14:formula1>
            <xm:f>Hoja5!$F$2:$F$7</xm:f>
          </x14:formula1>
          <xm:sqref>AL977:AL1048576</xm:sqref>
        </x14:dataValidation>
        <x14:dataValidation type="list" allowBlank="1" showInputMessage="1" showErrorMessage="1" xr:uid="{00000000-0002-0000-0200-000008000000}">
          <x14:formula1>
            <xm:f>Hoja5!$E$2:$E$3</xm:f>
          </x14:formula1>
          <xm:sqref>AE977:AE1048576</xm:sqref>
        </x14:dataValidation>
        <x14:dataValidation type="list" allowBlank="1" showInputMessage="1" showErrorMessage="1" xr:uid="{00000000-0002-0000-0200-000009000000}">
          <x14:formula1>
            <xm:f>Hoja5!$G$2:$G$16</xm:f>
          </x14:formula1>
          <xm:sqref>L977:L1048576</xm:sqref>
        </x14:dataValidation>
        <x14:dataValidation type="list" allowBlank="1" showInputMessage="1" showErrorMessage="1" xr:uid="{00000000-0002-0000-0200-00000A000000}">
          <x14:formula1>
            <xm:f>Hoja5!$C$2:$C$6</xm:f>
          </x14:formula1>
          <xm:sqref>J977:J1048576 X977:X1048576 J1:J198 J200:J301 J303:J398 J400:J410 J412:J421 J423:J452 J454:J467 J469:J525 J527:J645 X1:X974 J647:J974</xm:sqref>
        </x14:dataValidation>
        <x14:dataValidation type="list" allowBlank="1" showInputMessage="1" showErrorMessage="1" xr:uid="{00000000-0002-0000-0200-00000B000000}">
          <x14:formula1>
            <xm:f>Hoja5!$A$2:$A$9</xm:f>
          </x14:formula1>
          <xm:sqref>D977:D1048576 D4:D543 D545:D974</xm:sqref>
        </x14:dataValidation>
        <x14:dataValidation type="list" allowBlank="1" showInputMessage="1" showErrorMessage="1" xr:uid="{00000000-0002-0000-0200-00000C000000}">
          <x14:formula1>
            <xm:f>Hoja5!$G$2:$G$20</xm:f>
          </x14:formula1>
          <xm:sqref>Z244</xm:sqref>
        </x14:dataValidation>
        <x14:dataValidation type="list" allowBlank="1" showInputMessage="1" showErrorMessage="1" xr:uid="{00000000-0002-0000-0200-00000D000000}">
          <x14:formula1>
            <xm:f>Hoja5!$K$2:$K$14</xm:f>
          </x14:formula1>
          <xm:sqref>AU1:AU1048576</xm:sqref>
        </x14:dataValidation>
        <x14:dataValidation type="list" allowBlank="1" showInputMessage="1" showErrorMessage="1" xr:uid="{00000000-0002-0000-0200-00000E000000}">
          <x14:formula1>
            <xm:f>Hoja5!$B$2:$B$5</xm:f>
          </x14:formula1>
          <xm:sqref>E1 E3:E974 E977:E1048576</xm:sqref>
        </x14:dataValidation>
        <x14:dataValidation type="list" allowBlank="1" showInputMessage="1" showErrorMessage="1" xr:uid="{00000000-0002-0000-0200-00000F000000}">
          <x14:formula1>
            <xm:f>Hoja5!#REF!</xm:f>
          </x14:formula1>
          <xm:sqref>F977:F1048576 AK977:AK1048576 AM1:AN974 AM977:AN1048576 F1:F974</xm:sqref>
        </x14:dataValidation>
        <x14:dataValidation type="list" allowBlank="1" showInputMessage="1" showErrorMessage="1" xr:uid="{00000000-0002-0000-0200-000010000000}">
          <x14:formula1>
            <xm:f>Hoja5!$J$2:$J$6</xm:f>
          </x14:formula1>
          <xm:sqref>AT1:AT1048576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CH1144"/>
  <sheetViews>
    <sheetView topLeftCell="D1" zoomScaleNormal="100" workbookViewId="0">
      <pane ySplit="3" topLeftCell="A862" activePane="bottomLeft" state="frozen"/>
      <selection pane="bottomLeft" activeCell="G880" sqref="G880"/>
      <selection activeCell="D1" sqref="D1"/>
    </sheetView>
  </sheetViews>
  <sheetFormatPr defaultColWidth="11.42578125" defaultRowHeight="15"/>
  <cols>
    <col min="1" max="1" width="11.85546875" style="25" customWidth="1"/>
    <col min="2" max="2" width="25.7109375" style="25" customWidth="1"/>
    <col min="3" max="3" width="24.28515625" style="25" customWidth="1"/>
    <col min="4" max="4" width="29" style="25" customWidth="1"/>
    <col min="5" max="5" width="11.7109375" style="25" customWidth="1"/>
    <col min="6" max="6" width="26.28515625" style="25" customWidth="1"/>
    <col min="7" max="7" width="194.5703125" style="25" customWidth="1"/>
    <col min="8" max="8" width="65.5703125" style="25" customWidth="1"/>
    <col min="9" max="10" width="11.5703125" style="25" customWidth="1"/>
    <col min="11" max="11" width="8.140625" style="25" customWidth="1"/>
    <col min="12" max="12" width="13" style="25" customWidth="1"/>
    <col min="13" max="13" width="14.42578125" style="25" customWidth="1"/>
    <col min="14" max="14" width="8.5703125" style="25" customWidth="1"/>
    <col min="15" max="15" width="8.7109375" style="25" customWidth="1"/>
    <col min="16" max="16" width="13" style="25" customWidth="1"/>
    <col min="17" max="17" width="15.85546875" style="25" customWidth="1"/>
    <col min="18" max="18" width="33.140625" style="25" customWidth="1"/>
    <col min="19" max="19" width="75" style="25" customWidth="1"/>
    <col min="20" max="20" width="20.42578125" style="25" customWidth="1"/>
    <col min="21" max="21" width="26" style="25" customWidth="1"/>
    <col min="22" max="22" width="88.28515625" style="25" customWidth="1"/>
    <col min="23" max="23" width="13.7109375" style="25" customWidth="1"/>
    <col min="24" max="24" width="11.5703125" style="25" customWidth="1"/>
    <col min="25" max="25" width="8.140625" style="25" customWidth="1"/>
    <col min="26" max="26" width="13" style="25" customWidth="1"/>
    <col min="27" max="27" width="14.42578125" style="25" customWidth="1"/>
    <col min="28" max="28" width="8.5703125" style="25" customWidth="1"/>
    <col min="29" max="29" width="11.28515625" style="25" customWidth="1"/>
    <col min="30" max="30" width="13" style="25" customWidth="1"/>
    <col min="31" max="31" width="10.140625" style="25" customWidth="1"/>
    <col min="32" max="32" width="51.7109375" style="25" customWidth="1"/>
    <col min="33" max="33" width="71" style="25" customWidth="1"/>
    <col min="34" max="34" width="23.5703125" style="25" customWidth="1"/>
    <col min="35" max="35" width="29.85546875" style="25" customWidth="1"/>
    <col min="36" max="36" width="23.5703125" style="25" customWidth="1"/>
    <col min="37" max="37" width="15.5703125" style="25" customWidth="1"/>
    <col min="38" max="38" width="15.85546875" style="25" customWidth="1"/>
    <col min="39" max="39" width="13.42578125" style="25" customWidth="1"/>
    <col min="40" max="40" width="9.5703125" style="25" customWidth="1"/>
    <col min="41" max="41" width="8.42578125" style="25" customWidth="1"/>
    <col min="42" max="42" width="18.85546875" style="25" customWidth="1"/>
    <col min="43" max="43" width="21" style="25" customWidth="1"/>
    <col min="44" max="44" width="18.85546875" style="25" customWidth="1"/>
    <col min="45" max="45" width="29.28515625" style="25" customWidth="1"/>
    <col min="46" max="46" width="26.28515625" style="25" customWidth="1"/>
    <col min="47" max="47" width="19.7109375" style="25" customWidth="1"/>
    <col min="48" max="48" width="14.85546875" style="37" customWidth="1"/>
    <col min="49" max="49" width="15.140625" style="37" customWidth="1"/>
    <col min="50" max="51" width="11.42578125" style="37"/>
    <col min="52" max="52" width="11.42578125" style="37" bestFit="1" customWidth="1"/>
    <col min="53" max="78" width="11.42578125" style="37"/>
    <col min="79" max="79" width="12.85546875" style="37" customWidth="1"/>
    <col min="80" max="86" width="11.42578125" style="37"/>
    <col min="87" max="16384" width="11.42578125" style="25"/>
  </cols>
  <sheetData>
    <row r="1" spans="1:86">
      <c r="AV1" s="342" t="s">
        <v>0</v>
      </c>
      <c r="AW1" s="342"/>
      <c r="AX1" s="342"/>
      <c r="AY1" s="342"/>
      <c r="AZ1" s="342"/>
      <c r="BA1" s="342"/>
      <c r="BB1" s="342"/>
      <c r="BC1" s="342"/>
      <c r="BD1" s="342"/>
      <c r="BE1" s="342"/>
      <c r="BF1" s="342"/>
      <c r="BG1" s="342"/>
      <c r="BH1" s="342"/>
      <c r="BI1" s="342"/>
      <c r="BJ1" s="342"/>
      <c r="BK1" s="342"/>
      <c r="BL1" s="342"/>
      <c r="BM1" s="342"/>
      <c r="BN1" s="342"/>
      <c r="BO1" s="342"/>
      <c r="BP1" s="342"/>
      <c r="BQ1" s="342"/>
      <c r="BR1" s="342"/>
      <c r="BS1" s="342"/>
      <c r="BT1" s="342"/>
      <c r="BU1" s="342"/>
      <c r="BV1" s="342"/>
      <c r="BW1" s="342"/>
      <c r="BX1" s="342"/>
      <c r="BY1" s="342"/>
      <c r="BZ1" s="342"/>
      <c r="CA1" s="342"/>
      <c r="CB1" s="342"/>
      <c r="CC1" s="342"/>
      <c r="CD1" s="342"/>
      <c r="CE1" s="342"/>
      <c r="CF1" s="342"/>
      <c r="CG1" s="342"/>
      <c r="CH1" s="342"/>
    </row>
    <row r="2" spans="1:86" ht="45.75" customHeight="1" thickBot="1">
      <c r="AV2" s="344" t="s">
        <v>1</v>
      </c>
      <c r="AW2" s="345"/>
      <c r="AX2" s="346"/>
      <c r="AY2" s="344" t="s">
        <v>2</v>
      </c>
      <c r="AZ2" s="345"/>
      <c r="BA2" s="346"/>
      <c r="BB2" s="344" t="s">
        <v>3</v>
      </c>
      <c r="BC2" s="345"/>
      <c r="BD2" s="346"/>
      <c r="BE2" s="344" t="s">
        <v>4</v>
      </c>
      <c r="BF2" s="345"/>
      <c r="BG2" s="346"/>
      <c r="BH2" s="344" t="s">
        <v>5</v>
      </c>
      <c r="BI2" s="345"/>
      <c r="BJ2" s="346"/>
      <c r="BK2" s="344" t="s">
        <v>6</v>
      </c>
      <c r="BL2" s="346"/>
      <c r="BM2" s="344" t="s">
        <v>7</v>
      </c>
      <c r="BN2" s="346"/>
      <c r="BO2" s="344" t="s">
        <v>8</v>
      </c>
      <c r="BP2" s="346"/>
      <c r="BQ2" s="344" t="s">
        <v>9</v>
      </c>
      <c r="BR2" s="346"/>
      <c r="BS2" s="344" t="s">
        <v>10</v>
      </c>
      <c r="BT2" s="346"/>
      <c r="BU2" s="347" t="s">
        <v>11</v>
      </c>
      <c r="BV2" s="348"/>
      <c r="BW2" s="344" t="s">
        <v>12</v>
      </c>
      <c r="BX2" s="346"/>
      <c r="BY2" s="347" t="s">
        <v>11</v>
      </c>
      <c r="BZ2" s="348"/>
      <c r="CA2" s="347" t="s">
        <v>13</v>
      </c>
      <c r="CB2" s="348"/>
      <c r="CC2" s="347" t="s">
        <v>14</v>
      </c>
      <c r="CD2" s="348"/>
      <c r="CE2" s="347" t="s">
        <v>15</v>
      </c>
      <c r="CF2" s="348"/>
      <c r="CG2" s="347" t="s">
        <v>16</v>
      </c>
      <c r="CH2" s="348"/>
    </row>
    <row r="3" spans="1:86" ht="51.75" customHeight="1" thickBot="1">
      <c r="A3" s="27" t="s">
        <v>18</v>
      </c>
      <c r="B3" s="28" t="s">
        <v>19</v>
      </c>
      <c r="C3" s="28" t="s">
        <v>20</v>
      </c>
      <c r="D3" s="28" t="s">
        <v>21</v>
      </c>
      <c r="E3" s="28" t="s">
        <v>6960</v>
      </c>
      <c r="F3" s="28" t="s">
        <v>3587</v>
      </c>
      <c r="G3" s="28" t="s">
        <v>24</v>
      </c>
      <c r="H3" s="28" t="s">
        <v>25</v>
      </c>
      <c r="I3" s="28" t="s">
        <v>6961</v>
      </c>
      <c r="J3" s="28" t="s">
        <v>6962</v>
      </c>
      <c r="K3" s="28" t="s">
        <v>28</v>
      </c>
      <c r="L3" s="28" t="s">
        <v>29</v>
      </c>
      <c r="M3" s="28" t="s">
        <v>30</v>
      </c>
      <c r="N3" s="28" t="s">
        <v>31</v>
      </c>
      <c r="O3" s="28" t="s">
        <v>32</v>
      </c>
      <c r="P3" s="28" t="s">
        <v>29</v>
      </c>
      <c r="Q3" s="29" t="s">
        <v>33</v>
      </c>
      <c r="R3" s="28" t="s">
        <v>34</v>
      </c>
      <c r="S3" s="28" t="s">
        <v>35</v>
      </c>
      <c r="T3" s="28" t="s">
        <v>36</v>
      </c>
      <c r="U3" s="28" t="s">
        <v>6963</v>
      </c>
      <c r="V3" s="28" t="s">
        <v>38</v>
      </c>
      <c r="W3" s="28" t="s">
        <v>6961</v>
      </c>
      <c r="X3" s="28" t="s">
        <v>6962</v>
      </c>
      <c r="Y3" s="28" t="s">
        <v>28</v>
      </c>
      <c r="Z3" s="28" t="s">
        <v>29</v>
      </c>
      <c r="AA3" s="28" t="s">
        <v>30</v>
      </c>
      <c r="AB3" s="28" t="s">
        <v>31</v>
      </c>
      <c r="AC3" s="28" t="s">
        <v>32</v>
      </c>
      <c r="AD3" s="28" t="s">
        <v>29</v>
      </c>
      <c r="AE3" s="28" t="s">
        <v>33</v>
      </c>
      <c r="AF3" s="28" t="s">
        <v>34</v>
      </c>
      <c r="AG3" s="28" t="s">
        <v>35</v>
      </c>
      <c r="AH3" s="28" t="s">
        <v>40</v>
      </c>
      <c r="AI3" s="28" t="s">
        <v>6964</v>
      </c>
      <c r="AJ3" s="28" t="s">
        <v>6965</v>
      </c>
      <c r="AK3" s="28" t="s">
        <v>43</v>
      </c>
      <c r="AL3" s="28" t="s">
        <v>6966</v>
      </c>
      <c r="AM3" s="28" t="s">
        <v>45</v>
      </c>
      <c r="AN3" s="28" t="s">
        <v>46</v>
      </c>
      <c r="AO3" s="28" t="s">
        <v>47</v>
      </c>
      <c r="AP3" s="28" t="s">
        <v>48</v>
      </c>
      <c r="AQ3" s="28" t="s">
        <v>3588</v>
      </c>
      <c r="AR3" s="28" t="s">
        <v>6967</v>
      </c>
      <c r="AS3" s="28" t="s">
        <v>6968</v>
      </c>
      <c r="AT3" s="30" t="s">
        <v>52</v>
      </c>
      <c r="AU3" s="30" t="s">
        <v>6969</v>
      </c>
      <c r="AV3" s="31" t="s">
        <v>53</v>
      </c>
      <c r="AW3" s="31" t="s">
        <v>54</v>
      </c>
      <c r="AX3" s="31" t="s">
        <v>55</v>
      </c>
      <c r="AY3" s="31" t="s">
        <v>53</v>
      </c>
      <c r="AZ3" s="31" t="s">
        <v>54</v>
      </c>
      <c r="BA3" s="31" t="s">
        <v>55</v>
      </c>
      <c r="BB3" s="31" t="s">
        <v>53</v>
      </c>
      <c r="BC3" s="31" t="s">
        <v>54</v>
      </c>
      <c r="BD3" s="31" t="s">
        <v>55</v>
      </c>
      <c r="BE3" s="31" t="s">
        <v>53</v>
      </c>
      <c r="BF3" s="31" t="s">
        <v>54</v>
      </c>
      <c r="BG3" s="31" t="s">
        <v>55</v>
      </c>
      <c r="BH3" s="31" t="s">
        <v>53</v>
      </c>
      <c r="BI3" s="31" t="s">
        <v>54</v>
      </c>
      <c r="BJ3" s="31" t="s">
        <v>55</v>
      </c>
      <c r="BK3" s="31" t="s">
        <v>53</v>
      </c>
      <c r="BL3" s="31" t="s">
        <v>55</v>
      </c>
      <c r="BM3" s="31" t="s">
        <v>53</v>
      </c>
      <c r="BN3" s="31" t="s">
        <v>55</v>
      </c>
      <c r="BO3" s="31" t="s">
        <v>53</v>
      </c>
      <c r="BP3" s="31" t="s">
        <v>55</v>
      </c>
      <c r="BQ3" s="31" t="s">
        <v>53</v>
      </c>
      <c r="BR3" s="31" t="s">
        <v>55</v>
      </c>
      <c r="BS3" s="31" t="s">
        <v>53</v>
      </c>
      <c r="BT3" s="31" t="s">
        <v>55</v>
      </c>
      <c r="BU3" s="31" t="s">
        <v>53</v>
      </c>
      <c r="BV3" s="31" t="s">
        <v>55</v>
      </c>
      <c r="BW3" s="31" t="s">
        <v>53</v>
      </c>
      <c r="BX3" s="31" t="s">
        <v>55</v>
      </c>
      <c r="BY3" s="31" t="s">
        <v>53</v>
      </c>
      <c r="BZ3" s="31" t="s">
        <v>55</v>
      </c>
      <c r="CA3" s="31" t="s">
        <v>53</v>
      </c>
      <c r="CB3" s="31" t="s">
        <v>55</v>
      </c>
      <c r="CC3" s="31" t="s">
        <v>53</v>
      </c>
      <c r="CD3" s="31" t="s">
        <v>55</v>
      </c>
      <c r="CE3" s="31" t="s">
        <v>53</v>
      </c>
      <c r="CF3" s="31" t="s">
        <v>55</v>
      </c>
      <c r="CG3" s="31" t="s">
        <v>53</v>
      </c>
      <c r="CH3" s="31" t="s">
        <v>55</v>
      </c>
    </row>
    <row r="4" spans="1:86">
      <c r="A4" s="25" t="s">
        <v>9641</v>
      </c>
      <c r="B4" s="25">
        <v>361588</v>
      </c>
      <c r="C4" s="25" t="s">
        <v>125</v>
      </c>
      <c r="G4" s="25" t="s">
        <v>9642</v>
      </c>
      <c r="H4" s="25" t="s">
        <v>231</v>
      </c>
      <c r="S4" s="25" t="str">
        <f>CONCATENATE(I4," ",J4," ",K4," ",L4," ",M4," ",N4," ",O4," ",P4," ",Q4," ",R4)</f>
        <v xml:space="preserve">         </v>
      </c>
      <c r="T4" s="46"/>
      <c r="AF4" s="25" t="s">
        <v>9643</v>
      </c>
      <c r="AG4" s="25" t="str">
        <f t="shared" ref="AG4:AG10" si="0">CONCATENATE(W4," ",X4," ",Y4," ",Z4," ",AA4," ",AB4," ",AC4," ",AD4," ",AE4,AF4)</f>
        <v xml:space="preserve">        Via al aeropuerto, atrás de la escuela de ingenieria</v>
      </c>
      <c r="AH4" s="25" t="s">
        <v>61</v>
      </c>
      <c r="AI4" s="25" t="s">
        <v>61</v>
      </c>
      <c r="AJ4" s="25" t="s">
        <v>91</v>
      </c>
      <c r="AK4" s="25" t="s">
        <v>91</v>
      </c>
      <c r="AO4" s="25">
        <v>12</v>
      </c>
      <c r="AP4" s="34">
        <v>42373</v>
      </c>
      <c r="AQ4" s="34">
        <v>42578</v>
      </c>
      <c r="AR4" s="46">
        <v>42782</v>
      </c>
      <c r="AT4" s="25" t="s">
        <v>15</v>
      </c>
    </row>
    <row r="5" spans="1:86">
      <c r="A5" s="25" t="s">
        <v>9644</v>
      </c>
      <c r="B5" s="25">
        <v>361662</v>
      </c>
      <c r="D5" s="25" t="s">
        <v>101</v>
      </c>
      <c r="G5" s="25" t="s">
        <v>9645</v>
      </c>
      <c r="H5" s="25" t="s">
        <v>134</v>
      </c>
      <c r="S5" s="25" t="str">
        <f t="shared" ref="S5:S68" si="1">CONCATENATE(I5," ",J5," ",K5," ",L5," ",M5," ",N5," ",O5," ",P5," ",Q5," ",R5)</f>
        <v xml:space="preserve">         </v>
      </c>
      <c r="T5" s="46"/>
      <c r="U5" s="25">
        <v>4032000</v>
      </c>
      <c r="V5" s="25" t="s">
        <v>9646</v>
      </c>
      <c r="W5" s="25" t="s">
        <v>63</v>
      </c>
      <c r="X5" s="25">
        <v>41</v>
      </c>
      <c r="AA5" s="25">
        <v>36</v>
      </c>
      <c r="AC5" s="25">
        <v>25</v>
      </c>
      <c r="AD5" s="25" t="s">
        <v>66</v>
      </c>
      <c r="AG5" s="25" t="str">
        <f t="shared" si="0"/>
        <v xml:space="preserve">KR 41   36  25 SUR </v>
      </c>
      <c r="AH5" s="25" t="s">
        <v>9647</v>
      </c>
      <c r="AI5" s="25">
        <v>2761228</v>
      </c>
      <c r="AJ5" s="25" t="s">
        <v>147</v>
      </c>
      <c r="AO5" s="25">
        <v>9</v>
      </c>
      <c r="AP5" s="34">
        <v>42373</v>
      </c>
      <c r="AQ5" s="34">
        <v>42416</v>
      </c>
      <c r="AR5" s="46"/>
      <c r="AT5" s="25" t="s">
        <v>15</v>
      </c>
      <c r="AV5" s="38">
        <v>42008</v>
      </c>
      <c r="AW5" s="37" t="s">
        <v>118</v>
      </c>
      <c r="AX5" s="38">
        <v>42008</v>
      </c>
      <c r="CE5" s="38"/>
    </row>
    <row r="6" spans="1:86">
      <c r="A6" s="25" t="s">
        <v>9648</v>
      </c>
      <c r="B6" s="25">
        <v>128831</v>
      </c>
      <c r="C6" s="25" t="s">
        <v>3538</v>
      </c>
      <c r="G6" s="25" t="s">
        <v>9649</v>
      </c>
      <c r="H6" s="58" t="s">
        <v>9650</v>
      </c>
      <c r="I6" s="25" t="s">
        <v>80</v>
      </c>
      <c r="J6" s="25">
        <v>41</v>
      </c>
      <c r="K6" s="25" t="s">
        <v>104</v>
      </c>
      <c r="L6" s="25" t="s">
        <v>66</v>
      </c>
      <c r="M6" s="25">
        <v>25</v>
      </c>
      <c r="N6" s="25" t="s">
        <v>83</v>
      </c>
      <c r="O6" s="25">
        <v>71</v>
      </c>
      <c r="R6" s="25">
        <v>-9963</v>
      </c>
      <c r="S6" s="25" t="str">
        <f t="shared" si="1"/>
        <v>CL 41 B SUR 25 A 71   -9963</v>
      </c>
      <c r="T6" s="46" t="s">
        <v>61</v>
      </c>
      <c r="U6" s="25">
        <v>3627782</v>
      </c>
      <c r="V6" s="25" t="s">
        <v>82</v>
      </c>
      <c r="W6" s="25" t="s">
        <v>80</v>
      </c>
      <c r="X6" s="25">
        <v>41</v>
      </c>
      <c r="Y6" s="25" t="s">
        <v>104</v>
      </c>
      <c r="Z6" s="25" t="s">
        <v>66</v>
      </c>
      <c r="AA6" s="25">
        <v>25</v>
      </c>
      <c r="AB6" s="25" t="s">
        <v>83</v>
      </c>
      <c r="AC6" s="25">
        <v>71</v>
      </c>
      <c r="AE6" s="25" t="s">
        <v>9651</v>
      </c>
      <c r="AF6" s="25">
        <v>-9963</v>
      </c>
      <c r="AG6" s="25" t="str">
        <f t="shared" si="0"/>
        <v>CL 41 B SUR 25 A 71  En la parte superior del predio-9963</v>
      </c>
      <c r="AH6" s="25" t="s">
        <v>61</v>
      </c>
      <c r="AI6" s="25" t="s">
        <v>61</v>
      </c>
      <c r="AJ6" s="25" t="s">
        <v>3675</v>
      </c>
      <c r="AO6" s="25">
        <v>6</v>
      </c>
      <c r="AP6" s="34">
        <v>42376</v>
      </c>
      <c r="AQ6" s="34">
        <v>42379</v>
      </c>
      <c r="AR6" s="46"/>
      <c r="AT6" s="25" t="s">
        <v>15</v>
      </c>
      <c r="AV6" s="38"/>
      <c r="AX6" s="38"/>
    </row>
    <row r="7" spans="1:86">
      <c r="A7" s="25" t="s">
        <v>9652</v>
      </c>
      <c r="B7" s="25">
        <v>362096</v>
      </c>
      <c r="C7" s="25" t="s">
        <v>3538</v>
      </c>
      <c r="G7" s="25" t="s">
        <v>9653</v>
      </c>
      <c r="H7" s="25" t="s">
        <v>9654</v>
      </c>
      <c r="I7" s="25" t="s">
        <v>63</v>
      </c>
      <c r="J7" s="25">
        <v>25</v>
      </c>
      <c r="K7" s="25" t="s">
        <v>104</v>
      </c>
      <c r="M7" s="25">
        <v>27</v>
      </c>
      <c r="O7" s="25">
        <v>46</v>
      </c>
      <c r="P7" s="25" t="s">
        <v>66</v>
      </c>
      <c r="R7" s="25" t="s">
        <v>7548</v>
      </c>
      <c r="S7" s="25" t="str">
        <f>CONCATENATE(I7," ",J7," ",K7," ",L7," ",M7," ",N7," ",O7," ",P7," ",Q7," ",R7)</f>
        <v>KR 25 B  27  46 SUR  Int. 107</v>
      </c>
      <c r="T7" s="46">
        <v>21798209</v>
      </c>
      <c r="U7" s="25">
        <v>3361837</v>
      </c>
      <c r="V7" s="25" t="s">
        <v>9655</v>
      </c>
      <c r="W7" s="25" t="s">
        <v>63</v>
      </c>
      <c r="X7" s="25">
        <v>25</v>
      </c>
      <c r="Y7" s="25" t="s">
        <v>104</v>
      </c>
      <c r="AA7" s="25">
        <v>27</v>
      </c>
      <c r="AD7" s="25" t="s">
        <v>66</v>
      </c>
      <c r="AG7" s="25" t="str">
        <f t="shared" si="0"/>
        <v xml:space="preserve">KR 25 B  27   SUR </v>
      </c>
      <c r="AH7" s="25" t="s">
        <v>61</v>
      </c>
      <c r="AI7" s="25" t="s">
        <v>9656</v>
      </c>
      <c r="AJ7" s="25" t="s">
        <v>374</v>
      </c>
      <c r="AO7" s="25">
        <v>4</v>
      </c>
      <c r="AP7" s="34">
        <v>42376</v>
      </c>
      <c r="AQ7" s="34">
        <v>42507</v>
      </c>
      <c r="AR7" s="46"/>
      <c r="AT7" s="25" t="s">
        <v>15</v>
      </c>
    </row>
    <row r="8" spans="1:86">
      <c r="A8" s="25" t="s">
        <v>9657</v>
      </c>
      <c r="B8" s="25">
        <v>362902</v>
      </c>
      <c r="C8" s="25" t="s">
        <v>94</v>
      </c>
      <c r="G8" s="25" t="s">
        <v>9658</v>
      </c>
      <c r="H8" s="25" t="s">
        <v>231</v>
      </c>
      <c r="S8" s="25" t="str">
        <f t="shared" si="1"/>
        <v xml:space="preserve">         </v>
      </c>
      <c r="T8" s="46"/>
      <c r="V8" s="25" t="s">
        <v>82</v>
      </c>
      <c r="AF8" s="25" t="s">
        <v>9659</v>
      </c>
      <c r="AG8" s="25" t="str">
        <f t="shared" si="0"/>
        <v xml:space="preserve">        Cerca a la truchera charco azul</v>
      </c>
      <c r="AH8" s="25" t="s">
        <v>61</v>
      </c>
      <c r="AI8" s="25" t="s">
        <v>61</v>
      </c>
      <c r="AJ8" s="25" t="s">
        <v>91</v>
      </c>
      <c r="AK8" s="25" t="s">
        <v>91</v>
      </c>
      <c r="AO8" s="25">
        <v>12</v>
      </c>
      <c r="AP8" s="34">
        <v>42383</v>
      </c>
      <c r="AQ8" s="34">
        <v>42387</v>
      </c>
      <c r="AR8" s="46"/>
      <c r="AT8" s="25" t="s">
        <v>15</v>
      </c>
      <c r="AV8" s="38"/>
      <c r="AX8" s="38"/>
    </row>
    <row r="9" spans="1:86">
      <c r="A9" s="25" t="s">
        <v>9660</v>
      </c>
      <c r="B9" s="25">
        <v>362917</v>
      </c>
      <c r="C9" s="25" t="s">
        <v>3686</v>
      </c>
      <c r="D9" s="25" t="s">
        <v>101</v>
      </c>
      <c r="G9" s="25" t="s">
        <v>9661</v>
      </c>
      <c r="H9" s="25" t="s">
        <v>9662</v>
      </c>
      <c r="S9" s="25" t="str">
        <f t="shared" si="1"/>
        <v xml:space="preserve">         </v>
      </c>
      <c r="T9" s="46"/>
      <c r="V9" s="25">
        <v>0</v>
      </c>
      <c r="W9" s="25" t="s">
        <v>80</v>
      </c>
      <c r="X9" s="25">
        <v>27</v>
      </c>
      <c r="Z9" s="25" t="s">
        <v>66</v>
      </c>
      <c r="AA9" s="25">
        <v>27</v>
      </c>
      <c r="AC9" s="25">
        <v>92</v>
      </c>
      <c r="AF9" s="25" t="s">
        <v>9663</v>
      </c>
      <c r="AG9" s="25" t="str">
        <f t="shared" si="0"/>
        <v>CL 27  SUR 27  92  / Calle 6 # 43C 8 Oficina 306</v>
      </c>
      <c r="AH9" s="25" t="s">
        <v>61</v>
      </c>
      <c r="AI9" s="25" t="s">
        <v>9664</v>
      </c>
      <c r="AJ9" s="25" t="s">
        <v>99</v>
      </c>
      <c r="AO9" s="25">
        <v>4</v>
      </c>
      <c r="AP9" s="34">
        <v>42383</v>
      </c>
      <c r="AQ9" s="34">
        <v>42465</v>
      </c>
      <c r="AR9" s="46"/>
      <c r="AT9" s="25" t="s">
        <v>15</v>
      </c>
      <c r="AV9" s="38"/>
      <c r="AX9" s="38"/>
      <c r="CE9" s="38"/>
    </row>
    <row r="10" spans="1:86">
      <c r="A10" s="25" t="s">
        <v>9665</v>
      </c>
      <c r="B10" s="25">
        <v>362918</v>
      </c>
      <c r="D10" s="25" t="s">
        <v>58</v>
      </c>
      <c r="G10" s="25" t="s">
        <v>9666</v>
      </c>
      <c r="H10" s="25" t="s">
        <v>231</v>
      </c>
      <c r="S10" s="25" t="str">
        <f t="shared" si="1"/>
        <v xml:space="preserve">         </v>
      </c>
      <c r="T10" s="46"/>
      <c r="V10" s="52" t="s">
        <v>9667</v>
      </c>
      <c r="W10" s="25" t="s">
        <v>80</v>
      </c>
      <c r="X10" s="25">
        <v>45</v>
      </c>
      <c r="Y10" s="25" t="s">
        <v>104</v>
      </c>
      <c r="Z10" s="25" t="s">
        <v>66</v>
      </c>
      <c r="AA10" s="25">
        <v>41</v>
      </c>
      <c r="AC10" s="25">
        <v>6</v>
      </c>
      <c r="AF10" s="25" t="s">
        <v>9668</v>
      </c>
      <c r="AG10" s="25" t="str">
        <f t="shared" si="0"/>
        <v>CL 45 B SUR 41  6  El Oasis</v>
      </c>
      <c r="AH10" s="25" t="s">
        <v>61</v>
      </c>
      <c r="AI10" s="25" t="s">
        <v>61</v>
      </c>
      <c r="AJ10" s="25" t="s">
        <v>3626</v>
      </c>
      <c r="AO10" s="25">
        <v>7</v>
      </c>
      <c r="AP10" s="34">
        <v>42383</v>
      </c>
      <c r="AQ10" s="34">
        <v>42568</v>
      </c>
      <c r="AR10" s="46"/>
      <c r="AT10" s="25" t="s">
        <v>15</v>
      </c>
      <c r="AV10" s="38"/>
      <c r="AX10" s="38"/>
      <c r="CE10" s="38"/>
    </row>
    <row r="11" spans="1:86">
      <c r="A11" s="25" t="s">
        <v>9669</v>
      </c>
      <c r="B11" s="25">
        <v>362615</v>
      </c>
      <c r="C11" s="25" t="s">
        <v>94</v>
      </c>
      <c r="G11" s="25" t="s">
        <v>9670</v>
      </c>
      <c r="H11" s="25" t="s">
        <v>9485</v>
      </c>
      <c r="I11" s="25" t="s">
        <v>63</v>
      </c>
      <c r="J11" s="25">
        <v>42</v>
      </c>
      <c r="M11" s="25">
        <v>26</v>
      </c>
      <c r="O11" s="25">
        <v>31</v>
      </c>
      <c r="S11" s="25" t="str">
        <f t="shared" si="1"/>
        <v xml:space="preserve">KR 42   26  31   </v>
      </c>
      <c r="T11" s="46">
        <v>71680966</v>
      </c>
      <c r="U11" s="25">
        <v>3102221430</v>
      </c>
      <c r="V11" s="25" t="s">
        <v>82</v>
      </c>
      <c r="W11" s="25" t="s">
        <v>80</v>
      </c>
      <c r="X11" s="25">
        <v>37</v>
      </c>
      <c r="Y11" s="25" t="s">
        <v>104</v>
      </c>
      <c r="Z11" s="25" t="s">
        <v>66</v>
      </c>
      <c r="AA11" s="25">
        <v>27</v>
      </c>
      <c r="AB11" s="25" t="s">
        <v>83</v>
      </c>
      <c r="AC11" s="25">
        <v>140</v>
      </c>
      <c r="AE11" s="25" t="s">
        <v>9671</v>
      </c>
      <c r="AG11" s="25" t="str">
        <f t="shared" ref="AG11:AG47" si="2">CONCATENATE(W11," ",X11," ",Y11," ",Z11," ",AA11," ",AB11," ",AC11," ",AD11," ",AE11,AF11)</f>
        <v>CL 37 B SUR 27 A 140  Ramal 4A</v>
      </c>
      <c r="AH11" s="25" t="s">
        <v>61</v>
      </c>
      <c r="AI11" s="25" t="s">
        <v>61</v>
      </c>
      <c r="AJ11" s="25" t="s">
        <v>276</v>
      </c>
      <c r="AO11" s="25">
        <v>5</v>
      </c>
      <c r="AP11" s="34">
        <v>42383</v>
      </c>
      <c r="AQ11" s="34">
        <v>42507</v>
      </c>
      <c r="AR11" s="46"/>
      <c r="AT11" s="25" t="s">
        <v>15</v>
      </c>
    </row>
    <row r="12" spans="1:86">
      <c r="A12" s="25" t="s">
        <v>9672</v>
      </c>
      <c r="B12" s="25">
        <v>362554</v>
      </c>
      <c r="C12" s="25" t="s">
        <v>3538</v>
      </c>
      <c r="G12" s="25" t="s">
        <v>9673</v>
      </c>
      <c r="H12" s="25" t="s">
        <v>9674</v>
      </c>
      <c r="S12" s="25" t="str">
        <f t="shared" si="1"/>
        <v xml:space="preserve">         </v>
      </c>
      <c r="T12" s="46"/>
      <c r="V12" s="25" t="s">
        <v>9675</v>
      </c>
      <c r="W12" s="25" t="s">
        <v>80</v>
      </c>
      <c r="X12" s="25">
        <v>40</v>
      </c>
      <c r="Z12" s="25" t="s">
        <v>66</v>
      </c>
      <c r="AA12" s="25">
        <v>24</v>
      </c>
      <c r="AB12" s="25" t="s">
        <v>81</v>
      </c>
      <c r="AC12" s="25">
        <v>96</v>
      </c>
      <c r="AG12" s="25" t="str">
        <f t="shared" si="2"/>
        <v xml:space="preserve">CL 40  SUR 24 C 96  </v>
      </c>
      <c r="AH12" s="25" t="s">
        <v>61</v>
      </c>
      <c r="AI12" s="25" t="s">
        <v>9676</v>
      </c>
      <c r="AJ12" s="25" t="s">
        <v>74</v>
      </c>
      <c r="AO12" s="25">
        <v>6</v>
      </c>
      <c r="AP12" s="34">
        <v>42383</v>
      </c>
      <c r="AQ12" s="34">
        <v>42389</v>
      </c>
      <c r="AR12" s="46"/>
      <c r="AT12" s="25" t="s">
        <v>15</v>
      </c>
      <c r="AU12" s="25" t="s">
        <v>9677</v>
      </c>
    </row>
    <row r="13" spans="1:86">
      <c r="A13" s="25" t="s">
        <v>9678</v>
      </c>
      <c r="B13" s="25">
        <v>362262</v>
      </c>
      <c r="C13" s="25" t="s">
        <v>3591</v>
      </c>
      <c r="G13" s="25" t="s">
        <v>9679</v>
      </c>
      <c r="H13" s="25" t="s">
        <v>9680</v>
      </c>
      <c r="R13" s="25" t="s">
        <v>9681</v>
      </c>
      <c r="S13" s="25" t="str">
        <f t="shared" si="1"/>
        <v xml:space="preserve">         Finca Oscar Arango</v>
      </c>
      <c r="T13" s="46">
        <v>43749583</v>
      </c>
      <c r="U13" s="25">
        <v>3333569</v>
      </c>
      <c r="V13" s="25" t="s">
        <v>9682</v>
      </c>
      <c r="AF13" s="25" t="s">
        <v>9683</v>
      </c>
      <c r="AG13" s="25" t="str">
        <f t="shared" si="2"/>
        <v xml:space="preserve">        Cerca a Barquillo</v>
      </c>
      <c r="AH13" s="25" t="s">
        <v>61</v>
      </c>
      <c r="AI13" s="25" t="s">
        <v>61</v>
      </c>
      <c r="AJ13" s="25" t="s">
        <v>191</v>
      </c>
      <c r="AK13" s="25" t="s">
        <v>191</v>
      </c>
      <c r="AO13" s="25">
        <v>11</v>
      </c>
      <c r="AP13" s="34">
        <v>42018</v>
      </c>
      <c r="AQ13" s="34">
        <v>42852</v>
      </c>
      <c r="AR13" s="46"/>
      <c r="AT13" s="25" t="s">
        <v>15</v>
      </c>
    </row>
    <row r="14" spans="1:86">
      <c r="A14" s="25" t="s">
        <v>9684</v>
      </c>
      <c r="B14" s="25">
        <v>362345</v>
      </c>
      <c r="C14" s="25" t="s">
        <v>125</v>
      </c>
      <c r="D14" s="25" t="s">
        <v>286</v>
      </c>
      <c r="G14" s="25" t="s">
        <v>9685</v>
      </c>
      <c r="H14" s="25" t="s">
        <v>231</v>
      </c>
      <c r="S14" s="25" t="str">
        <f t="shared" si="1"/>
        <v xml:space="preserve">         </v>
      </c>
      <c r="T14" s="46"/>
      <c r="V14" s="25" t="s">
        <v>9686</v>
      </c>
      <c r="W14" s="25" t="s">
        <v>80</v>
      </c>
      <c r="X14" s="25">
        <v>36</v>
      </c>
      <c r="Z14" s="25" t="s">
        <v>66</v>
      </c>
      <c r="AA14" s="25">
        <v>22</v>
      </c>
      <c r="AC14" s="25" t="s">
        <v>9687</v>
      </c>
      <c r="AG14" s="25" t="str">
        <f>CONCATENATE(W14," ",X14," ",Y14," ",Z14," ",AA14," ",AB14," ",AC14," ",AD14," ",AE14,AF14)</f>
        <v xml:space="preserve">CL 36  SUR 22  170/172  </v>
      </c>
      <c r="AH14" s="25" t="s">
        <v>61</v>
      </c>
      <c r="AI14" s="25" t="s">
        <v>61</v>
      </c>
      <c r="AJ14" s="25" t="s">
        <v>397</v>
      </c>
      <c r="AO14" s="25">
        <v>5</v>
      </c>
      <c r="AP14" s="34">
        <v>42383</v>
      </c>
      <c r="AQ14" s="34">
        <v>42576</v>
      </c>
      <c r="AR14" s="46"/>
      <c r="AT14" s="25" t="s">
        <v>15</v>
      </c>
      <c r="AV14" s="38"/>
      <c r="AX14" s="38"/>
      <c r="CE14" s="38"/>
    </row>
    <row r="15" spans="1:86" customFormat="1">
      <c r="A15" t="s">
        <v>9688</v>
      </c>
      <c r="B15">
        <v>354334</v>
      </c>
      <c r="C15" t="s">
        <v>3591</v>
      </c>
      <c r="G15" t="s">
        <v>9689</v>
      </c>
      <c r="H15" t="s">
        <v>9690</v>
      </c>
      <c r="S15" t="str">
        <f t="shared" si="1"/>
        <v xml:space="preserve">         </v>
      </c>
      <c r="T15" s="59"/>
      <c r="V15" t="s">
        <v>9691</v>
      </c>
      <c r="AF15" t="s">
        <v>9692</v>
      </c>
      <c r="AG15" t="str">
        <f t="shared" si="2"/>
        <v xml:space="preserve">        Casa 50 de la unidad residencias Villa Grande.</v>
      </c>
      <c r="AH15" t="s">
        <v>61</v>
      </c>
      <c r="AI15" t="s">
        <v>61</v>
      </c>
      <c r="AJ15" t="s">
        <v>615</v>
      </c>
      <c r="AO15">
        <v>2</v>
      </c>
      <c r="AP15" s="17">
        <v>42383</v>
      </c>
      <c r="AQ15" s="17">
        <v>42507</v>
      </c>
      <c r="AR15" s="59"/>
      <c r="AT15" t="s">
        <v>15</v>
      </c>
      <c r="AV15" s="10"/>
      <c r="AW15" s="9"/>
      <c r="AX15" s="10"/>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10"/>
      <c r="CF15" s="9"/>
      <c r="CG15" s="9"/>
      <c r="CH15" s="9"/>
    </row>
    <row r="16" spans="1:86">
      <c r="A16" t="s">
        <v>9693</v>
      </c>
      <c r="B16">
        <v>362969</v>
      </c>
      <c r="C16" s="25" t="s">
        <v>125</v>
      </c>
      <c r="G16" t="s">
        <v>9694</v>
      </c>
      <c r="H16" t="s">
        <v>231</v>
      </c>
      <c r="S16" s="25" t="str">
        <f t="shared" si="1"/>
        <v xml:space="preserve">         </v>
      </c>
      <c r="T16" s="46"/>
      <c r="V16" t="s">
        <v>9695</v>
      </c>
      <c r="AF16" s="25" t="s">
        <v>9696</v>
      </c>
      <c r="AG16" s="25" t="str">
        <f>CONCATENATE(W16," ",X16," ",Y16," ",Z16," ",AA16," ",AB16," ",AC16," ",AD16," ",AE16,AF16)</f>
        <v xml:space="preserve">        Farbica de hicopor El Chingui</v>
      </c>
      <c r="AH16" t="s">
        <v>61</v>
      </c>
      <c r="AI16" t="s">
        <v>61</v>
      </c>
      <c r="AJ16" s="25" t="s">
        <v>454</v>
      </c>
      <c r="AO16" s="25">
        <v>6</v>
      </c>
      <c r="AP16" s="34">
        <v>42383</v>
      </c>
      <c r="AQ16" s="34">
        <v>42532</v>
      </c>
      <c r="AR16" s="46"/>
      <c r="AT16" s="25" t="s">
        <v>15</v>
      </c>
      <c r="AV16" s="38"/>
      <c r="AX16" s="38"/>
    </row>
    <row r="17" spans="1:83">
      <c r="A17" t="s">
        <v>9697</v>
      </c>
      <c r="B17">
        <v>129354</v>
      </c>
      <c r="C17" s="25" t="s">
        <v>3686</v>
      </c>
      <c r="G17" t="s">
        <v>9698</v>
      </c>
      <c r="H17" t="s">
        <v>9699</v>
      </c>
      <c r="R17" s="25" t="s">
        <v>9700</v>
      </c>
      <c r="S17" s="25" t="str">
        <f t="shared" si="1"/>
        <v xml:space="preserve">         Vereda las Palmas</v>
      </c>
      <c r="T17" s="46" t="s">
        <v>61</v>
      </c>
      <c r="U17" s="25">
        <v>3117704961</v>
      </c>
      <c r="V17" t="s">
        <v>9701</v>
      </c>
      <c r="AF17" s="25" t="s">
        <v>9702</v>
      </c>
      <c r="AG17" s="25" t="str">
        <f t="shared" si="2"/>
        <v xml:space="preserve">        Parcelacion la Acuarela Lote numero 18</v>
      </c>
      <c r="AH17" t="s">
        <v>61</v>
      </c>
      <c r="AI17" t="s">
        <v>61</v>
      </c>
      <c r="AJ17" s="25" t="s">
        <v>91</v>
      </c>
      <c r="AK17" s="25" t="s">
        <v>91</v>
      </c>
      <c r="AO17" s="25">
        <v>12</v>
      </c>
      <c r="AP17" s="34">
        <v>42387</v>
      </c>
      <c r="AQ17" s="34">
        <v>42565</v>
      </c>
      <c r="AR17" s="46"/>
      <c r="AT17" s="25" t="s">
        <v>15</v>
      </c>
    </row>
    <row r="18" spans="1:83">
      <c r="A18" t="s">
        <v>9703</v>
      </c>
      <c r="B18" s="78" t="s">
        <v>9704</v>
      </c>
      <c r="C18" s="25" t="s">
        <v>94</v>
      </c>
      <c r="F18" s="25" t="s">
        <v>9705</v>
      </c>
      <c r="G18" t="s">
        <v>9706</v>
      </c>
      <c r="H18" t="s">
        <v>9707</v>
      </c>
      <c r="I18" s="25" t="s">
        <v>63</v>
      </c>
      <c r="J18" s="25">
        <v>27</v>
      </c>
      <c r="K18" s="25" t="s">
        <v>83</v>
      </c>
      <c r="M18" s="25">
        <v>36</v>
      </c>
      <c r="N18" s="25" t="s">
        <v>170</v>
      </c>
      <c r="O18" s="25">
        <v>201</v>
      </c>
      <c r="P18" s="25" t="s">
        <v>66</v>
      </c>
      <c r="S18" s="25" t="str">
        <f t="shared" si="1"/>
        <v xml:space="preserve">KR 27 A  36 D 201 SUR  </v>
      </c>
      <c r="T18" s="46">
        <v>8162639</v>
      </c>
      <c r="U18" s="25">
        <v>3016907059</v>
      </c>
      <c r="V18" t="s">
        <v>9708</v>
      </c>
      <c r="AF18" s="25" t="s">
        <v>9709</v>
      </c>
      <c r="AG18" s="25" t="str">
        <f t="shared" si="2"/>
        <v xml:space="preserve">        Frente a Balcones de tierra Linda</v>
      </c>
      <c r="AH18" t="s">
        <v>61</v>
      </c>
      <c r="AI18" t="s">
        <v>61</v>
      </c>
      <c r="AJ18" s="25" t="s">
        <v>347</v>
      </c>
      <c r="AO18" s="25">
        <v>10</v>
      </c>
      <c r="AP18" s="34">
        <v>42391</v>
      </c>
      <c r="AQ18" s="34">
        <v>42591</v>
      </c>
      <c r="AR18" s="46"/>
      <c r="AT18" s="25" t="s">
        <v>15</v>
      </c>
      <c r="AU18" s="25" t="s">
        <v>9710</v>
      </c>
      <c r="AV18" s="38">
        <v>42396</v>
      </c>
      <c r="AW18" s="37" t="s">
        <v>7375</v>
      </c>
      <c r="AX18" s="38">
        <v>42396</v>
      </c>
    </row>
    <row r="19" spans="1:83">
      <c r="A19" t="s">
        <v>9711</v>
      </c>
      <c r="B19" s="78">
        <v>364008</v>
      </c>
      <c r="C19" s="25" t="s">
        <v>3591</v>
      </c>
      <c r="G19" t="s">
        <v>9712</v>
      </c>
      <c r="H19" t="s">
        <v>9713</v>
      </c>
      <c r="I19" s="25" t="s">
        <v>63</v>
      </c>
      <c r="J19" s="25">
        <v>47</v>
      </c>
      <c r="K19" s="25" t="s">
        <v>104</v>
      </c>
      <c r="M19" s="25">
        <v>25</v>
      </c>
      <c r="N19" s="25" t="s">
        <v>83</v>
      </c>
      <c r="O19" s="25">
        <v>37</v>
      </c>
      <c r="P19" s="25" t="s">
        <v>66</v>
      </c>
      <c r="R19" s="25" t="s">
        <v>9714</v>
      </c>
      <c r="S19" s="25" t="str">
        <f t="shared" si="1"/>
        <v>KR 47 B  25 A 37 SUR  Torre 3 Apto 303</v>
      </c>
      <c r="T19" s="46">
        <v>8354582</v>
      </c>
      <c r="U19" s="25" t="s">
        <v>9715</v>
      </c>
      <c r="V19" t="s">
        <v>9716</v>
      </c>
      <c r="W19" s="25" t="s">
        <v>63</v>
      </c>
      <c r="X19" s="25">
        <v>46</v>
      </c>
      <c r="AA19" s="25">
        <v>25</v>
      </c>
      <c r="AC19" s="25">
        <v>32</v>
      </c>
      <c r="AD19" s="25" t="s">
        <v>66</v>
      </c>
      <c r="AE19" s="25" t="s">
        <v>9119</v>
      </c>
      <c r="AG19" s="25" t="str">
        <f t="shared" si="2"/>
        <v>KR 46   25  32 SUR Casa 50</v>
      </c>
      <c r="AH19" t="s">
        <v>61</v>
      </c>
      <c r="AI19" t="s">
        <v>61</v>
      </c>
      <c r="AJ19" s="25" t="s">
        <v>374</v>
      </c>
      <c r="AO19" s="25">
        <v>4</v>
      </c>
      <c r="AP19" s="34">
        <v>42391</v>
      </c>
      <c r="AQ19" s="34">
        <v>42480</v>
      </c>
      <c r="AR19" s="46"/>
      <c r="AT19" s="25" t="s">
        <v>15</v>
      </c>
      <c r="AV19" s="38"/>
      <c r="AX19" s="38"/>
    </row>
    <row r="20" spans="1:83">
      <c r="A20" t="s">
        <v>9717</v>
      </c>
      <c r="B20" s="78">
        <v>363955</v>
      </c>
      <c r="C20" s="25" t="s">
        <v>3591</v>
      </c>
      <c r="G20" t="s">
        <v>9718</v>
      </c>
      <c r="H20" t="s">
        <v>9719</v>
      </c>
      <c r="R20" s="25" t="s">
        <v>7524</v>
      </c>
      <c r="S20" s="25" t="str">
        <f t="shared" si="1"/>
        <v xml:space="preserve">         Vereda el Vallano</v>
      </c>
      <c r="T20" s="46">
        <v>8343424</v>
      </c>
      <c r="U20" s="25">
        <v>3192344114</v>
      </c>
      <c r="V20" t="s">
        <v>9720</v>
      </c>
      <c r="AF20" s="25" t="s">
        <v>7524</v>
      </c>
      <c r="AG20" s="25" t="str">
        <f t="shared" si="2"/>
        <v xml:space="preserve">        Vereda el Vallano</v>
      </c>
      <c r="AH20" t="s">
        <v>61</v>
      </c>
      <c r="AI20" t="s">
        <v>61</v>
      </c>
      <c r="AJ20" s="25" t="s">
        <v>191</v>
      </c>
      <c r="AK20" s="25" t="s">
        <v>191</v>
      </c>
      <c r="AO20" s="25">
        <v>11</v>
      </c>
      <c r="AP20" s="34">
        <v>42391</v>
      </c>
      <c r="AQ20" s="34">
        <v>42389</v>
      </c>
      <c r="AR20" s="46"/>
      <c r="AT20" s="25" t="s">
        <v>15</v>
      </c>
      <c r="AU20" s="25" t="s">
        <v>9721</v>
      </c>
      <c r="AV20" s="38"/>
      <c r="AX20" s="38"/>
    </row>
    <row r="21" spans="1:83">
      <c r="A21" t="s">
        <v>9722</v>
      </c>
      <c r="B21" s="78">
        <v>363486</v>
      </c>
      <c r="C21" s="25" t="s">
        <v>3591</v>
      </c>
      <c r="G21" t="s">
        <v>9723</v>
      </c>
      <c r="H21" t="s">
        <v>9724</v>
      </c>
      <c r="I21" s="25" t="s">
        <v>289</v>
      </c>
      <c r="J21" s="25">
        <v>29</v>
      </c>
      <c r="M21" s="25">
        <v>34</v>
      </c>
      <c r="N21" s="25" t="s">
        <v>72</v>
      </c>
      <c r="O21" s="25">
        <v>81</v>
      </c>
      <c r="P21" s="25" t="s">
        <v>66</v>
      </c>
      <c r="R21" s="25" t="s">
        <v>9725</v>
      </c>
      <c r="S21" s="25" t="str">
        <f t="shared" si="1"/>
        <v>DG 29   34 F 81 SUR  Apto 407</v>
      </c>
      <c r="T21" s="46">
        <v>1037659277</v>
      </c>
      <c r="U21" s="25">
        <v>5981171</v>
      </c>
      <c r="V21" t="s">
        <v>82</v>
      </c>
      <c r="W21" s="25" t="s">
        <v>289</v>
      </c>
      <c r="X21" s="25">
        <v>29</v>
      </c>
      <c r="AA21" s="25">
        <v>34</v>
      </c>
      <c r="AB21" s="25" t="s">
        <v>72</v>
      </c>
      <c r="AC21" s="25">
        <v>81</v>
      </c>
      <c r="AD21" s="25" t="s">
        <v>66</v>
      </c>
      <c r="AF21" s="25" t="s">
        <v>9725</v>
      </c>
      <c r="AG21" s="25" t="str">
        <f t="shared" si="2"/>
        <v>DG 29   34 F 81 SUR Apto 407</v>
      </c>
      <c r="AH21" s="46" t="s">
        <v>61</v>
      </c>
      <c r="AI21" s="25" t="s">
        <v>61</v>
      </c>
      <c r="AJ21" s="25" t="s">
        <v>262</v>
      </c>
      <c r="AO21" s="25">
        <v>3</v>
      </c>
      <c r="AP21" s="34">
        <v>42391</v>
      </c>
      <c r="AQ21" s="34">
        <v>42523</v>
      </c>
      <c r="AR21" s="46"/>
      <c r="AT21" s="25" t="s">
        <v>15</v>
      </c>
      <c r="AV21" s="38"/>
      <c r="AX21" s="38"/>
      <c r="AY21" s="38"/>
      <c r="BA21" s="38"/>
    </row>
    <row r="22" spans="1:83">
      <c r="A22" t="s">
        <v>9726</v>
      </c>
      <c r="B22" s="78">
        <v>363798</v>
      </c>
      <c r="C22" s="25" t="s">
        <v>3591</v>
      </c>
      <c r="G22" t="s">
        <v>9727</v>
      </c>
      <c r="H22" t="s">
        <v>9728</v>
      </c>
      <c r="I22" s="25" t="s">
        <v>63</v>
      </c>
      <c r="J22" s="25">
        <v>36</v>
      </c>
      <c r="K22" s="25" t="s">
        <v>104</v>
      </c>
      <c r="M22" s="25">
        <v>40</v>
      </c>
      <c r="N22" s="25" t="s">
        <v>298</v>
      </c>
      <c r="O22" s="25">
        <v>8</v>
      </c>
      <c r="P22" s="25" t="s">
        <v>66</v>
      </c>
      <c r="S22" s="25" t="str">
        <f t="shared" si="1"/>
        <v xml:space="preserve">KR 36 B  40 AA 8 SUR  </v>
      </c>
      <c r="T22" s="46">
        <v>8032648</v>
      </c>
      <c r="U22" s="25">
        <v>3313768</v>
      </c>
      <c r="V22" t="s">
        <v>9729</v>
      </c>
      <c r="W22" s="25" t="s">
        <v>63</v>
      </c>
      <c r="X22" s="25">
        <v>36</v>
      </c>
      <c r="Y22" s="25" t="s">
        <v>104</v>
      </c>
      <c r="AA22" s="25">
        <v>40</v>
      </c>
      <c r="AB22" s="25" t="s">
        <v>298</v>
      </c>
      <c r="AC22" s="25">
        <v>45</v>
      </c>
      <c r="AD22" s="25" t="s">
        <v>66</v>
      </c>
      <c r="AG22" s="25" t="str">
        <f t="shared" si="2"/>
        <v xml:space="preserve">KR 36 B  40 AA 45 SUR </v>
      </c>
      <c r="AH22" t="s">
        <v>61</v>
      </c>
      <c r="AI22" s="25" t="s">
        <v>61</v>
      </c>
      <c r="AJ22" s="25" t="s">
        <v>67</v>
      </c>
      <c r="AO22" s="25">
        <v>7</v>
      </c>
      <c r="AP22" s="34">
        <v>42391</v>
      </c>
      <c r="AQ22" s="34">
        <v>42420</v>
      </c>
      <c r="AR22" s="46"/>
      <c r="AT22" s="25" t="s">
        <v>15</v>
      </c>
      <c r="AV22" s="38"/>
    </row>
    <row r="23" spans="1:83">
      <c r="A23" t="s">
        <v>9730</v>
      </c>
      <c r="B23" s="78">
        <v>363799</v>
      </c>
      <c r="C23" s="25" t="s">
        <v>125</v>
      </c>
      <c r="G23" t="s">
        <v>9731</v>
      </c>
      <c r="H23" t="s">
        <v>231</v>
      </c>
      <c r="R23" s="25" t="s">
        <v>9732</v>
      </c>
      <c r="S23" s="25" t="str">
        <f t="shared" si="1"/>
        <v xml:space="preserve">         Palmanova</v>
      </c>
      <c r="T23" s="25" t="s">
        <v>61</v>
      </c>
      <c r="U23" s="25" t="s">
        <v>61</v>
      </c>
      <c r="V23" s="25" t="s">
        <v>9733</v>
      </c>
      <c r="W23" s="25" t="s">
        <v>63</v>
      </c>
      <c r="X23" s="25">
        <v>45</v>
      </c>
      <c r="Y23" s="25" t="s">
        <v>104</v>
      </c>
      <c r="AA23" s="25">
        <v>29</v>
      </c>
      <c r="AC23" s="25">
        <v>56</v>
      </c>
      <c r="AD23" s="25" t="s">
        <v>66</v>
      </c>
      <c r="AF23" s="25" t="s">
        <v>9517</v>
      </c>
      <c r="AG23" s="25" t="str">
        <f t="shared" si="2"/>
        <v>KR 45 B  29  56 SUR parqueadero</v>
      </c>
      <c r="AH23" t="s">
        <v>61</v>
      </c>
      <c r="AI23" t="s">
        <v>61</v>
      </c>
      <c r="AJ23" s="25" t="s">
        <v>404</v>
      </c>
      <c r="AO23" s="25">
        <v>2</v>
      </c>
      <c r="AP23" s="34">
        <v>42391</v>
      </c>
      <c r="AQ23" s="34">
        <v>42508</v>
      </c>
      <c r="AR23" s="46"/>
      <c r="AT23" s="25" t="s">
        <v>15</v>
      </c>
    </row>
    <row r="24" spans="1:83">
      <c r="A24" t="s">
        <v>9734</v>
      </c>
      <c r="B24" s="78" t="s">
        <v>9735</v>
      </c>
      <c r="C24" s="25" t="s">
        <v>125</v>
      </c>
      <c r="G24" t="s">
        <v>9736</v>
      </c>
      <c r="H24" t="s">
        <v>9737</v>
      </c>
      <c r="R24" s="25" t="s">
        <v>9738</v>
      </c>
      <c r="S24" s="25" t="str">
        <f>CONCATENATE(I24," ",J24," ",K24," ",L24," ",M24," ",N24," ",O24," ",P24," ",Q24," ",R24)</f>
        <v xml:space="preserve">         Baressi</v>
      </c>
      <c r="U24" s="25" t="s">
        <v>9739</v>
      </c>
      <c r="V24" s="25" t="s">
        <v>9740</v>
      </c>
      <c r="W24" s="25" t="s">
        <v>80</v>
      </c>
      <c r="X24" s="25">
        <v>49</v>
      </c>
      <c r="Y24" s="25" t="s">
        <v>170</v>
      </c>
      <c r="Z24" s="25" t="s">
        <v>66</v>
      </c>
      <c r="AA24" s="25">
        <v>39</v>
      </c>
      <c r="AB24" s="25" t="s">
        <v>104</v>
      </c>
      <c r="AC24" s="25">
        <v>240</v>
      </c>
      <c r="AD24" s="25" t="s">
        <v>66</v>
      </c>
      <c r="AG24" s="25" t="str">
        <f t="shared" si="2"/>
        <v xml:space="preserve">CL 49 D SUR 39 B 240 SUR </v>
      </c>
      <c r="AH24" t="s">
        <v>61</v>
      </c>
      <c r="AI24" t="s">
        <v>9741</v>
      </c>
      <c r="AJ24" s="25" t="s">
        <v>225</v>
      </c>
      <c r="AO24" s="25">
        <v>7</v>
      </c>
      <c r="AP24" s="34">
        <v>42391</v>
      </c>
      <c r="AQ24" s="34">
        <v>42381</v>
      </c>
      <c r="AR24" s="46"/>
      <c r="AT24" s="25" t="s">
        <v>15</v>
      </c>
      <c r="AV24" s="38"/>
    </row>
    <row r="25" spans="1:83">
      <c r="A25" t="s">
        <v>9742</v>
      </c>
      <c r="B25" s="78">
        <v>364226</v>
      </c>
      <c r="C25" s="25" t="s">
        <v>3928</v>
      </c>
      <c r="D25" s="25" t="s">
        <v>58</v>
      </c>
      <c r="G25" t="s">
        <v>9743</v>
      </c>
      <c r="H25" t="s">
        <v>9744</v>
      </c>
      <c r="R25" s="25" t="s">
        <v>9745</v>
      </c>
      <c r="S25" s="25" t="str">
        <f>CONCATENATE(I25," ",J25," ",K25," ",L25," ",M25," ",N25," ",O25," ",P25," ",Q25," ",R25)</f>
        <v xml:space="preserve">         Urbanizacion Señorial B. 1.3</v>
      </c>
      <c r="T25" s="25" t="s">
        <v>61</v>
      </c>
      <c r="U25" s="25" t="s">
        <v>61</v>
      </c>
      <c r="V25" s="25" t="s">
        <v>9746</v>
      </c>
      <c r="AF25" s="25" t="s">
        <v>9747</v>
      </c>
      <c r="AG25" s="25" t="str">
        <f t="shared" si="2"/>
        <v xml:space="preserve">        Señorial Apartamento 103 B. 1.3</v>
      </c>
      <c r="AH25" t="s">
        <v>61</v>
      </c>
      <c r="AI25" t="s">
        <v>61</v>
      </c>
      <c r="AJ25" s="25" t="s">
        <v>225</v>
      </c>
      <c r="AO25" s="25">
        <v>7</v>
      </c>
      <c r="AP25" s="34">
        <v>42391</v>
      </c>
      <c r="AQ25" s="34">
        <v>42508</v>
      </c>
      <c r="AR25" s="46"/>
      <c r="AT25" s="25" t="s">
        <v>15</v>
      </c>
      <c r="AV25" s="38"/>
      <c r="AX25" s="38"/>
    </row>
    <row r="26" spans="1:83">
      <c r="A26" t="s">
        <v>9748</v>
      </c>
      <c r="B26" s="78">
        <v>364304</v>
      </c>
      <c r="C26" s="25" t="s">
        <v>94</v>
      </c>
      <c r="G26" t="s">
        <v>9749</v>
      </c>
      <c r="H26" t="s">
        <v>231</v>
      </c>
      <c r="S26" s="25" t="str">
        <f t="shared" si="1"/>
        <v xml:space="preserve">         </v>
      </c>
      <c r="V26" s="25" t="s">
        <v>9750</v>
      </c>
      <c r="W26" s="25" t="s">
        <v>80</v>
      </c>
      <c r="X26" s="25">
        <v>24</v>
      </c>
      <c r="Z26" s="25" t="s">
        <v>66</v>
      </c>
      <c r="AA26" s="25">
        <v>38</v>
      </c>
      <c r="AC26" s="25">
        <v>5</v>
      </c>
      <c r="AF26" s="25" t="s">
        <v>9751</v>
      </c>
      <c r="AG26" s="25" t="str">
        <f t="shared" si="2"/>
        <v>CL 24  SUR 38  5  Loma de los benedictinos</v>
      </c>
      <c r="AH26" s="46" t="s">
        <v>61</v>
      </c>
      <c r="AI26" t="s">
        <v>61</v>
      </c>
      <c r="AJ26" s="25" t="s">
        <v>243</v>
      </c>
      <c r="AO26" s="25">
        <v>3</v>
      </c>
      <c r="AP26" s="34">
        <v>42391</v>
      </c>
      <c r="AQ26" s="34">
        <v>42509</v>
      </c>
      <c r="AR26" s="46"/>
      <c r="AT26" s="25" t="s">
        <v>15</v>
      </c>
      <c r="AV26" s="38"/>
      <c r="AX26" s="38"/>
    </row>
    <row r="27" spans="1:83">
      <c r="A27" t="s">
        <v>9752</v>
      </c>
      <c r="B27" s="78">
        <v>364303</v>
      </c>
      <c r="C27" s="25" t="s">
        <v>3928</v>
      </c>
      <c r="D27" s="25" t="s">
        <v>58</v>
      </c>
      <c r="G27" t="s">
        <v>9753</v>
      </c>
      <c r="H27" t="s">
        <v>9754</v>
      </c>
      <c r="I27" s="25" t="s">
        <v>80</v>
      </c>
      <c r="J27" s="25">
        <v>40</v>
      </c>
      <c r="K27" s="25" t="s">
        <v>83</v>
      </c>
      <c r="L27" s="25" t="s">
        <v>66</v>
      </c>
      <c r="M27" s="25">
        <v>25</v>
      </c>
      <c r="N27" s="25" t="s">
        <v>298</v>
      </c>
      <c r="O27" s="25">
        <v>135</v>
      </c>
      <c r="R27" s="25" t="s">
        <v>9755</v>
      </c>
      <c r="S27" s="25" t="str">
        <f t="shared" si="1"/>
        <v>CL 40 A SUR 25 AA 135   Frente a Aguassi</v>
      </c>
      <c r="T27" s="25">
        <v>98550924</v>
      </c>
      <c r="U27" s="25">
        <v>6012157</v>
      </c>
      <c r="V27" s="25" t="s">
        <v>9756</v>
      </c>
      <c r="W27" s="25" t="s">
        <v>80</v>
      </c>
      <c r="X27" s="25">
        <v>40</v>
      </c>
      <c r="Y27" s="25" t="s">
        <v>83</v>
      </c>
      <c r="Z27" s="25" t="s">
        <v>66</v>
      </c>
      <c r="AA27" s="25">
        <v>25</v>
      </c>
      <c r="AB27" s="25" t="s">
        <v>298</v>
      </c>
      <c r="AC27" s="25">
        <v>135</v>
      </c>
      <c r="AF27" s="25" t="s">
        <v>9757</v>
      </c>
      <c r="AG27" s="25" t="str">
        <f t="shared" si="2"/>
        <v>CL 40 A SUR 25 AA 135  Parte de atrás de esta direccion</v>
      </c>
      <c r="AH27" t="s">
        <v>61</v>
      </c>
      <c r="AI27" t="s">
        <v>61</v>
      </c>
      <c r="AJ27" s="25" t="s">
        <v>3675</v>
      </c>
      <c r="AO27" s="25">
        <v>6</v>
      </c>
      <c r="AP27" s="34">
        <v>42391</v>
      </c>
      <c r="AQ27" s="34">
        <v>42509</v>
      </c>
      <c r="AR27" s="46"/>
      <c r="AT27" s="25" t="s">
        <v>15</v>
      </c>
      <c r="AV27" s="38"/>
      <c r="AX27" s="38"/>
    </row>
    <row r="28" spans="1:83">
      <c r="A28" t="s">
        <v>9758</v>
      </c>
      <c r="B28" s="78">
        <v>363698</v>
      </c>
      <c r="D28" s="25" t="s">
        <v>286</v>
      </c>
      <c r="G28" t="s">
        <v>9759</v>
      </c>
      <c r="H28" t="s">
        <v>3366</v>
      </c>
      <c r="S28" s="25" t="str">
        <f t="shared" si="1"/>
        <v xml:space="preserve">         </v>
      </c>
      <c r="V28" s="25" t="s">
        <v>9760</v>
      </c>
      <c r="W28" s="25" t="s">
        <v>63</v>
      </c>
      <c r="X28" s="25">
        <v>24</v>
      </c>
      <c r="Y28" s="25" t="s">
        <v>81</v>
      </c>
      <c r="AA28" s="25">
        <v>40</v>
      </c>
      <c r="AB28" s="25" t="s">
        <v>1235</v>
      </c>
      <c r="AC28" s="25">
        <v>48</v>
      </c>
      <c r="AD28" s="25" t="s">
        <v>66</v>
      </c>
      <c r="AG28" s="25" t="str">
        <f t="shared" si="2"/>
        <v xml:space="preserve">KR 24 C  40 FF 48 SUR </v>
      </c>
      <c r="AH28" s="25">
        <v>9000867209</v>
      </c>
      <c r="AI28" t="s">
        <v>9761</v>
      </c>
      <c r="AJ28" s="25" t="s">
        <v>3675</v>
      </c>
      <c r="AO28" s="25">
        <v>6</v>
      </c>
      <c r="AP28" s="34">
        <v>42391</v>
      </c>
      <c r="AQ28" s="34">
        <v>42390</v>
      </c>
      <c r="AR28" s="46"/>
      <c r="AT28" s="25" t="s">
        <v>15</v>
      </c>
      <c r="AV28" s="38"/>
      <c r="AX28" s="38"/>
      <c r="CE28" s="38"/>
    </row>
    <row r="29" spans="1:83">
      <c r="A29" t="s">
        <v>9762</v>
      </c>
      <c r="B29" s="78" t="s">
        <v>9763</v>
      </c>
      <c r="C29" s="25" t="s">
        <v>3538</v>
      </c>
      <c r="G29" t="s">
        <v>9764</v>
      </c>
      <c r="H29" t="s">
        <v>9765</v>
      </c>
      <c r="S29" s="25" t="str">
        <f t="shared" si="1"/>
        <v xml:space="preserve">         </v>
      </c>
      <c r="T29" s="25" t="s">
        <v>9766</v>
      </c>
      <c r="U29" s="25" t="s">
        <v>9767</v>
      </c>
      <c r="V29" s="25" t="s">
        <v>9768</v>
      </c>
      <c r="AF29" s="25" t="s">
        <v>9769</v>
      </c>
      <c r="AG29" s="25" t="str">
        <f t="shared" si="2"/>
        <v xml:space="preserve">        Vecina colindante con la urbanizacion vientos de Aragon</v>
      </c>
      <c r="AH29" s="25" t="s">
        <v>9770</v>
      </c>
      <c r="AI29">
        <v>3113502013</v>
      </c>
      <c r="AJ29" s="25" t="s">
        <v>243</v>
      </c>
      <c r="AO29" s="25">
        <v>2</v>
      </c>
      <c r="AP29" s="34">
        <v>42391</v>
      </c>
      <c r="AQ29" s="34">
        <v>42418</v>
      </c>
      <c r="AR29" s="46"/>
      <c r="AT29" s="25" t="s">
        <v>15</v>
      </c>
      <c r="AV29" s="38"/>
      <c r="AX29" s="38"/>
    </row>
    <row r="30" spans="1:83">
      <c r="A30" t="s">
        <v>9771</v>
      </c>
      <c r="B30" s="78">
        <v>364438</v>
      </c>
      <c r="C30" s="25" t="s">
        <v>94</v>
      </c>
      <c r="G30" t="s">
        <v>9772</v>
      </c>
      <c r="H30" t="s">
        <v>9773</v>
      </c>
      <c r="I30" s="25" t="s">
        <v>63</v>
      </c>
      <c r="J30" s="25">
        <v>42</v>
      </c>
      <c r="K30" s="25" t="s">
        <v>170</v>
      </c>
      <c r="M30" s="25">
        <v>50</v>
      </c>
      <c r="O30" s="25">
        <v>40</v>
      </c>
      <c r="P30" s="25" t="s">
        <v>66</v>
      </c>
      <c r="R30" s="25" t="s">
        <v>9774</v>
      </c>
      <c r="S30" s="25" t="str">
        <f t="shared" si="1"/>
        <v>KR 42 D  50  40 SUR  Casa 157 Urb. Valle Jardin</v>
      </c>
      <c r="T30" s="25">
        <v>51738432</v>
      </c>
      <c r="U30" s="25">
        <v>5788983</v>
      </c>
      <c r="V30" s="25" t="s">
        <v>9775</v>
      </c>
      <c r="W30" s="25" t="s">
        <v>63</v>
      </c>
      <c r="X30" s="25">
        <v>42</v>
      </c>
      <c r="Y30" s="25" t="s">
        <v>170</v>
      </c>
      <c r="AA30" s="25">
        <v>50</v>
      </c>
      <c r="AC30" s="25">
        <v>40</v>
      </c>
      <c r="AD30" s="25" t="s">
        <v>66</v>
      </c>
      <c r="AF30" s="25" t="s">
        <v>9774</v>
      </c>
      <c r="AG30" s="25" t="str">
        <f t="shared" si="2"/>
        <v>KR 42 D  50  40 SUR Casa 157 Urb. Valle Jardin</v>
      </c>
      <c r="AH30" s="46" t="s">
        <v>61</v>
      </c>
      <c r="AI30" s="25" t="s">
        <v>61</v>
      </c>
      <c r="AJ30" s="25" t="s">
        <v>1696</v>
      </c>
      <c r="AO30" s="25">
        <v>8</v>
      </c>
      <c r="AP30" s="34">
        <v>42391</v>
      </c>
      <c r="AQ30" s="34">
        <v>42513</v>
      </c>
      <c r="AR30" s="46"/>
      <c r="AT30" s="25" t="s">
        <v>15</v>
      </c>
      <c r="AV30" s="38"/>
      <c r="AX30" s="38"/>
      <c r="CE30" s="38"/>
    </row>
    <row r="31" spans="1:83">
      <c r="A31" t="s">
        <v>9776</v>
      </c>
      <c r="B31" s="78">
        <v>364331</v>
      </c>
      <c r="C31" s="25" t="s">
        <v>94</v>
      </c>
      <c r="D31" s="25" t="s">
        <v>286</v>
      </c>
      <c r="G31" t="s">
        <v>9777</v>
      </c>
      <c r="H31" t="s">
        <v>9778</v>
      </c>
      <c r="R31" s="25" t="s">
        <v>9779</v>
      </c>
      <c r="S31" s="25" t="str">
        <f t="shared" si="1"/>
        <v xml:space="preserve">         Unidad residencial Alta Monte</v>
      </c>
      <c r="T31" s="46" t="s">
        <v>61</v>
      </c>
      <c r="U31" s="25">
        <v>3144543700</v>
      </c>
      <c r="V31" s="25" t="s">
        <v>9780</v>
      </c>
      <c r="AF31" s="25" t="s">
        <v>9781</v>
      </c>
      <c r="AG31" s="25" t="str">
        <f t="shared" si="2"/>
        <v xml:space="preserve">        Contiguo a la Casona</v>
      </c>
      <c r="AH31" s="25" t="s">
        <v>61</v>
      </c>
      <c r="AI31" s="25" t="s">
        <v>61</v>
      </c>
      <c r="AJ31" s="25" t="s">
        <v>374</v>
      </c>
      <c r="AO31" s="25">
        <v>4</v>
      </c>
      <c r="AP31" s="34">
        <v>42391</v>
      </c>
      <c r="AQ31" s="34">
        <v>42415</v>
      </c>
      <c r="AR31" s="46"/>
      <c r="AT31" s="25" t="s">
        <v>15</v>
      </c>
    </row>
    <row r="32" spans="1:83">
      <c r="A32" t="s">
        <v>9782</v>
      </c>
      <c r="B32" s="78">
        <v>364634</v>
      </c>
      <c r="D32" s="25" t="s">
        <v>58</v>
      </c>
      <c r="G32" t="s">
        <v>9783</v>
      </c>
      <c r="H32" t="s">
        <v>231</v>
      </c>
      <c r="S32" s="25" t="str">
        <f t="shared" si="1"/>
        <v xml:space="preserve">         </v>
      </c>
      <c r="T32" s="46" t="s">
        <v>61</v>
      </c>
      <c r="U32" s="25" t="s">
        <v>61</v>
      </c>
      <c r="V32" s="25" t="s">
        <v>9784</v>
      </c>
      <c r="W32" s="25" t="s">
        <v>80</v>
      </c>
      <c r="X32" s="25">
        <v>48</v>
      </c>
      <c r="Y32" s="25" t="s">
        <v>744</v>
      </c>
      <c r="Z32" s="25" t="s">
        <v>66</v>
      </c>
      <c r="AA32" s="25">
        <v>42</v>
      </c>
      <c r="AB32" s="25" t="s">
        <v>198</v>
      </c>
      <c r="AC32" s="25">
        <v>11</v>
      </c>
      <c r="AF32" s="25" t="s">
        <v>9785</v>
      </c>
      <c r="AG32" s="25" t="str">
        <f>CONCATENATE(W32," ",X32," ",Y32," ",Z32," ",AA32," ",AB32," ",AC32," ",AD32," ",AE32,AF32)</f>
        <v>CL 48 CC SUR 42 BB 11  B. 1.3 Apto 101</v>
      </c>
      <c r="AH32" s="25" t="s">
        <v>61</v>
      </c>
      <c r="AI32" s="25" t="s">
        <v>61</v>
      </c>
      <c r="AJ32" s="25" t="s">
        <v>225</v>
      </c>
      <c r="AO32" s="25">
        <v>7</v>
      </c>
      <c r="AP32" s="34">
        <v>42394</v>
      </c>
      <c r="AQ32" s="34">
        <v>42393</v>
      </c>
      <c r="AR32" s="46"/>
      <c r="AT32" s="25" t="s">
        <v>15</v>
      </c>
      <c r="AU32" s="25" t="s">
        <v>9786</v>
      </c>
    </row>
    <row r="33" spans="1:83">
      <c r="A33" t="s">
        <v>9787</v>
      </c>
      <c r="B33" s="78">
        <v>364623</v>
      </c>
      <c r="C33" s="25" t="s">
        <v>3686</v>
      </c>
      <c r="G33" t="s">
        <v>9788</v>
      </c>
      <c r="H33" t="s">
        <v>9789</v>
      </c>
      <c r="I33" s="25" t="s">
        <v>63</v>
      </c>
      <c r="J33" s="25">
        <v>45</v>
      </c>
      <c r="K33" s="25" t="s">
        <v>83</v>
      </c>
      <c r="M33" s="25">
        <v>34</v>
      </c>
      <c r="O33" s="25">
        <v>47</v>
      </c>
      <c r="P33" s="25" t="s">
        <v>66</v>
      </c>
      <c r="S33" s="25" t="str">
        <f t="shared" si="1"/>
        <v xml:space="preserve">KR 45 A  34  47 SUR  </v>
      </c>
      <c r="T33" s="25">
        <v>70048801</v>
      </c>
      <c r="U33" s="25" t="s">
        <v>61</v>
      </c>
      <c r="V33" s="25" t="s">
        <v>9790</v>
      </c>
      <c r="W33" s="25" t="s">
        <v>63</v>
      </c>
      <c r="X33" s="25">
        <v>45</v>
      </c>
      <c r="Y33" s="25" t="s">
        <v>83</v>
      </c>
      <c r="AA33" s="25">
        <v>34</v>
      </c>
      <c r="AC33" s="25">
        <v>47</v>
      </c>
      <c r="AD33" s="25" t="s">
        <v>66</v>
      </c>
      <c r="AF33" s="25" t="s">
        <v>9130</v>
      </c>
      <c r="AG33" s="25" t="str">
        <f t="shared" si="2"/>
        <v>KR 45 A  34  47 SUR Portal del cerro</v>
      </c>
      <c r="AH33" s="46" t="s">
        <v>61</v>
      </c>
      <c r="AI33" s="25" t="s">
        <v>61</v>
      </c>
      <c r="AJ33" s="25" t="s">
        <v>841</v>
      </c>
      <c r="AO33" s="25">
        <v>2</v>
      </c>
      <c r="AP33" s="34">
        <v>42394</v>
      </c>
      <c r="AQ33" s="34">
        <v>42508</v>
      </c>
      <c r="AR33" s="46"/>
      <c r="AT33" s="25" t="s">
        <v>15</v>
      </c>
      <c r="AU33" s="25" t="s">
        <v>9791</v>
      </c>
      <c r="AV33" s="38"/>
      <c r="AW33" s="37" t="s">
        <v>9792</v>
      </c>
      <c r="AX33" s="38"/>
      <c r="CE33" s="38"/>
    </row>
    <row r="34" spans="1:83">
      <c r="A34" t="s">
        <v>9793</v>
      </c>
      <c r="B34" s="78">
        <v>364622</v>
      </c>
      <c r="D34" s="25" t="s">
        <v>101</v>
      </c>
      <c r="G34" t="s">
        <v>9794</v>
      </c>
      <c r="H34" t="s">
        <v>231</v>
      </c>
      <c r="S34" s="25" t="str">
        <f t="shared" si="1"/>
        <v xml:space="preserve">         </v>
      </c>
      <c r="V34" s="25" t="s">
        <v>82</v>
      </c>
      <c r="W34" s="25" t="s">
        <v>80</v>
      </c>
      <c r="X34" s="25">
        <v>36</v>
      </c>
      <c r="Z34" s="25" t="s">
        <v>66</v>
      </c>
      <c r="AA34" s="25">
        <v>22</v>
      </c>
      <c r="AC34" s="25">
        <v>4</v>
      </c>
      <c r="AG34" s="25" t="str">
        <f t="shared" si="2"/>
        <v xml:space="preserve">CL 36  SUR 22  4  </v>
      </c>
      <c r="AH34" s="25" t="s">
        <v>61</v>
      </c>
      <c r="AI34" s="25" t="s">
        <v>61</v>
      </c>
      <c r="AJ34" s="25" t="s">
        <v>397</v>
      </c>
      <c r="AO34" s="25">
        <v>5</v>
      </c>
      <c r="AP34" s="34">
        <v>42394</v>
      </c>
      <c r="AQ34" s="34">
        <v>42394</v>
      </c>
      <c r="AR34" s="46"/>
      <c r="AT34" s="25" t="s">
        <v>15</v>
      </c>
    </row>
    <row r="35" spans="1:83">
      <c r="A35" t="s">
        <v>9795</v>
      </c>
      <c r="B35" s="78">
        <v>359464</v>
      </c>
      <c r="C35" s="25" t="s">
        <v>3591</v>
      </c>
      <c r="G35" t="s">
        <v>9796</v>
      </c>
      <c r="H35" t="s">
        <v>9797</v>
      </c>
      <c r="R35" s="25" t="s">
        <v>9798</v>
      </c>
      <c r="S35" s="25" t="str">
        <f t="shared" si="1"/>
        <v xml:space="preserve">         Sec. De Educacion</v>
      </c>
      <c r="T35" s="25">
        <v>32296598</v>
      </c>
      <c r="U35" s="46" t="s">
        <v>9799</v>
      </c>
      <c r="V35" s="25" t="s">
        <v>9800</v>
      </c>
      <c r="AF35" s="25" t="s">
        <v>9801</v>
      </c>
      <c r="AG35" s="25" t="str">
        <f t="shared" si="2"/>
        <v xml:space="preserve">        Finca cerca al puente de madera</v>
      </c>
      <c r="AH35" s="25" t="s">
        <v>61</v>
      </c>
      <c r="AI35" s="25" t="s">
        <v>61</v>
      </c>
      <c r="AJ35" s="25" t="s">
        <v>191</v>
      </c>
      <c r="AK35" s="25" t="s">
        <v>191</v>
      </c>
      <c r="AO35" s="25">
        <v>11</v>
      </c>
      <c r="AP35" s="34">
        <v>42396</v>
      </c>
      <c r="AQ35" s="34">
        <v>42383</v>
      </c>
      <c r="AR35" s="46"/>
      <c r="AT35" s="25" t="s">
        <v>15</v>
      </c>
    </row>
    <row r="36" spans="1:83">
      <c r="A36" t="s">
        <v>9802</v>
      </c>
      <c r="B36" s="78">
        <v>364798</v>
      </c>
      <c r="C36" s="25" t="s">
        <v>3591</v>
      </c>
      <c r="G36" t="s">
        <v>9803</v>
      </c>
      <c r="H36" t="s">
        <v>9804</v>
      </c>
      <c r="R36" s="25" t="s">
        <v>9805</v>
      </c>
      <c r="S36" s="25" t="str">
        <f>CONCATENATE(I36," ",J36," ",K36," ",L36," ",M36," ",N36," ",O36," ",P36," ",Q36," ",R36)</f>
        <v xml:space="preserve">         Calle 40 sur parque ecoturistico el salado sector el vallano</v>
      </c>
      <c r="T36" s="25">
        <v>98667894</v>
      </c>
      <c r="U36" s="46">
        <v>3333569</v>
      </c>
      <c r="V36" s="25" t="s">
        <v>9682</v>
      </c>
      <c r="AF36" s="25" t="s">
        <v>9805</v>
      </c>
      <c r="AG36" s="25" t="str">
        <f>CONCATENATE(W36," ",X36," ",Y36," ",Z36," ",AA36," ",AB36," ",AC36," ",AD36," ",AE36,AF36)</f>
        <v xml:space="preserve">        Calle 40 sur parque ecoturistico el salado sector el vallano</v>
      </c>
      <c r="AH36" s="25" t="s">
        <v>61</v>
      </c>
      <c r="AI36" s="25" t="s">
        <v>61</v>
      </c>
      <c r="AJ36" s="25" t="s">
        <v>191</v>
      </c>
      <c r="AK36" s="25" t="s">
        <v>191</v>
      </c>
      <c r="AO36" s="25">
        <v>11</v>
      </c>
      <c r="AP36" s="34">
        <v>42396</v>
      </c>
      <c r="AQ36" s="34">
        <v>42408</v>
      </c>
      <c r="AR36" s="46"/>
      <c r="AT36" s="25" t="s">
        <v>15</v>
      </c>
    </row>
    <row r="37" spans="1:83">
      <c r="A37" t="s">
        <v>9806</v>
      </c>
      <c r="B37" s="78">
        <v>361292</v>
      </c>
      <c r="C37" s="25" t="s">
        <v>3591</v>
      </c>
      <c r="G37" t="s">
        <v>9807</v>
      </c>
      <c r="H37" t="s">
        <v>9808</v>
      </c>
      <c r="I37" s="25" t="s">
        <v>80</v>
      </c>
      <c r="J37" s="25">
        <v>36</v>
      </c>
      <c r="K37" s="25" t="s">
        <v>170</v>
      </c>
      <c r="L37" s="25" t="s">
        <v>66</v>
      </c>
      <c r="M37" s="25">
        <v>24</v>
      </c>
      <c r="O37" s="25">
        <v>35</v>
      </c>
      <c r="S37" s="25" t="str">
        <f t="shared" si="1"/>
        <v xml:space="preserve">CL 36 D SUR 24  35   </v>
      </c>
      <c r="T37" s="46"/>
      <c r="U37" s="25" t="s">
        <v>9809</v>
      </c>
      <c r="V37" s="25" t="s">
        <v>9810</v>
      </c>
      <c r="W37" s="25" t="s">
        <v>80</v>
      </c>
      <c r="X37" s="25">
        <v>36</v>
      </c>
      <c r="Y37" s="25" t="s">
        <v>170</v>
      </c>
      <c r="Z37" s="25" t="s">
        <v>66</v>
      </c>
      <c r="AA37" s="25">
        <v>24</v>
      </c>
      <c r="AC37" s="25">
        <v>35</v>
      </c>
      <c r="AG37" s="25" t="str">
        <f t="shared" si="2"/>
        <v xml:space="preserve">CL 36 D SUR 24  35  </v>
      </c>
      <c r="AH37" s="25" t="s">
        <v>61</v>
      </c>
      <c r="AI37" s="25">
        <v>3148930199</v>
      </c>
      <c r="AJ37" s="25" t="s">
        <v>454</v>
      </c>
      <c r="AO37" s="25">
        <v>6</v>
      </c>
      <c r="AP37" s="34">
        <v>42396</v>
      </c>
      <c r="AQ37" s="34">
        <v>42396</v>
      </c>
      <c r="AR37" s="46"/>
      <c r="AT37" s="25" t="s">
        <v>15</v>
      </c>
      <c r="AV37" s="38"/>
      <c r="AX37" s="38"/>
      <c r="AY37" s="38"/>
      <c r="BA37" s="38"/>
    </row>
    <row r="38" spans="1:83">
      <c r="A38" t="s">
        <v>9811</v>
      </c>
      <c r="B38" s="43" t="s">
        <v>9812</v>
      </c>
      <c r="C38" s="25" t="s">
        <v>3591</v>
      </c>
      <c r="G38" t="s">
        <v>9813</v>
      </c>
      <c r="H38" t="s">
        <v>9814</v>
      </c>
      <c r="I38" s="25" t="s">
        <v>63</v>
      </c>
      <c r="J38" s="25">
        <v>24</v>
      </c>
      <c r="K38" s="25" t="s">
        <v>183</v>
      </c>
      <c r="M38" s="25">
        <v>38</v>
      </c>
      <c r="N38" s="25" t="s">
        <v>170</v>
      </c>
      <c r="O38" s="25">
        <v>16</v>
      </c>
      <c r="P38" s="25" t="s">
        <v>66</v>
      </c>
      <c r="R38" s="25">
        <v>8</v>
      </c>
      <c r="S38" s="25" t="str">
        <f t="shared" si="1"/>
        <v>KR 24 EE  38 D 16 SUR  8</v>
      </c>
      <c r="T38" s="25">
        <v>1037602251</v>
      </c>
      <c r="U38" s="25">
        <v>2713181</v>
      </c>
      <c r="V38" s="25" t="s">
        <v>9815</v>
      </c>
      <c r="W38" s="25" t="s">
        <v>63</v>
      </c>
      <c r="X38" s="25">
        <v>24</v>
      </c>
      <c r="Y38" s="25" t="s">
        <v>183</v>
      </c>
      <c r="AA38" s="25">
        <v>38</v>
      </c>
      <c r="AB38" s="25" t="s">
        <v>170</v>
      </c>
      <c r="AC38" s="25">
        <v>16</v>
      </c>
      <c r="AD38" s="25" t="s">
        <v>66</v>
      </c>
      <c r="AG38" s="25" t="str">
        <f t="shared" si="2"/>
        <v xml:space="preserve">KR 24 EE  38 D 16 SUR </v>
      </c>
      <c r="AH38" s="25" t="s">
        <v>61</v>
      </c>
      <c r="AI38" s="25" t="s">
        <v>61</v>
      </c>
      <c r="AJ38" s="25" t="s">
        <v>454</v>
      </c>
      <c r="AO38" s="25">
        <v>6</v>
      </c>
      <c r="AP38" s="34">
        <v>42374</v>
      </c>
      <c r="AQ38" s="34">
        <v>42397</v>
      </c>
      <c r="AR38" s="46"/>
      <c r="AT38" s="25" t="s">
        <v>15</v>
      </c>
    </row>
    <row r="39" spans="1:83">
      <c r="A39" t="s">
        <v>9816</v>
      </c>
      <c r="B39" s="43" t="s">
        <v>9817</v>
      </c>
      <c r="C39" s="25" t="s">
        <v>3591</v>
      </c>
      <c r="G39" t="s">
        <v>9818</v>
      </c>
      <c r="H39" t="s">
        <v>3344</v>
      </c>
      <c r="S39" s="25" t="s">
        <v>61</v>
      </c>
      <c r="T39" s="46" t="s">
        <v>61</v>
      </c>
      <c r="U39" s="25">
        <v>3394072</v>
      </c>
      <c r="V39" s="25" t="s">
        <v>9819</v>
      </c>
      <c r="AF39" s="25" t="s">
        <v>9820</v>
      </c>
      <c r="AG39" s="25" t="str">
        <f t="shared" si="2"/>
        <v xml:space="preserve">         Predio 36</v>
      </c>
      <c r="AH39" s="25">
        <v>98662612</v>
      </c>
      <c r="AI39" s="45">
        <v>31923563544</v>
      </c>
      <c r="AK39" s="25" t="s">
        <v>191</v>
      </c>
      <c r="AO39" s="25">
        <v>11</v>
      </c>
      <c r="AP39" s="34">
        <v>42397</v>
      </c>
      <c r="AQ39" s="34">
        <v>42383</v>
      </c>
      <c r="AR39" s="46"/>
      <c r="AS39" s="25" t="s">
        <v>806</v>
      </c>
      <c r="AT39" s="25" t="s">
        <v>15</v>
      </c>
      <c r="AU39" s="25" t="s">
        <v>9821</v>
      </c>
    </row>
    <row r="40" spans="1:83">
      <c r="A40" t="s">
        <v>9822</v>
      </c>
      <c r="B40" s="43">
        <v>365533</v>
      </c>
      <c r="D40" s="25" t="s">
        <v>101</v>
      </c>
      <c r="G40" t="s">
        <v>9823</v>
      </c>
      <c r="H40" t="s">
        <v>3366</v>
      </c>
      <c r="S40" s="25" t="str">
        <f t="shared" si="1"/>
        <v xml:space="preserve">         </v>
      </c>
      <c r="T40" s="46"/>
      <c r="V40" s="25" t="s">
        <v>9824</v>
      </c>
      <c r="W40" s="25" t="s">
        <v>80</v>
      </c>
      <c r="X40" s="25">
        <v>40</v>
      </c>
      <c r="Y40" s="25" t="s">
        <v>104</v>
      </c>
      <c r="Z40" s="25" t="s">
        <v>66</v>
      </c>
      <c r="AA40" s="25">
        <v>27</v>
      </c>
      <c r="AB40" s="25" t="s">
        <v>83</v>
      </c>
      <c r="AC40" s="25">
        <v>18</v>
      </c>
      <c r="AF40" s="25" t="str">
        <f t="shared" ref="AF40:AF45" si="3">CONCATENATE(W40,"",X40,"",Y40,"",Z40,"",AA40,"",AB40,"",AC40,"",AD40,AE40)</f>
        <v>CL40BSUR27A18</v>
      </c>
      <c r="AG40" s="25" t="str">
        <f t="shared" si="2"/>
        <v>CL 40 B SUR 27 A 18  CL40BSUR27A18</v>
      </c>
      <c r="AI40" s="25">
        <v>3164875078</v>
      </c>
      <c r="AJ40" s="25" t="s">
        <v>3675</v>
      </c>
      <c r="AO40" s="25">
        <v>6</v>
      </c>
      <c r="AP40" s="34">
        <v>42401</v>
      </c>
      <c r="AR40" s="46"/>
      <c r="AT40" s="25" t="s">
        <v>1735</v>
      </c>
    </row>
    <row r="41" spans="1:83">
      <c r="A41" t="s">
        <v>9825</v>
      </c>
      <c r="B41" s="43" t="s">
        <v>9826</v>
      </c>
      <c r="C41" s="25" t="s">
        <v>3591</v>
      </c>
      <c r="G41" t="s">
        <v>9827</v>
      </c>
      <c r="H41" t="s">
        <v>9828</v>
      </c>
      <c r="I41" s="25" t="s">
        <v>80</v>
      </c>
      <c r="J41" s="25">
        <v>41</v>
      </c>
      <c r="K41" s="25" t="s">
        <v>104</v>
      </c>
      <c r="L41" s="25" t="s">
        <v>66</v>
      </c>
      <c r="M41" s="25">
        <v>25</v>
      </c>
      <c r="N41" s="25" t="s">
        <v>83</v>
      </c>
      <c r="O41" s="25">
        <v>71</v>
      </c>
      <c r="R41" s="25" t="s">
        <v>9829</v>
      </c>
      <c r="S41" s="25" t="str">
        <f t="shared" si="1"/>
        <v>CL 41 B SUR 25 A 71   Interior 113 -115</v>
      </c>
      <c r="T41" s="46" t="s">
        <v>61</v>
      </c>
      <c r="U41" s="25" t="s">
        <v>61</v>
      </c>
      <c r="V41" s="25" t="s">
        <v>82</v>
      </c>
      <c r="W41" s="25" t="s">
        <v>80</v>
      </c>
      <c r="X41" s="25">
        <v>41</v>
      </c>
      <c r="Y41" s="25" t="s">
        <v>104</v>
      </c>
      <c r="Z41" s="25" t="s">
        <v>66</v>
      </c>
      <c r="AA41" s="25">
        <v>25</v>
      </c>
      <c r="AB41" s="25" t="s">
        <v>83</v>
      </c>
      <c r="AC41" s="25">
        <v>71</v>
      </c>
      <c r="AG41" s="25" t="str">
        <f t="shared" si="2"/>
        <v xml:space="preserve">CL 41 B SUR 25 A 71  </v>
      </c>
      <c r="AH41" s="25" t="s">
        <v>61</v>
      </c>
      <c r="AI41" s="25" t="s">
        <v>61</v>
      </c>
      <c r="AJ41" s="25" t="s">
        <v>322</v>
      </c>
      <c r="AO41" s="25">
        <v>6</v>
      </c>
      <c r="AP41" s="34">
        <v>42401</v>
      </c>
      <c r="AQ41" s="34">
        <v>42415</v>
      </c>
      <c r="AR41" s="46"/>
      <c r="AT41" s="25" t="s">
        <v>15</v>
      </c>
    </row>
    <row r="42" spans="1:83">
      <c r="A42" t="s">
        <v>9830</v>
      </c>
      <c r="B42" s="43" t="s">
        <v>9831</v>
      </c>
      <c r="C42" s="25" t="s">
        <v>94</v>
      </c>
      <c r="G42" t="s">
        <v>9832</v>
      </c>
      <c r="H42" t="s">
        <v>3344</v>
      </c>
      <c r="S42" s="25" t="str">
        <f t="shared" si="1"/>
        <v xml:space="preserve">         </v>
      </c>
      <c r="T42" s="46"/>
      <c r="V42" s="25" t="s">
        <v>9833</v>
      </c>
      <c r="W42" s="25" t="s">
        <v>80</v>
      </c>
      <c r="X42" s="25">
        <v>31</v>
      </c>
      <c r="Y42" s="25" t="s">
        <v>83</v>
      </c>
      <c r="Z42" s="25" t="s">
        <v>66</v>
      </c>
      <c r="AA42" s="25">
        <v>43</v>
      </c>
      <c r="AB42" s="25" t="s">
        <v>83</v>
      </c>
      <c r="AC42" s="25">
        <v>92</v>
      </c>
      <c r="AF42" s="25" t="str">
        <f t="shared" si="3"/>
        <v>CL31ASUR43A92</v>
      </c>
      <c r="AG42" s="25" t="str">
        <f t="shared" si="2"/>
        <v>CL 31 A SUR 43 A 92  CL31ASUR43A92</v>
      </c>
      <c r="AH42" s="46" t="s">
        <v>61</v>
      </c>
      <c r="AI42" s="25">
        <v>2765444</v>
      </c>
      <c r="AJ42" s="25" t="s">
        <v>615</v>
      </c>
      <c r="AO42" s="25">
        <v>2</v>
      </c>
      <c r="AP42" s="34">
        <v>42401</v>
      </c>
      <c r="AQ42" s="34">
        <v>42384</v>
      </c>
      <c r="AR42" s="46"/>
      <c r="AT42" s="25" t="s">
        <v>15</v>
      </c>
      <c r="BK42" s="38"/>
      <c r="BL42" s="38"/>
      <c r="CE42" s="38"/>
    </row>
    <row r="43" spans="1:83">
      <c r="A43" t="s">
        <v>9834</v>
      </c>
      <c r="B43" s="43">
        <v>365315</v>
      </c>
      <c r="C43" s="25" t="s">
        <v>3591</v>
      </c>
      <c r="G43" t="s">
        <v>9835</v>
      </c>
      <c r="H43" t="s">
        <v>9836</v>
      </c>
      <c r="I43" s="25" t="s">
        <v>63</v>
      </c>
      <c r="J43" s="25">
        <v>25</v>
      </c>
      <c r="K43" s="25" t="s">
        <v>104</v>
      </c>
      <c r="M43" s="25">
        <v>27</v>
      </c>
      <c r="O43" s="25">
        <v>15</v>
      </c>
      <c r="P43" s="25" t="s">
        <v>66</v>
      </c>
      <c r="S43" s="25" t="str">
        <f t="shared" si="1"/>
        <v xml:space="preserve">KR 25 B  27  15 SUR  </v>
      </c>
      <c r="T43" s="25" t="s">
        <v>61</v>
      </c>
      <c r="U43" s="25" t="s">
        <v>9837</v>
      </c>
      <c r="V43" s="25" t="s">
        <v>9838</v>
      </c>
      <c r="W43" s="25" t="s">
        <v>63</v>
      </c>
      <c r="X43" s="25">
        <v>25</v>
      </c>
      <c r="Y43" s="25" t="s">
        <v>104</v>
      </c>
      <c r="AA43" s="25">
        <v>27</v>
      </c>
      <c r="AC43" s="25">
        <v>15</v>
      </c>
      <c r="AD43" s="25" t="s">
        <v>66</v>
      </c>
      <c r="AF43" s="25" t="s">
        <v>9839</v>
      </c>
      <c r="AG43" s="25" t="str">
        <f t="shared" si="2"/>
        <v>KR 25 B  27  15 SUR Cassa 119</v>
      </c>
      <c r="AH43" s="25" t="s">
        <v>61</v>
      </c>
      <c r="AI43" s="25" t="s">
        <v>61</v>
      </c>
      <c r="AJ43" s="25" t="s">
        <v>99</v>
      </c>
      <c r="AO43" s="25">
        <v>4</v>
      </c>
      <c r="AP43" s="34">
        <v>42401</v>
      </c>
      <c r="AQ43" s="34">
        <v>42424</v>
      </c>
      <c r="AR43" s="46"/>
      <c r="AT43" s="25" t="s">
        <v>15</v>
      </c>
    </row>
    <row r="44" spans="1:83">
      <c r="A44" t="s">
        <v>9840</v>
      </c>
      <c r="B44" s="43">
        <v>130487</v>
      </c>
      <c r="C44" s="25" t="s">
        <v>3686</v>
      </c>
      <c r="G44" t="s">
        <v>9841</v>
      </c>
      <c r="H44" t="s">
        <v>3050</v>
      </c>
      <c r="S44" s="25" t="str">
        <f t="shared" si="1"/>
        <v xml:space="preserve">         </v>
      </c>
      <c r="T44" s="46"/>
      <c r="V44" s="25" t="s">
        <v>9842</v>
      </c>
      <c r="W44" s="25" t="s">
        <v>146</v>
      </c>
      <c r="X44" s="25">
        <v>35</v>
      </c>
      <c r="Z44" s="25" t="s">
        <v>66</v>
      </c>
      <c r="AA44" s="25">
        <v>30</v>
      </c>
      <c r="AC44" s="25">
        <v>2</v>
      </c>
      <c r="AF44" s="25" t="str">
        <f t="shared" si="3"/>
        <v>TR35SUR302</v>
      </c>
      <c r="AG44" s="25" t="str">
        <f t="shared" si="2"/>
        <v>TR 35  SUR 30  2  TR35SUR302</v>
      </c>
      <c r="AH44" s="25" t="s">
        <v>9843</v>
      </c>
      <c r="AI44" s="25">
        <v>3324435</v>
      </c>
      <c r="AJ44" s="25" t="s">
        <v>262</v>
      </c>
      <c r="AO44" s="25">
        <v>3</v>
      </c>
      <c r="AP44" s="34">
        <v>42401</v>
      </c>
      <c r="AQ44" s="34">
        <v>42389</v>
      </c>
      <c r="AR44" s="46"/>
      <c r="AT44" s="25" t="s">
        <v>15</v>
      </c>
    </row>
    <row r="45" spans="1:83">
      <c r="A45" t="s">
        <v>9844</v>
      </c>
      <c r="B45" s="43" t="s">
        <v>9845</v>
      </c>
      <c r="C45" s="25" t="s">
        <v>3686</v>
      </c>
      <c r="G45" t="s">
        <v>9846</v>
      </c>
      <c r="H45" t="s">
        <v>9847</v>
      </c>
      <c r="S45" s="25" t="str">
        <f t="shared" si="1"/>
        <v xml:space="preserve">         </v>
      </c>
      <c r="T45" s="46"/>
      <c r="V45" s="25" t="s">
        <v>2453</v>
      </c>
      <c r="AF45" s="25" t="str">
        <f t="shared" si="3"/>
        <v/>
      </c>
      <c r="AG45" s="25" t="str">
        <f t="shared" si="2"/>
        <v xml:space="preserve">        </v>
      </c>
      <c r="AH45" s="46" t="s">
        <v>9848</v>
      </c>
      <c r="AI45" s="25">
        <v>3808080</v>
      </c>
      <c r="AJ45" s="25" t="s">
        <v>454</v>
      </c>
      <c r="AO45" s="25">
        <v>6</v>
      </c>
      <c r="AP45" s="34">
        <v>42401</v>
      </c>
      <c r="AQ45" s="34">
        <v>42382</v>
      </c>
      <c r="AR45" s="46"/>
      <c r="AT45" s="25" t="s">
        <v>15</v>
      </c>
      <c r="AU45" s="25" t="s">
        <v>9849</v>
      </c>
      <c r="AV45" s="38">
        <v>42382</v>
      </c>
      <c r="AW45" s="37" t="s">
        <v>7375</v>
      </c>
      <c r="AX45" s="38">
        <v>42396</v>
      </c>
      <c r="BK45" s="38"/>
      <c r="BL45" s="38"/>
    </row>
    <row r="46" spans="1:83">
      <c r="A46" t="s">
        <v>9850</v>
      </c>
      <c r="B46" s="43">
        <v>357759</v>
      </c>
      <c r="C46" s="25" t="s">
        <v>3538</v>
      </c>
      <c r="G46" t="s">
        <v>9851</v>
      </c>
      <c r="H46" t="s">
        <v>9852</v>
      </c>
      <c r="I46" s="25" t="s">
        <v>63</v>
      </c>
      <c r="J46" s="25">
        <v>43</v>
      </c>
      <c r="K46" s="25" t="s">
        <v>104</v>
      </c>
      <c r="M46" s="25">
        <v>35</v>
      </c>
      <c r="O46" s="25">
        <v>39</v>
      </c>
      <c r="P46" s="25" t="s">
        <v>66</v>
      </c>
      <c r="R46" s="25" t="s">
        <v>8571</v>
      </c>
      <c r="S46" s="25" t="str">
        <f t="shared" si="1"/>
        <v>KR 43 B  35  39 SUR  Interior 201</v>
      </c>
      <c r="V46" s="25" t="s">
        <v>9853</v>
      </c>
      <c r="W46" s="25" t="s">
        <v>63</v>
      </c>
      <c r="X46" s="25">
        <v>43</v>
      </c>
      <c r="Y46" s="25" t="s">
        <v>104</v>
      </c>
      <c r="AA46" s="25">
        <v>35</v>
      </c>
      <c r="AC46" s="25">
        <v>39</v>
      </c>
      <c r="AD46" s="25" t="s">
        <v>66</v>
      </c>
      <c r="AF46" s="25" t="s">
        <v>9854</v>
      </c>
      <c r="AG46" s="25" t="str">
        <f t="shared" si="2"/>
        <v>KR 43 B  35  39 SUR Interior 301</v>
      </c>
      <c r="AJ46" s="25" t="s">
        <v>147</v>
      </c>
      <c r="AO46" s="25">
        <v>9</v>
      </c>
      <c r="AP46" s="34">
        <v>42401</v>
      </c>
      <c r="AQ46" s="34">
        <v>42721</v>
      </c>
      <c r="AR46" s="46"/>
      <c r="AT46" s="25" t="s">
        <v>15</v>
      </c>
      <c r="AU46" s="25" t="s">
        <v>9855</v>
      </c>
      <c r="AV46" s="38">
        <v>42355</v>
      </c>
      <c r="AW46" s="37" t="s">
        <v>7375</v>
      </c>
      <c r="AX46" s="38">
        <v>42355</v>
      </c>
    </row>
    <row r="47" spans="1:83">
      <c r="A47" t="s">
        <v>9856</v>
      </c>
      <c r="B47" s="43">
        <v>366079</v>
      </c>
      <c r="D47" s="25" t="s">
        <v>101</v>
      </c>
      <c r="G47" t="s">
        <v>9857</v>
      </c>
      <c r="H47" t="s">
        <v>231</v>
      </c>
      <c r="S47" s="25" t="str">
        <f t="shared" si="1"/>
        <v xml:space="preserve">         </v>
      </c>
      <c r="V47" s="25" t="s">
        <v>9858</v>
      </c>
      <c r="W47" s="25" t="s">
        <v>63</v>
      </c>
      <c r="X47" s="25">
        <v>43</v>
      </c>
      <c r="AA47" s="25">
        <v>32</v>
      </c>
      <c r="AF47" s="25" t="s">
        <v>9859</v>
      </c>
      <c r="AG47" s="25" t="str">
        <f t="shared" si="2"/>
        <v>KR 43   32    Antes del consumo</v>
      </c>
      <c r="AH47" s="25" t="s">
        <v>61</v>
      </c>
      <c r="AI47" s="25" t="s">
        <v>61</v>
      </c>
      <c r="AJ47" s="25" t="s">
        <v>615</v>
      </c>
      <c r="AO47" s="25">
        <v>2</v>
      </c>
      <c r="AP47" s="34">
        <v>42402</v>
      </c>
      <c r="AQ47" s="34">
        <v>42537</v>
      </c>
      <c r="AR47" s="46"/>
      <c r="AT47" s="25" t="s">
        <v>15</v>
      </c>
      <c r="AV47" s="38"/>
    </row>
    <row r="48" spans="1:83">
      <c r="A48" t="s">
        <v>9860</v>
      </c>
      <c r="B48" s="43">
        <v>366071</v>
      </c>
      <c r="C48" s="25" t="s">
        <v>3591</v>
      </c>
      <c r="F48" s="25" t="s">
        <v>9861</v>
      </c>
      <c r="G48" t="s">
        <v>9862</v>
      </c>
      <c r="H48" t="s">
        <v>3366</v>
      </c>
      <c r="S48" s="25" t="str">
        <f t="shared" si="1"/>
        <v xml:space="preserve">         </v>
      </c>
      <c r="V48" s="25" t="s">
        <v>9863</v>
      </c>
      <c r="AJ48" s="25" t="s">
        <v>3675</v>
      </c>
      <c r="AO48" s="25">
        <v>6</v>
      </c>
      <c r="AP48" s="34">
        <v>42402</v>
      </c>
      <c r="AQ48" s="34">
        <v>42401</v>
      </c>
      <c r="AR48" s="46"/>
      <c r="AT48" s="25" t="s">
        <v>15</v>
      </c>
      <c r="AU48" s="25" t="s">
        <v>9864</v>
      </c>
      <c r="AV48" s="38"/>
    </row>
    <row r="49" spans="1:86">
      <c r="A49" s="25" t="s">
        <v>9865</v>
      </c>
      <c r="B49" s="43" t="s">
        <v>9866</v>
      </c>
      <c r="C49" s="25" t="s">
        <v>3686</v>
      </c>
      <c r="D49" s="25" t="s">
        <v>58</v>
      </c>
      <c r="G49" t="s">
        <v>9867</v>
      </c>
      <c r="H49" t="s">
        <v>3366</v>
      </c>
      <c r="S49" s="25" t="str">
        <f>CONCATENATE(I49," ",J49," ",K49," ",L49," ",M49," ",N49," ",O49," ",P49," ",AE49," ",R49)</f>
        <v xml:space="preserve">         </v>
      </c>
      <c r="V49" s="25" t="s">
        <v>9234</v>
      </c>
      <c r="W49" s="25" t="s">
        <v>80</v>
      </c>
      <c r="X49" s="25">
        <v>46</v>
      </c>
      <c r="Y49" s="25" t="s">
        <v>315</v>
      </c>
      <c r="Z49" s="25" t="s">
        <v>66</v>
      </c>
      <c r="AA49" s="25">
        <v>42</v>
      </c>
      <c r="AB49" s="25" t="s">
        <v>104</v>
      </c>
      <c r="AC49" s="25">
        <v>5</v>
      </c>
      <c r="AG49" s="25" t="str">
        <f t="shared" ref="AG49:AG72" si="4">CONCATENATE(W49," ",X49," ",Y49," ",Z49," ",AA49," ",AB49," ",AC49," ",AD49," ",AS49," ",AF49)</f>
        <v xml:space="preserve">CL 46 E SUR 42 B 5   </v>
      </c>
      <c r="AH49" s="25" t="s">
        <v>61</v>
      </c>
      <c r="AI49" s="25" t="s">
        <v>61</v>
      </c>
      <c r="AJ49" s="25" t="s">
        <v>316</v>
      </c>
      <c r="AO49" s="25">
        <v>7</v>
      </c>
      <c r="AP49" s="34">
        <v>42402</v>
      </c>
      <c r="AQ49" s="34">
        <v>42425</v>
      </c>
      <c r="AR49" s="46"/>
      <c r="AT49" s="25" t="s">
        <v>15</v>
      </c>
      <c r="AU49" s="34"/>
    </row>
    <row r="50" spans="1:86">
      <c r="A50" s="25" t="s">
        <v>9868</v>
      </c>
      <c r="B50" s="43" t="s">
        <v>9869</v>
      </c>
      <c r="C50" s="25" t="s">
        <v>3686</v>
      </c>
      <c r="G50" t="s">
        <v>9870</v>
      </c>
      <c r="H50" t="s">
        <v>9871</v>
      </c>
      <c r="S50" s="25" t="str">
        <f t="shared" si="1"/>
        <v xml:space="preserve">         </v>
      </c>
      <c r="V50" s="25" t="s">
        <v>9872</v>
      </c>
      <c r="AG50" s="25" t="str">
        <f t="shared" si="4"/>
        <v xml:space="preserve">         </v>
      </c>
      <c r="AJ50" s="25" t="s">
        <v>147</v>
      </c>
      <c r="AO50" s="25">
        <v>9</v>
      </c>
      <c r="AP50" s="34">
        <v>42402</v>
      </c>
      <c r="AQ50" s="34">
        <v>42395</v>
      </c>
      <c r="AR50" s="46"/>
      <c r="AT50" s="25" t="s">
        <v>15</v>
      </c>
      <c r="AU50" s="25" t="s">
        <v>9873</v>
      </c>
      <c r="AV50" s="38"/>
    </row>
    <row r="51" spans="1:86">
      <c r="A51" s="25" t="s">
        <v>9874</v>
      </c>
      <c r="B51" s="43">
        <v>366066</v>
      </c>
      <c r="C51" s="25" t="s">
        <v>3591</v>
      </c>
      <c r="G51" t="s">
        <v>9875</v>
      </c>
      <c r="H51" t="s">
        <v>9876</v>
      </c>
      <c r="I51" s="25" t="s">
        <v>63</v>
      </c>
      <c r="J51" s="25">
        <v>28</v>
      </c>
      <c r="M51" s="25">
        <v>37</v>
      </c>
      <c r="N51" s="25" t="s">
        <v>104</v>
      </c>
      <c r="O51" s="25">
        <v>69</v>
      </c>
      <c r="R51" s="25" t="s">
        <v>9877</v>
      </c>
      <c r="S51" s="25" t="str">
        <f t="shared" si="1"/>
        <v>KR 28   37 B 69   Casa 113</v>
      </c>
      <c r="U51" s="25">
        <v>3320674</v>
      </c>
      <c r="V51" s="25" t="s">
        <v>9878</v>
      </c>
      <c r="W51" s="25" t="s">
        <v>63</v>
      </c>
      <c r="X51" s="25">
        <v>28</v>
      </c>
      <c r="AA51" s="25">
        <v>37</v>
      </c>
      <c r="AB51" s="25" t="s">
        <v>104</v>
      </c>
      <c r="AC51" s="25">
        <v>69</v>
      </c>
      <c r="AG51" s="25" t="str">
        <f t="shared" si="4"/>
        <v xml:space="preserve">KR 28   37 B 69   </v>
      </c>
      <c r="AH51" s="25" t="s">
        <v>61</v>
      </c>
      <c r="AI51" s="25">
        <v>3793793</v>
      </c>
      <c r="AJ51" s="25" t="s">
        <v>276</v>
      </c>
      <c r="AO51" s="25">
        <v>5</v>
      </c>
      <c r="AP51" s="34">
        <v>42402</v>
      </c>
      <c r="AQ51" s="34">
        <v>42405</v>
      </c>
      <c r="AR51" s="46"/>
      <c r="AT51" s="25" t="s">
        <v>15</v>
      </c>
      <c r="AV51" s="38"/>
    </row>
    <row r="52" spans="1:86">
      <c r="A52" s="25" t="s">
        <v>9879</v>
      </c>
      <c r="B52" s="43">
        <v>365030</v>
      </c>
      <c r="C52" s="25" t="s">
        <v>3538</v>
      </c>
      <c r="G52" t="s">
        <v>9880</v>
      </c>
      <c r="H52" t="s">
        <v>9881</v>
      </c>
      <c r="I52" s="25" t="s">
        <v>80</v>
      </c>
      <c r="J52" s="25">
        <v>36</v>
      </c>
      <c r="K52" s="25" t="s">
        <v>170</v>
      </c>
      <c r="L52" s="25" t="s">
        <v>66</v>
      </c>
      <c r="M52" s="25">
        <v>24</v>
      </c>
      <c r="O52" s="25">
        <v>35</v>
      </c>
      <c r="S52" s="25" t="str">
        <f t="shared" si="1"/>
        <v xml:space="preserve">CL 36 D SUR 24  35   </v>
      </c>
      <c r="T52" s="25" t="s">
        <v>61</v>
      </c>
      <c r="U52" s="25" t="s">
        <v>9882</v>
      </c>
      <c r="V52" s="25" t="s">
        <v>9883</v>
      </c>
      <c r="W52" s="25" t="s">
        <v>80</v>
      </c>
      <c r="X52" s="25">
        <v>36</v>
      </c>
      <c r="Y52" s="25" t="s">
        <v>170</v>
      </c>
      <c r="Z52" s="25" t="s">
        <v>66</v>
      </c>
      <c r="AA52" s="25">
        <v>24</v>
      </c>
      <c r="AC52" s="25">
        <v>35</v>
      </c>
      <c r="AF52" s="25" t="s">
        <v>9884</v>
      </c>
      <c r="AG52" s="25" t="str">
        <f t="shared" si="4"/>
        <v>CL 36 D SUR 24  35   Interior 991</v>
      </c>
      <c r="AH52" s="25" t="s">
        <v>61</v>
      </c>
      <c r="AI52" s="25">
        <v>3148930199</v>
      </c>
      <c r="AJ52" s="25" t="s">
        <v>454</v>
      </c>
      <c r="AO52" s="25">
        <v>6</v>
      </c>
      <c r="AP52" s="34">
        <v>42403</v>
      </c>
      <c r="AQ52" s="34">
        <v>42403</v>
      </c>
      <c r="AR52" s="46"/>
      <c r="AT52" s="25" t="s">
        <v>15</v>
      </c>
      <c r="AV52" s="38"/>
    </row>
    <row r="53" spans="1:86">
      <c r="A53" s="25" t="s">
        <v>9885</v>
      </c>
      <c r="B53" s="43">
        <v>366347</v>
      </c>
      <c r="D53" s="25" t="s">
        <v>58</v>
      </c>
      <c r="G53" t="s">
        <v>9886</v>
      </c>
      <c r="H53" t="s">
        <v>9887</v>
      </c>
      <c r="I53" s="25" t="s">
        <v>63</v>
      </c>
      <c r="J53" s="25">
        <v>24</v>
      </c>
      <c r="K53" s="25" t="s">
        <v>65</v>
      </c>
      <c r="M53" s="25">
        <v>38</v>
      </c>
      <c r="N53" s="25" t="s">
        <v>72</v>
      </c>
      <c r="O53" s="25">
        <v>63</v>
      </c>
      <c r="P53" s="25" t="s">
        <v>66</v>
      </c>
      <c r="S53" s="25" t="str">
        <f t="shared" si="1"/>
        <v xml:space="preserve">KR 24 G  38 F 63 SUR  </v>
      </c>
      <c r="T53" s="25" t="s">
        <v>61</v>
      </c>
      <c r="U53" s="25" t="s">
        <v>61</v>
      </c>
      <c r="V53" s="25" t="s">
        <v>9888</v>
      </c>
      <c r="W53" s="25" t="s">
        <v>63</v>
      </c>
      <c r="X53" s="25">
        <v>24</v>
      </c>
      <c r="Y53" s="25" t="s">
        <v>65</v>
      </c>
      <c r="AA53" s="25">
        <v>38</v>
      </c>
      <c r="AB53" s="25" t="s">
        <v>72</v>
      </c>
      <c r="AC53" s="25">
        <v>63</v>
      </c>
      <c r="AD53" s="25" t="s">
        <v>66</v>
      </c>
      <c r="AG53" s="25" t="str">
        <f t="shared" si="4"/>
        <v xml:space="preserve">KR 24 G  38 F 63 SUR  </v>
      </c>
      <c r="AH53" s="25" t="s">
        <v>61</v>
      </c>
      <c r="AI53" s="25">
        <v>2998381</v>
      </c>
      <c r="AJ53" s="25" t="s">
        <v>454</v>
      </c>
      <c r="AO53" s="25">
        <v>6</v>
      </c>
      <c r="AP53" s="34">
        <v>42403</v>
      </c>
      <c r="AQ53" s="34">
        <v>42568</v>
      </c>
      <c r="AR53" s="46"/>
      <c r="AT53" s="25" t="s">
        <v>15</v>
      </c>
    </row>
    <row r="54" spans="1:86">
      <c r="A54" s="25" t="s">
        <v>9889</v>
      </c>
      <c r="B54" s="43">
        <v>366348</v>
      </c>
      <c r="C54" s="25" t="s">
        <v>3686</v>
      </c>
      <c r="D54" s="25" t="s">
        <v>3934</v>
      </c>
      <c r="G54" t="s">
        <v>9890</v>
      </c>
      <c r="H54" t="s">
        <v>9891</v>
      </c>
      <c r="S54" s="25" t="str">
        <f t="shared" si="1"/>
        <v xml:space="preserve">         </v>
      </c>
      <c r="V54" s="25" t="s">
        <v>9892</v>
      </c>
      <c r="AF54" s="25" t="s">
        <v>9893</v>
      </c>
      <c r="AG54" s="25" t="str">
        <f>CONCATENATE(W54," ",X54," ",Y54," ",Z54," ",AA54," ",AB54," ",AC54," ",AD54," ",AS54," ",AF54)</f>
        <v xml:space="preserve">         Sector el Bar quillo</v>
      </c>
      <c r="AH54" s="25" t="s">
        <v>61</v>
      </c>
      <c r="AI54" s="25" t="s">
        <v>61</v>
      </c>
      <c r="AJ54" s="25" t="s">
        <v>191</v>
      </c>
      <c r="AO54" s="25">
        <v>11</v>
      </c>
      <c r="AP54" s="34">
        <v>42403</v>
      </c>
      <c r="AQ54" s="34">
        <v>42401</v>
      </c>
      <c r="AR54" s="46"/>
      <c r="AT54" s="25" t="s">
        <v>15</v>
      </c>
    </row>
    <row r="55" spans="1:86" customFormat="1">
      <c r="A55" t="s">
        <v>9894</v>
      </c>
      <c r="B55" s="78">
        <v>365828</v>
      </c>
      <c r="C55" t="s">
        <v>3686</v>
      </c>
      <c r="G55" t="s">
        <v>9895</v>
      </c>
      <c r="H55" t="s">
        <v>9896</v>
      </c>
      <c r="I55" t="s">
        <v>63</v>
      </c>
      <c r="J55">
        <v>44</v>
      </c>
      <c r="K55" t="s">
        <v>83</v>
      </c>
      <c r="M55">
        <v>32</v>
      </c>
      <c r="N55" t="s">
        <v>81</v>
      </c>
      <c r="O55">
        <v>16</v>
      </c>
      <c r="S55" t="str">
        <f t="shared" si="1"/>
        <v xml:space="preserve">KR 44 A  32 C 16   </v>
      </c>
      <c r="T55" s="59"/>
      <c r="V55" t="s">
        <v>9897</v>
      </c>
      <c r="W55" t="s">
        <v>63</v>
      </c>
      <c r="X55">
        <v>44</v>
      </c>
      <c r="Y55" t="s">
        <v>83</v>
      </c>
      <c r="AA55">
        <v>32</v>
      </c>
      <c r="AB55" t="s">
        <v>81</v>
      </c>
      <c r="AC55">
        <v>24</v>
      </c>
      <c r="AG55" t="str">
        <f t="shared" si="4"/>
        <v xml:space="preserve">KR 44 A  32 C 24   </v>
      </c>
      <c r="AH55" s="25" t="s">
        <v>61</v>
      </c>
      <c r="AI55" t="s">
        <v>61</v>
      </c>
      <c r="AJ55" t="s">
        <v>615</v>
      </c>
      <c r="AO55">
        <v>2</v>
      </c>
      <c r="AP55" s="17">
        <v>42403</v>
      </c>
      <c r="AQ55" s="17">
        <v>42405</v>
      </c>
      <c r="AR55" s="59"/>
      <c r="AT55" t="s">
        <v>15</v>
      </c>
      <c r="AU55" t="s">
        <v>9898</v>
      </c>
      <c r="AV55" s="9"/>
      <c r="AW55" s="9" t="s">
        <v>7375</v>
      </c>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row>
    <row r="56" spans="1:86">
      <c r="A56" t="s">
        <v>9899</v>
      </c>
      <c r="B56" s="78">
        <v>366658</v>
      </c>
      <c r="C56" s="25" t="s">
        <v>3538</v>
      </c>
      <c r="G56" t="s">
        <v>9900</v>
      </c>
      <c r="H56" t="s">
        <v>9891</v>
      </c>
      <c r="S56" t="str">
        <f t="shared" si="1"/>
        <v xml:space="preserve">         </v>
      </c>
      <c r="T56" s="46"/>
      <c r="V56" t="s">
        <v>9901</v>
      </c>
      <c r="AF56" s="25" t="s">
        <v>9902</v>
      </c>
      <c r="AG56" t="str">
        <f t="shared" si="4"/>
        <v xml:space="preserve">         El escobero Predio 201006</v>
      </c>
      <c r="AH56" s="25" t="s">
        <v>61</v>
      </c>
      <c r="AI56" s="25" t="s">
        <v>61</v>
      </c>
      <c r="AJ56" s="25" t="s">
        <v>347</v>
      </c>
      <c r="AO56" s="25">
        <v>10</v>
      </c>
      <c r="AP56" s="34">
        <v>42404</v>
      </c>
      <c r="AQ56" s="34">
        <v>42395</v>
      </c>
      <c r="AR56" s="46"/>
      <c r="AT56" s="25" t="s">
        <v>15</v>
      </c>
    </row>
    <row r="57" spans="1:86">
      <c r="A57" t="s">
        <v>9903</v>
      </c>
      <c r="B57" s="43" t="s">
        <v>9904</v>
      </c>
      <c r="C57" s="25" t="s">
        <v>94</v>
      </c>
      <c r="G57" t="s">
        <v>9905</v>
      </c>
      <c r="H57" t="s">
        <v>3366</v>
      </c>
      <c r="S57" t="str">
        <f t="shared" si="1"/>
        <v xml:space="preserve">         </v>
      </c>
      <c r="T57" s="46"/>
      <c r="V57" t="s">
        <v>9906</v>
      </c>
      <c r="AF57" s="25" t="s">
        <v>9907</v>
      </c>
      <c r="AG57" t="str">
        <f t="shared" si="4"/>
        <v xml:space="preserve">         Vereda Perico Predio 11</v>
      </c>
      <c r="AH57" s="25" t="s">
        <v>9908</v>
      </c>
      <c r="AI57" s="25" t="s">
        <v>9909</v>
      </c>
      <c r="AJ57" s="25" t="s">
        <v>998</v>
      </c>
      <c r="AK57" s="25" t="s">
        <v>998</v>
      </c>
      <c r="AO57" s="25">
        <v>13</v>
      </c>
      <c r="AP57" s="34">
        <v>42404</v>
      </c>
      <c r="AQ57" s="34">
        <v>42394</v>
      </c>
      <c r="AR57" s="46"/>
      <c r="AT57" s="25" t="s">
        <v>15</v>
      </c>
      <c r="AV57" s="38"/>
      <c r="AX57" s="38"/>
    </row>
    <row r="58" spans="1:86" customFormat="1">
      <c r="A58" t="s">
        <v>9910</v>
      </c>
      <c r="B58" s="78" t="s">
        <v>9911</v>
      </c>
      <c r="C58" t="s">
        <v>3686</v>
      </c>
      <c r="D58" t="s">
        <v>3934</v>
      </c>
      <c r="G58" t="s">
        <v>9912</v>
      </c>
      <c r="H58" t="s">
        <v>3366</v>
      </c>
      <c r="S58" t="str">
        <f t="shared" si="1"/>
        <v xml:space="preserve">         </v>
      </c>
      <c r="V58" t="s">
        <v>5699</v>
      </c>
      <c r="AF58" t="s">
        <v>91</v>
      </c>
      <c r="AG58" t="str">
        <f t="shared" si="4"/>
        <v xml:space="preserve">         Las Palmas</v>
      </c>
      <c r="AJ58" t="s">
        <v>91</v>
      </c>
      <c r="AK58" t="s">
        <v>91</v>
      </c>
      <c r="AO58">
        <v>12</v>
      </c>
      <c r="AP58" s="17">
        <v>42404</v>
      </c>
      <c r="AQ58" s="17">
        <v>42403</v>
      </c>
      <c r="AR58" s="59"/>
      <c r="AT58" t="s">
        <v>15</v>
      </c>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row>
    <row r="59" spans="1:86">
      <c r="A59" t="s">
        <v>9913</v>
      </c>
      <c r="B59" s="78">
        <v>367010</v>
      </c>
      <c r="C59" s="25" t="s">
        <v>3591</v>
      </c>
      <c r="G59" t="s">
        <v>9914</v>
      </c>
      <c r="H59" t="s">
        <v>9915</v>
      </c>
      <c r="S59" t="str">
        <f t="shared" si="1"/>
        <v xml:space="preserve">         </v>
      </c>
      <c r="T59" s="46"/>
      <c r="V59" t="s">
        <v>9916</v>
      </c>
      <c r="W59" s="25" t="s">
        <v>146</v>
      </c>
      <c r="X59" s="25">
        <v>34</v>
      </c>
      <c r="Y59" s="25" t="s">
        <v>170</v>
      </c>
      <c r="AA59" s="25">
        <v>32</v>
      </c>
      <c r="AC59" s="25">
        <v>52</v>
      </c>
      <c r="AG59" t="str">
        <f t="shared" si="4"/>
        <v xml:space="preserve">TR 34 D  32  52   </v>
      </c>
      <c r="AI59" s="25">
        <v>3136656280</v>
      </c>
      <c r="AJ59" s="25" t="s">
        <v>279</v>
      </c>
      <c r="AO59" s="25">
        <v>9</v>
      </c>
      <c r="AP59" s="34">
        <v>42406</v>
      </c>
      <c r="AQ59" s="34">
        <v>42416</v>
      </c>
      <c r="AR59" s="46"/>
      <c r="AT59" s="25" t="s">
        <v>15</v>
      </c>
    </row>
    <row r="60" spans="1:86">
      <c r="A60" t="s">
        <v>9917</v>
      </c>
      <c r="B60" s="78">
        <v>367011</v>
      </c>
      <c r="C60" s="25" t="s">
        <v>94</v>
      </c>
      <c r="D60" s="25" t="s">
        <v>101</v>
      </c>
      <c r="G60" t="s">
        <v>9918</v>
      </c>
      <c r="H60" t="s">
        <v>231</v>
      </c>
      <c r="S60" t="str">
        <f t="shared" si="1"/>
        <v xml:space="preserve">         </v>
      </c>
      <c r="V60" t="s">
        <v>82</v>
      </c>
      <c r="W60" s="25" t="s">
        <v>289</v>
      </c>
      <c r="X60" s="25">
        <v>29</v>
      </c>
      <c r="AA60" s="25">
        <v>34</v>
      </c>
      <c r="AB60" s="25" t="s">
        <v>72</v>
      </c>
      <c r="AC60" s="25">
        <v>81</v>
      </c>
      <c r="AD60" s="25" t="s">
        <v>66</v>
      </c>
      <c r="AG60" t="str">
        <f t="shared" si="4"/>
        <v xml:space="preserve">DG 29   34 F 81 SUR  </v>
      </c>
      <c r="AH60" s="25" t="s">
        <v>61</v>
      </c>
      <c r="AI60" s="25" t="s">
        <v>61</v>
      </c>
      <c r="AJ60" s="25" t="s">
        <v>262</v>
      </c>
      <c r="AO60" s="25">
        <v>3</v>
      </c>
      <c r="AP60" s="34">
        <v>42406</v>
      </c>
      <c r="AQ60" s="34">
        <v>42547</v>
      </c>
      <c r="AR60" s="46"/>
      <c r="AT60" s="25" t="s">
        <v>15</v>
      </c>
    </row>
    <row r="61" spans="1:86">
      <c r="A61" t="s">
        <v>9919</v>
      </c>
      <c r="B61" s="78">
        <v>366772</v>
      </c>
      <c r="C61" s="25" t="s">
        <v>3591</v>
      </c>
      <c r="G61" t="s">
        <v>9920</v>
      </c>
      <c r="H61" t="s">
        <v>9921</v>
      </c>
      <c r="I61" s="25" t="s">
        <v>80</v>
      </c>
      <c r="J61" s="25">
        <v>40</v>
      </c>
      <c r="L61" s="25" t="s">
        <v>66</v>
      </c>
      <c r="M61" s="25">
        <v>24</v>
      </c>
      <c r="N61" s="25" t="s">
        <v>83</v>
      </c>
      <c r="O61" s="25">
        <v>78</v>
      </c>
      <c r="S61" t="str">
        <f t="shared" si="1"/>
        <v xml:space="preserve">CL 40  SUR 24 A 78   </v>
      </c>
      <c r="T61" s="25">
        <v>8340746</v>
      </c>
      <c r="U61" s="25">
        <v>2768949</v>
      </c>
      <c r="V61" t="s">
        <v>9922</v>
      </c>
      <c r="W61" s="25" t="s">
        <v>80</v>
      </c>
      <c r="X61" s="25">
        <v>40</v>
      </c>
      <c r="Z61" s="25" t="s">
        <v>66</v>
      </c>
      <c r="AA61" s="25">
        <v>24</v>
      </c>
      <c r="AB61" s="25" t="s">
        <v>83</v>
      </c>
      <c r="AC61" s="25">
        <v>66</v>
      </c>
      <c r="AG61" t="str">
        <f t="shared" si="4"/>
        <v xml:space="preserve">CL 40  SUR 24 A 66   </v>
      </c>
      <c r="AH61" s="25" t="s">
        <v>61</v>
      </c>
      <c r="AI61" s="25" t="s">
        <v>61</v>
      </c>
      <c r="AJ61" s="25" t="s">
        <v>74</v>
      </c>
      <c r="AO61" s="25">
        <v>6</v>
      </c>
      <c r="AP61" s="34">
        <v>42406</v>
      </c>
      <c r="AQ61" s="34"/>
      <c r="AR61" s="46"/>
      <c r="AT61" s="25" t="s">
        <v>15</v>
      </c>
      <c r="AV61" s="38"/>
      <c r="AX61" s="38"/>
    </row>
    <row r="62" spans="1:86">
      <c r="A62" t="s">
        <v>9923</v>
      </c>
      <c r="B62" s="78">
        <v>131229</v>
      </c>
      <c r="C62" s="25" t="s">
        <v>3686</v>
      </c>
      <c r="G62" t="s">
        <v>9924</v>
      </c>
      <c r="H62" t="s">
        <v>3366</v>
      </c>
      <c r="S62" t="str">
        <f t="shared" si="1"/>
        <v xml:space="preserve">         </v>
      </c>
      <c r="V62" t="s">
        <v>9925</v>
      </c>
      <c r="AF62" s="25" t="s">
        <v>9926</v>
      </c>
      <c r="AG62" t="str">
        <f t="shared" si="4"/>
        <v xml:space="preserve">         Bar Quillo</v>
      </c>
      <c r="AH62" s="25" t="s">
        <v>61</v>
      </c>
      <c r="AI62" s="25" t="s">
        <v>61</v>
      </c>
      <c r="AJ62" s="25" t="s">
        <v>191</v>
      </c>
      <c r="AO62" s="25">
        <v>11</v>
      </c>
      <c r="AP62" s="34">
        <v>42406</v>
      </c>
      <c r="AQ62" s="34"/>
      <c r="AR62" s="46"/>
      <c r="AT62" s="25" t="s">
        <v>15</v>
      </c>
      <c r="AV62" s="38"/>
      <c r="AX62" s="38"/>
      <c r="CE62" s="38"/>
    </row>
    <row r="63" spans="1:86">
      <c r="A63" t="s">
        <v>9927</v>
      </c>
      <c r="B63" s="78">
        <v>131253</v>
      </c>
      <c r="C63" s="25" t="s">
        <v>3686</v>
      </c>
      <c r="G63" t="s">
        <v>9928</v>
      </c>
      <c r="H63" t="s">
        <v>3366</v>
      </c>
      <c r="S63" t="str">
        <f t="shared" si="1"/>
        <v xml:space="preserve">         </v>
      </c>
      <c r="V63" t="s">
        <v>82</v>
      </c>
      <c r="W63" s="25" t="s">
        <v>63</v>
      </c>
      <c r="X63" s="25">
        <v>27</v>
      </c>
      <c r="AA63" s="25">
        <v>35</v>
      </c>
      <c r="AC63" s="25">
        <v>21</v>
      </c>
      <c r="AD63" s="25" t="s">
        <v>66</v>
      </c>
      <c r="AG63" t="str">
        <f t="shared" si="4"/>
        <v xml:space="preserve">KR 27   35  21 SUR  </v>
      </c>
      <c r="AH63" s="25" t="s">
        <v>61</v>
      </c>
      <c r="AI63" s="25" t="s">
        <v>61</v>
      </c>
      <c r="AJ63" s="25" t="s">
        <v>166</v>
      </c>
      <c r="AO63" s="25">
        <v>5</v>
      </c>
      <c r="AP63" s="34">
        <v>42406</v>
      </c>
      <c r="AQ63" s="34"/>
      <c r="AR63" s="46"/>
      <c r="AT63" s="25" t="s">
        <v>15</v>
      </c>
      <c r="AV63" s="38"/>
      <c r="AX63" s="38"/>
      <c r="AY63" s="38"/>
      <c r="BA63" s="38"/>
    </row>
    <row r="64" spans="1:86">
      <c r="A64" t="s">
        <v>9929</v>
      </c>
      <c r="B64" s="78">
        <v>131035</v>
      </c>
      <c r="C64" s="25" t="s">
        <v>3538</v>
      </c>
      <c r="G64" t="s">
        <v>9930</v>
      </c>
      <c r="H64" t="s">
        <v>3366</v>
      </c>
      <c r="S64" t="str">
        <f t="shared" si="1"/>
        <v xml:space="preserve">         </v>
      </c>
      <c r="V64" t="s">
        <v>9931</v>
      </c>
      <c r="AF64" s="25" t="s">
        <v>9932</v>
      </c>
      <c r="AG64" t="str">
        <f>CONCATENATE(W64," ",X64," ",Y64," ",Z64," ",AA64," ",AB64," ",AC64," ",AD64," ",AS64," ",AF64)</f>
        <v xml:space="preserve">         Predio del Sr. Oscar Muñoz</v>
      </c>
      <c r="AH64" s="25" t="s">
        <v>61</v>
      </c>
      <c r="AI64" s="25" t="s">
        <v>61</v>
      </c>
      <c r="AP64" s="34">
        <v>42406</v>
      </c>
      <c r="AQ64" s="34">
        <v>42396</v>
      </c>
      <c r="AR64" s="46"/>
      <c r="AT64" s="25" t="s">
        <v>15</v>
      </c>
      <c r="AV64" s="38"/>
      <c r="AX64" s="38"/>
    </row>
    <row r="65" spans="1:83">
      <c r="A65" t="s">
        <v>9933</v>
      </c>
      <c r="B65" s="78" t="s">
        <v>9934</v>
      </c>
      <c r="C65" s="25" t="s">
        <v>3686</v>
      </c>
      <c r="D65" s="25" t="s">
        <v>286</v>
      </c>
      <c r="F65" s="25" t="s">
        <v>1933</v>
      </c>
      <c r="G65" t="s">
        <v>9935</v>
      </c>
      <c r="H65" t="s">
        <v>3366</v>
      </c>
      <c r="S65" t="str">
        <f t="shared" si="1"/>
        <v xml:space="preserve">         </v>
      </c>
      <c r="V65" t="s">
        <v>9936</v>
      </c>
      <c r="W65" s="25" t="s">
        <v>80</v>
      </c>
      <c r="X65" s="25">
        <v>26</v>
      </c>
      <c r="Z65" s="25" t="s">
        <v>66</v>
      </c>
      <c r="AA65" s="25">
        <v>22</v>
      </c>
      <c r="AC65" s="25">
        <v>3</v>
      </c>
      <c r="AG65" t="str">
        <f t="shared" si="4"/>
        <v xml:space="preserve">CL 26  SUR 22  3  Comparendo ambiental </v>
      </c>
      <c r="AH65" s="25" t="s">
        <v>9937</v>
      </c>
      <c r="AI65" s="25" t="s">
        <v>9938</v>
      </c>
      <c r="AJ65" s="25" t="s">
        <v>184</v>
      </c>
      <c r="AO65" s="25">
        <v>4</v>
      </c>
      <c r="AP65" s="34">
        <v>42419</v>
      </c>
      <c r="AQ65" s="34">
        <v>42406</v>
      </c>
      <c r="AR65" s="46"/>
      <c r="AS65" s="25" t="s">
        <v>3256</v>
      </c>
      <c r="AT65" s="25" t="s">
        <v>15</v>
      </c>
      <c r="AV65" s="38"/>
      <c r="AX65" s="38"/>
    </row>
    <row r="66" spans="1:83">
      <c r="A66" t="s">
        <v>9939</v>
      </c>
      <c r="B66" s="43" t="s">
        <v>9940</v>
      </c>
      <c r="D66" s="25" t="s">
        <v>101</v>
      </c>
      <c r="F66" s="25" t="s">
        <v>9941</v>
      </c>
      <c r="G66" t="s">
        <v>9942</v>
      </c>
      <c r="H66" t="s">
        <v>3050</v>
      </c>
      <c r="S66" t="str">
        <f t="shared" si="1"/>
        <v xml:space="preserve">         </v>
      </c>
      <c r="T66" s="46" t="s">
        <v>61</v>
      </c>
      <c r="U66" s="25">
        <v>3394072</v>
      </c>
      <c r="V66" s="25" t="s">
        <v>9943</v>
      </c>
      <c r="W66" s="25" t="s">
        <v>80</v>
      </c>
      <c r="X66" s="25">
        <v>55</v>
      </c>
      <c r="AA66" s="25">
        <v>45</v>
      </c>
      <c r="AC66" s="25">
        <v>55</v>
      </c>
      <c r="AG66" t="str">
        <f t="shared" si="4"/>
        <v xml:space="preserve">CL 55   45  55  Comparendo ambiental </v>
      </c>
      <c r="AH66" s="46" t="s">
        <v>9944</v>
      </c>
      <c r="AI66" s="25" t="s">
        <v>9945</v>
      </c>
      <c r="AJ66" s="25" t="s">
        <v>311</v>
      </c>
      <c r="AO66" s="25">
        <v>5</v>
      </c>
      <c r="AP66" s="34">
        <v>42406</v>
      </c>
      <c r="AQ66" s="34">
        <v>42406</v>
      </c>
      <c r="AR66" s="46">
        <f>+AQ66-AP66</f>
        <v>0</v>
      </c>
      <c r="AS66" s="25" t="s">
        <v>3256</v>
      </c>
      <c r="AT66" s="25" t="s">
        <v>15</v>
      </c>
      <c r="AV66" s="38"/>
      <c r="AX66" s="38"/>
      <c r="BU66" s="38"/>
    </row>
    <row r="67" spans="1:83">
      <c r="A67" t="s">
        <v>9946</v>
      </c>
      <c r="B67" s="43">
        <v>369566</v>
      </c>
      <c r="C67" s="25" t="s">
        <v>3538</v>
      </c>
      <c r="D67" s="25" t="s">
        <v>101</v>
      </c>
      <c r="G67" t="s">
        <v>9947</v>
      </c>
      <c r="H67" t="s">
        <v>3366</v>
      </c>
      <c r="S67" t="str">
        <f t="shared" si="1"/>
        <v xml:space="preserve">         </v>
      </c>
      <c r="V67" s="25" t="s">
        <v>9948</v>
      </c>
      <c r="AF67" s="25" t="s">
        <v>9949</v>
      </c>
      <c r="AG67" t="str">
        <f t="shared" si="4"/>
        <v xml:space="preserve">         Lote del perjudicante - Sector la esperanza</v>
      </c>
      <c r="AH67" s="25" t="s">
        <v>61</v>
      </c>
      <c r="AI67" s="25" t="s">
        <v>61</v>
      </c>
      <c r="AJ67" s="25" t="s">
        <v>91</v>
      </c>
      <c r="AK67" s="25" t="s">
        <v>91</v>
      </c>
      <c r="AO67" s="25">
        <v>12</v>
      </c>
      <c r="AP67" s="34">
        <v>42422</v>
      </c>
      <c r="AQ67" s="34">
        <v>42549</v>
      </c>
      <c r="AR67" s="46"/>
      <c r="AT67" s="25" t="s">
        <v>15</v>
      </c>
    </row>
    <row r="68" spans="1:83">
      <c r="A68" t="s">
        <v>9950</v>
      </c>
      <c r="B68" s="43">
        <v>367238</v>
      </c>
      <c r="D68" s="25" t="s">
        <v>101</v>
      </c>
      <c r="G68" t="s">
        <v>9951</v>
      </c>
      <c r="H68" t="s">
        <v>134</v>
      </c>
      <c r="S68" t="str">
        <f t="shared" si="1"/>
        <v xml:space="preserve">         </v>
      </c>
      <c r="T68" s="46"/>
      <c r="V68" s="25" t="s">
        <v>9952</v>
      </c>
      <c r="W68" s="25" t="s">
        <v>63</v>
      </c>
      <c r="X68" s="25">
        <v>32</v>
      </c>
      <c r="Y68" s="25" t="s">
        <v>104</v>
      </c>
      <c r="AA68" s="25">
        <v>40</v>
      </c>
      <c r="AB68" s="25" t="s">
        <v>72</v>
      </c>
      <c r="AC68" s="25">
        <v>25</v>
      </c>
      <c r="AD68" s="25" t="s">
        <v>66</v>
      </c>
      <c r="AF68" s="25" t="s">
        <v>9953</v>
      </c>
      <c r="AG68" t="str">
        <f t="shared" si="4"/>
        <v>KR 32 B  40 F 25 SUR  Bl. 10 Apto 9940</v>
      </c>
      <c r="AH68" s="25" t="s">
        <v>61</v>
      </c>
      <c r="AI68" s="25">
        <v>5981964</v>
      </c>
      <c r="AJ68" s="25" t="s">
        <v>67</v>
      </c>
      <c r="AO68" s="25">
        <v>7</v>
      </c>
      <c r="AP68" s="34">
        <v>42408</v>
      </c>
      <c r="AQ68" s="34">
        <v>42406</v>
      </c>
      <c r="AR68" s="46"/>
      <c r="AT68" s="25" t="s">
        <v>15</v>
      </c>
      <c r="AU68" s="25" t="s">
        <v>9954</v>
      </c>
      <c r="AW68" s="37" t="s">
        <v>118</v>
      </c>
    </row>
    <row r="69" spans="1:83">
      <c r="A69" t="s">
        <v>9955</v>
      </c>
      <c r="B69" s="43" t="s">
        <v>9956</v>
      </c>
      <c r="C69" s="25" t="s">
        <v>3591</v>
      </c>
      <c r="G69" t="s">
        <v>9957</v>
      </c>
      <c r="H69" t="s">
        <v>3366</v>
      </c>
      <c r="S69" t="str">
        <f t="shared" ref="S69:S99" si="5">CONCATENATE(I69," ",J69," ",K69," ",L69," ",M69," ",N69," ",O69," ",P69," ",Q69," ",R69)</f>
        <v xml:space="preserve">         </v>
      </c>
      <c r="V69" s="25" t="s">
        <v>9958</v>
      </c>
      <c r="W69" s="25" t="s">
        <v>63</v>
      </c>
      <c r="X69" s="25">
        <v>26</v>
      </c>
      <c r="AA69" s="25">
        <v>40</v>
      </c>
      <c r="AB69" s="25" t="s">
        <v>315</v>
      </c>
      <c r="AC69" s="25">
        <v>49</v>
      </c>
      <c r="AD69" s="25" t="s">
        <v>66</v>
      </c>
      <c r="AG69" t="str">
        <f t="shared" si="4"/>
        <v xml:space="preserve">KR 26   40 E 49 SUR  </v>
      </c>
      <c r="AH69" s="46">
        <v>9975887</v>
      </c>
      <c r="AI69" s="25" t="s">
        <v>61</v>
      </c>
      <c r="AJ69" s="25" t="s">
        <v>3675</v>
      </c>
      <c r="AO69" s="25">
        <v>6</v>
      </c>
      <c r="AP69" s="34">
        <v>42422</v>
      </c>
      <c r="AQ69" s="34">
        <v>42513</v>
      </c>
      <c r="AR69" s="46"/>
      <c r="AT69" s="25" t="s">
        <v>15</v>
      </c>
      <c r="AV69" s="38"/>
      <c r="AX69" s="38"/>
      <c r="CE69" s="38"/>
    </row>
    <row r="70" spans="1:83">
      <c r="A70" t="s">
        <v>9959</v>
      </c>
      <c r="B70" s="43">
        <v>355284</v>
      </c>
      <c r="C70" s="25" t="s">
        <v>3538</v>
      </c>
      <c r="D70" s="25" t="s">
        <v>286</v>
      </c>
      <c r="G70" t="s">
        <v>9960</v>
      </c>
      <c r="H70" t="s">
        <v>9961</v>
      </c>
      <c r="S70" t="str">
        <f t="shared" si="5"/>
        <v xml:space="preserve">         </v>
      </c>
      <c r="T70" s="46"/>
      <c r="U70" s="25">
        <v>3360315</v>
      </c>
      <c r="V70" s="25" t="s">
        <v>9962</v>
      </c>
      <c r="W70" s="25" t="s">
        <v>80</v>
      </c>
      <c r="X70" s="25">
        <v>36</v>
      </c>
      <c r="Y70" s="25" t="s">
        <v>170</v>
      </c>
      <c r="AA70" s="25">
        <v>23</v>
      </c>
      <c r="AC70" s="25">
        <v>88</v>
      </c>
      <c r="AG70" t="str">
        <f t="shared" si="4"/>
        <v xml:space="preserve">CL 36 D  23  88   </v>
      </c>
      <c r="AH70" s="25" t="s">
        <v>61</v>
      </c>
      <c r="AI70" s="25" t="s">
        <v>61</v>
      </c>
      <c r="AJ70" s="25" t="s">
        <v>347</v>
      </c>
      <c r="AO70" s="25">
        <v>10</v>
      </c>
      <c r="AP70" s="34">
        <v>42422</v>
      </c>
      <c r="AQ70" s="34">
        <v>42471</v>
      </c>
      <c r="AR70" s="46"/>
      <c r="AT70" s="25" t="s">
        <v>15</v>
      </c>
      <c r="BU70" s="38"/>
    </row>
    <row r="71" spans="1:83">
      <c r="A71" t="s">
        <v>9963</v>
      </c>
      <c r="B71" s="43">
        <v>369150</v>
      </c>
      <c r="C71" s="25" t="s">
        <v>3591</v>
      </c>
      <c r="G71" t="s">
        <v>9964</v>
      </c>
      <c r="H71" t="s">
        <v>231</v>
      </c>
      <c r="S71" t="str">
        <f t="shared" si="5"/>
        <v xml:space="preserve">         </v>
      </c>
      <c r="V71" s="25" t="s">
        <v>4861</v>
      </c>
      <c r="W71" s="25" t="s">
        <v>80</v>
      </c>
      <c r="X71" s="25">
        <v>36</v>
      </c>
      <c r="Y71" s="25" t="s">
        <v>170</v>
      </c>
      <c r="Z71" s="25" t="s">
        <v>66</v>
      </c>
      <c r="AA71" s="25">
        <v>23</v>
      </c>
      <c r="AG71" t="str">
        <f t="shared" si="4"/>
        <v xml:space="preserve">CL 36 D SUR 23     </v>
      </c>
      <c r="AH71" s="25" t="s">
        <v>61</v>
      </c>
      <c r="AI71" s="25">
        <v>3360315</v>
      </c>
      <c r="AJ71" s="25" t="s">
        <v>347</v>
      </c>
      <c r="AO71" s="25">
        <v>10</v>
      </c>
      <c r="AP71" s="34">
        <v>42422</v>
      </c>
      <c r="AQ71" s="34">
        <v>42508</v>
      </c>
      <c r="AR71" s="46"/>
      <c r="AT71" s="25" t="s">
        <v>15</v>
      </c>
      <c r="AV71" s="38"/>
      <c r="AX71" s="38"/>
      <c r="CE71" s="38"/>
    </row>
    <row r="72" spans="1:83">
      <c r="A72" t="s">
        <v>9965</v>
      </c>
      <c r="B72" s="43" t="s">
        <v>9966</v>
      </c>
      <c r="C72" s="25" t="s">
        <v>3591</v>
      </c>
      <c r="G72" t="s">
        <v>9967</v>
      </c>
      <c r="H72" t="s">
        <v>3366</v>
      </c>
      <c r="S72" t="str">
        <f t="shared" si="5"/>
        <v xml:space="preserve">         </v>
      </c>
      <c r="V72" s="25" t="s">
        <v>9968</v>
      </c>
      <c r="AF72" s="41" t="s">
        <v>9969</v>
      </c>
      <c r="AG72" t="str">
        <f t="shared" si="4"/>
        <v xml:space="preserve">         jadregas56@hotmail.com</v>
      </c>
      <c r="AH72" s="25">
        <v>1016028498</v>
      </c>
      <c r="AI72" s="25" t="s">
        <v>61</v>
      </c>
      <c r="AP72" s="34">
        <v>42418</v>
      </c>
      <c r="AQ72" s="34">
        <v>42417</v>
      </c>
      <c r="AR72" s="46"/>
      <c r="AT72" s="25" t="s">
        <v>15</v>
      </c>
      <c r="AV72" s="38"/>
      <c r="AX72" s="38"/>
      <c r="AY72" s="38"/>
      <c r="BA72" s="38"/>
    </row>
    <row r="73" spans="1:83">
      <c r="A73" t="s">
        <v>9970</v>
      </c>
      <c r="B73" s="43">
        <v>366220</v>
      </c>
      <c r="C73" s="25" t="s">
        <v>94</v>
      </c>
      <c r="G73" t="s">
        <v>9971</v>
      </c>
      <c r="H73" t="s">
        <v>7006</v>
      </c>
      <c r="S73" t="str">
        <f t="shared" si="5"/>
        <v xml:space="preserve">         </v>
      </c>
      <c r="U73" s="25">
        <v>2065979</v>
      </c>
      <c r="V73" s="25" t="s">
        <v>9972</v>
      </c>
      <c r="AH73" s="25" t="s">
        <v>61</v>
      </c>
      <c r="AI73" s="25">
        <v>5983196</v>
      </c>
      <c r="AJ73" s="25" t="s">
        <v>496</v>
      </c>
      <c r="AO73" s="25">
        <v>9</v>
      </c>
      <c r="AP73" s="34">
        <v>42423</v>
      </c>
      <c r="AQ73" s="34">
        <v>42402</v>
      </c>
      <c r="AR73" s="46"/>
      <c r="AT73" s="25" t="s">
        <v>15</v>
      </c>
      <c r="AU73" s="25" t="s">
        <v>9973</v>
      </c>
      <c r="AV73" s="38"/>
      <c r="AX73" s="38"/>
    </row>
    <row r="74" spans="1:83">
      <c r="A74" t="s">
        <v>9974</v>
      </c>
      <c r="B74" s="43">
        <v>370260</v>
      </c>
      <c r="C74" s="25" t="s">
        <v>3538</v>
      </c>
      <c r="G74" t="s">
        <v>9975</v>
      </c>
      <c r="H74" t="s">
        <v>3366</v>
      </c>
      <c r="S74" t="str">
        <f t="shared" si="5"/>
        <v xml:space="preserve">         </v>
      </c>
      <c r="V74" s="25" t="s">
        <v>8130</v>
      </c>
      <c r="W74" s="25" t="s">
        <v>63</v>
      </c>
      <c r="X74" s="25">
        <v>42</v>
      </c>
      <c r="AA74" s="25">
        <v>39</v>
      </c>
      <c r="AC74" s="25">
        <v>40</v>
      </c>
      <c r="AD74" s="25" t="s">
        <v>66</v>
      </c>
      <c r="AG74" s="25" t="str">
        <f>CONCATENATE(W74," ",X74," ",Y74," ",Z74," ",AA74," ",AB74," ",AC74," ",AD74," ",AE74," ",AF74)</f>
        <v xml:space="preserve">KR 42   39  40 SUR  </v>
      </c>
      <c r="AH74" s="25" t="s">
        <v>8131</v>
      </c>
      <c r="AI74" s="25">
        <v>2769416</v>
      </c>
      <c r="AJ74" s="25" t="s">
        <v>67</v>
      </c>
      <c r="AO74" s="25">
        <v>7</v>
      </c>
      <c r="AP74" s="34">
        <v>42423</v>
      </c>
      <c r="AQ74" s="34">
        <v>42410</v>
      </c>
      <c r="AR74" s="46"/>
      <c r="AT74" s="25" t="s">
        <v>15</v>
      </c>
      <c r="AV74" s="38">
        <v>42136</v>
      </c>
      <c r="AW74" s="37" t="s">
        <v>1574</v>
      </c>
      <c r="AX74" s="38">
        <v>42136</v>
      </c>
      <c r="AY74" s="38">
        <v>42410</v>
      </c>
      <c r="AZ74" s="37" t="s">
        <v>1574</v>
      </c>
      <c r="BA74" s="38">
        <v>42410</v>
      </c>
    </row>
    <row r="75" spans="1:83">
      <c r="A75" t="s">
        <v>9976</v>
      </c>
      <c r="B75" s="78">
        <v>368819</v>
      </c>
      <c r="C75" s="25" t="s">
        <v>3591</v>
      </c>
      <c r="G75" t="s">
        <v>9977</v>
      </c>
      <c r="H75" t="s">
        <v>9978</v>
      </c>
      <c r="S75" t="str">
        <f t="shared" si="5"/>
        <v xml:space="preserve">         </v>
      </c>
      <c r="U75" s="25">
        <v>3218564730</v>
      </c>
      <c r="V75" s="25" t="s">
        <v>9979</v>
      </c>
      <c r="W75" s="25" t="s">
        <v>80</v>
      </c>
      <c r="X75" s="25">
        <v>39</v>
      </c>
      <c r="Y75" s="25" t="s">
        <v>83</v>
      </c>
      <c r="Z75" s="25" t="s">
        <v>66</v>
      </c>
      <c r="AA75" s="25">
        <v>43</v>
      </c>
      <c r="AB75" s="25" t="s">
        <v>83</v>
      </c>
      <c r="AC75" s="25">
        <v>150</v>
      </c>
      <c r="AF75" s="25" t="s">
        <v>9980</v>
      </c>
      <c r="AG75" s="25" t="str">
        <f t="shared" ref="AG75:AG101" si="6">CONCATENATE(W75," ",X75," ",Y75," ",Z75," ",AA75," ",AB75," ",AC75," ",AD75," ",AE75," ",AF75)</f>
        <v>CL 39 A SUR 43 A 150   Torre 8 - Apto 501</v>
      </c>
      <c r="AH75" s="25" t="s">
        <v>61</v>
      </c>
      <c r="AI75" s="25" t="s">
        <v>61</v>
      </c>
      <c r="AJ75" s="25" t="s">
        <v>3530</v>
      </c>
      <c r="AO75" s="25">
        <v>8</v>
      </c>
      <c r="AP75" s="34">
        <v>42416</v>
      </c>
      <c r="AQ75" s="34">
        <v>42513</v>
      </c>
      <c r="AR75" s="46"/>
      <c r="AT75" s="25" t="s">
        <v>15</v>
      </c>
      <c r="AV75" s="38"/>
      <c r="AX75" s="38"/>
    </row>
    <row r="76" spans="1:83">
      <c r="A76" t="s">
        <v>9981</v>
      </c>
      <c r="B76" s="78">
        <v>370091</v>
      </c>
      <c r="C76" s="25" t="s">
        <v>3591</v>
      </c>
      <c r="G76" t="s">
        <v>9982</v>
      </c>
      <c r="H76" t="s">
        <v>9983</v>
      </c>
      <c r="I76" s="25" t="s">
        <v>80</v>
      </c>
      <c r="J76" s="25">
        <v>48</v>
      </c>
      <c r="K76" s="25" t="s">
        <v>81</v>
      </c>
      <c r="L76" s="25" t="s">
        <v>66</v>
      </c>
      <c r="M76" s="25">
        <v>36</v>
      </c>
      <c r="O76" s="25">
        <v>235</v>
      </c>
      <c r="S76" t="str">
        <f t="shared" si="5"/>
        <v xml:space="preserve">CL 48 C SUR 36  235   </v>
      </c>
      <c r="U76" s="25">
        <v>3026465</v>
      </c>
      <c r="V76" s="25" t="s">
        <v>9984</v>
      </c>
      <c r="W76" s="25" t="s">
        <v>80</v>
      </c>
      <c r="X76" s="25">
        <v>48</v>
      </c>
      <c r="Y76" s="25" t="s">
        <v>81</v>
      </c>
      <c r="Z76" s="25" t="s">
        <v>66</v>
      </c>
      <c r="AA76" s="25">
        <v>37</v>
      </c>
      <c r="AC76" s="25">
        <v>116</v>
      </c>
      <c r="AG76" s="25" t="str">
        <f t="shared" si="6"/>
        <v xml:space="preserve">CL 48 C SUR 37  116   </v>
      </c>
      <c r="AH76" s="25" t="s">
        <v>61</v>
      </c>
      <c r="AI76" s="25">
        <v>3335154</v>
      </c>
      <c r="AJ76" s="25" t="s">
        <v>225</v>
      </c>
      <c r="AO76" s="25">
        <v>7</v>
      </c>
      <c r="AP76" s="34">
        <v>42423</v>
      </c>
      <c r="AQ76" s="34">
        <v>42424</v>
      </c>
      <c r="AR76" s="46"/>
      <c r="AT76" s="25" t="s">
        <v>15</v>
      </c>
    </row>
    <row r="77" spans="1:83">
      <c r="A77" t="s">
        <v>9985</v>
      </c>
      <c r="B77" s="78">
        <v>132625</v>
      </c>
      <c r="C77" s="25" t="s">
        <v>3538</v>
      </c>
      <c r="D77" s="25" t="s">
        <v>58</v>
      </c>
      <c r="G77" t="s">
        <v>9986</v>
      </c>
      <c r="H77" t="s">
        <v>9987</v>
      </c>
      <c r="S77" t="str">
        <f t="shared" si="5"/>
        <v xml:space="preserve">         </v>
      </c>
      <c r="V77" s="25" t="s">
        <v>9988</v>
      </c>
      <c r="AF77" s="25" t="s">
        <v>9989</v>
      </c>
      <c r="AG77" s="25" t="str">
        <f t="shared" si="6"/>
        <v xml:space="preserve">         Sector la Esperanza detrás de la parcelacion Veranda.</v>
      </c>
      <c r="AH77" s="25" t="s">
        <v>61</v>
      </c>
      <c r="AI77" s="25">
        <v>3860223</v>
      </c>
      <c r="AJ77" s="25" t="s">
        <v>91</v>
      </c>
      <c r="AK77" s="25" t="s">
        <v>91</v>
      </c>
      <c r="AO77" s="25">
        <v>12</v>
      </c>
      <c r="AP77" s="34">
        <v>42423</v>
      </c>
      <c r="AQ77" s="34">
        <v>42547</v>
      </c>
      <c r="AR77" s="46"/>
      <c r="AT77" s="25" t="s">
        <v>15</v>
      </c>
    </row>
    <row r="78" spans="1:83">
      <c r="A78" t="s">
        <v>9990</v>
      </c>
      <c r="B78" s="78">
        <v>132626</v>
      </c>
      <c r="C78" s="25" t="s">
        <v>3538</v>
      </c>
      <c r="D78" s="25" t="s">
        <v>58</v>
      </c>
      <c r="G78" t="s">
        <v>9986</v>
      </c>
      <c r="H78" t="s">
        <v>9987</v>
      </c>
      <c r="S78" t="str">
        <f t="shared" si="5"/>
        <v xml:space="preserve">         </v>
      </c>
      <c r="V78" s="25" t="s">
        <v>9991</v>
      </c>
      <c r="AF78" s="25" t="s">
        <v>9992</v>
      </c>
      <c r="AG78" s="25" t="str">
        <f t="shared" si="6"/>
        <v xml:space="preserve">         Verada Pantanillo Sector los Rios</v>
      </c>
      <c r="AH78" s="25" t="s">
        <v>61</v>
      </c>
      <c r="AI78" s="25">
        <v>5381541</v>
      </c>
      <c r="AJ78" s="25" t="s">
        <v>363</v>
      </c>
      <c r="AK78" s="25" t="s">
        <v>363</v>
      </c>
      <c r="AO78" s="25">
        <v>13</v>
      </c>
      <c r="AP78" s="34">
        <v>42423</v>
      </c>
      <c r="AQ78" s="34">
        <v>42524</v>
      </c>
      <c r="AR78" s="46"/>
      <c r="AT78" s="25" t="s">
        <v>15</v>
      </c>
    </row>
    <row r="79" spans="1:83">
      <c r="A79" t="s">
        <v>9993</v>
      </c>
      <c r="B79" s="78">
        <v>370873</v>
      </c>
      <c r="C79" s="25" t="s">
        <v>3686</v>
      </c>
      <c r="D79" s="25" t="s">
        <v>286</v>
      </c>
      <c r="G79" t="s">
        <v>9994</v>
      </c>
      <c r="H79" t="s">
        <v>3366</v>
      </c>
      <c r="S79" t="str">
        <f t="shared" si="5"/>
        <v xml:space="preserve">         </v>
      </c>
      <c r="V79" s="25" t="s">
        <v>9995</v>
      </c>
      <c r="AF79" s="25" t="s">
        <v>9996</v>
      </c>
      <c r="AG79" s="25" t="str">
        <f t="shared" si="6"/>
        <v xml:space="preserve">         Kilometro 16 via las palmas</v>
      </c>
      <c r="AH79" s="25" t="s">
        <v>9997</v>
      </c>
      <c r="AI79" s="25" t="s">
        <v>9998</v>
      </c>
      <c r="AJ79" s="25" t="s">
        <v>91</v>
      </c>
      <c r="AK79" s="25" t="s">
        <v>91</v>
      </c>
      <c r="AO79" s="25">
        <v>12</v>
      </c>
      <c r="AP79" s="34">
        <v>42426</v>
      </c>
      <c r="AQ79" s="34">
        <v>42465</v>
      </c>
      <c r="AR79" s="46"/>
      <c r="AT79" s="25" t="s">
        <v>15</v>
      </c>
      <c r="AV79" s="38"/>
      <c r="AX79" s="38"/>
    </row>
    <row r="80" spans="1:83">
      <c r="A80" t="s">
        <v>9999</v>
      </c>
      <c r="B80" s="78">
        <v>370859</v>
      </c>
      <c r="C80" s="25" t="s">
        <v>3686</v>
      </c>
      <c r="G80" t="s">
        <v>10000</v>
      </c>
      <c r="H80" t="s">
        <v>231</v>
      </c>
      <c r="S80" t="str">
        <f t="shared" si="5"/>
        <v xml:space="preserve">         </v>
      </c>
      <c r="V80" s="25" t="s">
        <v>10001</v>
      </c>
      <c r="W80" s="25" t="s">
        <v>80</v>
      </c>
      <c r="X80" s="25">
        <v>41</v>
      </c>
      <c r="Y80" s="25" t="s">
        <v>104</v>
      </c>
      <c r="Z80" s="25" t="s">
        <v>66</v>
      </c>
      <c r="AA80" s="25">
        <v>29</v>
      </c>
      <c r="AB80" s="25" t="s">
        <v>83</v>
      </c>
      <c r="AC80" s="25">
        <v>5</v>
      </c>
      <c r="AG80" s="25" t="str">
        <f t="shared" si="6"/>
        <v xml:space="preserve">CL 41 B SUR 29 A 5   </v>
      </c>
      <c r="AH80" s="25" t="s">
        <v>61</v>
      </c>
      <c r="AI80" s="25" t="s">
        <v>61</v>
      </c>
      <c r="AJ80" s="25" t="s">
        <v>322</v>
      </c>
      <c r="AO80" s="25">
        <v>6</v>
      </c>
      <c r="AP80" s="34">
        <v>42426</v>
      </c>
      <c r="AQ80" s="34">
        <v>42508</v>
      </c>
      <c r="AR80" s="46"/>
      <c r="AT80" s="25" t="s">
        <v>15</v>
      </c>
      <c r="AU80" s="25" t="s">
        <v>10002</v>
      </c>
    </row>
    <row r="81" spans="1:84">
      <c r="A81" t="s">
        <v>10003</v>
      </c>
      <c r="B81" s="78">
        <v>370318</v>
      </c>
      <c r="C81" s="25" t="s">
        <v>3591</v>
      </c>
      <c r="G81" t="s">
        <v>10004</v>
      </c>
      <c r="H81" t="s">
        <v>10005</v>
      </c>
      <c r="I81" s="25" t="s">
        <v>80</v>
      </c>
      <c r="J81" s="25">
        <v>41</v>
      </c>
      <c r="K81" s="25" t="s">
        <v>198</v>
      </c>
      <c r="L81" s="25" t="s">
        <v>66</v>
      </c>
      <c r="M81" s="25">
        <v>29</v>
      </c>
      <c r="N81" s="25" t="s">
        <v>298</v>
      </c>
      <c r="O81" s="25">
        <v>26</v>
      </c>
      <c r="S81" t="str">
        <f t="shared" si="5"/>
        <v xml:space="preserve">CL 41 BB SUR 29 AA 26   </v>
      </c>
      <c r="T81" s="46"/>
      <c r="V81" s="25" t="s">
        <v>10006</v>
      </c>
      <c r="W81" s="25" t="s">
        <v>63</v>
      </c>
      <c r="X81" s="25">
        <v>29</v>
      </c>
      <c r="Y81" s="25" t="s">
        <v>298</v>
      </c>
      <c r="AA81" s="25">
        <v>41</v>
      </c>
      <c r="AB81" s="25" t="s">
        <v>104</v>
      </c>
      <c r="AC81" s="25">
        <v>86</v>
      </c>
      <c r="AD81" s="25" t="s">
        <v>66</v>
      </c>
      <c r="AF81" s="25" t="s">
        <v>10007</v>
      </c>
      <c r="AG81" s="25" t="str">
        <f t="shared" si="6"/>
        <v>KR 29 AA  41 B 86 SUR  Interior 112</v>
      </c>
      <c r="AH81" s="25" t="s">
        <v>61</v>
      </c>
      <c r="AI81" s="25" t="s">
        <v>61</v>
      </c>
      <c r="AJ81" s="25" t="s">
        <v>322</v>
      </c>
      <c r="AO81" s="25">
        <v>6</v>
      </c>
      <c r="AP81" s="34">
        <v>42426</v>
      </c>
      <c r="AQ81" s="34">
        <v>42475</v>
      </c>
      <c r="AR81" s="46"/>
      <c r="AT81" s="25" t="s">
        <v>15</v>
      </c>
    </row>
    <row r="82" spans="1:84">
      <c r="A82" t="s">
        <v>10008</v>
      </c>
      <c r="B82" s="78">
        <v>5393</v>
      </c>
      <c r="C82" s="25" t="s">
        <v>3538</v>
      </c>
      <c r="G82" t="s">
        <v>10009</v>
      </c>
      <c r="H82" t="s">
        <v>3366</v>
      </c>
      <c r="S82" t="str">
        <f t="shared" si="5"/>
        <v xml:space="preserve">         </v>
      </c>
      <c r="V82" s="25" t="s">
        <v>10010</v>
      </c>
      <c r="AG82" s="25" t="str">
        <f t="shared" si="6"/>
        <v xml:space="preserve">         </v>
      </c>
      <c r="AH82" s="25">
        <v>890918518</v>
      </c>
      <c r="AI82" s="25">
        <v>3213540</v>
      </c>
      <c r="AJ82" s="25" t="s">
        <v>91</v>
      </c>
      <c r="AK82" s="25" t="s">
        <v>91</v>
      </c>
      <c r="AO82" s="25">
        <v>12</v>
      </c>
      <c r="AP82" s="34">
        <v>42426</v>
      </c>
      <c r="AQ82" s="34">
        <v>42419</v>
      </c>
      <c r="AR82" s="46"/>
      <c r="AT82" s="25" t="s">
        <v>15</v>
      </c>
    </row>
    <row r="83" spans="1:84">
      <c r="A83" t="s">
        <v>10011</v>
      </c>
      <c r="B83" s="43" t="s">
        <v>10012</v>
      </c>
      <c r="C83" s="25" t="s">
        <v>94</v>
      </c>
      <c r="G83" t="s">
        <v>10013</v>
      </c>
      <c r="H83" t="s">
        <v>10014</v>
      </c>
      <c r="S83" t="str">
        <f t="shared" si="5"/>
        <v xml:space="preserve">         </v>
      </c>
      <c r="V83" s="25" t="s">
        <v>10015</v>
      </c>
      <c r="AG83" s="25" t="str">
        <f t="shared" si="6"/>
        <v xml:space="preserve">         </v>
      </c>
      <c r="AH83" s="46" t="s">
        <v>61</v>
      </c>
      <c r="AI83" s="25" t="s">
        <v>61</v>
      </c>
      <c r="AJ83" s="25" t="s">
        <v>74</v>
      </c>
      <c r="AO83" s="25">
        <v>6</v>
      </c>
      <c r="AP83" s="34">
        <v>42426</v>
      </c>
      <c r="AQ83" s="34">
        <v>42425</v>
      </c>
      <c r="AR83" s="46"/>
      <c r="AT83" s="25" t="s">
        <v>15</v>
      </c>
      <c r="AV83" s="38"/>
      <c r="AX83" s="38"/>
    </row>
    <row r="84" spans="1:84">
      <c r="A84" t="s">
        <v>10016</v>
      </c>
      <c r="B84" s="43">
        <v>369358</v>
      </c>
      <c r="C84" s="25" t="s">
        <v>94</v>
      </c>
      <c r="G84" t="s">
        <v>10017</v>
      </c>
      <c r="H84" t="s">
        <v>10018</v>
      </c>
      <c r="I84" s="25" t="s">
        <v>63</v>
      </c>
      <c r="J84" s="25">
        <v>25</v>
      </c>
      <c r="K84" s="25" t="s">
        <v>104</v>
      </c>
      <c r="M84" s="25">
        <v>27</v>
      </c>
      <c r="N84" s="25" t="s">
        <v>104</v>
      </c>
      <c r="O84" s="25">
        <v>15</v>
      </c>
      <c r="P84" s="25" t="s">
        <v>66</v>
      </c>
      <c r="S84" t="str">
        <f t="shared" si="5"/>
        <v xml:space="preserve">KR 25 B  27 B 15 SUR  </v>
      </c>
      <c r="V84" s="25" t="s">
        <v>10019</v>
      </c>
      <c r="AF84" s="25" t="s">
        <v>10020</v>
      </c>
      <c r="AG84" s="25" t="str">
        <f t="shared" si="6"/>
        <v xml:space="preserve">         Finca La Migaja</v>
      </c>
      <c r="AH84" s="25" t="s">
        <v>61</v>
      </c>
      <c r="AI84" s="25" t="s">
        <v>61</v>
      </c>
      <c r="AJ84" s="25" t="s">
        <v>99</v>
      </c>
      <c r="AO84" s="25">
        <v>4</v>
      </c>
      <c r="AP84" s="34">
        <v>42426</v>
      </c>
      <c r="AQ84" s="34">
        <v>42579</v>
      </c>
      <c r="AR84" s="46"/>
      <c r="AT84" s="25" t="s">
        <v>15</v>
      </c>
      <c r="AU84" s="25" t="s">
        <v>10021</v>
      </c>
      <c r="AV84" s="38"/>
      <c r="AX84" s="38"/>
    </row>
    <row r="85" spans="1:84">
      <c r="A85" t="s">
        <v>10022</v>
      </c>
      <c r="B85" s="43">
        <v>371232</v>
      </c>
      <c r="C85" s="25" t="s">
        <v>3538</v>
      </c>
      <c r="G85" t="s">
        <v>10023</v>
      </c>
      <c r="H85" t="s">
        <v>7070</v>
      </c>
      <c r="I85" s="25" t="s">
        <v>63</v>
      </c>
      <c r="J85" s="25">
        <v>43</v>
      </c>
      <c r="K85" s="25" t="s">
        <v>83</v>
      </c>
      <c r="M85" s="25">
        <v>36</v>
      </c>
      <c r="O85" s="25">
        <v>38</v>
      </c>
      <c r="P85" s="25" t="s">
        <v>66</v>
      </c>
      <c r="S85" t="str">
        <f t="shared" si="5"/>
        <v xml:space="preserve">KR 43 A  36  38 SUR  </v>
      </c>
      <c r="T85" s="46"/>
      <c r="U85" s="25" t="s">
        <v>10024</v>
      </c>
      <c r="V85" s="25" t="s">
        <v>82</v>
      </c>
      <c r="W85" s="25" t="s">
        <v>80</v>
      </c>
      <c r="X85" s="25">
        <v>36</v>
      </c>
      <c r="Z85" s="25" t="s">
        <v>66</v>
      </c>
      <c r="AA85" s="25">
        <v>22</v>
      </c>
      <c r="AC85" s="25">
        <v>5</v>
      </c>
      <c r="AF85" s="25" t="s">
        <v>10025</v>
      </c>
      <c r="AG85" s="25" t="str">
        <f t="shared" si="6"/>
        <v>CL 36  SUR 22  5   interior 103</v>
      </c>
      <c r="AH85" s="25" t="s">
        <v>61</v>
      </c>
      <c r="AI85" s="25" t="s">
        <v>61</v>
      </c>
      <c r="AJ85" s="25" t="s">
        <v>397</v>
      </c>
      <c r="AO85" s="25">
        <v>5</v>
      </c>
      <c r="AP85" s="34">
        <v>42430</v>
      </c>
      <c r="AQ85" s="34">
        <v>42578</v>
      </c>
      <c r="AR85" s="46"/>
      <c r="AT85" s="25" t="s">
        <v>15</v>
      </c>
    </row>
    <row r="86" spans="1:84">
      <c r="A86" t="s">
        <v>10026</v>
      </c>
      <c r="B86" s="43">
        <v>371357</v>
      </c>
      <c r="C86" s="25" t="s">
        <v>3538</v>
      </c>
      <c r="G86" t="s">
        <v>10027</v>
      </c>
      <c r="H86" t="s">
        <v>3366</v>
      </c>
      <c r="S86" t="str">
        <f t="shared" si="5"/>
        <v xml:space="preserve">         </v>
      </c>
      <c r="T86" s="46"/>
      <c r="V86" s="25" t="s">
        <v>10028</v>
      </c>
      <c r="AF86" s="25" t="s">
        <v>10029</v>
      </c>
      <c r="AG86" s="25" t="str">
        <f t="shared" si="6"/>
        <v xml:space="preserve">         lote 1057 Las Plamas sector La Esperanza</v>
      </c>
      <c r="AH86" s="25" t="s">
        <v>61</v>
      </c>
      <c r="AI86" s="25" t="s">
        <v>61</v>
      </c>
      <c r="AJ86" s="25" t="s">
        <v>91</v>
      </c>
      <c r="AK86" s="25" t="s">
        <v>91</v>
      </c>
      <c r="AO86" s="25">
        <v>12</v>
      </c>
      <c r="AP86" s="34">
        <v>42430</v>
      </c>
      <c r="AQ86" s="34">
        <v>42429</v>
      </c>
      <c r="AR86" s="46"/>
      <c r="AT86" s="25" t="s">
        <v>15</v>
      </c>
    </row>
    <row r="87" spans="1:84">
      <c r="A87" t="s">
        <v>10030</v>
      </c>
      <c r="B87" s="43">
        <v>370943</v>
      </c>
      <c r="C87" s="25" t="s">
        <v>3538</v>
      </c>
      <c r="D87" s="25" t="s">
        <v>101</v>
      </c>
      <c r="G87" t="s">
        <v>10031</v>
      </c>
      <c r="H87" t="s">
        <v>10032</v>
      </c>
      <c r="I87" s="25" t="s">
        <v>80</v>
      </c>
      <c r="J87" s="25">
        <v>40</v>
      </c>
      <c r="K87" s="25" t="s">
        <v>65</v>
      </c>
      <c r="L87" s="25" t="s">
        <v>66</v>
      </c>
      <c r="M87" s="25">
        <v>25</v>
      </c>
      <c r="O87" s="25">
        <v>77</v>
      </c>
      <c r="R87" s="25" t="s">
        <v>10033</v>
      </c>
      <c r="S87" t="str">
        <f t="shared" si="5"/>
        <v>CL 40 G SUR 25  77   Interior 129</v>
      </c>
      <c r="T87" s="46">
        <v>98667279</v>
      </c>
      <c r="U87" s="25" t="s">
        <v>10034</v>
      </c>
      <c r="V87" s="25" t="s">
        <v>82</v>
      </c>
      <c r="W87" s="25" t="s">
        <v>80</v>
      </c>
      <c r="X87" s="25">
        <v>40</v>
      </c>
      <c r="Y87" s="25" t="s">
        <v>65</v>
      </c>
      <c r="Z87" s="25" t="s">
        <v>66</v>
      </c>
      <c r="AA87" s="25">
        <v>25</v>
      </c>
      <c r="AF87" s="25" t="s">
        <v>7445</v>
      </c>
      <c r="AG87" s="25" t="str">
        <f t="shared" si="6"/>
        <v>CL 40 G SUR 25     Piso 4</v>
      </c>
      <c r="AH87" s="25" t="s">
        <v>61</v>
      </c>
      <c r="AI87" s="25" t="s">
        <v>61</v>
      </c>
      <c r="AJ87" s="25" t="s">
        <v>3675</v>
      </c>
      <c r="AO87" s="25">
        <v>6</v>
      </c>
      <c r="AP87" s="34">
        <v>42430</v>
      </c>
      <c r="AQ87" s="34">
        <v>42584</v>
      </c>
      <c r="AR87" s="46"/>
      <c r="AS87" s="25" t="s">
        <v>792</v>
      </c>
      <c r="AT87" s="25" t="s">
        <v>15</v>
      </c>
      <c r="AU87" s="25" t="s">
        <v>10035</v>
      </c>
      <c r="AV87" s="38">
        <v>42459</v>
      </c>
      <c r="AW87" s="37" t="s">
        <v>118</v>
      </c>
    </row>
    <row r="88" spans="1:84">
      <c r="A88" t="s">
        <v>10036</v>
      </c>
      <c r="B88" s="43">
        <v>370942</v>
      </c>
      <c r="C88" s="25" t="s">
        <v>3538</v>
      </c>
      <c r="G88" t="s">
        <v>10037</v>
      </c>
      <c r="H88" t="s">
        <v>10038</v>
      </c>
      <c r="R88" s="25" t="s">
        <v>10039</v>
      </c>
      <c r="S88" t="str">
        <f t="shared" si="5"/>
        <v xml:space="preserve">         Avicola San Antonio Chingui 2</v>
      </c>
      <c r="T88" s="25" t="s">
        <v>61</v>
      </c>
      <c r="U88" s="25" t="s">
        <v>61</v>
      </c>
      <c r="V88" s="25" t="s">
        <v>10040</v>
      </c>
      <c r="AF88" s="25" t="s">
        <v>10041</v>
      </c>
      <c r="AG88" s="25" t="str">
        <f t="shared" si="6"/>
        <v xml:space="preserve">         Las Brujas</v>
      </c>
      <c r="AH88" s="25" t="s">
        <v>61</v>
      </c>
      <c r="AI88" s="25" t="s">
        <v>61</v>
      </c>
      <c r="AJ88" s="25" t="s">
        <v>454</v>
      </c>
      <c r="AO88" s="25">
        <v>6</v>
      </c>
      <c r="AP88" s="34">
        <v>42430</v>
      </c>
      <c r="AQ88" s="34">
        <v>42429</v>
      </c>
      <c r="AR88" s="46"/>
      <c r="AT88" s="25" t="s">
        <v>15</v>
      </c>
      <c r="AV88" s="38"/>
      <c r="AX88" s="38"/>
    </row>
    <row r="89" spans="1:84">
      <c r="A89" t="s">
        <v>10042</v>
      </c>
      <c r="B89" s="43" t="s">
        <v>10043</v>
      </c>
      <c r="C89" s="25" t="s">
        <v>3591</v>
      </c>
      <c r="G89" t="s">
        <v>10044</v>
      </c>
      <c r="H89" t="s">
        <v>231</v>
      </c>
      <c r="S89" t="str">
        <f t="shared" si="5"/>
        <v xml:space="preserve">         </v>
      </c>
      <c r="V89" s="25" t="s">
        <v>10045</v>
      </c>
      <c r="AF89" s="25" t="s">
        <v>10046</v>
      </c>
      <c r="AG89" s="25" t="str">
        <f t="shared" si="6"/>
        <v xml:space="preserve">         Vereda Perico  </v>
      </c>
      <c r="AH89" s="25">
        <v>15532599</v>
      </c>
      <c r="AI89" s="25">
        <v>5382206</v>
      </c>
      <c r="AJ89" s="25" t="s">
        <v>998</v>
      </c>
      <c r="AK89" s="25" t="s">
        <v>998</v>
      </c>
      <c r="AO89" s="25">
        <v>13</v>
      </c>
      <c r="AP89" s="34">
        <v>42430</v>
      </c>
      <c r="AQ89" s="61">
        <v>42578</v>
      </c>
      <c r="AR89" s="46"/>
      <c r="AS89" s="25" t="s">
        <v>806</v>
      </c>
      <c r="AT89" s="25" t="s">
        <v>15</v>
      </c>
      <c r="AU89" s="25" t="s">
        <v>10047</v>
      </c>
      <c r="AV89" s="38"/>
      <c r="AX89" s="38"/>
    </row>
    <row r="90" spans="1:84">
      <c r="A90" t="s">
        <v>10048</v>
      </c>
      <c r="B90" s="43" t="s">
        <v>10049</v>
      </c>
      <c r="C90" s="25" t="s">
        <v>94</v>
      </c>
      <c r="D90" s="25" t="s">
        <v>3934</v>
      </c>
      <c r="G90" t="s">
        <v>10050</v>
      </c>
      <c r="H90" t="s">
        <v>10051</v>
      </c>
      <c r="S90" t="str">
        <f t="shared" si="5"/>
        <v xml:space="preserve">         </v>
      </c>
      <c r="T90" s="46"/>
      <c r="V90" s="25" t="s">
        <v>82</v>
      </c>
      <c r="AF90" s="25" t="s">
        <v>10052</v>
      </c>
      <c r="AG90" s="25" t="str">
        <f t="shared" si="6"/>
        <v xml:space="preserve">         vereda las palmas</v>
      </c>
      <c r="AH90" s="25" t="s">
        <v>61</v>
      </c>
      <c r="AI90" s="25" t="s">
        <v>61</v>
      </c>
      <c r="AJ90" s="25" t="s">
        <v>91</v>
      </c>
      <c r="AK90" s="25" t="s">
        <v>91</v>
      </c>
      <c r="AO90" s="25">
        <v>12</v>
      </c>
      <c r="AP90" s="34">
        <v>42430</v>
      </c>
      <c r="AQ90" s="34">
        <v>42435</v>
      </c>
      <c r="AR90" s="46"/>
      <c r="AT90" s="25" t="s">
        <v>15</v>
      </c>
      <c r="AV90" s="38">
        <v>42425</v>
      </c>
      <c r="AW90" s="37" t="s">
        <v>7375</v>
      </c>
    </row>
    <row r="91" spans="1:84">
      <c r="A91" t="s">
        <v>10053</v>
      </c>
      <c r="B91" s="43">
        <v>371289</v>
      </c>
      <c r="C91" s="25" t="s">
        <v>3591</v>
      </c>
      <c r="G91" t="s">
        <v>10054</v>
      </c>
      <c r="H91" t="s">
        <v>10055</v>
      </c>
      <c r="S91" t="str">
        <f t="shared" si="5"/>
        <v xml:space="preserve">         </v>
      </c>
      <c r="T91" s="25" t="s">
        <v>61</v>
      </c>
      <c r="U91" s="25">
        <v>3195298172</v>
      </c>
      <c r="V91" s="25" t="s">
        <v>10056</v>
      </c>
      <c r="W91" s="25" t="s">
        <v>146</v>
      </c>
      <c r="X91" s="25">
        <v>35</v>
      </c>
      <c r="Y91" s="25" t="s">
        <v>104</v>
      </c>
      <c r="Z91" s="25" t="s">
        <v>66</v>
      </c>
      <c r="AA91" s="25">
        <v>31</v>
      </c>
      <c r="AC91" s="25">
        <v>29</v>
      </c>
      <c r="AG91" s="25" t="str">
        <f t="shared" si="6"/>
        <v xml:space="preserve">TR 35 B SUR 31  29   </v>
      </c>
      <c r="AH91" s="25" t="s">
        <v>61</v>
      </c>
      <c r="AI91" s="25" t="s">
        <v>61</v>
      </c>
      <c r="AJ91" s="25" t="s">
        <v>194</v>
      </c>
      <c r="AO91" s="25">
        <v>3</v>
      </c>
      <c r="AP91" s="34">
        <v>42430</v>
      </c>
      <c r="AQ91" s="34">
        <v>42438</v>
      </c>
      <c r="AR91" s="46"/>
      <c r="AT91" s="25" t="s">
        <v>15</v>
      </c>
    </row>
    <row r="92" spans="1:84">
      <c r="A92" t="s">
        <v>10057</v>
      </c>
      <c r="B92" s="43">
        <v>371274</v>
      </c>
      <c r="C92" s="25" t="s">
        <v>3686</v>
      </c>
      <c r="G92" t="s">
        <v>10058</v>
      </c>
      <c r="H92" t="s">
        <v>10059</v>
      </c>
      <c r="S92" t="str">
        <f t="shared" si="5"/>
        <v xml:space="preserve">         </v>
      </c>
      <c r="U92" s="25">
        <v>3360162</v>
      </c>
      <c r="V92" s="25" t="s">
        <v>10056</v>
      </c>
      <c r="W92" s="25" t="s">
        <v>80</v>
      </c>
      <c r="X92" s="25">
        <v>25</v>
      </c>
      <c r="Y92" s="25" t="s">
        <v>81</v>
      </c>
      <c r="Z92" s="25" t="s">
        <v>66</v>
      </c>
      <c r="AA92" s="25">
        <v>25</v>
      </c>
      <c r="AB92" s="25" t="s">
        <v>104</v>
      </c>
      <c r="AC92" s="25">
        <v>50</v>
      </c>
      <c r="AF92" s="25" t="s">
        <v>10060</v>
      </c>
      <c r="AG92" s="25" t="str">
        <f t="shared" si="6"/>
        <v>CL 25 C SUR 25 B 50   Int. 125 por 3 esquinas</v>
      </c>
      <c r="AH92" s="25" t="s">
        <v>61</v>
      </c>
      <c r="AI92" s="25" t="s">
        <v>61</v>
      </c>
      <c r="AJ92" s="25" t="s">
        <v>184</v>
      </c>
      <c r="AO92" s="25">
        <v>4</v>
      </c>
      <c r="AP92" s="34">
        <v>42430</v>
      </c>
      <c r="AQ92" s="34">
        <v>42515</v>
      </c>
      <c r="AR92" s="46"/>
      <c r="AT92" s="25" t="s">
        <v>15</v>
      </c>
    </row>
    <row r="93" spans="1:84">
      <c r="A93" t="s">
        <v>10061</v>
      </c>
      <c r="B93" s="43">
        <v>371273</v>
      </c>
      <c r="C93" s="25" t="s">
        <v>94</v>
      </c>
      <c r="G93" t="s">
        <v>10062</v>
      </c>
      <c r="H93" t="s">
        <v>273</v>
      </c>
      <c r="R93" s="25" t="s">
        <v>10063</v>
      </c>
      <c r="S93" t="str">
        <f t="shared" si="5"/>
        <v xml:space="preserve">         Camino Verde</v>
      </c>
      <c r="T93" s="25" t="s">
        <v>61</v>
      </c>
      <c r="U93" s="25" t="s">
        <v>61</v>
      </c>
      <c r="V93" s="25" t="s">
        <v>82</v>
      </c>
      <c r="W93" s="25" t="s">
        <v>80</v>
      </c>
      <c r="X93" s="25">
        <v>39</v>
      </c>
      <c r="Y93" s="25" t="s">
        <v>83</v>
      </c>
      <c r="AA93" s="25">
        <v>27</v>
      </c>
      <c r="AB93" s="25" t="s">
        <v>104</v>
      </c>
      <c r="AC93" s="25">
        <v>40</v>
      </c>
      <c r="AF93" s="25" t="s">
        <v>10064</v>
      </c>
      <c r="AG93" s="25" t="str">
        <f t="shared" si="6"/>
        <v>CL 39 A  27 B 40   Camino verde de los naranjos</v>
      </c>
      <c r="AH93" s="25" t="s">
        <v>61</v>
      </c>
      <c r="AI93" s="25" t="s">
        <v>61</v>
      </c>
      <c r="AJ93" s="25" t="s">
        <v>3937</v>
      </c>
      <c r="AO93" s="25">
        <v>6</v>
      </c>
      <c r="AP93" s="34">
        <v>42430</v>
      </c>
      <c r="AQ93" s="34">
        <v>42514</v>
      </c>
      <c r="AR93" s="46"/>
      <c r="AT93" s="25" t="s">
        <v>15</v>
      </c>
      <c r="CE93" s="38"/>
      <c r="CF93" s="38"/>
    </row>
    <row r="94" spans="1:84">
      <c r="A94" t="s">
        <v>10065</v>
      </c>
      <c r="B94" s="43">
        <v>371294</v>
      </c>
      <c r="D94" s="25" t="s">
        <v>101</v>
      </c>
      <c r="G94" t="s">
        <v>10066</v>
      </c>
      <c r="H94" t="s">
        <v>8874</v>
      </c>
      <c r="S94" t="str">
        <f t="shared" si="5"/>
        <v xml:space="preserve">         </v>
      </c>
      <c r="T94" s="25" t="s">
        <v>61</v>
      </c>
      <c r="U94" s="25" t="s">
        <v>61</v>
      </c>
      <c r="V94" s="25" t="s">
        <v>82</v>
      </c>
      <c r="W94" s="25" t="s">
        <v>63</v>
      </c>
      <c r="X94" s="25">
        <v>38</v>
      </c>
      <c r="AA94" s="25">
        <v>46</v>
      </c>
      <c r="AC94" s="25">
        <v>10</v>
      </c>
      <c r="AD94" s="25" t="s">
        <v>66</v>
      </c>
      <c r="AG94" s="25" t="str">
        <f t="shared" si="6"/>
        <v xml:space="preserve">KR 38   46  10 SUR  </v>
      </c>
      <c r="AH94" s="25" t="s">
        <v>61</v>
      </c>
      <c r="AI94" s="25" t="s">
        <v>61</v>
      </c>
      <c r="AJ94" s="25" t="s">
        <v>3626</v>
      </c>
      <c r="AO94" s="25">
        <v>7</v>
      </c>
      <c r="AP94" s="34">
        <v>42430</v>
      </c>
      <c r="AQ94" s="34">
        <v>42509</v>
      </c>
      <c r="AR94" s="46"/>
      <c r="AT94" s="25" t="s">
        <v>15</v>
      </c>
    </row>
    <row r="95" spans="1:84">
      <c r="A95" t="s">
        <v>10067</v>
      </c>
      <c r="B95" s="43">
        <v>371998</v>
      </c>
      <c r="C95" s="25" t="s">
        <v>3538</v>
      </c>
      <c r="G95" t="s">
        <v>10068</v>
      </c>
      <c r="H95" t="s">
        <v>10069</v>
      </c>
      <c r="S95" t="str">
        <f t="shared" si="5"/>
        <v xml:space="preserve">         </v>
      </c>
      <c r="T95" s="25">
        <v>42975852</v>
      </c>
      <c r="U95" s="25">
        <v>3414213</v>
      </c>
      <c r="V95" s="25" t="s">
        <v>10070</v>
      </c>
      <c r="AF95" s="25" t="s">
        <v>10071</v>
      </c>
      <c r="AG95" s="25" t="str">
        <f t="shared" si="6"/>
        <v xml:space="preserve">         Urbanizacion Belomonte Las Palmas</v>
      </c>
      <c r="AH95" s="25" t="s">
        <v>61</v>
      </c>
      <c r="AI95" s="25" t="s">
        <v>61</v>
      </c>
      <c r="AJ95" s="25" t="s">
        <v>91</v>
      </c>
      <c r="AK95" s="25" t="s">
        <v>91</v>
      </c>
      <c r="AO95" s="25">
        <v>12</v>
      </c>
      <c r="AP95" s="34">
        <v>42432</v>
      </c>
      <c r="AQ95" s="34">
        <v>42425</v>
      </c>
      <c r="AR95" s="46"/>
      <c r="AT95" s="25" t="s">
        <v>15</v>
      </c>
    </row>
    <row r="96" spans="1:84">
      <c r="A96" t="s">
        <v>10072</v>
      </c>
      <c r="B96" s="43">
        <v>134121</v>
      </c>
      <c r="C96" s="25" t="s">
        <v>125</v>
      </c>
      <c r="G96" t="s">
        <v>10073</v>
      </c>
      <c r="H96" t="s">
        <v>3366</v>
      </c>
      <c r="S96" t="str">
        <f t="shared" si="5"/>
        <v xml:space="preserve">         </v>
      </c>
      <c r="V96" s="25" t="s">
        <v>10074</v>
      </c>
      <c r="AG96" s="25" t="str">
        <f t="shared" si="6"/>
        <v xml:space="preserve">         </v>
      </c>
      <c r="AH96" s="25" t="s">
        <v>61</v>
      </c>
      <c r="AI96" s="25" t="s">
        <v>61</v>
      </c>
      <c r="AJ96" s="25" t="s">
        <v>91</v>
      </c>
      <c r="AK96" s="25" t="s">
        <v>91</v>
      </c>
      <c r="AO96" s="25">
        <v>12</v>
      </c>
      <c r="AP96" s="34">
        <v>42434</v>
      </c>
      <c r="AQ96" s="34">
        <v>42443</v>
      </c>
      <c r="AR96" s="46"/>
      <c r="AT96" s="25" t="s">
        <v>15</v>
      </c>
    </row>
    <row r="97" spans="1:83">
      <c r="A97" t="s">
        <v>10075</v>
      </c>
      <c r="B97" s="43">
        <v>134120</v>
      </c>
      <c r="C97" s="25" t="s">
        <v>125</v>
      </c>
      <c r="G97" t="s">
        <v>10076</v>
      </c>
      <c r="H97" t="s">
        <v>3366</v>
      </c>
      <c r="S97" t="str">
        <f t="shared" si="5"/>
        <v xml:space="preserve">         </v>
      </c>
      <c r="V97" s="25" t="s">
        <v>10077</v>
      </c>
      <c r="AG97" s="25" t="str">
        <f t="shared" si="6"/>
        <v xml:space="preserve">         </v>
      </c>
      <c r="AH97" s="25" t="s">
        <v>61</v>
      </c>
      <c r="AI97" s="25" t="s">
        <v>61</v>
      </c>
      <c r="AJ97" s="25" t="s">
        <v>91</v>
      </c>
      <c r="AK97" s="25" t="s">
        <v>91</v>
      </c>
      <c r="AO97" s="25">
        <v>12</v>
      </c>
      <c r="AP97" s="34">
        <v>42434</v>
      </c>
      <c r="AQ97" s="34">
        <v>42457</v>
      </c>
      <c r="AR97" s="46"/>
      <c r="AS97" s="25" t="s">
        <v>3256</v>
      </c>
      <c r="AT97" s="25" t="s">
        <v>15</v>
      </c>
      <c r="BU97" s="38"/>
      <c r="BV97" s="38"/>
      <c r="CE97" s="38"/>
    </row>
    <row r="98" spans="1:83">
      <c r="A98" t="s">
        <v>10078</v>
      </c>
      <c r="B98" s="43" t="s">
        <v>10079</v>
      </c>
      <c r="C98" s="25" t="s">
        <v>3686</v>
      </c>
      <c r="D98" s="25" t="s">
        <v>286</v>
      </c>
      <c r="G98" s="25" t="s">
        <v>10080</v>
      </c>
      <c r="H98" s="25" t="s">
        <v>3366</v>
      </c>
      <c r="S98" t="str">
        <f t="shared" si="5"/>
        <v xml:space="preserve">         </v>
      </c>
      <c r="V98" s="25" t="s">
        <v>10081</v>
      </c>
      <c r="W98" s="25" t="s">
        <v>80</v>
      </c>
      <c r="X98" s="25">
        <v>23</v>
      </c>
      <c r="Z98" s="25" t="s">
        <v>66</v>
      </c>
      <c r="AA98" s="25">
        <v>25</v>
      </c>
      <c r="AB98" s="25" t="s">
        <v>104</v>
      </c>
      <c r="AC98" s="25">
        <v>9</v>
      </c>
      <c r="AG98" s="25" t="str">
        <f t="shared" si="6"/>
        <v xml:space="preserve">CL 23  SUR 25 B 9   </v>
      </c>
      <c r="AH98" s="25">
        <v>42986060</v>
      </c>
      <c r="AI98" s="25" t="s">
        <v>10082</v>
      </c>
      <c r="AJ98" s="25" t="s">
        <v>184</v>
      </c>
      <c r="AO98" s="25">
        <v>4</v>
      </c>
      <c r="AP98" s="34">
        <v>42434</v>
      </c>
      <c r="AQ98" s="34">
        <v>42433</v>
      </c>
      <c r="AR98" s="46"/>
      <c r="AT98" s="25" t="s">
        <v>15</v>
      </c>
      <c r="AV98" s="38"/>
      <c r="AX98" s="38"/>
      <c r="CE98" s="38"/>
    </row>
    <row r="99" spans="1:83">
      <c r="A99" t="s">
        <v>10083</v>
      </c>
      <c r="B99" s="43">
        <v>373523</v>
      </c>
      <c r="C99" s="25" t="s">
        <v>3538</v>
      </c>
      <c r="D99" s="25" t="s">
        <v>101</v>
      </c>
      <c r="G99" s="25" t="s">
        <v>10084</v>
      </c>
      <c r="H99" s="25" t="s">
        <v>10085</v>
      </c>
      <c r="I99" s="25" t="s">
        <v>63</v>
      </c>
      <c r="J99" s="25">
        <v>46</v>
      </c>
      <c r="K99" s="25" t="s">
        <v>83</v>
      </c>
      <c r="M99" s="25">
        <v>29</v>
      </c>
      <c r="O99" s="25">
        <v>20</v>
      </c>
      <c r="P99" s="25" t="s">
        <v>66</v>
      </c>
      <c r="R99" s="25" t="s">
        <v>10086</v>
      </c>
      <c r="S99" t="str">
        <f t="shared" si="5"/>
        <v>KR 46 A  29  20 SUR  Apto 223 t.6</v>
      </c>
      <c r="T99" s="25">
        <v>342896786</v>
      </c>
      <c r="V99" s="25" t="s">
        <v>10087</v>
      </c>
      <c r="W99" s="25" t="s">
        <v>63</v>
      </c>
      <c r="X99" s="25">
        <v>46</v>
      </c>
      <c r="Y99" s="25" t="s">
        <v>83</v>
      </c>
      <c r="AA99" s="25">
        <v>29</v>
      </c>
      <c r="AC99" s="25">
        <v>20</v>
      </c>
      <c r="AD99" s="25" t="s">
        <v>66</v>
      </c>
      <c r="AG99" s="25" t="str">
        <f t="shared" si="6"/>
        <v xml:space="preserve">KR 46 A  29  20 SUR  </v>
      </c>
      <c r="AH99" s="25" t="s">
        <v>61</v>
      </c>
      <c r="AI99" s="25" t="s">
        <v>61</v>
      </c>
      <c r="AJ99" s="25" t="s">
        <v>404</v>
      </c>
      <c r="AO99" s="25">
        <v>2</v>
      </c>
      <c r="AP99" s="34">
        <v>42435</v>
      </c>
      <c r="AQ99" s="34">
        <v>42432</v>
      </c>
      <c r="AR99" s="46"/>
      <c r="AT99" s="25" t="s">
        <v>15</v>
      </c>
      <c r="AV99" s="38"/>
      <c r="AX99" s="38"/>
    </row>
    <row r="100" spans="1:83">
      <c r="A100" t="s">
        <v>10088</v>
      </c>
      <c r="B100" s="43" t="s">
        <v>10089</v>
      </c>
      <c r="C100" s="25" t="s">
        <v>94</v>
      </c>
      <c r="G100" s="25" t="s">
        <v>10090</v>
      </c>
      <c r="H100" s="25" t="s">
        <v>10091</v>
      </c>
      <c r="R100" s="25" t="s">
        <v>10092</v>
      </c>
      <c r="S100" t="str">
        <f>CONCATENATE(I100," ",J100," ",K100," ",L100," ",M100," ",N100," ",O100," ",P100," ",Q100," ",R100)</f>
        <v xml:space="preserve">         Al frente de Amarrelo loma el esmeraldal</v>
      </c>
      <c r="T100" s="25" t="s">
        <v>61</v>
      </c>
      <c r="U100" s="25">
        <v>3363948</v>
      </c>
      <c r="V100" s="25" t="s">
        <v>9486</v>
      </c>
      <c r="AF100" s="25" t="s">
        <v>10093</v>
      </c>
      <c r="AG100" s="25" t="str">
        <f t="shared" si="6"/>
        <v xml:space="preserve">         Frente Amarello loma del esmeraldal</v>
      </c>
      <c r="AH100" s="25" t="s">
        <v>61</v>
      </c>
      <c r="AI100" s="25" t="s">
        <v>61</v>
      </c>
      <c r="AJ100" s="25" t="s">
        <v>99</v>
      </c>
      <c r="AO100" s="25">
        <v>4</v>
      </c>
      <c r="AP100" s="34">
        <v>42435</v>
      </c>
      <c r="AQ100" s="34">
        <v>42509</v>
      </c>
      <c r="AR100" s="46"/>
      <c r="AT100" s="25" t="s">
        <v>15</v>
      </c>
      <c r="BU100" s="38"/>
      <c r="BV100" s="38"/>
    </row>
    <row r="101" spans="1:83">
      <c r="A101" t="s">
        <v>10094</v>
      </c>
      <c r="B101" s="43">
        <v>368881</v>
      </c>
      <c r="C101" s="25" t="s">
        <v>125</v>
      </c>
      <c r="G101" s="25" t="s">
        <v>10095</v>
      </c>
      <c r="H101" s="25" t="s">
        <v>10096</v>
      </c>
      <c r="R101" s="25" t="s">
        <v>10097</v>
      </c>
      <c r="S101" t="str">
        <f>CONCATENATE(I101," ",J101," ",K101," ",L101," ",M101," ",N101," ",O101," ",P101," ",Q101," ",R101)</f>
        <v xml:space="preserve">         Via nueva el chingui</v>
      </c>
      <c r="T101" s="25" t="s">
        <v>61</v>
      </c>
      <c r="U101" s="25" t="s">
        <v>61</v>
      </c>
      <c r="V101" s="25" t="s">
        <v>10098</v>
      </c>
      <c r="AF101" s="25" t="s">
        <v>10099</v>
      </c>
      <c r="AG101" s="25" t="str">
        <f t="shared" si="6"/>
        <v xml:space="preserve">         Via nueva chingui</v>
      </c>
      <c r="AH101" s="46" t="s">
        <v>61</v>
      </c>
      <c r="AI101" s="25" t="s">
        <v>61</v>
      </c>
      <c r="AJ101" s="25" t="s">
        <v>454</v>
      </c>
      <c r="AO101" s="25">
        <v>6</v>
      </c>
      <c r="AP101" s="34">
        <v>42435</v>
      </c>
      <c r="AQ101" s="34"/>
      <c r="AR101" s="46"/>
      <c r="AT101" s="25" t="s">
        <v>15</v>
      </c>
      <c r="AU101" s="25" t="s">
        <v>10100</v>
      </c>
      <c r="AV101" s="38">
        <v>42432</v>
      </c>
      <c r="AW101" s="37" t="s">
        <v>7375</v>
      </c>
      <c r="AX101" s="38">
        <v>42435</v>
      </c>
    </row>
    <row r="102" spans="1:83">
      <c r="A102" t="s">
        <v>10101</v>
      </c>
      <c r="B102" s="43" t="s">
        <v>10102</v>
      </c>
      <c r="C102" s="25" t="s">
        <v>3686</v>
      </c>
      <c r="D102" s="25" t="s">
        <v>3934</v>
      </c>
      <c r="G102" s="25" t="s">
        <v>10103</v>
      </c>
      <c r="H102" s="25" t="s">
        <v>10104</v>
      </c>
      <c r="I102" s="25" t="s">
        <v>80</v>
      </c>
      <c r="J102" s="25">
        <v>45</v>
      </c>
      <c r="K102" s="25" t="s">
        <v>1235</v>
      </c>
      <c r="M102" s="25">
        <v>77</v>
      </c>
      <c r="N102" s="25" t="s">
        <v>170</v>
      </c>
      <c r="O102" s="25">
        <v>41</v>
      </c>
      <c r="R102" s="25" t="s">
        <v>10105</v>
      </c>
      <c r="S102" t="str">
        <f>CONCATENATE(I102," ",J102," ",K102," ",L102," ",M102," ",N102," ",O102," ",P102," ",Q102," ",R102)</f>
        <v>CL 45 FF  77 D 41   Medellin</v>
      </c>
      <c r="T102" s="25" t="s">
        <v>10106</v>
      </c>
      <c r="U102" s="25">
        <v>4165331</v>
      </c>
      <c r="V102" s="25" t="s">
        <v>10107</v>
      </c>
      <c r="W102" s="25" t="s">
        <v>80</v>
      </c>
      <c r="X102" s="25">
        <v>45</v>
      </c>
      <c r="Y102" s="25" t="s">
        <v>1235</v>
      </c>
      <c r="AA102" s="25">
        <v>77</v>
      </c>
      <c r="AB102" s="25" t="s">
        <v>170</v>
      </c>
      <c r="AC102" s="25">
        <v>41</v>
      </c>
      <c r="AF102" s="25" t="s">
        <v>10105</v>
      </c>
      <c r="AG102" t="str">
        <f>CONCATENATE(W102," ",X102," ",Y102," ",Z102," ",AA102," ",AB102," ",AC102," ",AD102," ",AE102," ",AF102)</f>
        <v>CL 45 FF  77 D 41   Medellin</v>
      </c>
      <c r="AH102" s="25" t="s">
        <v>10106</v>
      </c>
      <c r="AI102" s="25">
        <v>4165331</v>
      </c>
      <c r="AJ102" s="25" t="s">
        <v>184</v>
      </c>
      <c r="AO102" s="25">
        <v>4</v>
      </c>
      <c r="AP102" s="34">
        <v>42443</v>
      </c>
      <c r="AQ102" s="34">
        <v>42461</v>
      </c>
      <c r="AR102" s="46"/>
      <c r="AT102" s="25" t="s">
        <v>15</v>
      </c>
      <c r="AU102" s="25" t="s">
        <v>10108</v>
      </c>
    </row>
    <row r="103" spans="1:83">
      <c r="A103" s="25" t="s">
        <v>10109</v>
      </c>
      <c r="B103" s="43">
        <v>374312</v>
      </c>
      <c r="C103" s="25" t="s">
        <v>3928</v>
      </c>
      <c r="G103" s="25" t="s">
        <v>10110</v>
      </c>
      <c r="H103" s="25" t="s">
        <v>3366</v>
      </c>
      <c r="S103" t="str">
        <f t="shared" ref="S103:S166" si="7">CONCATENATE(I103," ",J103," ",K103," ",L103," ",M103," ",N103," ",O103," ",P103," ",Q103," ",R103)</f>
        <v xml:space="preserve">         </v>
      </c>
      <c r="V103" s="25" t="s">
        <v>10111</v>
      </c>
      <c r="W103" s="25" t="s">
        <v>146</v>
      </c>
      <c r="X103" s="25">
        <v>31</v>
      </c>
      <c r="Z103" s="25" t="s">
        <v>66</v>
      </c>
      <c r="AA103" s="25">
        <v>32</v>
      </c>
      <c r="AB103" s="25" t="s">
        <v>104</v>
      </c>
      <c r="AC103" s="25">
        <v>41</v>
      </c>
      <c r="AG103" s="25" t="str">
        <f t="shared" ref="AG103:AG124" si="8">CONCATENATE(W103," ",X103," ",Y103," ",Z103," ",AA103," ",AB103," ",AC103," ",AD103," ",AE103," ",AF103)</f>
        <v xml:space="preserve">TR 31  SUR 32 B 41   </v>
      </c>
      <c r="AH103" s="25" t="s">
        <v>61</v>
      </c>
      <c r="AI103" s="25" t="s">
        <v>61</v>
      </c>
      <c r="AJ103" s="25" t="s">
        <v>496</v>
      </c>
      <c r="AO103" s="25">
        <v>6</v>
      </c>
      <c r="AP103" s="34">
        <v>42443</v>
      </c>
      <c r="AQ103" s="34">
        <v>42438</v>
      </c>
      <c r="AR103" s="46"/>
      <c r="AT103" s="25" t="s">
        <v>15</v>
      </c>
      <c r="AU103" s="25" t="s">
        <v>10112</v>
      </c>
    </row>
    <row r="104" spans="1:83">
      <c r="A104" s="25" t="s">
        <v>10113</v>
      </c>
      <c r="B104" s="43">
        <v>373934</v>
      </c>
      <c r="C104" s="25" t="s">
        <v>3591</v>
      </c>
      <c r="G104" s="25" t="s">
        <v>10114</v>
      </c>
      <c r="H104" s="25" t="s">
        <v>10115</v>
      </c>
      <c r="I104" s="25" t="s">
        <v>63</v>
      </c>
      <c r="J104" s="25">
        <v>41</v>
      </c>
      <c r="K104" s="25" t="s">
        <v>83</v>
      </c>
      <c r="M104" s="25">
        <v>46</v>
      </c>
      <c r="N104" s="25" t="s">
        <v>136</v>
      </c>
      <c r="O104" s="25">
        <v>46</v>
      </c>
      <c r="S104" t="str">
        <f t="shared" si="7"/>
        <v xml:space="preserve">KR 41 A  46 DD 46   </v>
      </c>
      <c r="T104" s="25" t="s">
        <v>61</v>
      </c>
      <c r="U104" s="25">
        <v>3343250</v>
      </c>
      <c r="V104" s="25" t="s">
        <v>82</v>
      </c>
      <c r="W104" s="25" t="s">
        <v>63</v>
      </c>
      <c r="X104" s="25">
        <v>41</v>
      </c>
      <c r="Y104" s="25" t="s">
        <v>83</v>
      </c>
      <c r="AA104" s="25">
        <v>46</v>
      </c>
      <c r="AB104" s="25" t="s">
        <v>136</v>
      </c>
      <c r="AC104" s="25">
        <v>42</v>
      </c>
      <c r="AG104" s="25" t="str">
        <f t="shared" si="8"/>
        <v xml:space="preserve">KR 41 A  46 DD 42   </v>
      </c>
      <c r="AH104" s="25" t="s">
        <v>61</v>
      </c>
      <c r="AI104" s="25" t="s">
        <v>61</v>
      </c>
      <c r="AJ104" s="25" t="s">
        <v>3626</v>
      </c>
      <c r="AO104" s="25">
        <v>7</v>
      </c>
      <c r="AP104" s="34">
        <v>42443</v>
      </c>
      <c r="AQ104" s="34">
        <v>42509</v>
      </c>
      <c r="AR104" s="46"/>
      <c r="AT104" s="25" t="s">
        <v>15</v>
      </c>
      <c r="AU104" s="25" t="s">
        <v>10116</v>
      </c>
      <c r="AV104" s="38"/>
      <c r="AX104" s="38"/>
    </row>
    <row r="105" spans="1:83">
      <c r="A105" s="25" t="s">
        <v>10117</v>
      </c>
      <c r="B105" s="43" t="s">
        <v>10118</v>
      </c>
      <c r="C105" s="25" t="s">
        <v>3591</v>
      </c>
      <c r="G105" s="25" t="s">
        <v>10119</v>
      </c>
      <c r="H105" s="25" t="s">
        <v>3366</v>
      </c>
      <c r="S105" t="str">
        <f t="shared" si="7"/>
        <v xml:space="preserve">         </v>
      </c>
      <c r="V105" s="25" t="s">
        <v>10120</v>
      </c>
      <c r="W105" s="25" t="s">
        <v>80</v>
      </c>
      <c r="X105" s="25">
        <v>40</v>
      </c>
      <c r="Y105" s="25" t="s">
        <v>104</v>
      </c>
      <c r="Z105" s="25" t="s">
        <v>66</v>
      </c>
      <c r="AA105" s="25">
        <v>27</v>
      </c>
      <c r="AB105" s="25" t="s">
        <v>83</v>
      </c>
      <c r="AC105" s="25">
        <v>18</v>
      </c>
      <c r="AF105" s="25" t="s">
        <v>10121</v>
      </c>
      <c r="AG105" s="25" t="str">
        <f t="shared" si="8"/>
        <v>CL 40 B SUR 27 A 18   Interior 154</v>
      </c>
      <c r="AH105" s="25" t="s">
        <v>61</v>
      </c>
      <c r="AI105" s="25" t="s">
        <v>61</v>
      </c>
      <c r="AJ105" s="25" t="s">
        <v>3675</v>
      </c>
      <c r="AO105" s="25">
        <v>6</v>
      </c>
      <c r="AP105" s="34">
        <v>42443</v>
      </c>
      <c r="AQ105" s="34">
        <v>42384</v>
      </c>
      <c r="AR105" s="46"/>
      <c r="AT105" s="25" t="s">
        <v>15</v>
      </c>
      <c r="AV105" s="38"/>
      <c r="AX105" s="38"/>
    </row>
    <row r="106" spans="1:83">
      <c r="A106" s="25" t="s">
        <v>10122</v>
      </c>
      <c r="B106" s="43" t="s">
        <v>10123</v>
      </c>
      <c r="C106" s="25" t="s">
        <v>3538</v>
      </c>
      <c r="D106" s="25" t="s">
        <v>101</v>
      </c>
      <c r="G106" s="25" t="s">
        <v>10124</v>
      </c>
      <c r="H106" s="25" t="s">
        <v>10125</v>
      </c>
      <c r="R106" s="25" t="s">
        <v>10126</v>
      </c>
      <c r="S106" t="str">
        <f t="shared" si="7"/>
        <v xml:space="preserve">         Sector las Antillas</v>
      </c>
      <c r="T106" s="25" t="s">
        <v>61</v>
      </c>
      <c r="U106" s="25" t="s">
        <v>61</v>
      </c>
      <c r="V106" s="25" t="s">
        <v>82</v>
      </c>
      <c r="AF106" s="25" t="s">
        <v>10127</v>
      </c>
      <c r="AG106" s="25" t="str">
        <f t="shared" si="8"/>
        <v xml:space="preserve">         Parte de atrás de la unidad residencial las antillas 3</v>
      </c>
      <c r="AH106" s="46" t="s">
        <v>61</v>
      </c>
      <c r="AI106" s="25" t="s">
        <v>61</v>
      </c>
      <c r="AJ106" s="25" t="s">
        <v>3675</v>
      </c>
      <c r="AO106" s="25">
        <v>6</v>
      </c>
      <c r="AP106" s="34">
        <v>42443</v>
      </c>
      <c r="AQ106" s="34">
        <v>42645</v>
      </c>
      <c r="AR106" s="46"/>
      <c r="AS106" s="25" t="s">
        <v>806</v>
      </c>
      <c r="AT106" s="25" t="s">
        <v>15</v>
      </c>
      <c r="AU106" s="25" t="s">
        <v>3586</v>
      </c>
      <c r="AV106" s="38"/>
      <c r="AX106" s="38"/>
    </row>
    <row r="107" spans="1:83">
      <c r="A107" s="25" t="s">
        <v>10128</v>
      </c>
      <c r="B107" s="43">
        <v>367339</v>
      </c>
      <c r="C107" s="25" t="s">
        <v>3591</v>
      </c>
      <c r="G107" s="25" t="s">
        <v>10129</v>
      </c>
      <c r="H107" s="25" t="s">
        <v>3366</v>
      </c>
      <c r="S107" t="str">
        <f t="shared" si="7"/>
        <v xml:space="preserve">         </v>
      </c>
      <c r="V107" s="25" t="s">
        <v>10130</v>
      </c>
      <c r="W107" s="25" t="s">
        <v>63</v>
      </c>
      <c r="X107" s="25">
        <v>20</v>
      </c>
      <c r="AA107" s="25">
        <v>25</v>
      </c>
      <c r="AC107" s="25">
        <v>84</v>
      </c>
      <c r="AD107" s="25" t="s">
        <v>66</v>
      </c>
      <c r="AG107" s="25" t="str">
        <f t="shared" si="8"/>
        <v xml:space="preserve">KR 20   25  84 SUR  </v>
      </c>
      <c r="AH107" s="25" t="s">
        <v>61</v>
      </c>
      <c r="AI107" s="25" t="s">
        <v>61</v>
      </c>
      <c r="AJ107" s="25" t="s">
        <v>99</v>
      </c>
      <c r="AO107" s="25">
        <v>4</v>
      </c>
      <c r="AP107" s="34">
        <v>42443</v>
      </c>
      <c r="AQ107" s="34">
        <v>42408</v>
      </c>
      <c r="AR107" s="46"/>
      <c r="AT107" s="25" t="s">
        <v>15</v>
      </c>
      <c r="AV107" s="38"/>
      <c r="AX107" s="38"/>
    </row>
    <row r="108" spans="1:83">
      <c r="A108" s="25" t="s">
        <v>10131</v>
      </c>
      <c r="B108" s="43">
        <v>375073</v>
      </c>
      <c r="D108" s="25" t="s">
        <v>101</v>
      </c>
      <c r="G108" s="25" t="s">
        <v>10132</v>
      </c>
      <c r="H108" s="25" t="s">
        <v>3366</v>
      </c>
      <c r="S108" t="str">
        <f t="shared" si="7"/>
        <v xml:space="preserve">         </v>
      </c>
      <c r="V108" s="25" t="s">
        <v>82</v>
      </c>
      <c r="W108" s="25" t="s">
        <v>80</v>
      </c>
      <c r="X108" s="25">
        <v>36</v>
      </c>
      <c r="Y108" s="25" t="s">
        <v>315</v>
      </c>
      <c r="Z108" s="25" t="s">
        <v>66</v>
      </c>
      <c r="AA108" s="25">
        <v>27</v>
      </c>
      <c r="AC108" s="25">
        <v>635</v>
      </c>
      <c r="AG108" s="25" t="str">
        <f t="shared" si="8"/>
        <v xml:space="preserve">CL 36 E SUR 27  635   </v>
      </c>
      <c r="AH108" s="25" t="s">
        <v>61</v>
      </c>
      <c r="AI108" s="25" t="s">
        <v>61</v>
      </c>
      <c r="AJ108" s="25" t="s">
        <v>449</v>
      </c>
      <c r="AO108" s="25">
        <v>3</v>
      </c>
      <c r="AP108" s="34">
        <v>42446</v>
      </c>
      <c r="AQ108" s="34">
        <v>42433</v>
      </c>
      <c r="AR108" s="46"/>
      <c r="AT108" s="25" t="s">
        <v>15</v>
      </c>
    </row>
    <row r="109" spans="1:83">
      <c r="A109" s="25" t="s">
        <v>10133</v>
      </c>
      <c r="B109" s="43">
        <v>374972</v>
      </c>
      <c r="C109" s="25" t="s">
        <v>3928</v>
      </c>
      <c r="D109" s="25" t="s">
        <v>101</v>
      </c>
      <c r="G109" s="25" t="s">
        <v>10134</v>
      </c>
      <c r="H109" s="25" t="s">
        <v>3366</v>
      </c>
      <c r="S109" t="str">
        <f t="shared" si="7"/>
        <v xml:space="preserve">         </v>
      </c>
      <c r="V109" s="25" t="s">
        <v>10135</v>
      </c>
      <c r="W109" s="25" t="s">
        <v>146</v>
      </c>
      <c r="X109" s="25">
        <v>35</v>
      </c>
      <c r="Y109" s="25" t="s">
        <v>83</v>
      </c>
      <c r="Z109" s="25" t="s">
        <v>66</v>
      </c>
      <c r="AA109" s="25">
        <v>33</v>
      </c>
      <c r="AC109" s="25">
        <v>12</v>
      </c>
      <c r="AG109" s="25" t="str">
        <f t="shared" si="8"/>
        <v xml:space="preserve">TR 35 A SUR 33  12   </v>
      </c>
      <c r="AH109" s="25" t="s">
        <v>61</v>
      </c>
      <c r="AI109" s="25" t="s">
        <v>61</v>
      </c>
      <c r="AJ109" s="25" t="s">
        <v>232</v>
      </c>
      <c r="AO109" s="25">
        <v>9</v>
      </c>
      <c r="AP109" s="34">
        <v>42446</v>
      </c>
      <c r="AQ109" s="34">
        <v>42417</v>
      </c>
      <c r="AR109" s="46"/>
      <c r="AT109" s="25" t="s">
        <v>15</v>
      </c>
      <c r="AV109" s="38"/>
      <c r="AX109" s="38"/>
    </row>
    <row r="110" spans="1:83">
      <c r="A110" s="25" t="s">
        <v>10136</v>
      </c>
      <c r="B110" s="43">
        <v>375058</v>
      </c>
      <c r="D110" s="25" t="s">
        <v>101</v>
      </c>
      <c r="G110" s="25" t="s">
        <v>1876</v>
      </c>
      <c r="H110" s="25" t="s">
        <v>10137</v>
      </c>
      <c r="S110" t="str">
        <f t="shared" si="7"/>
        <v xml:space="preserve">         </v>
      </c>
      <c r="V110" s="25" t="s">
        <v>9581</v>
      </c>
      <c r="W110" s="25" t="s">
        <v>80</v>
      </c>
      <c r="X110" s="25">
        <v>39</v>
      </c>
      <c r="Y110" s="25" t="s">
        <v>104</v>
      </c>
      <c r="Z110" s="25" t="s">
        <v>66</v>
      </c>
      <c r="AA110" s="25">
        <v>24</v>
      </c>
      <c r="AB110" s="25" t="s">
        <v>183</v>
      </c>
      <c r="AC110" s="25">
        <v>128</v>
      </c>
      <c r="AG110" s="25" t="str">
        <f t="shared" si="8"/>
        <v xml:space="preserve">CL 39 B SUR 24 EE 128   </v>
      </c>
      <c r="AH110" s="25" t="s">
        <v>61</v>
      </c>
      <c r="AI110" s="25" t="s">
        <v>61</v>
      </c>
      <c r="AJ110" s="25" t="s">
        <v>454</v>
      </c>
      <c r="AO110" s="25">
        <v>6</v>
      </c>
      <c r="AP110" s="34">
        <v>42446</v>
      </c>
      <c r="AQ110" s="34">
        <v>42522</v>
      </c>
      <c r="AR110" s="46"/>
      <c r="AT110" s="25" t="s">
        <v>15</v>
      </c>
      <c r="AU110" s="34" t="s">
        <v>10138</v>
      </c>
    </row>
    <row r="111" spans="1:83">
      <c r="A111" s="25" t="s">
        <v>10139</v>
      </c>
      <c r="B111" s="43">
        <v>374895</v>
      </c>
      <c r="C111" s="25" t="s">
        <v>94</v>
      </c>
      <c r="D111" s="25" t="s">
        <v>286</v>
      </c>
      <c r="G111" s="25" t="s">
        <v>10140</v>
      </c>
      <c r="H111" s="25" t="s">
        <v>10141</v>
      </c>
      <c r="S111" t="str">
        <f t="shared" si="7"/>
        <v xml:space="preserve">         </v>
      </c>
      <c r="U111" s="25">
        <v>3136624516</v>
      </c>
      <c r="V111" s="25" t="s">
        <v>82</v>
      </c>
      <c r="W111" s="25" t="s">
        <v>63</v>
      </c>
      <c r="X111" s="25">
        <v>43</v>
      </c>
      <c r="AA111" s="25">
        <v>40</v>
      </c>
      <c r="AC111" s="25">
        <v>64</v>
      </c>
      <c r="AD111" s="25" t="s">
        <v>66</v>
      </c>
      <c r="AF111" s="25" t="s">
        <v>10142</v>
      </c>
      <c r="AG111" s="25" t="str">
        <f t="shared" si="8"/>
        <v>KR 43   40  64 SUR  / Cra. 43 # 40Hsur64</v>
      </c>
      <c r="AH111" s="25" t="s">
        <v>61</v>
      </c>
      <c r="AI111" s="25" t="s">
        <v>61</v>
      </c>
      <c r="AJ111" s="25" t="s">
        <v>67</v>
      </c>
      <c r="AO111" s="25">
        <v>7</v>
      </c>
      <c r="AP111" s="34">
        <v>42446</v>
      </c>
      <c r="AQ111" s="34">
        <v>42533</v>
      </c>
      <c r="AR111" s="46"/>
      <c r="AT111" s="25" t="s">
        <v>15</v>
      </c>
      <c r="AU111" s="34"/>
    </row>
    <row r="112" spans="1:83">
      <c r="A112" s="25" t="s">
        <v>10143</v>
      </c>
      <c r="B112" s="43">
        <v>375548</v>
      </c>
      <c r="C112" s="25" t="s">
        <v>94</v>
      </c>
      <c r="G112" s="25" t="s">
        <v>10144</v>
      </c>
      <c r="H112" s="25" t="s">
        <v>10145</v>
      </c>
      <c r="R112" s="25" t="s">
        <v>10146</v>
      </c>
      <c r="S112" t="str">
        <f t="shared" si="7"/>
        <v xml:space="preserve">         Finca la montañita, san nicolas - Calle 35 D sur # 25 B 06</v>
      </c>
      <c r="T112" s="25">
        <v>3540100</v>
      </c>
      <c r="U112" s="25" t="s">
        <v>10147</v>
      </c>
      <c r="V112" s="25" t="s">
        <v>10148</v>
      </c>
      <c r="AF112" s="25" t="s">
        <v>10149</v>
      </c>
      <c r="AG112" s="25" t="str">
        <f t="shared" si="8"/>
        <v xml:space="preserve">         Circular 3 # 66 b 160 Medellin (Notificacion)</v>
      </c>
      <c r="AH112" s="25" t="s">
        <v>61</v>
      </c>
      <c r="AI112" s="25" t="s">
        <v>61</v>
      </c>
      <c r="AJ112" s="25" t="s">
        <v>419</v>
      </c>
      <c r="AO112" s="25">
        <v>10</v>
      </c>
      <c r="AP112" s="34">
        <v>42447</v>
      </c>
      <c r="AQ112" s="34">
        <v>42446</v>
      </c>
      <c r="AR112" s="46"/>
      <c r="AT112" s="25" t="s">
        <v>15</v>
      </c>
    </row>
    <row r="113" spans="1:50">
      <c r="A113" s="25" t="s">
        <v>10150</v>
      </c>
      <c r="B113" s="43">
        <v>375896</v>
      </c>
      <c r="C113" s="25" t="s">
        <v>3591</v>
      </c>
      <c r="G113" s="25" t="s">
        <v>10151</v>
      </c>
      <c r="H113" s="25" t="s">
        <v>4150</v>
      </c>
      <c r="S113" t="str">
        <f t="shared" si="7"/>
        <v xml:space="preserve">         </v>
      </c>
      <c r="V113" s="25" t="s">
        <v>10152</v>
      </c>
      <c r="AF113" s="25" t="s">
        <v>10153</v>
      </c>
      <c r="AG113" s="25" t="str">
        <f t="shared" si="8"/>
        <v xml:space="preserve">         Cra 27 a Calle 41 sur 10 Interior 246</v>
      </c>
      <c r="AH113" s="25" t="s">
        <v>61</v>
      </c>
      <c r="AI113" s="25" t="s">
        <v>61</v>
      </c>
      <c r="AJ113" s="25" t="s">
        <v>3937</v>
      </c>
      <c r="AO113" s="25">
        <v>6</v>
      </c>
      <c r="AP113" s="34">
        <v>42458</v>
      </c>
      <c r="AQ113" s="34">
        <v>42472</v>
      </c>
      <c r="AR113" s="46"/>
      <c r="AT113" s="25" t="s">
        <v>15</v>
      </c>
      <c r="AU113" s="25" t="s">
        <v>10154</v>
      </c>
    </row>
    <row r="114" spans="1:50">
      <c r="A114" s="25" t="s">
        <v>10155</v>
      </c>
      <c r="B114" s="43">
        <v>375888</v>
      </c>
      <c r="C114" s="25" t="s">
        <v>3686</v>
      </c>
      <c r="D114" s="25" t="s">
        <v>101</v>
      </c>
      <c r="G114" s="25" t="s">
        <v>10156</v>
      </c>
      <c r="H114" s="25" t="s">
        <v>10157</v>
      </c>
      <c r="R114" s="25" t="s">
        <v>10158</v>
      </c>
      <c r="S114" t="str">
        <f t="shared" si="7"/>
        <v xml:space="preserve">         Dig. 33 # 33 sur 21 Edificio Plermo</v>
      </c>
      <c r="U114" s="25">
        <v>2765176</v>
      </c>
      <c r="V114" s="25" t="s">
        <v>10159</v>
      </c>
      <c r="AF114" s="25" t="s">
        <v>10160</v>
      </c>
      <c r="AG114" s="25" t="str">
        <f t="shared" si="8"/>
        <v xml:space="preserve">         Dig. 33 # 33 sur 24</v>
      </c>
      <c r="AH114" s="25" t="s">
        <v>61</v>
      </c>
      <c r="AI114" s="25" t="s">
        <v>61</v>
      </c>
      <c r="AJ114" s="25" t="s">
        <v>496</v>
      </c>
      <c r="AO114" s="25">
        <v>9</v>
      </c>
      <c r="AP114" s="34">
        <v>42458</v>
      </c>
      <c r="AQ114" s="34">
        <v>42509</v>
      </c>
      <c r="AR114" s="46"/>
      <c r="AT114" s="25" t="s">
        <v>15</v>
      </c>
      <c r="AU114" s="25" t="s">
        <v>10161</v>
      </c>
    </row>
    <row r="115" spans="1:50">
      <c r="A115" s="25" t="s">
        <v>10162</v>
      </c>
      <c r="B115" s="43">
        <v>376943</v>
      </c>
      <c r="D115" s="25" t="s">
        <v>286</v>
      </c>
      <c r="G115" s="25" t="s">
        <v>10163</v>
      </c>
      <c r="H115" s="25" t="s">
        <v>231</v>
      </c>
      <c r="S115" t="str">
        <f t="shared" si="7"/>
        <v xml:space="preserve">         </v>
      </c>
      <c r="V115" s="25" t="s">
        <v>10164</v>
      </c>
      <c r="AF115" s="25" t="s">
        <v>10165</v>
      </c>
      <c r="AG115" s="25" t="str">
        <f t="shared" si="8"/>
        <v xml:space="preserve">         Calle 41 B sur # 29 a 17</v>
      </c>
      <c r="AH115" s="25" t="s">
        <v>61</v>
      </c>
      <c r="AI115" s="25" t="s">
        <v>61</v>
      </c>
      <c r="AJ115" s="25" t="s">
        <v>322</v>
      </c>
      <c r="AO115" s="25">
        <v>6</v>
      </c>
      <c r="AP115" s="34">
        <v>42461</v>
      </c>
      <c r="AQ115" s="34">
        <v>42460</v>
      </c>
      <c r="AR115" s="46"/>
      <c r="AT115" s="25" t="s">
        <v>15</v>
      </c>
      <c r="AV115" s="38"/>
      <c r="AX115" s="38"/>
    </row>
    <row r="116" spans="1:50">
      <c r="A116" s="25" t="s">
        <v>10166</v>
      </c>
      <c r="B116" s="43">
        <v>376372</v>
      </c>
      <c r="C116" s="25" t="s">
        <v>3591</v>
      </c>
      <c r="G116" s="25" t="s">
        <v>10167</v>
      </c>
      <c r="H116" s="25" t="s">
        <v>10168</v>
      </c>
      <c r="R116" s="25" t="s">
        <v>10169</v>
      </c>
      <c r="S116" t="str">
        <f t="shared" si="7"/>
        <v xml:space="preserve">         Calle 40 A sur # 25aa161 Int. 112</v>
      </c>
      <c r="T116" s="25" t="s">
        <v>61</v>
      </c>
      <c r="U116" s="25">
        <v>2705265</v>
      </c>
      <c r="V116" s="25" t="s">
        <v>10170</v>
      </c>
      <c r="AF116" s="25" t="s">
        <v>10171</v>
      </c>
      <c r="AG116" s="25" t="str">
        <f t="shared" si="8"/>
        <v xml:space="preserve">         Calle 40 A sur # 25 aa 161 Int. 103</v>
      </c>
      <c r="AH116" s="25" t="s">
        <v>61</v>
      </c>
      <c r="AI116" s="25" t="s">
        <v>61</v>
      </c>
      <c r="AJ116" s="25" t="s">
        <v>3937</v>
      </c>
      <c r="AO116" s="25">
        <v>6</v>
      </c>
      <c r="AP116" s="34">
        <v>42461</v>
      </c>
      <c r="AQ116" s="34">
        <v>42461</v>
      </c>
      <c r="AR116" s="46"/>
      <c r="AT116" s="25" t="s">
        <v>15</v>
      </c>
    </row>
    <row r="117" spans="1:50">
      <c r="A117" s="25" t="s">
        <v>10172</v>
      </c>
      <c r="B117" s="43">
        <v>376002</v>
      </c>
      <c r="C117" s="25" t="s">
        <v>3591</v>
      </c>
      <c r="G117" s="25" t="s">
        <v>10173</v>
      </c>
      <c r="H117" s="25" t="s">
        <v>10174</v>
      </c>
      <c r="R117" s="25" t="s">
        <v>10175</v>
      </c>
      <c r="S117" t="str">
        <f t="shared" si="7"/>
        <v xml:space="preserve">         Calle 48 dd sur # 42-15 bloque 3,5 señorial Apto 502</v>
      </c>
      <c r="T117" s="25">
        <v>24937279</v>
      </c>
      <c r="U117" s="25" t="s">
        <v>61</v>
      </c>
      <c r="V117" s="25" t="s">
        <v>82</v>
      </c>
      <c r="AF117" s="25" t="s">
        <v>10176</v>
      </c>
      <c r="AG117" s="25" t="str">
        <f t="shared" si="8"/>
        <v xml:space="preserve">         Cll 48 d sur # 42 - 15 bloque 3,5 apto 502</v>
      </c>
      <c r="AH117" s="25" t="s">
        <v>61</v>
      </c>
      <c r="AI117" s="25" t="s">
        <v>61</v>
      </c>
      <c r="AJ117" s="25" t="s">
        <v>225</v>
      </c>
      <c r="AO117" s="25">
        <v>7</v>
      </c>
      <c r="AP117" s="34">
        <v>42461</v>
      </c>
      <c r="AQ117" s="34">
        <v>42465</v>
      </c>
      <c r="AR117" s="46"/>
      <c r="AT117" s="25" t="s">
        <v>15</v>
      </c>
    </row>
    <row r="118" spans="1:50">
      <c r="A118" s="25" t="s">
        <v>10177</v>
      </c>
      <c r="B118" s="43">
        <v>376663</v>
      </c>
      <c r="C118" s="25" t="s">
        <v>3686</v>
      </c>
      <c r="G118" s="25" t="s">
        <v>10178</v>
      </c>
      <c r="H118" s="25" t="s">
        <v>10179</v>
      </c>
      <c r="R118" s="25" t="s">
        <v>10180</v>
      </c>
      <c r="S118" t="str">
        <f t="shared" si="7"/>
        <v xml:space="preserve">         Calle 36Dsur # 25 a 85</v>
      </c>
      <c r="T118" s="25">
        <v>98549312</v>
      </c>
      <c r="U118" s="25">
        <v>3014774749</v>
      </c>
      <c r="V118" s="25" t="s">
        <v>10181</v>
      </c>
      <c r="AF118" s="25" t="s">
        <v>10182</v>
      </c>
      <c r="AG118" s="25" t="str">
        <f t="shared" si="8"/>
        <v xml:space="preserve">         Calle 36 d sur # 25 a 85 enseguida</v>
      </c>
      <c r="AH118" s="25" t="s">
        <v>61</v>
      </c>
      <c r="AI118" s="25" t="s">
        <v>61</v>
      </c>
      <c r="AJ118" s="25" t="s">
        <v>347</v>
      </c>
      <c r="AO118" s="25">
        <v>10</v>
      </c>
      <c r="AP118" s="34">
        <v>42461</v>
      </c>
      <c r="AQ118" s="34">
        <v>42624</v>
      </c>
      <c r="AR118" s="46"/>
      <c r="AT118" s="25" t="s">
        <v>15</v>
      </c>
    </row>
    <row r="119" spans="1:50">
      <c r="A119" s="25" t="s">
        <v>10183</v>
      </c>
      <c r="B119" s="43" t="s">
        <v>10184</v>
      </c>
      <c r="C119" s="25" t="s">
        <v>3591</v>
      </c>
      <c r="G119" t="s">
        <v>9206</v>
      </c>
      <c r="H119" s="25" t="s">
        <v>10185</v>
      </c>
      <c r="I119" s="25" t="s">
        <v>80</v>
      </c>
      <c r="J119" s="25">
        <v>40</v>
      </c>
      <c r="L119" s="25" t="s">
        <v>66</v>
      </c>
      <c r="R119" s="25" t="s">
        <v>9207</v>
      </c>
      <c r="S119" t="str">
        <f t="shared" si="7"/>
        <v>CL 40  SUR      Cerca al parque ecoturistico el salado</v>
      </c>
      <c r="T119" s="25" t="s">
        <v>61</v>
      </c>
      <c r="U119" s="25">
        <v>3226576987</v>
      </c>
      <c r="V119" s="25" t="s">
        <v>9208</v>
      </c>
      <c r="W119" s="25" t="s">
        <v>80</v>
      </c>
      <c r="X119" s="25">
        <v>40</v>
      </c>
      <c r="Z119" s="25" t="s">
        <v>66</v>
      </c>
      <c r="AF119" s="25" t="s">
        <v>9207</v>
      </c>
      <c r="AG119" s="25" t="str">
        <f t="shared" si="8"/>
        <v>CL 40  SUR      Cerca al parque ecoturistico el salado</v>
      </c>
      <c r="AH119" s="25" t="s">
        <v>61</v>
      </c>
      <c r="AI119" s="25" t="s">
        <v>61</v>
      </c>
      <c r="AJ119" s="25" t="s">
        <v>191</v>
      </c>
      <c r="AO119" s="25">
        <v>11</v>
      </c>
      <c r="AP119" s="34">
        <v>42461</v>
      </c>
      <c r="AQ119" s="34">
        <v>42518</v>
      </c>
      <c r="AR119" s="46"/>
      <c r="AT119" s="25" t="s">
        <v>15</v>
      </c>
    </row>
    <row r="120" spans="1:50">
      <c r="A120" s="25" t="s">
        <v>10186</v>
      </c>
      <c r="B120" s="43">
        <v>376498</v>
      </c>
      <c r="C120" s="25" t="s">
        <v>94</v>
      </c>
      <c r="G120" t="s">
        <v>10187</v>
      </c>
      <c r="H120" s="25" t="s">
        <v>10188</v>
      </c>
      <c r="R120" s="25" t="s">
        <v>10189</v>
      </c>
      <c r="S120" t="str">
        <f t="shared" si="7"/>
        <v xml:space="preserve">         Calle 24 sur # 3995</v>
      </c>
      <c r="T120" s="25" t="s">
        <v>61</v>
      </c>
      <c r="U120" s="25" t="s">
        <v>61</v>
      </c>
      <c r="V120" s="25" t="s">
        <v>10190</v>
      </c>
      <c r="AF120" s="25" t="s">
        <v>10191</v>
      </c>
      <c r="AG120" s="25" t="str">
        <f t="shared" si="8"/>
        <v xml:space="preserve">         Calle 24 sur frente a benedictinos</v>
      </c>
      <c r="AH120" s="25" t="s">
        <v>61</v>
      </c>
      <c r="AI120" s="25" t="s">
        <v>61</v>
      </c>
      <c r="AJ120" s="25" t="s">
        <v>374</v>
      </c>
      <c r="AO120" s="25">
        <v>4</v>
      </c>
      <c r="AP120" s="34">
        <v>42461</v>
      </c>
      <c r="AQ120" s="34">
        <v>42461</v>
      </c>
      <c r="AR120" s="46"/>
      <c r="AT120" s="25" t="s">
        <v>15</v>
      </c>
    </row>
    <row r="121" spans="1:50">
      <c r="A121" s="25" t="s">
        <v>10192</v>
      </c>
      <c r="B121" s="43">
        <v>376280</v>
      </c>
      <c r="D121" s="25" t="s">
        <v>101</v>
      </c>
      <c r="G121" t="s">
        <v>434</v>
      </c>
      <c r="H121" s="25" t="s">
        <v>134</v>
      </c>
      <c r="S121" t="str">
        <f t="shared" si="7"/>
        <v xml:space="preserve">         </v>
      </c>
      <c r="V121" s="25" t="s">
        <v>10193</v>
      </c>
      <c r="AF121" s="25" t="s">
        <v>10194</v>
      </c>
      <c r="AG121" s="25" t="str">
        <f t="shared" si="8"/>
        <v xml:space="preserve">         Cra 42 # 37 sur 4</v>
      </c>
      <c r="AH121" s="25" t="s">
        <v>61</v>
      </c>
      <c r="AI121" s="25" t="s">
        <v>61</v>
      </c>
      <c r="AJ121" s="25" t="s">
        <v>147</v>
      </c>
      <c r="AO121" s="25">
        <v>9</v>
      </c>
      <c r="AP121" s="34">
        <v>42461</v>
      </c>
      <c r="AQ121" s="34">
        <v>42459</v>
      </c>
      <c r="AR121" s="46"/>
      <c r="AT121" s="25" t="s">
        <v>15</v>
      </c>
      <c r="AV121" s="38"/>
      <c r="AX121" s="38"/>
    </row>
    <row r="122" spans="1:50">
      <c r="A122" s="25" t="s">
        <v>10195</v>
      </c>
      <c r="B122" s="43">
        <v>377166</v>
      </c>
      <c r="C122" s="25" t="s">
        <v>3686</v>
      </c>
      <c r="D122" s="25" t="s">
        <v>3934</v>
      </c>
      <c r="G122" t="s">
        <v>10196</v>
      </c>
      <c r="H122" t="s">
        <v>3366</v>
      </c>
      <c r="S122" t="str">
        <f t="shared" si="7"/>
        <v xml:space="preserve">         </v>
      </c>
      <c r="V122" s="25" t="s">
        <v>10197</v>
      </c>
      <c r="AG122" s="25" t="str">
        <f t="shared" si="8"/>
        <v xml:space="preserve">         </v>
      </c>
      <c r="AH122" s="25" t="s">
        <v>61</v>
      </c>
      <c r="AI122" s="25" t="s">
        <v>61</v>
      </c>
      <c r="AJ122" s="25" t="s">
        <v>91</v>
      </c>
      <c r="AO122" s="25">
        <v>12</v>
      </c>
      <c r="AP122" s="34">
        <v>42464</v>
      </c>
      <c r="AQ122" s="34">
        <v>42486</v>
      </c>
      <c r="AR122" s="46"/>
      <c r="AT122" s="25" t="s">
        <v>15</v>
      </c>
    </row>
    <row r="123" spans="1:50">
      <c r="A123" s="25" t="s">
        <v>10198</v>
      </c>
      <c r="B123" s="43">
        <v>377105</v>
      </c>
      <c r="D123" s="25" t="s">
        <v>58</v>
      </c>
      <c r="G123" t="s">
        <v>10199</v>
      </c>
      <c r="H123" t="s">
        <v>3366</v>
      </c>
      <c r="S123" t="str">
        <f t="shared" si="7"/>
        <v xml:space="preserve">         </v>
      </c>
      <c r="V123" s="25" t="s">
        <v>10200</v>
      </c>
      <c r="AF123" s="25" t="s">
        <v>10201</v>
      </c>
      <c r="AG123" s="25" t="str">
        <f t="shared" si="8"/>
        <v xml:space="preserve">         Calle 36 A # 40-92 Cra 36 b 39 b sur 16</v>
      </c>
      <c r="AI123" s="25">
        <v>2819625</v>
      </c>
      <c r="AJ123" s="25" t="s">
        <v>67</v>
      </c>
      <c r="AO123" s="25">
        <v>7</v>
      </c>
      <c r="AP123" s="34">
        <v>42464</v>
      </c>
      <c r="AQ123" s="34">
        <v>42465</v>
      </c>
      <c r="AR123" s="46"/>
      <c r="AT123" s="25" t="s">
        <v>15</v>
      </c>
    </row>
    <row r="124" spans="1:50">
      <c r="A124" s="25" t="s">
        <v>10202</v>
      </c>
      <c r="B124" s="43">
        <v>136371</v>
      </c>
      <c r="C124" s="25" t="s">
        <v>3538</v>
      </c>
      <c r="D124" s="25" t="s">
        <v>58</v>
      </c>
      <c r="G124" t="s">
        <v>10203</v>
      </c>
      <c r="H124" t="s">
        <v>3366</v>
      </c>
      <c r="S124" t="str">
        <f t="shared" si="7"/>
        <v xml:space="preserve">         </v>
      </c>
      <c r="V124" s="25" t="s">
        <v>10204</v>
      </c>
      <c r="AF124" s="25" t="s">
        <v>10205</v>
      </c>
      <c r="AG124" s="25" t="str">
        <f t="shared" si="8"/>
        <v xml:space="preserve">         Vereda las palmas sector la esperanza</v>
      </c>
      <c r="AH124" s="25" t="s">
        <v>61</v>
      </c>
      <c r="AI124" s="25" t="s">
        <v>61</v>
      </c>
      <c r="AJ124" s="25" t="s">
        <v>91</v>
      </c>
      <c r="AO124" s="25">
        <v>12</v>
      </c>
      <c r="AP124" s="34">
        <v>42464</v>
      </c>
      <c r="AQ124" s="34">
        <v>42445</v>
      </c>
      <c r="AR124" s="46"/>
      <c r="AT124" s="25" t="s">
        <v>15</v>
      </c>
    </row>
    <row r="125" spans="1:50">
      <c r="A125" s="25" t="s">
        <v>10206</v>
      </c>
      <c r="B125" s="43">
        <v>136372</v>
      </c>
      <c r="C125" s="25" t="s">
        <v>3538</v>
      </c>
      <c r="G125" t="s">
        <v>10207</v>
      </c>
      <c r="H125" t="s">
        <v>3366</v>
      </c>
      <c r="S125" t="str">
        <f t="shared" si="7"/>
        <v xml:space="preserve">         </v>
      </c>
      <c r="V125" s="25" t="s">
        <v>10208</v>
      </c>
      <c r="AF125" s="25" t="s">
        <v>10209</v>
      </c>
      <c r="AG125" s="25" t="str">
        <f t="shared" ref="AG125:AG131" si="9">CONCATENATE(W125," ",X125," ",Y125," ",Z125," ",AA125," ",AB125," ",AC125," ",AD125," ",AE125," ",AF125)</f>
        <v xml:space="preserve">         Diagonal a la parcelacion encenillos, Finca el Origen</v>
      </c>
      <c r="AH125" s="25" t="s">
        <v>61</v>
      </c>
      <c r="AJ125" s="25" t="s">
        <v>91</v>
      </c>
      <c r="AO125" s="25">
        <v>12</v>
      </c>
      <c r="AP125" s="34">
        <v>42464</v>
      </c>
      <c r="AQ125" s="34">
        <v>42445</v>
      </c>
      <c r="AR125" s="46"/>
      <c r="AT125" s="25" t="s">
        <v>15</v>
      </c>
    </row>
    <row r="126" spans="1:50">
      <c r="A126" s="25" t="s">
        <v>10210</v>
      </c>
      <c r="B126" s="43">
        <v>377103</v>
      </c>
      <c r="C126" s="25" t="s">
        <v>3538</v>
      </c>
      <c r="D126" s="25" t="s">
        <v>58</v>
      </c>
      <c r="G126" t="s">
        <v>10211</v>
      </c>
      <c r="H126" t="s">
        <v>3366</v>
      </c>
      <c r="S126" t="str">
        <f t="shared" si="7"/>
        <v xml:space="preserve">         </v>
      </c>
      <c r="V126" s="25" t="s">
        <v>10212</v>
      </c>
      <c r="AF126" s="25" t="s">
        <v>10213</v>
      </c>
      <c r="AG126" s="25" t="str">
        <f t="shared" si="9"/>
        <v xml:space="preserve">         Cra 36 # 39b sur 16</v>
      </c>
      <c r="AH126" s="25" t="s">
        <v>61</v>
      </c>
      <c r="AI126" s="25">
        <v>2704750</v>
      </c>
      <c r="AJ126" s="25" t="s">
        <v>211</v>
      </c>
      <c r="AO126" s="25">
        <v>9</v>
      </c>
      <c r="AP126" s="34">
        <v>42464</v>
      </c>
      <c r="AQ126" s="34">
        <v>42501</v>
      </c>
      <c r="AR126" s="46"/>
      <c r="AT126" s="25" t="s">
        <v>15</v>
      </c>
      <c r="AV126" s="38"/>
      <c r="AX126" s="38"/>
    </row>
    <row r="127" spans="1:50">
      <c r="A127" s="25" t="s">
        <v>10214</v>
      </c>
      <c r="B127" s="43">
        <v>377104</v>
      </c>
      <c r="C127" s="25" t="s">
        <v>3538</v>
      </c>
      <c r="D127" s="25" t="s">
        <v>58</v>
      </c>
      <c r="G127" t="s">
        <v>1233</v>
      </c>
      <c r="H127" t="s">
        <v>3366</v>
      </c>
      <c r="S127" t="str">
        <f t="shared" si="7"/>
        <v xml:space="preserve">         </v>
      </c>
      <c r="V127" s="25" t="s">
        <v>10215</v>
      </c>
      <c r="AF127" s="25" t="s">
        <v>10216</v>
      </c>
      <c r="AG127" s="25" t="str">
        <f t="shared" si="9"/>
        <v xml:space="preserve">         Calle 40 sur # 30-122 apto 106</v>
      </c>
      <c r="AH127" s="25" t="s">
        <v>61</v>
      </c>
      <c r="AI127" s="25" t="s">
        <v>61</v>
      </c>
      <c r="AJ127" s="25" t="s">
        <v>211</v>
      </c>
      <c r="AO127" s="25">
        <v>9</v>
      </c>
      <c r="AP127" s="34">
        <v>42464</v>
      </c>
      <c r="AQ127" s="34">
        <v>42460</v>
      </c>
      <c r="AR127" s="46"/>
      <c r="AT127" s="25" t="s">
        <v>15</v>
      </c>
    </row>
    <row r="128" spans="1:50">
      <c r="A128" s="25" t="s">
        <v>10217</v>
      </c>
      <c r="B128" s="43">
        <v>377106</v>
      </c>
      <c r="C128" s="25" t="s">
        <v>3538</v>
      </c>
      <c r="D128" s="25" t="s">
        <v>58</v>
      </c>
      <c r="G128" t="s">
        <v>10211</v>
      </c>
      <c r="H128" t="s">
        <v>3366</v>
      </c>
      <c r="S128" t="str">
        <f t="shared" si="7"/>
        <v xml:space="preserve">         </v>
      </c>
      <c r="V128" s="25" t="s">
        <v>10218</v>
      </c>
      <c r="AF128" s="25" t="s">
        <v>10219</v>
      </c>
      <c r="AG128" s="25" t="str">
        <f t="shared" si="9"/>
        <v xml:space="preserve">         Cra 32 # 40 bb sur 05</v>
      </c>
      <c r="AH128" s="25" t="s">
        <v>61</v>
      </c>
      <c r="AI128" s="25" t="s">
        <v>61</v>
      </c>
      <c r="AJ128" s="25" t="s">
        <v>67</v>
      </c>
      <c r="AO128" s="25">
        <v>7</v>
      </c>
      <c r="AP128" s="34">
        <v>42464</v>
      </c>
      <c r="AQ128" s="34">
        <v>42464</v>
      </c>
      <c r="AR128" s="46"/>
      <c r="AT128" s="25" t="s">
        <v>15</v>
      </c>
    </row>
    <row r="129" spans="1:53">
      <c r="A129" s="25" t="s">
        <v>10220</v>
      </c>
      <c r="B129" s="43" t="s">
        <v>10221</v>
      </c>
      <c r="C129" s="25" t="s">
        <v>3686</v>
      </c>
      <c r="G129" t="s">
        <v>10222</v>
      </c>
      <c r="H129" t="s">
        <v>3366</v>
      </c>
      <c r="S129" t="str">
        <f t="shared" si="7"/>
        <v xml:space="preserve">         </v>
      </c>
      <c r="V129" s="25" t="s">
        <v>10223</v>
      </c>
      <c r="AF129" s="25" t="s">
        <v>10224</v>
      </c>
      <c r="AG129" s="25" t="str">
        <f t="shared" si="9"/>
        <v xml:space="preserve">         Las Plamas Sector la Esperanza</v>
      </c>
      <c r="AH129" s="25">
        <v>3473839</v>
      </c>
      <c r="AI129" s="25">
        <v>3122008756</v>
      </c>
      <c r="AJ129" s="25" t="s">
        <v>91</v>
      </c>
      <c r="AO129" s="25">
        <v>12</v>
      </c>
      <c r="AP129" s="34">
        <v>42464</v>
      </c>
      <c r="AQ129" s="34">
        <v>42580</v>
      </c>
      <c r="AR129" s="46"/>
      <c r="AT129" s="25" t="s">
        <v>15</v>
      </c>
    </row>
    <row r="130" spans="1:53">
      <c r="A130" s="25" t="s">
        <v>10225</v>
      </c>
      <c r="B130" s="43">
        <v>377866</v>
      </c>
      <c r="C130" s="25" t="s">
        <v>3591</v>
      </c>
      <c r="G130" t="s">
        <v>10226</v>
      </c>
      <c r="H130" t="s">
        <v>10227</v>
      </c>
      <c r="R130" s="25" t="s">
        <v>10228</v>
      </c>
      <c r="S130" t="str">
        <f t="shared" si="7"/>
        <v xml:space="preserve">         Cra 34 A # 39-54</v>
      </c>
      <c r="T130" s="25" t="s">
        <v>61</v>
      </c>
      <c r="U130" s="25">
        <v>2760458</v>
      </c>
      <c r="V130" s="25" t="s">
        <v>82</v>
      </c>
      <c r="AF130" s="25" t="s">
        <v>10229</v>
      </c>
      <c r="AG130" s="25" t="str">
        <f t="shared" si="9"/>
        <v xml:space="preserve">         Cra 34 A # 39-54 2do piso</v>
      </c>
      <c r="AH130" s="25" t="s">
        <v>61</v>
      </c>
      <c r="AI130" s="25" t="s">
        <v>61</v>
      </c>
      <c r="AJ130" s="25" t="s">
        <v>211</v>
      </c>
      <c r="AO130" s="25">
        <v>9</v>
      </c>
      <c r="AP130" s="34">
        <v>42466</v>
      </c>
      <c r="AQ130" s="34">
        <v>42523</v>
      </c>
      <c r="AR130" s="46"/>
      <c r="AT130" s="25" t="s">
        <v>15</v>
      </c>
      <c r="AV130" s="38"/>
      <c r="AX130" s="38"/>
    </row>
    <row r="131" spans="1:53">
      <c r="A131" s="25" t="s">
        <v>10230</v>
      </c>
      <c r="B131" s="43">
        <v>371814</v>
      </c>
      <c r="C131" s="25" t="s">
        <v>94</v>
      </c>
      <c r="G131" t="s">
        <v>10231</v>
      </c>
      <c r="H131" t="s">
        <v>10232</v>
      </c>
      <c r="R131" s="25" t="s">
        <v>74</v>
      </c>
      <c r="S131" t="str">
        <f t="shared" si="7"/>
        <v xml:space="preserve">         El Salado</v>
      </c>
      <c r="T131" s="25">
        <v>21993708</v>
      </c>
      <c r="U131" s="25">
        <v>3315450</v>
      </c>
      <c r="V131" s="25" t="s">
        <v>10233</v>
      </c>
      <c r="AF131" s="25" t="s">
        <v>10234</v>
      </c>
      <c r="AG131" s="25" t="str">
        <f t="shared" si="9"/>
        <v xml:space="preserve">         Predio matricula inmobiliaria 001-0440156</v>
      </c>
      <c r="AH131" s="25" t="s">
        <v>61</v>
      </c>
      <c r="AI131" s="25" t="s">
        <v>61</v>
      </c>
      <c r="AJ131" s="25" t="s">
        <v>74</v>
      </c>
      <c r="AO131" s="25">
        <v>6</v>
      </c>
      <c r="AP131" s="34">
        <v>42466</v>
      </c>
      <c r="AQ131" s="34">
        <v>42472</v>
      </c>
      <c r="AR131" s="46"/>
      <c r="AT131" s="25" t="s">
        <v>15</v>
      </c>
    </row>
    <row r="132" spans="1:53">
      <c r="A132" s="25" t="s">
        <v>10235</v>
      </c>
      <c r="B132" s="43"/>
      <c r="C132" s="25" t="s">
        <v>3538</v>
      </c>
      <c r="D132" s="25" t="s">
        <v>58</v>
      </c>
      <c r="G132" t="s">
        <v>10236</v>
      </c>
      <c r="H132" t="s">
        <v>3366</v>
      </c>
      <c r="S132" t="str">
        <f t="shared" si="7"/>
        <v xml:space="preserve">         </v>
      </c>
      <c r="V132" t="s">
        <v>9936</v>
      </c>
      <c r="W132" s="25" t="s">
        <v>80</v>
      </c>
      <c r="X132" s="25">
        <v>26</v>
      </c>
      <c r="Z132" s="25" t="s">
        <v>66</v>
      </c>
      <c r="AA132" s="25">
        <v>22</v>
      </c>
      <c r="AC132" s="25">
        <v>3</v>
      </c>
      <c r="AG132" t="str">
        <f t="shared" ref="AG132:AG177" si="10">CONCATENATE(W132," ",X132," ",Y132," ",Z132," ",AA132," ",AB132," ",AC132," ",AD132," ",AS132," ",AF132)</f>
        <v xml:space="preserve">CL 26  SUR 22  3   </v>
      </c>
      <c r="AH132" s="25" t="s">
        <v>9937</v>
      </c>
      <c r="AI132" s="25" t="s">
        <v>9938</v>
      </c>
      <c r="AJ132" s="25" t="s">
        <v>184</v>
      </c>
      <c r="AO132" s="25">
        <v>4</v>
      </c>
      <c r="AP132" s="34">
        <v>42467</v>
      </c>
      <c r="AQ132" s="34">
        <v>42474</v>
      </c>
      <c r="AR132" s="46"/>
      <c r="AT132" s="25" t="s">
        <v>15</v>
      </c>
      <c r="AV132" s="38"/>
      <c r="AX132" s="38"/>
      <c r="AY132" s="38"/>
      <c r="BA132" s="38"/>
    </row>
    <row r="133" spans="1:53">
      <c r="A133" s="25" t="s">
        <v>10237</v>
      </c>
      <c r="B133" s="43">
        <v>378464</v>
      </c>
      <c r="D133" s="25" t="s">
        <v>58</v>
      </c>
      <c r="G133" t="s">
        <v>10238</v>
      </c>
      <c r="H133" t="s">
        <v>3366</v>
      </c>
      <c r="S133" t="str">
        <f t="shared" si="7"/>
        <v xml:space="preserve">         </v>
      </c>
      <c r="V133" t="s">
        <v>10239</v>
      </c>
      <c r="AF133" s="25" t="s">
        <v>10240</v>
      </c>
      <c r="AG133" t="str">
        <f t="shared" si="10"/>
        <v xml:space="preserve">         Cra 42 # 38 sur 71</v>
      </c>
      <c r="AH133" s="25" t="s">
        <v>61</v>
      </c>
      <c r="AI133" s="25">
        <v>3008917321</v>
      </c>
      <c r="AJ133" s="25" t="s">
        <v>147</v>
      </c>
      <c r="AO133" s="25">
        <v>9</v>
      </c>
      <c r="AP133" s="34">
        <v>42468</v>
      </c>
      <c r="AQ133" s="34">
        <v>42467</v>
      </c>
      <c r="AR133" s="46"/>
      <c r="AT133" s="25" t="s">
        <v>15</v>
      </c>
    </row>
    <row r="134" spans="1:53">
      <c r="A134" s="25" t="s">
        <v>10241</v>
      </c>
      <c r="B134" s="43">
        <v>378463</v>
      </c>
      <c r="C134" s="25" t="s">
        <v>3591</v>
      </c>
      <c r="G134" t="s">
        <v>10242</v>
      </c>
      <c r="H134" t="s">
        <v>10243</v>
      </c>
      <c r="R134" s="25" t="s">
        <v>10244</v>
      </c>
      <c r="S134" t="str">
        <f t="shared" si="7"/>
        <v xml:space="preserve">         Dig. 29 Trans. 34 b sur 62 Interior 126</v>
      </c>
      <c r="T134" s="25">
        <v>8032445</v>
      </c>
      <c r="U134" s="25">
        <v>3008917321</v>
      </c>
      <c r="V134" t="s">
        <v>10245</v>
      </c>
      <c r="AF134" s="25" t="s">
        <v>10246</v>
      </c>
      <c r="AG134" t="str">
        <f>CONCATENATE(W134," ",X134," ",Y134," ",Z134," ",AA134," ",AB134," ",AC134," ",AD134," ",AS134," ",AF134)</f>
        <v xml:space="preserve">         En la misma direccion del quejoso en la casa del frente</v>
      </c>
      <c r="AH134" s="25" t="s">
        <v>61</v>
      </c>
      <c r="AI134" s="25" t="s">
        <v>61</v>
      </c>
      <c r="AJ134" s="25" t="s">
        <v>635</v>
      </c>
      <c r="AO134" s="25">
        <v>3</v>
      </c>
      <c r="AP134" s="34">
        <v>42468</v>
      </c>
      <c r="AQ134" s="34">
        <v>42465</v>
      </c>
      <c r="AR134" s="46"/>
      <c r="AT134" s="25" t="s">
        <v>15</v>
      </c>
    </row>
    <row r="135" spans="1:53">
      <c r="A135" s="25" t="s">
        <v>10247</v>
      </c>
      <c r="B135" s="43">
        <v>378462</v>
      </c>
      <c r="C135" s="25" t="s">
        <v>3538</v>
      </c>
      <c r="D135" s="25" t="s">
        <v>101</v>
      </c>
      <c r="G135" t="s">
        <v>10248</v>
      </c>
      <c r="H135" t="s">
        <v>10249</v>
      </c>
      <c r="S135" t="str">
        <f t="shared" si="7"/>
        <v xml:space="preserve">         </v>
      </c>
      <c r="V135" t="s">
        <v>10250</v>
      </c>
      <c r="AF135" s="25" t="s">
        <v>10251</v>
      </c>
      <c r="AG135" t="str">
        <f t="shared" si="10"/>
        <v xml:space="preserve">         Casa antena de comcel en el barrio mesa</v>
      </c>
      <c r="AH135" s="25" t="s">
        <v>61</v>
      </c>
      <c r="AI135" s="25" t="s">
        <v>61</v>
      </c>
      <c r="AJ135" s="25" t="s">
        <v>211</v>
      </c>
      <c r="AO135" s="25">
        <v>9</v>
      </c>
      <c r="AP135" s="34">
        <v>42468</v>
      </c>
      <c r="AQ135" s="34">
        <v>42467</v>
      </c>
      <c r="AR135" s="46"/>
      <c r="AT135" s="25" t="s">
        <v>15</v>
      </c>
    </row>
    <row r="136" spans="1:53">
      <c r="A136" s="25" t="s">
        <v>10252</v>
      </c>
      <c r="B136" s="43">
        <v>378223</v>
      </c>
      <c r="C136" s="25" t="s">
        <v>3591</v>
      </c>
      <c r="G136" t="s">
        <v>10253</v>
      </c>
      <c r="H136" t="s">
        <v>3366</v>
      </c>
      <c r="S136" t="str">
        <f t="shared" si="7"/>
        <v xml:space="preserve">         </v>
      </c>
      <c r="V136" t="s">
        <v>10254</v>
      </c>
      <c r="AF136" s="25" t="s">
        <v>998</v>
      </c>
      <c r="AG136" t="str">
        <f t="shared" si="10"/>
        <v xml:space="preserve">         Perico</v>
      </c>
      <c r="AH136" s="25" t="s">
        <v>61</v>
      </c>
      <c r="AI136" s="25" t="s">
        <v>61</v>
      </c>
      <c r="AJ136" s="25" t="s">
        <v>91</v>
      </c>
      <c r="AO136" s="25">
        <v>12</v>
      </c>
      <c r="AP136" s="34">
        <v>42468</v>
      </c>
      <c r="AQ136" s="34">
        <v>42475</v>
      </c>
      <c r="AR136" s="46"/>
      <c r="AT136" s="25" t="s">
        <v>15</v>
      </c>
    </row>
    <row r="137" spans="1:53">
      <c r="A137" s="25" t="s">
        <v>10255</v>
      </c>
      <c r="B137" s="43">
        <v>378224</v>
      </c>
      <c r="C137" s="25" t="s">
        <v>3591</v>
      </c>
      <c r="G137" t="s">
        <v>10256</v>
      </c>
      <c r="H137" t="s">
        <v>3366</v>
      </c>
      <c r="S137" t="str">
        <f t="shared" si="7"/>
        <v xml:space="preserve">         </v>
      </c>
      <c r="V137" t="s">
        <v>10243</v>
      </c>
      <c r="AF137" s="25" t="s">
        <v>10257</v>
      </c>
      <c r="AG137" t="str">
        <f t="shared" si="10"/>
        <v xml:space="preserve">         Alto de misael</v>
      </c>
      <c r="AH137" s="25" t="s">
        <v>61</v>
      </c>
      <c r="AI137" s="25">
        <v>3008917321</v>
      </c>
      <c r="AJ137" s="25" t="s">
        <v>635</v>
      </c>
      <c r="AO137" s="25">
        <v>3</v>
      </c>
      <c r="AP137" s="34">
        <v>42468</v>
      </c>
      <c r="AQ137" s="34">
        <v>42472</v>
      </c>
      <c r="AR137" s="46"/>
      <c r="AT137" s="25" t="s">
        <v>15</v>
      </c>
    </row>
    <row r="138" spans="1:53">
      <c r="A138" t="s">
        <v>10258</v>
      </c>
      <c r="B138" s="78"/>
      <c r="C138" s="25" t="s">
        <v>3928</v>
      </c>
      <c r="D138" s="25" t="s">
        <v>58</v>
      </c>
      <c r="F138" s="25" t="s">
        <v>1933</v>
      </c>
      <c r="G138" t="s">
        <v>9935</v>
      </c>
      <c r="H138" t="s">
        <v>3366</v>
      </c>
      <c r="S138" t="str">
        <f t="shared" si="7"/>
        <v xml:space="preserve">         </v>
      </c>
      <c r="V138" t="s">
        <v>9936</v>
      </c>
      <c r="W138" s="25" t="s">
        <v>80</v>
      </c>
      <c r="X138" s="25">
        <v>7</v>
      </c>
      <c r="AA138" s="25">
        <v>39</v>
      </c>
      <c r="AC138" s="25">
        <v>215</v>
      </c>
      <c r="AF138" s="25" t="s">
        <v>10259</v>
      </c>
      <c r="AG138" t="str">
        <f t="shared" si="10"/>
        <v>CL 7   39  215   Ofs. 1104</v>
      </c>
      <c r="AH138" s="25" t="s">
        <v>9937</v>
      </c>
      <c r="AI138" s="25" t="s">
        <v>9938</v>
      </c>
      <c r="AJ138" s="25" t="s">
        <v>184</v>
      </c>
      <c r="AO138" s="25">
        <v>4</v>
      </c>
      <c r="AP138" s="34">
        <v>42469</v>
      </c>
      <c r="AQ138" s="34">
        <v>42473</v>
      </c>
      <c r="AR138" s="46"/>
      <c r="AT138" s="25" t="s">
        <v>15</v>
      </c>
      <c r="AV138" s="38"/>
      <c r="AX138" s="38"/>
    </row>
    <row r="139" spans="1:53">
      <c r="A139" t="s">
        <v>10260</v>
      </c>
      <c r="B139" s="78">
        <v>378119</v>
      </c>
      <c r="C139" s="25" t="s">
        <v>3686</v>
      </c>
      <c r="D139" s="25" t="s">
        <v>101</v>
      </c>
      <c r="G139" t="s">
        <v>10261</v>
      </c>
      <c r="H139" t="s">
        <v>10262</v>
      </c>
      <c r="S139" t="str">
        <f t="shared" si="7"/>
        <v xml:space="preserve">         </v>
      </c>
      <c r="V139" t="s">
        <v>10263</v>
      </c>
      <c r="AF139" s="25" t="s">
        <v>10264</v>
      </c>
      <c r="AG139" t="str">
        <f t="shared" si="10"/>
        <v xml:space="preserve">         Cra 27aa # 36 sur 151</v>
      </c>
      <c r="AH139" s="25" t="s">
        <v>10265</v>
      </c>
      <c r="AI139" s="25">
        <v>3148204043</v>
      </c>
      <c r="AJ139" s="25" t="s">
        <v>194</v>
      </c>
      <c r="AO139" s="25">
        <v>3</v>
      </c>
      <c r="AP139" s="34">
        <v>42470</v>
      </c>
      <c r="AQ139" s="34">
        <v>42465</v>
      </c>
      <c r="AR139" s="46"/>
      <c r="AT139" s="25" t="s">
        <v>15</v>
      </c>
      <c r="AU139" s="25" t="s">
        <v>10266</v>
      </c>
    </row>
    <row r="140" spans="1:53">
      <c r="A140" t="s">
        <v>10267</v>
      </c>
      <c r="B140" s="78">
        <v>378121</v>
      </c>
      <c r="C140" s="25" t="s">
        <v>3686</v>
      </c>
      <c r="G140" t="s">
        <v>10268</v>
      </c>
      <c r="H140" t="s">
        <v>10262</v>
      </c>
      <c r="S140" t="str">
        <f t="shared" si="7"/>
        <v xml:space="preserve">         </v>
      </c>
      <c r="V140" t="s">
        <v>10269</v>
      </c>
      <c r="AF140" s="25" t="s">
        <v>10270</v>
      </c>
      <c r="AG140" t="str">
        <f t="shared" si="10"/>
        <v xml:space="preserve">         Cra 27d # 36 sur 120</v>
      </c>
      <c r="AH140" s="25" t="s">
        <v>10271</v>
      </c>
      <c r="AI140" s="25">
        <v>3335155</v>
      </c>
      <c r="AJ140" s="25" t="s">
        <v>194</v>
      </c>
      <c r="AO140" s="25">
        <v>3</v>
      </c>
      <c r="AP140" s="34">
        <v>42470</v>
      </c>
      <c r="AQ140" s="34">
        <v>42465</v>
      </c>
      <c r="AR140" s="46"/>
      <c r="AT140" s="25" t="s">
        <v>15</v>
      </c>
    </row>
    <row r="141" spans="1:53">
      <c r="A141" t="s">
        <v>10272</v>
      </c>
      <c r="B141" s="78">
        <v>378079</v>
      </c>
      <c r="D141" s="25" t="s">
        <v>58</v>
      </c>
      <c r="G141" t="s">
        <v>10273</v>
      </c>
      <c r="H141" t="s">
        <v>10262</v>
      </c>
      <c r="S141" t="str">
        <f t="shared" si="7"/>
        <v xml:space="preserve">         </v>
      </c>
      <c r="V141" t="s">
        <v>10274</v>
      </c>
      <c r="AF141" s="25" t="s">
        <v>10275</v>
      </c>
      <c r="AG141" t="str">
        <f t="shared" si="10"/>
        <v xml:space="preserve">         Trans 34ee sur 33-27</v>
      </c>
      <c r="AI141" s="25">
        <v>5973192</v>
      </c>
      <c r="AJ141" s="25" t="s">
        <v>496</v>
      </c>
      <c r="AO141" s="25">
        <v>9</v>
      </c>
      <c r="AP141" s="34">
        <v>42470</v>
      </c>
      <c r="AQ141" s="34">
        <v>42465</v>
      </c>
      <c r="AR141" s="46"/>
      <c r="AT141" s="25" t="s">
        <v>15</v>
      </c>
    </row>
    <row r="142" spans="1:53">
      <c r="A142" t="s">
        <v>10276</v>
      </c>
      <c r="B142" s="78">
        <v>378118</v>
      </c>
      <c r="D142" s="25" t="s">
        <v>58</v>
      </c>
      <c r="G142" t="s">
        <v>10273</v>
      </c>
      <c r="H142" t="s">
        <v>10262</v>
      </c>
      <c r="S142" t="str">
        <f t="shared" si="7"/>
        <v xml:space="preserve">         </v>
      </c>
      <c r="V142" t="s">
        <v>10277</v>
      </c>
      <c r="AF142" s="25" t="s">
        <v>10278</v>
      </c>
      <c r="AG142" t="str">
        <f t="shared" si="10"/>
        <v xml:space="preserve">         Trans 34 d sur 32 a 07</v>
      </c>
      <c r="AI142" s="25">
        <v>2706116</v>
      </c>
      <c r="AJ142" s="25" t="s">
        <v>496</v>
      </c>
      <c r="AO142" s="25">
        <v>9</v>
      </c>
      <c r="AP142" s="34">
        <v>42470</v>
      </c>
      <c r="AQ142" s="34">
        <v>42465</v>
      </c>
      <c r="AR142" s="46"/>
      <c r="AT142" s="25" t="s">
        <v>15</v>
      </c>
    </row>
    <row r="143" spans="1:53">
      <c r="A143" t="s">
        <v>10279</v>
      </c>
      <c r="B143" s="78">
        <v>378080</v>
      </c>
      <c r="D143" s="25" t="s">
        <v>58</v>
      </c>
      <c r="G143" t="s">
        <v>10273</v>
      </c>
      <c r="H143" t="s">
        <v>10262</v>
      </c>
      <c r="S143" t="str">
        <f t="shared" si="7"/>
        <v xml:space="preserve">         </v>
      </c>
      <c r="V143" t="s">
        <v>10280</v>
      </c>
      <c r="AF143" s="25" t="s">
        <v>10281</v>
      </c>
      <c r="AG143" t="str">
        <f t="shared" si="10"/>
        <v xml:space="preserve">         Trans 34 d # 29-75</v>
      </c>
      <c r="AH143" s="25">
        <v>43733858</v>
      </c>
      <c r="AJ143" s="25" t="s">
        <v>496</v>
      </c>
      <c r="AO143" s="25">
        <v>9</v>
      </c>
      <c r="AP143" s="34">
        <v>42470</v>
      </c>
      <c r="AQ143" s="34">
        <v>42465</v>
      </c>
      <c r="AR143" s="46"/>
      <c r="AT143" s="25" t="s">
        <v>15</v>
      </c>
    </row>
    <row r="144" spans="1:53">
      <c r="A144" t="s">
        <v>10282</v>
      </c>
      <c r="B144" s="78">
        <v>378077</v>
      </c>
      <c r="D144" s="25" t="s">
        <v>58</v>
      </c>
      <c r="G144" t="s">
        <v>10273</v>
      </c>
      <c r="H144" t="s">
        <v>10262</v>
      </c>
      <c r="S144" t="str">
        <f t="shared" si="7"/>
        <v xml:space="preserve">         </v>
      </c>
      <c r="V144" t="s">
        <v>10283</v>
      </c>
      <c r="AF144" s="25" t="s">
        <v>10284</v>
      </c>
      <c r="AG144" t="str">
        <f t="shared" si="10"/>
        <v xml:space="preserve">         Dig. 34 A sur # 31 e 62</v>
      </c>
      <c r="AI144" s="25">
        <v>8979163</v>
      </c>
      <c r="AJ144" s="25" t="s">
        <v>496</v>
      </c>
      <c r="AO144" s="25">
        <v>9</v>
      </c>
      <c r="AP144" s="34">
        <v>42470</v>
      </c>
      <c r="AQ144" s="34">
        <v>42465</v>
      </c>
      <c r="AR144" s="46"/>
      <c r="AT144" s="25" t="s">
        <v>15</v>
      </c>
    </row>
    <row r="145" spans="1:50">
      <c r="A145" t="s">
        <v>10285</v>
      </c>
      <c r="B145" s="78">
        <v>378078</v>
      </c>
      <c r="D145" s="25" t="s">
        <v>58</v>
      </c>
      <c r="G145" t="s">
        <v>10273</v>
      </c>
      <c r="H145" t="s">
        <v>10262</v>
      </c>
      <c r="S145" t="str">
        <f t="shared" si="7"/>
        <v xml:space="preserve">         </v>
      </c>
      <c r="V145" t="s">
        <v>10286</v>
      </c>
      <c r="AF145" s="25" t="s">
        <v>10287</v>
      </c>
      <c r="AG145" t="str">
        <f t="shared" si="10"/>
        <v xml:space="preserve">         Dig. 32 # 33 a sur 42a sur 24</v>
      </c>
      <c r="AJ145" s="25" t="s">
        <v>496</v>
      </c>
      <c r="AO145" s="25">
        <v>9</v>
      </c>
      <c r="AP145" s="34">
        <v>42470</v>
      </c>
      <c r="AQ145" s="34">
        <v>42465</v>
      </c>
      <c r="AR145" s="46"/>
      <c r="AT145" s="25" t="s">
        <v>15</v>
      </c>
    </row>
    <row r="146" spans="1:50">
      <c r="A146" t="s">
        <v>10288</v>
      </c>
      <c r="B146" s="78">
        <v>378117</v>
      </c>
      <c r="D146" s="25" t="s">
        <v>58</v>
      </c>
      <c r="G146" t="s">
        <v>10273</v>
      </c>
      <c r="H146" t="s">
        <v>10262</v>
      </c>
      <c r="S146" t="str">
        <f t="shared" si="7"/>
        <v xml:space="preserve">         </v>
      </c>
      <c r="V146" t="s">
        <v>10289</v>
      </c>
      <c r="AF146" s="25" t="s">
        <v>10290</v>
      </c>
      <c r="AG146" t="str">
        <f t="shared" si="10"/>
        <v xml:space="preserve">         Dig. 32 # a sur 24</v>
      </c>
      <c r="AI146" s="25">
        <v>3104237074</v>
      </c>
      <c r="AJ146" s="25" t="s">
        <v>496</v>
      </c>
      <c r="AO146" s="25">
        <v>9</v>
      </c>
      <c r="AP146" s="34">
        <v>42470</v>
      </c>
      <c r="AQ146" s="34">
        <v>42465</v>
      </c>
      <c r="AR146" s="46"/>
      <c r="AT146" s="25" t="s">
        <v>15</v>
      </c>
      <c r="AV146" s="38"/>
    </row>
    <row r="147" spans="1:50">
      <c r="A147" t="s">
        <v>10291</v>
      </c>
      <c r="B147" s="78">
        <v>378116</v>
      </c>
      <c r="D147" s="25" t="s">
        <v>58</v>
      </c>
      <c r="G147" t="s">
        <v>10273</v>
      </c>
      <c r="H147" t="s">
        <v>10262</v>
      </c>
      <c r="S147" t="str">
        <f t="shared" si="7"/>
        <v xml:space="preserve">         </v>
      </c>
      <c r="V147" t="s">
        <v>10292</v>
      </c>
      <c r="AF147" s="25" t="s">
        <v>10293</v>
      </c>
      <c r="AG147" t="str">
        <f t="shared" si="10"/>
        <v xml:space="preserve">         Tranv 34 a sur # 32-61</v>
      </c>
      <c r="AH147" s="25">
        <v>8244826</v>
      </c>
      <c r="AI147" s="25">
        <v>3122516814</v>
      </c>
      <c r="AJ147" s="25" t="s">
        <v>279</v>
      </c>
      <c r="AO147" s="25">
        <v>9</v>
      </c>
      <c r="AP147" s="34">
        <v>42470</v>
      </c>
      <c r="AQ147" s="34">
        <v>42465</v>
      </c>
      <c r="AR147" s="46"/>
      <c r="AT147" s="25" t="s">
        <v>15</v>
      </c>
      <c r="AV147" s="38"/>
      <c r="AX147" s="38"/>
    </row>
    <row r="148" spans="1:50">
      <c r="A148" t="s">
        <v>10294</v>
      </c>
      <c r="B148" s="78" t="s">
        <v>10295</v>
      </c>
      <c r="C148" s="25" t="s">
        <v>94</v>
      </c>
      <c r="G148" t="s">
        <v>10296</v>
      </c>
      <c r="H148" t="s">
        <v>10249</v>
      </c>
      <c r="S148" t="str">
        <f t="shared" si="7"/>
        <v xml:space="preserve">         </v>
      </c>
      <c r="V148" t="s">
        <v>10297</v>
      </c>
      <c r="AF148" s="25" t="s">
        <v>10298</v>
      </c>
      <c r="AG148" t="str">
        <f t="shared" si="10"/>
        <v xml:space="preserve">         Calle 51 # 84-190 apto 903</v>
      </c>
      <c r="AH148" s="25" t="s">
        <v>61</v>
      </c>
      <c r="AI148" s="25" t="s">
        <v>61</v>
      </c>
      <c r="AJ148" s="25" t="s">
        <v>397</v>
      </c>
      <c r="AO148" s="25">
        <v>5</v>
      </c>
      <c r="AP148" s="34">
        <v>42471</v>
      </c>
      <c r="AQ148" s="34">
        <v>42698</v>
      </c>
      <c r="AR148" s="46"/>
      <c r="AT148" s="25" t="s">
        <v>15</v>
      </c>
    </row>
    <row r="149" spans="1:50">
      <c r="A149" t="s">
        <v>10299</v>
      </c>
      <c r="B149" s="78">
        <v>378819</v>
      </c>
      <c r="C149" s="25" t="s">
        <v>125</v>
      </c>
      <c r="G149" t="s">
        <v>10300</v>
      </c>
      <c r="H149" t="s">
        <v>10301</v>
      </c>
      <c r="S149" t="str">
        <f t="shared" si="7"/>
        <v xml:space="preserve">         </v>
      </c>
      <c r="U149" s="25">
        <v>3117030096</v>
      </c>
      <c r="V149" t="s">
        <v>82</v>
      </c>
      <c r="AF149" s="25" t="s">
        <v>10302</v>
      </c>
      <c r="AG149" t="str">
        <f t="shared" si="10"/>
        <v xml:space="preserve">         Cra. 25 # 38 d sur 02 Interior 175</v>
      </c>
      <c r="AH149" s="25" t="s">
        <v>61</v>
      </c>
      <c r="AI149" s="25" t="s">
        <v>61</v>
      </c>
      <c r="AJ149" s="25" t="s">
        <v>454</v>
      </c>
      <c r="AO149" s="25">
        <v>6</v>
      </c>
      <c r="AP149" s="34">
        <v>42471</v>
      </c>
      <c r="AQ149" s="34">
        <v>42479</v>
      </c>
      <c r="AR149" s="46"/>
      <c r="AT149" s="25" t="s">
        <v>15</v>
      </c>
    </row>
    <row r="150" spans="1:50">
      <c r="A150" t="s">
        <v>10303</v>
      </c>
      <c r="B150" s="78">
        <v>376373</v>
      </c>
      <c r="C150" s="25" t="s">
        <v>3686</v>
      </c>
      <c r="D150" s="25" t="s">
        <v>3934</v>
      </c>
      <c r="G150" t="s">
        <v>10304</v>
      </c>
      <c r="H150" t="s">
        <v>3366</v>
      </c>
      <c r="S150" t="str">
        <f t="shared" si="7"/>
        <v xml:space="preserve">         </v>
      </c>
      <c r="V150" t="s">
        <v>10305</v>
      </c>
      <c r="AF150" s="25" t="s">
        <v>10306</v>
      </c>
      <c r="AG150" t="str">
        <f t="shared" si="10"/>
        <v xml:space="preserve">         Carrera 27 b # 3bsur 77</v>
      </c>
      <c r="AH150" s="25" t="s">
        <v>10307</v>
      </c>
      <c r="AI150" s="25">
        <v>5116199</v>
      </c>
      <c r="AJ150" s="25" t="s">
        <v>276</v>
      </c>
      <c r="AO150" s="25">
        <v>5</v>
      </c>
      <c r="AP150" s="34">
        <v>42472</v>
      </c>
      <c r="AQ150" s="34">
        <v>42458</v>
      </c>
      <c r="AR150" s="46"/>
      <c r="AT150" s="25" t="s">
        <v>15</v>
      </c>
    </row>
    <row r="151" spans="1:50">
      <c r="A151" t="s">
        <v>10308</v>
      </c>
      <c r="B151" s="78">
        <v>379239</v>
      </c>
      <c r="C151" s="25" t="s">
        <v>3538</v>
      </c>
      <c r="D151" s="25" t="s">
        <v>58</v>
      </c>
      <c r="G151" t="s">
        <v>10309</v>
      </c>
      <c r="H151" t="s">
        <v>3366</v>
      </c>
      <c r="S151" t="str">
        <f t="shared" si="7"/>
        <v xml:space="preserve">         </v>
      </c>
      <c r="V151" t="s">
        <v>10310</v>
      </c>
      <c r="AF151" s="25" t="s">
        <v>10311</v>
      </c>
      <c r="AG151" t="str">
        <f t="shared" si="10"/>
        <v xml:space="preserve">         Kilometro 18 via las Palmas</v>
      </c>
      <c r="AH151" s="25">
        <v>15352411</v>
      </c>
      <c r="AI151" s="25">
        <v>3862112</v>
      </c>
      <c r="AJ151" s="25" t="s">
        <v>91</v>
      </c>
      <c r="AK151" s="25" t="s">
        <v>91</v>
      </c>
      <c r="AO151" s="25">
        <v>12</v>
      </c>
      <c r="AP151" s="34">
        <v>42473</v>
      </c>
      <c r="AQ151" s="34">
        <v>42461</v>
      </c>
      <c r="AR151" s="46"/>
      <c r="AT151" s="25" t="s">
        <v>15</v>
      </c>
    </row>
    <row r="152" spans="1:50">
      <c r="A152" t="s">
        <v>10312</v>
      </c>
      <c r="B152" s="78">
        <v>379392</v>
      </c>
      <c r="C152" s="25" t="s">
        <v>3686</v>
      </c>
      <c r="D152" s="25" t="s">
        <v>58</v>
      </c>
      <c r="F152" s="25" t="s">
        <v>10313</v>
      </c>
      <c r="G152" t="s">
        <v>10314</v>
      </c>
      <c r="H152" t="s">
        <v>3366</v>
      </c>
      <c r="S152" t="str">
        <f t="shared" si="7"/>
        <v xml:space="preserve">         </v>
      </c>
      <c r="V152" t="s">
        <v>10315</v>
      </c>
      <c r="AF152" s="25" t="s">
        <v>10316</v>
      </c>
      <c r="AG152" t="str">
        <f t="shared" si="10"/>
        <v xml:space="preserve">         Calle 5 # 39 - 194</v>
      </c>
      <c r="AH152" s="25" t="s">
        <v>10317</v>
      </c>
      <c r="AI152" s="25">
        <v>2662277</v>
      </c>
      <c r="AJ152" s="25" t="s">
        <v>276</v>
      </c>
      <c r="AO152" s="25">
        <v>5</v>
      </c>
      <c r="AP152" s="34">
        <v>42473</v>
      </c>
      <c r="AQ152" s="34">
        <v>42472</v>
      </c>
      <c r="AR152" s="46"/>
      <c r="AT152" s="25" t="s">
        <v>15</v>
      </c>
    </row>
    <row r="153" spans="1:50">
      <c r="A153" t="s">
        <v>10318</v>
      </c>
      <c r="B153" s="78">
        <v>379393</v>
      </c>
      <c r="C153" s="25" t="s">
        <v>3686</v>
      </c>
      <c r="D153" s="25" t="s">
        <v>58</v>
      </c>
      <c r="F153" s="25" t="s">
        <v>10319</v>
      </c>
      <c r="G153" t="s">
        <v>10320</v>
      </c>
      <c r="H153" t="s">
        <v>3366</v>
      </c>
      <c r="S153" t="str">
        <f t="shared" si="7"/>
        <v xml:space="preserve">         </v>
      </c>
      <c r="V153" t="s">
        <v>10321</v>
      </c>
      <c r="AF153" s="25" t="s">
        <v>10322</v>
      </c>
      <c r="AG153" t="str">
        <f t="shared" si="10"/>
        <v xml:space="preserve">         Calle 10 sur # 50 ff 28</v>
      </c>
      <c r="AH153" s="25" t="s">
        <v>10323</v>
      </c>
      <c r="AI153" s="25">
        <v>3613536</v>
      </c>
      <c r="AJ153" s="25" t="s">
        <v>91</v>
      </c>
      <c r="AK153" s="25" t="s">
        <v>91</v>
      </c>
      <c r="AO153" s="25">
        <v>12</v>
      </c>
      <c r="AP153" s="34">
        <v>42473</v>
      </c>
      <c r="AQ153" s="34">
        <v>42472</v>
      </c>
      <c r="AR153" s="46"/>
      <c r="AT153" s="25" t="s">
        <v>15</v>
      </c>
    </row>
    <row r="154" spans="1:50">
      <c r="A154" t="s">
        <v>10324</v>
      </c>
      <c r="B154" s="78">
        <v>379031</v>
      </c>
      <c r="C154" s="25" t="s">
        <v>3591</v>
      </c>
      <c r="G154" t="s">
        <v>10325</v>
      </c>
      <c r="H154" t="s">
        <v>10326</v>
      </c>
      <c r="R154" s="25" t="s">
        <v>10327</v>
      </c>
      <c r="S154" t="str">
        <f t="shared" si="7"/>
        <v xml:space="preserve">         Carrera 20 # 23 sur 84 Int. 143</v>
      </c>
      <c r="T154" s="25">
        <v>98661706</v>
      </c>
      <c r="U154" s="25">
        <v>3362479</v>
      </c>
      <c r="V154" t="s">
        <v>10328</v>
      </c>
      <c r="AF154" s="25" t="s">
        <v>10327</v>
      </c>
      <c r="AG154" t="str">
        <f t="shared" si="10"/>
        <v xml:space="preserve">         Carrera 20 # 23 sur 84 Int. 143</v>
      </c>
      <c r="AH154" s="25" t="s">
        <v>61</v>
      </c>
      <c r="AI154" s="25">
        <v>3360772</v>
      </c>
      <c r="AJ154" s="25" t="s">
        <v>184</v>
      </c>
      <c r="AO154" s="25">
        <v>7</v>
      </c>
      <c r="AP154" s="34">
        <v>42475</v>
      </c>
      <c r="AQ154" s="34">
        <v>42531</v>
      </c>
      <c r="AR154" s="46"/>
      <c r="AT154" s="25" t="s">
        <v>15</v>
      </c>
    </row>
    <row r="155" spans="1:50">
      <c r="A155" t="s">
        <v>10329</v>
      </c>
      <c r="B155" s="78">
        <v>379995</v>
      </c>
      <c r="C155" s="25" t="s">
        <v>94</v>
      </c>
      <c r="G155" t="s">
        <v>10330</v>
      </c>
      <c r="H155" t="s">
        <v>10331</v>
      </c>
      <c r="R155" s="25" t="s">
        <v>10332</v>
      </c>
      <c r="S155" t="str">
        <f t="shared" si="7"/>
        <v xml:space="preserve">         Cra 25 b # 27 sur 04</v>
      </c>
      <c r="T155" s="25">
        <v>70545308</v>
      </c>
      <c r="U155" s="25">
        <v>3361310</v>
      </c>
      <c r="V155" t="s">
        <v>10333</v>
      </c>
      <c r="AF155" s="25" t="s">
        <v>10334</v>
      </c>
      <c r="AG155" t="str">
        <f t="shared" si="10"/>
        <v xml:space="preserve">         misma direccion del quejoso</v>
      </c>
      <c r="AH155" s="25" t="s">
        <v>61</v>
      </c>
      <c r="AI155" s="25" t="s">
        <v>61</v>
      </c>
      <c r="AJ155" s="25" t="s">
        <v>99</v>
      </c>
      <c r="AO155" s="25">
        <v>4</v>
      </c>
      <c r="AP155" s="34">
        <v>42475</v>
      </c>
      <c r="AQ155" s="34">
        <v>42476</v>
      </c>
      <c r="AR155" s="46"/>
      <c r="AT155" s="25" t="s">
        <v>15</v>
      </c>
    </row>
    <row r="156" spans="1:50">
      <c r="A156" t="s">
        <v>10335</v>
      </c>
      <c r="B156" s="78">
        <v>380187</v>
      </c>
      <c r="C156" s="25" t="s">
        <v>3591</v>
      </c>
      <c r="G156" t="s">
        <v>10336</v>
      </c>
      <c r="H156" t="s">
        <v>10337</v>
      </c>
      <c r="Q156" s="25" t="s">
        <v>10338</v>
      </c>
      <c r="R156" s="25" t="s">
        <v>10339</v>
      </c>
      <c r="S156" t="str">
        <f>CONCATENATE(I156," ",J156," ",K156," ",L156," ",M156," ",N156," ",O156," ",P156," ",Q156," ",R156)</f>
        <v xml:space="preserve">        Condominio Acanto Cra 41 a # 22 sur 87</v>
      </c>
      <c r="T156" s="25" t="s">
        <v>61</v>
      </c>
      <c r="U156" s="25">
        <v>3134558</v>
      </c>
      <c r="V156" t="s">
        <v>10340</v>
      </c>
      <c r="AE156" s="25" t="s">
        <v>10338</v>
      </c>
      <c r="AF156" s="25" t="s">
        <v>10341</v>
      </c>
      <c r="AG156" t="str">
        <f t="shared" si="10"/>
        <v xml:space="preserve">         Cra 41 a # 22 sur 87 Apto 1109 </v>
      </c>
      <c r="AH156" s="25" t="s">
        <v>61</v>
      </c>
      <c r="AI156" s="25" t="s">
        <v>61</v>
      </c>
      <c r="AJ156" s="25" t="s">
        <v>374</v>
      </c>
      <c r="AO156" s="25">
        <v>4</v>
      </c>
      <c r="AP156" s="34">
        <v>42475</v>
      </c>
      <c r="AQ156" s="34">
        <v>42903</v>
      </c>
      <c r="AR156" s="46"/>
      <c r="AT156" s="25" t="s">
        <v>15</v>
      </c>
    </row>
    <row r="157" spans="1:50">
      <c r="A157" t="s">
        <v>10342</v>
      </c>
      <c r="B157" s="78">
        <v>378989</v>
      </c>
      <c r="C157" s="25" t="s">
        <v>94</v>
      </c>
      <c r="G157" t="s">
        <v>10343</v>
      </c>
      <c r="H157" t="s">
        <v>10344</v>
      </c>
      <c r="Q157" s="25" t="s">
        <v>10345</v>
      </c>
      <c r="S157" t="str">
        <f t="shared" si="7"/>
        <v xml:space="preserve">        Carrera 31 # 41 aa sur 45 Bloque apto 502 </v>
      </c>
      <c r="T157" s="25">
        <v>3327805</v>
      </c>
      <c r="U157" s="25">
        <v>10230887</v>
      </c>
      <c r="V157" t="s">
        <v>352</v>
      </c>
      <c r="AF157" s="25" t="s">
        <v>10345</v>
      </c>
      <c r="AG157" t="str">
        <f t="shared" si="10"/>
        <v xml:space="preserve">         Carrera 31 # 41 aa sur 45 Bloque apto 502</v>
      </c>
      <c r="AH157" s="25" t="s">
        <v>61</v>
      </c>
      <c r="AI157" s="25" t="s">
        <v>61</v>
      </c>
      <c r="AJ157" s="25" t="s">
        <v>67</v>
      </c>
      <c r="AO157" s="25">
        <v>7</v>
      </c>
      <c r="AP157" s="34">
        <v>42475</v>
      </c>
      <c r="AQ157" s="34">
        <v>42576</v>
      </c>
      <c r="AR157" s="46"/>
      <c r="AT157" s="25" t="s">
        <v>15</v>
      </c>
    </row>
    <row r="158" spans="1:50">
      <c r="A158" t="s">
        <v>10346</v>
      </c>
      <c r="B158" s="78">
        <v>378612</v>
      </c>
      <c r="C158" s="25" t="s">
        <v>94</v>
      </c>
      <c r="G158" t="s">
        <v>10347</v>
      </c>
      <c r="H158" t="s">
        <v>2279</v>
      </c>
      <c r="Q158" s="25" t="s">
        <v>10348</v>
      </c>
      <c r="S158" t="str">
        <f t="shared" si="7"/>
        <v xml:space="preserve">        Calle 36 aa sur 26 a 887 </v>
      </c>
      <c r="T158" s="25" t="s">
        <v>61</v>
      </c>
      <c r="U158" s="25" t="s">
        <v>61</v>
      </c>
      <c r="V158" s="25" t="s">
        <v>82</v>
      </c>
      <c r="AF158" s="25" t="s">
        <v>10349</v>
      </c>
      <c r="AG158" t="str">
        <f t="shared" si="10"/>
        <v xml:space="preserve">         Calle 36 aa sur 26 a 77</v>
      </c>
      <c r="AH158" s="25" t="s">
        <v>61</v>
      </c>
      <c r="AI158" s="25" t="s">
        <v>61</v>
      </c>
      <c r="AJ158" s="25" t="s">
        <v>645</v>
      </c>
      <c r="AO158" s="25">
        <v>2</v>
      </c>
      <c r="AP158" s="34">
        <v>42475</v>
      </c>
      <c r="AQ158" s="34">
        <v>42485</v>
      </c>
      <c r="AR158" s="46"/>
      <c r="AT158" s="25" t="s">
        <v>15</v>
      </c>
    </row>
    <row r="159" spans="1:50">
      <c r="A159" t="s">
        <v>10350</v>
      </c>
      <c r="B159" s="78">
        <v>380498</v>
      </c>
      <c r="C159" s="25" t="s">
        <v>3591</v>
      </c>
      <c r="G159" t="s">
        <v>10351</v>
      </c>
      <c r="H159" t="s">
        <v>10352</v>
      </c>
      <c r="Q159" s="25" t="s">
        <v>10353</v>
      </c>
      <c r="S159" t="str">
        <f t="shared" si="7"/>
        <v xml:space="preserve">        Carrera 30 # 38 a sur 14 </v>
      </c>
      <c r="T159" s="25">
        <v>3336294</v>
      </c>
      <c r="U159" s="25">
        <v>42871957</v>
      </c>
      <c r="V159" s="25" t="s">
        <v>10245</v>
      </c>
      <c r="AF159" s="25" t="s">
        <v>10354</v>
      </c>
      <c r="AG159" t="str">
        <f>CONCATENATE(W159," ",X159," ",Y159," ",Z159," ",AA159," ",AB159," ",AC159," ",AD159," ",AS159," ",AF159)</f>
        <v xml:space="preserve">         Cra. 30 # 38 Edificio Thalia Apto 202</v>
      </c>
      <c r="AH159" s="25" t="s">
        <v>61</v>
      </c>
      <c r="AI159" s="25" t="s">
        <v>61</v>
      </c>
      <c r="AJ159" s="25" t="s">
        <v>211</v>
      </c>
      <c r="AO159" s="25">
        <v>9</v>
      </c>
      <c r="AP159" s="34">
        <v>42539</v>
      </c>
      <c r="AQ159" s="34">
        <v>42496</v>
      </c>
      <c r="AR159" s="46"/>
      <c r="AT159" s="25" t="s">
        <v>15</v>
      </c>
    </row>
    <row r="160" spans="1:50">
      <c r="A160" t="s">
        <v>10355</v>
      </c>
      <c r="B160" s="78">
        <v>369147</v>
      </c>
      <c r="C160" s="25" t="s">
        <v>3686</v>
      </c>
      <c r="G160" t="s">
        <v>10356</v>
      </c>
      <c r="H160" t="s">
        <v>3366</v>
      </c>
      <c r="S160" t="str">
        <f t="shared" si="7"/>
        <v xml:space="preserve">         </v>
      </c>
      <c r="V160" s="25" t="s">
        <v>10357</v>
      </c>
      <c r="AF160" s="25" t="s">
        <v>10358</v>
      </c>
      <c r="AG160" t="str">
        <f t="shared" si="10"/>
        <v xml:space="preserve">         Cra 26 a # 40 sur 31 Int. 115</v>
      </c>
      <c r="AH160" s="25">
        <v>42780875</v>
      </c>
      <c r="AI160" s="25">
        <v>2713072</v>
      </c>
      <c r="AJ160" s="25" t="s">
        <v>374</v>
      </c>
      <c r="AO160" s="25">
        <v>4</v>
      </c>
      <c r="AP160" s="34">
        <v>42480</v>
      </c>
      <c r="AQ160" s="34">
        <v>42424</v>
      </c>
      <c r="AR160" s="46"/>
      <c r="AT160" s="25" t="s">
        <v>15</v>
      </c>
    </row>
    <row r="161" spans="1:53">
      <c r="A161" t="s">
        <v>10359</v>
      </c>
      <c r="B161" s="78">
        <v>381011</v>
      </c>
      <c r="C161" s="25" t="s">
        <v>3538</v>
      </c>
      <c r="D161" s="25" t="s">
        <v>58</v>
      </c>
      <c r="G161" t="s">
        <v>10360</v>
      </c>
      <c r="H161" t="s">
        <v>10361</v>
      </c>
      <c r="S161" t="str">
        <f t="shared" si="7"/>
        <v xml:space="preserve">         </v>
      </c>
      <c r="T161" s="25">
        <v>98554475</v>
      </c>
      <c r="U161" s="25">
        <v>3331861</v>
      </c>
      <c r="V161" s="25" t="s">
        <v>82</v>
      </c>
      <c r="AF161" s="25" t="s">
        <v>10362</v>
      </c>
      <c r="AG161" t="str">
        <f t="shared" si="10"/>
        <v xml:space="preserve">         Calle 39b sur # 28 115</v>
      </c>
      <c r="AH161" s="25" t="s">
        <v>61</v>
      </c>
      <c r="AI161" s="25" t="s">
        <v>61</v>
      </c>
      <c r="AJ161" s="25" t="s">
        <v>243</v>
      </c>
      <c r="AO161" s="25">
        <v>2</v>
      </c>
      <c r="AP161" s="34">
        <v>42480</v>
      </c>
      <c r="AQ161" s="34">
        <v>42485</v>
      </c>
      <c r="AR161" s="46"/>
      <c r="AT161" s="25" t="s">
        <v>15</v>
      </c>
    </row>
    <row r="162" spans="1:53">
      <c r="A162" t="s">
        <v>10363</v>
      </c>
      <c r="B162" s="78">
        <v>380988</v>
      </c>
      <c r="C162" s="25" t="s">
        <v>94</v>
      </c>
      <c r="D162" s="25" t="s">
        <v>101</v>
      </c>
      <c r="G162" t="s">
        <v>10364</v>
      </c>
      <c r="H162" t="s">
        <v>3870</v>
      </c>
      <c r="S162" t="str">
        <f t="shared" si="7"/>
        <v xml:space="preserve">         </v>
      </c>
      <c r="V162" s="25" t="s">
        <v>82</v>
      </c>
      <c r="AF162" s="25" t="s">
        <v>10365</v>
      </c>
      <c r="AG162" t="str">
        <f t="shared" si="10"/>
        <v xml:space="preserve">         Calle 41 b sur # 26-24</v>
      </c>
      <c r="AH162" s="25">
        <v>42888456</v>
      </c>
      <c r="AI162" s="25">
        <v>4173107</v>
      </c>
      <c r="AJ162" s="25" t="s">
        <v>322</v>
      </c>
      <c r="AO162" s="25">
        <v>6</v>
      </c>
      <c r="AP162" s="34">
        <v>42480</v>
      </c>
      <c r="AQ162" s="34">
        <v>42570</v>
      </c>
      <c r="AR162" s="46"/>
      <c r="AT162" s="25" t="s">
        <v>15</v>
      </c>
    </row>
    <row r="163" spans="1:53">
      <c r="A163" t="s">
        <v>10366</v>
      </c>
      <c r="B163" s="78">
        <v>381175</v>
      </c>
      <c r="C163" s="25" t="s">
        <v>3591</v>
      </c>
      <c r="G163" t="s">
        <v>10367</v>
      </c>
      <c r="H163" t="s">
        <v>10368</v>
      </c>
      <c r="R163" s="25" t="s">
        <v>10369</v>
      </c>
      <c r="S163" t="str">
        <f t="shared" si="7"/>
        <v xml:space="preserve">         Cra. 32 # 41 aa sur 13</v>
      </c>
      <c r="T163" s="25">
        <v>1020402998</v>
      </c>
      <c r="U163" s="25">
        <v>3015514558</v>
      </c>
      <c r="V163" s="25" t="s">
        <v>10370</v>
      </c>
      <c r="AF163" s="25" t="s">
        <v>10371</v>
      </c>
      <c r="AG163" t="str">
        <f t="shared" si="10"/>
        <v xml:space="preserve">         Carrera 32 # 41 aa sur 13 Bl. 3,2 Apto 501</v>
      </c>
      <c r="AH163" s="25" t="s">
        <v>61</v>
      </c>
      <c r="AI163" s="25" t="s">
        <v>61</v>
      </c>
      <c r="AJ163" s="25" t="s">
        <v>67</v>
      </c>
      <c r="AO163" s="25">
        <v>7</v>
      </c>
      <c r="AP163" s="34">
        <v>42480</v>
      </c>
      <c r="AQ163" s="34">
        <v>42528</v>
      </c>
      <c r="AR163" s="46"/>
      <c r="AT163" s="25" t="s">
        <v>15</v>
      </c>
    </row>
    <row r="164" spans="1:53">
      <c r="A164" t="s">
        <v>10372</v>
      </c>
      <c r="B164" s="78">
        <v>380679</v>
      </c>
      <c r="C164" s="25" t="s">
        <v>125</v>
      </c>
      <c r="G164" t="s">
        <v>10373</v>
      </c>
      <c r="H164" t="s">
        <v>10374</v>
      </c>
      <c r="I164" s="25" t="s">
        <v>80</v>
      </c>
      <c r="J164" s="25">
        <v>45</v>
      </c>
      <c r="K164" s="25" t="s">
        <v>104</v>
      </c>
      <c r="L164" s="25" t="s">
        <v>66</v>
      </c>
      <c r="M164" s="25">
        <v>38</v>
      </c>
      <c r="O164" s="25">
        <v>15</v>
      </c>
      <c r="S164" t="str">
        <f t="shared" si="7"/>
        <v xml:space="preserve">CL 45 B SUR 38  15   </v>
      </c>
      <c r="U164" s="25">
        <v>3217370578</v>
      </c>
      <c r="V164" s="25" t="s">
        <v>82</v>
      </c>
      <c r="AG164" t="str">
        <f t="shared" si="10"/>
        <v xml:space="preserve">         </v>
      </c>
      <c r="AH164" s="25" t="s">
        <v>61</v>
      </c>
      <c r="AI164" s="25" t="s">
        <v>61</v>
      </c>
      <c r="AJ164" s="25" t="s">
        <v>316</v>
      </c>
      <c r="AO164" s="25">
        <v>7</v>
      </c>
      <c r="AP164" s="34">
        <v>42480</v>
      </c>
      <c r="AQ164" s="34">
        <v>42482</v>
      </c>
      <c r="AR164" s="46"/>
      <c r="AT164" s="25" t="s">
        <v>15</v>
      </c>
      <c r="AU164" s="25" t="s">
        <v>10375</v>
      </c>
    </row>
    <row r="165" spans="1:53">
      <c r="A165" t="s">
        <v>10376</v>
      </c>
      <c r="B165" s="78">
        <v>411231</v>
      </c>
      <c r="C165" s="25" t="s">
        <v>3591</v>
      </c>
      <c r="G165" t="s">
        <v>10377</v>
      </c>
      <c r="H165" t="s">
        <v>10378</v>
      </c>
      <c r="I165" s="25" t="s">
        <v>80</v>
      </c>
      <c r="J165" s="25">
        <v>26</v>
      </c>
      <c r="L165" s="25" t="s">
        <v>66</v>
      </c>
      <c r="M165" s="25">
        <v>22</v>
      </c>
      <c r="O165" s="25">
        <v>31</v>
      </c>
      <c r="S165" t="str">
        <f t="shared" si="7"/>
        <v xml:space="preserve">CL 26  SUR 22  31   </v>
      </c>
      <c r="T165" s="25">
        <v>43585342</v>
      </c>
      <c r="U165" s="25" t="s">
        <v>61</v>
      </c>
      <c r="V165" s="25" t="s">
        <v>10379</v>
      </c>
      <c r="W165" s="25" t="s">
        <v>80</v>
      </c>
      <c r="X165" s="25">
        <v>26</v>
      </c>
      <c r="Z165" s="25" t="s">
        <v>66</v>
      </c>
      <c r="AA165" s="25">
        <v>22</v>
      </c>
      <c r="AC165" s="25">
        <v>31</v>
      </c>
      <c r="AG165" t="str">
        <f t="shared" si="10"/>
        <v xml:space="preserve">CL 26  SUR 22  31   </v>
      </c>
      <c r="AH165" s="25" t="s">
        <v>61</v>
      </c>
      <c r="AI165" s="25">
        <v>3363514</v>
      </c>
      <c r="AJ165" s="25" t="s">
        <v>347</v>
      </c>
      <c r="AO165" s="25">
        <v>10</v>
      </c>
      <c r="AP165" s="34">
        <v>42481</v>
      </c>
      <c r="AQ165" s="34">
        <v>42481</v>
      </c>
      <c r="AR165" s="46"/>
      <c r="AT165" s="25" t="s">
        <v>15</v>
      </c>
      <c r="AV165" s="38"/>
      <c r="AX165" s="38"/>
    </row>
    <row r="166" spans="1:53">
      <c r="A166" t="s">
        <v>10380</v>
      </c>
      <c r="B166" s="43" t="s">
        <v>10381</v>
      </c>
      <c r="C166" s="25" t="s">
        <v>3686</v>
      </c>
      <c r="G166" t="s">
        <v>10382</v>
      </c>
      <c r="H166" t="s">
        <v>10383</v>
      </c>
      <c r="S166" t="str">
        <f t="shared" si="7"/>
        <v xml:space="preserve">         </v>
      </c>
      <c r="V166" s="25" t="s">
        <v>10384</v>
      </c>
      <c r="W166" s="25" t="s">
        <v>80</v>
      </c>
      <c r="X166" s="25">
        <v>24</v>
      </c>
      <c r="Z166" s="25" t="s">
        <v>66</v>
      </c>
      <c r="AA166" s="25">
        <v>38</v>
      </c>
      <c r="AC166" s="25">
        <v>91</v>
      </c>
      <c r="AG166" t="str">
        <f t="shared" si="10"/>
        <v xml:space="preserve">CL 24  SUR 38  91   </v>
      </c>
      <c r="AH166" s="25" t="s">
        <v>61</v>
      </c>
      <c r="AI166" s="25" t="s">
        <v>61</v>
      </c>
      <c r="AJ166" s="25" t="s">
        <v>374</v>
      </c>
      <c r="AO166" s="25">
        <v>4</v>
      </c>
      <c r="AP166" s="34">
        <v>42484</v>
      </c>
      <c r="AQ166" s="34">
        <v>42458</v>
      </c>
      <c r="AR166" s="46"/>
      <c r="AT166" s="25" t="s">
        <v>15</v>
      </c>
      <c r="AV166" s="38"/>
      <c r="AX166" s="38"/>
    </row>
    <row r="167" spans="1:53">
      <c r="A167" t="s">
        <v>10385</v>
      </c>
      <c r="B167" s="61">
        <v>42468</v>
      </c>
      <c r="C167" s="25" t="s">
        <v>94</v>
      </c>
      <c r="G167" t="s">
        <v>10386</v>
      </c>
      <c r="H167" t="s">
        <v>10387</v>
      </c>
      <c r="S167" t="str">
        <f t="shared" ref="S167:S230" si="11">CONCATENATE(I167," ",J167," ",K167," ",L167," ",M167," ",N167," ",O167," ",P167," ",Q167," ",R167)</f>
        <v xml:space="preserve">         </v>
      </c>
      <c r="V167" s="25" t="s">
        <v>10388</v>
      </c>
      <c r="AF167" s="25" t="s">
        <v>10389</v>
      </c>
      <c r="AG167" t="str">
        <f t="shared" si="10"/>
        <v xml:space="preserve">         señorial bloque 7,9</v>
      </c>
      <c r="AH167" s="25" t="s">
        <v>61</v>
      </c>
      <c r="AI167" s="25" t="s">
        <v>61</v>
      </c>
      <c r="AJ167" s="25" t="s">
        <v>225</v>
      </c>
      <c r="AO167" s="25">
        <v>7</v>
      </c>
      <c r="AP167" s="34">
        <v>42484</v>
      </c>
      <c r="AQ167" s="34">
        <v>42437</v>
      </c>
      <c r="AR167" s="46"/>
      <c r="AT167" s="25" t="s">
        <v>15</v>
      </c>
      <c r="AU167" s="34" t="s">
        <v>10390</v>
      </c>
      <c r="AV167" s="38"/>
      <c r="AX167" s="38"/>
      <c r="AY167" s="38"/>
      <c r="BA167" s="38"/>
    </row>
    <row r="168" spans="1:53">
      <c r="A168" t="s">
        <v>10391</v>
      </c>
      <c r="B168" s="43">
        <v>381490</v>
      </c>
      <c r="C168" s="25" t="s">
        <v>3591</v>
      </c>
      <c r="G168" t="s">
        <v>10392</v>
      </c>
      <c r="H168" t="s">
        <v>10393</v>
      </c>
      <c r="S168" t="str">
        <f t="shared" si="11"/>
        <v xml:space="preserve">         </v>
      </c>
      <c r="T168" s="25">
        <v>98667299</v>
      </c>
      <c r="U168" s="25">
        <v>5964838</v>
      </c>
      <c r="V168" s="25" t="s">
        <v>10394</v>
      </c>
      <c r="AE168" s="25" t="s">
        <v>10395</v>
      </c>
      <c r="AF168" s="25" t="s">
        <v>10396</v>
      </c>
      <c r="AG168" t="str">
        <f t="shared" si="10"/>
        <v xml:space="preserve">         Diagonal 29 # 34 f sur 81</v>
      </c>
      <c r="AH168" s="25" t="s">
        <v>61</v>
      </c>
      <c r="AI168" s="25" t="s">
        <v>61</v>
      </c>
      <c r="AJ168" s="25" t="s">
        <v>347</v>
      </c>
      <c r="AO168" s="25">
        <v>10</v>
      </c>
      <c r="AP168" s="34">
        <v>42488</v>
      </c>
      <c r="AQ168" s="34">
        <v>42523</v>
      </c>
      <c r="AR168" s="46"/>
      <c r="AT168" s="25" t="s">
        <v>15</v>
      </c>
    </row>
    <row r="169" spans="1:53">
      <c r="A169" t="s">
        <v>10397</v>
      </c>
      <c r="B169" s="43">
        <v>382917</v>
      </c>
      <c r="C169" s="25" t="s">
        <v>3538</v>
      </c>
      <c r="G169" t="s">
        <v>10398</v>
      </c>
      <c r="H169" t="s">
        <v>10399</v>
      </c>
      <c r="S169" t="str">
        <f t="shared" si="11"/>
        <v xml:space="preserve">         </v>
      </c>
      <c r="U169" s="25">
        <v>5594412</v>
      </c>
      <c r="V169" s="25" t="s">
        <v>10400</v>
      </c>
      <c r="AF169" s="25" t="s">
        <v>10401</v>
      </c>
      <c r="AG169" t="str">
        <f t="shared" si="10"/>
        <v xml:space="preserve">         Calle 46 f sur 37 171</v>
      </c>
      <c r="AH169" s="25" t="s">
        <v>61</v>
      </c>
      <c r="AI169" s="25" t="s">
        <v>61</v>
      </c>
      <c r="AJ169" s="25" t="s">
        <v>3626</v>
      </c>
      <c r="AO169" s="25">
        <v>7</v>
      </c>
      <c r="AP169" s="34">
        <v>42488</v>
      </c>
      <c r="AQ169" s="34">
        <v>42499</v>
      </c>
      <c r="AR169" s="46"/>
      <c r="AT169" s="25" t="s">
        <v>15</v>
      </c>
    </row>
    <row r="170" spans="1:53">
      <c r="A170" t="s">
        <v>10402</v>
      </c>
      <c r="B170" s="43">
        <v>383773</v>
      </c>
      <c r="C170" s="25" t="s">
        <v>3538</v>
      </c>
      <c r="G170" t="s">
        <v>10403</v>
      </c>
      <c r="H170" t="s">
        <v>10404</v>
      </c>
      <c r="R170" s="25" t="s">
        <v>10405</v>
      </c>
      <c r="S170" t="str">
        <f t="shared" si="11"/>
        <v xml:space="preserve">         Cll 26 b sur # 42 b 68</v>
      </c>
      <c r="T170" s="25">
        <v>98543703</v>
      </c>
      <c r="V170" s="25" t="s">
        <v>10406</v>
      </c>
      <c r="AF170" s="25" t="s">
        <v>10407</v>
      </c>
      <c r="AG170" t="str">
        <f t="shared" si="10"/>
        <v xml:space="preserve">         Calle 26 b # 42 b 100</v>
      </c>
      <c r="AH170" s="25" t="s">
        <v>61</v>
      </c>
      <c r="AI170" s="25" t="s">
        <v>61</v>
      </c>
      <c r="AJ170" s="25" t="s">
        <v>153</v>
      </c>
      <c r="AP170" s="34">
        <v>42492</v>
      </c>
      <c r="AQ170" s="34">
        <v>42495</v>
      </c>
      <c r="AR170" s="46"/>
      <c r="AT170" s="25" t="s">
        <v>15</v>
      </c>
      <c r="AU170" s="25" t="s">
        <v>10408</v>
      </c>
      <c r="AW170" s="37" t="s">
        <v>10409</v>
      </c>
    </row>
    <row r="171" spans="1:53">
      <c r="A171" t="s">
        <v>10410</v>
      </c>
      <c r="B171" s="43">
        <v>383651</v>
      </c>
      <c r="C171" s="25" t="s">
        <v>94</v>
      </c>
      <c r="G171" t="s">
        <v>10411</v>
      </c>
      <c r="H171" t="s">
        <v>10412</v>
      </c>
      <c r="R171" s="25" t="s">
        <v>10413</v>
      </c>
      <c r="S171" t="str">
        <f t="shared" si="11"/>
        <v xml:space="preserve">         Calle 40 d sur # 28 a 20</v>
      </c>
      <c r="T171" s="25">
        <v>70505437</v>
      </c>
      <c r="U171" s="25">
        <v>3331074</v>
      </c>
      <c r="V171" s="25" t="s">
        <v>10414</v>
      </c>
      <c r="AF171" s="25" t="s">
        <v>10415</v>
      </c>
      <c r="AG171" t="str">
        <f t="shared" si="10"/>
        <v xml:space="preserve">         Calle 40 c sur # 28 - 34</v>
      </c>
      <c r="AH171" s="25" t="s">
        <v>61</v>
      </c>
      <c r="AI171" s="25" t="s">
        <v>61</v>
      </c>
      <c r="AJ171" s="25" t="s">
        <v>3937</v>
      </c>
      <c r="AP171" s="34">
        <v>42492</v>
      </c>
      <c r="AQ171" s="34">
        <v>42548</v>
      </c>
      <c r="AR171" s="46"/>
      <c r="AT171" s="25" t="s">
        <v>15</v>
      </c>
      <c r="AV171" s="38"/>
      <c r="AX171" s="38"/>
      <c r="AY171" s="38"/>
      <c r="BA171" s="38"/>
    </row>
    <row r="172" spans="1:53">
      <c r="A172" t="s">
        <v>10416</v>
      </c>
      <c r="B172" s="43">
        <v>383130</v>
      </c>
      <c r="C172" s="25" t="s">
        <v>3538</v>
      </c>
      <c r="G172" t="s">
        <v>10417</v>
      </c>
      <c r="H172" t="s">
        <v>10418</v>
      </c>
      <c r="R172" s="25" t="s">
        <v>10419</v>
      </c>
      <c r="S172" t="str">
        <f t="shared" si="11"/>
        <v xml:space="preserve">         Calle 40gs # 98</v>
      </c>
      <c r="T172" s="25" t="s">
        <v>61</v>
      </c>
      <c r="U172" s="25" t="s">
        <v>61</v>
      </c>
      <c r="V172" s="25" t="s">
        <v>4150</v>
      </c>
      <c r="AF172" s="25" t="s">
        <v>10420</v>
      </c>
      <c r="AG172" t="str">
        <f t="shared" si="10"/>
        <v xml:space="preserve">         Calle 40 gsur # 98</v>
      </c>
      <c r="AH172" s="25" t="s">
        <v>61</v>
      </c>
      <c r="AI172" s="25" t="s">
        <v>61</v>
      </c>
      <c r="AJ172" s="25" t="s">
        <v>3675</v>
      </c>
      <c r="AP172" s="34">
        <v>42492</v>
      </c>
      <c r="AQ172" s="34">
        <v>42513</v>
      </c>
      <c r="AR172" s="46"/>
      <c r="AT172" s="25" t="s">
        <v>15</v>
      </c>
    </row>
    <row r="173" spans="1:53">
      <c r="A173" t="s">
        <v>10421</v>
      </c>
      <c r="B173" s="43" t="s">
        <v>10422</v>
      </c>
      <c r="C173" s="25" t="s">
        <v>3686</v>
      </c>
      <c r="G173" t="s">
        <v>10423</v>
      </c>
      <c r="H173" t="s">
        <v>3366</v>
      </c>
      <c r="S173" t="str">
        <f t="shared" si="11"/>
        <v xml:space="preserve">         </v>
      </c>
      <c r="T173" s="25" t="s">
        <v>61</v>
      </c>
      <c r="U173" s="25" t="s">
        <v>61</v>
      </c>
      <c r="V173" s="25" t="s">
        <v>10424</v>
      </c>
      <c r="AF173" s="25" t="s">
        <v>10425</v>
      </c>
      <c r="AG173" t="str">
        <f t="shared" si="10"/>
        <v xml:space="preserve">         Calle 49d sur # 39b 150</v>
      </c>
      <c r="AH173" s="25" t="s">
        <v>61</v>
      </c>
      <c r="AI173" s="25" t="s">
        <v>61</v>
      </c>
      <c r="AJ173" s="25" t="s">
        <v>225</v>
      </c>
      <c r="AP173" s="34">
        <v>42492</v>
      </c>
      <c r="AQ173" s="34">
        <v>42479</v>
      </c>
      <c r="AR173" s="46"/>
      <c r="AT173" s="25" t="s">
        <v>15</v>
      </c>
    </row>
    <row r="174" spans="1:53">
      <c r="A174" t="s">
        <v>10426</v>
      </c>
      <c r="B174" s="43" t="s">
        <v>10427</v>
      </c>
      <c r="C174" s="25" t="s">
        <v>3686</v>
      </c>
      <c r="G174" t="s">
        <v>10428</v>
      </c>
      <c r="H174" t="s">
        <v>3366</v>
      </c>
      <c r="S174" t="str">
        <f t="shared" si="11"/>
        <v xml:space="preserve">         </v>
      </c>
      <c r="T174" s="25" t="s">
        <v>61</v>
      </c>
      <c r="U174" s="25" t="s">
        <v>61</v>
      </c>
      <c r="V174" s="25" t="s">
        <v>10429</v>
      </c>
      <c r="AF174" s="25" t="s">
        <v>10430</v>
      </c>
      <c r="AG174" t="str">
        <f t="shared" si="10"/>
        <v xml:space="preserve">         Kilometro 18 via las palmas</v>
      </c>
      <c r="AH174" s="25" t="s">
        <v>61</v>
      </c>
      <c r="AI174" s="25" t="s">
        <v>61</v>
      </c>
      <c r="AJ174" s="25" t="s">
        <v>91</v>
      </c>
      <c r="AP174" s="34">
        <v>42492</v>
      </c>
      <c r="AQ174" s="34">
        <v>42482</v>
      </c>
      <c r="AR174" s="46"/>
      <c r="AT174" s="25" t="s">
        <v>15</v>
      </c>
    </row>
    <row r="175" spans="1:53">
      <c r="A175" t="s">
        <v>10431</v>
      </c>
      <c r="B175" s="43" t="s">
        <v>10432</v>
      </c>
      <c r="C175" s="25" t="s">
        <v>3538</v>
      </c>
      <c r="G175" t="s">
        <v>10433</v>
      </c>
      <c r="H175" t="s">
        <v>3366</v>
      </c>
      <c r="S175" t="str">
        <f t="shared" si="11"/>
        <v xml:space="preserve">         </v>
      </c>
      <c r="T175" s="25" t="s">
        <v>61</v>
      </c>
      <c r="U175" s="25" t="s">
        <v>61</v>
      </c>
      <c r="V175" s="25" t="s">
        <v>10434</v>
      </c>
      <c r="W175" s="25" t="s">
        <v>63</v>
      </c>
      <c r="X175" s="25">
        <v>26</v>
      </c>
      <c r="AA175" s="25">
        <v>41</v>
      </c>
      <c r="AB175" s="25" t="s">
        <v>104</v>
      </c>
      <c r="AC175" s="25">
        <v>55</v>
      </c>
      <c r="AD175" s="25" t="s">
        <v>66</v>
      </c>
      <c r="AF175" s="25" t="s">
        <v>10435</v>
      </c>
      <c r="AG175" t="str">
        <f t="shared" si="10"/>
        <v>KR 26   41 B 55 SUR  Int. 106</v>
      </c>
      <c r="AH175" s="25" t="s">
        <v>61</v>
      </c>
      <c r="AI175" s="25" t="s">
        <v>61</v>
      </c>
      <c r="AJ175" s="25" t="s">
        <v>322</v>
      </c>
      <c r="AP175" s="34">
        <v>42492</v>
      </c>
      <c r="AQ175" s="34">
        <v>42490</v>
      </c>
      <c r="AR175" s="46"/>
      <c r="AT175" s="25" t="s">
        <v>15</v>
      </c>
    </row>
    <row r="176" spans="1:53">
      <c r="A176" t="s">
        <v>10436</v>
      </c>
      <c r="B176" s="25">
        <v>385049</v>
      </c>
      <c r="C176" s="25" t="s">
        <v>94</v>
      </c>
      <c r="G176" t="s">
        <v>10437</v>
      </c>
      <c r="H176" t="s">
        <v>10438</v>
      </c>
      <c r="R176" s="25" t="s">
        <v>10439</v>
      </c>
      <c r="S176" t="str">
        <f t="shared" si="11"/>
        <v xml:space="preserve">         Cra 25 b # 27 sur 04 int. 104</v>
      </c>
      <c r="T176" s="25">
        <v>70545308</v>
      </c>
      <c r="U176" s="25">
        <v>3361310</v>
      </c>
      <c r="V176" s="25" t="s">
        <v>10440</v>
      </c>
      <c r="AF176" s="25" t="s">
        <v>10441</v>
      </c>
      <c r="AG176" t="str">
        <f t="shared" si="10"/>
        <v xml:space="preserve">         Cra. 25 b 27 sur 04</v>
      </c>
      <c r="AH176" s="25" t="s">
        <v>61</v>
      </c>
      <c r="AI176" s="25">
        <v>6015859</v>
      </c>
      <c r="AJ176" s="25" t="s">
        <v>99</v>
      </c>
      <c r="AO176" s="25">
        <v>4</v>
      </c>
      <c r="AP176" s="34">
        <v>42498</v>
      </c>
      <c r="AQ176" s="34">
        <v>42516</v>
      </c>
      <c r="AR176" s="46"/>
      <c r="AT176" s="25" t="s">
        <v>15</v>
      </c>
    </row>
    <row r="177" spans="1:46">
      <c r="A177" t="s">
        <v>10442</v>
      </c>
      <c r="B177" s="25">
        <v>384540</v>
      </c>
      <c r="D177" s="25" t="s">
        <v>58</v>
      </c>
      <c r="G177" t="s">
        <v>10443</v>
      </c>
      <c r="H177" t="s">
        <v>3366</v>
      </c>
      <c r="S177" t="str">
        <f t="shared" si="11"/>
        <v xml:space="preserve">         </v>
      </c>
      <c r="V177" s="25" t="s">
        <v>10444</v>
      </c>
      <c r="AF177" s="25" t="s">
        <v>10445</v>
      </c>
      <c r="AG177" t="str">
        <f t="shared" si="10"/>
        <v xml:space="preserve">         Calle 38 sur # 29 a 39</v>
      </c>
      <c r="AH177" s="25" t="s">
        <v>61</v>
      </c>
      <c r="AI177" s="25" t="s">
        <v>61</v>
      </c>
      <c r="AJ177" s="25" t="s">
        <v>496</v>
      </c>
      <c r="AO177" s="25">
        <v>9</v>
      </c>
      <c r="AP177" s="34">
        <v>42498</v>
      </c>
      <c r="AQ177" s="34">
        <v>42488</v>
      </c>
      <c r="AR177" s="46"/>
      <c r="AT177" s="25" t="s">
        <v>15</v>
      </c>
    </row>
    <row r="178" spans="1:46">
      <c r="A178" t="s">
        <v>10446</v>
      </c>
      <c r="B178" s="25">
        <v>139120</v>
      </c>
      <c r="D178" s="25" t="s">
        <v>58</v>
      </c>
      <c r="G178" t="s">
        <v>10443</v>
      </c>
      <c r="H178" t="s">
        <v>3366</v>
      </c>
      <c r="S178" t="str">
        <f t="shared" si="11"/>
        <v xml:space="preserve">         </v>
      </c>
      <c r="V178" s="25" t="s">
        <v>10447</v>
      </c>
      <c r="AF178" s="25" t="s">
        <v>10448</v>
      </c>
      <c r="AG178" t="str">
        <f t="shared" ref="AG178:AG194" si="12">CONCATENATE(W178," ",X178," ",Y178," ",Z178," ",AA178," ",AB178," ",AC178," ",AD178," ",AS178," ",AF178)</f>
        <v xml:space="preserve">         Cerrinto Alto quilometro 10</v>
      </c>
      <c r="AH178" s="25" t="s">
        <v>61</v>
      </c>
      <c r="AI178" s="25" t="s">
        <v>61</v>
      </c>
      <c r="AJ178" s="25" t="s">
        <v>91</v>
      </c>
      <c r="AK178" s="25" t="s">
        <v>91</v>
      </c>
      <c r="AO178" s="25">
        <v>12</v>
      </c>
      <c r="AP178" s="34">
        <v>42498</v>
      </c>
      <c r="AQ178" s="34">
        <v>42481</v>
      </c>
      <c r="AR178" s="46"/>
      <c r="AT178" s="25" t="s">
        <v>15</v>
      </c>
    </row>
    <row r="179" spans="1:46">
      <c r="A179" t="s">
        <v>10449</v>
      </c>
      <c r="B179" s="25">
        <v>384535</v>
      </c>
      <c r="D179" s="25" t="s">
        <v>58</v>
      </c>
      <c r="G179" t="s">
        <v>10443</v>
      </c>
      <c r="H179" t="s">
        <v>3366</v>
      </c>
      <c r="S179" t="str">
        <f t="shared" si="11"/>
        <v xml:space="preserve">         </v>
      </c>
      <c r="V179" s="25" t="s">
        <v>10450</v>
      </c>
      <c r="AF179" s="25" t="s">
        <v>10451</v>
      </c>
      <c r="AG179" t="str">
        <f t="shared" si="12"/>
        <v xml:space="preserve">         Cra. 32 cll 40 sur 60</v>
      </c>
      <c r="AH179" s="25" t="s">
        <v>61</v>
      </c>
      <c r="AI179" s="25">
        <v>2303622</v>
      </c>
      <c r="AJ179" s="25" t="s">
        <v>147</v>
      </c>
      <c r="AO179" s="25">
        <v>9</v>
      </c>
      <c r="AP179" s="34">
        <v>42498</v>
      </c>
      <c r="AQ179" s="34">
        <v>42491</v>
      </c>
      <c r="AR179" s="46"/>
      <c r="AT179" s="25" t="s">
        <v>15</v>
      </c>
    </row>
    <row r="180" spans="1:46">
      <c r="A180" t="s">
        <v>10452</v>
      </c>
      <c r="B180" s="25">
        <v>384534</v>
      </c>
      <c r="D180" s="25" t="s">
        <v>58</v>
      </c>
      <c r="G180" t="s">
        <v>10443</v>
      </c>
      <c r="H180" t="s">
        <v>3366</v>
      </c>
      <c r="S180" t="str">
        <f t="shared" si="11"/>
        <v xml:space="preserve">         </v>
      </c>
      <c r="V180" s="25" t="s">
        <v>10453</v>
      </c>
      <c r="AF180" s="25" t="s">
        <v>10454</v>
      </c>
      <c r="AG180" t="str">
        <f t="shared" si="12"/>
        <v xml:space="preserve">         Cra 32 cll 40sur</v>
      </c>
      <c r="AH180" s="25" t="s">
        <v>61</v>
      </c>
      <c r="AI180" s="25">
        <v>3027189</v>
      </c>
      <c r="AJ180" s="25" t="s">
        <v>147</v>
      </c>
      <c r="AO180" s="25">
        <v>9</v>
      </c>
      <c r="AP180" s="34">
        <v>42498</v>
      </c>
      <c r="AQ180" s="34">
        <v>42627</v>
      </c>
      <c r="AR180" s="46"/>
      <c r="AT180" s="25" t="s">
        <v>15</v>
      </c>
    </row>
    <row r="181" spans="1:46">
      <c r="A181" t="s">
        <v>10455</v>
      </c>
      <c r="B181" s="25">
        <v>384538</v>
      </c>
      <c r="D181" s="25" t="s">
        <v>58</v>
      </c>
      <c r="G181" t="s">
        <v>10443</v>
      </c>
      <c r="H181" t="s">
        <v>3366</v>
      </c>
      <c r="S181" t="str">
        <f t="shared" si="11"/>
        <v xml:space="preserve">         </v>
      </c>
      <c r="V181" s="25" t="s">
        <v>4182</v>
      </c>
      <c r="AF181" s="25" t="s">
        <v>10456</v>
      </c>
      <c r="AG181" t="str">
        <f t="shared" si="12"/>
        <v xml:space="preserve">         Trasnv. 35 d sur # 33-82</v>
      </c>
      <c r="AH181" s="25" t="s">
        <v>61</v>
      </c>
      <c r="AI181" s="25" t="s">
        <v>61</v>
      </c>
      <c r="AJ181" s="25" t="s">
        <v>496</v>
      </c>
      <c r="AO181" s="25">
        <v>9</v>
      </c>
      <c r="AP181" s="34">
        <v>42498</v>
      </c>
      <c r="AQ181" s="34">
        <v>42488</v>
      </c>
      <c r="AR181" s="46"/>
      <c r="AT181" s="25" t="s">
        <v>15</v>
      </c>
    </row>
    <row r="182" spans="1:46">
      <c r="A182" t="s">
        <v>10457</v>
      </c>
      <c r="B182" s="25">
        <v>384533</v>
      </c>
      <c r="D182" s="25" t="s">
        <v>58</v>
      </c>
      <c r="G182" t="s">
        <v>10443</v>
      </c>
      <c r="H182" t="s">
        <v>3366</v>
      </c>
      <c r="S182" t="str">
        <f t="shared" si="11"/>
        <v xml:space="preserve">         </v>
      </c>
      <c r="V182" s="25" t="s">
        <v>10458</v>
      </c>
      <c r="AF182" s="25" t="s">
        <v>10459</v>
      </c>
      <c r="AG182" t="str">
        <f t="shared" si="12"/>
        <v xml:space="preserve">         Cra. 32 cll 40 sur 68</v>
      </c>
      <c r="AH182" s="25" t="s">
        <v>61</v>
      </c>
      <c r="AI182" s="25" t="s">
        <v>61</v>
      </c>
      <c r="AJ182" s="25" t="s">
        <v>496</v>
      </c>
      <c r="AO182" s="25">
        <v>9</v>
      </c>
      <c r="AP182" s="34">
        <v>42498</v>
      </c>
      <c r="AQ182" s="34">
        <v>42491</v>
      </c>
      <c r="AR182" s="46"/>
      <c r="AT182" s="25" t="s">
        <v>15</v>
      </c>
    </row>
    <row r="183" spans="1:46">
      <c r="A183" t="s">
        <v>10460</v>
      </c>
      <c r="B183" s="25">
        <v>384541</v>
      </c>
      <c r="D183" s="25" t="s">
        <v>58</v>
      </c>
      <c r="G183" t="s">
        <v>10443</v>
      </c>
      <c r="H183" t="s">
        <v>3366</v>
      </c>
      <c r="S183" t="str">
        <f t="shared" si="11"/>
        <v xml:space="preserve">         </v>
      </c>
      <c r="V183" s="25" t="s">
        <v>10461</v>
      </c>
      <c r="AF183" s="25" t="s">
        <v>10462</v>
      </c>
      <c r="AG183" t="str">
        <f t="shared" si="12"/>
        <v xml:space="preserve">         Cll 41 sur # 27 a 05</v>
      </c>
      <c r="AH183" s="25" t="s">
        <v>61</v>
      </c>
      <c r="AI183" s="25" t="s">
        <v>61</v>
      </c>
      <c r="AJ183" s="25" t="s">
        <v>3937</v>
      </c>
      <c r="AO183" s="25">
        <v>6</v>
      </c>
      <c r="AP183" s="34">
        <v>42498</v>
      </c>
      <c r="AQ183" s="34">
        <v>42485</v>
      </c>
      <c r="AR183" s="46"/>
      <c r="AT183" s="25" t="s">
        <v>15</v>
      </c>
    </row>
    <row r="184" spans="1:46">
      <c r="A184" t="s">
        <v>10463</v>
      </c>
      <c r="B184" s="25">
        <v>384539</v>
      </c>
      <c r="D184" s="25" t="s">
        <v>58</v>
      </c>
      <c r="G184" t="s">
        <v>10443</v>
      </c>
      <c r="H184" t="s">
        <v>3366</v>
      </c>
      <c r="S184" t="str">
        <f t="shared" si="11"/>
        <v xml:space="preserve">         </v>
      </c>
      <c r="V184" s="25" t="s">
        <v>3314</v>
      </c>
      <c r="AF184" s="25" t="s">
        <v>10464</v>
      </c>
      <c r="AG184" t="str">
        <f t="shared" si="12"/>
        <v xml:space="preserve">         Cra 36 # 37 sur 31</v>
      </c>
      <c r="AH184" s="25" t="s">
        <v>61</v>
      </c>
      <c r="AI184" s="25" t="s">
        <v>61</v>
      </c>
      <c r="AJ184" s="25" t="s">
        <v>147</v>
      </c>
      <c r="AO184" s="25">
        <v>9</v>
      </c>
      <c r="AP184" s="34">
        <v>42498</v>
      </c>
      <c r="AQ184" s="34">
        <v>42488</v>
      </c>
      <c r="AR184" s="46"/>
      <c r="AT184" s="25" t="s">
        <v>15</v>
      </c>
    </row>
    <row r="185" spans="1:46">
      <c r="A185" t="s">
        <v>10465</v>
      </c>
      <c r="B185" s="25">
        <v>384542</v>
      </c>
      <c r="D185" s="25" t="s">
        <v>58</v>
      </c>
      <c r="G185" t="s">
        <v>10443</v>
      </c>
      <c r="H185" t="s">
        <v>3366</v>
      </c>
      <c r="S185" t="str">
        <f t="shared" si="11"/>
        <v xml:space="preserve">         </v>
      </c>
      <c r="V185" s="25" t="s">
        <v>10466</v>
      </c>
      <c r="AF185" s="25" t="s">
        <v>10467</v>
      </c>
      <c r="AG185" t="str">
        <f t="shared" si="12"/>
        <v xml:space="preserve">         Cll 39 d sur 24 ee 120</v>
      </c>
      <c r="AH185" s="25" t="s">
        <v>61</v>
      </c>
      <c r="AI185" s="25" t="s">
        <v>61</v>
      </c>
      <c r="AJ185" s="25" t="s">
        <v>147</v>
      </c>
      <c r="AO185" s="25">
        <v>9</v>
      </c>
      <c r="AP185" s="34">
        <v>42498</v>
      </c>
      <c r="AQ185" s="34">
        <v>42488</v>
      </c>
      <c r="AR185" s="46"/>
      <c r="AT185" s="25" t="s">
        <v>15</v>
      </c>
    </row>
    <row r="186" spans="1:46">
      <c r="A186" t="s">
        <v>10468</v>
      </c>
      <c r="B186" s="25">
        <v>384186</v>
      </c>
      <c r="D186" s="25" t="s">
        <v>58</v>
      </c>
      <c r="G186" t="s">
        <v>10443</v>
      </c>
      <c r="H186" t="s">
        <v>3366</v>
      </c>
      <c r="S186" t="str">
        <f t="shared" si="11"/>
        <v xml:space="preserve">         </v>
      </c>
      <c r="V186" s="25" t="s">
        <v>10469</v>
      </c>
      <c r="AF186" s="25" t="s">
        <v>10470</v>
      </c>
      <c r="AG186" t="str">
        <f t="shared" si="12"/>
        <v xml:space="preserve">         Barrio los naranjos, diagonal a clinica santa gertrudis</v>
      </c>
      <c r="AH186" s="25" t="s">
        <v>61</v>
      </c>
      <c r="AI186" s="25" t="s">
        <v>61</v>
      </c>
      <c r="AJ186" s="25" t="s">
        <v>232</v>
      </c>
      <c r="AO186" s="25">
        <v>9</v>
      </c>
      <c r="AP186" s="34">
        <v>42498</v>
      </c>
      <c r="AQ186" s="34">
        <v>42488</v>
      </c>
      <c r="AR186" s="46"/>
      <c r="AT186" s="25" t="s">
        <v>15</v>
      </c>
    </row>
    <row r="187" spans="1:46">
      <c r="A187" t="s">
        <v>10471</v>
      </c>
      <c r="B187" s="25">
        <v>384552</v>
      </c>
      <c r="D187" s="25" t="s">
        <v>58</v>
      </c>
      <c r="G187" t="s">
        <v>10443</v>
      </c>
      <c r="H187" t="s">
        <v>3366</v>
      </c>
      <c r="S187" t="str">
        <f t="shared" si="11"/>
        <v xml:space="preserve">         </v>
      </c>
      <c r="V187" s="25" t="s">
        <v>10472</v>
      </c>
      <c r="AF187" s="25" t="s">
        <v>10473</v>
      </c>
      <c r="AG187" t="str">
        <f t="shared" si="12"/>
        <v xml:space="preserve">         Cll 41 b sur 71</v>
      </c>
      <c r="AH187" s="25" t="s">
        <v>61</v>
      </c>
      <c r="AI187" s="25" t="s">
        <v>61</v>
      </c>
      <c r="AJ187" s="25" t="s">
        <v>322</v>
      </c>
      <c r="AO187" s="25">
        <v>6</v>
      </c>
      <c r="AP187" s="34">
        <v>42498</v>
      </c>
      <c r="AQ187" s="34">
        <v>42485</v>
      </c>
      <c r="AR187" s="46"/>
      <c r="AT187" s="25" t="s">
        <v>15</v>
      </c>
    </row>
    <row r="188" spans="1:46">
      <c r="A188" t="s">
        <v>10474</v>
      </c>
      <c r="B188" s="25">
        <v>384550</v>
      </c>
      <c r="D188" s="25" t="s">
        <v>58</v>
      </c>
      <c r="G188" t="s">
        <v>10443</v>
      </c>
      <c r="H188" t="s">
        <v>3366</v>
      </c>
      <c r="S188" t="str">
        <f t="shared" si="11"/>
        <v xml:space="preserve">         </v>
      </c>
      <c r="V188" s="25" t="s">
        <v>10475</v>
      </c>
      <c r="AF188" s="25" t="s">
        <v>10476</v>
      </c>
      <c r="AG188" t="str">
        <f t="shared" si="12"/>
        <v xml:space="preserve">         Calle 39 sur # 43-31</v>
      </c>
      <c r="AH188" s="25" t="s">
        <v>61</v>
      </c>
      <c r="AI188" s="25" t="s">
        <v>61</v>
      </c>
      <c r="AJ188" s="25" t="s">
        <v>147</v>
      </c>
      <c r="AO188" s="25">
        <v>9</v>
      </c>
      <c r="AP188" s="34">
        <v>42498</v>
      </c>
      <c r="AQ188" s="34">
        <v>42485</v>
      </c>
      <c r="AR188" s="46"/>
      <c r="AT188" s="25" t="s">
        <v>15</v>
      </c>
    </row>
    <row r="189" spans="1:46">
      <c r="A189" t="s">
        <v>10477</v>
      </c>
      <c r="B189" s="25">
        <v>384551</v>
      </c>
      <c r="D189" s="25" t="s">
        <v>58</v>
      </c>
      <c r="G189" t="s">
        <v>10443</v>
      </c>
      <c r="H189" t="s">
        <v>3366</v>
      </c>
      <c r="S189" t="str">
        <f t="shared" si="11"/>
        <v xml:space="preserve">         </v>
      </c>
      <c r="V189" s="25" t="s">
        <v>10478</v>
      </c>
      <c r="AF189" s="25" t="s">
        <v>10479</v>
      </c>
      <c r="AG189" t="str">
        <f t="shared" si="12"/>
        <v xml:space="preserve">         Cra 29 con las 40 c</v>
      </c>
      <c r="AH189" s="25" t="s">
        <v>61</v>
      </c>
      <c r="AI189" s="25" t="s">
        <v>61</v>
      </c>
      <c r="AJ189" s="25" t="s">
        <v>147</v>
      </c>
      <c r="AO189" s="25">
        <v>9</v>
      </c>
      <c r="AP189" s="34">
        <v>42498</v>
      </c>
      <c r="AQ189" s="34">
        <v>42485</v>
      </c>
      <c r="AR189" s="46"/>
      <c r="AT189" s="25" t="s">
        <v>15</v>
      </c>
    </row>
    <row r="190" spans="1:46">
      <c r="A190" t="s">
        <v>10480</v>
      </c>
      <c r="B190" s="25">
        <v>384554</v>
      </c>
      <c r="D190" s="25" t="s">
        <v>58</v>
      </c>
      <c r="G190" t="s">
        <v>10443</v>
      </c>
      <c r="H190" t="s">
        <v>3366</v>
      </c>
      <c r="S190" t="str">
        <f t="shared" si="11"/>
        <v xml:space="preserve">         </v>
      </c>
      <c r="V190" s="25" t="s">
        <v>10481</v>
      </c>
      <c r="AF190" s="25" t="s">
        <v>10482</v>
      </c>
      <c r="AG190" t="str">
        <f t="shared" si="12"/>
        <v xml:space="preserve">         Cra 26 41 sur 22</v>
      </c>
      <c r="AH190" s="25" t="s">
        <v>61</v>
      </c>
      <c r="AI190" s="25" t="s">
        <v>61</v>
      </c>
      <c r="AJ190" s="25" t="s">
        <v>3675</v>
      </c>
      <c r="AO190" s="25">
        <v>6</v>
      </c>
      <c r="AP190" s="34">
        <v>42498</v>
      </c>
      <c r="AQ190" s="34">
        <v>42485</v>
      </c>
      <c r="AR190" s="46"/>
      <c r="AT190" s="25" t="s">
        <v>15</v>
      </c>
    </row>
    <row r="191" spans="1:46">
      <c r="A191" t="s">
        <v>10483</v>
      </c>
      <c r="B191" s="25">
        <v>383933</v>
      </c>
      <c r="C191" s="25" t="s">
        <v>3686</v>
      </c>
      <c r="D191" s="25" t="s">
        <v>286</v>
      </c>
      <c r="G191" t="s">
        <v>10484</v>
      </c>
      <c r="H191" t="s">
        <v>3366</v>
      </c>
      <c r="S191" t="str">
        <f t="shared" si="11"/>
        <v xml:space="preserve">         </v>
      </c>
      <c r="V191" s="25" t="s">
        <v>10485</v>
      </c>
      <c r="AF191" s="25" t="s">
        <v>10486</v>
      </c>
      <c r="AG191" t="str">
        <f t="shared" si="12"/>
        <v xml:space="preserve">         Calle 48 sur 42 a 59 (101-201-301), 42 a 61</v>
      </c>
      <c r="AH191" s="25" t="s">
        <v>61</v>
      </c>
      <c r="AI191" s="25" t="s">
        <v>61</v>
      </c>
      <c r="AJ191" s="25" t="s">
        <v>316</v>
      </c>
      <c r="AO191" s="25">
        <v>7</v>
      </c>
      <c r="AP191" s="34">
        <v>42498</v>
      </c>
      <c r="AQ191" s="34">
        <v>42592</v>
      </c>
      <c r="AR191" s="46"/>
      <c r="AT191" s="25" t="s">
        <v>15</v>
      </c>
    </row>
    <row r="192" spans="1:46">
      <c r="A192" t="s">
        <v>10487</v>
      </c>
      <c r="B192" s="25">
        <v>384777</v>
      </c>
      <c r="C192" s="25" t="s">
        <v>3538</v>
      </c>
      <c r="G192" t="s">
        <v>10488</v>
      </c>
      <c r="H192" t="s">
        <v>3366</v>
      </c>
      <c r="S192" t="str">
        <f t="shared" si="11"/>
        <v xml:space="preserve">         </v>
      </c>
      <c r="V192" s="25" t="s">
        <v>4150</v>
      </c>
      <c r="AF192" s="25" t="s">
        <v>10489</v>
      </c>
      <c r="AG192" t="str">
        <f t="shared" si="12"/>
        <v xml:space="preserve">         Cra 42 # 23 a sur 153</v>
      </c>
      <c r="AH192" s="25" t="s">
        <v>61</v>
      </c>
      <c r="AI192" s="25" t="s">
        <v>61</v>
      </c>
      <c r="AJ192" s="25" t="s">
        <v>184</v>
      </c>
      <c r="AO192" s="25">
        <v>4</v>
      </c>
      <c r="AP192" s="34">
        <v>42498</v>
      </c>
      <c r="AQ192" s="34">
        <v>42516</v>
      </c>
      <c r="AR192" s="46"/>
      <c r="AT192" s="25" t="s">
        <v>15</v>
      </c>
    </row>
    <row r="193" spans="1:56">
      <c r="A193" t="s">
        <v>10490</v>
      </c>
      <c r="B193" s="25">
        <v>5874</v>
      </c>
      <c r="C193" s="25" t="s">
        <v>3686</v>
      </c>
      <c r="D193" s="25" t="s">
        <v>286</v>
      </c>
      <c r="G193" t="s">
        <v>10484</v>
      </c>
      <c r="H193" t="s">
        <v>10491</v>
      </c>
      <c r="R193" s="25" t="s">
        <v>10492</v>
      </c>
      <c r="S193" t="str">
        <f t="shared" si="11"/>
        <v xml:space="preserve">         Cra 39 e # 48 f sur 150</v>
      </c>
      <c r="V193" s="25" t="s">
        <v>10493</v>
      </c>
      <c r="AF193" s="25" t="s">
        <v>10494</v>
      </c>
      <c r="AG193" t="str">
        <f t="shared" si="12"/>
        <v xml:space="preserve">         Cll 49 d sur con cra. 39 b</v>
      </c>
      <c r="AH193" s="25" t="s">
        <v>61</v>
      </c>
      <c r="AI193" s="25" t="s">
        <v>61</v>
      </c>
      <c r="AJ193" s="25" t="s">
        <v>225</v>
      </c>
      <c r="AO193" s="25">
        <v>7</v>
      </c>
      <c r="AP193" s="34">
        <v>42498</v>
      </c>
      <c r="AQ193" s="34">
        <v>42479</v>
      </c>
      <c r="AR193" s="46"/>
      <c r="AT193" s="25" t="s">
        <v>15</v>
      </c>
    </row>
    <row r="194" spans="1:56">
      <c r="A194" t="s">
        <v>10495</v>
      </c>
      <c r="B194" s="25">
        <v>384713</v>
      </c>
      <c r="C194" s="25" t="s">
        <v>3591</v>
      </c>
      <c r="G194" t="s">
        <v>10496</v>
      </c>
      <c r="H194" t="s">
        <v>273</v>
      </c>
      <c r="S194" t="str">
        <f t="shared" si="11"/>
        <v xml:space="preserve">         </v>
      </c>
      <c r="V194" s="25" t="s">
        <v>10497</v>
      </c>
      <c r="AF194" s="25" t="s">
        <v>10498</v>
      </c>
      <c r="AG194" t="str">
        <f t="shared" si="12"/>
        <v xml:space="preserve">         Calle 48 b sur # 39 b 09 4to piso</v>
      </c>
      <c r="AH194" s="25" t="s">
        <v>61</v>
      </c>
      <c r="AI194" s="25" t="s">
        <v>61</v>
      </c>
      <c r="AJ194" s="25" t="s">
        <v>3626</v>
      </c>
      <c r="AO194" s="25">
        <v>7</v>
      </c>
      <c r="AP194" s="34">
        <v>42498</v>
      </c>
      <c r="AQ194" s="34">
        <v>42492</v>
      </c>
      <c r="AR194" s="46"/>
      <c r="AT194" s="25" t="s">
        <v>15</v>
      </c>
      <c r="AU194" s="25" t="s">
        <v>10499</v>
      </c>
    </row>
    <row r="195" spans="1:56">
      <c r="A195" s="25" t="s">
        <v>10500</v>
      </c>
      <c r="B195" s="43" t="s">
        <v>5209</v>
      </c>
      <c r="C195" s="25" t="s">
        <v>3686</v>
      </c>
      <c r="F195" s="25" t="s">
        <v>5210</v>
      </c>
      <c r="G195" s="25" t="s">
        <v>5211</v>
      </c>
      <c r="H195" s="25" t="s">
        <v>5212</v>
      </c>
      <c r="I195" s="25" t="s">
        <v>63</v>
      </c>
      <c r="J195" s="25">
        <v>27</v>
      </c>
      <c r="K195" s="25" t="s">
        <v>104</v>
      </c>
      <c r="M195" s="25">
        <v>23</v>
      </c>
      <c r="O195" s="25">
        <v>74</v>
      </c>
      <c r="P195" s="25" t="s">
        <v>66</v>
      </c>
      <c r="R195" s="25">
        <v>121</v>
      </c>
      <c r="S195" s="25" t="str">
        <f t="shared" si="11"/>
        <v>KR 27 B  23  74 SUR  121</v>
      </c>
      <c r="T195" s="25">
        <v>42878309</v>
      </c>
      <c r="U195" s="25">
        <v>3212104</v>
      </c>
      <c r="V195" s="25" t="s">
        <v>5213</v>
      </c>
      <c r="W195" s="25" t="s">
        <v>63</v>
      </c>
      <c r="X195" s="25">
        <v>27</v>
      </c>
      <c r="AA195" s="25">
        <v>23</v>
      </c>
      <c r="AC195" s="25">
        <v>9</v>
      </c>
      <c r="AD195" s="25" t="s">
        <v>66</v>
      </c>
      <c r="AG195" s="25" t="str">
        <f t="shared" ref="AG195:AG258" si="13">CONCATENATE(W195," ",X195," ",Y195," ",Z195," ",AA195," ",AB195," ",AC195," ",AD195," ",AE195," ",AF195)</f>
        <v xml:space="preserve">KR 27   23  9 SUR  </v>
      </c>
      <c r="AH195" s="25" t="s">
        <v>61</v>
      </c>
      <c r="AI195" s="25" t="s">
        <v>61</v>
      </c>
      <c r="AJ195" s="25" t="s">
        <v>374</v>
      </c>
      <c r="AO195" s="25">
        <v>4</v>
      </c>
      <c r="AP195" s="34">
        <v>42498</v>
      </c>
      <c r="AQ195" s="34">
        <v>42583</v>
      </c>
      <c r="AR195" s="36"/>
      <c r="AT195" s="25" t="s">
        <v>15</v>
      </c>
    </row>
    <row r="196" spans="1:56">
      <c r="A196" s="25" t="s">
        <v>10501</v>
      </c>
      <c r="B196" s="43">
        <v>384553</v>
      </c>
      <c r="C196" s="25" t="s">
        <v>3928</v>
      </c>
      <c r="D196" s="25" t="s">
        <v>58</v>
      </c>
      <c r="G196" s="25" t="s">
        <v>10502</v>
      </c>
      <c r="H196" s="25" t="s">
        <v>3870</v>
      </c>
      <c r="S196" s="25" t="str">
        <f t="shared" si="11"/>
        <v xml:space="preserve">         </v>
      </c>
      <c r="V196" s="25" t="s">
        <v>82</v>
      </c>
      <c r="W196" s="25" t="s">
        <v>146</v>
      </c>
      <c r="X196" s="25">
        <v>34</v>
      </c>
      <c r="Z196" s="25" t="s">
        <v>66</v>
      </c>
      <c r="AA196" s="25">
        <v>39</v>
      </c>
      <c r="AC196" s="25">
        <v>23</v>
      </c>
      <c r="AG196" s="25" t="str">
        <f t="shared" si="13"/>
        <v xml:space="preserve">TR 34  SUR 39  23   </v>
      </c>
      <c r="AH196" s="25" t="s">
        <v>61</v>
      </c>
      <c r="AI196" s="25" t="s">
        <v>61</v>
      </c>
      <c r="AJ196" s="25" t="s">
        <v>279</v>
      </c>
      <c r="AO196" s="25">
        <v>9</v>
      </c>
      <c r="AP196" s="34">
        <v>42498</v>
      </c>
      <c r="AQ196" s="34">
        <v>42497</v>
      </c>
      <c r="AR196" s="46"/>
      <c r="AT196" s="25" t="s">
        <v>15</v>
      </c>
    </row>
    <row r="197" spans="1:56">
      <c r="A197" s="25" t="s">
        <v>10503</v>
      </c>
      <c r="B197" s="43" t="s">
        <v>10504</v>
      </c>
      <c r="C197" s="25" t="s">
        <v>3538</v>
      </c>
      <c r="G197" s="25" t="s">
        <v>10505</v>
      </c>
      <c r="H197" s="25" t="s">
        <v>3366</v>
      </c>
      <c r="S197" s="25" t="str">
        <f t="shared" si="11"/>
        <v xml:space="preserve">         </v>
      </c>
      <c r="V197" s="25" t="s">
        <v>10506</v>
      </c>
      <c r="AF197" s="25" t="s">
        <v>10507</v>
      </c>
      <c r="AG197" s="25" t="str">
        <f t="shared" si="13"/>
        <v xml:space="preserve">         Predio 1049</v>
      </c>
      <c r="AH197" s="25" t="s">
        <v>61</v>
      </c>
      <c r="AI197" s="25" t="s">
        <v>10508</v>
      </c>
      <c r="AJ197" s="25" t="s">
        <v>363</v>
      </c>
      <c r="AK197" s="25" t="s">
        <v>363</v>
      </c>
      <c r="AO197" s="25">
        <v>13</v>
      </c>
      <c r="AP197" s="34">
        <v>42498</v>
      </c>
      <c r="AR197" s="46"/>
      <c r="AT197" s="25" t="s">
        <v>195</v>
      </c>
    </row>
    <row r="198" spans="1:56">
      <c r="A198" s="25" t="s">
        <v>10509</v>
      </c>
      <c r="B198" s="43">
        <v>384532</v>
      </c>
      <c r="D198" s="25" t="s">
        <v>58</v>
      </c>
      <c r="G198" s="25" t="s">
        <v>5400</v>
      </c>
      <c r="H198" s="25" t="s">
        <v>3366</v>
      </c>
      <c r="S198" s="25" t="str">
        <f t="shared" si="11"/>
        <v xml:space="preserve">         </v>
      </c>
      <c r="V198" s="25" t="s">
        <v>10297</v>
      </c>
      <c r="AF198" s="25" t="s">
        <v>10510</v>
      </c>
      <c r="AG198" s="25" t="str">
        <f t="shared" si="13"/>
        <v xml:space="preserve">         Calle 51 # 84 - 199</v>
      </c>
      <c r="AH198" s="25" t="s">
        <v>61</v>
      </c>
      <c r="AI198" s="25" t="s">
        <v>61</v>
      </c>
      <c r="AJ198" s="25" t="s">
        <v>184</v>
      </c>
      <c r="AO198" s="25">
        <v>4</v>
      </c>
      <c r="AP198" s="34">
        <v>42498</v>
      </c>
      <c r="AQ198" s="34">
        <v>42466</v>
      </c>
      <c r="AR198" s="46"/>
      <c r="AT198" s="25" t="s">
        <v>15</v>
      </c>
      <c r="AV198" s="38"/>
      <c r="AX198" s="38"/>
      <c r="AY198" s="38"/>
      <c r="BA198" s="38"/>
      <c r="BB198" s="38"/>
      <c r="BD198" s="38"/>
    </row>
    <row r="199" spans="1:56">
      <c r="A199" s="25" t="s">
        <v>10511</v>
      </c>
      <c r="B199" s="43">
        <v>384544</v>
      </c>
      <c r="C199" s="25" t="s">
        <v>3686</v>
      </c>
      <c r="G199" s="25" t="s">
        <v>10512</v>
      </c>
      <c r="H199" s="25" t="s">
        <v>3366</v>
      </c>
      <c r="S199" s="25" t="str">
        <f t="shared" si="11"/>
        <v xml:space="preserve">         </v>
      </c>
      <c r="V199" s="25" t="s">
        <v>10513</v>
      </c>
      <c r="AF199" s="25" t="s">
        <v>10514</v>
      </c>
      <c r="AG199" s="25" t="str">
        <f t="shared" si="13"/>
        <v xml:space="preserve">         Encenillos - Parcelacion andaluza</v>
      </c>
      <c r="AH199" s="25" t="s">
        <v>61</v>
      </c>
      <c r="AI199" s="25" t="s">
        <v>61</v>
      </c>
      <c r="AJ199" s="25" t="s">
        <v>91</v>
      </c>
      <c r="AO199" s="25">
        <v>12</v>
      </c>
      <c r="AP199" s="34">
        <v>42498</v>
      </c>
      <c r="AQ199" s="34">
        <v>42494</v>
      </c>
      <c r="AR199" s="46"/>
      <c r="AT199" s="25" t="s">
        <v>15</v>
      </c>
    </row>
    <row r="200" spans="1:56">
      <c r="A200" s="25" t="s">
        <v>10515</v>
      </c>
      <c r="B200" s="43">
        <v>384094</v>
      </c>
      <c r="C200" s="25" t="s">
        <v>94</v>
      </c>
      <c r="G200" s="25" t="s">
        <v>10516</v>
      </c>
      <c r="H200" s="25" t="s">
        <v>10517</v>
      </c>
      <c r="S200" s="25" t="str">
        <f t="shared" si="11"/>
        <v xml:space="preserve">         </v>
      </c>
      <c r="V200" s="25" t="s">
        <v>3565</v>
      </c>
      <c r="AF200" s="25" t="s">
        <v>225</v>
      </c>
      <c r="AG200" s="25" t="str">
        <f t="shared" si="13"/>
        <v xml:space="preserve">         Loma del Barro</v>
      </c>
      <c r="AH200" s="25" t="s">
        <v>61</v>
      </c>
      <c r="AI200" s="25" t="s">
        <v>61</v>
      </c>
      <c r="AJ200" s="25" t="s">
        <v>225</v>
      </c>
      <c r="AO200" s="25">
        <v>7</v>
      </c>
      <c r="AP200" s="34">
        <v>42498</v>
      </c>
      <c r="AQ200" s="34">
        <v>42493</v>
      </c>
      <c r="AR200" s="46"/>
      <c r="AT200" s="25" t="s">
        <v>15</v>
      </c>
      <c r="AU200" s="25" t="s">
        <v>10518</v>
      </c>
    </row>
    <row r="201" spans="1:56">
      <c r="A201" s="25" t="s">
        <v>10519</v>
      </c>
      <c r="B201" s="43">
        <v>386345</v>
      </c>
      <c r="C201" s="25" t="s">
        <v>3591</v>
      </c>
      <c r="G201" s="25" t="s">
        <v>10520</v>
      </c>
      <c r="H201" s="25" t="s">
        <v>10521</v>
      </c>
      <c r="S201" s="25" t="str">
        <f t="shared" si="11"/>
        <v xml:space="preserve">         </v>
      </c>
      <c r="U201" s="25">
        <v>3330346</v>
      </c>
      <c r="V201" s="25" t="s">
        <v>10522</v>
      </c>
      <c r="W201" s="25" t="s">
        <v>63</v>
      </c>
      <c r="X201" s="25">
        <v>28</v>
      </c>
      <c r="AA201" s="25">
        <v>27</v>
      </c>
      <c r="AB201" s="25" t="s">
        <v>170</v>
      </c>
      <c r="AD201" s="25" t="s">
        <v>66</v>
      </c>
      <c r="AF201" s="25" t="s">
        <v>8571</v>
      </c>
      <c r="AG201" s="25" t="str">
        <f t="shared" si="13"/>
        <v>KR 28   27 D  SUR  Interior 201</v>
      </c>
      <c r="AH201" s="25" t="s">
        <v>61</v>
      </c>
      <c r="AI201" s="25" t="s">
        <v>61</v>
      </c>
      <c r="AJ201" s="25" t="s">
        <v>496</v>
      </c>
      <c r="AO201" s="25">
        <v>9</v>
      </c>
      <c r="AP201" s="34">
        <v>42506</v>
      </c>
      <c r="AQ201" s="34">
        <v>42508</v>
      </c>
      <c r="AR201" s="46"/>
      <c r="AT201" s="25" t="s">
        <v>15</v>
      </c>
    </row>
    <row r="202" spans="1:56">
      <c r="A202" s="25" t="s">
        <v>10523</v>
      </c>
      <c r="B202" s="43">
        <v>385686</v>
      </c>
      <c r="C202" s="25" t="s">
        <v>3538</v>
      </c>
      <c r="D202" s="25" t="s">
        <v>101</v>
      </c>
      <c r="G202" s="25" t="s">
        <v>10524</v>
      </c>
      <c r="H202" s="25" t="s">
        <v>10262</v>
      </c>
      <c r="S202" s="25" t="str">
        <f t="shared" si="11"/>
        <v xml:space="preserve">         </v>
      </c>
      <c r="V202" s="25" t="s">
        <v>10525</v>
      </c>
      <c r="AF202" s="25" t="s">
        <v>7382</v>
      </c>
      <c r="AG202" s="25" t="str">
        <f t="shared" si="13"/>
        <v xml:space="preserve">         Vereda Perico</v>
      </c>
      <c r="AH202" s="25">
        <v>15447528</v>
      </c>
      <c r="AI202" s="25">
        <v>5382976</v>
      </c>
      <c r="AJ202" s="25" t="s">
        <v>998</v>
      </c>
      <c r="AK202" s="25" t="s">
        <v>998</v>
      </c>
      <c r="AO202" s="25">
        <v>13</v>
      </c>
      <c r="AP202" s="34">
        <v>42506</v>
      </c>
      <c r="AQ202" s="34">
        <v>42438</v>
      </c>
      <c r="AR202" s="46"/>
      <c r="AT202" s="25" t="s">
        <v>15</v>
      </c>
      <c r="AV202" s="38"/>
      <c r="AX202" s="38"/>
    </row>
    <row r="203" spans="1:56">
      <c r="A203" s="25" t="s">
        <v>10526</v>
      </c>
      <c r="B203" s="43">
        <v>385679</v>
      </c>
      <c r="C203" s="25" t="s">
        <v>3591</v>
      </c>
      <c r="G203" s="25" t="s">
        <v>10527</v>
      </c>
      <c r="H203" s="25" t="s">
        <v>10528</v>
      </c>
      <c r="I203" s="25" t="s">
        <v>63</v>
      </c>
      <c r="J203" s="25">
        <v>24</v>
      </c>
      <c r="K203" s="25" t="s">
        <v>81</v>
      </c>
      <c r="M203" s="25">
        <v>41</v>
      </c>
      <c r="O203" s="25">
        <v>151</v>
      </c>
      <c r="P203" s="25" t="s">
        <v>66</v>
      </c>
      <c r="R203" s="25">
        <v>147</v>
      </c>
      <c r="S203" s="25" t="str">
        <f t="shared" si="11"/>
        <v>KR 24 C  41  151 SUR  147</v>
      </c>
      <c r="T203" s="25">
        <v>1035831699</v>
      </c>
      <c r="U203" s="25">
        <v>3148572806</v>
      </c>
      <c r="V203" s="25" t="s">
        <v>10529</v>
      </c>
      <c r="W203" s="25" t="s">
        <v>63</v>
      </c>
      <c r="X203" s="25">
        <v>24</v>
      </c>
      <c r="Y203" s="25" t="s">
        <v>81</v>
      </c>
      <c r="Z203" s="25" t="s">
        <v>66</v>
      </c>
      <c r="AA203" s="25">
        <v>41</v>
      </c>
      <c r="AC203" s="25">
        <v>151</v>
      </c>
      <c r="AD203" s="25" t="s">
        <v>66</v>
      </c>
      <c r="AF203" s="25" t="s">
        <v>10530</v>
      </c>
      <c r="AG203" s="25" t="str">
        <f>CONCATENATE(W203," ",X203," ",Y203," ",Z203," ",AA203," ",AB203," ",AC203," ",AD203," ",AE203," ",AF203)</f>
        <v>KR 24 C SUR 41  151 SUR  La mina int 147</v>
      </c>
      <c r="AH203" s="25">
        <v>70075477</v>
      </c>
      <c r="AI203" s="25">
        <v>3108408826</v>
      </c>
      <c r="AJ203" s="25" t="s">
        <v>3675</v>
      </c>
      <c r="AO203" s="25">
        <v>6</v>
      </c>
      <c r="AP203" s="34">
        <v>42506</v>
      </c>
      <c r="AQ203" s="34">
        <v>42497</v>
      </c>
      <c r="AR203" s="46"/>
      <c r="AT203" s="25" t="s">
        <v>15</v>
      </c>
      <c r="AV203" s="38"/>
      <c r="AX203" s="38"/>
    </row>
    <row r="204" spans="1:56">
      <c r="A204" s="25" t="s">
        <v>10531</v>
      </c>
      <c r="B204" s="43">
        <v>378115</v>
      </c>
      <c r="C204" s="25" t="s">
        <v>3538</v>
      </c>
      <c r="D204" s="25" t="s">
        <v>101</v>
      </c>
      <c r="G204" s="25" t="s">
        <v>10532</v>
      </c>
      <c r="H204" s="25" t="s">
        <v>10533</v>
      </c>
      <c r="S204" s="25" t="str">
        <f t="shared" si="11"/>
        <v xml:space="preserve">         </v>
      </c>
      <c r="V204" s="25" t="s">
        <v>10534</v>
      </c>
      <c r="W204" s="25" t="s">
        <v>63</v>
      </c>
      <c r="X204" s="25">
        <v>27</v>
      </c>
      <c r="AA204" s="25">
        <v>23</v>
      </c>
      <c r="AC204" s="25">
        <v>25</v>
      </c>
      <c r="AD204" s="25" t="s">
        <v>66</v>
      </c>
      <c r="AF204" s="25" t="s">
        <v>10535</v>
      </c>
      <c r="AG204" s="25" t="str">
        <f t="shared" si="13"/>
        <v>KR 27   23  25 SUR  zuñiga</v>
      </c>
      <c r="AH204" s="25" t="s">
        <v>10536</v>
      </c>
      <c r="AI204" s="25">
        <v>3104069381</v>
      </c>
      <c r="AJ204" s="25" t="s">
        <v>374</v>
      </c>
      <c r="AO204" s="25">
        <v>4</v>
      </c>
      <c r="AP204" s="34">
        <v>42506</v>
      </c>
      <c r="AQ204" s="34">
        <v>42465</v>
      </c>
      <c r="AR204" s="46"/>
      <c r="AT204" s="25" t="s">
        <v>15</v>
      </c>
    </row>
    <row r="205" spans="1:56">
      <c r="A205" s="25" t="s">
        <v>10537</v>
      </c>
      <c r="B205" s="43">
        <v>386712</v>
      </c>
      <c r="C205" s="25" t="s">
        <v>3538</v>
      </c>
      <c r="D205" s="25" t="s">
        <v>101</v>
      </c>
      <c r="G205" s="25" t="s">
        <v>10538</v>
      </c>
      <c r="H205" s="25" t="s">
        <v>3050</v>
      </c>
      <c r="S205" s="25" t="str">
        <f t="shared" si="11"/>
        <v xml:space="preserve">         </v>
      </c>
      <c r="V205" s="25" t="s">
        <v>10539</v>
      </c>
      <c r="W205" s="25" t="s">
        <v>80</v>
      </c>
      <c r="X205" s="25">
        <v>43</v>
      </c>
      <c r="Z205" s="25" t="s">
        <v>66</v>
      </c>
      <c r="AA205" s="25">
        <v>48</v>
      </c>
      <c r="AB205" s="25" t="s">
        <v>83</v>
      </c>
      <c r="AC205" s="25">
        <v>56</v>
      </c>
      <c r="AF205" s="25" t="s">
        <v>10540</v>
      </c>
      <c r="AG205" s="25" t="str">
        <f t="shared" si="13"/>
        <v>CL 43  SUR 48 A 56   milan 2</v>
      </c>
      <c r="AH205" s="25" t="s">
        <v>61</v>
      </c>
      <c r="AI205" s="25" t="s">
        <v>61</v>
      </c>
      <c r="AJ205" s="25" t="s">
        <v>4173</v>
      </c>
      <c r="AO205" s="25">
        <v>8</v>
      </c>
      <c r="AP205" s="34">
        <v>42506</v>
      </c>
      <c r="AQ205" s="34">
        <v>42517</v>
      </c>
      <c r="AR205" s="46"/>
      <c r="AT205" s="25" t="s">
        <v>15</v>
      </c>
    </row>
    <row r="206" spans="1:56">
      <c r="A206" s="25" t="s">
        <v>10541</v>
      </c>
      <c r="B206" s="43">
        <v>396711</v>
      </c>
      <c r="C206" s="25" t="s">
        <v>3538</v>
      </c>
      <c r="D206" s="25" t="s">
        <v>101</v>
      </c>
      <c r="G206" s="25" t="s">
        <v>10542</v>
      </c>
      <c r="H206" s="25" t="s">
        <v>3366</v>
      </c>
      <c r="S206" s="25" t="str">
        <f t="shared" si="11"/>
        <v xml:space="preserve">         </v>
      </c>
      <c r="V206" s="25" t="s">
        <v>10543</v>
      </c>
      <c r="W206" s="25" t="s">
        <v>80</v>
      </c>
      <c r="X206" s="25">
        <v>34</v>
      </c>
      <c r="Y206" s="25" t="s">
        <v>136</v>
      </c>
      <c r="Z206" s="25" t="s">
        <v>66</v>
      </c>
      <c r="AA206" s="25">
        <v>27</v>
      </c>
      <c r="AB206" s="25" t="s">
        <v>170</v>
      </c>
      <c r="AC206" s="25">
        <v>90</v>
      </c>
      <c r="AF206" s="25" t="s">
        <v>10544</v>
      </c>
      <c r="AG206" s="25" t="str">
        <f t="shared" si="13"/>
        <v>CL 34 DD SUR 27 D 90   mirador de guadalcanal</v>
      </c>
      <c r="AH206" s="25" t="s">
        <v>61</v>
      </c>
      <c r="AI206" s="25" t="s">
        <v>61</v>
      </c>
      <c r="AJ206" s="25" t="s">
        <v>166</v>
      </c>
      <c r="AO206" s="25">
        <v>5</v>
      </c>
      <c r="AP206" s="34">
        <v>42506</v>
      </c>
      <c r="AQ206" s="34">
        <v>42506</v>
      </c>
      <c r="AR206" s="46"/>
      <c r="AT206" s="25" t="s">
        <v>15</v>
      </c>
      <c r="AV206" s="38"/>
      <c r="AX206" s="38"/>
    </row>
    <row r="207" spans="1:56">
      <c r="A207" s="25" t="s">
        <v>10545</v>
      </c>
      <c r="B207" s="43" t="s">
        <v>10546</v>
      </c>
      <c r="C207" s="25" t="s">
        <v>3538</v>
      </c>
      <c r="D207" s="25" t="s">
        <v>101</v>
      </c>
      <c r="G207" s="25" t="s">
        <v>10547</v>
      </c>
      <c r="H207" s="25" t="s">
        <v>10548</v>
      </c>
      <c r="S207" s="25" t="str">
        <f t="shared" si="11"/>
        <v xml:space="preserve">         </v>
      </c>
      <c r="V207" s="25" t="s">
        <v>10549</v>
      </c>
      <c r="W207" s="25" t="s">
        <v>63</v>
      </c>
      <c r="X207" s="25">
        <v>43</v>
      </c>
      <c r="Y207" s="25" t="s">
        <v>83</v>
      </c>
      <c r="AA207" s="25">
        <v>41</v>
      </c>
      <c r="AB207" s="25" t="s">
        <v>104</v>
      </c>
      <c r="AC207" s="25">
        <v>96</v>
      </c>
      <c r="AD207" s="25" t="s">
        <v>66</v>
      </c>
      <c r="AF207" s="25" t="s">
        <v>10550</v>
      </c>
      <c r="AG207" s="25" t="str">
        <f t="shared" si="13"/>
        <v xml:space="preserve">KR 43 A  41 B 96 SUR  vista alegre </v>
      </c>
      <c r="AH207" s="25" t="s">
        <v>61</v>
      </c>
      <c r="AI207" s="25" t="s">
        <v>61</v>
      </c>
      <c r="AJ207" s="25" t="s">
        <v>316</v>
      </c>
      <c r="AO207" s="25">
        <v>7</v>
      </c>
      <c r="AP207" s="34">
        <v>42506</v>
      </c>
      <c r="AQ207" s="34">
        <v>42513</v>
      </c>
      <c r="AR207" s="46"/>
      <c r="AT207" s="25" t="s">
        <v>15</v>
      </c>
      <c r="AV207" s="38"/>
      <c r="AX207" s="38"/>
    </row>
    <row r="208" spans="1:56">
      <c r="A208" s="25" t="s">
        <v>10551</v>
      </c>
      <c r="B208" s="25">
        <v>385927</v>
      </c>
      <c r="C208" s="25" t="s">
        <v>3538</v>
      </c>
      <c r="D208" s="25" t="s">
        <v>101</v>
      </c>
      <c r="G208" s="25" t="s">
        <v>10552</v>
      </c>
      <c r="H208" s="25" t="s">
        <v>10553</v>
      </c>
      <c r="S208" s="25" t="str">
        <f t="shared" si="11"/>
        <v xml:space="preserve">         </v>
      </c>
      <c r="V208" s="25" t="s">
        <v>10554</v>
      </c>
      <c r="W208" s="25" t="s">
        <v>80</v>
      </c>
      <c r="X208" s="25">
        <v>39</v>
      </c>
      <c r="Y208" s="25" t="s">
        <v>83</v>
      </c>
      <c r="Z208" s="25" t="s">
        <v>66</v>
      </c>
      <c r="AA208" s="25">
        <v>47</v>
      </c>
      <c r="AF208" s="25" t="s">
        <v>10555</v>
      </c>
      <c r="AG208" s="25" t="str">
        <f t="shared" si="13"/>
        <v>CL 39 A SUR 47     alcala</v>
      </c>
      <c r="AH208" s="25" t="s">
        <v>61</v>
      </c>
      <c r="AI208" s="25">
        <v>3043492275</v>
      </c>
      <c r="AJ208" s="25" t="s">
        <v>3530</v>
      </c>
      <c r="AO208" s="25">
        <v>8</v>
      </c>
      <c r="AP208" s="34">
        <v>42507</v>
      </c>
      <c r="AQ208" s="34">
        <v>42483</v>
      </c>
      <c r="AR208" s="46"/>
      <c r="AT208" s="25" t="s">
        <v>15</v>
      </c>
    </row>
    <row r="209" spans="1:50">
      <c r="A209" s="25" t="s">
        <v>10556</v>
      </c>
      <c r="B209" s="25">
        <v>385680</v>
      </c>
      <c r="C209" s="25" t="s">
        <v>3538</v>
      </c>
      <c r="G209" s="25" t="s">
        <v>10557</v>
      </c>
      <c r="H209" s="25" t="s">
        <v>231</v>
      </c>
      <c r="S209" s="25" t="str">
        <f t="shared" si="11"/>
        <v xml:space="preserve">         </v>
      </c>
      <c r="V209" s="25" t="s">
        <v>10558</v>
      </c>
      <c r="W209" s="25" t="s">
        <v>80</v>
      </c>
      <c r="X209" s="25">
        <v>27</v>
      </c>
      <c r="Z209" s="25" t="s">
        <v>66</v>
      </c>
      <c r="AA209" s="25">
        <v>27</v>
      </c>
      <c r="AB209" s="25" t="s">
        <v>170</v>
      </c>
      <c r="AC209" s="25">
        <v>123</v>
      </c>
      <c r="AF209" s="25" t="s">
        <v>10559</v>
      </c>
      <c r="AG209" s="25" t="str">
        <f t="shared" si="13"/>
        <v>CL 27  SUR 27 D 123   Loma Esmeraldal</v>
      </c>
      <c r="AH209" s="25">
        <v>32336131</v>
      </c>
      <c r="AI209" s="25" t="s">
        <v>10560</v>
      </c>
      <c r="AJ209" s="25" t="s">
        <v>99</v>
      </c>
      <c r="AK209" s="25" t="s">
        <v>998</v>
      </c>
      <c r="AO209" s="25">
        <v>4</v>
      </c>
      <c r="AP209" s="34">
        <v>42507</v>
      </c>
      <c r="AQ209" s="34">
        <v>42593</v>
      </c>
      <c r="AR209" s="46"/>
      <c r="AT209" s="25" t="s">
        <v>15</v>
      </c>
      <c r="AV209" s="38"/>
      <c r="AX209" s="38"/>
    </row>
    <row r="210" spans="1:50">
      <c r="A210" s="25" t="s">
        <v>10561</v>
      </c>
      <c r="B210" s="25">
        <v>385681</v>
      </c>
      <c r="C210" s="25" t="s">
        <v>3928</v>
      </c>
      <c r="G210" s="25" t="s">
        <v>10562</v>
      </c>
      <c r="H210" s="25" t="s">
        <v>231</v>
      </c>
      <c r="S210" s="25" t="str">
        <f t="shared" si="11"/>
        <v xml:space="preserve">         </v>
      </c>
      <c r="V210" s="25" t="s">
        <v>82</v>
      </c>
      <c r="W210" s="25" t="s">
        <v>80</v>
      </c>
      <c r="X210" s="25">
        <v>44</v>
      </c>
      <c r="Z210" s="25" t="s">
        <v>66</v>
      </c>
      <c r="AA210" s="25">
        <v>43</v>
      </c>
      <c r="AB210" s="25" t="s">
        <v>83</v>
      </c>
      <c r="AC210" s="25">
        <v>131</v>
      </c>
      <c r="AF210" s="25" t="s">
        <v>67</v>
      </c>
      <c r="AG210" s="25" t="str">
        <f t="shared" si="13"/>
        <v>CL 44  SUR 43 A 131   El Dorado</v>
      </c>
      <c r="AH210" s="25" t="s">
        <v>61</v>
      </c>
      <c r="AI210" s="25" t="s">
        <v>61</v>
      </c>
      <c r="AJ210" s="25" t="s">
        <v>67</v>
      </c>
      <c r="AO210" s="25">
        <v>7</v>
      </c>
      <c r="AP210" s="34">
        <v>42507</v>
      </c>
      <c r="AQ210" s="34">
        <v>42512</v>
      </c>
      <c r="AR210" s="46"/>
      <c r="AT210" s="25" t="s">
        <v>15</v>
      </c>
      <c r="AV210" s="38"/>
      <c r="AX210" s="38"/>
    </row>
    <row r="211" spans="1:50">
      <c r="A211" s="25" t="s">
        <v>10563</v>
      </c>
      <c r="B211" s="25">
        <v>385772</v>
      </c>
      <c r="C211" s="25" t="s">
        <v>3686</v>
      </c>
      <c r="G211" s="25" t="s">
        <v>10564</v>
      </c>
      <c r="H211" s="25" t="s">
        <v>3366</v>
      </c>
      <c r="I211" s="25" t="s">
        <v>80</v>
      </c>
      <c r="J211" s="25">
        <v>27</v>
      </c>
      <c r="K211" s="25" t="s">
        <v>170</v>
      </c>
      <c r="L211" s="25" t="s">
        <v>66</v>
      </c>
      <c r="M211" s="25">
        <v>27</v>
      </c>
      <c r="N211" s="25" t="s">
        <v>104</v>
      </c>
      <c r="O211" s="25">
        <v>101</v>
      </c>
      <c r="S211" s="25" t="str">
        <f t="shared" si="11"/>
        <v xml:space="preserve">CL 27 D SUR 27 B 101   </v>
      </c>
      <c r="U211" s="25">
        <v>5779927</v>
      </c>
      <c r="V211" s="25" t="s">
        <v>10565</v>
      </c>
      <c r="W211" s="25" t="s">
        <v>80</v>
      </c>
      <c r="X211" s="25">
        <v>27</v>
      </c>
      <c r="Y211" s="25" t="s">
        <v>170</v>
      </c>
      <c r="Z211" s="25" t="s">
        <v>66</v>
      </c>
      <c r="AA211" s="25">
        <v>27</v>
      </c>
      <c r="AB211" s="25" t="s">
        <v>104</v>
      </c>
      <c r="AC211" s="25">
        <v>101</v>
      </c>
      <c r="AF211" s="25" t="s">
        <v>10566</v>
      </c>
      <c r="AG211" s="25" t="str">
        <f t="shared" si="13"/>
        <v>CL 27 D SUR 27 B 101   inmaculada</v>
      </c>
      <c r="AH211" s="25" t="s">
        <v>61</v>
      </c>
      <c r="AI211" s="25" t="s">
        <v>61</v>
      </c>
      <c r="AJ211" s="25" t="s">
        <v>311</v>
      </c>
      <c r="AK211" s="25" t="s">
        <v>998</v>
      </c>
      <c r="AO211" s="25">
        <v>13</v>
      </c>
      <c r="AP211" s="34">
        <v>42507</v>
      </c>
      <c r="AQ211" s="34">
        <v>42501</v>
      </c>
      <c r="AR211" s="46"/>
      <c r="AT211" s="25" t="s">
        <v>15</v>
      </c>
    </row>
    <row r="212" spans="1:50">
      <c r="A212" s="25" t="s">
        <v>10567</v>
      </c>
      <c r="B212" s="25">
        <v>385925</v>
      </c>
      <c r="C212" s="25" t="s">
        <v>3538</v>
      </c>
      <c r="D212" s="25" t="s">
        <v>58</v>
      </c>
      <c r="G212" s="25" t="s">
        <v>10568</v>
      </c>
      <c r="H212" s="25" t="s">
        <v>273</v>
      </c>
      <c r="S212" s="25" t="str">
        <f t="shared" si="11"/>
        <v xml:space="preserve">         </v>
      </c>
      <c r="V212" s="25" t="s">
        <v>10569</v>
      </c>
      <c r="W212" s="25" t="s">
        <v>289</v>
      </c>
      <c r="X212" s="25">
        <v>29</v>
      </c>
      <c r="AA212" s="25">
        <v>26</v>
      </c>
      <c r="AB212" s="25" t="s">
        <v>83</v>
      </c>
      <c r="AC212" s="25">
        <v>5</v>
      </c>
      <c r="AD212" s="25" t="s">
        <v>66</v>
      </c>
      <c r="AF212" s="25" t="s">
        <v>10570</v>
      </c>
      <c r="AG212" s="25" t="str">
        <f t="shared" si="13"/>
        <v xml:space="preserve">DG 29   26 A 5 SUR  Altos de Misael </v>
      </c>
      <c r="AH212" s="25" t="s">
        <v>61</v>
      </c>
      <c r="AI212" s="25" t="s">
        <v>61</v>
      </c>
      <c r="AJ212" s="25" t="s">
        <v>635</v>
      </c>
      <c r="AO212" s="25">
        <v>3</v>
      </c>
      <c r="AP212" s="34">
        <v>42507</v>
      </c>
      <c r="AQ212" s="34">
        <v>42512</v>
      </c>
      <c r="AR212" s="46"/>
      <c r="AT212" s="25" t="s">
        <v>15</v>
      </c>
      <c r="AV212" s="38"/>
      <c r="AX212" s="38"/>
    </row>
    <row r="213" spans="1:50">
      <c r="A213" s="25" t="s">
        <v>10571</v>
      </c>
      <c r="B213" s="25">
        <v>385926</v>
      </c>
      <c r="C213" s="25" t="s">
        <v>94</v>
      </c>
      <c r="G213" s="25" t="s">
        <v>10572</v>
      </c>
      <c r="H213" s="25" t="s">
        <v>60</v>
      </c>
      <c r="S213" s="25" t="str">
        <f t="shared" si="11"/>
        <v xml:space="preserve">         </v>
      </c>
      <c r="V213" s="25" t="s">
        <v>10573</v>
      </c>
      <c r="AF213" s="25" t="s">
        <v>10574</v>
      </c>
      <c r="AG213" s="25" t="str">
        <f t="shared" si="13"/>
        <v xml:space="preserve">         vereda las palmas las brisas </v>
      </c>
      <c r="AH213" s="25" t="s">
        <v>61</v>
      </c>
      <c r="AI213" s="25">
        <v>3860472</v>
      </c>
      <c r="AJ213" s="25" t="s">
        <v>91</v>
      </c>
      <c r="AO213" s="25">
        <v>12</v>
      </c>
      <c r="AP213" s="34">
        <v>42507</v>
      </c>
      <c r="AQ213" s="34">
        <v>42512</v>
      </c>
      <c r="AR213" s="46"/>
      <c r="AT213" s="25" t="s">
        <v>15</v>
      </c>
      <c r="AV213" s="38"/>
      <c r="AX213" s="38"/>
    </row>
    <row r="214" spans="1:50">
      <c r="A214" s="25" t="s">
        <v>10575</v>
      </c>
      <c r="B214" s="25">
        <v>140385</v>
      </c>
      <c r="C214" s="25" t="s">
        <v>3686</v>
      </c>
      <c r="D214" s="25" t="s">
        <v>286</v>
      </c>
      <c r="G214" s="25" t="s">
        <v>10576</v>
      </c>
      <c r="H214" s="25" t="s">
        <v>10577</v>
      </c>
      <c r="S214" s="25" t="str">
        <f t="shared" si="11"/>
        <v xml:space="preserve">         </v>
      </c>
      <c r="V214" s="25" t="s">
        <v>10578</v>
      </c>
      <c r="AF214" s="25" t="s">
        <v>10579</v>
      </c>
      <c r="AG214" s="25" t="str">
        <f t="shared" si="13"/>
        <v xml:space="preserve">         Las palmas (vereda la esperanza - sector el hueco)</v>
      </c>
      <c r="AH214" s="25">
        <v>43628968</v>
      </c>
      <c r="AI214" s="25">
        <v>3860888</v>
      </c>
      <c r="AJ214" s="25" t="s">
        <v>91</v>
      </c>
      <c r="AO214" s="25">
        <v>12</v>
      </c>
      <c r="AP214" s="34">
        <v>42507</v>
      </c>
      <c r="AQ214" s="34">
        <v>42518</v>
      </c>
      <c r="AR214" s="46"/>
      <c r="AT214" s="25" t="s">
        <v>15</v>
      </c>
      <c r="AV214" s="38"/>
      <c r="AX214" s="38"/>
    </row>
    <row r="215" spans="1:50">
      <c r="A215" s="25" t="s">
        <v>10580</v>
      </c>
      <c r="B215" s="25">
        <v>387108</v>
      </c>
      <c r="C215" s="25" t="s">
        <v>3538</v>
      </c>
      <c r="D215" s="25" t="s">
        <v>101</v>
      </c>
      <c r="G215" s="25" t="s">
        <v>1876</v>
      </c>
      <c r="H215" s="25" t="s">
        <v>3366</v>
      </c>
      <c r="I215" s="25" t="s">
        <v>80</v>
      </c>
      <c r="J215" s="25">
        <v>26</v>
      </c>
      <c r="K215" s="25" t="s">
        <v>83</v>
      </c>
      <c r="L215" s="25" t="s">
        <v>66</v>
      </c>
      <c r="M215" s="25">
        <v>42</v>
      </c>
      <c r="O215" s="25">
        <v>33</v>
      </c>
      <c r="S215" s="25" t="str">
        <f t="shared" si="11"/>
        <v xml:space="preserve">CL 26 A SUR 42  33   </v>
      </c>
      <c r="T215" s="25" t="s">
        <v>61</v>
      </c>
      <c r="U215" s="25">
        <v>3192443616</v>
      </c>
      <c r="V215" s="25" t="s">
        <v>10581</v>
      </c>
      <c r="W215" s="25" t="s">
        <v>80</v>
      </c>
      <c r="X215" s="25">
        <v>26</v>
      </c>
      <c r="Y215" s="25" t="s">
        <v>83</v>
      </c>
      <c r="Z215" s="25" t="s">
        <v>66</v>
      </c>
      <c r="AA215" s="25">
        <v>42</v>
      </c>
      <c r="AB215" s="25" t="s">
        <v>83</v>
      </c>
      <c r="AC215" s="25">
        <v>33</v>
      </c>
      <c r="AG215" s="25" t="str">
        <f t="shared" si="13"/>
        <v xml:space="preserve">CL 26 A SUR 42 A 33   </v>
      </c>
      <c r="AH215" s="25" t="s">
        <v>61</v>
      </c>
      <c r="AI215" s="25">
        <v>5966166</v>
      </c>
      <c r="AP215" s="34">
        <v>42508</v>
      </c>
      <c r="AQ215" s="34">
        <v>42482</v>
      </c>
      <c r="AR215" s="46"/>
      <c r="AT215" s="25" t="s">
        <v>15</v>
      </c>
      <c r="AV215" s="38"/>
      <c r="AX215" s="38"/>
    </row>
    <row r="216" spans="1:50">
      <c r="A216" s="25" t="s">
        <v>10582</v>
      </c>
      <c r="B216" s="25">
        <v>377118</v>
      </c>
      <c r="C216" s="25" t="s">
        <v>3538</v>
      </c>
      <c r="G216" s="25" t="s">
        <v>10583</v>
      </c>
      <c r="H216" s="25" t="s">
        <v>10584</v>
      </c>
      <c r="I216" s="25" t="s">
        <v>80</v>
      </c>
      <c r="J216" s="25">
        <v>45</v>
      </c>
      <c r="K216" s="25" t="s">
        <v>83</v>
      </c>
      <c r="M216" s="25">
        <v>39</v>
      </c>
      <c r="N216" s="25" t="s">
        <v>136</v>
      </c>
      <c r="O216" s="25">
        <v>83</v>
      </c>
      <c r="S216" s="25" t="str">
        <f t="shared" si="11"/>
        <v xml:space="preserve">CL 45 A  39 DD 83   </v>
      </c>
      <c r="T216" s="25" t="s">
        <v>61</v>
      </c>
      <c r="U216" s="25">
        <v>3113303529</v>
      </c>
      <c r="V216" s="25" t="s">
        <v>10585</v>
      </c>
      <c r="W216" s="25" t="s">
        <v>80</v>
      </c>
      <c r="X216" s="25">
        <v>45</v>
      </c>
      <c r="AA216" s="25">
        <v>41</v>
      </c>
      <c r="AC216" s="25">
        <v>135</v>
      </c>
      <c r="AG216" s="25" t="str">
        <f t="shared" si="13"/>
        <v xml:space="preserve">CL 45   41  135   </v>
      </c>
      <c r="AH216" s="25" t="s">
        <v>61</v>
      </c>
      <c r="AI216" s="25" t="s">
        <v>61</v>
      </c>
      <c r="AP216" s="34">
        <v>42508</v>
      </c>
      <c r="AQ216" s="34">
        <v>42476</v>
      </c>
      <c r="AR216" s="46"/>
      <c r="AT216" s="25" t="s">
        <v>15</v>
      </c>
      <c r="AV216" s="38"/>
      <c r="AX216" s="38"/>
    </row>
    <row r="217" spans="1:50">
      <c r="A217" s="25" t="s">
        <v>10586</v>
      </c>
      <c r="B217" s="25">
        <v>377076</v>
      </c>
      <c r="C217" s="25" t="s">
        <v>3538</v>
      </c>
      <c r="D217" s="25" t="s">
        <v>58</v>
      </c>
      <c r="G217" s="25" t="s">
        <v>10587</v>
      </c>
      <c r="H217" s="25" t="s">
        <v>10588</v>
      </c>
      <c r="I217" s="25" t="s">
        <v>63</v>
      </c>
      <c r="J217" s="25">
        <v>26</v>
      </c>
      <c r="M217" s="25">
        <v>41</v>
      </c>
      <c r="N217" s="25" t="s">
        <v>83</v>
      </c>
      <c r="O217" s="25">
        <v>22</v>
      </c>
      <c r="P217" s="25" t="s">
        <v>66</v>
      </c>
      <c r="S217" s="25" t="str">
        <f t="shared" si="11"/>
        <v xml:space="preserve">KR 26   41 A 22 SUR  </v>
      </c>
      <c r="T217" s="25" t="s">
        <v>61</v>
      </c>
      <c r="U217" s="25">
        <v>5133795</v>
      </c>
      <c r="V217" s="25" t="s">
        <v>10589</v>
      </c>
      <c r="W217" s="25" t="s">
        <v>80</v>
      </c>
      <c r="X217" s="25">
        <v>41</v>
      </c>
      <c r="AA217" s="25">
        <v>25</v>
      </c>
      <c r="AB217" s="25" t="s">
        <v>83</v>
      </c>
      <c r="AC217" s="25">
        <v>149</v>
      </c>
      <c r="AG217" s="25" t="str">
        <f t="shared" si="13"/>
        <v xml:space="preserve">CL 41   25 A 149   </v>
      </c>
      <c r="AH217" s="25" t="s">
        <v>61</v>
      </c>
      <c r="AI217" s="25">
        <v>3127992025</v>
      </c>
      <c r="AP217" s="34">
        <v>42508</v>
      </c>
      <c r="AQ217" s="34">
        <v>42523</v>
      </c>
      <c r="AR217" s="46"/>
      <c r="AT217" s="25" t="s">
        <v>15</v>
      </c>
      <c r="AV217" s="38"/>
      <c r="AX217" s="38"/>
    </row>
    <row r="218" spans="1:50">
      <c r="A218" s="25" t="s">
        <v>10590</v>
      </c>
      <c r="B218" s="25">
        <v>377167</v>
      </c>
      <c r="C218" s="25" t="s">
        <v>3538</v>
      </c>
      <c r="G218" s="25" t="s">
        <v>10591</v>
      </c>
      <c r="H218" s="25" t="s">
        <v>231</v>
      </c>
      <c r="S218" s="25" t="str">
        <f t="shared" si="11"/>
        <v xml:space="preserve">         </v>
      </c>
      <c r="T218" s="25" t="s">
        <v>61</v>
      </c>
      <c r="U218" s="25" t="s">
        <v>61</v>
      </c>
      <c r="V218" s="25" t="s">
        <v>1313</v>
      </c>
      <c r="W218" s="25" t="s">
        <v>63</v>
      </c>
      <c r="X218" s="25">
        <v>25</v>
      </c>
      <c r="AA218" s="25">
        <v>38</v>
      </c>
      <c r="AB218" s="25" t="s">
        <v>170</v>
      </c>
      <c r="AC218" s="25">
        <v>2</v>
      </c>
      <c r="AD218" s="25" t="s">
        <v>66</v>
      </c>
      <c r="AF218" s="25" t="s">
        <v>10592</v>
      </c>
      <c r="AG218" s="25" t="str">
        <f t="shared" si="13"/>
        <v>KR 25   38 D 2 SUR  El Chigui</v>
      </c>
      <c r="AH218" s="25" t="s">
        <v>61</v>
      </c>
      <c r="AI218" s="25" t="s">
        <v>61</v>
      </c>
      <c r="AJ218" s="25" t="s">
        <v>454</v>
      </c>
      <c r="AO218" s="25">
        <v>6</v>
      </c>
      <c r="AP218" s="34">
        <v>42142</v>
      </c>
      <c r="AQ218" s="34">
        <v>42472</v>
      </c>
      <c r="AR218" s="46"/>
      <c r="AT218" s="25" t="s">
        <v>15</v>
      </c>
      <c r="AV218" s="38"/>
      <c r="AX218" s="38"/>
    </row>
    <row r="219" spans="1:50">
      <c r="A219" s="25" t="s">
        <v>10593</v>
      </c>
      <c r="B219" s="25">
        <v>378821</v>
      </c>
      <c r="D219" s="25" t="s">
        <v>101</v>
      </c>
      <c r="G219" s="25" t="s">
        <v>10594</v>
      </c>
      <c r="H219" s="25" t="s">
        <v>10595</v>
      </c>
      <c r="I219" s="25" t="s">
        <v>80</v>
      </c>
      <c r="J219" s="25">
        <v>39</v>
      </c>
      <c r="L219" s="25" t="s">
        <v>66</v>
      </c>
      <c r="M219" s="25">
        <v>36</v>
      </c>
      <c r="O219" s="25">
        <v>14</v>
      </c>
      <c r="R219" s="25" t="s">
        <v>10596</v>
      </c>
      <c r="S219" s="25" t="str">
        <f t="shared" si="11"/>
        <v xml:space="preserve">CL 39  SUR 36  14   Barrio Mesa </v>
      </c>
      <c r="T219" s="25">
        <v>3472403</v>
      </c>
      <c r="U219" s="25">
        <v>2705826</v>
      </c>
      <c r="V219" s="25" t="s">
        <v>10597</v>
      </c>
      <c r="W219" s="25" t="s">
        <v>80</v>
      </c>
      <c r="X219" s="25">
        <v>39</v>
      </c>
      <c r="Z219" s="25" t="s">
        <v>66</v>
      </c>
      <c r="AA219" s="25">
        <v>36</v>
      </c>
      <c r="AF219" s="25" t="s">
        <v>10598</v>
      </c>
      <c r="AG219" s="25" t="str">
        <f t="shared" si="13"/>
        <v>CL 39  SUR 36     Mesa(entre cra 36 y 40)</v>
      </c>
      <c r="AH219" s="25" t="s">
        <v>61</v>
      </c>
      <c r="AI219" s="25" t="s">
        <v>61</v>
      </c>
      <c r="AJ219" s="25" t="s">
        <v>211</v>
      </c>
      <c r="AO219" s="25">
        <v>9</v>
      </c>
      <c r="AP219" s="34">
        <v>42508</v>
      </c>
      <c r="AQ219" s="34">
        <v>42480</v>
      </c>
      <c r="AR219" s="46"/>
      <c r="AT219" s="25" t="s">
        <v>15</v>
      </c>
    </row>
    <row r="220" spans="1:50">
      <c r="A220" s="25" t="s">
        <v>10599</v>
      </c>
      <c r="B220" s="25">
        <v>382916</v>
      </c>
      <c r="G220" s="25" t="s">
        <v>10600</v>
      </c>
      <c r="H220" s="25" t="s">
        <v>10601</v>
      </c>
      <c r="S220" s="25" t="str">
        <f t="shared" si="11"/>
        <v xml:space="preserve">         </v>
      </c>
      <c r="T220" s="25" t="s">
        <v>61</v>
      </c>
      <c r="U220" s="25" t="s">
        <v>61</v>
      </c>
      <c r="V220" s="25" t="s">
        <v>10602</v>
      </c>
      <c r="W220" s="25" t="s">
        <v>63</v>
      </c>
      <c r="X220" s="25">
        <v>31</v>
      </c>
      <c r="AA220" s="25">
        <v>38</v>
      </c>
      <c r="AB220" s="25" t="s">
        <v>83</v>
      </c>
      <c r="AC220" s="25">
        <v>26</v>
      </c>
      <c r="AD220" s="25" t="s">
        <v>66</v>
      </c>
      <c r="AG220" s="25" t="str">
        <f t="shared" si="13"/>
        <v xml:space="preserve">KR 31   38 A 26 SUR  </v>
      </c>
      <c r="AH220" s="25" t="s">
        <v>61</v>
      </c>
      <c r="AI220" s="25" t="s">
        <v>61</v>
      </c>
      <c r="AP220" s="34">
        <v>42508</v>
      </c>
      <c r="AQ220" s="34">
        <v>42493</v>
      </c>
      <c r="AR220" s="46"/>
      <c r="AT220" s="25" t="s">
        <v>15</v>
      </c>
    </row>
    <row r="221" spans="1:50">
      <c r="A221" s="25" t="s">
        <v>10603</v>
      </c>
      <c r="B221" s="25">
        <v>376703</v>
      </c>
      <c r="C221" s="25" t="s">
        <v>3928</v>
      </c>
      <c r="G221" s="25" t="s">
        <v>10604</v>
      </c>
      <c r="H221" s="25" t="s">
        <v>231</v>
      </c>
      <c r="S221" s="25" t="str">
        <f t="shared" si="11"/>
        <v xml:space="preserve">         </v>
      </c>
      <c r="T221" s="25" t="s">
        <v>61</v>
      </c>
      <c r="U221" s="25" t="s">
        <v>61</v>
      </c>
      <c r="V221" s="25" t="s">
        <v>82</v>
      </c>
      <c r="W221" s="25" t="s">
        <v>63</v>
      </c>
      <c r="X221" s="25">
        <v>45</v>
      </c>
      <c r="Y221" s="25" t="s">
        <v>83</v>
      </c>
      <c r="AA221" s="25">
        <v>33</v>
      </c>
      <c r="AB221" s="25" t="s">
        <v>104</v>
      </c>
      <c r="AC221" s="25">
        <v>26</v>
      </c>
      <c r="AD221" s="25" t="s">
        <v>66</v>
      </c>
      <c r="AG221" s="25" t="str">
        <f t="shared" si="13"/>
        <v xml:space="preserve">KR 45 A  33 B 26 SUR  </v>
      </c>
      <c r="AH221" s="25" t="s">
        <v>61</v>
      </c>
      <c r="AI221" s="25" t="s">
        <v>61</v>
      </c>
      <c r="AP221" s="34">
        <v>42508</v>
      </c>
      <c r="AQ221" s="34">
        <v>42459</v>
      </c>
      <c r="AR221" s="46"/>
      <c r="AT221" s="25" t="s">
        <v>15</v>
      </c>
      <c r="AV221" s="38"/>
      <c r="AX221" s="38"/>
    </row>
    <row r="222" spans="1:50">
      <c r="A222" s="25" t="s">
        <v>10605</v>
      </c>
      <c r="B222" s="25">
        <v>368685</v>
      </c>
      <c r="C222" s="25" t="s">
        <v>3928</v>
      </c>
      <c r="G222" s="25" t="s">
        <v>10606</v>
      </c>
      <c r="H222" s="25" t="s">
        <v>1086</v>
      </c>
      <c r="S222" s="25" t="str">
        <f t="shared" si="11"/>
        <v xml:space="preserve">         </v>
      </c>
      <c r="T222" s="25" t="s">
        <v>61</v>
      </c>
      <c r="U222" s="25" t="s">
        <v>61</v>
      </c>
      <c r="V222" s="25" t="s">
        <v>10549</v>
      </c>
      <c r="W222" s="25" t="s">
        <v>80</v>
      </c>
      <c r="X222" s="25">
        <v>23</v>
      </c>
      <c r="Z222" s="25" t="s">
        <v>66</v>
      </c>
      <c r="AA222" s="25">
        <v>27</v>
      </c>
      <c r="AC222" s="25">
        <v>64</v>
      </c>
      <c r="AF222" s="25" t="s">
        <v>10607</v>
      </c>
      <c r="AG222" s="25" t="str">
        <f t="shared" si="13"/>
        <v>CL 23  SUR 27  64   Loma Benedictinos</v>
      </c>
      <c r="AH222" s="25" t="s">
        <v>61</v>
      </c>
      <c r="AI222" s="25" t="s">
        <v>61</v>
      </c>
      <c r="AJ222" s="25" t="s">
        <v>374</v>
      </c>
      <c r="AO222" s="25">
        <v>4</v>
      </c>
      <c r="AP222" s="34">
        <v>42508</v>
      </c>
      <c r="AQ222" s="34">
        <v>42612</v>
      </c>
      <c r="AR222" s="46"/>
      <c r="AT222" s="25" t="s">
        <v>15</v>
      </c>
      <c r="AV222" s="38"/>
      <c r="AX222" s="38"/>
    </row>
    <row r="223" spans="1:50">
      <c r="A223" s="25" t="s">
        <v>10608</v>
      </c>
      <c r="B223" s="25">
        <v>370313</v>
      </c>
      <c r="C223" s="25" t="s">
        <v>3538</v>
      </c>
      <c r="D223" s="25" t="s">
        <v>58</v>
      </c>
      <c r="G223" s="25" t="s">
        <v>10609</v>
      </c>
      <c r="H223" s="25" t="s">
        <v>10610</v>
      </c>
      <c r="I223" s="25" t="s">
        <v>63</v>
      </c>
      <c r="J223" s="25">
        <v>27</v>
      </c>
      <c r="M223" s="25">
        <v>36</v>
      </c>
      <c r="N223" s="25" t="s">
        <v>104</v>
      </c>
      <c r="O223" s="25">
        <v>4</v>
      </c>
      <c r="P223" s="25" t="s">
        <v>66</v>
      </c>
      <c r="R223" s="25" t="s">
        <v>10611</v>
      </c>
      <c r="S223" s="25" t="str">
        <f t="shared" si="11"/>
        <v xml:space="preserve">KR 27   36 B 4 SUR  El Chocho </v>
      </c>
      <c r="T223" s="25">
        <v>43671024</v>
      </c>
      <c r="U223" s="25" t="s">
        <v>10612</v>
      </c>
      <c r="V223" s="25" t="s">
        <v>10613</v>
      </c>
      <c r="W223" s="25" t="s">
        <v>63</v>
      </c>
      <c r="X223" s="25">
        <v>27</v>
      </c>
      <c r="AA223" s="25">
        <v>36</v>
      </c>
      <c r="AB223" s="25" t="s">
        <v>104</v>
      </c>
      <c r="AC223" s="25">
        <v>4</v>
      </c>
      <c r="AF223" s="25" t="s">
        <v>10614</v>
      </c>
      <c r="AG223" s="25" t="str">
        <f t="shared" si="13"/>
        <v>KR 27   36 B 4   lote 4 (barrio Isla Santodomingo)</v>
      </c>
      <c r="AH223" s="25" t="s">
        <v>61</v>
      </c>
      <c r="AI223" s="25" t="s">
        <v>61</v>
      </c>
      <c r="AJ223" s="25" t="s">
        <v>397</v>
      </c>
      <c r="AO223" s="25">
        <v>5</v>
      </c>
      <c r="AP223" s="34">
        <v>42508</v>
      </c>
      <c r="AQ223" s="34">
        <v>42522</v>
      </c>
      <c r="AR223" s="46"/>
      <c r="AT223" s="25" t="s">
        <v>15</v>
      </c>
    </row>
    <row r="224" spans="1:50">
      <c r="A224" s="25" t="s">
        <v>10615</v>
      </c>
      <c r="B224" s="25">
        <v>371378</v>
      </c>
      <c r="C224" s="25" t="s">
        <v>3538</v>
      </c>
      <c r="G224" s="25" t="s">
        <v>10616</v>
      </c>
      <c r="H224" s="25" t="s">
        <v>10617</v>
      </c>
      <c r="I224" s="25" t="s">
        <v>80</v>
      </c>
      <c r="J224" s="25">
        <v>36</v>
      </c>
      <c r="K224" s="25" t="s">
        <v>170</v>
      </c>
      <c r="L224" s="25" t="s">
        <v>66</v>
      </c>
      <c r="M224" s="25">
        <v>24</v>
      </c>
      <c r="O224" s="25">
        <v>50</v>
      </c>
      <c r="R224" s="25" t="s">
        <v>10618</v>
      </c>
      <c r="S224" s="25" t="str">
        <f t="shared" si="11"/>
        <v>CL 36 D SUR 24  50   Loma del atravezado</v>
      </c>
      <c r="T224" s="25">
        <v>43616713</v>
      </c>
      <c r="U224" s="25" t="s">
        <v>10619</v>
      </c>
      <c r="V224" s="25" t="s">
        <v>10620</v>
      </c>
      <c r="W224" s="25" t="s">
        <v>80</v>
      </c>
      <c r="X224" s="25">
        <v>36</v>
      </c>
      <c r="Y224" s="25" t="s">
        <v>170</v>
      </c>
      <c r="Z224" s="25" t="s">
        <v>66</v>
      </c>
      <c r="AA224" s="25">
        <v>24</v>
      </c>
      <c r="AC224" s="25">
        <v>50</v>
      </c>
      <c r="AF224" s="25" t="s">
        <v>10621</v>
      </c>
      <c r="AG224" s="25" t="str">
        <f t="shared" si="13"/>
        <v>CL 36 D SUR 24  50   casa 12</v>
      </c>
      <c r="AH224" s="25">
        <v>43821747</v>
      </c>
      <c r="AI224" s="25" t="s">
        <v>61</v>
      </c>
      <c r="AJ224" s="25" t="s">
        <v>184</v>
      </c>
      <c r="AO224" s="25">
        <v>4</v>
      </c>
      <c r="AP224" s="34">
        <v>42508</v>
      </c>
      <c r="AQ224" s="34">
        <v>42444</v>
      </c>
      <c r="AR224" s="46"/>
      <c r="AT224" s="25" t="s">
        <v>15</v>
      </c>
      <c r="AV224" s="38"/>
      <c r="AX224" s="38"/>
    </row>
    <row r="225" spans="1:50">
      <c r="A225" s="25" t="s">
        <v>10622</v>
      </c>
      <c r="B225" s="25">
        <v>367617</v>
      </c>
      <c r="C225" s="25" t="s">
        <v>3538</v>
      </c>
      <c r="G225" s="25" t="s">
        <v>10623</v>
      </c>
      <c r="H225" s="25" t="s">
        <v>10624</v>
      </c>
      <c r="I225" s="25" t="s">
        <v>63</v>
      </c>
      <c r="J225" s="25">
        <v>24</v>
      </c>
      <c r="K225" s="25" t="s">
        <v>72</v>
      </c>
      <c r="L225" s="25" t="s">
        <v>66</v>
      </c>
      <c r="M225" s="25">
        <v>40</v>
      </c>
      <c r="O225" s="25">
        <v>53</v>
      </c>
      <c r="R225" s="25" t="s">
        <v>10625</v>
      </c>
      <c r="S225" s="25" t="str">
        <f t="shared" si="11"/>
        <v>KR 24 F SUR 40  53   el salado</v>
      </c>
      <c r="T225" s="25" t="s">
        <v>61</v>
      </c>
      <c r="U225" s="25" t="s">
        <v>10626</v>
      </c>
      <c r="V225" s="25" t="s">
        <v>10627</v>
      </c>
      <c r="AF225" s="25" t="s">
        <v>10625</v>
      </c>
      <c r="AG225" s="25" t="str">
        <f t="shared" si="13"/>
        <v xml:space="preserve">         el salado</v>
      </c>
      <c r="AH225" s="25" t="s">
        <v>61</v>
      </c>
      <c r="AI225" s="25">
        <v>2923750</v>
      </c>
      <c r="AJ225" s="25" t="s">
        <v>74</v>
      </c>
      <c r="AO225" s="25">
        <v>6</v>
      </c>
      <c r="AP225" s="34">
        <v>42508</v>
      </c>
      <c r="AQ225" s="34">
        <v>42522</v>
      </c>
      <c r="AR225" s="46"/>
      <c r="AT225" s="25" t="s">
        <v>15</v>
      </c>
    </row>
    <row r="226" spans="1:50">
      <c r="A226" s="25" t="s">
        <v>10628</v>
      </c>
      <c r="B226" s="25">
        <v>373517</v>
      </c>
      <c r="D226" s="25" t="s">
        <v>101</v>
      </c>
      <c r="G226" s="25" t="s">
        <v>10629</v>
      </c>
      <c r="H226" s="25" t="s">
        <v>10630</v>
      </c>
      <c r="S226" s="25" t="str">
        <f t="shared" si="11"/>
        <v xml:space="preserve">         </v>
      </c>
      <c r="T226" s="25" t="s">
        <v>61</v>
      </c>
      <c r="U226" s="25">
        <v>3394013</v>
      </c>
      <c r="V226" s="25" t="s">
        <v>10631</v>
      </c>
      <c r="W226" s="25" t="s">
        <v>80</v>
      </c>
      <c r="X226" s="25">
        <v>37</v>
      </c>
      <c r="Z226" s="25" t="s">
        <v>66</v>
      </c>
      <c r="AA226" s="25">
        <v>43</v>
      </c>
      <c r="AB226" s="25" t="s">
        <v>83</v>
      </c>
      <c r="AC226" s="25">
        <v>67</v>
      </c>
      <c r="AF226" s="25" t="s">
        <v>10632</v>
      </c>
      <c r="AG226" s="25" t="str">
        <f t="shared" si="13"/>
        <v xml:space="preserve">CL 37  SUR 43 A 67   abajo del parque </v>
      </c>
      <c r="AH226" s="25">
        <v>21804902</v>
      </c>
      <c r="AI226" s="25">
        <v>2761252</v>
      </c>
      <c r="AJ226" s="25" t="s">
        <v>147</v>
      </c>
      <c r="AO226" s="25">
        <v>9</v>
      </c>
      <c r="AP226" s="34">
        <v>42508</v>
      </c>
      <c r="AQ226" s="34">
        <v>42440</v>
      </c>
      <c r="AR226" s="46"/>
      <c r="AT226" s="25" t="s">
        <v>15</v>
      </c>
    </row>
    <row r="227" spans="1:50">
      <c r="A227" s="25" t="s">
        <v>10633</v>
      </c>
      <c r="B227" s="25">
        <v>367622</v>
      </c>
      <c r="D227" s="25" t="s">
        <v>101</v>
      </c>
      <c r="G227" s="25" t="s">
        <v>10634</v>
      </c>
      <c r="H227" s="25" t="s">
        <v>3870</v>
      </c>
      <c r="S227" s="25" t="str">
        <f t="shared" si="11"/>
        <v xml:space="preserve">         </v>
      </c>
      <c r="T227" s="25" t="s">
        <v>61</v>
      </c>
      <c r="U227" s="25" t="s">
        <v>61</v>
      </c>
      <c r="V227" s="25" t="s">
        <v>10635</v>
      </c>
      <c r="AF227" s="25" t="s">
        <v>10636</v>
      </c>
      <c r="AG227" s="25" t="str">
        <f t="shared" si="13"/>
        <v xml:space="preserve">         magnolia</v>
      </c>
      <c r="AH227" s="25" t="s">
        <v>61</v>
      </c>
      <c r="AI227" s="25" t="s">
        <v>61</v>
      </c>
      <c r="AJ227" s="25" t="s">
        <v>496</v>
      </c>
      <c r="AO227" s="25">
        <v>9</v>
      </c>
      <c r="AP227" s="34">
        <v>42508</v>
      </c>
      <c r="AQ227" s="34">
        <v>42426</v>
      </c>
      <c r="AR227" s="46"/>
      <c r="AT227" s="25" t="s">
        <v>15</v>
      </c>
    </row>
    <row r="228" spans="1:50">
      <c r="A228" s="25" t="s">
        <v>10637</v>
      </c>
      <c r="B228" s="25">
        <v>367692</v>
      </c>
      <c r="D228" s="25" t="s">
        <v>101</v>
      </c>
      <c r="G228" s="25" t="s">
        <v>10638</v>
      </c>
      <c r="H228" s="25" t="s">
        <v>3870</v>
      </c>
      <c r="S228" s="25" t="str">
        <f t="shared" si="11"/>
        <v xml:space="preserve">         </v>
      </c>
      <c r="T228" s="25" t="s">
        <v>61</v>
      </c>
      <c r="U228" s="25" t="s">
        <v>61</v>
      </c>
      <c r="V228" s="25" t="s">
        <v>10639</v>
      </c>
      <c r="W228" s="25" t="s">
        <v>80</v>
      </c>
      <c r="X228" s="25">
        <v>39</v>
      </c>
      <c r="Z228" s="25" t="s">
        <v>66</v>
      </c>
      <c r="AA228" s="25">
        <v>33</v>
      </c>
      <c r="AC228" s="25">
        <v>27</v>
      </c>
      <c r="AF228" s="25" t="s">
        <v>10640</v>
      </c>
      <c r="AG228" s="25" t="str">
        <f t="shared" si="13"/>
        <v>CL 39  SUR 33  27   barrio mesa</v>
      </c>
      <c r="AH228" s="25" t="s">
        <v>61</v>
      </c>
      <c r="AI228" s="25" t="s">
        <v>61</v>
      </c>
      <c r="AJ228" s="25" t="s">
        <v>211</v>
      </c>
      <c r="AO228" s="25">
        <v>9</v>
      </c>
      <c r="AP228" s="34">
        <v>42508</v>
      </c>
      <c r="AQ228" s="34">
        <v>42439</v>
      </c>
      <c r="AR228" s="46"/>
      <c r="AT228" s="25" t="s">
        <v>15</v>
      </c>
    </row>
    <row r="229" spans="1:50">
      <c r="A229" s="25" t="s">
        <v>10641</v>
      </c>
      <c r="B229" s="25">
        <v>367623</v>
      </c>
      <c r="C229" s="25" t="s">
        <v>94</v>
      </c>
      <c r="G229" s="25" t="s">
        <v>10642</v>
      </c>
      <c r="H229" s="25" t="s">
        <v>10643</v>
      </c>
      <c r="S229" s="25" t="str">
        <f t="shared" si="11"/>
        <v xml:space="preserve">         </v>
      </c>
      <c r="U229" s="25" t="s">
        <v>10644</v>
      </c>
      <c r="V229" s="25" t="s">
        <v>10645</v>
      </c>
      <c r="W229" s="25" t="s">
        <v>80</v>
      </c>
      <c r="X229" s="25">
        <v>32</v>
      </c>
      <c r="Z229" s="25" t="s">
        <v>66</v>
      </c>
      <c r="AA229" s="25">
        <v>47</v>
      </c>
      <c r="AC229" s="25">
        <v>46</v>
      </c>
      <c r="AG229" s="25" t="str">
        <f t="shared" si="13"/>
        <v xml:space="preserve">CL 32  SUR 47  46   </v>
      </c>
      <c r="AH229" s="25" t="s">
        <v>61</v>
      </c>
      <c r="AI229" s="25">
        <v>3327123</v>
      </c>
      <c r="AP229" s="34">
        <v>42508</v>
      </c>
      <c r="AQ229" s="34">
        <v>42429</v>
      </c>
      <c r="AR229" s="46"/>
      <c r="AT229" s="25" t="s">
        <v>15</v>
      </c>
      <c r="AV229" s="38"/>
      <c r="AX229" s="38"/>
    </row>
    <row r="230" spans="1:50">
      <c r="A230" s="25" t="s">
        <v>10646</v>
      </c>
      <c r="B230" s="25">
        <v>367907</v>
      </c>
      <c r="C230" s="25" t="s">
        <v>3538</v>
      </c>
      <c r="D230" s="25" t="s">
        <v>58</v>
      </c>
      <c r="G230" s="25" t="s">
        <v>10647</v>
      </c>
      <c r="H230" s="25" t="s">
        <v>10648</v>
      </c>
      <c r="S230" s="25" t="str">
        <f t="shared" si="11"/>
        <v xml:space="preserve">         </v>
      </c>
      <c r="T230" s="25" t="s">
        <v>61</v>
      </c>
      <c r="U230" s="25">
        <v>2702831</v>
      </c>
      <c r="V230" s="25" t="s">
        <v>10649</v>
      </c>
      <c r="W230" s="25" t="s">
        <v>80</v>
      </c>
      <c r="X230" s="25">
        <v>39</v>
      </c>
      <c r="Y230" s="25" t="s">
        <v>170</v>
      </c>
      <c r="Z230" s="25" t="s">
        <v>66</v>
      </c>
      <c r="AA230" s="25">
        <v>39</v>
      </c>
      <c r="AB230" s="25" t="s">
        <v>104</v>
      </c>
      <c r="AC230" s="25">
        <v>36</v>
      </c>
      <c r="AF230" s="25" t="s">
        <v>8054</v>
      </c>
      <c r="AG230" s="25" t="str">
        <f t="shared" si="13"/>
        <v>CL 39 D SUR 39 B 36   Alto de las flores</v>
      </c>
      <c r="AH230" s="25" t="s">
        <v>61</v>
      </c>
      <c r="AO230" s="25">
        <v>3</v>
      </c>
      <c r="AP230" s="34">
        <v>42508</v>
      </c>
      <c r="AQ230" s="34">
        <v>42439</v>
      </c>
      <c r="AR230" s="46"/>
      <c r="AT230" s="25" t="s">
        <v>15</v>
      </c>
      <c r="AV230" s="38"/>
      <c r="AX230" s="38"/>
    </row>
    <row r="231" spans="1:50">
      <c r="A231" s="25" t="s">
        <v>10650</v>
      </c>
      <c r="B231" s="25">
        <v>372565</v>
      </c>
      <c r="C231" s="25" t="s">
        <v>3538</v>
      </c>
      <c r="D231" s="25" t="s">
        <v>101</v>
      </c>
      <c r="G231" s="25" t="s">
        <v>10651</v>
      </c>
      <c r="H231" s="25" t="s">
        <v>10652</v>
      </c>
      <c r="I231" s="25" t="s">
        <v>80</v>
      </c>
      <c r="J231" s="25">
        <v>25</v>
      </c>
      <c r="K231" s="25" t="s">
        <v>81</v>
      </c>
      <c r="L231" s="25" t="s">
        <v>66</v>
      </c>
      <c r="M231" s="25">
        <v>25</v>
      </c>
      <c r="N231" s="25" t="s">
        <v>104</v>
      </c>
      <c r="O231" s="25">
        <v>55</v>
      </c>
      <c r="R231" s="25" t="s">
        <v>10653</v>
      </c>
      <c r="S231" s="25" t="str">
        <f t="shared" ref="S231:S294" si="14">CONCATENATE(I231," ",J231," ",K231," ",L231," ",M231," ",N231," ",O231," ",P231," ",Q231," ",R231)</f>
        <v>CL 25 C SUR 25 B 55   el dorado</v>
      </c>
      <c r="T231" s="25" t="s">
        <v>61</v>
      </c>
      <c r="U231" s="25" t="s">
        <v>61</v>
      </c>
      <c r="V231" s="25" t="s">
        <v>82</v>
      </c>
      <c r="W231" s="25" t="s">
        <v>80</v>
      </c>
      <c r="X231" s="25">
        <v>25</v>
      </c>
      <c r="Y231" s="25" t="s">
        <v>81</v>
      </c>
      <c r="Z231" s="25" t="s">
        <v>66</v>
      </c>
      <c r="AA231" s="25">
        <v>25</v>
      </c>
      <c r="AB231" s="25" t="s">
        <v>104</v>
      </c>
      <c r="AC231" s="25">
        <v>55</v>
      </c>
      <c r="AF231" s="25" t="s">
        <v>10654</v>
      </c>
      <c r="AG231" s="25" t="str">
        <f t="shared" si="13"/>
        <v>CL 25 C SUR 25 B 55   El atravezado</v>
      </c>
      <c r="AH231" s="25" t="s">
        <v>61</v>
      </c>
      <c r="AI231" s="25" t="s">
        <v>61</v>
      </c>
      <c r="AO231" s="25">
        <v>4</v>
      </c>
      <c r="AP231" s="34">
        <v>42508</v>
      </c>
      <c r="AQ231" s="34">
        <v>42557</v>
      </c>
      <c r="AR231" s="46"/>
      <c r="AT231" s="25" t="s">
        <v>15</v>
      </c>
    </row>
    <row r="232" spans="1:50">
      <c r="A232" s="25" t="s">
        <v>10655</v>
      </c>
      <c r="B232" s="25">
        <v>372566</v>
      </c>
      <c r="C232" s="25" t="s">
        <v>3538</v>
      </c>
      <c r="D232" s="25" t="s">
        <v>58</v>
      </c>
      <c r="G232" s="25" t="s">
        <v>10656</v>
      </c>
      <c r="H232" s="25" t="s">
        <v>10657</v>
      </c>
      <c r="I232" s="25" t="s">
        <v>80</v>
      </c>
      <c r="J232" s="25">
        <v>25</v>
      </c>
      <c r="K232" s="25" t="s">
        <v>81</v>
      </c>
      <c r="L232" s="25" t="s">
        <v>66</v>
      </c>
      <c r="M232" s="25">
        <v>25</v>
      </c>
      <c r="N232" s="25" t="s">
        <v>104</v>
      </c>
      <c r="O232" s="25">
        <v>55</v>
      </c>
      <c r="R232" s="25" t="s">
        <v>10658</v>
      </c>
      <c r="S232" s="25" t="str">
        <f t="shared" si="14"/>
        <v>CL 25 C SUR 25 B 55   las cometas</v>
      </c>
      <c r="T232" s="25">
        <v>98564063</v>
      </c>
      <c r="U232" s="25" t="s">
        <v>61</v>
      </c>
      <c r="V232" s="25" t="s">
        <v>10659</v>
      </c>
      <c r="W232" s="25" t="s">
        <v>289</v>
      </c>
      <c r="X232" s="25">
        <v>34</v>
      </c>
      <c r="Y232" s="25" t="s">
        <v>136</v>
      </c>
      <c r="Z232" s="25" t="s">
        <v>66</v>
      </c>
      <c r="AA232" s="25">
        <v>28</v>
      </c>
      <c r="AF232" s="25" t="s">
        <v>10658</v>
      </c>
      <c r="AG232" s="25" t="str">
        <f t="shared" si="13"/>
        <v>DG 34 DD SUR 28     las cometas</v>
      </c>
      <c r="AH232" s="25" t="s">
        <v>61</v>
      </c>
      <c r="AI232" s="25" t="s">
        <v>61</v>
      </c>
      <c r="AO232" s="25">
        <v>4</v>
      </c>
      <c r="AP232" s="34">
        <v>42508</v>
      </c>
      <c r="AQ232" s="34">
        <v>42523</v>
      </c>
      <c r="AR232" s="46"/>
      <c r="AT232" s="25" t="s">
        <v>15</v>
      </c>
    </row>
    <row r="233" spans="1:50">
      <c r="A233" s="25" t="s">
        <v>10660</v>
      </c>
      <c r="B233" s="25">
        <v>372572</v>
      </c>
      <c r="C233" s="25" t="s">
        <v>3686</v>
      </c>
      <c r="G233" s="25" t="s">
        <v>10661</v>
      </c>
      <c r="H233" s="25" t="s">
        <v>3870</v>
      </c>
      <c r="S233" s="25" t="str">
        <f t="shared" si="14"/>
        <v xml:space="preserve">         </v>
      </c>
      <c r="T233" s="25" t="s">
        <v>61</v>
      </c>
      <c r="U233" s="25" t="s">
        <v>61</v>
      </c>
      <c r="V233" s="25" t="s">
        <v>10662</v>
      </c>
      <c r="W233" s="25" t="s">
        <v>80</v>
      </c>
      <c r="X233" s="25">
        <v>39</v>
      </c>
      <c r="Y233" s="25" t="s">
        <v>104</v>
      </c>
      <c r="Z233" s="25" t="s">
        <v>66</v>
      </c>
      <c r="AA233" s="25">
        <v>29</v>
      </c>
      <c r="AC233" s="25">
        <v>33</v>
      </c>
      <c r="AD233" s="25" t="s">
        <v>66</v>
      </c>
      <c r="AG233" s="25" t="str">
        <f t="shared" si="13"/>
        <v xml:space="preserve">CL 39 B SUR 29  33 SUR  </v>
      </c>
      <c r="AH233" s="25">
        <v>71555260</v>
      </c>
      <c r="AI233" s="25">
        <v>2761397</v>
      </c>
      <c r="AP233" s="34">
        <v>42508</v>
      </c>
      <c r="AQ233" s="34">
        <v>42431</v>
      </c>
      <c r="AR233" s="46"/>
      <c r="AT233" s="25" t="s">
        <v>15</v>
      </c>
    </row>
    <row r="234" spans="1:50">
      <c r="A234" s="25" t="s">
        <v>10663</v>
      </c>
      <c r="B234" s="25">
        <v>363798</v>
      </c>
      <c r="C234" s="25" t="s">
        <v>3591</v>
      </c>
      <c r="G234" s="25" t="s">
        <v>10664</v>
      </c>
      <c r="H234" s="25" t="s">
        <v>10665</v>
      </c>
      <c r="S234" s="25" t="str">
        <f t="shared" si="14"/>
        <v xml:space="preserve">         </v>
      </c>
      <c r="T234" s="25">
        <v>42870024</v>
      </c>
      <c r="U234" s="25" t="s">
        <v>61</v>
      </c>
      <c r="V234" s="25" t="s">
        <v>10666</v>
      </c>
      <c r="W234" s="25" t="s">
        <v>63</v>
      </c>
      <c r="X234" s="25">
        <v>36</v>
      </c>
      <c r="Y234" s="25" t="s">
        <v>104</v>
      </c>
      <c r="AA234" s="25">
        <v>40</v>
      </c>
      <c r="AB234" s="25" t="s">
        <v>298</v>
      </c>
      <c r="AC234" s="25">
        <v>45</v>
      </c>
      <c r="AD234" s="25" t="s">
        <v>66</v>
      </c>
      <c r="AF234" s="25" t="s">
        <v>10653</v>
      </c>
      <c r="AG234" s="25" t="str">
        <f t="shared" si="13"/>
        <v>KR 36 B  40 AA 45 SUR  el dorado</v>
      </c>
      <c r="AH234" s="25" t="s">
        <v>61</v>
      </c>
      <c r="AI234" s="25" t="s">
        <v>61</v>
      </c>
      <c r="AO234" s="25">
        <v>7</v>
      </c>
      <c r="AP234" s="34">
        <v>42508</v>
      </c>
      <c r="AQ234" s="34">
        <v>42433</v>
      </c>
      <c r="AR234" s="46"/>
      <c r="AT234" s="25" t="s">
        <v>15</v>
      </c>
      <c r="AV234" s="38"/>
      <c r="AX234" s="38"/>
    </row>
    <row r="235" spans="1:50">
      <c r="A235" s="25" t="s">
        <v>10667</v>
      </c>
      <c r="B235" s="25">
        <v>371275</v>
      </c>
      <c r="C235" s="25" t="s">
        <v>3538</v>
      </c>
      <c r="D235" s="25" t="s">
        <v>3934</v>
      </c>
      <c r="G235" s="25" t="s">
        <v>10668</v>
      </c>
      <c r="H235" s="25" t="s">
        <v>3870</v>
      </c>
      <c r="S235" s="25" t="str">
        <f t="shared" si="14"/>
        <v xml:space="preserve">         </v>
      </c>
      <c r="T235" s="25" t="s">
        <v>61</v>
      </c>
      <c r="U235" s="25" t="s">
        <v>61</v>
      </c>
      <c r="V235" s="25" t="s">
        <v>10669</v>
      </c>
      <c r="AF235" s="25" t="s">
        <v>10670</v>
      </c>
      <c r="AG235" s="25" t="str">
        <f t="shared" si="13"/>
        <v xml:space="preserve">         el oasis</v>
      </c>
      <c r="AH235" s="25" t="s">
        <v>61</v>
      </c>
      <c r="AI235" s="25" t="s">
        <v>61</v>
      </c>
      <c r="AO235" s="25">
        <v>7</v>
      </c>
      <c r="AP235" s="34">
        <v>42508</v>
      </c>
      <c r="AQ235" s="34">
        <v>42528</v>
      </c>
      <c r="AR235" s="46"/>
      <c r="AT235" s="25" t="s">
        <v>15</v>
      </c>
      <c r="AV235" s="38"/>
      <c r="AX235" s="38"/>
    </row>
    <row r="236" spans="1:50">
      <c r="A236" s="25" t="s">
        <v>10671</v>
      </c>
      <c r="B236" s="25">
        <v>371276</v>
      </c>
      <c r="C236" s="25" t="s">
        <v>3538</v>
      </c>
      <c r="D236" s="25" t="s">
        <v>3934</v>
      </c>
      <c r="G236" s="25" t="s">
        <v>10672</v>
      </c>
      <c r="H236" s="25" t="s">
        <v>3870</v>
      </c>
      <c r="S236" s="25" t="str">
        <f t="shared" si="14"/>
        <v xml:space="preserve">         </v>
      </c>
      <c r="T236" s="25" t="s">
        <v>61</v>
      </c>
      <c r="U236" s="25" t="s">
        <v>61</v>
      </c>
      <c r="V236" s="25" t="s">
        <v>82</v>
      </c>
      <c r="AF236" s="25" t="s">
        <v>7816</v>
      </c>
      <c r="AG236" s="25" t="str">
        <f t="shared" si="13"/>
        <v xml:space="preserve">         la cuadrita</v>
      </c>
      <c r="AO236" s="25">
        <v>6</v>
      </c>
      <c r="AP236" s="34">
        <v>42508</v>
      </c>
      <c r="AQ236" s="34">
        <v>42523</v>
      </c>
      <c r="AR236" s="46"/>
      <c r="AT236" s="25" t="s">
        <v>15</v>
      </c>
      <c r="AV236" s="38"/>
      <c r="AX236" s="38"/>
    </row>
    <row r="237" spans="1:50">
      <c r="A237" s="25" t="s">
        <v>10673</v>
      </c>
      <c r="B237" s="25">
        <v>371293</v>
      </c>
      <c r="D237" s="25" t="s">
        <v>101</v>
      </c>
      <c r="G237" s="25" t="s">
        <v>10674</v>
      </c>
      <c r="H237" s="25" t="s">
        <v>231</v>
      </c>
      <c r="R237" s="25" t="s">
        <v>10555</v>
      </c>
      <c r="S237" s="25" t="str">
        <f t="shared" si="14"/>
        <v xml:space="preserve">         alcala</v>
      </c>
      <c r="T237" s="25" t="s">
        <v>61</v>
      </c>
      <c r="U237" s="25" t="s">
        <v>61</v>
      </c>
      <c r="V237" s="25" t="s">
        <v>4150</v>
      </c>
      <c r="AF237" s="25" t="s">
        <v>10555</v>
      </c>
      <c r="AG237" s="25" t="str">
        <f t="shared" si="13"/>
        <v xml:space="preserve">         alcala</v>
      </c>
      <c r="AH237" s="25" t="s">
        <v>61</v>
      </c>
      <c r="AI237" s="25" t="s">
        <v>61</v>
      </c>
      <c r="AO237" s="25">
        <v>8</v>
      </c>
      <c r="AP237" s="34">
        <v>42508</v>
      </c>
      <c r="AQ237" s="34">
        <v>42434</v>
      </c>
      <c r="AR237" s="46"/>
      <c r="AT237" s="25" t="s">
        <v>15</v>
      </c>
    </row>
    <row r="238" spans="1:50">
      <c r="A238" s="25" t="s">
        <v>10675</v>
      </c>
      <c r="B238" s="25">
        <v>370639</v>
      </c>
      <c r="D238" s="25" t="s">
        <v>101</v>
      </c>
      <c r="G238" s="25" t="s">
        <v>10676</v>
      </c>
      <c r="H238" s="25" t="s">
        <v>10677</v>
      </c>
      <c r="I238" s="25" t="s">
        <v>63</v>
      </c>
      <c r="J238" s="25">
        <v>24</v>
      </c>
      <c r="K238" s="25" t="s">
        <v>170</v>
      </c>
      <c r="L238" s="25" t="s">
        <v>66</v>
      </c>
      <c r="M238" s="25">
        <v>40</v>
      </c>
      <c r="O238" s="25">
        <v>502</v>
      </c>
      <c r="R238" s="25" t="s">
        <v>10678</v>
      </c>
      <c r="S238" s="25" t="str">
        <f t="shared" si="14"/>
        <v>KR 24 D SUR 40  502   sector el cristo el vallano</v>
      </c>
      <c r="T238" s="25">
        <v>42866171</v>
      </c>
      <c r="U238" s="25">
        <v>3310598</v>
      </c>
      <c r="V238" s="25" t="s">
        <v>10679</v>
      </c>
      <c r="W238" s="25" t="s">
        <v>63</v>
      </c>
      <c r="X238" s="25">
        <v>24</v>
      </c>
      <c r="Y238" s="25" t="s">
        <v>170</v>
      </c>
      <c r="Z238" s="25" t="s">
        <v>66</v>
      </c>
      <c r="AA238" s="25">
        <v>40</v>
      </c>
      <c r="AC238" s="25">
        <v>502</v>
      </c>
      <c r="AF238" s="25" t="s">
        <v>10680</v>
      </c>
      <c r="AG238" s="25" t="str">
        <f t="shared" si="13"/>
        <v>KR 24 D SUR 40  502   el vallano</v>
      </c>
      <c r="AH238" s="25" t="s">
        <v>61</v>
      </c>
      <c r="AI238" s="25" t="s">
        <v>61</v>
      </c>
      <c r="AJ238" s="25" t="s">
        <v>74</v>
      </c>
      <c r="AO238" s="25">
        <v>6</v>
      </c>
      <c r="AP238" s="34">
        <v>42508</v>
      </c>
      <c r="AQ238" s="34">
        <v>42522</v>
      </c>
      <c r="AR238" s="46"/>
      <c r="AT238" s="25" t="s">
        <v>15</v>
      </c>
      <c r="AV238" s="38"/>
      <c r="AX238" s="38"/>
    </row>
    <row r="239" spans="1:50">
      <c r="A239" s="25" t="s">
        <v>10681</v>
      </c>
      <c r="B239" s="25">
        <v>368454</v>
      </c>
      <c r="C239" s="25" t="s">
        <v>3538</v>
      </c>
      <c r="G239" s="25" t="s">
        <v>10682</v>
      </c>
      <c r="H239" s="25" t="s">
        <v>10683</v>
      </c>
      <c r="S239" s="25" t="str">
        <f t="shared" si="14"/>
        <v xml:space="preserve">         </v>
      </c>
      <c r="T239" s="25" t="s">
        <v>61</v>
      </c>
      <c r="U239" s="25">
        <v>2704300</v>
      </c>
      <c r="V239" s="25" t="s">
        <v>10684</v>
      </c>
      <c r="W239" s="25" t="s">
        <v>146</v>
      </c>
      <c r="X239" s="25">
        <v>29</v>
      </c>
      <c r="Z239" s="25" t="s">
        <v>66</v>
      </c>
      <c r="AA239" s="25">
        <v>32</v>
      </c>
      <c r="AB239" s="25" t="s">
        <v>104</v>
      </c>
      <c r="AC239" s="25">
        <v>127</v>
      </c>
      <c r="AG239" s="25" t="str">
        <f t="shared" si="13"/>
        <v xml:space="preserve">TR 29  SUR 32 B 127   </v>
      </c>
      <c r="AH239" s="25" t="s">
        <v>61</v>
      </c>
      <c r="AI239" s="25" t="s">
        <v>61</v>
      </c>
      <c r="AP239" s="34">
        <v>42508</v>
      </c>
      <c r="AQ239" s="34">
        <v>42522</v>
      </c>
      <c r="AR239" s="46"/>
      <c r="AT239" s="25" t="s">
        <v>15</v>
      </c>
      <c r="AV239" s="38"/>
      <c r="AX239" s="38"/>
    </row>
    <row r="240" spans="1:50">
      <c r="A240" s="25" t="s">
        <v>10685</v>
      </c>
      <c r="B240" s="25">
        <v>369148</v>
      </c>
      <c r="D240" s="25" t="s">
        <v>101</v>
      </c>
      <c r="G240" s="25" t="s">
        <v>10686</v>
      </c>
      <c r="H240" s="25" t="s">
        <v>10687</v>
      </c>
      <c r="R240" s="25" t="s">
        <v>10688</v>
      </c>
      <c r="S240" s="25" t="str">
        <f t="shared" si="14"/>
        <v xml:space="preserve">         la paz</v>
      </c>
      <c r="T240" s="25" t="s">
        <v>61</v>
      </c>
      <c r="U240" s="25" t="s">
        <v>61</v>
      </c>
      <c r="V240" s="25" t="s">
        <v>10689</v>
      </c>
      <c r="AF240" s="25" t="s">
        <v>10688</v>
      </c>
      <c r="AG240" s="25" t="str">
        <f t="shared" si="13"/>
        <v xml:space="preserve">         la paz</v>
      </c>
      <c r="AH240" s="25" t="s">
        <v>61</v>
      </c>
      <c r="AI240" s="25" t="s">
        <v>61</v>
      </c>
      <c r="AJ240" s="25" t="s">
        <v>316</v>
      </c>
      <c r="AO240" s="25">
        <v>7</v>
      </c>
      <c r="AP240" s="34">
        <v>42508</v>
      </c>
      <c r="AQ240" s="34">
        <v>42528</v>
      </c>
      <c r="AR240" s="46"/>
      <c r="AT240" s="25" t="s">
        <v>15</v>
      </c>
      <c r="AV240" s="38"/>
      <c r="AX240" s="38"/>
    </row>
    <row r="241" spans="1:50">
      <c r="A241" s="25" t="s">
        <v>10690</v>
      </c>
      <c r="B241" s="25">
        <v>369149</v>
      </c>
      <c r="C241" s="25" t="s">
        <v>3538</v>
      </c>
      <c r="G241" s="25" t="s">
        <v>10691</v>
      </c>
      <c r="H241" s="25" t="s">
        <v>2959</v>
      </c>
      <c r="S241" s="25" t="str">
        <f t="shared" si="14"/>
        <v xml:space="preserve">         </v>
      </c>
      <c r="T241" s="25" t="s">
        <v>61</v>
      </c>
      <c r="U241" s="25" t="s">
        <v>61</v>
      </c>
      <c r="V241" s="25" t="s">
        <v>10692</v>
      </c>
      <c r="AG241" s="25" t="str">
        <f t="shared" si="13"/>
        <v xml:space="preserve">         </v>
      </c>
      <c r="AH241" s="25" t="s">
        <v>61</v>
      </c>
      <c r="AI241" s="25" t="s">
        <v>61</v>
      </c>
      <c r="AP241" s="34">
        <v>42508</v>
      </c>
      <c r="AQ241" s="34">
        <v>42528</v>
      </c>
      <c r="AR241" s="46"/>
      <c r="AT241" s="25" t="s">
        <v>15</v>
      </c>
    </row>
    <row r="242" spans="1:50">
      <c r="A242" s="25" t="s">
        <v>10693</v>
      </c>
      <c r="B242" s="25">
        <v>366772</v>
      </c>
      <c r="G242" s="25" t="s">
        <v>10694</v>
      </c>
      <c r="H242" s="25" t="s">
        <v>10695</v>
      </c>
      <c r="I242" s="25" t="s">
        <v>80</v>
      </c>
      <c r="J242" s="25">
        <v>40</v>
      </c>
      <c r="L242" s="25" t="s">
        <v>66</v>
      </c>
      <c r="M242" s="25">
        <v>24</v>
      </c>
      <c r="N242" s="25" t="s">
        <v>83</v>
      </c>
      <c r="O242" s="25">
        <v>78</v>
      </c>
      <c r="R242" s="25" t="s">
        <v>10625</v>
      </c>
      <c r="S242" s="25" t="str">
        <f t="shared" si="14"/>
        <v>CL 40  SUR 24 A 78   el salado</v>
      </c>
      <c r="T242" s="25">
        <v>8340746</v>
      </c>
      <c r="U242" s="25">
        <v>2768949</v>
      </c>
      <c r="V242" s="25" t="s">
        <v>10696</v>
      </c>
      <c r="W242" s="25" t="s">
        <v>80</v>
      </c>
      <c r="X242" s="25">
        <v>40</v>
      </c>
      <c r="Z242" s="25" t="s">
        <v>66</v>
      </c>
      <c r="AA242" s="25">
        <v>24</v>
      </c>
      <c r="AB242" s="25" t="s">
        <v>83</v>
      </c>
      <c r="AC242" s="25">
        <v>66</v>
      </c>
      <c r="AF242" s="25" t="s">
        <v>10625</v>
      </c>
      <c r="AG242" s="25" t="str">
        <f t="shared" si="13"/>
        <v>CL 40  SUR 24 A 66   el salado</v>
      </c>
      <c r="AH242" s="25" t="s">
        <v>61</v>
      </c>
      <c r="AI242" s="25" t="s">
        <v>61</v>
      </c>
      <c r="AJ242" s="25" t="s">
        <v>74</v>
      </c>
      <c r="AO242" s="25">
        <v>6</v>
      </c>
      <c r="AP242" s="34">
        <v>42508</v>
      </c>
      <c r="AQ242" s="34">
        <v>42523</v>
      </c>
      <c r="AR242" s="46"/>
      <c r="AT242" s="25" t="s">
        <v>15</v>
      </c>
    </row>
    <row r="243" spans="1:50">
      <c r="A243" s="25" t="s">
        <v>10697</v>
      </c>
      <c r="B243" s="25">
        <v>367615</v>
      </c>
      <c r="D243" s="25" t="s">
        <v>101</v>
      </c>
      <c r="G243" s="25" t="s">
        <v>10698</v>
      </c>
      <c r="H243" s="25" t="s">
        <v>3870</v>
      </c>
      <c r="S243" s="25" t="str">
        <f t="shared" si="14"/>
        <v xml:space="preserve">         </v>
      </c>
      <c r="T243" s="25" t="s">
        <v>61</v>
      </c>
      <c r="U243" s="25" t="s">
        <v>61</v>
      </c>
      <c r="V243" s="25" t="s">
        <v>4150</v>
      </c>
      <c r="AG243" s="25" t="str">
        <f t="shared" si="13"/>
        <v xml:space="preserve">         </v>
      </c>
      <c r="AH243" s="25" t="s">
        <v>61</v>
      </c>
      <c r="AI243" s="25" t="s">
        <v>61</v>
      </c>
      <c r="AP243" s="34">
        <v>42508</v>
      </c>
      <c r="AQ243" s="34">
        <v>42522</v>
      </c>
      <c r="AR243" s="46"/>
      <c r="AT243" s="25" t="s">
        <v>15</v>
      </c>
    </row>
    <row r="244" spans="1:50">
      <c r="A244" s="25" t="s">
        <v>10699</v>
      </c>
      <c r="B244" s="25">
        <v>367616</v>
      </c>
      <c r="C244" s="25" t="s">
        <v>172</v>
      </c>
      <c r="G244" s="25" t="s">
        <v>10700</v>
      </c>
      <c r="H244" s="25" t="s">
        <v>3870</v>
      </c>
      <c r="S244" s="25" t="str">
        <f t="shared" si="14"/>
        <v xml:space="preserve">         </v>
      </c>
      <c r="T244" s="25" t="s">
        <v>61</v>
      </c>
      <c r="U244" s="25" t="s">
        <v>61</v>
      </c>
      <c r="V244" s="25" t="s">
        <v>82</v>
      </c>
      <c r="W244" s="25" t="s">
        <v>63</v>
      </c>
      <c r="X244" s="25">
        <v>27</v>
      </c>
      <c r="Y244" s="25" t="s">
        <v>81</v>
      </c>
      <c r="Z244" s="25" t="s">
        <v>66</v>
      </c>
      <c r="AA244" s="25">
        <v>23</v>
      </c>
      <c r="AC244" s="25">
        <v>102</v>
      </c>
      <c r="AG244" s="25" t="str">
        <f t="shared" si="13"/>
        <v xml:space="preserve">KR 27 C SUR 23  102   </v>
      </c>
      <c r="AH244" s="25" t="s">
        <v>61</v>
      </c>
      <c r="AI244" s="25" t="s">
        <v>61</v>
      </c>
      <c r="AP244" s="34">
        <v>42508</v>
      </c>
      <c r="AQ244" s="34">
        <v>42508</v>
      </c>
      <c r="AR244" s="46"/>
      <c r="AT244" s="25" t="s">
        <v>15</v>
      </c>
    </row>
    <row r="245" spans="1:50">
      <c r="A245" s="25" t="s">
        <v>10701</v>
      </c>
      <c r="B245" s="25">
        <v>367619</v>
      </c>
      <c r="D245" s="25" t="s">
        <v>101</v>
      </c>
      <c r="G245" s="25" t="s">
        <v>10702</v>
      </c>
      <c r="H245" s="25" t="s">
        <v>2959</v>
      </c>
      <c r="R245" s="25" t="s">
        <v>10703</v>
      </c>
      <c r="S245" s="25" t="str">
        <f t="shared" si="14"/>
        <v xml:space="preserve">         san mateo</v>
      </c>
      <c r="T245" s="25" t="s">
        <v>61</v>
      </c>
      <c r="U245" s="25" t="s">
        <v>61</v>
      </c>
      <c r="V245" s="25" t="s">
        <v>10704</v>
      </c>
      <c r="W245" s="25" t="s">
        <v>146</v>
      </c>
      <c r="X245" s="25">
        <v>34</v>
      </c>
      <c r="Y245" s="25" t="s">
        <v>170</v>
      </c>
      <c r="Z245" s="25" t="s">
        <v>66</v>
      </c>
      <c r="AA245" s="25">
        <v>32</v>
      </c>
      <c r="AB245" s="25" t="s">
        <v>83</v>
      </c>
      <c r="AC245" s="25">
        <v>3</v>
      </c>
      <c r="AF245" s="25" t="s">
        <v>10703</v>
      </c>
      <c r="AG245" s="25" t="str">
        <f t="shared" si="13"/>
        <v>TR 34 D SUR 32 A 3   san mateo</v>
      </c>
      <c r="AH245" s="25" t="s">
        <v>61</v>
      </c>
      <c r="AI245" s="25" t="s">
        <v>61</v>
      </c>
      <c r="AO245" s="25">
        <v>9</v>
      </c>
      <c r="AP245" s="34">
        <v>42508</v>
      </c>
      <c r="AQ245" s="34">
        <v>42522</v>
      </c>
      <c r="AR245" s="46"/>
      <c r="AT245" s="25" t="s">
        <v>15</v>
      </c>
      <c r="AU245" s="25" t="s">
        <v>10705</v>
      </c>
    </row>
    <row r="246" spans="1:50">
      <c r="A246" s="25" t="s">
        <v>10706</v>
      </c>
      <c r="B246" s="25">
        <v>369604</v>
      </c>
      <c r="C246" s="25" t="s">
        <v>3686</v>
      </c>
      <c r="G246" s="25" t="s">
        <v>10707</v>
      </c>
      <c r="H246" s="25" t="s">
        <v>10708</v>
      </c>
      <c r="R246" s="25" t="s">
        <v>10709</v>
      </c>
      <c r="S246" s="25" t="str">
        <f t="shared" si="14"/>
        <v xml:space="preserve">         el escobero</v>
      </c>
      <c r="T246" s="25" t="s">
        <v>61</v>
      </c>
      <c r="U246" s="25">
        <v>3166931006</v>
      </c>
      <c r="V246" s="25" t="s">
        <v>82</v>
      </c>
      <c r="AF246" s="25" t="s">
        <v>10710</v>
      </c>
      <c r="AG246" s="25" t="str">
        <f t="shared" si="13"/>
        <v xml:space="preserve">         el escobero </v>
      </c>
      <c r="AH246" s="25" t="s">
        <v>61</v>
      </c>
      <c r="AI246" s="25" t="s">
        <v>61</v>
      </c>
      <c r="AJ246" s="25" t="s">
        <v>10709</v>
      </c>
      <c r="AO246" s="25">
        <v>10</v>
      </c>
      <c r="AP246" s="34">
        <v>42508</v>
      </c>
      <c r="AQ246" s="34">
        <v>42492</v>
      </c>
      <c r="AR246" s="46"/>
      <c r="AT246" s="25" t="s">
        <v>15</v>
      </c>
      <c r="AV246" s="38"/>
      <c r="AX246" s="38"/>
    </row>
    <row r="247" spans="1:50">
      <c r="A247" s="25" t="s">
        <v>10711</v>
      </c>
      <c r="B247" s="25">
        <v>364998</v>
      </c>
      <c r="D247" s="25" t="s">
        <v>101</v>
      </c>
      <c r="G247" s="25" t="s">
        <v>10712</v>
      </c>
      <c r="H247" s="25" t="s">
        <v>3870</v>
      </c>
      <c r="R247" s="25" t="s">
        <v>10555</v>
      </c>
      <c r="S247" s="25" t="str">
        <f t="shared" si="14"/>
        <v xml:space="preserve">         alcala</v>
      </c>
      <c r="T247" s="25" t="s">
        <v>61</v>
      </c>
      <c r="U247" s="25" t="s">
        <v>61</v>
      </c>
      <c r="V247" s="25" t="s">
        <v>82</v>
      </c>
      <c r="AF247" s="25" t="s">
        <v>10555</v>
      </c>
      <c r="AG247" s="25" t="str">
        <f t="shared" si="13"/>
        <v xml:space="preserve">         alcala</v>
      </c>
      <c r="AH247" s="25" t="s">
        <v>61</v>
      </c>
      <c r="AI247" s="25" t="s">
        <v>61</v>
      </c>
      <c r="AO247" s="25">
        <v>8</v>
      </c>
      <c r="AP247" s="34">
        <v>42508</v>
      </c>
      <c r="AQ247" s="34">
        <v>42528</v>
      </c>
      <c r="AR247" s="46"/>
      <c r="AT247" s="25" t="s">
        <v>15</v>
      </c>
      <c r="AV247" s="38"/>
      <c r="AX247" s="38"/>
    </row>
    <row r="248" spans="1:50">
      <c r="A248" s="25" t="s">
        <v>10713</v>
      </c>
      <c r="B248" s="25">
        <v>364786</v>
      </c>
      <c r="D248" s="25" t="s">
        <v>101</v>
      </c>
      <c r="G248" s="25" t="s">
        <v>10714</v>
      </c>
      <c r="H248" s="25" t="s">
        <v>3870</v>
      </c>
      <c r="R248" s="25" t="s">
        <v>10715</v>
      </c>
      <c r="S248" s="25" t="str">
        <f t="shared" si="14"/>
        <v xml:space="preserve">         zona centro</v>
      </c>
      <c r="T248" s="25" t="s">
        <v>61</v>
      </c>
      <c r="U248" s="25" t="s">
        <v>61</v>
      </c>
      <c r="V248" s="25" t="s">
        <v>10716</v>
      </c>
      <c r="W248" s="25" t="s">
        <v>63</v>
      </c>
      <c r="X248" s="25">
        <v>40</v>
      </c>
      <c r="Z248" s="25" t="s">
        <v>66</v>
      </c>
      <c r="AA248" s="25">
        <v>35</v>
      </c>
      <c r="AC248" s="25">
        <v>24</v>
      </c>
      <c r="AF248" s="25" t="s">
        <v>10715</v>
      </c>
      <c r="AG248" s="25" t="str">
        <f t="shared" si="13"/>
        <v>KR 40  SUR 35  24   zona centro</v>
      </c>
      <c r="AH248" s="25" t="s">
        <v>61</v>
      </c>
      <c r="AI248" s="25" t="s">
        <v>61</v>
      </c>
      <c r="AJ248" s="25" t="s">
        <v>147</v>
      </c>
      <c r="AO248" s="25">
        <v>9</v>
      </c>
      <c r="AP248" s="34">
        <v>42508</v>
      </c>
      <c r="AQ248" s="34">
        <v>42523</v>
      </c>
      <c r="AR248" s="46"/>
      <c r="AT248" s="25" t="s">
        <v>15</v>
      </c>
      <c r="AU248" s="25" t="s">
        <v>10705</v>
      </c>
      <c r="AV248" s="38"/>
      <c r="AX248" s="38"/>
    </row>
    <row r="249" spans="1:50">
      <c r="A249" s="25" t="s">
        <v>10717</v>
      </c>
      <c r="B249" s="25">
        <v>364758</v>
      </c>
      <c r="D249" s="25" t="s">
        <v>101</v>
      </c>
      <c r="G249" s="25" t="s">
        <v>10718</v>
      </c>
      <c r="H249" s="25" t="s">
        <v>10719</v>
      </c>
      <c r="I249" s="25" t="s">
        <v>80</v>
      </c>
      <c r="J249" s="25">
        <v>39</v>
      </c>
      <c r="K249" s="25" t="s">
        <v>83</v>
      </c>
      <c r="L249" s="25" t="s">
        <v>66</v>
      </c>
      <c r="M249" s="25">
        <v>43</v>
      </c>
      <c r="N249" s="25" t="s">
        <v>83</v>
      </c>
      <c r="O249" s="25">
        <v>161</v>
      </c>
      <c r="R249" s="25" t="s">
        <v>10555</v>
      </c>
      <c r="S249" s="25" t="str">
        <f t="shared" si="14"/>
        <v>CL 39 A SUR 43 A 161   alcala</v>
      </c>
      <c r="T249" s="25" t="s">
        <v>61</v>
      </c>
      <c r="U249" s="25">
        <v>2767669</v>
      </c>
      <c r="V249" s="25" t="s">
        <v>82</v>
      </c>
      <c r="AF249" s="25" t="s">
        <v>10555</v>
      </c>
      <c r="AG249" s="25" t="str">
        <f t="shared" si="13"/>
        <v xml:space="preserve">         alcala</v>
      </c>
      <c r="AH249" s="25" t="s">
        <v>61</v>
      </c>
      <c r="AI249" s="25" t="s">
        <v>61</v>
      </c>
      <c r="AJ249" s="25" t="s">
        <v>3530</v>
      </c>
      <c r="AO249" s="25">
        <v>9</v>
      </c>
      <c r="AP249" s="34">
        <v>42508</v>
      </c>
      <c r="AQ249" s="34">
        <v>42528</v>
      </c>
      <c r="AR249" s="46"/>
      <c r="AT249" s="25" t="s">
        <v>15</v>
      </c>
      <c r="AU249" s="25" t="s">
        <v>10705</v>
      </c>
    </row>
    <row r="250" spans="1:50">
      <c r="A250" s="25" t="s">
        <v>10720</v>
      </c>
      <c r="B250" s="25">
        <v>364999</v>
      </c>
      <c r="D250" s="25" t="s">
        <v>58</v>
      </c>
      <c r="G250" s="25" t="s">
        <v>10721</v>
      </c>
      <c r="H250" s="25" t="s">
        <v>3870</v>
      </c>
      <c r="S250" s="25" t="str">
        <f t="shared" si="14"/>
        <v xml:space="preserve">         </v>
      </c>
      <c r="T250" s="25" t="s">
        <v>61</v>
      </c>
      <c r="U250" s="25" t="s">
        <v>61</v>
      </c>
      <c r="V250" s="25" t="s">
        <v>10722</v>
      </c>
      <c r="AG250" s="25" t="str">
        <f t="shared" si="13"/>
        <v xml:space="preserve">         </v>
      </c>
      <c r="AH250" s="25" t="s">
        <v>61</v>
      </c>
      <c r="AI250" s="25" t="s">
        <v>61</v>
      </c>
      <c r="AP250" s="34">
        <v>42508</v>
      </c>
      <c r="AQ250" s="34">
        <v>42508</v>
      </c>
      <c r="AR250" s="46"/>
      <c r="AT250" s="25" t="s">
        <v>15</v>
      </c>
      <c r="AU250" s="25" t="s">
        <v>10723</v>
      </c>
    </row>
    <row r="251" spans="1:50">
      <c r="A251" s="25" t="s">
        <v>10724</v>
      </c>
      <c r="B251" s="25">
        <v>362897</v>
      </c>
      <c r="D251" s="25" t="s">
        <v>101</v>
      </c>
      <c r="G251" s="25" t="s">
        <v>10725</v>
      </c>
      <c r="H251" s="25" t="s">
        <v>3870</v>
      </c>
      <c r="R251" s="25" t="s">
        <v>10726</v>
      </c>
      <c r="S251" s="25" t="str">
        <f t="shared" si="14"/>
        <v xml:space="preserve">         la sebastiana</v>
      </c>
      <c r="T251" s="25" t="s">
        <v>61</v>
      </c>
      <c r="U251" s="25" t="s">
        <v>61</v>
      </c>
      <c r="V251" s="25" t="s">
        <v>10679</v>
      </c>
      <c r="AF251" s="25" t="s">
        <v>10726</v>
      </c>
      <c r="AG251" s="25" t="str">
        <f t="shared" si="13"/>
        <v xml:space="preserve">         la sebastiana</v>
      </c>
      <c r="AH251" s="25" t="s">
        <v>61</v>
      </c>
      <c r="AI251" s="25" t="s">
        <v>61</v>
      </c>
      <c r="AJ251" s="25" t="s">
        <v>262</v>
      </c>
      <c r="AO251" s="25">
        <v>3</v>
      </c>
      <c r="AP251" s="34">
        <v>42508</v>
      </c>
      <c r="AQ251" s="34">
        <v>42528</v>
      </c>
      <c r="AR251" s="46"/>
      <c r="AT251" s="25" t="s">
        <v>15</v>
      </c>
      <c r="AV251" s="38"/>
      <c r="AX251" s="38"/>
    </row>
    <row r="252" spans="1:50">
      <c r="A252" s="25" t="s">
        <v>10727</v>
      </c>
      <c r="B252" s="25">
        <v>387473</v>
      </c>
      <c r="D252" s="25" t="s">
        <v>58</v>
      </c>
      <c r="G252" s="25" t="s">
        <v>10728</v>
      </c>
      <c r="H252" s="25" t="s">
        <v>3366</v>
      </c>
      <c r="R252" s="25" t="s">
        <v>10625</v>
      </c>
      <c r="S252" s="25" t="str">
        <f t="shared" si="14"/>
        <v xml:space="preserve">         el salado</v>
      </c>
      <c r="T252" s="25" t="s">
        <v>61</v>
      </c>
      <c r="U252" s="25" t="s">
        <v>61</v>
      </c>
      <c r="V252" s="25" t="s">
        <v>10729</v>
      </c>
      <c r="W252" s="25" t="s">
        <v>63</v>
      </c>
      <c r="X252" s="25">
        <v>24</v>
      </c>
      <c r="Y252" s="25" t="s">
        <v>72</v>
      </c>
      <c r="Z252" s="25" t="s">
        <v>66</v>
      </c>
      <c r="AA252" s="25">
        <v>40</v>
      </c>
      <c r="AC252" s="25">
        <v>53</v>
      </c>
      <c r="AF252" s="25" t="s">
        <v>10625</v>
      </c>
      <c r="AG252" s="25" t="str">
        <f t="shared" si="13"/>
        <v>KR 24 F SUR 40  53   el salado</v>
      </c>
      <c r="AH252" s="25" t="s">
        <v>61</v>
      </c>
      <c r="AI252" s="25" t="s">
        <v>61</v>
      </c>
      <c r="AO252" s="25">
        <v>6</v>
      </c>
      <c r="AP252" s="34">
        <v>42509</v>
      </c>
      <c r="AQ252" s="34">
        <v>42528</v>
      </c>
      <c r="AR252" s="46"/>
      <c r="AT252" s="25" t="s">
        <v>15</v>
      </c>
    </row>
    <row r="253" spans="1:50">
      <c r="A253" s="25" t="s">
        <v>10730</v>
      </c>
      <c r="B253" s="25">
        <v>387487</v>
      </c>
      <c r="G253" s="25" t="s">
        <v>10731</v>
      </c>
      <c r="H253" s="25" t="s">
        <v>10732</v>
      </c>
      <c r="I253" s="25" t="s">
        <v>80</v>
      </c>
      <c r="J253" s="25">
        <v>39</v>
      </c>
      <c r="L253" s="25" t="s">
        <v>66</v>
      </c>
      <c r="M253" s="25">
        <v>25</v>
      </c>
      <c r="N253" s="25" t="s">
        <v>104</v>
      </c>
      <c r="O253" s="25">
        <v>130</v>
      </c>
      <c r="R253" s="25" t="s">
        <v>10733</v>
      </c>
      <c r="S253" s="25" t="str">
        <f t="shared" si="14"/>
        <v>CL 39  SUR 25 B 130   camino verde</v>
      </c>
      <c r="T253" s="25" t="s">
        <v>61</v>
      </c>
      <c r="U253" s="25" t="s">
        <v>61</v>
      </c>
      <c r="V253" s="25" t="s">
        <v>10734</v>
      </c>
      <c r="W253" s="25" t="s">
        <v>63</v>
      </c>
      <c r="X253" s="25">
        <v>29</v>
      </c>
      <c r="Z253" s="25" t="s">
        <v>66</v>
      </c>
      <c r="AA253" s="25">
        <v>39</v>
      </c>
      <c r="AB253" s="25" t="s">
        <v>104</v>
      </c>
      <c r="AC253" s="25">
        <v>25</v>
      </c>
      <c r="AF253" s="25" t="s">
        <v>10735</v>
      </c>
      <c r="AG253" s="25" t="str">
        <f t="shared" si="13"/>
        <v>KR 29  SUR 39 B 25   san jose</v>
      </c>
      <c r="AH253" s="25">
        <v>8299122</v>
      </c>
      <c r="AI253" s="25" t="s">
        <v>61</v>
      </c>
      <c r="AO253" s="25">
        <v>6</v>
      </c>
      <c r="AP253" s="34">
        <v>42509</v>
      </c>
      <c r="AQ253" s="34">
        <v>42509</v>
      </c>
      <c r="AR253" s="46"/>
      <c r="AT253" s="25" t="s">
        <v>15</v>
      </c>
    </row>
    <row r="254" spans="1:50">
      <c r="A254" s="25" t="s">
        <v>10736</v>
      </c>
      <c r="B254" s="25">
        <v>387472</v>
      </c>
      <c r="C254" s="25" t="s">
        <v>172</v>
      </c>
      <c r="G254" s="25" t="s">
        <v>10737</v>
      </c>
      <c r="H254" s="25" t="s">
        <v>3870</v>
      </c>
      <c r="I254" s="25" t="s">
        <v>63</v>
      </c>
      <c r="J254" s="25">
        <v>45</v>
      </c>
      <c r="K254" s="25" t="s">
        <v>83</v>
      </c>
      <c r="L254" s="25" t="s">
        <v>66</v>
      </c>
      <c r="M254" s="25">
        <v>39</v>
      </c>
      <c r="O254" s="25">
        <v>50</v>
      </c>
      <c r="R254" s="25" t="s">
        <v>10555</v>
      </c>
      <c r="S254" s="25" t="str">
        <f t="shared" si="14"/>
        <v>KR 45 A SUR 39  50   alcala</v>
      </c>
      <c r="T254" s="25" t="s">
        <v>61</v>
      </c>
      <c r="U254" s="25" t="s">
        <v>61</v>
      </c>
      <c r="V254" s="25" t="s">
        <v>82</v>
      </c>
      <c r="W254" s="25" t="s">
        <v>63</v>
      </c>
      <c r="X254" s="25">
        <v>45</v>
      </c>
      <c r="Y254" s="25" t="s">
        <v>83</v>
      </c>
      <c r="Z254" s="25" t="s">
        <v>66</v>
      </c>
      <c r="AA254" s="25">
        <v>39</v>
      </c>
      <c r="AC254" s="25">
        <v>50</v>
      </c>
      <c r="AF254" s="25" t="s">
        <v>10555</v>
      </c>
      <c r="AG254" s="25" t="str">
        <f t="shared" si="13"/>
        <v>KR 45 A SUR 39  50   alcala</v>
      </c>
      <c r="AH254" s="25" t="s">
        <v>61</v>
      </c>
      <c r="AI254" s="25" t="s">
        <v>61</v>
      </c>
      <c r="AJ254" s="25" t="s">
        <v>3530</v>
      </c>
      <c r="AO254" s="25">
        <v>8</v>
      </c>
      <c r="AP254" s="34">
        <v>42509</v>
      </c>
      <c r="AQ254" s="34">
        <v>42429</v>
      </c>
      <c r="AR254" s="46"/>
      <c r="AT254" s="25" t="s">
        <v>15</v>
      </c>
      <c r="AU254" s="25" t="s">
        <v>10738</v>
      </c>
    </row>
    <row r="255" spans="1:50">
      <c r="A255" s="25" t="s">
        <v>10739</v>
      </c>
      <c r="B255" s="25">
        <v>362504</v>
      </c>
      <c r="D255" s="25" t="s">
        <v>101</v>
      </c>
      <c r="G255" s="25" t="s">
        <v>10740</v>
      </c>
      <c r="H255" s="25" t="s">
        <v>2959</v>
      </c>
      <c r="R255" s="25" t="s">
        <v>10741</v>
      </c>
      <c r="S255" s="25" t="str">
        <f t="shared" si="14"/>
        <v xml:space="preserve">         primavera</v>
      </c>
      <c r="T255" s="25" t="s">
        <v>61</v>
      </c>
      <c r="U255" s="25" t="s">
        <v>61</v>
      </c>
      <c r="V255" s="25" t="s">
        <v>5942</v>
      </c>
      <c r="W255" s="25" t="s">
        <v>80</v>
      </c>
      <c r="X255" s="25">
        <v>48</v>
      </c>
      <c r="Y255" s="25" t="s">
        <v>81</v>
      </c>
      <c r="Z255" s="25" t="s">
        <v>66</v>
      </c>
      <c r="AA255" s="25">
        <v>42</v>
      </c>
      <c r="AF255" s="25" t="s">
        <v>10742</v>
      </c>
      <c r="AG255" s="25" t="str">
        <f t="shared" si="13"/>
        <v>CL 48 C SUR 42     señorial</v>
      </c>
      <c r="AH255" s="25" t="s">
        <v>61</v>
      </c>
      <c r="AI255" s="25" t="s">
        <v>61</v>
      </c>
      <c r="AP255" s="34">
        <v>42509</v>
      </c>
      <c r="AQ255" s="34">
        <v>42529</v>
      </c>
      <c r="AR255" s="46"/>
      <c r="AT255" s="25" t="s">
        <v>15</v>
      </c>
      <c r="AU255" s="25" t="s">
        <v>10705</v>
      </c>
    </row>
    <row r="256" spans="1:50">
      <c r="A256" s="25" t="s">
        <v>10743</v>
      </c>
      <c r="B256" s="25">
        <v>362205</v>
      </c>
      <c r="D256" s="25" t="s">
        <v>58</v>
      </c>
      <c r="G256" s="25" t="s">
        <v>10744</v>
      </c>
      <c r="H256" s="25" t="s">
        <v>134</v>
      </c>
      <c r="R256" s="25" t="s">
        <v>10741</v>
      </c>
      <c r="S256" s="25" t="str">
        <f t="shared" si="14"/>
        <v xml:space="preserve">         primavera</v>
      </c>
      <c r="T256" s="25" t="s">
        <v>61</v>
      </c>
      <c r="U256" s="25">
        <v>4032000</v>
      </c>
      <c r="V256" s="25" t="s">
        <v>82</v>
      </c>
      <c r="W256" s="25" t="s">
        <v>80</v>
      </c>
      <c r="X256" s="25">
        <v>49</v>
      </c>
      <c r="Y256" s="25" t="s">
        <v>170</v>
      </c>
      <c r="Z256" s="25" t="s">
        <v>66</v>
      </c>
      <c r="AA256" s="25">
        <v>40</v>
      </c>
      <c r="AC256" s="25">
        <v>52</v>
      </c>
      <c r="AF256" s="25" t="s">
        <v>10745</v>
      </c>
      <c r="AG256" s="25" t="str">
        <f t="shared" si="13"/>
        <v>CL 49 D SUR 40  52   alto las flores</v>
      </c>
      <c r="AH256" s="25" t="s">
        <v>61</v>
      </c>
      <c r="AI256" s="25" t="s">
        <v>61</v>
      </c>
      <c r="AP256" s="34">
        <v>42509</v>
      </c>
      <c r="AQ256" s="34">
        <v>42528</v>
      </c>
      <c r="AR256" s="46"/>
      <c r="AT256" s="25" t="s">
        <v>15</v>
      </c>
    </row>
    <row r="257" spans="1:50">
      <c r="A257" s="25" t="s">
        <v>10746</v>
      </c>
      <c r="B257" s="25">
        <v>362280</v>
      </c>
      <c r="D257" s="25" t="s">
        <v>101</v>
      </c>
      <c r="G257" s="25" t="s">
        <v>10747</v>
      </c>
      <c r="H257" s="25" t="s">
        <v>10748</v>
      </c>
      <c r="I257" s="25" t="s">
        <v>63</v>
      </c>
      <c r="J257" s="25">
        <v>42</v>
      </c>
      <c r="L257" s="25" t="s">
        <v>66</v>
      </c>
      <c r="M257" s="25">
        <v>40</v>
      </c>
      <c r="N257" s="25" t="s">
        <v>81</v>
      </c>
      <c r="O257" s="25">
        <v>4</v>
      </c>
      <c r="R257" s="25" t="s">
        <v>10653</v>
      </c>
      <c r="S257" s="25" t="str">
        <f t="shared" si="14"/>
        <v>KR 42  SUR 40 C 4   el dorado</v>
      </c>
      <c r="T257" s="25" t="s">
        <v>61</v>
      </c>
      <c r="U257" s="25">
        <v>2763173</v>
      </c>
      <c r="V257" s="25" t="s">
        <v>5942</v>
      </c>
      <c r="W257" s="25" t="s">
        <v>63</v>
      </c>
      <c r="X257" s="25">
        <v>42</v>
      </c>
      <c r="Z257" s="25" t="s">
        <v>66</v>
      </c>
      <c r="AA257" s="25">
        <v>40</v>
      </c>
      <c r="AB257" s="25" t="s">
        <v>81</v>
      </c>
      <c r="AC257" s="25">
        <v>4</v>
      </c>
      <c r="AF257" s="25" t="s">
        <v>10653</v>
      </c>
      <c r="AG257" s="25" t="str">
        <f t="shared" si="13"/>
        <v>KR 42  SUR 40 C 4   el dorado</v>
      </c>
      <c r="AH257" s="25" t="s">
        <v>61</v>
      </c>
      <c r="AI257" s="25" t="s">
        <v>61</v>
      </c>
      <c r="AJ257" s="25" t="s">
        <v>67</v>
      </c>
      <c r="AO257" s="25">
        <v>7</v>
      </c>
      <c r="AP257" s="34">
        <v>42509</v>
      </c>
      <c r="AQ257" s="34">
        <v>42528</v>
      </c>
      <c r="AR257" s="46"/>
      <c r="AT257" s="25" t="s">
        <v>15</v>
      </c>
    </row>
    <row r="258" spans="1:50">
      <c r="A258" s="25" t="s">
        <v>10749</v>
      </c>
      <c r="B258" s="25">
        <v>362097</v>
      </c>
      <c r="D258" s="25" t="s">
        <v>101</v>
      </c>
      <c r="G258" s="25" t="s">
        <v>10750</v>
      </c>
      <c r="H258" s="25" t="s">
        <v>10751</v>
      </c>
      <c r="I258" s="25" t="s">
        <v>63</v>
      </c>
      <c r="J258" s="25">
        <v>29</v>
      </c>
      <c r="L258" s="25" t="s">
        <v>66</v>
      </c>
      <c r="M258" s="25">
        <v>40</v>
      </c>
      <c r="O258" s="25">
        <v>46</v>
      </c>
      <c r="R258" s="25" t="s">
        <v>10735</v>
      </c>
      <c r="S258" s="25" t="str">
        <f t="shared" si="14"/>
        <v>KR 29  SUR 40  46   san jose</v>
      </c>
      <c r="T258" s="25" t="s">
        <v>61</v>
      </c>
      <c r="U258" s="25">
        <v>6011287</v>
      </c>
      <c r="V258" s="25" t="s">
        <v>10679</v>
      </c>
      <c r="W258" s="25" t="s">
        <v>63</v>
      </c>
      <c r="X258" s="25">
        <v>29</v>
      </c>
      <c r="Z258" s="25" t="s">
        <v>66</v>
      </c>
      <c r="AA258" s="25">
        <v>40</v>
      </c>
      <c r="AC258" s="25">
        <v>46</v>
      </c>
      <c r="AF258" s="25" t="s">
        <v>10735</v>
      </c>
      <c r="AG258" s="25" t="str">
        <f t="shared" si="13"/>
        <v>KR 29  SUR 40  46   san jose</v>
      </c>
      <c r="AH258" s="25" t="s">
        <v>61</v>
      </c>
      <c r="AI258" s="25" t="s">
        <v>61</v>
      </c>
      <c r="AJ258" s="25" t="s">
        <v>3937</v>
      </c>
      <c r="AO258" s="25">
        <v>6</v>
      </c>
      <c r="AP258" s="34">
        <v>42509</v>
      </c>
      <c r="AQ258" s="34">
        <v>42528</v>
      </c>
      <c r="AR258" s="46"/>
      <c r="AT258" s="25" t="s">
        <v>15</v>
      </c>
      <c r="AU258" s="25" t="s">
        <v>10705</v>
      </c>
    </row>
    <row r="259" spans="1:50">
      <c r="A259" s="25" t="s">
        <v>10752</v>
      </c>
      <c r="B259" s="25">
        <v>387105</v>
      </c>
      <c r="C259" s="25" t="s">
        <v>94</v>
      </c>
      <c r="G259" s="25" t="s">
        <v>10753</v>
      </c>
      <c r="H259" s="25" t="s">
        <v>10754</v>
      </c>
      <c r="R259" s="25" t="s">
        <v>10653</v>
      </c>
      <c r="S259" s="25" t="str">
        <f t="shared" si="14"/>
        <v xml:space="preserve">         el dorado</v>
      </c>
      <c r="T259" s="25">
        <v>32420815</v>
      </c>
      <c r="U259" s="25">
        <v>2763693</v>
      </c>
      <c r="V259" s="25" t="s">
        <v>10755</v>
      </c>
      <c r="AF259" s="25" t="s">
        <v>10653</v>
      </c>
      <c r="AG259" s="25" t="str">
        <f t="shared" ref="AG259:AG298" si="15">CONCATENATE(W259," ",X259," ",Y259," ",Z259," ",AA259," ",AB259," ",AC259," ",AD259," ",AE259," ",AF259)</f>
        <v xml:space="preserve">         el dorado</v>
      </c>
      <c r="AH259" s="25" t="s">
        <v>61</v>
      </c>
      <c r="AI259" s="25" t="s">
        <v>61</v>
      </c>
      <c r="AJ259" s="25" t="s">
        <v>10653</v>
      </c>
      <c r="AO259" s="25">
        <v>3</v>
      </c>
      <c r="AP259" s="34">
        <v>42509</v>
      </c>
      <c r="AQ259" s="34">
        <v>42527</v>
      </c>
      <c r="AR259" s="46"/>
      <c r="AT259" s="25" t="s">
        <v>15</v>
      </c>
      <c r="AU259" s="25" t="s">
        <v>10705</v>
      </c>
    </row>
    <row r="260" spans="1:50">
      <c r="A260" s="25" t="s">
        <v>10756</v>
      </c>
      <c r="B260" s="25">
        <v>387104</v>
      </c>
      <c r="C260" s="25" t="s">
        <v>3538</v>
      </c>
      <c r="G260" s="25" t="s">
        <v>10757</v>
      </c>
      <c r="H260" s="25" t="s">
        <v>10758</v>
      </c>
      <c r="I260" s="25" t="s">
        <v>289</v>
      </c>
      <c r="J260" s="25">
        <v>30</v>
      </c>
      <c r="K260" s="25" t="s">
        <v>83</v>
      </c>
      <c r="L260" s="25" t="s">
        <v>66</v>
      </c>
      <c r="M260" s="25">
        <v>34</v>
      </c>
      <c r="N260" s="25" t="s">
        <v>136</v>
      </c>
      <c r="O260" s="25">
        <v>36</v>
      </c>
      <c r="S260" s="25" t="str">
        <f t="shared" si="14"/>
        <v xml:space="preserve">DG 30 A SUR 34 DD 36   </v>
      </c>
      <c r="T260" s="25" t="s">
        <v>61</v>
      </c>
      <c r="U260" s="25" t="s">
        <v>61</v>
      </c>
      <c r="V260" s="25" t="s">
        <v>4150</v>
      </c>
      <c r="W260" s="25" t="s">
        <v>289</v>
      </c>
      <c r="X260" s="25">
        <v>30</v>
      </c>
      <c r="Y260" s="25" t="s">
        <v>83</v>
      </c>
      <c r="Z260" s="25" t="s">
        <v>66</v>
      </c>
      <c r="AA260" s="25">
        <v>34</v>
      </c>
      <c r="AB260" s="25" t="s">
        <v>136</v>
      </c>
      <c r="AC260" s="25">
        <v>36</v>
      </c>
      <c r="AG260" s="25" t="str">
        <f t="shared" si="15"/>
        <v xml:space="preserve">DG 30 A SUR 34 DD 36   </v>
      </c>
      <c r="AH260" s="25" t="s">
        <v>61</v>
      </c>
      <c r="AI260" s="25" t="s">
        <v>61</v>
      </c>
      <c r="AO260" s="25">
        <v>7</v>
      </c>
      <c r="AP260" s="34">
        <v>42509</v>
      </c>
      <c r="AQ260" s="34">
        <v>42530</v>
      </c>
      <c r="AR260" s="46"/>
      <c r="AT260" s="25" t="s">
        <v>15</v>
      </c>
    </row>
    <row r="261" spans="1:50">
      <c r="A261" s="25" t="s">
        <v>10759</v>
      </c>
      <c r="B261" s="25">
        <v>367303</v>
      </c>
      <c r="C261" s="25" t="s">
        <v>94</v>
      </c>
      <c r="G261" s="25" t="s">
        <v>10760</v>
      </c>
      <c r="H261" s="25" t="s">
        <v>3870</v>
      </c>
      <c r="S261" s="25" t="str">
        <f t="shared" si="14"/>
        <v xml:space="preserve">         </v>
      </c>
      <c r="T261" s="25" t="s">
        <v>61</v>
      </c>
      <c r="U261" s="25" t="s">
        <v>61</v>
      </c>
      <c r="V261" s="25" t="s">
        <v>4150</v>
      </c>
      <c r="W261" s="25" t="s">
        <v>80</v>
      </c>
      <c r="X261" s="25">
        <v>46</v>
      </c>
      <c r="Y261" s="25" t="s">
        <v>83</v>
      </c>
      <c r="Z261" s="25" t="s">
        <v>66</v>
      </c>
      <c r="AA261" s="25">
        <v>40</v>
      </c>
      <c r="AB261" s="25" t="s">
        <v>83</v>
      </c>
      <c r="AC261" s="25">
        <v>81</v>
      </c>
      <c r="AF261" s="25" t="s">
        <v>10688</v>
      </c>
      <c r="AG261" s="25" t="str">
        <f t="shared" si="15"/>
        <v>CL 46 A SUR 40 A 81   la paz</v>
      </c>
      <c r="AH261" s="25" t="s">
        <v>61</v>
      </c>
      <c r="AI261" s="25" t="s">
        <v>61</v>
      </c>
      <c r="AJ261" s="25" t="s">
        <v>10688</v>
      </c>
      <c r="AO261" s="25">
        <v>7</v>
      </c>
      <c r="AP261" s="34">
        <v>42509</v>
      </c>
      <c r="AQ261" s="34">
        <v>42407</v>
      </c>
      <c r="AR261" s="46"/>
      <c r="AT261" s="25" t="s">
        <v>15</v>
      </c>
      <c r="AV261" s="38"/>
      <c r="AX261" s="38"/>
    </row>
    <row r="262" spans="1:50">
      <c r="A262" s="25" t="s">
        <v>10761</v>
      </c>
      <c r="B262" s="25">
        <v>387113</v>
      </c>
      <c r="D262" s="25" t="s">
        <v>58</v>
      </c>
      <c r="G262" s="25" t="s">
        <v>10762</v>
      </c>
      <c r="H262" s="25" t="s">
        <v>3366</v>
      </c>
      <c r="S262" s="25" t="str">
        <f t="shared" si="14"/>
        <v xml:space="preserve">         </v>
      </c>
      <c r="T262" s="25" t="s">
        <v>61</v>
      </c>
      <c r="U262" s="25" t="s">
        <v>61</v>
      </c>
      <c r="V262" s="25" t="s">
        <v>10763</v>
      </c>
      <c r="W262" s="25" t="s">
        <v>80</v>
      </c>
      <c r="X262" s="25">
        <v>40</v>
      </c>
      <c r="Y262" s="25" t="s">
        <v>170</v>
      </c>
      <c r="Z262" s="25" t="s">
        <v>66</v>
      </c>
      <c r="AA262" s="25">
        <v>25</v>
      </c>
      <c r="AB262" s="25" t="s">
        <v>104</v>
      </c>
      <c r="AC262" s="25">
        <v>80</v>
      </c>
      <c r="AF262" s="25" t="s">
        <v>10764</v>
      </c>
      <c r="AG262" s="25" t="str">
        <f t="shared" si="15"/>
        <v xml:space="preserve">CL 40 D SUR 25 B 80   la mina </v>
      </c>
      <c r="AH262" s="25" t="s">
        <v>61</v>
      </c>
      <c r="AI262" s="25" t="s">
        <v>61</v>
      </c>
      <c r="AJ262" s="25" t="s">
        <v>3675</v>
      </c>
      <c r="AO262" s="25">
        <v>6</v>
      </c>
      <c r="AP262" s="34">
        <v>42509</v>
      </c>
      <c r="AQ262" s="34">
        <v>42503</v>
      </c>
      <c r="AR262" s="46"/>
      <c r="AT262" s="25" t="s">
        <v>15</v>
      </c>
      <c r="AV262" s="38"/>
      <c r="AX262" s="38"/>
    </row>
    <row r="263" spans="1:50">
      <c r="A263" s="25" t="s">
        <v>10765</v>
      </c>
      <c r="B263" s="25">
        <v>362110</v>
      </c>
      <c r="D263" s="25" t="s">
        <v>101</v>
      </c>
      <c r="G263" s="25" t="s">
        <v>10766</v>
      </c>
      <c r="H263" s="25" t="s">
        <v>10767</v>
      </c>
      <c r="I263" s="25" t="s">
        <v>80</v>
      </c>
      <c r="J263" s="25">
        <v>39</v>
      </c>
      <c r="L263" s="25" t="s">
        <v>66</v>
      </c>
      <c r="M263" s="25">
        <v>35</v>
      </c>
      <c r="O263" s="25">
        <v>15</v>
      </c>
      <c r="R263" s="25" t="s">
        <v>10768</v>
      </c>
      <c r="S263" s="25" t="str">
        <f t="shared" si="14"/>
        <v>CL 39  SUR 35  15   mesa</v>
      </c>
      <c r="T263" s="25" t="s">
        <v>61</v>
      </c>
      <c r="U263" s="25">
        <v>3146827174</v>
      </c>
      <c r="V263" s="25" t="s">
        <v>10679</v>
      </c>
      <c r="W263" s="25" t="s">
        <v>80</v>
      </c>
      <c r="X263" s="25">
        <v>39</v>
      </c>
      <c r="Z263" s="25" t="s">
        <v>66</v>
      </c>
      <c r="AA263" s="25">
        <v>35</v>
      </c>
      <c r="AC263" s="25">
        <v>15</v>
      </c>
      <c r="AF263" s="25" t="s">
        <v>10640</v>
      </c>
      <c r="AG263" s="25" t="str">
        <f t="shared" si="15"/>
        <v>CL 39  SUR 35  15   barrio mesa</v>
      </c>
      <c r="AH263" s="25" t="s">
        <v>61</v>
      </c>
      <c r="AI263" s="25" t="s">
        <v>61</v>
      </c>
      <c r="AJ263" s="25" t="s">
        <v>211</v>
      </c>
      <c r="AO263" s="25">
        <v>9</v>
      </c>
      <c r="AP263" s="34">
        <v>42509</v>
      </c>
      <c r="AQ263" s="34">
        <v>42528</v>
      </c>
      <c r="AR263" s="46"/>
      <c r="AT263" s="25" t="s">
        <v>15</v>
      </c>
      <c r="AU263" s="25" t="s">
        <v>10705</v>
      </c>
    </row>
    <row r="264" spans="1:50">
      <c r="A264" s="25" t="s">
        <v>10769</v>
      </c>
      <c r="B264" s="25">
        <v>387189</v>
      </c>
      <c r="C264" s="25" t="s">
        <v>94</v>
      </c>
      <c r="G264" s="25" t="s">
        <v>10770</v>
      </c>
      <c r="H264" s="25" t="s">
        <v>3870</v>
      </c>
      <c r="R264" s="25" t="s">
        <v>10742</v>
      </c>
      <c r="S264" s="25" t="str">
        <f t="shared" si="14"/>
        <v xml:space="preserve">         señorial</v>
      </c>
      <c r="T264" s="25" t="s">
        <v>61</v>
      </c>
      <c r="U264" s="25" t="s">
        <v>61</v>
      </c>
      <c r="V264" s="25" t="s">
        <v>10771</v>
      </c>
      <c r="W264" s="25" t="s">
        <v>80</v>
      </c>
      <c r="X264" s="25">
        <v>48</v>
      </c>
      <c r="Y264" s="25" t="s">
        <v>136</v>
      </c>
      <c r="Z264" s="25" t="s">
        <v>66</v>
      </c>
      <c r="AA264" s="25">
        <v>42</v>
      </c>
      <c r="AB264" s="25" t="s">
        <v>198</v>
      </c>
      <c r="AC264" s="25">
        <v>17</v>
      </c>
      <c r="AF264" s="25" t="s">
        <v>10742</v>
      </c>
      <c r="AG264" s="25" t="str">
        <f t="shared" si="15"/>
        <v>CL 48 DD SUR 42 BB 17   señorial</v>
      </c>
      <c r="AH264" s="25">
        <v>8347000</v>
      </c>
      <c r="AI264" s="25" t="s">
        <v>61</v>
      </c>
      <c r="AP264" s="34">
        <v>42509</v>
      </c>
      <c r="AQ264" s="34">
        <v>42552</v>
      </c>
      <c r="AR264" s="46"/>
      <c r="AT264" s="25" t="s">
        <v>15</v>
      </c>
    </row>
    <row r="265" spans="1:50">
      <c r="A265" s="25" t="s">
        <v>10772</v>
      </c>
      <c r="B265" s="25" t="s">
        <v>10773</v>
      </c>
      <c r="D265" s="25" t="s">
        <v>101</v>
      </c>
      <c r="G265" s="25" t="s">
        <v>10774</v>
      </c>
      <c r="H265" s="25" t="s">
        <v>3366</v>
      </c>
      <c r="S265" s="25" t="str">
        <f t="shared" si="14"/>
        <v xml:space="preserve">         </v>
      </c>
      <c r="T265" s="25" t="s">
        <v>61</v>
      </c>
      <c r="U265" s="25" t="s">
        <v>61</v>
      </c>
      <c r="V265" s="25" t="s">
        <v>10775</v>
      </c>
      <c r="W265" s="25" t="s">
        <v>63</v>
      </c>
      <c r="X265" s="25">
        <v>48</v>
      </c>
      <c r="Z265" s="25" t="s">
        <v>66</v>
      </c>
      <c r="AA265" s="25">
        <v>30</v>
      </c>
      <c r="AC265" s="25">
        <v>40</v>
      </c>
      <c r="AF265" s="25" t="s">
        <v>10776</v>
      </c>
      <c r="AG265" s="25" t="str">
        <f t="shared" si="15"/>
        <v>KR 48  SUR 30  40   las vegas</v>
      </c>
      <c r="AH265" s="25" t="s">
        <v>61</v>
      </c>
      <c r="AI265" s="25">
        <v>3164241071</v>
      </c>
      <c r="AJ265" s="25" t="s">
        <v>432</v>
      </c>
      <c r="AO265" s="25">
        <v>1</v>
      </c>
      <c r="AP265" s="34">
        <v>42509</v>
      </c>
      <c r="AQ265" s="34">
        <v>42506</v>
      </c>
      <c r="AR265" s="46"/>
      <c r="AT265" s="25" t="s">
        <v>15</v>
      </c>
    </row>
    <row r="266" spans="1:50">
      <c r="A266" s="25" t="s">
        <v>10777</v>
      </c>
      <c r="B266" s="25">
        <v>387528</v>
      </c>
      <c r="D266" s="25" t="s">
        <v>101</v>
      </c>
      <c r="G266" s="25" t="s">
        <v>10778</v>
      </c>
      <c r="H266" s="25" t="s">
        <v>3366</v>
      </c>
      <c r="I266" s="25" t="s">
        <v>63</v>
      </c>
      <c r="J266" s="25">
        <v>43</v>
      </c>
      <c r="M266" s="25">
        <v>35</v>
      </c>
      <c r="O266" s="25">
        <v>66</v>
      </c>
      <c r="S266" s="25" t="str">
        <f t="shared" si="14"/>
        <v xml:space="preserve">KR 43   35  66   </v>
      </c>
      <c r="T266" s="25" t="s">
        <v>61</v>
      </c>
      <c r="U266" s="25" t="s">
        <v>61</v>
      </c>
      <c r="V266" s="25" t="s">
        <v>10779</v>
      </c>
      <c r="W266" s="25" t="s">
        <v>63</v>
      </c>
      <c r="X266" s="25">
        <v>43</v>
      </c>
      <c r="AA266" s="25">
        <v>35</v>
      </c>
      <c r="AC266" s="25">
        <v>66</v>
      </c>
      <c r="AG266" s="25" t="str">
        <f t="shared" si="15"/>
        <v xml:space="preserve">KR 43   35  66   </v>
      </c>
      <c r="AH266" s="25">
        <v>79374373</v>
      </c>
      <c r="AI266" s="25">
        <v>2761402</v>
      </c>
      <c r="AP266" s="34">
        <v>42509</v>
      </c>
      <c r="AQ266" s="34">
        <v>42416</v>
      </c>
      <c r="AR266" s="46"/>
      <c r="AT266" s="25" t="s">
        <v>15</v>
      </c>
    </row>
    <row r="267" spans="1:50">
      <c r="A267" s="25" t="s">
        <v>10780</v>
      </c>
      <c r="B267" s="25">
        <v>387514</v>
      </c>
      <c r="D267" s="25" t="s">
        <v>58</v>
      </c>
      <c r="G267" s="25" t="s">
        <v>10781</v>
      </c>
      <c r="H267" s="25" t="s">
        <v>3870</v>
      </c>
      <c r="I267" s="25" t="s">
        <v>80</v>
      </c>
      <c r="J267" s="25">
        <v>48</v>
      </c>
      <c r="K267" s="25" t="s">
        <v>315</v>
      </c>
      <c r="L267" s="25" t="s">
        <v>66</v>
      </c>
      <c r="M267" s="25">
        <v>42</v>
      </c>
      <c r="N267" s="25" t="s">
        <v>81</v>
      </c>
      <c r="O267" s="25">
        <v>69</v>
      </c>
      <c r="R267" s="25" t="s">
        <v>10742</v>
      </c>
      <c r="S267" s="25" t="str">
        <f t="shared" si="14"/>
        <v>CL 48 E SUR 42 C 69   señorial</v>
      </c>
      <c r="T267" s="25" t="s">
        <v>61</v>
      </c>
      <c r="U267" s="25">
        <v>3360030</v>
      </c>
      <c r="V267" s="25" t="s">
        <v>10782</v>
      </c>
      <c r="W267" s="25" t="s">
        <v>80</v>
      </c>
      <c r="X267" s="25">
        <v>48</v>
      </c>
      <c r="Y267" s="25" t="s">
        <v>315</v>
      </c>
      <c r="Z267" s="25" t="s">
        <v>66</v>
      </c>
      <c r="AA267" s="25">
        <v>42</v>
      </c>
      <c r="AB267" s="25" t="s">
        <v>81</v>
      </c>
      <c r="AC267" s="25">
        <v>69</v>
      </c>
      <c r="AF267" s="25" t="s">
        <v>10742</v>
      </c>
      <c r="AG267" s="25" t="str">
        <f t="shared" si="15"/>
        <v>CL 48 E SUR 42 C 69   señorial</v>
      </c>
      <c r="AH267" s="25" t="s">
        <v>61</v>
      </c>
      <c r="AI267" s="25" t="s">
        <v>61</v>
      </c>
      <c r="AP267" s="34">
        <v>42509</v>
      </c>
      <c r="AQ267" s="34">
        <v>42513</v>
      </c>
      <c r="AR267" s="46"/>
      <c r="AT267" s="25" t="s">
        <v>15</v>
      </c>
    </row>
    <row r="268" spans="1:50">
      <c r="A268" s="25" t="s">
        <v>10783</v>
      </c>
      <c r="B268" s="25">
        <v>387513</v>
      </c>
      <c r="C268" s="25" t="s">
        <v>3538</v>
      </c>
      <c r="G268" s="25" t="s">
        <v>10784</v>
      </c>
      <c r="H268" s="25" t="s">
        <v>3366</v>
      </c>
      <c r="S268" s="25" t="str">
        <f t="shared" si="14"/>
        <v xml:space="preserve">         </v>
      </c>
      <c r="T268" s="25" t="s">
        <v>61</v>
      </c>
      <c r="U268" s="25" t="s">
        <v>61</v>
      </c>
      <c r="V268" s="25" t="s">
        <v>10785</v>
      </c>
      <c r="AF268" s="25" t="s">
        <v>10625</v>
      </c>
      <c r="AG268" s="25" t="str">
        <f t="shared" si="15"/>
        <v xml:space="preserve">         el salado</v>
      </c>
      <c r="AH268" s="25" t="s">
        <v>61</v>
      </c>
      <c r="AI268" s="25" t="s">
        <v>61</v>
      </c>
      <c r="AO268" s="25">
        <v>6</v>
      </c>
      <c r="AP268" s="34">
        <v>42509</v>
      </c>
      <c r="AQ268" s="34">
        <v>42508</v>
      </c>
      <c r="AR268" s="46"/>
      <c r="AT268" s="25" t="s">
        <v>15</v>
      </c>
    </row>
    <row r="269" spans="1:50">
      <c r="A269" s="25" t="s">
        <v>10786</v>
      </c>
      <c r="B269" s="25">
        <v>387511</v>
      </c>
      <c r="G269" s="25" t="s">
        <v>10787</v>
      </c>
      <c r="H269" s="25" t="s">
        <v>2959</v>
      </c>
      <c r="I269" s="25" t="s">
        <v>63</v>
      </c>
      <c r="J269" s="25">
        <v>42</v>
      </c>
      <c r="K269" s="25" t="s">
        <v>170</v>
      </c>
      <c r="L269" s="25" t="s">
        <v>66</v>
      </c>
      <c r="M269" s="25">
        <v>45</v>
      </c>
      <c r="N269" s="25" t="s">
        <v>104</v>
      </c>
      <c r="O269" s="25">
        <v>59</v>
      </c>
      <c r="R269" s="25" t="s">
        <v>10688</v>
      </c>
      <c r="S269" s="25" t="str">
        <f t="shared" si="14"/>
        <v>KR 42 D SUR 45 B 59   la paz</v>
      </c>
      <c r="T269" s="25" t="s">
        <v>61</v>
      </c>
      <c r="U269" s="25" t="s">
        <v>61</v>
      </c>
      <c r="V269" s="25" t="s">
        <v>4150</v>
      </c>
      <c r="W269" s="25" t="s">
        <v>63</v>
      </c>
      <c r="X269" s="25">
        <v>42</v>
      </c>
      <c r="Y269" s="25" t="s">
        <v>170</v>
      </c>
      <c r="Z269" s="25" t="s">
        <v>66</v>
      </c>
      <c r="AA269" s="25">
        <v>45</v>
      </c>
      <c r="AB269" s="25" t="s">
        <v>104</v>
      </c>
      <c r="AC269" s="25">
        <v>59</v>
      </c>
      <c r="AF269" s="25" t="s">
        <v>10688</v>
      </c>
      <c r="AG269" s="25" t="str">
        <f t="shared" si="15"/>
        <v>KR 42 D SUR 45 B 59   la paz</v>
      </c>
      <c r="AH269" s="25" t="s">
        <v>61</v>
      </c>
      <c r="AI269" s="25" t="s">
        <v>61</v>
      </c>
      <c r="AO269" s="25">
        <v>7</v>
      </c>
      <c r="AP269" s="34">
        <v>42509</v>
      </c>
      <c r="AQ269" s="34">
        <v>42529</v>
      </c>
      <c r="AR269" s="46"/>
      <c r="AT269" s="25" t="s">
        <v>15</v>
      </c>
    </row>
    <row r="270" spans="1:50">
      <c r="A270" s="25" t="s">
        <v>10788</v>
      </c>
      <c r="B270" s="25">
        <v>387509</v>
      </c>
      <c r="D270" s="25" t="s">
        <v>101</v>
      </c>
      <c r="G270" s="25" t="s">
        <v>10789</v>
      </c>
      <c r="H270" s="25" t="s">
        <v>3870</v>
      </c>
      <c r="S270" s="25" t="str">
        <f t="shared" si="14"/>
        <v xml:space="preserve">         </v>
      </c>
      <c r="T270" s="25" t="s">
        <v>61</v>
      </c>
      <c r="U270" s="25" t="s">
        <v>61</v>
      </c>
      <c r="V270" s="25" t="s">
        <v>9581</v>
      </c>
      <c r="W270" s="25" t="s">
        <v>80</v>
      </c>
      <c r="X270" s="25">
        <v>38</v>
      </c>
      <c r="Y270" s="25" t="s">
        <v>83</v>
      </c>
      <c r="Z270" s="25" t="s">
        <v>66</v>
      </c>
      <c r="AA270" s="25">
        <v>37</v>
      </c>
      <c r="AC270" s="25">
        <v>14</v>
      </c>
      <c r="AF270" s="25" t="s">
        <v>10768</v>
      </c>
      <c r="AG270" s="25" t="str">
        <f t="shared" si="15"/>
        <v>CL 38 A SUR 37  14   mesa</v>
      </c>
      <c r="AH270" s="25" t="s">
        <v>61</v>
      </c>
      <c r="AI270" s="25" t="s">
        <v>61</v>
      </c>
      <c r="AO270" s="25">
        <v>9</v>
      </c>
      <c r="AP270" s="34">
        <v>42509</v>
      </c>
      <c r="AQ270" s="34">
        <v>42528</v>
      </c>
      <c r="AR270" s="46"/>
      <c r="AT270" s="25" t="s">
        <v>15</v>
      </c>
      <c r="AU270" s="25" t="s">
        <v>10705</v>
      </c>
    </row>
    <row r="271" spans="1:50">
      <c r="A271" s="25" t="s">
        <v>10790</v>
      </c>
      <c r="B271" s="25">
        <v>387512</v>
      </c>
      <c r="C271" s="25" t="s">
        <v>3538</v>
      </c>
      <c r="G271" s="25" t="s">
        <v>10791</v>
      </c>
      <c r="H271" s="25" t="s">
        <v>3366</v>
      </c>
      <c r="S271" s="25" t="str">
        <f t="shared" si="14"/>
        <v xml:space="preserve">         </v>
      </c>
      <c r="T271" s="25" t="s">
        <v>61</v>
      </c>
      <c r="U271" s="25" t="s">
        <v>61</v>
      </c>
      <c r="V271" s="25" t="s">
        <v>10792</v>
      </c>
      <c r="W271" s="25" t="s">
        <v>80</v>
      </c>
      <c r="X271" s="25">
        <v>36</v>
      </c>
      <c r="Y271" s="25" t="s">
        <v>170</v>
      </c>
      <c r="Z271" s="25" t="s">
        <v>66</v>
      </c>
      <c r="AA271" s="25">
        <v>23</v>
      </c>
      <c r="AF271" s="25" t="s">
        <v>10793</v>
      </c>
      <c r="AG271" s="25" t="str">
        <f t="shared" si="15"/>
        <v>CL 36 D SUR 23     loma el escobero</v>
      </c>
      <c r="AH271" s="25" t="s">
        <v>61</v>
      </c>
      <c r="AI271" s="25" t="s">
        <v>61</v>
      </c>
      <c r="AO271" s="25">
        <v>10</v>
      </c>
      <c r="AP271" s="34">
        <v>42509</v>
      </c>
      <c r="AQ271" s="34">
        <v>42515</v>
      </c>
      <c r="AR271" s="46"/>
      <c r="AT271" s="25" t="s">
        <v>15</v>
      </c>
    </row>
    <row r="272" spans="1:50">
      <c r="A272" s="25" t="s">
        <v>10794</v>
      </c>
      <c r="B272" s="25">
        <v>387110</v>
      </c>
      <c r="D272" s="25" t="s">
        <v>58</v>
      </c>
      <c r="G272" s="25" t="s">
        <v>10762</v>
      </c>
      <c r="H272" s="25" t="s">
        <v>3366</v>
      </c>
      <c r="S272" s="25" t="str">
        <f t="shared" si="14"/>
        <v xml:space="preserve">         </v>
      </c>
      <c r="T272" s="25" t="s">
        <v>61</v>
      </c>
      <c r="U272" s="25" t="s">
        <v>61</v>
      </c>
      <c r="V272" s="25" t="s">
        <v>10795</v>
      </c>
      <c r="W272" s="25" t="s">
        <v>80</v>
      </c>
      <c r="X272" s="25">
        <v>39</v>
      </c>
      <c r="Y272" s="25" t="s">
        <v>83</v>
      </c>
      <c r="Z272" s="25" t="s">
        <v>66</v>
      </c>
      <c r="AA272" s="25">
        <v>46</v>
      </c>
      <c r="AC272" s="25">
        <v>14</v>
      </c>
      <c r="AF272" s="25" t="s">
        <v>10555</v>
      </c>
      <c r="AG272" s="25" t="str">
        <f t="shared" si="15"/>
        <v>CL 39 A SUR 46  14   alcala</v>
      </c>
      <c r="AH272" s="25" t="s">
        <v>61</v>
      </c>
      <c r="AI272" s="25" t="s">
        <v>61</v>
      </c>
      <c r="AO272" s="25">
        <v>8</v>
      </c>
      <c r="AP272" s="34">
        <v>42509</v>
      </c>
      <c r="AQ272" s="34">
        <v>42503</v>
      </c>
      <c r="AR272" s="46"/>
      <c r="AT272" s="25" t="s">
        <v>15</v>
      </c>
    </row>
    <row r="273" spans="1:53">
      <c r="A273" s="25" t="s">
        <v>10796</v>
      </c>
      <c r="B273" s="25">
        <v>387109</v>
      </c>
      <c r="D273" s="25" t="s">
        <v>3934</v>
      </c>
      <c r="G273" s="25" t="s">
        <v>10797</v>
      </c>
      <c r="H273" s="25" t="s">
        <v>3366</v>
      </c>
      <c r="S273" s="25" t="str">
        <f t="shared" si="14"/>
        <v xml:space="preserve">         </v>
      </c>
      <c r="T273" s="25" t="s">
        <v>61</v>
      </c>
      <c r="U273" s="25" t="s">
        <v>61</v>
      </c>
      <c r="V273" s="25" t="s">
        <v>10798</v>
      </c>
      <c r="W273" s="25" t="s">
        <v>80</v>
      </c>
      <c r="X273" s="25">
        <v>40</v>
      </c>
      <c r="Z273" s="25" t="s">
        <v>66</v>
      </c>
      <c r="AA273" s="25">
        <v>45</v>
      </c>
      <c r="AC273" s="25">
        <v>3</v>
      </c>
      <c r="AG273" s="25" t="str">
        <f t="shared" si="15"/>
        <v xml:space="preserve">CL 40  SUR 45  3   </v>
      </c>
      <c r="AH273" s="25" t="s">
        <v>61</v>
      </c>
      <c r="AI273" s="25">
        <v>3328202</v>
      </c>
      <c r="AP273" s="34">
        <v>42509</v>
      </c>
      <c r="AQ273" s="34">
        <v>42503</v>
      </c>
      <c r="AR273" s="46"/>
      <c r="AT273" s="25" t="s">
        <v>15</v>
      </c>
    </row>
    <row r="274" spans="1:53">
      <c r="A274" s="25" t="s">
        <v>10799</v>
      </c>
      <c r="B274" s="25">
        <v>387112</v>
      </c>
      <c r="D274" s="25" t="s">
        <v>58</v>
      </c>
      <c r="G274" s="25" t="s">
        <v>10800</v>
      </c>
      <c r="H274" s="25" t="s">
        <v>3366</v>
      </c>
      <c r="S274" s="25" t="str">
        <f t="shared" si="14"/>
        <v xml:space="preserve">         </v>
      </c>
      <c r="T274" s="25" t="s">
        <v>61</v>
      </c>
      <c r="U274" s="25" t="s">
        <v>61</v>
      </c>
      <c r="V274" s="25" t="s">
        <v>10801</v>
      </c>
      <c r="W274" s="25" t="s">
        <v>146</v>
      </c>
      <c r="X274" s="25">
        <v>36</v>
      </c>
      <c r="Z274" s="25" t="s">
        <v>66</v>
      </c>
      <c r="AA274" s="25">
        <v>29</v>
      </c>
      <c r="AC274" s="25">
        <v>53</v>
      </c>
      <c r="AF274" s="25" t="s">
        <v>10802</v>
      </c>
      <c r="AG274" s="25" t="str">
        <f t="shared" si="15"/>
        <v>TR 36  SUR 29  53   sebastiana</v>
      </c>
      <c r="AH274" s="25" t="s">
        <v>61</v>
      </c>
      <c r="AI274" s="25" t="s">
        <v>61</v>
      </c>
      <c r="AO274" s="25">
        <v>3</v>
      </c>
      <c r="AP274" s="34">
        <v>42509</v>
      </c>
      <c r="AQ274" s="34">
        <v>42503</v>
      </c>
      <c r="AR274" s="46"/>
      <c r="AT274" s="25" t="s">
        <v>15</v>
      </c>
    </row>
    <row r="275" spans="1:53">
      <c r="A275" s="25" t="s">
        <v>10803</v>
      </c>
      <c r="B275" s="25">
        <v>387111</v>
      </c>
      <c r="D275" s="25" t="s">
        <v>58</v>
      </c>
      <c r="G275" s="25" t="s">
        <v>10804</v>
      </c>
      <c r="H275" s="25" t="s">
        <v>3366</v>
      </c>
      <c r="S275" s="25" t="str">
        <f t="shared" si="14"/>
        <v xml:space="preserve">         </v>
      </c>
      <c r="T275" s="25" t="s">
        <v>61</v>
      </c>
      <c r="U275" s="25" t="s">
        <v>61</v>
      </c>
      <c r="V275" s="25" t="s">
        <v>10805</v>
      </c>
      <c r="W275" s="25" t="s">
        <v>80</v>
      </c>
      <c r="X275" s="25">
        <v>40</v>
      </c>
      <c r="Z275" s="25" t="s">
        <v>66</v>
      </c>
      <c r="AA275" s="25">
        <v>27</v>
      </c>
      <c r="AC275" s="25">
        <v>141</v>
      </c>
      <c r="AF275" s="25" t="s">
        <v>10735</v>
      </c>
      <c r="AG275" s="25" t="str">
        <f t="shared" si="15"/>
        <v>CL 40  SUR 27  141   san jose</v>
      </c>
      <c r="AH275" s="25" t="s">
        <v>61</v>
      </c>
      <c r="AI275" s="25" t="s">
        <v>61</v>
      </c>
      <c r="AO275" s="25">
        <v>6</v>
      </c>
      <c r="AP275" s="34">
        <v>42509</v>
      </c>
      <c r="AQ275" s="34">
        <v>42503</v>
      </c>
      <c r="AR275" s="46"/>
      <c r="AT275" s="25" t="s">
        <v>15</v>
      </c>
      <c r="AV275" s="38"/>
      <c r="AX275" s="38"/>
      <c r="AY275" s="38"/>
      <c r="BA275" s="38"/>
    </row>
    <row r="276" spans="1:53">
      <c r="A276" s="25" t="s">
        <v>10806</v>
      </c>
      <c r="B276" s="25">
        <v>368684</v>
      </c>
      <c r="D276" s="25" t="s">
        <v>3934</v>
      </c>
      <c r="G276" s="25" t="s">
        <v>10807</v>
      </c>
      <c r="H276" s="25" t="s">
        <v>2959</v>
      </c>
      <c r="S276" s="25" t="str">
        <f t="shared" si="14"/>
        <v xml:space="preserve">         </v>
      </c>
      <c r="T276" s="25" t="s">
        <v>61</v>
      </c>
      <c r="U276" s="25" t="s">
        <v>61</v>
      </c>
      <c r="V276" s="25" t="s">
        <v>4150</v>
      </c>
      <c r="AF276" s="25" t="s">
        <v>10808</v>
      </c>
      <c r="AG276" s="25" t="str">
        <f t="shared" si="15"/>
        <v xml:space="preserve">         la mina parte baja</v>
      </c>
      <c r="AH276" s="25" t="s">
        <v>61</v>
      </c>
      <c r="AI276" s="25" t="s">
        <v>61</v>
      </c>
      <c r="AO276" s="25">
        <v>6</v>
      </c>
      <c r="AP276" s="34">
        <v>42509</v>
      </c>
      <c r="AQ276" s="34">
        <v>42512</v>
      </c>
      <c r="AR276" s="46"/>
      <c r="AT276" s="25" t="s">
        <v>15</v>
      </c>
      <c r="AV276" s="38"/>
      <c r="AX276" s="38"/>
    </row>
    <row r="277" spans="1:53">
      <c r="A277" s="25" t="s">
        <v>10809</v>
      </c>
      <c r="B277" s="25">
        <v>375143</v>
      </c>
      <c r="G277" s="25" t="s">
        <v>10810</v>
      </c>
      <c r="H277" s="25" t="s">
        <v>2959</v>
      </c>
      <c r="R277" s="25" t="s">
        <v>10596</v>
      </c>
      <c r="S277" s="25" t="str">
        <f t="shared" si="14"/>
        <v xml:space="preserve">         Barrio Mesa </v>
      </c>
      <c r="T277" s="25" t="s">
        <v>61</v>
      </c>
      <c r="U277" s="25" t="s">
        <v>61</v>
      </c>
      <c r="V277" s="25" t="s">
        <v>10811</v>
      </c>
      <c r="W277" s="25" t="s">
        <v>80</v>
      </c>
      <c r="X277" s="25">
        <v>38</v>
      </c>
      <c r="Z277" s="25" t="s">
        <v>66</v>
      </c>
      <c r="AA277" s="25">
        <v>34</v>
      </c>
      <c r="AC277" s="25">
        <v>27</v>
      </c>
      <c r="AF277" s="25" t="s">
        <v>10640</v>
      </c>
      <c r="AG277" s="25" t="str">
        <f t="shared" si="15"/>
        <v>CL 38  SUR 34  27   barrio mesa</v>
      </c>
      <c r="AH277" s="25" t="s">
        <v>61</v>
      </c>
      <c r="AI277" s="25" t="s">
        <v>61</v>
      </c>
      <c r="AO277" s="25">
        <v>9</v>
      </c>
      <c r="AP277" s="34">
        <v>42509</v>
      </c>
      <c r="AQ277" s="34">
        <v>42440</v>
      </c>
      <c r="AR277" s="46"/>
      <c r="AT277" s="25" t="s">
        <v>15</v>
      </c>
      <c r="AV277" s="38"/>
      <c r="AX277" s="38"/>
    </row>
    <row r="278" spans="1:53">
      <c r="A278" s="25" t="s">
        <v>10812</v>
      </c>
      <c r="B278" s="25">
        <v>373933</v>
      </c>
      <c r="C278" s="25" t="s">
        <v>3591</v>
      </c>
      <c r="G278" s="25" t="s">
        <v>10813</v>
      </c>
      <c r="H278" s="25" t="s">
        <v>10814</v>
      </c>
      <c r="I278" s="25" t="s">
        <v>63</v>
      </c>
      <c r="J278" s="25">
        <v>40</v>
      </c>
      <c r="L278" s="25" t="s">
        <v>66</v>
      </c>
      <c r="M278" s="25">
        <v>48</v>
      </c>
      <c r="N278" s="25" t="s">
        <v>104</v>
      </c>
      <c r="O278" s="25">
        <v>28</v>
      </c>
      <c r="R278" s="25" t="s">
        <v>10815</v>
      </c>
      <c r="S278" s="25" t="str">
        <f t="shared" si="14"/>
        <v>KR 40  SUR 48 B 28   el trianon</v>
      </c>
      <c r="T278" s="25" t="s">
        <v>61</v>
      </c>
      <c r="U278" s="25">
        <v>3343250</v>
      </c>
      <c r="V278" s="25" t="s">
        <v>10816</v>
      </c>
      <c r="W278" s="25" t="s">
        <v>63</v>
      </c>
      <c r="X278" s="25">
        <v>40</v>
      </c>
      <c r="Z278" s="25" t="s">
        <v>66</v>
      </c>
      <c r="AA278" s="25">
        <v>48</v>
      </c>
      <c r="AB278" s="25" t="s">
        <v>104</v>
      </c>
      <c r="AC278" s="25">
        <v>28</v>
      </c>
      <c r="AF278" s="25" t="s">
        <v>10815</v>
      </c>
      <c r="AG278" s="25" t="str">
        <f t="shared" si="15"/>
        <v>KR 40  SUR 48 B 28   el trianon</v>
      </c>
      <c r="AH278" s="25" t="s">
        <v>61</v>
      </c>
      <c r="AI278" s="25" t="s">
        <v>61</v>
      </c>
      <c r="AO278" s="25">
        <v>7</v>
      </c>
      <c r="AP278" s="34">
        <v>42509</v>
      </c>
      <c r="AR278" s="46"/>
      <c r="AT278" s="25" t="s">
        <v>15</v>
      </c>
    </row>
    <row r="279" spans="1:53">
      <c r="A279" s="25" t="s">
        <v>10817</v>
      </c>
      <c r="B279" s="25">
        <v>366659</v>
      </c>
      <c r="C279" s="25" t="s">
        <v>3538</v>
      </c>
      <c r="G279" s="25" t="s">
        <v>10818</v>
      </c>
      <c r="H279" s="25" t="s">
        <v>3870</v>
      </c>
      <c r="S279" s="25" t="str">
        <f t="shared" si="14"/>
        <v xml:space="preserve">         </v>
      </c>
      <c r="T279" s="25" t="s">
        <v>61</v>
      </c>
      <c r="U279" s="25" t="s">
        <v>61</v>
      </c>
      <c r="V279" s="25" t="s">
        <v>10819</v>
      </c>
      <c r="W279" s="25" t="s">
        <v>289</v>
      </c>
      <c r="X279" s="25">
        <v>32</v>
      </c>
      <c r="Y279" s="25" t="s">
        <v>104</v>
      </c>
      <c r="Z279" s="25" t="s">
        <v>66</v>
      </c>
      <c r="AA279" s="25">
        <v>34</v>
      </c>
      <c r="AB279" s="25" t="s">
        <v>81</v>
      </c>
      <c r="AC279" s="25">
        <v>11</v>
      </c>
      <c r="AF279" s="25" t="s">
        <v>10703</v>
      </c>
      <c r="AG279" s="25" t="str">
        <f t="shared" si="15"/>
        <v>DG 32 B SUR 34 C 11   san mateo</v>
      </c>
      <c r="AH279" s="25" t="s">
        <v>61</v>
      </c>
      <c r="AI279" s="25" t="s">
        <v>61</v>
      </c>
      <c r="AP279" s="34">
        <v>42509</v>
      </c>
      <c r="AQ279" s="34">
        <v>42512</v>
      </c>
      <c r="AR279" s="46"/>
      <c r="AT279" s="25" t="s">
        <v>15</v>
      </c>
    </row>
    <row r="280" spans="1:53">
      <c r="A280" s="25" t="s">
        <v>10820</v>
      </c>
      <c r="B280" s="25">
        <v>387690</v>
      </c>
      <c r="D280" s="25" t="s">
        <v>101</v>
      </c>
      <c r="G280" s="25" t="s">
        <v>10821</v>
      </c>
      <c r="H280" s="25" t="s">
        <v>3366</v>
      </c>
      <c r="S280" s="25" t="str">
        <f t="shared" si="14"/>
        <v xml:space="preserve">         </v>
      </c>
      <c r="T280" s="25" t="s">
        <v>61</v>
      </c>
      <c r="U280" s="25" t="s">
        <v>61</v>
      </c>
      <c r="V280" s="25" t="s">
        <v>10822</v>
      </c>
      <c r="W280" s="25" t="s">
        <v>80</v>
      </c>
      <c r="X280" s="25">
        <v>39</v>
      </c>
      <c r="Z280" s="25" t="s">
        <v>66</v>
      </c>
      <c r="AA280" s="25">
        <v>45</v>
      </c>
      <c r="AC280" s="25">
        <v>4</v>
      </c>
      <c r="AF280" s="25" t="s">
        <v>10555</v>
      </c>
      <c r="AG280" s="25" t="str">
        <f t="shared" si="15"/>
        <v>CL 39  SUR 45  4   alcala</v>
      </c>
      <c r="AH280" s="25" t="s">
        <v>61</v>
      </c>
      <c r="AI280" s="25" t="s">
        <v>61</v>
      </c>
      <c r="AO280" s="25">
        <v>8</v>
      </c>
      <c r="AP280" s="34">
        <v>42509</v>
      </c>
      <c r="AQ280" s="34">
        <v>42506</v>
      </c>
      <c r="AR280" s="46"/>
      <c r="AT280" s="25" t="s">
        <v>15</v>
      </c>
    </row>
    <row r="281" spans="1:53">
      <c r="A281" s="25" t="s">
        <v>10823</v>
      </c>
      <c r="B281" s="25">
        <v>387691</v>
      </c>
      <c r="D281" s="25" t="s">
        <v>101</v>
      </c>
      <c r="G281" s="25" t="s">
        <v>10824</v>
      </c>
      <c r="H281" s="25" t="s">
        <v>3366</v>
      </c>
      <c r="S281" s="25" t="str">
        <f t="shared" si="14"/>
        <v xml:space="preserve">         </v>
      </c>
      <c r="T281" s="25" t="s">
        <v>61</v>
      </c>
      <c r="U281" s="25" t="s">
        <v>61</v>
      </c>
      <c r="V281" s="25" t="s">
        <v>10825</v>
      </c>
      <c r="W281" s="25" t="s">
        <v>63</v>
      </c>
      <c r="X281" s="25">
        <v>46</v>
      </c>
      <c r="Y281" s="25" t="s">
        <v>83</v>
      </c>
      <c r="Z281" s="25" t="s">
        <v>66</v>
      </c>
      <c r="AA281" s="25">
        <v>39</v>
      </c>
      <c r="AC281" s="25">
        <v>89</v>
      </c>
      <c r="AF281" s="25" t="s">
        <v>10555</v>
      </c>
      <c r="AG281" s="25" t="str">
        <f t="shared" si="15"/>
        <v>KR 46 A SUR 39  89   alcala</v>
      </c>
      <c r="AH281" s="25" t="s">
        <v>61</v>
      </c>
      <c r="AI281" s="25" t="s">
        <v>61</v>
      </c>
      <c r="AO281" s="25">
        <v>8</v>
      </c>
      <c r="AP281" s="34">
        <v>42509</v>
      </c>
      <c r="AQ281" s="34">
        <v>42506</v>
      </c>
      <c r="AR281" s="46"/>
      <c r="AT281" s="25" t="s">
        <v>15</v>
      </c>
      <c r="AV281" s="38"/>
      <c r="AX281" s="38"/>
    </row>
    <row r="282" spans="1:53">
      <c r="A282" s="25" t="s">
        <v>10826</v>
      </c>
      <c r="B282" s="25">
        <v>387876</v>
      </c>
      <c r="C282" s="25" t="s">
        <v>3538</v>
      </c>
      <c r="G282" s="25" t="s">
        <v>10827</v>
      </c>
      <c r="H282" s="25" t="s">
        <v>10828</v>
      </c>
      <c r="Q282" s="25">
        <v>6</v>
      </c>
      <c r="R282" s="25" t="s">
        <v>10829</v>
      </c>
      <c r="S282" s="25" t="str">
        <f t="shared" si="14"/>
        <v xml:space="preserve">        6 Parcelación Tres Corrientes</v>
      </c>
      <c r="T282" s="25" t="s">
        <v>61</v>
      </c>
      <c r="U282" s="25">
        <v>3127911714</v>
      </c>
      <c r="V282" s="25" t="s">
        <v>10830</v>
      </c>
      <c r="AE282" s="25" t="s">
        <v>10831</v>
      </c>
      <c r="AG282" s="25" t="str">
        <f t="shared" si="15"/>
        <v xml:space="preserve">        lote 5 Parcelación Tres corrientes </v>
      </c>
      <c r="AH282" s="25" t="s">
        <v>61</v>
      </c>
      <c r="AI282" s="25">
        <v>3182632244</v>
      </c>
      <c r="AO282" s="25">
        <v>13</v>
      </c>
      <c r="AP282" s="34">
        <v>42479</v>
      </c>
      <c r="AQ282" s="34">
        <v>42506</v>
      </c>
      <c r="AR282" s="46"/>
      <c r="AT282" s="25" t="s">
        <v>15</v>
      </c>
    </row>
    <row r="283" spans="1:53">
      <c r="A283" s="25" t="s">
        <v>10832</v>
      </c>
      <c r="B283" s="25">
        <v>387930</v>
      </c>
      <c r="D283" s="25" t="s">
        <v>101</v>
      </c>
      <c r="G283" s="25" t="s">
        <v>10833</v>
      </c>
      <c r="H283" s="25" t="s">
        <v>10834</v>
      </c>
      <c r="S283" s="25" t="str">
        <f t="shared" si="14"/>
        <v xml:space="preserve">         </v>
      </c>
      <c r="T283" s="25">
        <v>1037672143</v>
      </c>
      <c r="U283" s="25">
        <v>5596930</v>
      </c>
      <c r="V283" s="25" t="s">
        <v>10835</v>
      </c>
      <c r="W283" s="25" t="s">
        <v>80</v>
      </c>
      <c r="X283" s="25">
        <v>41</v>
      </c>
      <c r="Z283" s="25" t="s">
        <v>66</v>
      </c>
      <c r="AA283" s="25" t="s">
        <v>10836</v>
      </c>
      <c r="AC283" s="25">
        <v>45</v>
      </c>
      <c r="AG283" s="25" t="str">
        <f t="shared" si="15"/>
        <v xml:space="preserve">CL 41  SUR Cra  45   </v>
      </c>
      <c r="AH283" s="25" t="s">
        <v>61</v>
      </c>
      <c r="AI283" s="25" t="s">
        <v>61</v>
      </c>
      <c r="AO283" s="25">
        <v>6</v>
      </c>
      <c r="AP283" s="34">
        <v>42513</v>
      </c>
      <c r="AQ283" s="34">
        <v>42520</v>
      </c>
      <c r="AR283" s="46"/>
      <c r="AT283" s="25" t="s">
        <v>15</v>
      </c>
    </row>
    <row r="284" spans="1:53">
      <c r="A284" s="25" t="s">
        <v>10837</v>
      </c>
      <c r="B284" s="25">
        <v>387929</v>
      </c>
      <c r="D284" s="25" t="s">
        <v>58</v>
      </c>
      <c r="G284" s="25" t="s">
        <v>10838</v>
      </c>
      <c r="H284" s="25" t="s">
        <v>231</v>
      </c>
      <c r="S284" s="25" t="str">
        <f t="shared" si="14"/>
        <v xml:space="preserve">         </v>
      </c>
      <c r="T284" s="25" t="s">
        <v>61</v>
      </c>
      <c r="U284" s="25" t="s">
        <v>61</v>
      </c>
      <c r="V284" s="25" t="s">
        <v>2601</v>
      </c>
      <c r="W284" s="25" t="s">
        <v>63</v>
      </c>
      <c r="X284" s="25">
        <v>46</v>
      </c>
      <c r="Y284" s="25" t="s">
        <v>83</v>
      </c>
      <c r="AA284" s="25" t="s">
        <v>10839</v>
      </c>
      <c r="AC284" s="25">
        <v>44</v>
      </c>
      <c r="AF284" s="25" t="s">
        <v>10840</v>
      </c>
      <c r="AG284" s="25" t="str">
        <f t="shared" si="15"/>
        <v>KR 46 A  Calle  44   Bandera Roja</v>
      </c>
      <c r="AH284" s="25" t="s">
        <v>61</v>
      </c>
      <c r="AI284" s="25" t="s">
        <v>61</v>
      </c>
      <c r="AO284" s="25">
        <v>8</v>
      </c>
      <c r="AP284" s="34">
        <v>42513</v>
      </c>
      <c r="AQ284" s="34">
        <v>42529</v>
      </c>
      <c r="AR284" s="46"/>
      <c r="AT284" s="25" t="s">
        <v>15</v>
      </c>
      <c r="AV284" s="38"/>
      <c r="AX284" s="38"/>
    </row>
    <row r="285" spans="1:53">
      <c r="A285" s="25" t="s">
        <v>10841</v>
      </c>
      <c r="B285" s="25">
        <v>387875</v>
      </c>
      <c r="C285" s="25" t="s">
        <v>94</v>
      </c>
      <c r="G285" s="25" t="s">
        <v>10842</v>
      </c>
      <c r="H285" s="25" t="s">
        <v>10843</v>
      </c>
      <c r="R285" s="25" t="s">
        <v>10844</v>
      </c>
      <c r="S285" s="25" t="str">
        <f t="shared" si="14"/>
        <v xml:space="preserve">         Calle 37 b sur # 27 a 71</v>
      </c>
      <c r="T285" s="25" t="s">
        <v>61</v>
      </c>
      <c r="U285" s="25" t="s">
        <v>61</v>
      </c>
      <c r="V285" s="25" t="s">
        <v>10845</v>
      </c>
      <c r="AF285" s="25" t="s">
        <v>10846</v>
      </c>
      <c r="AG285" s="25" t="str">
        <f t="shared" si="15"/>
        <v xml:space="preserve">         Calle 37 B sur # 27 a 45</v>
      </c>
      <c r="AH285" s="25" t="s">
        <v>61</v>
      </c>
      <c r="AI285" s="25" t="s">
        <v>61</v>
      </c>
      <c r="AO285" s="25">
        <v>5</v>
      </c>
      <c r="AP285" s="34">
        <v>42513</v>
      </c>
      <c r="AQ285" s="34">
        <v>42529</v>
      </c>
      <c r="AR285" s="46"/>
      <c r="AT285" s="25" t="s">
        <v>15</v>
      </c>
      <c r="AV285" s="38"/>
      <c r="AX285" s="38"/>
    </row>
    <row r="286" spans="1:53">
      <c r="A286" s="25" t="s">
        <v>10847</v>
      </c>
      <c r="B286" s="25">
        <v>388140</v>
      </c>
      <c r="D286" s="25" t="s">
        <v>101</v>
      </c>
      <c r="G286" s="25" t="s">
        <v>10848</v>
      </c>
      <c r="H286" s="25" t="s">
        <v>3366</v>
      </c>
      <c r="S286" s="25" t="str">
        <f t="shared" si="14"/>
        <v xml:space="preserve">         </v>
      </c>
      <c r="T286" s="25" t="s">
        <v>61</v>
      </c>
      <c r="U286" s="25" t="s">
        <v>61</v>
      </c>
      <c r="V286" s="25" t="s">
        <v>10849</v>
      </c>
      <c r="AF286" s="25" t="s">
        <v>10850</v>
      </c>
      <c r="AG286" s="25" t="str">
        <f t="shared" ref="AG286:AG296" si="16">CONCATENATE(W286," ",X286," ",Y286," ",Z286," ",AA286," ",AB286," ",AC286," ",AD286," ",AE286," ",AF286)</f>
        <v xml:space="preserve">         Kilometro 75 # 45 ff 69</v>
      </c>
      <c r="AH286" s="25" t="s">
        <v>61</v>
      </c>
      <c r="AI286" s="25" t="s">
        <v>61</v>
      </c>
      <c r="AO286" s="25">
        <v>12</v>
      </c>
      <c r="AP286" s="34">
        <v>42513</v>
      </c>
      <c r="AQ286" s="34">
        <v>42564</v>
      </c>
      <c r="AR286" s="46"/>
      <c r="AT286" s="25" t="s">
        <v>15</v>
      </c>
      <c r="AV286" s="38"/>
      <c r="AX286" s="38"/>
    </row>
    <row r="287" spans="1:53">
      <c r="A287" s="25" t="s">
        <v>10851</v>
      </c>
      <c r="B287" s="25">
        <v>388139</v>
      </c>
      <c r="D287" s="25" t="s">
        <v>101</v>
      </c>
      <c r="G287" s="25" t="s">
        <v>10848</v>
      </c>
      <c r="H287" s="25" t="s">
        <v>3366</v>
      </c>
      <c r="S287" s="25" t="str">
        <f t="shared" si="14"/>
        <v xml:space="preserve">         </v>
      </c>
      <c r="T287" s="25" t="s">
        <v>61</v>
      </c>
      <c r="U287" s="25" t="s">
        <v>61</v>
      </c>
      <c r="V287" s="25" t="s">
        <v>10852</v>
      </c>
      <c r="AF287" s="25" t="s">
        <v>10853</v>
      </c>
      <c r="AG287" s="25" t="str">
        <f t="shared" si="16"/>
        <v xml:space="preserve">         Trav 34 sur # 31 - 20</v>
      </c>
      <c r="AH287" s="25" t="s">
        <v>61</v>
      </c>
      <c r="AI287" s="25">
        <v>2703395</v>
      </c>
      <c r="AO287" s="25">
        <v>9</v>
      </c>
      <c r="AP287" s="34">
        <v>42513</v>
      </c>
      <c r="AQ287" s="34">
        <v>42459</v>
      </c>
      <c r="AR287" s="46"/>
      <c r="AT287" s="25" t="s">
        <v>15</v>
      </c>
      <c r="AV287" s="38"/>
      <c r="AX287" s="38"/>
    </row>
    <row r="288" spans="1:53">
      <c r="A288" s="25" t="s">
        <v>10854</v>
      </c>
      <c r="B288" s="25">
        <v>388141</v>
      </c>
      <c r="D288" s="25" t="s">
        <v>101</v>
      </c>
      <c r="G288" s="25" t="s">
        <v>10848</v>
      </c>
      <c r="H288" s="25" t="s">
        <v>3366</v>
      </c>
      <c r="S288" s="25" t="str">
        <f t="shared" si="14"/>
        <v xml:space="preserve">         </v>
      </c>
      <c r="T288" s="25" t="s">
        <v>61</v>
      </c>
      <c r="U288" s="25" t="s">
        <v>61</v>
      </c>
      <c r="V288" s="25" t="s">
        <v>10855</v>
      </c>
      <c r="AF288" s="25" t="s">
        <v>10856</v>
      </c>
      <c r="AG288" s="25" t="str">
        <f t="shared" si="16"/>
        <v xml:space="preserve">         Trans. 33 b sur 39 - 67</v>
      </c>
      <c r="AH288" s="25" t="s">
        <v>61</v>
      </c>
      <c r="AI288" s="25" t="s">
        <v>61</v>
      </c>
      <c r="AO288" s="25">
        <v>9</v>
      </c>
      <c r="AP288" s="34">
        <v>42513</v>
      </c>
      <c r="AQ288" s="34">
        <v>42440</v>
      </c>
      <c r="AR288" s="46"/>
      <c r="AT288" s="25" t="s">
        <v>15</v>
      </c>
      <c r="AV288" s="38"/>
      <c r="AX288" s="38"/>
    </row>
    <row r="289" spans="1:50">
      <c r="A289" s="25" t="s">
        <v>10857</v>
      </c>
      <c r="B289" s="25">
        <v>388142</v>
      </c>
      <c r="D289" s="25" t="s">
        <v>101</v>
      </c>
      <c r="G289" s="25" t="s">
        <v>10848</v>
      </c>
      <c r="H289" s="25" t="s">
        <v>3366</v>
      </c>
      <c r="S289" s="25" t="str">
        <f t="shared" si="14"/>
        <v xml:space="preserve">         </v>
      </c>
      <c r="T289" s="25" t="s">
        <v>61</v>
      </c>
      <c r="U289" s="25" t="s">
        <v>61</v>
      </c>
      <c r="V289" s="25" t="s">
        <v>10858</v>
      </c>
      <c r="AF289" s="25" t="s">
        <v>10859</v>
      </c>
      <c r="AG289" s="25" t="str">
        <f t="shared" si="16"/>
        <v xml:space="preserve">         Trasnv. 36 a sur # 29-132</v>
      </c>
      <c r="AH289" s="25" t="s">
        <v>61</v>
      </c>
      <c r="AI289" s="25" t="s">
        <v>61</v>
      </c>
      <c r="AO289" s="25">
        <v>9</v>
      </c>
      <c r="AP289" s="34">
        <v>42513</v>
      </c>
      <c r="AQ289" s="34">
        <v>42431</v>
      </c>
      <c r="AR289" s="46"/>
      <c r="AT289" s="25" t="s">
        <v>15</v>
      </c>
      <c r="AV289" s="38"/>
      <c r="AX289" s="38"/>
    </row>
    <row r="290" spans="1:50">
      <c r="A290" s="25" t="s">
        <v>10860</v>
      </c>
      <c r="B290" s="25">
        <v>388143</v>
      </c>
      <c r="D290" s="25" t="s">
        <v>101</v>
      </c>
      <c r="G290" s="25" t="s">
        <v>10848</v>
      </c>
      <c r="H290" s="25" t="s">
        <v>3366</v>
      </c>
      <c r="S290" s="25" t="str">
        <f t="shared" si="14"/>
        <v xml:space="preserve">         </v>
      </c>
      <c r="T290" s="25" t="s">
        <v>61</v>
      </c>
      <c r="U290" s="25" t="s">
        <v>61</v>
      </c>
      <c r="V290" s="25" t="s">
        <v>10861</v>
      </c>
      <c r="AF290" s="25" t="s">
        <v>10862</v>
      </c>
      <c r="AG290" s="25" t="str">
        <f t="shared" si="16"/>
        <v xml:space="preserve">         Calle 39 sur # 34 a 17</v>
      </c>
      <c r="AH290" s="25" t="s">
        <v>61</v>
      </c>
      <c r="AI290" s="25" t="s">
        <v>61</v>
      </c>
      <c r="AO290" s="25">
        <v>9</v>
      </c>
      <c r="AP290" s="34">
        <v>42513</v>
      </c>
      <c r="AQ290" s="34">
        <v>42513</v>
      </c>
      <c r="AR290" s="46"/>
      <c r="AT290" s="25" t="s">
        <v>15</v>
      </c>
      <c r="AV290" s="38"/>
      <c r="AX290" s="38"/>
    </row>
    <row r="291" spans="1:50">
      <c r="A291" s="25" t="s">
        <v>10863</v>
      </c>
      <c r="B291" s="25">
        <v>388144</v>
      </c>
      <c r="D291" s="25" t="s">
        <v>101</v>
      </c>
      <c r="G291" s="25" t="s">
        <v>10848</v>
      </c>
      <c r="H291" s="25" t="s">
        <v>3366</v>
      </c>
      <c r="S291" s="25" t="str">
        <f t="shared" si="14"/>
        <v xml:space="preserve">         </v>
      </c>
      <c r="T291" s="25" t="s">
        <v>61</v>
      </c>
      <c r="U291" s="25" t="s">
        <v>61</v>
      </c>
      <c r="V291" s="25" t="s">
        <v>10864</v>
      </c>
      <c r="AF291" s="25" t="s">
        <v>10640</v>
      </c>
      <c r="AG291" s="25" t="str">
        <f t="shared" si="16"/>
        <v xml:space="preserve">         barrio mesa</v>
      </c>
      <c r="AH291" s="25" t="s">
        <v>61</v>
      </c>
      <c r="AI291" s="25" t="s">
        <v>61</v>
      </c>
      <c r="AO291" s="25">
        <v>9</v>
      </c>
      <c r="AP291" s="34">
        <v>42513</v>
      </c>
      <c r="AQ291" s="34">
        <v>42446</v>
      </c>
      <c r="AR291" s="46"/>
      <c r="AT291" s="25" t="s">
        <v>15</v>
      </c>
      <c r="AV291" s="38"/>
      <c r="AX291" s="38"/>
    </row>
    <row r="292" spans="1:50">
      <c r="A292" s="25" t="s">
        <v>10865</v>
      </c>
      <c r="B292" s="25">
        <v>387817</v>
      </c>
      <c r="D292" s="25" t="s">
        <v>101</v>
      </c>
      <c r="G292" s="25" t="s">
        <v>10848</v>
      </c>
      <c r="H292" s="25" t="s">
        <v>3366</v>
      </c>
      <c r="S292" s="25" t="str">
        <f t="shared" si="14"/>
        <v xml:space="preserve">         </v>
      </c>
      <c r="T292" s="25" t="s">
        <v>61</v>
      </c>
      <c r="U292" s="25" t="s">
        <v>61</v>
      </c>
      <c r="V292" s="25" t="s">
        <v>10866</v>
      </c>
      <c r="AF292" s="25" t="s">
        <v>10867</v>
      </c>
      <c r="AG292" s="25" t="str">
        <f t="shared" si="16"/>
        <v xml:space="preserve">         Trasv. 34 dd sur # 33-32</v>
      </c>
      <c r="AH292" s="25" t="s">
        <v>61</v>
      </c>
      <c r="AI292" s="25" t="s">
        <v>61</v>
      </c>
      <c r="AO292" s="25">
        <v>9</v>
      </c>
      <c r="AP292" s="34">
        <v>42513</v>
      </c>
      <c r="AQ292" s="34">
        <v>42509</v>
      </c>
      <c r="AR292" s="46"/>
      <c r="AT292" s="25" t="s">
        <v>15</v>
      </c>
      <c r="AV292" s="38"/>
      <c r="AX292" s="38"/>
    </row>
    <row r="293" spans="1:50">
      <c r="A293" s="25" t="s">
        <v>10868</v>
      </c>
      <c r="B293" s="25">
        <v>388299</v>
      </c>
      <c r="D293" s="25" t="s">
        <v>101</v>
      </c>
      <c r="G293" s="25" t="s">
        <v>10848</v>
      </c>
      <c r="H293" s="25" t="s">
        <v>3366</v>
      </c>
      <c r="S293" s="25" t="str">
        <f t="shared" si="14"/>
        <v xml:space="preserve">         </v>
      </c>
      <c r="T293" s="25" t="s">
        <v>61</v>
      </c>
      <c r="U293" s="25" t="s">
        <v>61</v>
      </c>
      <c r="V293" s="25" t="s">
        <v>10869</v>
      </c>
      <c r="AF293" s="25" t="s">
        <v>10870</v>
      </c>
      <c r="AG293" s="25" t="str">
        <f t="shared" si="16"/>
        <v xml:space="preserve">         Cra. 34 # 38 sur 50</v>
      </c>
      <c r="AH293" s="25" t="s">
        <v>61</v>
      </c>
      <c r="AI293" s="25" t="s">
        <v>61</v>
      </c>
      <c r="AO293" s="25">
        <v>9</v>
      </c>
      <c r="AP293" s="34">
        <v>42513</v>
      </c>
      <c r="AQ293" s="34">
        <v>42446</v>
      </c>
      <c r="AR293" s="46"/>
      <c r="AT293" s="25" t="s">
        <v>15</v>
      </c>
      <c r="AV293" s="38"/>
      <c r="AX293" s="38"/>
    </row>
    <row r="294" spans="1:50">
      <c r="A294" s="25" t="s">
        <v>10871</v>
      </c>
      <c r="B294" s="25">
        <v>388298</v>
      </c>
      <c r="D294" s="25" t="s">
        <v>101</v>
      </c>
      <c r="G294" s="25" t="s">
        <v>10848</v>
      </c>
      <c r="H294" s="25" t="s">
        <v>3366</v>
      </c>
      <c r="S294" s="25" t="str">
        <f t="shared" si="14"/>
        <v xml:space="preserve">         </v>
      </c>
      <c r="T294" s="25" t="s">
        <v>61</v>
      </c>
      <c r="U294" s="25" t="s">
        <v>61</v>
      </c>
      <c r="V294" s="25" t="s">
        <v>10872</v>
      </c>
      <c r="AF294" s="25" t="s">
        <v>10873</v>
      </c>
      <c r="AG294" s="25" t="str">
        <f t="shared" si="16"/>
        <v xml:space="preserve">         Calle 39 sur # 35-15</v>
      </c>
      <c r="AH294" s="25" t="s">
        <v>61</v>
      </c>
      <c r="AI294" s="25" t="s">
        <v>61</v>
      </c>
      <c r="AO294" s="25">
        <v>9</v>
      </c>
      <c r="AP294" s="34">
        <v>42513</v>
      </c>
      <c r="AQ294" s="34">
        <v>42446</v>
      </c>
      <c r="AR294" s="46"/>
      <c r="AT294" s="25" t="s">
        <v>15</v>
      </c>
      <c r="AV294" s="38"/>
      <c r="AX294" s="38"/>
    </row>
    <row r="295" spans="1:50">
      <c r="A295" s="25" t="s">
        <v>10874</v>
      </c>
      <c r="B295" s="25">
        <v>388297</v>
      </c>
      <c r="D295" s="25" t="s">
        <v>101</v>
      </c>
      <c r="G295" s="25" t="s">
        <v>10848</v>
      </c>
      <c r="H295" s="25" t="s">
        <v>3366</v>
      </c>
      <c r="S295" s="25" t="str">
        <f t="shared" ref="S295:S360" si="17">CONCATENATE(I295," ",J295," ",K295," ",L295," ",M295," ",N295," ",O295," ",P295," ",Q295," ",R295)</f>
        <v xml:space="preserve">         </v>
      </c>
      <c r="T295" s="25" t="s">
        <v>61</v>
      </c>
      <c r="U295" s="25" t="s">
        <v>61</v>
      </c>
      <c r="V295" s="25" t="s">
        <v>10875</v>
      </c>
      <c r="AF295" s="25" t="s">
        <v>10876</v>
      </c>
      <c r="AG295" s="25" t="str">
        <f t="shared" si="16"/>
        <v xml:space="preserve">         Cra 43 con trans. 35 sur</v>
      </c>
      <c r="AH295" s="25" t="s">
        <v>61</v>
      </c>
      <c r="AI295" s="25" t="s">
        <v>61</v>
      </c>
      <c r="AO295" s="25">
        <v>9</v>
      </c>
      <c r="AP295" s="34">
        <v>42513</v>
      </c>
      <c r="AQ295" s="34">
        <v>42459</v>
      </c>
      <c r="AR295" s="46"/>
      <c r="AT295" s="25" t="s">
        <v>15</v>
      </c>
      <c r="AV295" s="38"/>
      <c r="AX295" s="38"/>
    </row>
    <row r="296" spans="1:50">
      <c r="A296" s="25" t="s">
        <v>10877</v>
      </c>
      <c r="B296" s="25">
        <v>388296</v>
      </c>
      <c r="D296" s="25" t="s">
        <v>101</v>
      </c>
      <c r="G296" s="25" t="s">
        <v>10848</v>
      </c>
      <c r="H296" s="25" t="s">
        <v>3366</v>
      </c>
      <c r="S296" s="25" t="str">
        <f t="shared" si="17"/>
        <v xml:space="preserve">         </v>
      </c>
      <c r="T296" s="25" t="s">
        <v>61</v>
      </c>
      <c r="U296" s="25" t="s">
        <v>61</v>
      </c>
      <c r="V296" s="25" t="s">
        <v>10878</v>
      </c>
      <c r="AF296" s="25" t="s">
        <v>10879</v>
      </c>
      <c r="AG296" s="25" t="str">
        <f t="shared" si="16"/>
        <v xml:space="preserve">         Trav. 34 bb sur # 32 c 19</v>
      </c>
      <c r="AH296" s="25" t="s">
        <v>61</v>
      </c>
      <c r="AI296" s="25" t="s">
        <v>61</v>
      </c>
      <c r="AO296" s="25">
        <v>9</v>
      </c>
      <c r="AP296" s="34">
        <v>42513</v>
      </c>
      <c r="AQ296" s="34">
        <v>42440</v>
      </c>
      <c r="AR296" s="46"/>
      <c r="AT296" s="25" t="s">
        <v>15</v>
      </c>
      <c r="AV296" s="38"/>
      <c r="AX296" s="38"/>
    </row>
    <row r="297" spans="1:50">
      <c r="A297" s="25" t="s">
        <v>10880</v>
      </c>
      <c r="B297" s="25">
        <v>387720</v>
      </c>
      <c r="C297" s="25" t="s">
        <v>94</v>
      </c>
      <c r="G297" s="25" t="s">
        <v>10881</v>
      </c>
      <c r="H297" s="25" t="s">
        <v>3366</v>
      </c>
      <c r="S297" s="25" t="str">
        <f t="shared" si="17"/>
        <v xml:space="preserve">         </v>
      </c>
      <c r="T297" s="25" t="s">
        <v>61</v>
      </c>
      <c r="U297" s="25" t="s">
        <v>61</v>
      </c>
      <c r="V297" s="25" t="s">
        <v>10882</v>
      </c>
      <c r="AF297" s="25" t="s">
        <v>10883</v>
      </c>
      <c r="AG297" s="25" t="str">
        <f t="shared" si="15"/>
        <v xml:space="preserve">         Calle 39 d sur # 24 d 36</v>
      </c>
      <c r="AH297" s="25" t="s">
        <v>61</v>
      </c>
      <c r="AI297" s="25" t="s">
        <v>61</v>
      </c>
      <c r="AO297" s="25">
        <v>5</v>
      </c>
      <c r="AP297" s="34">
        <v>42513</v>
      </c>
      <c r="AQ297" s="34">
        <v>42431</v>
      </c>
      <c r="AR297" s="46"/>
      <c r="AT297" s="25" t="s">
        <v>15</v>
      </c>
    </row>
    <row r="298" spans="1:50">
      <c r="A298" s="25" t="s">
        <v>10884</v>
      </c>
      <c r="B298" s="25">
        <v>388149</v>
      </c>
      <c r="D298" s="25" t="s">
        <v>101</v>
      </c>
      <c r="G298" s="25" t="s">
        <v>10848</v>
      </c>
      <c r="H298" s="25" t="s">
        <v>3366</v>
      </c>
      <c r="S298" s="25" t="str">
        <f t="shared" si="17"/>
        <v xml:space="preserve">         </v>
      </c>
      <c r="T298" s="25" t="s">
        <v>61</v>
      </c>
      <c r="U298" s="25" t="s">
        <v>61</v>
      </c>
      <c r="V298" s="25" t="s">
        <v>10885</v>
      </c>
      <c r="AF298" s="25" t="s">
        <v>10886</v>
      </c>
      <c r="AG298" s="25" t="str">
        <f t="shared" si="15"/>
        <v xml:space="preserve">         Tranv. 32 Sur # 32 - 52</v>
      </c>
      <c r="AH298" s="25" t="s">
        <v>61</v>
      </c>
      <c r="AI298" s="25" t="s">
        <v>61</v>
      </c>
      <c r="AO298" s="25">
        <v>9</v>
      </c>
      <c r="AP298" s="34">
        <v>42514</v>
      </c>
      <c r="AQ298" s="34">
        <v>42513</v>
      </c>
      <c r="AR298" s="46"/>
      <c r="AT298" s="25" t="s">
        <v>15</v>
      </c>
      <c r="AV298" s="38"/>
      <c r="AX298" s="38"/>
    </row>
    <row r="299" spans="1:50">
      <c r="A299" s="25" t="s">
        <v>10887</v>
      </c>
      <c r="B299" s="25">
        <v>388280</v>
      </c>
      <c r="D299" s="25" t="s">
        <v>101</v>
      </c>
      <c r="G299" s="25" t="s">
        <v>10848</v>
      </c>
      <c r="H299" s="25" t="s">
        <v>3366</v>
      </c>
      <c r="S299" s="25" t="str">
        <f t="shared" si="17"/>
        <v xml:space="preserve">         </v>
      </c>
      <c r="T299" s="25" t="s">
        <v>61</v>
      </c>
      <c r="U299" s="25" t="s">
        <v>61</v>
      </c>
      <c r="V299" s="25" t="s">
        <v>10888</v>
      </c>
      <c r="AF299" s="25" t="s">
        <v>10889</v>
      </c>
      <c r="AG299" s="25" t="str">
        <f t="shared" ref="AG299:AG314" si="18">CONCATENATE(W299," ",X299," ",Y299," ",Z299," ",AA299," ",AB299," ",AC299," ",AD299," ",AE299," ",AF299)</f>
        <v xml:space="preserve">         Cra 43 # 32 sur 07</v>
      </c>
      <c r="AH299" s="25" t="s">
        <v>61</v>
      </c>
      <c r="AI299" s="25" t="s">
        <v>61</v>
      </c>
      <c r="AO299" s="25">
        <v>9</v>
      </c>
      <c r="AP299" s="34">
        <v>42514</v>
      </c>
      <c r="AQ299" s="34">
        <v>42511</v>
      </c>
      <c r="AR299" s="46"/>
      <c r="AT299" s="25" t="s">
        <v>15</v>
      </c>
      <c r="AV299" s="38"/>
      <c r="AX299" s="38"/>
    </row>
    <row r="300" spans="1:50">
      <c r="A300" s="25" t="s">
        <v>10890</v>
      </c>
      <c r="B300" s="25">
        <v>388281</v>
      </c>
      <c r="D300" s="25" t="s">
        <v>101</v>
      </c>
      <c r="G300" s="25" t="s">
        <v>10848</v>
      </c>
      <c r="H300" s="25" t="s">
        <v>3366</v>
      </c>
      <c r="S300" s="25" t="str">
        <f t="shared" si="17"/>
        <v xml:space="preserve">         </v>
      </c>
      <c r="T300" s="25" t="s">
        <v>61</v>
      </c>
      <c r="U300" s="25" t="s">
        <v>61</v>
      </c>
      <c r="V300" s="25" t="s">
        <v>10891</v>
      </c>
      <c r="AF300" s="25" t="s">
        <v>10892</v>
      </c>
      <c r="AG300" s="25" t="str">
        <f t="shared" si="18"/>
        <v xml:space="preserve">         Iglesia Santa Barbara.</v>
      </c>
      <c r="AH300" s="25" t="s">
        <v>61</v>
      </c>
      <c r="AI300" s="25" t="s">
        <v>61</v>
      </c>
      <c r="AO300" s="25">
        <v>9</v>
      </c>
      <c r="AP300" s="34">
        <v>42514</v>
      </c>
      <c r="AQ300" s="34">
        <v>43615</v>
      </c>
      <c r="AR300" s="46"/>
      <c r="AT300" s="25" t="s">
        <v>15</v>
      </c>
      <c r="AV300" s="38"/>
      <c r="AX300" s="38"/>
    </row>
    <row r="301" spans="1:50">
      <c r="A301" s="25" t="s">
        <v>10893</v>
      </c>
      <c r="B301" s="25">
        <v>388282</v>
      </c>
      <c r="D301" s="25" t="s">
        <v>101</v>
      </c>
      <c r="G301" s="25" t="s">
        <v>10848</v>
      </c>
      <c r="H301" s="25" t="s">
        <v>3366</v>
      </c>
      <c r="S301" s="25" t="str">
        <f t="shared" si="17"/>
        <v xml:space="preserve">         </v>
      </c>
      <c r="T301" s="25" t="s">
        <v>61</v>
      </c>
      <c r="U301" s="25" t="s">
        <v>61</v>
      </c>
      <c r="V301" s="25" t="s">
        <v>10894</v>
      </c>
      <c r="AF301" s="25" t="s">
        <v>10892</v>
      </c>
      <c r="AG301" s="25" t="str">
        <f t="shared" si="18"/>
        <v xml:space="preserve">         Iglesia Santa Barbara.</v>
      </c>
      <c r="AH301" s="25" t="s">
        <v>61</v>
      </c>
      <c r="AI301" s="25" t="s">
        <v>61</v>
      </c>
      <c r="AO301" s="25">
        <v>9</v>
      </c>
      <c r="AP301" s="34">
        <v>42514</v>
      </c>
      <c r="AQ301" s="34">
        <v>42515</v>
      </c>
      <c r="AR301" s="46"/>
      <c r="AT301" s="25" t="s">
        <v>15</v>
      </c>
      <c r="AV301" s="38"/>
      <c r="AX301" s="38"/>
    </row>
    <row r="302" spans="1:50">
      <c r="A302" s="25" t="s">
        <v>10895</v>
      </c>
      <c r="B302" s="25">
        <v>388283</v>
      </c>
      <c r="D302" s="25" t="s">
        <v>101</v>
      </c>
      <c r="G302" s="25" t="s">
        <v>10848</v>
      </c>
      <c r="H302" s="25" t="s">
        <v>3366</v>
      </c>
      <c r="S302" s="25" t="str">
        <f t="shared" si="17"/>
        <v xml:space="preserve">         </v>
      </c>
      <c r="T302" s="25" t="s">
        <v>61</v>
      </c>
      <c r="U302" s="25" t="s">
        <v>61</v>
      </c>
      <c r="V302" s="25" t="s">
        <v>10896</v>
      </c>
      <c r="AF302" s="25" t="s">
        <v>211</v>
      </c>
      <c r="AG302" s="25" t="str">
        <f t="shared" si="18"/>
        <v xml:space="preserve">         Mesa</v>
      </c>
      <c r="AH302" s="25" t="s">
        <v>61</v>
      </c>
      <c r="AI302" s="25" t="s">
        <v>61</v>
      </c>
      <c r="AO302" s="25">
        <v>9</v>
      </c>
      <c r="AP302" s="34">
        <v>42514</v>
      </c>
      <c r="AQ302" s="34">
        <v>43615</v>
      </c>
      <c r="AR302" s="46"/>
      <c r="AT302" s="25" t="s">
        <v>15</v>
      </c>
      <c r="AV302" s="38"/>
      <c r="AX302" s="38"/>
    </row>
    <row r="303" spans="1:50">
      <c r="A303" s="25" t="s">
        <v>10897</v>
      </c>
      <c r="B303" s="25">
        <v>388284</v>
      </c>
      <c r="D303" s="25" t="s">
        <v>101</v>
      </c>
      <c r="G303" s="25" t="s">
        <v>10848</v>
      </c>
      <c r="H303" s="25" t="s">
        <v>3366</v>
      </c>
      <c r="S303" s="25" t="str">
        <f t="shared" si="17"/>
        <v xml:space="preserve">         </v>
      </c>
      <c r="T303" s="25" t="s">
        <v>61</v>
      </c>
      <c r="U303" s="25" t="s">
        <v>61</v>
      </c>
      <c r="V303" s="25" t="s">
        <v>10898</v>
      </c>
      <c r="AF303" s="25" t="s">
        <v>211</v>
      </c>
      <c r="AG303" s="25" t="str">
        <f t="shared" si="18"/>
        <v xml:space="preserve">         Mesa</v>
      </c>
      <c r="AH303" s="25" t="s">
        <v>61</v>
      </c>
      <c r="AI303" s="25" t="s">
        <v>61</v>
      </c>
      <c r="AO303" s="25">
        <v>9</v>
      </c>
      <c r="AP303" s="34">
        <v>42514</v>
      </c>
      <c r="AQ303" s="34">
        <v>42462</v>
      </c>
      <c r="AR303" s="46"/>
      <c r="AT303" s="25" t="s">
        <v>15</v>
      </c>
      <c r="AV303" s="38"/>
      <c r="AX303" s="38"/>
    </row>
    <row r="304" spans="1:50">
      <c r="A304" s="25" t="s">
        <v>10899</v>
      </c>
      <c r="B304" s="25">
        <v>388285</v>
      </c>
      <c r="D304" s="25" t="s">
        <v>101</v>
      </c>
      <c r="G304" s="25" t="s">
        <v>10848</v>
      </c>
      <c r="H304" s="25" t="s">
        <v>3366</v>
      </c>
      <c r="S304" s="25" t="str">
        <f t="shared" si="17"/>
        <v xml:space="preserve">         </v>
      </c>
      <c r="T304" s="25" t="s">
        <v>61</v>
      </c>
      <c r="U304" s="25" t="s">
        <v>61</v>
      </c>
      <c r="V304" s="25" t="s">
        <v>10900</v>
      </c>
      <c r="AF304" s="25" t="s">
        <v>10901</v>
      </c>
      <c r="AG304" s="25" t="str">
        <f t="shared" si="18"/>
        <v xml:space="preserve">         la magnolia</v>
      </c>
      <c r="AH304" s="25" t="s">
        <v>61</v>
      </c>
      <c r="AI304" s="25" t="s">
        <v>61</v>
      </c>
      <c r="AJ304" s="25" t="s">
        <v>496</v>
      </c>
      <c r="AO304" s="25">
        <v>9</v>
      </c>
      <c r="AP304" s="34">
        <v>42514</v>
      </c>
      <c r="AQ304" s="34">
        <v>42483</v>
      </c>
      <c r="AR304" s="46"/>
      <c r="AT304" s="25" t="s">
        <v>15</v>
      </c>
      <c r="AV304" s="38"/>
      <c r="AX304" s="38"/>
    </row>
    <row r="305" spans="1:50">
      <c r="A305" s="25" t="s">
        <v>10902</v>
      </c>
      <c r="B305" s="25">
        <v>388286</v>
      </c>
      <c r="D305" s="25" t="s">
        <v>101</v>
      </c>
      <c r="G305" s="25" t="s">
        <v>10848</v>
      </c>
      <c r="H305" s="25" t="s">
        <v>3366</v>
      </c>
      <c r="S305" s="25" t="str">
        <f t="shared" si="17"/>
        <v xml:space="preserve">         </v>
      </c>
      <c r="T305" s="25" t="s">
        <v>61</v>
      </c>
      <c r="U305" s="25" t="s">
        <v>61</v>
      </c>
      <c r="V305" s="25" t="s">
        <v>10903</v>
      </c>
      <c r="AF305" s="25" t="s">
        <v>9349</v>
      </c>
      <c r="AG305" s="25" t="str">
        <f t="shared" si="18"/>
        <v xml:space="preserve">         san rafael</v>
      </c>
      <c r="AH305" s="25" t="s">
        <v>61</v>
      </c>
      <c r="AI305" s="25" t="s">
        <v>61</v>
      </c>
      <c r="AJ305" s="25" t="s">
        <v>322</v>
      </c>
      <c r="AO305" s="25">
        <v>6</v>
      </c>
      <c r="AP305" s="34">
        <v>42514</v>
      </c>
      <c r="AQ305" s="34">
        <v>42513</v>
      </c>
      <c r="AR305" s="46"/>
      <c r="AT305" s="25" t="s">
        <v>15</v>
      </c>
      <c r="AV305" s="38"/>
      <c r="AX305" s="38"/>
    </row>
    <row r="306" spans="1:50">
      <c r="A306" s="25" t="s">
        <v>10904</v>
      </c>
      <c r="B306" s="25">
        <v>388287</v>
      </c>
      <c r="D306" s="25" t="s">
        <v>101</v>
      </c>
      <c r="G306" s="25" t="s">
        <v>10848</v>
      </c>
      <c r="H306" s="25" t="s">
        <v>3366</v>
      </c>
      <c r="S306" s="25" t="str">
        <f t="shared" si="17"/>
        <v xml:space="preserve">         </v>
      </c>
      <c r="T306" s="25" t="s">
        <v>61</v>
      </c>
      <c r="U306" s="25" t="s">
        <v>61</v>
      </c>
      <c r="V306" s="25" t="s">
        <v>10905</v>
      </c>
      <c r="AF306" s="25" t="s">
        <v>10906</v>
      </c>
      <c r="AG306" s="25" t="str">
        <f t="shared" si="18"/>
        <v xml:space="preserve">         bota del dia</v>
      </c>
      <c r="AH306" s="25" t="s">
        <v>61</v>
      </c>
      <c r="AI306" s="25" t="s">
        <v>61</v>
      </c>
      <c r="AJ306" s="25" t="s">
        <v>147</v>
      </c>
      <c r="AO306" s="25">
        <v>9</v>
      </c>
      <c r="AP306" s="34">
        <v>42514</v>
      </c>
      <c r="AQ306" s="34">
        <v>42513</v>
      </c>
      <c r="AR306" s="46"/>
      <c r="AT306" s="25" t="s">
        <v>15</v>
      </c>
      <c r="AV306" s="38"/>
      <c r="AX306" s="38"/>
    </row>
    <row r="307" spans="1:50">
      <c r="A307" s="25" t="s">
        <v>10907</v>
      </c>
      <c r="B307" s="25">
        <v>388288</v>
      </c>
      <c r="D307" s="25" t="s">
        <v>101</v>
      </c>
      <c r="G307" s="25" t="s">
        <v>10848</v>
      </c>
      <c r="H307" s="25" t="s">
        <v>3366</v>
      </c>
      <c r="S307" s="25" t="str">
        <f t="shared" si="17"/>
        <v xml:space="preserve">         </v>
      </c>
      <c r="T307" s="25" t="s">
        <v>61</v>
      </c>
      <c r="U307" s="25" t="s">
        <v>61</v>
      </c>
      <c r="V307" s="25" t="s">
        <v>10908</v>
      </c>
      <c r="AF307" s="25" t="s">
        <v>10909</v>
      </c>
      <c r="AG307" s="25" t="str">
        <f t="shared" si="18"/>
        <v xml:space="preserve">         Calle 41 a sur # 27 a 36</v>
      </c>
      <c r="AH307" s="25" t="s">
        <v>61</v>
      </c>
      <c r="AI307" s="25" t="s">
        <v>61</v>
      </c>
      <c r="AJ307" s="25" t="s">
        <v>147</v>
      </c>
      <c r="AO307" s="25">
        <v>9</v>
      </c>
      <c r="AP307" s="34">
        <v>42514</v>
      </c>
      <c r="AQ307" s="34">
        <v>42424</v>
      </c>
      <c r="AR307" s="46"/>
      <c r="AT307" s="25" t="s">
        <v>15</v>
      </c>
      <c r="AV307" s="38"/>
      <c r="AX307" s="38"/>
    </row>
    <row r="308" spans="1:50">
      <c r="A308" s="25" t="s">
        <v>10910</v>
      </c>
      <c r="B308" s="25">
        <v>388289</v>
      </c>
      <c r="D308" s="25" t="s">
        <v>101</v>
      </c>
      <c r="G308" s="25" t="s">
        <v>10848</v>
      </c>
      <c r="H308" s="25" t="s">
        <v>3366</v>
      </c>
      <c r="S308" s="25" t="str">
        <f t="shared" si="17"/>
        <v xml:space="preserve">         </v>
      </c>
      <c r="T308" s="25" t="s">
        <v>61</v>
      </c>
      <c r="U308" s="25" t="s">
        <v>61</v>
      </c>
      <c r="V308" s="25" t="s">
        <v>10911</v>
      </c>
      <c r="AF308" s="25" t="s">
        <v>10912</v>
      </c>
      <c r="AG308" s="25" t="str">
        <f t="shared" si="18"/>
        <v xml:space="preserve">         Calle 41 a sur # 27 a 30</v>
      </c>
      <c r="AH308" s="25" t="s">
        <v>61</v>
      </c>
      <c r="AI308" s="25" t="s">
        <v>61</v>
      </c>
      <c r="AJ308" s="25" t="s">
        <v>147</v>
      </c>
      <c r="AO308" s="25">
        <v>9</v>
      </c>
      <c r="AP308" s="34">
        <v>42514</v>
      </c>
      <c r="AQ308" s="34">
        <v>42424</v>
      </c>
      <c r="AR308" s="46"/>
      <c r="AT308" s="25" t="s">
        <v>15</v>
      </c>
      <c r="AV308" s="38"/>
      <c r="AX308" s="38"/>
    </row>
    <row r="309" spans="1:50">
      <c r="A309" s="25" t="s">
        <v>10913</v>
      </c>
      <c r="B309" s="25">
        <v>388290</v>
      </c>
      <c r="D309" s="25" t="s">
        <v>101</v>
      </c>
      <c r="G309" s="25" t="s">
        <v>10848</v>
      </c>
      <c r="H309" s="25" t="s">
        <v>3366</v>
      </c>
      <c r="S309" s="25" t="str">
        <f t="shared" si="17"/>
        <v xml:space="preserve">         </v>
      </c>
      <c r="T309" s="25" t="s">
        <v>61</v>
      </c>
      <c r="U309" s="25" t="s">
        <v>61</v>
      </c>
      <c r="V309" s="25" t="s">
        <v>10914</v>
      </c>
      <c r="AF309" s="25" t="s">
        <v>10915</v>
      </c>
      <c r="AG309" s="25" t="str">
        <f t="shared" si="18"/>
        <v xml:space="preserve">         Calle 41 b sur # 25 a 29</v>
      </c>
      <c r="AH309" s="25" t="s">
        <v>61</v>
      </c>
      <c r="AI309" s="25" t="s">
        <v>61</v>
      </c>
      <c r="AJ309" s="25" t="s">
        <v>322</v>
      </c>
      <c r="AO309" s="25">
        <v>6</v>
      </c>
      <c r="AP309" s="34">
        <v>42514</v>
      </c>
      <c r="AQ309" s="34">
        <v>42424</v>
      </c>
      <c r="AR309" s="46"/>
      <c r="AT309" s="25" t="s">
        <v>15</v>
      </c>
      <c r="AV309" s="38"/>
      <c r="AX309" s="38"/>
    </row>
    <row r="310" spans="1:50">
      <c r="A310" s="25" t="s">
        <v>10916</v>
      </c>
      <c r="B310" s="25">
        <v>388291</v>
      </c>
      <c r="D310" s="25" t="s">
        <v>101</v>
      </c>
      <c r="G310" s="25" t="s">
        <v>10848</v>
      </c>
      <c r="H310" s="25" t="s">
        <v>3366</v>
      </c>
      <c r="S310" s="25" t="str">
        <f t="shared" si="17"/>
        <v xml:space="preserve">         </v>
      </c>
      <c r="T310" s="25" t="s">
        <v>61</v>
      </c>
      <c r="U310" s="25" t="s">
        <v>61</v>
      </c>
      <c r="V310" s="25" t="s">
        <v>10917</v>
      </c>
      <c r="AF310" s="25" t="s">
        <v>10918</v>
      </c>
      <c r="AG310" s="25" t="str">
        <f t="shared" si="18"/>
        <v xml:space="preserve">         Dig. 32 B # 29 sur 36</v>
      </c>
      <c r="AH310" s="25" t="s">
        <v>61</v>
      </c>
      <c r="AI310" s="25" t="s">
        <v>61</v>
      </c>
      <c r="AJ310" s="25" t="s">
        <v>496</v>
      </c>
      <c r="AO310" s="25">
        <v>9</v>
      </c>
      <c r="AP310" s="34">
        <v>42514</v>
      </c>
      <c r="AQ310" s="34">
        <v>42511</v>
      </c>
      <c r="AR310" s="46"/>
      <c r="AT310" s="25" t="s">
        <v>15</v>
      </c>
      <c r="AV310" s="38"/>
      <c r="AX310" s="38"/>
    </row>
    <row r="311" spans="1:50">
      <c r="A311" s="25" t="s">
        <v>10919</v>
      </c>
      <c r="B311" s="25">
        <v>388292</v>
      </c>
      <c r="D311" s="25" t="s">
        <v>101</v>
      </c>
      <c r="G311" s="25" t="s">
        <v>10848</v>
      </c>
      <c r="H311" s="25" t="s">
        <v>3366</v>
      </c>
      <c r="S311" s="25" t="str">
        <f t="shared" si="17"/>
        <v xml:space="preserve">         </v>
      </c>
      <c r="T311" s="25" t="s">
        <v>61</v>
      </c>
      <c r="U311" s="25" t="s">
        <v>61</v>
      </c>
      <c r="V311" s="25" t="s">
        <v>10920</v>
      </c>
      <c r="AF311" s="25" t="s">
        <v>10921</v>
      </c>
      <c r="AG311" s="25" t="str">
        <f t="shared" si="18"/>
        <v xml:space="preserve">         Dig. 32 B # 29 sur 12</v>
      </c>
      <c r="AH311" s="25" t="s">
        <v>61</v>
      </c>
      <c r="AI311" s="25" t="s">
        <v>61</v>
      </c>
      <c r="AJ311" s="25" t="s">
        <v>496</v>
      </c>
      <c r="AO311" s="25">
        <v>9</v>
      </c>
      <c r="AP311" s="34">
        <v>42514</v>
      </c>
      <c r="AQ311" s="34">
        <v>42511</v>
      </c>
      <c r="AR311" s="46"/>
      <c r="AT311" s="25" t="s">
        <v>15</v>
      </c>
      <c r="AV311" s="38"/>
      <c r="AX311" s="38"/>
    </row>
    <row r="312" spans="1:50">
      <c r="A312" s="25" t="s">
        <v>10922</v>
      </c>
      <c r="B312" s="25">
        <v>388295</v>
      </c>
      <c r="D312" s="25" t="s">
        <v>101</v>
      </c>
      <c r="G312" s="25" t="s">
        <v>10848</v>
      </c>
      <c r="H312" s="25" t="s">
        <v>3366</v>
      </c>
      <c r="S312" s="25" t="str">
        <f t="shared" si="17"/>
        <v xml:space="preserve">         </v>
      </c>
      <c r="T312" s="25" t="s">
        <v>61</v>
      </c>
      <c r="U312" s="25" t="s">
        <v>61</v>
      </c>
      <c r="V312" s="25" t="s">
        <v>10923</v>
      </c>
      <c r="AF312" s="25" t="s">
        <v>10924</v>
      </c>
      <c r="AG312" s="25" t="str">
        <f t="shared" si="18"/>
        <v xml:space="preserve">         Trans. 31 sur # 32 b 40</v>
      </c>
      <c r="AH312" s="25" t="s">
        <v>61</v>
      </c>
      <c r="AI312" s="25" t="s">
        <v>61</v>
      </c>
      <c r="AJ312" s="25" t="s">
        <v>496</v>
      </c>
      <c r="AO312" s="25">
        <v>9</v>
      </c>
      <c r="AP312" s="34">
        <v>42514</v>
      </c>
      <c r="AQ312" s="34">
        <v>42511</v>
      </c>
      <c r="AR312" s="46"/>
      <c r="AT312" s="25" t="s">
        <v>15</v>
      </c>
      <c r="AV312" s="38"/>
      <c r="AX312" s="38"/>
    </row>
    <row r="313" spans="1:50">
      <c r="A313" s="25" t="s">
        <v>10925</v>
      </c>
      <c r="B313" s="25">
        <v>388300</v>
      </c>
      <c r="D313" s="25" t="s">
        <v>101</v>
      </c>
      <c r="G313" s="25" t="s">
        <v>10848</v>
      </c>
      <c r="H313" s="25" t="s">
        <v>3366</v>
      </c>
      <c r="S313" s="25" t="str">
        <f t="shared" si="17"/>
        <v xml:space="preserve">         </v>
      </c>
      <c r="T313" s="25" t="s">
        <v>61</v>
      </c>
      <c r="U313" s="25" t="s">
        <v>61</v>
      </c>
      <c r="V313" s="25" t="s">
        <v>10926</v>
      </c>
      <c r="AF313" s="25" t="s">
        <v>10927</v>
      </c>
      <c r="AG313" s="25" t="str">
        <f t="shared" si="18"/>
        <v xml:space="preserve">         Dig 33 # 32 sur 10</v>
      </c>
      <c r="AH313" s="25" t="s">
        <v>61</v>
      </c>
      <c r="AI313" s="25" t="s">
        <v>61</v>
      </c>
      <c r="AJ313" s="25" t="s">
        <v>496</v>
      </c>
      <c r="AO313" s="25">
        <v>9</v>
      </c>
      <c r="AP313" s="34">
        <v>42514</v>
      </c>
      <c r="AQ313" s="34">
        <v>42511</v>
      </c>
      <c r="AR313" s="46"/>
      <c r="AT313" s="25" t="s">
        <v>15</v>
      </c>
      <c r="AV313" s="38"/>
      <c r="AX313" s="38"/>
    </row>
    <row r="314" spans="1:50">
      <c r="A314" s="25" t="s">
        <v>10928</v>
      </c>
      <c r="B314" s="25">
        <v>388301</v>
      </c>
      <c r="D314" s="25" t="s">
        <v>101</v>
      </c>
      <c r="G314" s="25" t="s">
        <v>10848</v>
      </c>
      <c r="H314" s="25" t="s">
        <v>3366</v>
      </c>
      <c r="S314" s="25" t="str">
        <f t="shared" si="17"/>
        <v xml:space="preserve">         </v>
      </c>
      <c r="T314" s="25" t="s">
        <v>61</v>
      </c>
      <c r="U314" s="25" t="s">
        <v>61</v>
      </c>
      <c r="V314" s="25" t="s">
        <v>10929</v>
      </c>
      <c r="AF314" s="25" t="s">
        <v>10930</v>
      </c>
      <c r="AG314" s="25" t="str">
        <f t="shared" si="18"/>
        <v xml:space="preserve">         Dig 32 # 25 sur 07</v>
      </c>
      <c r="AH314" s="25" t="s">
        <v>61</v>
      </c>
      <c r="AI314" s="25" t="s">
        <v>61</v>
      </c>
      <c r="AJ314" s="25" t="s">
        <v>496</v>
      </c>
      <c r="AO314" s="25">
        <v>9</v>
      </c>
      <c r="AP314" s="34">
        <v>42514</v>
      </c>
      <c r="AQ314" s="34">
        <v>42511</v>
      </c>
      <c r="AR314" s="46"/>
      <c r="AT314" s="25" t="s">
        <v>15</v>
      </c>
      <c r="AV314" s="38"/>
      <c r="AX314" s="38"/>
    </row>
    <row r="315" spans="1:50">
      <c r="A315" s="25" t="s">
        <v>10931</v>
      </c>
      <c r="B315" s="25">
        <v>388302</v>
      </c>
      <c r="C315" s="25" t="s">
        <v>172</v>
      </c>
      <c r="G315" s="25" t="s">
        <v>10932</v>
      </c>
      <c r="H315" s="25" t="s">
        <v>3366</v>
      </c>
      <c r="S315" s="25" t="str">
        <f t="shared" si="17"/>
        <v xml:space="preserve">         </v>
      </c>
      <c r="T315" s="25" t="s">
        <v>61</v>
      </c>
      <c r="U315" s="25" t="s">
        <v>61</v>
      </c>
      <c r="V315" s="25" t="s">
        <v>10933</v>
      </c>
      <c r="AF315" s="25" t="s">
        <v>10934</v>
      </c>
      <c r="AG315" s="25" t="str">
        <f t="shared" ref="AG315:AG346" si="19">CONCATENATE(W315," ",X315," ",Y315," ",Z315," ",AA315," ",AB315," ",AC315," ",AD315," ",AE315," ",AF315)</f>
        <v xml:space="preserve">         Frente a la finca San Alejo sector la Esperanza</v>
      </c>
      <c r="AH315" s="25" t="s">
        <v>61</v>
      </c>
      <c r="AI315" s="25" t="s">
        <v>61</v>
      </c>
      <c r="AJ315" s="25" t="s">
        <v>91</v>
      </c>
      <c r="AO315" s="25">
        <v>12</v>
      </c>
      <c r="AP315" s="34">
        <v>42514</v>
      </c>
      <c r="AQ315" s="34">
        <v>42529</v>
      </c>
      <c r="AR315" s="46"/>
      <c r="AT315" s="25" t="s">
        <v>15</v>
      </c>
      <c r="AV315" s="38"/>
      <c r="AX315" s="38"/>
    </row>
    <row r="316" spans="1:50">
      <c r="A316" s="25" t="s">
        <v>10935</v>
      </c>
      <c r="B316" s="25">
        <v>388451</v>
      </c>
      <c r="D316" s="25" t="s">
        <v>101</v>
      </c>
      <c r="G316" s="25" t="s">
        <v>10848</v>
      </c>
      <c r="H316" s="25" t="s">
        <v>3366</v>
      </c>
      <c r="S316" s="25" t="str">
        <f t="shared" si="17"/>
        <v xml:space="preserve">         </v>
      </c>
      <c r="T316" s="25" t="s">
        <v>61</v>
      </c>
      <c r="U316" s="25" t="s">
        <v>61</v>
      </c>
      <c r="V316" s="25" t="s">
        <v>10936</v>
      </c>
      <c r="AF316" s="25" t="s">
        <v>10937</v>
      </c>
      <c r="AG316" s="25" t="str">
        <f t="shared" si="19"/>
        <v xml:space="preserve">         Transv. 29 sur 32 b  114</v>
      </c>
      <c r="AH316" s="25" t="s">
        <v>61</v>
      </c>
      <c r="AI316" s="25" t="s">
        <v>61</v>
      </c>
      <c r="AJ316" s="25" t="s">
        <v>496</v>
      </c>
      <c r="AO316" s="25">
        <v>9</v>
      </c>
      <c r="AP316" s="34">
        <v>42514</v>
      </c>
      <c r="AQ316" s="34">
        <v>42511</v>
      </c>
      <c r="AR316" s="46"/>
      <c r="AT316" s="25" t="s">
        <v>15</v>
      </c>
      <c r="AV316" s="38"/>
      <c r="AX316" s="38"/>
    </row>
    <row r="317" spans="1:50">
      <c r="A317" s="25" t="s">
        <v>10938</v>
      </c>
      <c r="B317" s="25">
        <v>388336</v>
      </c>
      <c r="C317" s="25" t="s">
        <v>94</v>
      </c>
      <c r="G317" s="25" t="s">
        <v>10939</v>
      </c>
      <c r="H317" s="25" t="s">
        <v>3366</v>
      </c>
      <c r="S317" s="25" t="str">
        <f t="shared" si="17"/>
        <v xml:space="preserve">         </v>
      </c>
      <c r="T317" s="25" t="s">
        <v>61</v>
      </c>
      <c r="U317" s="25" t="s">
        <v>61</v>
      </c>
      <c r="V317" s="25" t="s">
        <v>10940</v>
      </c>
      <c r="AF317" s="25" t="s">
        <v>10941</v>
      </c>
      <c r="AG317" s="25" t="str">
        <f t="shared" si="19"/>
        <v xml:space="preserve">         Sector la Esperanza  </v>
      </c>
      <c r="AH317" s="25" t="s">
        <v>61</v>
      </c>
      <c r="AI317" s="25" t="s">
        <v>61</v>
      </c>
      <c r="AJ317" s="25" t="s">
        <v>91</v>
      </c>
      <c r="AO317" s="25">
        <v>12</v>
      </c>
      <c r="AP317" s="34">
        <v>42514</v>
      </c>
      <c r="AQ317" s="34">
        <v>42529</v>
      </c>
      <c r="AR317" s="46"/>
      <c r="AT317" s="25" t="s">
        <v>15</v>
      </c>
    </row>
    <row r="318" spans="1:50">
      <c r="A318" s="25" t="s">
        <v>10942</v>
      </c>
      <c r="B318" s="25">
        <v>388488</v>
      </c>
      <c r="C318" s="25" t="s">
        <v>94</v>
      </c>
      <c r="G318" s="25" t="s">
        <v>10943</v>
      </c>
      <c r="H318" s="25" t="s">
        <v>10944</v>
      </c>
      <c r="I318" s="25" t="s">
        <v>80</v>
      </c>
      <c r="J318" s="25">
        <v>40</v>
      </c>
      <c r="K318" s="25" t="s">
        <v>81</v>
      </c>
      <c r="L318" s="25" t="s">
        <v>66</v>
      </c>
      <c r="M318" s="25">
        <v>43</v>
      </c>
      <c r="O318" s="25">
        <v>8</v>
      </c>
      <c r="R318" s="25" t="s">
        <v>10945</v>
      </c>
      <c r="S318" s="25" t="str">
        <f t="shared" si="17"/>
        <v>CL 40 C SUR 43  8   Apto 102 Edif. El mirador</v>
      </c>
      <c r="T318" s="25">
        <v>98549448</v>
      </c>
      <c r="U318" s="25" t="s">
        <v>10946</v>
      </c>
      <c r="V318" s="25" t="s">
        <v>10947</v>
      </c>
      <c r="W318" s="25" t="s">
        <v>80</v>
      </c>
      <c r="X318" s="25">
        <v>40</v>
      </c>
      <c r="Y318" s="25" t="s">
        <v>81</v>
      </c>
      <c r="Z318" s="25" t="s">
        <v>66</v>
      </c>
      <c r="AA318" s="25">
        <v>42</v>
      </c>
      <c r="AB318" s="25" t="s">
        <v>83</v>
      </c>
      <c r="AC318" s="25">
        <v>56</v>
      </c>
      <c r="AG318" s="25" t="str">
        <f t="shared" si="19"/>
        <v xml:space="preserve">CL 40 C SUR 42 A 56   </v>
      </c>
      <c r="AH318" s="25" t="s">
        <v>61</v>
      </c>
      <c r="AI318" s="25" t="s">
        <v>61</v>
      </c>
      <c r="AJ318" s="25" t="s">
        <v>67</v>
      </c>
      <c r="AO318" s="25">
        <v>7</v>
      </c>
      <c r="AP318" s="34">
        <v>42514</v>
      </c>
      <c r="AQ318" s="34">
        <v>42549</v>
      </c>
      <c r="AR318" s="46"/>
      <c r="AT318" s="25" t="s">
        <v>15</v>
      </c>
    </row>
    <row r="319" spans="1:50">
      <c r="A319" s="25" t="s">
        <v>10948</v>
      </c>
      <c r="B319" s="25">
        <v>388650</v>
      </c>
      <c r="C319" s="25" t="s">
        <v>3686</v>
      </c>
      <c r="G319" s="25" t="s">
        <v>10949</v>
      </c>
      <c r="H319" s="25" t="s">
        <v>3366</v>
      </c>
      <c r="S319" s="25" t="str">
        <f t="shared" si="17"/>
        <v xml:space="preserve">         </v>
      </c>
      <c r="T319" s="25" t="s">
        <v>61</v>
      </c>
      <c r="U319" s="25" t="s">
        <v>61</v>
      </c>
      <c r="V319" s="25" t="s">
        <v>10950</v>
      </c>
      <c r="AG319" s="25" t="str">
        <f t="shared" si="19"/>
        <v xml:space="preserve">         </v>
      </c>
      <c r="AH319" s="25" t="s">
        <v>61</v>
      </c>
      <c r="AI319" s="25" t="s">
        <v>61</v>
      </c>
      <c r="AJ319" s="25" t="s">
        <v>91</v>
      </c>
      <c r="AK319" s="25" t="s">
        <v>91</v>
      </c>
      <c r="AO319" s="25">
        <v>12</v>
      </c>
      <c r="AP319" s="34">
        <v>42514</v>
      </c>
      <c r="AQ319" s="34">
        <v>42502</v>
      </c>
      <c r="AR319" s="46"/>
      <c r="AT319" s="25" t="s">
        <v>15</v>
      </c>
    </row>
    <row r="320" spans="1:50">
      <c r="A320" s="25" t="s">
        <v>10951</v>
      </c>
      <c r="B320" s="25">
        <v>388647</v>
      </c>
      <c r="C320" s="25" t="s">
        <v>3591</v>
      </c>
      <c r="G320" s="25" t="s">
        <v>10952</v>
      </c>
      <c r="H320" s="25" t="s">
        <v>10953</v>
      </c>
      <c r="R320" s="25" t="s">
        <v>10954</v>
      </c>
      <c r="S320" s="25" t="str">
        <f t="shared" si="17"/>
        <v xml:space="preserve">         Cra 29 a # 40 f sur 18 Apto 112</v>
      </c>
      <c r="T320" s="25">
        <v>6008653</v>
      </c>
      <c r="U320" s="25">
        <v>3156515348</v>
      </c>
      <c r="V320" s="25" t="s">
        <v>10955</v>
      </c>
      <c r="AF320" s="25" t="s">
        <v>10956</v>
      </c>
      <c r="AG320" s="25" t="str">
        <f>CONCATENATE(W320," ",X320," ",Y320," ",Z320," ",AA320," ",AB320," ",AC320," ",AD320," ",AE320," ",AF320)</f>
        <v xml:space="preserve">         Terminal santra del dorado</v>
      </c>
      <c r="AH320" s="25" t="s">
        <v>61</v>
      </c>
      <c r="AI320" s="25" t="s">
        <v>61</v>
      </c>
      <c r="AJ320" s="25" t="s">
        <v>67</v>
      </c>
      <c r="AO320" s="25">
        <v>7</v>
      </c>
      <c r="AP320" s="34">
        <v>42514</v>
      </c>
      <c r="AQ320" s="34">
        <v>42514</v>
      </c>
      <c r="AR320" s="46"/>
      <c r="AT320" s="25" t="s">
        <v>15</v>
      </c>
    </row>
    <row r="321" spans="1:50">
      <c r="A321" s="25" t="s">
        <v>10957</v>
      </c>
      <c r="B321" s="25">
        <v>388690</v>
      </c>
      <c r="C321" s="25" t="s">
        <v>94</v>
      </c>
      <c r="G321" s="25" t="s">
        <v>10958</v>
      </c>
      <c r="H321" s="25" t="s">
        <v>3870</v>
      </c>
      <c r="S321" s="25" t="str">
        <f t="shared" si="17"/>
        <v xml:space="preserve">         </v>
      </c>
      <c r="T321" s="25" t="s">
        <v>61</v>
      </c>
      <c r="U321" s="25" t="s">
        <v>61</v>
      </c>
      <c r="V321" s="25" t="s">
        <v>7479</v>
      </c>
      <c r="AF321" s="25" t="s">
        <v>10959</v>
      </c>
      <c r="AG321" s="25" t="str">
        <f t="shared" si="19"/>
        <v xml:space="preserve">         Trasnv. 33 sur # 32 d 48</v>
      </c>
      <c r="AH321" s="25" t="s">
        <v>61</v>
      </c>
      <c r="AI321" s="25" t="s">
        <v>61</v>
      </c>
      <c r="AJ321" s="25" t="s">
        <v>496</v>
      </c>
      <c r="AO321" s="25">
        <v>9</v>
      </c>
      <c r="AP321" s="34">
        <v>42515</v>
      </c>
      <c r="AQ321" s="34">
        <v>42532</v>
      </c>
      <c r="AR321" s="46"/>
      <c r="AT321" s="25" t="s">
        <v>15</v>
      </c>
    </row>
    <row r="322" spans="1:50">
      <c r="A322" s="25" t="s">
        <v>10960</v>
      </c>
      <c r="B322" s="25">
        <v>388649</v>
      </c>
      <c r="C322" s="25" t="s">
        <v>94</v>
      </c>
      <c r="G322" s="25" t="s">
        <v>10961</v>
      </c>
      <c r="H322" s="25" t="s">
        <v>10962</v>
      </c>
      <c r="S322" s="25" t="str">
        <f t="shared" si="17"/>
        <v xml:space="preserve">         </v>
      </c>
      <c r="T322" s="25" t="s">
        <v>61</v>
      </c>
      <c r="U322" s="25" t="s">
        <v>61</v>
      </c>
      <c r="V322" s="25" t="s">
        <v>10963</v>
      </c>
      <c r="AF322" s="25" t="s">
        <v>10964</v>
      </c>
      <c r="AG322" s="25" t="str">
        <f t="shared" si="19"/>
        <v xml:space="preserve">         Cll 49 d sur # 39 b 51</v>
      </c>
      <c r="AH322" s="25" t="s">
        <v>61</v>
      </c>
      <c r="AI322" s="25" t="s">
        <v>61</v>
      </c>
      <c r="AJ322" s="25" t="s">
        <v>225</v>
      </c>
      <c r="AO322" s="25">
        <v>7</v>
      </c>
      <c r="AP322" s="34">
        <v>42515</v>
      </c>
      <c r="AQ322" s="34">
        <v>42530</v>
      </c>
      <c r="AR322" s="46"/>
      <c r="AT322" s="25" t="s">
        <v>15</v>
      </c>
      <c r="AV322" s="38"/>
      <c r="AX322" s="38"/>
    </row>
    <row r="323" spans="1:50">
      <c r="A323" s="25" t="s">
        <v>10965</v>
      </c>
      <c r="B323" s="25">
        <v>388648</v>
      </c>
      <c r="C323" s="25" t="s">
        <v>3591</v>
      </c>
      <c r="G323" s="25" t="s">
        <v>10966</v>
      </c>
      <c r="H323" s="25" t="s">
        <v>3366</v>
      </c>
      <c r="S323" s="25" t="str">
        <f t="shared" si="17"/>
        <v xml:space="preserve">         </v>
      </c>
      <c r="T323" s="25" t="s">
        <v>61</v>
      </c>
      <c r="U323" s="25" t="s">
        <v>61</v>
      </c>
      <c r="V323" s="25" t="s">
        <v>10967</v>
      </c>
      <c r="AF323" s="25" t="s">
        <v>10968</v>
      </c>
      <c r="AG323" s="25" t="str">
        <f t="shared" si="19"/>
        <v xml:space="preserve">         Barrio San Jose</v>
      </c>
      <c r="AH323" s="25" t="s">
        <v>61</v>
      </c>
      <c r="AI323" s="25">
        <v>3155151542</v>
      </c>
      <c r="AJ323" s="25" t="s">
        <v>3937</v>
      </c>
      <c r="AO323" s="25">
        <v>6</v>
      </c>
      <c r="AP323" s="34">
        <v>42515</v>
      </c>
      <c r="AQ323" s="34">
        <v>42515</v>
      </c>
      <c r="AR323" s="46"/>
      <c r="AT323" s="25" t="s">
        <v>15</v>
      </c>
    </row>
    <row r="324" spans="1:50">
      <c r="A324" s="25" t="s">
        <v>10969</v>
      </c>
      <c r="B324" s="25">
        <v>388637</v>
      </c>
      <c r="C324" s="25" t="s">
        <v>172</v>
      </c>
      <c r="G324" s="25" t="s">
        <v>10970</v>
      </c>
      <c r="H324" s="25" t="s">
        <v>10971</v>
      </c>
      <c r="S324" s="25" t="str">
        <f t="shared" si="17"/>
        <v xml:space="preserve">         </v>
      </c>
      <c r="T324" s="25" t="s">
        <v>61</v>
      </c>
      <c r="U324" s="25" t="s">
        <v>61</v>
      </c>
      <c r="V324" s="25" t="s">
        <v>10972</v>
      </c>
      <c r="AF324" s="25" t="s">
        <v>10973</v>
      </c>
      <c r="AG324" s="25" t="str">
        <f t="shared" si="19"/>
        <v xml:space="preserve">         Residente Casa 112 loma de las brujas</v>
      </c>
      <c r="AH324" s="25" t="s">
        <v>61</v>
      </c>
      <c r="AI324" s="25" t="s">
        <v>61</v>
      </c>
      <c r="AJ324" s="25" t="s">
        <v>276</v>
      </c>
      <c r="AO324" s="25">
        <v>5</v>
      </c>
      <c r="AP324" s="34">
        <v>42515</v>
      </c>
      <c r="AQ324" s="34">
        <v>42515</v>
      </c>
      <c r="AR324" s="46"/>
      <c r="AT324" s="25" t="s">
        <v>15</v>
      </c>
    </row>
    <row r="325" spans="1:50">
      <c r="A325" s="25" t="s">
        <v>10974</v>
      </c>
      <c r="B325" s="43" t="s">
        <v>10975</v>
      </c>
      <c r="C325" s="25" t="s">
        <v>3686</v>
      </c>
      <c r="G325" s="25" t="s">
        <v>10976</v>
      </c>
      <c r="H325" s="25" t="s">
        <v>3366</v>
      </c>
      <c r="S325" s="25" t="str">
        <f t="shared" si="17"/>
        <v xml:space="preserve">         </v>
      </c>
      <c r="T325" s="25" t="s">
        <v>61</v>
      </c>
      <c r="U325" s="25" t="s">
        <v>61</v>
      </c>
      <c r="V325" s="25" t="s">
        <v>10977</v>
      </c>
      <c r="AG325" s="25" t="str">
        <f t="shared" si="19"/>
        <v xml:space="preserve">         </v>
      </c>
      <c r="AH325" s="25" t="s">
        <v>61</v>
      </c>
      <c r="AI325" s="25" t="s">
        <v>61</v>
      </c>
      <c r="AJ325" s="25" t="s">
        <v>99</v>
      </c>
      <c r="AO325" s="25">
        <v>4</v>
      </c>
      <c r="AP325" s="34">
        <v>42515</v>
      </c>
      <c r="AQ325" s="34">
        <v>42487</v>
      </c>
      <c r="AR325" s="46"/>
      <c r="AT325" s="25" t="s">
        <v>15</v>
      </c>
    </row>
    <row r="326" spans="1:50">
      <c r="A326" s="25" t="s">
        <v>10978</v>
      </c>
      <c r="B326" s="25">
        <v>362791</v>
      </c>
      <c r="C326" s="25" t="s">
        <v>3591</v>
      </c>
      <c r="G326" s="25" t="s">
        <v>10979</v>
      </c>
      <c r="H326" s="25" t="s">
        <v>10980</v>
      </c>
      <c r="R326" s="25" t="s">
        <v>10981</v>
      </c>
      <c r="S326" s="25" t="str">
        <f t="shared" si="17"/>
        <v xml:space="preserve">         Cll 40 b  # 27 a 18 int. 154</v>
      </c>
      <c r="T326" s="25" t="s">
        <v>61</v>
      </c>
      <c r="U326" s="25">
        <v>5969759</v>
      </c>
      <c r="V326" s="25" t="s">
        <v>82</v>
      </c>
      <c r="AG326" s="25" t="str">
        <f t="shared" si="19"/>
        <v xml:space="preserve">         </v>
      </c>
      <c r="AH326" s="25" t="s">
        <v>61</v>
      </c>
      <c r="AI326" s="25" t="s">
        <v>61</v>
      </c>
      <c r="AJ326" s="25" t="s">
        <v>3675</v>
      </c>
      <c r="AO326" s="25">
        <v>6</v>
      </c>
      <c r="AP326" s="34">
        <v>42516</v>
      </c>
      <c r="AQ326" s="34">
        <v>42517</v>
      </c>
      <c r="AR326" s="46"/>
      <c r="AT326" s="25" t="s">
        <v>15</v>
      </c>
    </row>
    <row r="327" spans="1:50">
      <c r="A327" s="25" t="s">
        <v>10982</v>
      </c>
      <c r="B327" s="25">
        <v>388894</v>
      </c>
      <c r="C327" s="25" t="s">
        <v>94</v>
      </c>
      <c r="D327" s="25" t="s">
        <v>286</v>
      </c>
      <c r="G327" s="25" t="s">
        <v>10983</v>
      </c>
      <c r="H327" s="25" t="s">
        <v>10984</v>
      </c>
      <c r="R327" s="25" t="s">
        <v>10985</v>
      </c>
      <c r="S327" s="25" t="str">
        <f t="shared" si="17"/>
        <v xml:space="preserve">         Cll 40 d sur # 25 b 80</v>
      </c>
      <c r="T327" s="25" t="s">
        <v>61</v>
      </c>
      <c r="U327" s="25">
        <v>6012470</v>
      </c>
      <c r="V327" s="25" t="s">
        <v>82</v>
      </c>
      <c r="AF327" s="25" t="s">
        <v>10985</v>
      </c>
      <c r="AG327" s="25" t="str">
        <f t="shared" si="19"/>
        <v xml:space="preserve">         Cll 40 d sur # 25 b 80</v>
      </c>
      <c r="AH327" s="25" t="s">
        <v>61</v>
      </c>
      <c r="AI327" s="25" t="s">
        <v>61</v>
      </c>
      <c r="AJ327" s="25" t="s">
        <v>3675</v>
      </c>
      <c r="AO327" s="25">
        <v>6</v>
      </c>
      <c r="AP327" s="34">
        <v>42516</v>
      </c>
      <c r="AQ327" s="34">
        <v>42640</v>
      </c>
      <c r="AR327" s="46"/>
      <c r="AT327" s="25" t="s">
        <v>15</v>
      </c>
    </row>
    <row r="328" spans="1:50">
      <c r="A328" s="25" t="s">
        <v>10986</v>
      </c>
      <c r="B328" s="25">
        <v>386576</v>
      </c>
      <c r="C328" s="25" t="s">
        <v>125</v>
      </c>
      <c r="G328" s="25" t="s">
        <v>10987</v>
      </c>
      <c r="H328" s="25" t="s">
        <v>231</v>
      </c>
      <c r="R328" s="25" t="s">
        <v>10988</v>
      </c>
      <c r="S328" s="25" t="str">
        <f t="shared" si="17"/>
        <v xml:space="preserve">         Cra 48 # 25a sur Multifamiliar Villa Grande</v>
      </c>
      <c r="T328" s="25" t="s">
        <v>61</v>
      </c>
      <c r="U328" s="25" t="s">
        <v>61</v>
      </c>
      <c r="V328" s="25" t="s">
        <v>82</v>
      </c>
      <c r="AF328" s="25" t="s">
        <v>10989</v>
      </c>
      <c r="AG328" s="25" t="str">
        <f t="shared" si="19"/>
        <v xml:space="preserve">         Caspeta postobon</v>
      </c>
      <c r="AH328" s="25" t="s">
        <v>61</v>
      </c>
      <c r="AI328" s="25" t="s">
        <v>61</v>
      </c>
      <c r="AJ328" s="25" t="s">
        <v>432</v>
      </c>
      <c r="AO328" s="25">
        <v>1</v>
      </c>
      <c r="AP328" s="34">
        <v>42516</v>
      </c>
      <c r="AQ328" s="34">
        <v>42530</v>
      </c>
      <c r="AR328" s="46"/>
      <c r="AT328" s="25" t="s">
        <v>15</v>
      </c>
    </row>
    <row r="329" spans="1:50">
      <c r="A329" s="25" t="s">
        <v>10990</v>
      </c>
      <c r="B329" s="25">
        <v>369475</v>
      </c>
      <c r="C329" s="25" t="s">
        <v>3538</v>
      </c>
      <c r="D329" s="25" t="s">
        <v>101</v>
      </c>
      <c r="G329" s="25" t="s">
        <v>10991</v>
      </c>
      <c r="H329" s="25" t="s">
        <v>10992</v>
      </c>
      <c r="S329" s="25" t="str">
        <f t="shared" si="17"/>
        <v xml:space="preserve">         </v>
      </c>
      <c r="T329" s="25" t="s">
        <v>61</v>
      </c>
      <c r="U329" s="25" t="s">
        <v>61</v>
      </c>
      <c r="V329" s="25" t="s">
        <v>10993</v>
      </c>
      <c r="W329" s="25" t="s">
        <v>63</v>
      </c>
      <c r="X329" s="25">
        <v>20</v>
      </c>
      <c r="AA329" s="25">
        <v>25</v>
      </c>
      <c r="AC329" s="25">
        <v>84</v>
      </c>
      <c r="AD329" s="25" t="s">
        <v>66</v>
      </c>
      <c r="AF329" s="25" t="s">
        <v>10994</v>
      </c>
      <c r="AG329" s="25" t="str">
        <f t="shared" si="19"/>
        <v>KR 20   25  84 SUR   Luis Alfonso Rueda (int 156) - Jorge Enrique Restrepo (Int. 147)</v>
      </c>
      <c r="AH329" s="25" t="s">
        <v>61</v>
      </c>
      <c r="AI329" s="25" t="s">
        <v>61</v>
      </c>
      <c r="AJ329" s="25" t="s">
        <v>184</v>
      </c>
      <c r="AO329" s="25">
        <v>4</v>
      </c>
      <c r="AP329" s="34">
        <v>42516</v>
      </c>
      <c r="AQ329" s="34">
        <v>42433</v>
      </c>
      <c r="AR329" s="46"/>
      <c r="AT329" s="25" t="s">
        <v>15</v>
      </c>
    </row>
    <row r="330" spans="1:50">
      <c r="A330" s="25" t="s">
        <v>10995</v>
      </c>
      <c r="B330" s="25">
        <v>388874</v>
      </c>
      <c r="C330" s="25" t="s">
        <v>94</v>
      </c>
      <c r="G330" s="25" t="s">
        <v>10996</v>
      </c>
      <c r="H330" s="25" t="s">
        <v>3366</v>
      </c>
      <c r="S330" s="25" t="str">
        <f t="shared" si="17"/>
        <v xml:space="preserve">         </v>
      </c>
      <c r="T330" s="25" t="s">
        <v>61</v>
      </c>
      <c r="U330" s="25" t="s">
        <v>61</v>
      </c>
      <c r="V330" s="25" t="s">
        <v>10997</v>
      </c>
      <c r="AF330" s="25" t="s">
        <v>10998</v>
      </c>
      <c r="AG330" s="25" t="str">
        <f t="shared" si="19"/>
        <v xml:space="preserve">         sector la Esperanza</v>
      </c>
      <c r="AH330" s="25" t="s">
        <v>61</v>
      </c>
      <c r="AI330" s="25" t="s">
        <v>61</v>
      </c>
      <c r="AJ330" s="25" t="s">
        <v>91</v>
      </c>
      <c r="AO330" s="25">
        <v>12</v>
      </c>
      <c r="AP330" s="34">
        <v>42516</v>
      </c>
      <c r="AQ330" s="34">
        <v>42513</v>
      </c>
      <c r="AR330" s="46"/>
      <c r="AT330" s="25" t="s">
        <v>15</v>
      </c>
      <c r="AU330" s="25" t="s">
        <v>10999</v>
      </c>
    </row>
    <row r="331" spans="1:50">
      <c r="A331" s="25" t="s">
        <v>11000</v>
      </c>
      <c r="B331" s="43" t="s">
        <v>11001</v>
      </c>
      <c r="C331" s="25" t="s">
        <v>3686</v>
      </c>
      <c r="G331" s="25" t="s">
        <v>11002</v>
      </c>
      <c r="H331" s="25" t="s">
        <v>2453</v>
      </c>
      <c r="S331" s="25" t="str">
        <f t="shared" si="17"/>
        <v xml:space="preserve">         </v>
      </c>
      <c r="T331" s="25" t="s">
        <v>61</v>
      </c>
      <c r="U331" s="25" t="s">
        <v>61</v>
      </c>
      <c r="V331" s="25" t="s">
        <v>11003</v>
      </c>
      <c r="W331" s="25" t="s">
        <v>80</v>
      </c>
      <c r="X331" s="25">
        <v>20</v>
      </c>
      <c r="Z331" s="25" t="s">
        <v>66</v>
      </c>
      <c r="AA331" s="25">
        <v>46</v>
      </c>
      <c r="AC331" s="25">
        <v>12</v>
      </c>
      <c r="AF331" s="25" t="s">
        <v>11004</v>
      </c>
      <c r="AG331" s="25" t="str">
        <f t="shared" si="19"/>
        <v>CL 20  SUR 46  12   Edificio los Cerezos</v>
      </c>
      <c r="AH331" s="25" t="s">
        <v>61</v>
      </c>
      <c r="AI331" s="25" t="s">
        <v>61</v>
      </c>
      <c r="AJ331" s="25" t="s">
        <v>374</v>
      </c>
      <c r="AO331" s="25">
        <v>4</v>
      </c>
      <c r="AP331" s="34">
        <v>42516</v>
      </c>
      <c r="AQ331" s="34">
        <v>42439</v>
      </c>
      <c r="AR331" s="46"/>
      <c r="AS331" s="25" t="s">
        <v>806</v>
      </c>
      <c r="AT331" s="25" t="s">
        <v>15</v>
      </c>
    </row>
    <row r="332" spans="1:50">
      <c r="A332" s="25" t="s">
        <v>11005</v>
      </c>
      <c r="B332" s="43" t="s">
        <v>11006</v>
      </c>
      <c r="C332" s="25" t="s">
        <v>94</v>
      </c>
      <c r="G332" s="25" t="s">
        <v>11007</v>
      </c>
      <c r="H332" s="25" t="s">
        <v>3366</v>
      </c>
      <c r="S332" s="25" t="str">
        <f t="shared" si="17"/>
        <v xml:space="preserve">         </v>
      </c>
      <c r="T332" s="25" t="s">
        <v>61</v>
      </c>
      <c r="U332" s="25" t="s">
        <v>61</v>
      </c>
      <c r="V332" s="25" t="s">
        <v>11008</v>
      </c>
      <c r="W332" s="25" t="s">
        <v>63</v>
      </c>
      <c r="X332" s="25">
        <v>28</v>
      </c>
      <c r="AA332" s="25">
        <v>37</v>
      </c>
      <c r="AB332" s="25" t="s">
        <v>104</v>
      </c>
      <c r="AC332" s="25">
        <v>103</v>
      </c>
      <c r="AD332" s="25" t="s">
        <v>66</v>
      </c>
      <c r="AF332" s="25" t="s">
        <v>11009</v>
      </c>
      <c r="AG332" s="25" t="str">
        <f t="shared" si="19"/>
        <v>KR 28   37 B 103 SUR  Urbanizacion Arboleda de las Brujas</v>
      </c>
      <c r="AH332" s="25" t="s">
        <v>61</v>
      </c>
      <c r="AI332" s="25" t="s">
        <v>61</v>
      </c>
      <c r="AJ332" s="25" t="s">
        <v>276</v>
      </c>
      <c r="AO332" s="25">
        <v>5</v>
      </c>
      <c r="AP332" s="34">
        <v>42517</v>
      </c>
      <c r="AQ332" s="34">
        <v>42534</v>
      </c>
      <c r="AR332" s="46"/>
      <c r="AT332" s="25" t="s">
        <v>15</v>
      </c>
    </row>
    <row r="333" spans="1:50">
      <c r="A333" s="25" t="s">
        <v>11010</v>
      </c>
      <c r="B333" s="25">
        <v>383914</v>
      </c>
      <c r="D333" s="25" t="s">
        <v>101</v>
      </c>
      <c r="G333" s="25" t="s">
        <v>11011</v>
      </c>
      <c r="H333" s="25" t="s">
        <v>2424</v>
      </c>
      <c r="R333" s="25" t="s">
        <v>11012</v>
      </c>
      <c r="S333" s="25" t="str">
        <f t="shared" si="17"/>
        <v xml:space="preserve">         Calle 40 sur # 26 - 32 int. 9901</v>
      </c>
      <c r="T333" s="25" t="s">
        <v>61</v>
      </c>
      <c r="U333" s="25" t="s">
        <v>61</v>
      </c>
      <c r="V333" s="25" t="s">
        <v>11013</v>
      </c>
      <c r="AF333" s="25" t="s">
        <v>11014</v>
      </c>
      <c r="AG333" s="25" t="str">
        <f t="shared" si="19"/>
        <v xml:space="preserve">         Calle 40 sur # 26 - 28</v>
      </c>
      <c r="AH333" s="25" t="s">
        <v>61</v>
      </c>
      <c r="AI333" s="25" t="s">
        <v>61</v>
      </c>
      <c r="AJ333" s="25" t="s">
        <v>74</v>
      </c>
      <c r="AO333" s="25">
        <v>6</v>
      </c>
      <c r="AP333" s="34">
        <v>42517</v>
      </c>
      <c r="AQ333" s="34">
        <v>42515</v>
      </c>
      <c r="AR333" s="46"/>
      <c r="AT333" s="25" t="s">
        <v>15</v>
      </c>
    </row>
    <row r="334" spans="1:50">
      <c r="A334" s="25" t="s">
        <v>11015</v>
      </c>
      <c r="B334" s="25">
        <v>141553</v>
      </c>
      <c r="C334" s="25" t="s">
        <v>3591</v>
      </c>
      <c r="G334" s="25" t="s">
        <v>11016</v>
      </c>
      <c r="H334" s="25" t="s">
        <v>3366</v>
      </c>
      <c r="S334" s="25" t="str">
        <f t="shared" si="17"/>
        <v xml:space="preserve">         </v>
      </c>
      <c r="T334" s="25" t="s">
        <v>61</v>
      </c>
      <c r="U334" s="25" t="s">
        <v>61</v>
      </c>
      <c r="V334" s="25" t="s">
        <v>11017</v>
      </c>
      <c r="AF334" s="25" t="s">
        <v>11018</v>
      </c>
      <c r="AG334" s="25" t="str">
        <f t="shared" si="19"/>
        <v xml:space="preserve">         Cll 56 sur # 16 - 123</v>
      </c>
      <c r="AH334" s="25">
        <v>1152210245</v>
      </c>
      <c r="AI334" s="25">
        <v>3175787686</v>
      </c>
      <c r="AJ334" s="25" t="s">
        <v>1696</v>
      </c>
      <c r="AO334" s="25">
        <v>8</v>
      </c>
      <c r="AP334" s="34">
        <v>42517</v>
      </c>
      <c r="AQ334" s="34">
        <v>42393</v>
      </c>
      <c r="AR334" s="46"/>
      <c r="AT334" s="25" t="s">
        <v>15</v>
      </c>
      <c r="AV334" s="38"/>
      <c r="AX334" s="38"/>
    </row>
    <row r="335" spans="1:50">
      <c r="A335" s="25" t="s">
        <v>11019</v>
      </c>
      <c r="B335" s="25">
        <v>316357</v>
      </c>
      <c r="C335" s="25" t="s">
        <v>3591</v>
      </c>
      <c r="G335" s="25" t="s">
        <v>11020</v>
      </c>
      <c r="H335" s="25" t="s">
        <v>3366</v>
      </c>
      <c r="S335" s="25" t="str">
        <f t="shared" si="17"/>
        <v xml:space="preserve">         </v>
      </c>
      <c r="T335" s="25" t="s">
        <v>61</v>
      </c>
      <c r="U335" s="25" t="s">
        <v>61</v>
      </c>
      <c r="V335" s="25" t="s">
        <v>11021</v>
      </c>
      <c r="AF335" s="25" t="s">
        <v>11022</v>
      </c>
      <c r="AG335" s="25" t="str">
        <f t="shared" si="19"/>
        <v xml:space="preserve">         Transv. 34 dd sur 29 - 71 int. 101</v>
      </c>
      <c r="AH335" s="25">
        <v>1037627538</v>
      </c>
      <c r="AI335" s="25">
        <v>5790940</v>
      </c>
      <c r="AJ335" s="25" t="s">
        <v>635</v>
      </c>
      <c r="AO335" s="25">
        <v>3</v>
      </c>
      <c r="AP335" s="34">
        <v>42517</v>
      </c>
      <c r="AQ335" s="34">
        <v>42393</v>
      </c>
      <c r="AR335" s="46"/>
      <c r="AT335" s="25" t="s">
        <v>15</v>
      </c>
      <c r="AV335" s="38"/>
      <c r="AX335" s="38"/>
    </row>
    <row r="336" spans="1:50">
      <c r="A336" s="25" t="s">
        <v>11023</v>
      </c>
      <c r="B336" s="25">
        <v>389633</v>
      </c>
      <c r="D336" s="25" t="s">
        <v>101</v>
      </c>
      <c r="G336" s="25" t="s">
        <v>11024</v>
      </c>
      <c r="H336" s="25" t="s">
        <v>3366</v>
      </c>
      <c r="S336" s="25" t="str">
        <f t="shared" si="17"/>
        <v xml:space="preserve">         </v>
      </c>
      <c r="T336" s="25" t="s">
        <v>61</v>
      </c>
      <c r="U336" s="25" t="s">
        <v>61</v>
      </c>
      <c r="V336" s="25" t="s">
        <v>11025</v>
      </c>
      <c r="AF336" s="25" t="s">
        <v>11026</v>
      </c>
      <c r="AG336" s="25" t="str">
        <f t="shared" si="19"/>
        <v xml:space="preserve">         Cll 46 sur # 46 a sur 43</v>
      </c>
      <c r="AH336" s="25">
        <v>70568035</v>
      </c>
      <c r="AI336" s="25" t="s">
        <v>61</v>
      </c>
      <c r="AJ336" s="25" t="s">
        <v>131</v>
      </c>
      <c r="AO336" s="25">
        <v>8</v>
      </c>
      <c r="AP336" s="34">
        <v>42518</v>
      </c>
      <c r="AQ336" s="34">
        <v>42517</v>
      </c>
      <c r="AR336" s="46"/>
      <c r="AT336" s="25" t="s">
        <v>15</v>
      </c>
    </row>
    <row r="337" spans="1:50">
      <c r="A337" s="25" t="s">
        <v>11027</v>
      </c>
      <c r="B337" s="25">
        <v>389634</v>
      </c>
      <c r="D337" s="25" t="s">
        <v>101</v>
      </c>
      <c r="G337" s="25" t="s">
        <v>11028</v>
      </c>
      <c r="H337" s="25" t="s">
        <v>3870</v>
      </c>
      <c r="S337" s="25" t="str">
        <f t="shared" si="17"/>
        <v xml:space="preserve">         </v>
      </c>
      <c r="T337" s="25" t="s">
        <v>61</v>
      </c>
      <c r="U337" s="25" t="s">
        <v>61</v>
      </c>
      <c r="V337" s="25" t="s">
        <v>11029</v>
      </c>
      <c r="AF337" s="25" t="s">
        <v>11030</v>
      </c>
      <c r="AG337" s="25" t="str">
        <f t="shared" si="19"/>
        <v xml:space="preserve">         Cra 43 a # 40 h sur 85 Apto 301 - 401</v>
      </c>
      <c r="AH337" s="25" t="s">
        <v>61</v>
      </c>
      <c r="AI337" s="25" t="s">
        <v>61</v>
      </c>
      <c r="AJ337" s="25" t="s">
        <v>67</v>
      </c>
      <c r="AO337" s="25">
        <v>7</v>
      </c>
      <c r="AP337" s="34">
        <v>42518</v>
      </c>
      <c r="AQ337" s="34">
        <v>42530</v>
      </c>
      <c r="AR337" s="46"/>
      <c r="AT337" s="25" t="s">
        <v>15</v>
      </c>
    </row>
    <row r="338" spans="1:50">
      <c r="A338" s="25" t="s">
        <v>11031</v>
      </c>
      <c r="B338" s="25">
        <v>389439</v>
      </c>
      <c r="C338" s="25" t="s">
        <v>94</v>
      </c>
      <c r="G338" s="25" t="s">
        <v>11032</v>
      </c>
      <c r="H338" s="25" t="s">
        <v>3366</v>
      </c>
      <c r="S338" s="25" t="str">
        <f t="shared" si="17"/>
        <v xml:space="preserve">         </v>
      </c>
      <c r="T338" s="25" t="s">
        <v>61</v>
      </c>
      <c r="U338" s="25" t="s">
        <v>61</v>
      </c>
      <c r="V338" s="25" t="s">
        <v>11033</v>
      </c>
      <c r="W338" s="25" t="s">
        <v>63</v>
      </c>
      <c r="X338" s="25">
        <v>48</v>
      </c>
      <c r="AA338" s="25">
        <v>25</v>
      </c>
      <c r="AB338" s="25" t="s">
        <v>298</v>
      </c>
      <c r="AC338" s="25">
        <v>70</v>
      </c>
      <c r="AD338" s="25" t="s">
        <v>66</v>
      </c>
      <c r="AF338" s="25" t="s">
        <v>11034</v>
      </c>
      <c r="AG338" s="25" t="str">
        <f t="shared" si="19"/>
        <v>KR 48   25 AA 70 SUR  Urbanizacion Villa Grande</v>
      </c>
      <c r="AH338" s="25" t="s">
        <v>61</v>
      </c>
      <c r="AI338" s="25" t="s">
        <v>61</v>
      </c>
      <c r="AJ338" s="25" t="s">
        <v>645</v>
      </c>
      <c r="AO338" s="25">
        <v>2</v>
      </c>
      <c r="AP338" s="34">
        <v>42519</v>
      </c>
      <c r="AQ338" s="34">
        <v>42530</v>
      </c>
      <c r="AR338" s="46"/>
      <c r="AT338" s="25" t="s">
        <v>15</v>
      </c>
      <c r="AU338" s="25" t="s">
        <v>11035</v>
      </c>
    </row>
    <row r="339" spans="1:50">
      <c r="A339" s="25" t="s">
        <v>11036</v>
      </c>
      <c r="B339" s="25" t="s">
        <v>11037</v>
      </c>
      <c r="C339" s="25" t="s">
        <v>3591</v>
      </c>
      <c r="G339" s="25" t="s">
        <v>11038</v>
      </c>
      <c r="H339" s="25" t="s">
        <v>11039</v>
      </c>
      <c r="U339" s="25">
        <v>3321934</v>
      </c>
      <c r="V339" s="25" t="s">
        <v>11040</v>
      </c>
      <c r="W339" s="25" t="s">
        <v>11041</v>
      </c>
      <c r="X339" s="25">
        <v>30</v>
      </c>
      <c r="AA339" s="25">
        <v>34</v>
      </c>
      <c r="AB339" s="25" t="s">
        <v>3354</v>
      </c>
      <c r="AC339" s="25">
        <v>52</v>
      </c>
      <c r="AF339" s="25" t="s">
        <v>11042</v>
      </c>
      <c r="AH339" s="25" t="s">
        <v>61</v>
      </c>
      <c r="AI339" s="25" t="s">
        <v>61</v>
      </c>
      <c r="AJ339" s="25" t="s">
        <v>194</v>
      </c>
      <c r="AO339" s="25">
        <v>3</v>
      </c>
      <c r="AP339" s="34">
        <v>42522</v>
      </c>
      <c r="AQ339" s="34">
        <v>42529</v>
      </c>
      <c r="AR339" s="46"/>
      <c r="AT339" s="25" t="s">
        <v>15</v>
      </c>
    </row>
    <row r="340" spans="1:50">
      <c r="A340" t="s">
        <v>11043</v>
      </c>
      <c r="B340" s="25">
        <v>-390229</v>
      </c>
      <c r="D340" s="25" t="s">
        <v>101</v>
      </c>
      <c r="G340" s="25" t="s">
        <v>11044</v>
      </c>
      <c r="H340" s="25" t="s">
        <v>11045</v>
      </c>
      <c r="S340" s="25" t="str">
        <f t="shared" si="17"/>
        <v xml:space="preserve">         </v>
      </c>
      <c r="T340" s="25" t="s">
        <v>61</v>
      </c>
      <c r="U340" s="25" t="s">
        <v>61</v>
      </c>
      <c r="V340" s="25" t="s">
        <v>4150</v>
      </c>
      <c r="W340" s="25" t="s">
        <v>63</v>
      </c>
      <c r="X340" s="25">
        <v>26</v>
      </c>
      <c r="Y340" s="25" t="s">
        <v>83</v>
      </c>
      <c r="AA340" s="25">
        <v>40</v>
      </c>
      <c r="AC340" s="25">
        <v>31</v>
      </c>
      <c r="AE340" s="25" t="s">
        <v>11046</v>
      </c>
      <c r="AG340" s="25" t="str">
        <f t="shared" si="19"/>
        <v xml:space="preserve">KR 26 A  40  31  Intr. 109 </v>
      </c>
      <c r="AH340" s="25" t="s">
        <v>61</v>
      </c>
      <c r="AI340" s="25" t="s">
        <v>61</v>
      </c>
      <c r="AJ340" s="25" t="s">
        <v>279</v>
      </c>
      <c r="AO340" s="25">
        <v>9</v>
      </c>
      <c r="AP340" s="34">
        <v>42524</v>
      </c>
      <c r="AQ340" s="34">
        <v>42533</v>
      </c>
      <c r="AR340" s="46"/>
      <c r="AT340" s="25" t="s">
        <v>15</v>
      </c>
    </row>
    <row r="341" spans="1:50">
      <c r="A341" t="s">
        <v>11047</v>
      </c>
      <c r="B341" s="25">
        <v>390396</v>
      </c>
      <c r="D341" s="25" t="s">
        <v>3934</v>
      </c>
      <c r="G341" s="25" t="s">
        <v>11048</v>
      </c>
      <c r="H341" s="25" t="s">
        <v>3366</v>
      </c>
      <c r="S341" s="25" t="str">
        <f t="shared" si="17"/>
        <v xml:space="preserve">         </v>
      </c>
      <c r="T341" s="25" t="s">
        <v>61</v>
      </c>
      <c r="U341" s="25" t="s">
        <v>61</v>
      </c>
      <c r="V341" s="25" t="s">
        <v>11049</v>
      </c>
      <c r="AF341" s="25" t="s">
        <v>11050</v>
      </c>
      <c r="AG341" s="25" t="str">
        <f t="shared" si="19"/>
        <v xml:space="preserve">         Cra 25 aa 40 g sur 61</v>
      </c>
      <c r="AH341" s="25" t="s">
        <v>61</v>
      </c>
      <c r="AI341" s="25" t="s">
        <v>61</v>
      </c>
      <c r="AJ341" s="25" t="s">
        <v>3675</v>
      </c>
      <c r="AO341" s="25">
        <v>6</v>
      </c>
      <c r="AP341" s="34">
        <v>42524</v>
      </c>
      <c r="AQ341" s="34">
        <v>42521</v>
      </c>
      <c r="AR341" s="46"/>
      <c r="AT341" s="25" t="s">
        <v>15</v>
      </c>
    </row>
    <row r="342" spans="1:50">
      <c r="A342" t="s">
        <v>11051</v>
      </c>
      <c r="B342" s="25">
        <v>390404</v>
      </c>
      <c r="D342" s="25" t="s">
        <v>3934</v>
      </c>
      <c r="G342" s="25" t="s">
        <v>11048</v>
      </c>
      <c r="H342" s="25" t="s">
        <v>3366</v>
      </c>
      <c r="S342" s="25" t="str">
        <f t="shared" si="17"/>
        <v xml:space="preserve">         </v>
      </c>
      <c r="T342" s="25" t="s">
        <v>61</v>
      </c>
      <c r="U342" s="25" t="s">
        <v>61</v>
      </c>
      <c r="V342" s="25" t="s">
        <v>11052</v>
      </c>
      <c r="AF342" s="25" t="s">
        <v>11053</v>
      </c>
      <c r="AG342" s="25" t="str">
        <f>CONCATENATE(W342," ",X342," ",Y342," ",Z342," ",AA342," ",AB342," ",AC342," ",AD342," ",AE342," ",AF342)</f>
        <v xml:space="preserve">         Cll 40 aa sur # 30-77</v>
      </c>
      <c r="AH342" s="25" t="s">
        <v>61</v>
      </c>
      <c r="AI342" s="25" t="s">
        <v>61</v>
      </c>
      <c r="AJ342" s="25" t="s">
        <v>3937</v>
      </c>
      <c r="AO342" s="25">
        <v>6</v>
      </c>
      <c r="AP342" s="34">
        <v>42524</v>
      </c>
      <c r="AQ342" s="34">
        <v>42521</v>
      </c>
      <c r="AR342" s="46"/>
      <c r="AT342" s="25" t="s">
        <v>15</v>
      </c>
    </row>
    <row r="343" spans="1:50">
      <c r="A343" t="s">
        <v>11054</v>
      </c>
      <c r="B343" s="25">
        <v>390405</v>
      </c>
      <c r="D343" s="25" t="s">
        <v>3934</v>
      </c>
      <c r="G343" s="25" t="s">
        <v>11048</v>
      </c>
      <c r="H343" s="25" t="s">
        <v>3366</v>
      </c>
      <c r="S343" s="25" t="str">
        <f t="shared" si="17"/>
        <v xml:space="preserve">         </v>
      </c>
      <c r="T343" s="25" t="s">
        <v>61</v>
      </c>
      <c r="U343" s="25" t="s">
        <v>61</v>
      </c>
      <c r="V343" s="25" t="s">
        <v>11055</v>
      </c>
      <c r="AF343" s="25" t="s">
        <v>11056</v>
      </c>
      <c r="AG343" s="25" t="str">
        <f>CONCATENATE(W343," ",X343," ",Y343," ",Z343," ",AA343," ",AB343," ",AC343," ",AD343," ",AE343," ",AF343)</f>
        <v xml:space="preserve">         Cra 30 # 40 d sur 51</v>
      </c>
      <c r="AH343" s="25" t="s">
        <v>61</v>
      </c>
      <c r="AI343" s="25" t="s">
        <v>61</v>
      </c>
      <c r="AJ343" s="25" t="s">
        <v>322</v>
      </c>
      <c r="AO343" s="25">
        <v>6</v>
      </c>
      <c r="AP343" s="34">
        <v>42524</v>
      </c>
      <c r="AQ343" s="34">
        <v>42521</v>
      </c>
      <c r="AR343" s="46"/>
      <c r="AT343" s="25" t="s">
        <v>15</v>
      </c>
    </row>
    <row r="344" spans="1:50">
      <c r="A344" s="25" t="s">
        <v>11057</v>
      </c>
      <c r="B344" s="25">
        <v>390382</v>
      </c>
      <c r="C344" s="25" t="s">
        <v>94</v>
      </c>
      <c r="G344" s="25" t="s">
        <v>11058</v>
      </c>
      <c r="H344" s="25" t="s">
        <v>3870</v>
      </c>
      <c r="S344" s="25" t="str">
        <f t="shared" si="17"/>
        <v xml:space="preserve">         </v>
      </c>
      <c r="T344" s="25" t="s">
        <v>61</v>
      </c>
      <c r="U344" s="25" t="s">
        <v>61</v>
      </c>
      <c r="V344" s="25" t="s">
        <v>6625</v>
      </c>
      <c r="AF344" s="25" t="s">
        <v>11059</v>
      </c>
      <c r="AG344" s="25" t="str">
        <f t="shared" si="19"/>
        <v xml:space="preserve">         Calle 39 a sur # 27 b 40</v>
      </c>
      <c r="AH344" s="25" t="s">
        <v>61</v>
      </c>
      <c r="AI344" s="25">
        <v>2763816</v>
      </c>
      <c r="AJ344" s="25" t="s">
        <v>3937</v>
      </c>
      <c r="AO344" s="25">
        <v>6</v>
      </c>
      <c r="AP344" s="34">
        <v>42524</v>
      </c>
      <c r="AQ344" s="34">
        <v>42514</v>
      </c>
      <c r="AR344" s="46"/>
      <c r="AT344" s="25" t="s">
        <v>15</v>
      </c>
    </row>
    <row r="345" spans="1:50">
      <c r="A345" s="25" t="s">
        <v>11060</v>
      </c>
      <c r="B345" s="25">
        <v>141934</v>
      </c>
      <c r="C345" s="25" t="s">
        <v>3591</v>
      </c>
      <c r="G345" s="25" t="s">
        <v>11061</v>
      </c>
      <c r="H345" s="25" t="s">
        <v>3366</v>
      </c>
      <c r="S345" s="25" t="str">
        <f t="shared" si="17"/>
        <v xml:space="preserve">         </v>
      </c>
      <c r="T345" s="25" t="s">
        <v>61</v>
      </c>
      <c r="U345" s="25" t="s">
        <v>61</v>
      </c>
      <c r="V345" s="25" t="s">
        <v>11062</v>
      </c>
      <c r="AF345" s="25" t="s">
        <v>11063</v>
      </c>
      <c r="AG345" s="25" t="str">
        <f t="shared" si="19"/>
        <v xml:space="preserve">         Trasnv. 36 c con Diagonal 32</v>
      </c>
      <c r="AH345" s="25" t="s">
        <v>61</v>
      </c>
      <c r="AI345" s="25" t="s">
        <v>61</v>
      </c>
      <c r="AJ345" s="25" t="s">
        <v>194</v>
      </c>
      <c r="AO345" s="25">
        <v>3</v>
      </c>
      <c r="AP345" s="34">
        <v>42524</v>
      </c>
      <c r="AQ345" s="34">
        <v>42497</v>
      </c>
      <c r="AR345" s="46"/>
      <c r="AT345" s="25" t="s">
        <v>15</v>
      </c>
    </row>
    <row r="346" spans="1:50">
      <c r="A346" s="25" t="s">
        <v>11064</v>
      </c>
      <c r="B346" s="25">
        <v>389169</v>
      </c>
      <c r="C346" s="25" t="s">
        <v>3538</v>
      </c>
      <c r="G346" s="25" t="s">
        <v>11065</v>
      </c>
      <c r="H346" s="25" t="s">
        <v>11066</v>
      </c>
      <c r="R346" s="25" t="s">
        <v>11067</v>
      </c>
      <c r="S346" s="25" t="str">
        <f t="shared" si="17"/>
        <v xml:space="preserve">         Calle 53 sur # 40 84 int. 104</v>
      </c>
      <c r="T346" s="25">
        <v>43877364</v>
      </c>
      <c r="U346" s="25">
        <v>3314025</v>
      </c>
      <c r="V346" s="25" t="s">
        <v>11068</v>
      </c>
      <c r="AF346" s="25" t="s">
        <v>11069</v>
      </c>
      <c r="AG346" s="25" t="str">
        <f t="shared" si="19"/>
        <v xml:space="preserve">         Calle 40 sur # 24 d 86</v>
      </c>
      <c r="AH346" s="25" t="s">
        <v>61</v>
      </c>
      <c r="AI346" s="25" t="s">
        <v>61</v>
      </c>
      <c r="AJ346" s="25" t="s">
        <v>3675</v>
      </c>
      <c r="AO346" s="25">
        <v>6</v>
      </c>
      <c r="AP346" s="34">
        <v>42524</v>
      </c>
      <c r="AQ346" s="34">
        <v>42530</v>
      </c>
      <c r="AR346" s="46"/>
      <c r="AT346" s="25" t="s">
        <v>15</v>
      </c>
    </row>
    <row r="347" spans="1:50">
      <c r="A347" s="25" t="s">
        <v>11070</v>
      </c>
      <c r="B347" s="25">
        <v>389691</v>
      </c>
      <c r="C347" s="25" t="s">
        <v>3591</v>
      </c>
      <c r="G347" s="25" t="s">
        <v>11071</v>
      </c>
      <c r="H347" s="25" t="s">
        <v>3366</v>
      </c>
      <c r="S347" s="25" t="str">
        <f t="shared" si="17"/>
        <v xml:space="preserve">         </v>
      </c>
      <c r="T347" s="25" t="s">
        <v>61</v>
      </c>
      <c r="U347" s="25" t="s">
        <v>61</v>
      </c>
      <c r="V347" s="25" t="s">
        <v>11072</v>
      </c>
      <c r="AF347" s="25" t="s">
        <v>11073</v>
      </c>
      <c r="AG347" s="25" t="str">
        <f>CONCATENATE(W347," ",X347," ",Y347," ",Z347," ",AA347," ",AB347," ",AC347," ",AD347," ",AE347," ",AF347)</f>
        <v xml:space="preserve">         Cra 43 con Cll 36 - Cra. 42 # 40-06</v>
      </c>
      <c r="AH347" s="25" t="s">
        <v>61</v>
      </c>
      <c r="AI347" s="25" t="s">
        <v>61</v>
      </c>
      <c r="AJ347" s="25" t="s">
        <v>67</v>
      </c>
      <c r="AO347" s="25">
        <v>7</v>
      </c>
      <c r="AP347" s="34">
        <v>42524</v>
      </c>
      <c r="AQ347" s="34">
        <v>42422</v>
      </c>
      <c r="AR347" s="46"/>
      <c r="AT347" s="25" t="s">
        <v>15</v>
      </c>
    </row>
    <row r="348" spans="1:50">
      <c r="A348" s="25" t="s">
        <v>11074</v>
      </c>
      <c r="B348" s="43" t="s">
        <v>11075</v>
      </c>
      <c r="C348" s="25" t="s">
        <v>3686</v>
      </c>
      <c r="G348" s="25" t="s">
        <v>11076</v>
      </c>
      <c r="H348" s="25" t="s">
        <v>3366</v>
      </c>
      <c r="S348" s="25" t="str">
        <f t="shared" si="17"/>
        <v xml:space="preserve">         </v>
      </c>
      <c r="T348" s="25" t="s">
        <v>61</v>
      </c>
      <c r="U348" s="25" t="s">
        <v>61</v>
      </c>
      <c r="V348" s="25" t="s">
        <v>11077</v>
      </c>
      <c r="AF348" s="25" t="s">
        <v>11078</v>
      </c>
      <c r="AG348" s="25" t="str">
        <f>CONCATENATE(W348," ",X348," ",Y348," ",Z348," ",AA348," ",AB348," ",AC348," ",AD348," ",AE348," ",AF348)</f>
        <v xml:space="preserve">         Carrera 24 B # 40 a sur 162</v>
      </c>
      <c r="AH348" s="25" t="s">
        <v>61</v>
      </c>
      <c r="AI348" s="25" t="s">
        <v>11079</v>
      </c>
      <c r="AJ348" s="25" t="s">
        <v>3675</v>
      </c>
      <c r="AO348" s="25">
        <v>6</v>
      </c>
      <c r="AP348" s="34">
        <v>42524</v>
      </c>
      <c r="AQ348" s="34">
        <v>42422</v>
      </c>
      <c r="AR348" s="46"/>
      <c r="AT348" s="25" t="s">
        <v>15</v>
      </c>
    </row>
    <row r="349" spans="1:50">
      <c r="A349" s="25" t="s">
        <v>11080</v>
      </c>
      <c r="B349" s="25">
        <v>390608</v>
      </c>
      <c r="C349" s="25" t="s">
        <v>3686</v>
      </c>
      <c r="D349" s="25" t="s">
        <v>101</v>
      </c>
      <c r="G349" s="25" t="s">
        <v>11081</v>
      </c>
      <c r="H349" s="25" t="s">
        <v>3366</v>
      </c>
      <c r="S349" s="25" t="str">
        <f>CONCATENATE(I349," ",J349," ",K349," ",L349," ",M349," ",N349," ",O349," ",P349," ",Q349," ",R349)</f>
        <v xml:space="preserve">         </v>
      </c>
      <c r="T349" s="25" t="s">
        <v>61</v>
      </c>
      <c r="U349" s="25" t="s">
        <v>61</v>
      </c>
      <c r="V349" s="25" t="s">
        <v>11082</v>
      </c>
      <c r="AF349" s="25" t="s">
        <v>11083</v>
      </c>
      <c r="AG349" s="25" t="str">
        <f>CONCATENATE(W349," ",X349," ",Y349," ",Z349," ",AA349," ",AB349," ",AC349," ",AD349," ",AE349," ",AF349)</f>
        <v xml:space="preserve">         Cll 48 c sur # 42 a 80</v>
      </c>
      <c r="AH349" s="25" t="s">
        <v>61</v>
      </c>
      <c r="AI349" s="25">
        <v>3348418</v>
      </c>
      <c r="AJ349" s="25" t="s">
        <v>225</v>
      </c>
      <c r="AO349" s="25">
        <v>7</v>
      </c>
      <c r="AP349" s="34">
        <v>42524</v>
      </c>
      <c r="AQ349" s="34">
        <v>42518</v>
      </c>
      <c r="AR349" s="46"/>
      <c r="AT349" s="25" t="s">
        <v>15</v>
      </c>
    </row>
    <row r="350" spans="1:50">
      <c r="A350" s="25" t="s">
        <v>11084</v>
      </c>
      <c r="B350" s="25">
        <v>390598</v>
      </c>
      <c r="D350" s="25" t="s">
        <v>101</v>
      </c>
      <c r="G350" s="25" t="s">
        <v>7805</v>
      </c>
      <c r="H350" s="25" t="s">
        <v>3366</v>
      </c>
      <c r="S350" s="25" t="str">
        <f t="shared" si="17"/>
        <v xml:space="preserve">         </v>
      </c>
      <c r="T350" s="25" t="s">
        <v>61</v>
      </c>
      <c r="U350" s="25" t="s">
        <v>61</v>
      </c>
      <c r="V350" s="25" t="s">
        <v>11085</v>
      </c>
      <c r="AG350" s="25" t="str">
        <f t="shared" ref="AG350:AG371" si="20">CONCATENATE(W350," ",X350," ",Y350," ",Z350," ",AA350," ",AB350," ",AC350," ",AD350," ",AE350," ",AF350)</f>
        <v xml:space="preserve">         </v>
      </c>
      <c r="AH350" s="25" t="s">
        <v>61</v>
      </c>
      <c r="AI350" s="25" t="s">
        <v>61</v>
      </c>
      <c r="AJ350" s="25" t="s">
        <v>147</v>
      </c>
      <c r="AO350" s="25">
        <v>9</v>
      </c>
      <c r="AP350" s="34">
        <v>42524</v>
      </c>
      <c r="AQ350" s="34">
        <v>42523</v>
      </c>
      <c r="AR350" s="46"/>
      <c r="AT350" s="25" t="s">
        <v>15</v>
      </c>
      <c r="AV350" s="38"/>
      <c r="AX350" s="38"/>
    </row>
    <row r="351" spans="1:50">
      <c r="A351" s="25" t="s">
        <v>11086</v>
      </c>
      <c r="B351" s="43" t="s">
        <v>11087</v>
      </c>
      <c r="C351" s="25" t="s">
        <v>3686</v>
      </c>
      <c r="D351" s="25" t="s">
        <v>58</v>
      </c>
      <c r="G351" s="25" t="s">
        <v>11088</v>
      </c>
      <c r="H351" s="25" t="s">
        <v>3366</v>
      </c>
      <c r="S351" s="25" t="str">
        <f t="shared" si="17"/>
        <v xml:space="preserve">         </v>
      </c>
      <c r="T351" s="25" t="s">
        <v>61</v>
      </c>
      <c r="U351" s="25" t="s">
        <v>61</v>
      </c>
      <c r="V351" s="25" t="s">
        <v>11089</v>
      </c>
      <c r="AF351" s="25" t="s">
        <v>11090</v>
      </c>
      <c r="AG351" s="25" t="str">
        <f t="shared" si="20"/>
        <v xml:space="preserve">         Predio 00600100001 BR MZ BR</v>
      </c>
      <c r="AH351" s="25" t="s">
        <v>11091</v>
      </c>
      <c r="AI351" s="25" t="s">
        <v>61</v>
      </c>
      <c r="AJ351" s="25" t="s">
        <v>3626</v>
      </c>
      <c r="AO351" s="25">
        <v>7</v>
      </c>
      <c r="AP351" s="34">
        <v>42524</v>
      </c>
      <c r="AQ351" s="61">
        <v>42523</v>
      </c>
      <c r="AR351" s="46"/>
      <c r="AS351" s="25" t="s">
        <v>366</v>
      </c>
      <c r="AT351" s="25" t="s">
        <v>15</v>
      </c>
    </row>
    <row r="352" spans="1:50">
      <c r="A352" s="25" t="s">
        <v>11092</v>
      </c>
      <c r="B352" s="25">
        <v>390609</v>
      </c>
      <c r="D352" s="25" t="s">
        <v>101</v>
      </c>
      <c r="G352" s="25" t="s">
        <v>10848</v>
      </c>
      <c r="H352" s="25" t="s">
        <v>3366</v>
      </c>
      <c r="S352" s="25" t="str">
        <f>CONCATENATE(I352," ",J352," ",K352," ",L352," ",M352," ",N352," ",O352," ",P352," ",Q352," ",R352)</f>
        <v xml:space="preserve">         </v>
      </c>
      <c r="T352" s="25" t="s">
        <v>61</v>
      </c>
      <c r="U352" s="25" t="s">
        <v>61</v>
      </c>
      <c r="V352" s="25" t="s">
        <v>11093</v>
      </c>
      <c r="AF352" s="25" t="s">
        <v>11094</v>
      </c>
      <c r="AG352" s="25" t="str">
        <f t="shared" si="20"/>
        <v xml:space="preserve">         Cll 40 sur # 28 B 37</v>
      </c>
      <c r="AH352" s="25" t="s">
        <v>61</v>
      </c>
      <c r="AI352" s="25" t="s">
        <v>61</v>
      </c>
      <c r="AJ352" s="25" t="s">
        <v>147</v>
      </c>
      <c r="AO352" s="25">
        <v>9</v>
      </c>
      <c r="AP352" s="34">
        <v>42524</v>
      </c>
      <c r="AQ352" s="34">
        <v>42515</v>
      </c>
      <c r="AR352" s="46"/>
      <c r="AT352" s="25" t="s">
        <v>15</v>
      </c>
      <c r="AV352" s="38"/>
      <c r="AX352" s="38"/>
    </row>
    <row r="353" spans="1:50">
      <c r="A353" s="25" t="s">
        <v>11095</v>
      </c>
      <c r="B353" s="25">
        <v>390753</v>
      </c>
      <c r="D353" s="25" t="s">
        <v>101</v>
      </c>
      <c r="G353" s="25" t="s">
        <v>10848</v>
      </c>
      <c r="H353" s="25" t="s">
        <v>3366</v>
      </c>
      <c r="S353" s="25" t="str">
        <f>CONCATENATE(I353," ",J353," ",K353," ",L353," ",M353," ",N353," ",O353," ",P353," ",Q353," ",R353)</f>
        <v xml:space="preserve">         </v>
      </c>
      <c r="T353" s="25" t="s">
        <v>61</v>
      </c>
      <c r="U353" s="25" t="s">
        <v>61</v>
      </c>
      <c r="V353" s="25" t="s">
        <v>11096</v>
      </c>
      <c r="AF353" s="25" t="s">
        <v>11097</v>
      </c>
      <c r="AG353" s="25" t="str">
        <f>CONCATENATE(W353," ",X353," ",Y353," ",Z353," ",AA353," ",AB353," ",AC353," ",AD353," ",AE353," ",AF353)</f>
        <v xml:space="preserve">         Cra 30 # 40 sur 21</v>
      </c>
      <c r="AH353" s="25" t="s">
        <v>61</v>
      </c>
      <c r="AI353" s="25" t="s">
        <v>61</v>
      </c>
      <c r="AJ353" s="25" t="s">
        <v>147</v>
      </c>
      <c r="AO353" s="25">
        <v>9</v>
      </c>
      <c r="AP353" s="34">
        <v>42524</v>
      </c>
      <c r="AQ353" s="34">
        <v>42515</v>
      </c>
      <c r="AR353" s="46"/>
      <c r="AT353" s="25" t="s">
        <v>15</v>
      </c>
      <c r="AV353" s="38"/>
      <c r="AX353" s="38"/>
    </row>
    <row r="354" spans="1:50">
      <c r="A354" s="25" t="s">
        <v>11098</v>
      </c>
      <c r="B354" s="25">
        <v>142050</v>
      </c>
      <c r="C354" s="25" t="s">
        <v>3591</v>
      </c>
      <c r="G354" s="25" t="s">
        <v>11099</v>
      </c>
      <c r="H354" s="25" t="s">
        <v>11100</v>
      </c>
      <c r="S354" s="25" t="str">
        <f t="shared" si="17"/>
        <v xml:space="preserve">         </v>
      </c>
      <c r="T354" s="25" t="s">
        <v>61</v>
      </c>
      <c r="U354" s="25" t="s">
        <v>61</v>
      </c>
      <c r="V354" s="25" t="s">
        <v>11101</v>
      </c>
      <c r="AF354" s="25" t="s">
        <v>10968</v>
      </c>
      <c r="AG354" s="25" t="str">
        <f t="shared" si="20"/>
        <v xml:space="preserve">         Barrio San Jose</v>
      </c>
      <c r="AH354" s="25" t="s">
        <v>61</v>
      </c>
      <c r="AI354" s="25" t="s">
        <v>61</v>
      </c>
      <c r="AJ354" s="25" t="s">
        <v>3937</v>
      </c>
      <c r="AO354" s="25">
        <v>6</v>
      </c>
      <c r="AP354" s="34">
        <v>42524</v>
      </c>
      <c r="AQ354" s="34">
        <v>42523</v>
      </c>
      <c r="AR354" s="46"/>
      <c r="AT354" s="25" t="s">
        <v>15</v>
      </c>
    </row>
    <row r="355" spans="1:50">
      <c r="A355" s="25" t="s">
        <v>11102</v>
      </c>
      <c r="B355" s="43" t="s">
        <v>11103</v>
      </c>
      <c r="C355" s="25" t="s">
        <v>3538</v>
      </c>
      <c r="D355" s="25" t="s">
        <v>58</v>
      </c>
      <c r="G355" s="25" t="s">
        <v>11104</v>
      </c>
      <c r="H355" s="25" t="s">
        <v>11105</v>
      </c>
      <c r="R355" s="25" t="s">
        <v>11106</v>
      </c>
      <c r="S355" s="25" t="str">
        <f t="shared" si="17"/>
        <v xml:space="preserve">         Calle 36 sur # 22 - 05 Int. 124 Finca torremolinos</v>
      </c>
      <c r="T355" s="25">
        <v>36175085</v>
      </c>
      <c r="U355" s="25">
        <v>3217654775</v>
      </c>
      <c r="V355" s="25" t="s">
        <v>10792</v>
      </c>
      <c r="W355" s="25" t="s">
        <v>80</v>
      </c>
      <c r="X355" s="25">
        <v>36</v>
      </c>
      <c r="Z355" s="25" t="s">
        <v>66</v>
      </c>
      <c r="AA355" s="25">
        <v>22</v>
      </c>
      <c r="AC355" s="25">
        <v>5</v>
      </c>
      <c r="AE355" s="25">
        <v>124</v>
      </c>
      <c r="AF355" s="25" t="s">
        <v>11107</v>
      </c>
      <c r="AG355" s="25" t="str">
        <f t="shared" si="20"/>
        <v>CL 36  SUR 22  5  124 Vecino Cercano</v>
      </c>
      <c r="AH355" s="25" t="s">
        <v>61</v>
      </c>
      <c r="AI355" s="25" t="s">
        <v>61</v>
      </c>
      <c r="AJ355" s="25" t="s">
        <v>397</v>
      </c>
      <c r="AO355" s="25">
        <v>5</v>
      </c>
      <c r="AP355" s="34">
        <v>42528</v>
      </c>
      <c r="AQ355" s="34">
        <v>42530</v>
      </c>
      <c r="AR355" s="46"/>
      <c r="AT355" s="25" t="s">
        <v>15</v>
      </c>
      <c r="AV355" s="38"/>
      <c r="AX355" s="38"/>
    </row>
    <row r="356" spans="1:50">
      <c r="A356" s="25" t="s">
        <v>11108</v>
      </c>
      <c r="B356" s="25">
        <v>390943</v>
      </c>
      <c r="D356" s="25" t="s">
        <v>58</v>
      </c>
      <c r="G356" s="25" t="s">
        <v>11109</v>
      </c>
      <c r="H356" s="25" t="s">
        <v>11110</v>
      </c>
      <c r="S356" s="25" t="str">
        <f t="shared" si="17"/>
        <v xml:space="preserve">         </v>
      </c>
      <c r="T356" s="25" t="s">
        <v>61</v>
      </c>
      <c r="U356" s="25">
        <v>3861168</v>
      </c>
      <c r="V356" s="25" t="s">
        <v>82</v>
      </c>
      <c r="AF356" s="25" t="s">
        <v>11111</v>
      </c>
      <c r="AG356" s="25" t="str">
        <f t="shared" si="20"/>
        <v xml:space="preserve">         vereda los valles</v>
      </c>
      <c r="AH356" s="25" t="s">
        <v>61</v>
      </c>
      <c r="AI356" s="25" t="s">
        <v>61</v>
      </c>
      <c r="AJ356" s="25" t="s">
        <v>91</v>
      </c>
      <c r="AO356" s="25">
        <v>12</v>
      </c>
      <c r="AP356" s="34">
        <v>42528</v>
      </c>
      <c r="AQ356" s="34">
        <v>42529</v>
      </c>
      <c r="AR356" s="46"/>
      <c r="AT356" s="25" t="s">
        <v>15</v>
      </c>
      <c r="AV356" s="38"/>
      <c r="AX356" s="38"/>
    </row>
    <row r="357" spans="1:50">
      <c r="A357" s="25" t="s">
        <v>11112</v>
      </c>
      <c r="B357" s="62">
        <v>391909</v>
      </c>
      <c r="C357" s="25" t="s">
        <v>125</v>
      </c>
      <c r="G357" s="25" t="s">
        <v>11113</v>
      </c>
      <c r="H357" s="25" t="s">
        <v>3366</v>
      </c>
      <c r="S357" s="25" t="str">
        <f t="shared" si="17"/>
        <v xml:space="preserve">         </v>
      </c>
      <c r="T357" s="25" t="s">
        <v>61</v>
      </c>
      <c r="U357" s="25" t="s">
        <v>61</v>
      </c>
      <c r="V357" s="25" t="s">
        <v>11114</v>
      </c>
      <c r="AF357" s="25" t="s">
        <v>11115</v>
      </c>
      <c r="AG357" s="25" t="str">
        <f t="shared" si="20"/>
        <v xml:space="preserve">         Detrás de la bomba de primavera</v>
      </c>
      <c r="AH357" s="25" t="s">
        <v>11116</v>
      </c>
      <c r="AI357" s="25" t="s">
        <v>61</v>
      </c>
      <c r="AJ357" s="25" t="s">
        <v>131</v>
      </c>
      <c r="AO357" s="25">
        <v>8</v>
      </c>
      <c r="AP357" s="34">
        <v>42529</v>
      </c>
      <c r="AQ357" s="34">
        <v>42488</v>
      </c>
      <c r="AR357" s="46"/>
      <c r="AT357" s="25" t="s">
        <v>15</v>
      </c>
    </row>
    <row r="358" spans="1:50">
      <c r="A358" s="25" t="s">
        <v>11117</v>
      </c>
      <c r="B358" s="25">
        <v>6170</v>
      </c>
      <c r="C358" s="25" t="s">
        <v>3686</v>
      </c>
      <c r="D358" s="25" t="s">
        <v>3934</v>
      </c>
      <c r="G358" s="25" t="s">
        <v>11118</v>
      </c>
      <c r="H358" s="25" t="s">
        <v>3366</v>
      </c>
      <c r="S358" s="25" t="str">
        <f t="shared" si="17"/>
        <v xml:space="preserve">         </v>
      </c>
      <c r="T358" s="25" t="s">
        <v>61</v>
      </c>
      <c r="U358" s="25" t="s">
        <v>61</v>
      </c>
      <c r="V358" s="25" t="s">
        <v>11119</v>
      </c>
      <c r="AF358" s="25" t="s">
        <v>11120</v>
      </c>
      <c r="AG358" s="25" t="str">
        <f t="shared" si="20"/>
        <v xml:space="preserve">         Calle 39 b sur # 25 - 88 </v>
      </c>
      <c r="AH358" s="25" t="s">
        <v>61</v>
      </c>
      <c r="AI358" s="25" t="s">
        <v>61</v>
      </c>
      <c r="AJ358" s="25" t="s">
        <v>454</v>
      </c>
      <c r="AO358" s="25">
        <v>6</v>
      </c>
      <c r="AP358" s="34">
        <v>42530</v>
      </c>
      <c r="AQ358" s="34">
        <v>42522</v>
      </c>
      <c r="AR358" s="46"/>
      <c r="AT358" s="25" t="s">
        <v>15</v>
      </c>
      <c r="AU358" s="25" t="s">
        <v>11121</v>
      </c>
      <c r="AV358" s="38"/>
      <c r="AX358" s="38"/>
    </row>
    <row r="359" spans="1:50">
      <c r="A359" s="25" t="s">
        <v>11122</v>
      </c>
      <c r="B359" s="25">
        <v>391907</v>
      </c>
      <c r="C359" s="25" t="s">
        <v>3591</v>
      </c>
      <c r="G359" s="25" t="s">
        <v>11123</v>
      </c>
      <c r="H359" s="25" t="s">
        <v>11124</v>
      </c>
      <c r="I359" s="25" t="s">
        <v>80</v>
      </c>
      <c r="J359" s="25">
        <v>23</v>
      </c>
      <c r="L359" s="25" t="s">
        <v>3362</v>
      </c>
      <c r="M359" s="25">
        <v>15</v>
      </c>
      <c r="O359" s="25">
        <v>5</v>
      </c>
      <c r="T359" s="25">
        <v>70554200</v>
      </c>
      <c r="U359" s="25">
        <v>3172301</v>
      </c>
      <c r="V359" s="25" t="s">
        <v>11125</v>
      </c>
      <c r="W359" s="25" t="s">
        <v>80</v>
      </c>
      <c r="X359" s="25">
        <v>23</v>
      </c>
      <c r="Z359" s="25" t="s">
        <v>3362</v>
      </c>
      <c r="AA359" s="25">
        <v>15</v>
      </c>
      <c r="AC359" s="25">
        <v>5</v>
      </c>
      <c r="AF359" s="25">
        <v>138</v>
      </c>
      <c r="AH359" s="25" t="s">
        <v>61</v>
      </c>
      <c r="AI359" s="25" t="s">
        <v>61</v>
      </c>
      <c r="AJ359" s="25" t="s">
        <v>374</v>
      </c>
      <c r="AO359" s="25">
        <v>4</v>
      </c>
      <c r="AP359" s="34">
        <v>42559</v>
      </c>
      <c r="AQ359" s="34">
        <v>42530</v>
      </c>
      <c r="AR359" s="46"/>
      <c r="AT359" s="25" t="s">
        <v>15</v>
      </c>
      <c r="AV359" s="38"/>
      <c r="AX359" s="38"/>
    </row>
    <row r="360" spans="1:50">
      <c r="A360" s="25" t="s">
        <v>11126</v>
      </c>
      <c r="B360" s="25">
        <v>391354</v>
      </c>
      <c r="C360" s="25" t="s">
        <v>3686</v>
      </c>
      <c r="G360" s="25" t="s">
        <v>11127</v>
      </c>
      <c r="H360" s="25" t="s">
        <v>3366</v>
      </c>
      <c r="S360" s="25" t="str">
        <f t="shared" si="17"/>
        <v xml:space="preserve">         </v>
      </c>
      <c r="T360" s="25" t="s">
        <v>61</v>
      </c>
      <c r="U360" s="25" t="s">
        <v>61</v>
      </c>
      <c r="V360" s="25" t="s">
        <v>11128</v>
      </c>
      <c r="AF360" s="25" t="s">
        <v>11129</v>
      </c>
      <c r="AG360" s="25" t="str">
        <f t="shared" si="20"/>
        <v xml:space="preserve">         Cll 37 sur # 43 a 104</v>
      </c>
      <c r="AH360" s="25" t="s">
        <v>61</v>
      </c>
      <c r="AI360" s="25" t="s">
        <v>61</v>
      </c>
      <c r="AJ360" s="25" t="s">
        <v>147</v>
      </c>
      <c r="AO360" s="25">
        <v>9</v>
      </c>
      <c r="AP360" s="34">
        <v>42530</v>
      </c>
      <c r="AQ360" s="34">
        <v>42529</v>
      </c>
      <c r="AR360" s="46"/>
      <c r="AT360" s="25" t="s">
        <v>15</v>
      </c>
      <c r="AV360" s="38"/>
      <c r="AX360" s="38"/>
    </row>
    <row r="361" spans="1:50">
      <c r="A361" s="25" t="s">
        <v>11130</v>
      </c>
      <c r="B361" s="25">
        <v>371670</v>
      </c>
      <c r="C361" s="25" t="s">
        <v>3591</v>
      </c>
      <c r="G361" s="25" t="s">
        <v>11131</v>
      </c>
      <c r="H361" s="25" t="s">
        <v>11132</v>
      </c>
      <c r="R361" s="25" t="s">
        <v>11133</v>
      </c>
      <c r="S361" s="25" t="str">
        <f t="shared" ref="S361:S391" si="21">CONCATENATE(I361," ",J361," ",K361," ",L361," ",M361," ",N361," ",O361," ",P361," ",Q361," ",R361)</f>
        <v xml:space="preserve">         Cra 26 # 40 b sur 02 int 111</v>
      </c>
      <c r="T361" s="25">
        <v>32240606</v>
      </c>
      <c r="U361" s="25">
        <v>2702576</v>
      </c>
      <c r="V361" s="25" t="s">
        <v>11134</v>
      </c>
      <c r="AF361" s="25" t="s">
        <v>11135</v>
      </c>
      <c r="AG361" s="25" t="str">
        <f t="shared" si="20"/>
        <v xml:space="preserve">         Cra 26 # 40 b sur 02</v>
      </c>
      <c r="AH361" s="25" t="s">
        <v>61</v>
      </c>
      <c r="AI361" s="25">
        <v>2702576</v>
      </c>
      <c r="AJ361" s="25" t="s">
        <v>3675</v>
      </c>
      <c r="AO361" s="25">
        <v>6</v>
      </c>
      <c r="AP361" s="34">
        <v>42530</v>
      </c>
      <c r="AQ361" s="34">
        <v>42529</v>
      </c>
      <c r="AR361" s="46"/>
      <c r="AT361" s="25" t="s">
        <v>15</v>
      </c>
    </row>
    <row r="362" spans="1:50">
      <c r="A362" s="107" t="s">
        <v>11136</v>
      </c>
      <c r="B362" s="43" t="s">
        <v>11137</v>
      </c>
      <c r="C362" s="25" t="s">
        <v>3686</v>
      </c>
      <c r="G362" s="25" t="s">
        <v>11138</v>
      </c>
      <c r="H362" s="25" t="s">
        <v>11139</v>
      </c>
      <c r="S362" s="25" t="str">
        <f t="shared" si="21"/>
        <v xml:space="preserve">         </v>
      </c>
      <c r="T362" s="25" t="s">
        <v>61</v>
      </c>
      <c r="U362" s="25" t="s">
        <v>61</v>
      </c>
      <c r="V362" s="25" t="s">
        <v>11140</v>
      </c>
      <c r="AF362" s="25" t="s">
        <v>11141</v>
      </c>
      <c r="AG362" s="25" t="str">
        <f t="shared" si="20"/>
        <v xml:space="preserve">         loma de las brujas</v>
      </c>
      <c r="AH362" s="25" t="s">
        <v>61</v>
      </c>
      <c r="AI362" s="25" t="s">
        <v>61</v>
      </c>
      <c r="AJ362" s="25" t="s">
        <v>276</v>
      </c>
      <c r="AO362" s="25">
        <v>5</v>
      </c>
      <c r="AP362" s="34">
        <v>42530</v>
      </c>
      <c r="AQ362" s="34">
        <v>42577</v>
      </c>
      <c r="AR362" s="46"/>
      <c r="AT362" s="25" t="s">
        <v>15</v>
      </c>
      <c r="AU362" s="25" t="s">
        <v>11142</v>
      </c>
      <c r="AV362" s="38"/>
      <c r="AX362" s="38"/>
    </row>
    <row r="363" spans="1:50">
      <c r="A363" s="25" t="s">
        <v>11143</v>
      </c>
      <c r="B363" s="25">
        <v>391097</v>
      </c>
      <c r="C363" s="25" t="s">
        <v>3591</v>
      </c>
      <c r="G363" s="25" t="s">
        <v>11144</v>
      </c>
      <c r="H363" s="25" t="s">
        <v>3366</v>
      </c>
      <c r="S363" s="25" t="str">
        <f t="shared" si="21"/>
        <v xml:space="preserve">         </v>
      </c>
      <c r="T363" s="25" t="s">
        <v>61</v>
      </c>
      <c r="U363" s="25" t="s">
        <v>61</v>
      </c>
      <c r="V363" s="25" t="s">
        <v>11145</v>
      </c>
      <c r="AF363" s="25" t="s">
        <v>11146</v>
      </c>
      <c r="AG363" s="25" t="str">
        <f t="shared" si="20"/>
        <v xml:space="preserve">         Cra 25 con la 38 d sur 02</v>
      </c>
      <c r="AH363" s="25" t="s">
        <v>61</v>
      </c>
      <c r="AI363" s="25" t="s">
        <v>61</v>
      </c>
      <c r="AJ363" s="25" t="s">
        <v>454</v>
      </c>
      <c r="AO363" s="25">
        <v>6</v>
      </c>
      <c r="AP363" s="34">
        <v>42530</v>
      </c>
      <c r="AQ363" s="34">
        <v>42542</v>
      </c>
      <c r="AR363" s="46"/>
      <c r="AT363" s="25" t="s">
        <v>15</v>
      </c>
    </row>
    <row r="364" spans="1:50">
      <c r="A364" s="25" t="s">
        <v>11147</v>
      </c>
      <c r="B364" s="25">
        <v>391529</v>
      </c>
      <c r="D364" s="25" t="s">
        <v>58</v>
      </c>
      <c r="G364" s="25" t="s">
        <v>11148</v>
      </c>
      <c r="H364" s="25" t="s">
        <v>11149</v>
      </c>
      <c r="R364" s="25" t="s">
        <v>11150</v>
      </c>
      <c r="S364" s="25" t="str">
        <f t="shared" si="21"/>
        <v xml:space="preserve">         cra 42 con la 26 sector el hollo</v>
      </c>
      <c r="T364" s="25" t="s">
        <v>61</v>
      </c>
      <c r="U364" s="25" t="s">
        <v>61</v>
      </c>
      <c r="V364" s="25" t="s">
        <v>6341</v>
      </c>
      <c r="AF364" s="25" t="s">
        <v>11151</v>
      </c>
      <c r="AG364" s="25" t="str">
        <f t="shared" si="20"/>
        <v xml:space="preserve">         sector el hollo cra 42 con la 26</v>
      </c>
      <c r="AH364" s="25" t="s">
        <v>61</v>
      </c>
      <c r="AI364" s="25" t="s">
        <v>61</v>
      </c>
      <c r="AJ364" s="25" t="s">
        <v>74</v>
      </c>
      <c r="AO364" s="25">
        <v>6</v>
      </c>
      <c r="AP364" s="34">
        <v>42530</v>
      </c>
      <c r="AQ364" s="34">
        <v>42533</v>
      </c>
      <c r="AR364" s="46"/>
      <c r="AT364" s="25" t="s">
        <v>15</v>
      </c>
    </row>
    <row r="365" spans="1:50">
      <c r="A365" s="25" t="s">
        <v>11152</v>
      </c>
      <c r="B365" s="25">
        <v>391573</v>
      </c>
      <c r="C365" s="25" t="s">
        <v>3686</v>
      </c>
      <c r="D365" s="25" t="s">
        <v>58</v>
      </c>
      <c r="G365" s="25" t="s">
        <v>11153</v>
      </c>
      <c r="H365" s="25" t="s">
        <v>3366</v>
      </c>
      <c r="S365" s="25" t="str">
        <f t="shared" si="21"/>
        <v xml:space="preserve">         </v>
      </c>
      <c r="T365" s="25" t="s">
        <v>61</v>
      </c>
      <c r="U365" s="25" t="s">
        <v>61</v>
      </c>
      <c r="V365" s="25" t="s">
        <v>11154</v>
      </c>
      <c r="AF365" s="25" t="s">
        <v>11155</v>
      </c>
      <c r="AG365" s="25" t="str">
        <f t="shared" si="20"/>
        <v xml:space="preserve">         Sector la Acuarela - vereda las palmas</v>
      </c>
      <c r="AH365" s="25" t="s">
        <v>61</v>
      </c>
      <c r="AI365" s="25">
        <v>3187343476</v>
      </c>
      <c r="AJ365" s="25" t="s">
        <v>91</v>
      </c>
      <c r="AO365" s="25">
        <v>12</v>
      </c>
      <c r="AP365" s="34">
        <v>42530</v>
      </c>
      <c r="AQ365" s="34">
        <v>42528</v>
      </c>
      <c r="AR365" s="46"/>
      <c r="AT365" s="25" t="s">
        <v>15</v>
      </c>
    </row>
    <row r="366" spans="1:50">
      <c r="A366" s="25" t="s">
        <v>11156</v>
      </c>
      <c r="B366" s="25">
        <v>391571</v>
      </c>
      <c r="C366" s="25" t="s">
        <v>3538</v>
      </c>
      <c r="G366" s="25" t="s">
        <v>11157</v>
      </c>
      <c r="H366" s="25" t="s">
        <v>3366</v>
      </c>
      <c r="S366" s="25" t="str">
        <f t="shared" si="21"/>
        <v xml:space="preserve">         </v>
      </c>
      <c r="T366" s="25" t="s">
        <v>61</v>
      </c>
      <c r="U366" s="25" t="s">
        <v>61</v>
      </c>
      <c r="V366" s="25" t="s">
        <v>11158</v>
      </c>
      <c r="AF366" s="25" t="s">
        <v>11159</v>
      </c>
      <c r="AG366" s="25" t="str">
        <f t="shared" si="20"/>
        <v xml:space="preserve">         las palmas</v>
      </c>
      <c r="AH366" s="25" t="s">
        <v>61</v>
      </c>
      <c r="AI366" s="25" t="s">
        <v>61</v>
      </c>
      <c r="AJ366" s="25" t="s">
        <v>91</v>
      </c>
      <c r="AO366" s="25">
        <v>12</v>
      </c>
      <c r="AP366" s="34">
        <v>42530</v>
      </c>
      <c r="AQ366" s="34">
        <v>42540</v>
      </c>
      <c r="AR366" s="46"/>
      <c r="AT366" s="25" t="s">
        <v>15</v>
      </c>
    </row>
    <row r="367" spans="1:50">
      <c r="A367" s="25" t="s">
        <v>11160</v>
      </c>
      <c r="B367" s="25">
        <v>391532</v>
      </c>
      <c r="C367" s="25" t="s">
        <v>3538</v>
      </c>
      <c r="D367" s="25" t="s">
        <v>58</v>
      </c>
      <c r="G367" s="25" t="s">
        <v>11161</v>
      </c>
      <c r="H367" s="25" t="s">
        <v>3366</v>
      </c>
      <c r="S367" s="25" t="str">
        <f t="shared" si="21"/>
        <v xml:space="preserve">         </v>
      </c>
      <c r="T367" s="25" t="s">
        <v>61</v>
      </c>
      <c r="U367" s="25" t="s">
        <v>61</v>
      </c>
      <c r="V367" s="25" t="s">
        <v>11162</v>
      </c>
      <c r="AF367" s="25" t="s">
        <v>6697</v>
      </c>
      <c r="AG367" s="25" t="str">
        <f t="shared" si="20"/>
        <v xml:space="preserve">         Sector la Esperanza</v>
      </c>
      <c r="AH367" s="25" t="s">
        <v>61</v>
      </c>
      <c r="AI367" s="25" t="s">
        <v>61</v>
      </c>
      <c r="AJ367" s="25" t="s">
        <v>91</v>
      </c>
      <c r="AO367" s="25">
        <v>12</v>
      </c>
      <c r="AP367" s="34">
        <v>42530</v>
      </c>
      <c r="AQ367" s="34">
        <v>42549</v>
      </c>
      <c r="AR367" s="46"/>
      <c r="AT367" s="25" t="s">
        <v>15</v>
      </c>
    </row>
    <row r="368" spans="1:50">
      <c r="A368" s="25" t="s">
        <v>11163</v>
      </c>
      <c r="B368" s="25">
        <v>391531</v>
      </c>
      <c r="C368" s="25" t="s">
        <v>94</v>
      </c>
      <c r="G368" s="25" t="s">
        <v>11164</v>
      </c>
      <c r="H368" s="25" t="s">
        <v>3366</v>
      </c>
      <c r="S368" s="25" t="str">
        <f t="shared" si="21"/>
        <v xml:space="preserve">         </v>
      </c>
      <c r="T368" s="25" t="s">
        <v>61</v>
      </c>
      <c r="U368" s="25" t="s">
        <v>61</v>
      </c>
      <c r="V368" s="25" t="s">
        <v>11165</v>
      </c>
      <c r="AF368" s="25" t="s">
        <v>11166</v>
      </c>
      <c r="AG368" s="25" t="str">
        <f t="shared" si="20"/>
        <v xml:space="preserve">         finca la provincia</v>
      </c>
      <c r="AH368" s="25" t="s">
        <v>61</v>
      </c>
      <c r="AI368" s="25">
        <v>3380335</v>
      </c>
      <c r="AJ368" s="25" t="s">
        <v>998</v>
      </c>
      <c r="AO368" s="25">
        <v>12</v>
      </c>
      <c r="AP368" s="34">
        <v>42530</v>
      </c>
      <c r="AQ368" s="34">
        <v>42542</v>
      </c>
      <c r="AR368" s="46"/>
      <c r="AT368" s="25" t="s">
        <v>15</v>
      </c>
    </row>
    <row r="369" spans="1:47">
      <c r="A369" s="25" t="s">
        <v>11167</v>
      </c>
      <c r="B369" s="25">
        <v>391908</v>
      </c>
      <c r="D369" s="25" t="s">
        <v>101</v>
      </c>
      <c r="G369" s="25" t="s">
        <v>11168</v>
      </c>
      <c r="H369" s="25" t="s">
        <v>11169</v>
      </c>
      <c r="S369" s="25" t="str">
        <f t="shared" si="21"/>
        <v xml:space="preserve">         </v>
      </c>
      <c r="T369" s="25">
        <v>32332333</v>
      </c>
      <c r="U369" s="25">
        <v>2709661</v>
      </c>
      <c r="V369" s="25" t="s">
        <v>11170</v>
      </c>
      <c r="AF369" s="25" t="s">
        <v>11171</v>
      </c>
      <c r="AG369" s="25" t="str">
        <f t="shared" si="20"/>
        <v xml:space="preserve">         Cra 26 a # 40 sur 31 Int. 109</v>
      </c>
      <c r="AH369" s="25" t="s">
        <v>61</v>
      </c>
      <c r="AI369" s="25" t="s">
        <v>61</v>
      </c>
      <c r="AJ369" s="25" t="s">
        <v>3675</v>
      </c>
      <c r="AO369" s="25">
        <v>6</v>
      </c>
      <c r="AP369" s="34">
        <v>42530</v>
      </c>
      <c r="AQ369" s="34">
        <v>42557</v>
      </c>
      <c r="AR369" s="46"/>
      <c r="AT369" s="25" t="s">
        <v>15</v>
      </c>
    </row>
    <row r="370" spans="1:47">
      <c r="A370" s="25" t="s">
        <v>11172</v>
      </c>
      <c r="B370" s="25">
        <v>391882</v>
      </c>
      <c r="C370" s="25" t="s">
        <v>3591</v>
      </c>
      <c r="G370" s="25" t="s">
        <v>11173</v>
      </c>
      <c r="H370" s="25" t="s">
        <v>11174</v>
      </c>
      <c r="S370" s="25" t="str">
        <f t="shared" si="21"/>
        <v xml:space="preserve">         </v>
      </c>
      <c r="T370" s="25" t="s">
        <v>61</v>
      </c>
      <c r="U370" s="25">
        <v>3007733856</v>
      </c>
      <c r="V370" s="25" t="s">
        <v>11175</v>
      </c>
      <c r="AF370" s="25" t="s">
        <v>11176</v>
      </c>
      <c r="AG370" s="25" t="str">
        <f t="shared" si="20"/>
        <v xml:space="preserve">         mirador de las antillas</v>
      </c>
      <c r="AH370" s="25" t="s">
        <v>61</v>
      </c>
      <c r="AI370" s="25" t="s">
        <v>61</v>
      </c>
      <c r="AJ370" s="25" t="s">
        <v>959</v>
      </c>
      <c r="AO370" s="25">
        <v>7</v>
      </c>
      <c r="AP370" s="34">
        <v>42531</v>
      </c>
      <c r="AQ370" s="34">
        <v>42607</v>
      </c>
      <c r="AR370" s="46"/>
      <c r="AT370" s="25" t="s">
        <v>15</v>
      </c>
    </row>
    <row r="371" spans="1:47">
      <c r="A371" s="25" t="s">
        <v>11177</v>
      </c>
      <c r="B371" s="25">
        <v>390945</v>
      </c>
      <c r="D371" s="25" t="s">
        <v>58</v>
      </c>
      <c r="G371" s="25" t="s">
        <v>10762</v>
      </c>
      <c r="H371" s="25" t="s">
        <v>3366</v>
      </c>
      <c r="S371" s="25" t="str">
        <f t="shared" si="21"/>
        <v xml:space="preserve">         </v>
      </c>
      <c r="T371" s="25" t="s">
        <v>61</v>
      </c>
      <c r="U371" s="25" t="s">
        <v>61</v>
      </c>
      <c r="V371" s="25" t="s">
        <v>11178</v>
      </c>
      <c r="AF371" s="25" t="s">
        <v>11179</v>
      </c>
      <c r="AG371" s="25" t="str">
        <f t="shared" si="20"/>
        <v xml:space="preserve">         Transv.  34 a sur # 32 - 09</v>
      </c>
      <c r="AH371" s="25" t="s">
        <v>61</v>
      </c>
      <c r="AI371" s="25" t="s">
        <v>61</v>
      </c>
      <c r="AJ371" s="25" t="s">
        <v>496</v>
      </c>
      <c r="AO371" s="25">
        <v>9</v>
      </c>
      <c r="AP371" s="34">
        <v>42531</v>
      </c>
      <c r="AQ371" s="34">
        <v>42523</v>
      </c>
      <c r="AR371" s="46"/>
      <c r="AT371" s="25" t="s">
        <v>15</v>
      </c>
    </row>
    <row r="372" spans="1:47">
      <c r="A372" s="25" t="s">
        <v>11180</v>
      </c>
      <c r="B372" s="25">
        <v>390947</v>
      </c>
      <c r="D372" s="25" t="s">
        <v>58</v>
      </c>
      <c r="G372" s="25" t="s">
        <v>10762</v>
      </c>
      <c r="H372" s="25" t="s">
        <v>3366</v>
      </c>
      <c r="S372" s="25" t="str">
        <f t="shared" si="21"/>
        <v xml:space="preserve">         </v>
      </c>
      <c r="T372" s="25" t="s">
        <v>61</v>
      </c>
      <c r="U372" s="25" t="s">
        <v>61</v>
      </c>
      <c r="V372" s="25" t="s">
        <v>11181</v>
      </c>
      <c r="AF372" s="25" t="s">
        <v>11182</v>
      </c>
      <c r="AG372" s="25" t="str">
        <f>CONCATENATE(W372," ",X372," ",Y372," ",Z372," ",AA372," ",AB372," ",AC372," ",AD372," ",AE372," ",AF372)</f>
        <v xml:space="preserve">         Transv.  34 a sur # 32 b 15</v>
      </c>
      <c r="AH372" s="25" t="s">
        <v>61</v>
      </c>
      <c r="AI372" s="25" t="s">
        <v>61</v>
      </c>
      <c r="AJ372" s="25" t="s">
        <v>496</v>
      </c>
      <c r="AO372" s="25">
        <v>9</v>
      </c>
      <c r="AP372" s="34">
        <v>42531</v>
      </c>
      <c r="AQ372" s="34">
        <v>42523</v>
      </c>
      <c r="AR372" s="46"/>
      <c r="AT372" s="25" t="s">
        <v>15</v>
      </c>
    </row>
    <row r="373" spans="1:47">
      <c r="A373" s="25" t="s">
        <v>11183</v>
      </c>
      <c r="B373" s="25">
        <v>390946</v>
      </c>
      <c r="D373" s="25" t="s">
        <v>58</v>
      </c>
      <c r="G373" s="25" t="s">
        <v>10762</v>
      </c>
      <c r="H373" s="25" t="s">
        <v>3366</v>
      </c>
      <c r="S373" s="25" t="str">
        <f t="shared" si="21"/>
        <v xml:space="preserve">         </v>
      </c>
      <c r="T373" s="25" t="s">
        <v>61</v>
      </c>
      <c r="U373" s="25" t="s">
        <v>61</v>
      </c>
      <c r="V373" s="25" t="s">
        <v>11184</v>
      </c>
      <c r="AF373" s="25" t="s">
        <v>11185</v>
      </c>
      <c r="AG373" s="25" t="str">
        <f>CONCATENATE(W373," ",X373," ",Y373," ",Z373," ",AA373," ",AB373," ",AC373," ",AD373," ",AE373," ",AF373)</f>
        <v xml:space="preserve">         Cra 27 a # 37 sur 80</v>
      </c>
      <c r="AH373" s="25" t="s">
        <v>61</v>
      </c>
      <c r="AI373" s="25" t="s">
        <v>61</v>
      </c>
      <c r="AJ373" s="25" t="s">
        <v>496</v>
      </c>
      <c r="AO373" s="25">
        <v>9</v>
      </c>
      <c r="AP373" s="34">
        <v>42531</v>
      </c>
      <c r="AQ373" s="34">
        <v>42523</v>
      </c>
      <c r="AR373" s="46"/>
      <c r="AT373" s="25" t="s">
        <v>15</v>
      </c>
    </row>
    <row r="374" spans="1:47">
      <c r="A374" s="25" t="s">
        <v>11186</v>
      </c>
      <c r="B374" s="25">
        <v>390944</v>
      </c>
      <c r="D374" s="25" t="s">
        <v>58</v>
      </c>
      <c r="G374" s="25" t="s">
        <v>10762</v>
      </c>
      <c r="H374" s="25" t="s">
        <v>3366</v>
      </c>
      <c r="S374" s="25" t="str">
        <f t="shared" si="21"/>
        <v xml:space="preserve">         </v>
      </c>
      <c r="T374" s="25" t="s">
        <v>61</v>
      </c>
      <c r="U374" s="25" t="s">
        <v>61</v>
      </c>
      <c r="V374" s="25" t="s">
        <v>11187</v>
      </c>
      <c r="AF374" s="25" t="s">
        <v>11188</v>
      </c>
      <c r="AG374" s="25" t="str">
        <f t="shared" ref="AG374:AG393" si="22">CONCATENATE(W374," ",X374," ",Y374," ",Z374," ",AA374," ",AB374," ",AC374," ",AD374," ",AE374," ",AF374)</f>
        <v xml:space="preserve">         Trasnv. 34 sur # 32 - 69</v>
      </c>
      <c r="AH374" s="25" t="s">
        <v>61</v>
      </c>
      <c r="AI374" s="25" t="s">
        <v>61</v>
      </c>
      <c r="AJ374" s="25" t="s">
        <v>496</v>
      </c>
      <c r="AO374" s="25">
        <v>9</v>
      </c>
      <c r="AP374" s="34">
        <v>42531</v>
      </c>
      <c r="AQ374" s="34">
        <v>42523</v>
      </c>
      <c r="AR374" s="46"/>
      <c r="AT374" s="25" t="s">
        <v>15</v>
      </c>
    </row>
    <row r="375" spans="1:47">
      <c r="A375" s="25" t="s">
        <v>11189</v>
      </c>
      <c r="B375" s="25">
        <v>391016</v>
      </c>
      <c r="C375" s="25" t="s">
        <v>94</v>
      </c>
      <c r="G375" s="25" t="s">
        <v>11190</v>
      </c>
      <c r="H375" s="25" t="s">
        <v>11191</v>
      </c>
      <c r="R375" s="25" t="s">
        <v>11192</v>
      </c>
      <c r="S375" s="25" t="str">
        <f t="shared" si="21"/>
        <v xml:space="preserve">         Missisipi de la cuenca</v>
      </c>
      <c r="T375" s="25" t="s">
        <v>61</v>
      </c>
      <c r="U375" s="25" t="s">
        <v>61</v>
      </c>
      <c r="V375" s="25" t="s">
        <v>11192</v>
      </c>
      <c r="AF375" s="25" t="s">
        <v>11193</v>
      </c>
      <c r="AG375" s="25" t="str">
        <f t="shared" si="22"/>
        <v xml:space="preserve">         Cra 39 e # 48 f sur 150 apto 414</v>
      </c>
      <c r="AH375" s="25" t="s">
        <v>61</v>
      </c>
      <c r="AI375" s="25" t="s">
        <v>61</v>
      </c>
      <c r="AJ375" s="25" t="s">
        <v>225</v>
      </c>
      <c r="AO375" s="25">
        <v>7</v>
      </c>
      <c r="AP375" s="34">
        <v>42531</v>
      </c>
      <c r="AQ375" s="34">
        <v>42439</v>
      </c>
      <c r="AR375" s="46"/>
      <c r="AT375" s="25" t="s">
        <v>15</v>
      </c>
    </row>
    <row r="376" spans="1:47">
      <c r="A376" s="25" t="s">
        <v>11194</v>
      </c>
      <c r="B376" s="25">
        <v>390746</v>
      </c>
      <c r="D376" s="25" t="s">
        <v>286</v>
      </c>
      <c r="G376" s="25" t="s">
        <v>11195</v>
      </c>
      <c r="H376" s="25" t="s">
        <v>11196</v>
      </c>
      <c r="S376" s="25" t="str">
        <f t="shared" si="21"/>
        <v xml:space="preserve">         </v>
      </c>
      <c r="T376" s="25" t="s">
        <v>61</v>
      </c>
      <c r="U376" s="25" t="s">
        <v>61</v>
      </c>
      <c r="V376" s="25" t="s">
        <v>11197</v>
      </c>
      <c r="AF376" s="25" t="s">
        <v>11198</v>
      </c>
      <c r="AG376" s="25" t="str">
        <f t="shared" si="22"/>
        <v xml:space="preserve">         Cra 43 a # 40 sur 79</v>
      </c>
      <c r="AH376" s="25" t="s">
        <v>61</v>
      </c>
      <c r="AI376" s="25" t="s">
        <v>61</v>
      </c>
      <c r="AJ376" s="25" t="s">
        <v>67</v>
      </c>
      <c r="AO376" s="25">
        <v>7</v>
      </c>
      <c r="AP376" s="34">
        <v>42531</v>
      </c>
      <c r="AQ376" s="34">
        <v>42533</v>
      </c>
      <c r="AR376" s="46"/>
      <c r="AT376" s="25" t="s">
        <v>15</v>
      </c>
    </row>
    <row r="377" spans="1:47">
      <c r="A377" s="25" t="s">
        <v>11199</v>
      </c>
      <c r="B377" s="25">
        <v>391635</v>
      </c>
      <c r="C377" s="25" t="s">
        <v>94</v>
      </c>
      <c r="G377" s="25" t="s">
        <v>11200</v>
      </c>
      <c r="H377" s="25" t="s">
        <v>11149</v>
      </c>
      <c r="S377" s="25" t="str">
        <f t="shared" si="21"/>
        <v xml:space="preserve">         </v>
      </c>
      <c r="T377" s="25" t="s">
        <v>61</v>
      </c>
      <c r="U377" s="25" t="s">
        <v>61</v>
      </c>
      <c r="V377" s="25" t="s">
        <v>11201</v>
      </c>
      <c r="AF377" s="25" t="s">
        <v>11202</v>
      </c>
      <c r="AG377" s="25" t="str">
        <f t="shared" si="22"/>
        <v xml:space="preserve">         Calle 41 b sur # 24 d 10</v>
      </c>
      <c r="AH377" s="25" t="s">
        <v>61</v>
      </c>
      <c r="AI377" s="25">
        <v>2701195</v>
      </c>
      <c r="AJ377" s="25" t="s">
        <v>3675</v>
      </c>
      <c r="AO377" s="25">
        <v>6</v>
      </c>
      <c r="AP377" s="34">
        <v>42531</v>
      </c>
      <c r="AQ377" s="34">
        <v>42529</v>
      </c>
      <c r="AR377" s="46"/>
      <c r="AT377" s="25" t="s">
        <v>15</v>
      </c>
    </row>
    <row r="378" spans="1:47">
      <c r="A378" s="25" t="s">
        <v>11203</v>
      </c>
      <c r="B378" s="25">
        <v>391959</v>
      </c>
      <c r="C378" s="25" t="s">
        <v>3686</v>
      </c>
      <c r="D378" s="25" t="s">
        <v>58</v>
      </c>
      <c r="G378" s="25" t="s">
        <v>11204</v>
      </c>
      <c r="H378" s="25" t="s">
        <v>11205</v>
      </c>
      <c r="S378" s="25" t="str">
        <f t="shared" si="21"/>
        <v xml:space="preserve">         </v>
      </c>
      <c r="T378" s="25" t="s">
        <v>61</v>
      </c>
      <c r="U378" s="25">
        <v>3176340248</v>
      </c>
      <c r="V378" s="25" t="s">
        <v>82</v>
      </c>
      <c r="AF378" s="25" t="s">
        <v>11206</v>
      </c>
      <c r="AG378" s="25" t="str">
        <f t="shared" si="22"/>
        <v xml:space="preserve">         Sector la Acuarela Contiguo a la tienda de rancho morales - vereda las palmas</v>
      </c>
      <c r="AH378" s="25" t="s">
        <v>61</v>
      </c>
      <c r="AI378" s="25" t="s">
        <v>61</v>
      </c>
      <c r="AJ378" s="25" t="s">
        <v>91</v>
      </c>
      <c r="AO378" s="25">
        <v>12</v>
      </c>
      <c r="AP378" s="34">
        <v>42530</v>
      </c>
      <c r="AQ378" s="34">
        <v>42531</v>
      </c>
      <c r="AR378" s="46"/>
      <c r="AT378" s="25" t="s">
        <v>15</v>
      </c>
    </row>
    <row r="379" spans="1:47">
      <c r="A379" s="25" t="s">
        <v>11207</v>
      </c>
      <c r="B379" s="25" t="s">
        <v>11208</v>
      </c>
      <c r="C379" s="25" t="s">
        <v>3686</v>
      </c>
      <c r="G379" s="25" t="s">
        <v>11209</v>
      </c>
      <c r="H379" s="25" t="s">
        <v>11210</v>
      </c>
      <c r="S379" s="25" t="str">
        <f t="shared" si="21"/>
        <v xml:space="preserve">         </v>
      </c>
      <c r="T379" s="25" t="s">
        <v>61</v>
      </c>
      <c r="U379" s="25">
        <v>3104439082</v>
      </c>
      <c r="V379" s="25" t="s">
        <v>11211</v>
      </c>
      <c r="AF379" s="25" t="s">
        <v>11212</v>
      </c>
      <c r="AG379" s="25" t="str">
        <f t="shared" si="22"/>
        <v xml:space="preserve">         Predio 846</v>
      </c>
      <c r="AH379" s="25" t="s">
        <v>61</v>
      </c>
      <c r="AI379" s="25">
        <v>3184094934</v>
      </c>
      <c r="AJ379" s="25" t="s">
        <v>91</v>
      </c>
      <c r="AK379" s="25" t="s">
        <v>91</v>
      </c>
      <c r="AO379" s="25">
        <v>12</v>
      </c>
      <c r="AP379" s="34">
        <v>42531</v>
      </c>
      <c r="AQ379" s="34">
        <v>42684</v>
      </c>
      <c r="AR379" s="46"/>
      <c r="AS379" s="25" t="s">
        <v>366</v>
      </c>
      <c r="AT379" s="25" t="s">
        <v>15</v>
      </c>
    </row>
    <row r="380" spans="1:47">
      <c r="A380" s="25" t="s">
        <v>11213</v>
      </c>
      <c r="B380" s="25">
        <v>392221</v>
      </c>
      <c r="C380" s="25" t="s">
        <v>3686</v>
      </c>
      <c r="G380" s="25" t="s">
        <v>11214</v>
      </c>
      <c r="H380" s="25" t="s">
        <v>11215</v>
      </c>
      <c r="S380" s="25" t="str">
        <f t="shared" si="21"/>
        <v xml:space="preserve">         </v>
      </c>
      <c r="T380" s="25">
        <v>1037660098</v>
      </c>
      <c r="U380" s="25" t="s">
        <v>61</v>
      </c>
      <c r="V380" s="25" t="s">
        <v>11216</v>
      </c>
      <c r="W380" s="25" t="s">
        <v>80</v>
      </c>
      <c r="X380" s="25">
        <v>40</v>
      </c>
      <c r="Y380" s="25" t="s">
        <v>170</v>
      </c>
      <c r="Z380" s="25" t="s">
        <v>66</v>
      </c>
      <c r="AA380" s="25">
        <v>25</v>
      </c>
      <c r="AB380" s="25" t="s">
        <v>104</v>
      </c>
      <c r="AC380" s="25">
        <v>18</v>
      </c>
      <c r="AG380" s="25" t="str">
        <f t="shared" si="22"/>
        <v xml:space="preserve">CL 40 D SUR 25 B 18   </v>
      </c>
      <c r="AH380" s="25" t="s">
        <v>61</v>
      </c>
      <c r="AI380" s="25" t="s">
        <v>61</v>
      </c>
      <c r="AJ380" s="25" t="s">
        <v>3675</v>
      </c>
      <c r="AO380" s="25">
        <v>6</v>
      </c>
      <c r="AP380" s="34">
        <v>42534</v>
      </c>
      <c r="AQ380" s="34">
        <v>42542</v>
      </c>
      <c r="AR380" s="46"/>
      <c r="AT380" s="25" t="s">
        <v>15</v>
      </c>
    </row>
    <row r="381" spans="1:47">
      <c r="A381" s="25" t="s">
        <v>11217</v>
      </c>
      <c r="B381" s="25">
        <v>392514</v>
      </c>
      <c r="C381" s="25" t="s">
        <v>3686</v>
      </c>
      <c r="G381" s="25" t="s">
        <v>11218</v>
      </c>
      <c r="H381" s="25" t="s">
        <v>3366</v>
      </c>
      <c r="S381" s="25" t="str">
        <f t="shared" si="21"/>
        <v xml:space="preserve">         </v>
      </c>
      <c r="V381" s="25" t="s">
        <v>11219</v>
      </c>
      <c r="AF381" s="25" t="s">
        <v>11220</v>
      </c>
      <c r="AG381" s="25" t="str">
        <f t="shared" si="22"/>
        <v xml:space="preserve">         En el sector de los gallegos detrás del estadero obra cadabra</v>
      </c>
      <c r="AH381" s="25" t="s">
        <v>61</v>
      </c>
      <c r="AI381" s="25" t="s">
        <v>61</v>
      </c>
      <c r="AJ381" s="25" t="s">
        <v>363</v>
      </c>
      <c r="AO381" s="25">
        <v>13</v>
      </c>
      <c r="AP381" s="34">
        <v>42535</v>
      </c>
      <c r="AQ381" s="34">
        <v>42551</v>
      </c>
      <c r="AR381" s="46"/>
      <c r="AT381" s="25" t="s">
        <v>15</v>
      </c>
      <c r="AU381" s="34"/>
    </row>
    <row r="382" spans="1:47">
      <c r="A382" s="25" t="s">
        <v>11221</v>
      </c>
      <c r="B382" s="25">
        <v>392469</v>
      </c>
      <c r="D382" s="25" t="s">
        <v>101</v>
      </c>
      <c r="G382" s="25" t="s">
        <v>11222</v>
      </c>
      <c r="H382" s="25" t="s">
        <v>11223</v>
      </c>
      <c r="R382" s="25" t="s">
        <v>11224</v>
      </c>
      <c r="S382" s="25" t="str">
        <f t="shared" si="21"/>
        <v xml:space="preserve">         Cll 41 sur 25 aa 122 Int. 3130</v>
      </c>
      <c r="T382" s="25">
        <v>32765365</v>
      </c>
      <c r="U382" s="25">
        <v>5702265</v>
      </c>
      <c r="V382" s="25" t="s">
        <v>5942</v>
      </c>
      <c r="AF382" s="25" t="s">
        <v>11224</v>
      </c>
      <c r="AG382" s="25" t="str">
        <f t="shared" si="22"/>
        <v xml:space="preserve">         Cll 41 sur 25 aa 122 Int. 3130</v>
      </c>
      <c r="AH382" s="25" t="s">
        <v>61</v>
      </c>
      <c r="AI382" s="25" t="s">
        <v>61</v>
      </c>
      <c r="AJ382" s="25" t="s">
        <v>3675</v>
      </c>
      <c r="AO382" s="25">
        <v>6</v>
      </c>
      <c r="AP382" s="34">
        <v>42535</v>
      </c>
      <c r="AQ382" s="34">
        <v>42534</v>
      </c>
      <c r="AR382" s="46"/>
      <c r="AT382" s="25" t="s">
        <v>15</v>
      </c>
      <c r="AU382" s="25" t="s">
        <v>11225</v>
      </c>
    </row>
    <row r="383" spans="1:47">
      <c r="A383" s="25" t="s">
        <v>11226</v>
      </c>
      <c r="B383" s="25">
        <v>142295</v>
      </c>
      <c r="C383" s="25" t="s">
        <v>3686</v>
      </c>
      <c r="D383" s="25" t="s">
        <v>101</v>
      </c>
      <c r="G383" s="25" t="s">
        <v>11227</v>
      </c>
      <c r="H383" s="25" t="s">
        <v>11228</v>
      </c>
      <c r="S383" s="25" t="str">
        <f t="shared" si="21"/>
        <v xml:space="preserve">         </v>
      </c>
      <c r="T383" s="25" t="s">
        <v>61</v>
      </c>
      <c r="U383" s="25" t="s">
        <v>61</v>
      </c>
      <c r="V383" s="25" t="s">
        <v>11229</v>
      </c>
      <c r="AF383" s="25" t="s">
        <v>11230</v>
      </c>
      <c r="AG383" s="25" t="str">
        <f t="shared" si="22"/>
        <v xml:space="preserve">         Urbvanizacion alquerias de San Isidro.</v>
      </c>
      <c r="AH383" s="25" t="s">
        <v>61</v>
      </c>
      <c r="AI383" s="25" t="s">
        <v>61</v>
      </c>
      <c r="AJ383" s="25" t="s">
        <v>347</v>
      </c>
      <c r="AO383" s="25">
        <v>10</v>
      </c>
      <c r="AP383" s="34">
        <v>42535</v>
      </c>
      <c r="AQ383" s="34">
        <v>42626</v>
      </c>
      <c r="AR383" s="46"/>
      <c r="AT383" s="25" t="s">
        <v>15</v>
      </c>
    </row>
    <row r="384" spans="1:47">
      <c r="A384" s="25" t="s">
        <v>11231</v>
      </c>
      <c r="B384" s="25">
        <v>392609</v>
      </c>
      <c r="C384" s="25" t="s">
        <v>125</v>
      </c>
      <c r="D384" s="25" t="s">
        <v>3934</v>
      </c>
      <c r="G384" s="25" t="s">
        <v>11232</v>
      </c>
      <c r="H384" s="25" t="s">
        <v>3366</v>
      </c>
      <c r="R384" s="25" t="s">
        <v>11233</v>
      </c>
      <c r="S384" s="25" t="str">
        <f t="shared" si="21"/>
        <v xml:space="preserve">         Proyecto Entre Pinos</v>
      </c>
      <c r="T384" s="25" t="s">
        <v>61</v>
      </c>
      <c r="U384" s="25" t="s">
        <v>61</v>
      </c>
      <c r="V384" s="25" t="s">
        <v>11234</v>
      </c>
      <c r="AF384" s="25" t="s">
        <v>11235</v>
      </c>
      <c r="AG384" s="25" t="str">
        <f t="shared" si="22"/>
        <v xml:space="preserve">         Proyecto EntrePinos loma de las Brujas</v>
      </c>
      <c r="AH384" s="25" t="s">
        <v>61</v>
      </c>
      <c r="AI384" s="25" t="s">
        <v>61</v>
      </c>
      <c r="AJ384" s="25" t="s">
        <v>276</v>
      </c>
      <c r="AO384" s="25">
        <v>5</v>
      </c>
      <c r="AP384" s="34">
        <v>42535</v>
      </c>
      <c r="AQ384" s="34">
        <v>42487</v>
      </c>
      <c r="AR384" s="46"/>
      <c r="AT384" s="25" t="s">
        <v>15</v>
      </c>
    </row>
    <row r="385" spans="1:53">
      <c r="A385" s="25" t="s">
        <v>11236</v>
      </c>
      <c r="B385" s="25">
        <v>392306</v>
      </c>
      <c r="C385" s="25" t="s">
        <v>94</v>
      </c>
      <c r="G385" s="25" t="s">
        <v>11237</v>
      </c>
      <c r="H385" s="25" t="s">
        <v>11238</v>
      </c>
      <c r="S385" s="25" t="str">
        <f t="shared" si="21"/>
        <v xml:space="preserve">         </v>
      </c>
      <c r="T385" s="25" t="s">
        <v>61</v>
      </c>
      <c r="U385" s="25" t="s">
        <v>61</v>
      </c>
      <c r="V385" s="25" t="s">
        <v>11239</v>
      </c>
      <c r="AF385" s="25" t="s">
        <v>11240</v>
      </c>
      <c r="AG385" s="25" t="str">
        <f t="shared" si="22"/>
        <v xml:space="preserve">         Cra 32 b # 40 f sur 25</v>
      </c>
      <c r="AH385" s="25" t="s">
        <v>61</v>
      </c>
      <c r="AI385" s="25" t="s">
        <v>61</v>
      </c>
      <c r="AJ385" s="25" t="s">
        <v>67</v>
      </c>
      <c r="AO385" s="25">
        <v>7</v>
      </c>
      <c r="AP385" s="34">
        <v>42535</v>
      </c>
      <c r="AQ385" s="34">
        <v>42542</v>
      </c>
      <c r="AR385" s="46"/>
      <c r="AT385" s="25" t="s">
        <v>15</v>
      </c>
      <c r="AV385" s="38"/>
      <c r="AX385" s="38"/>
      <c r="AY385" s="38"/>
      <c r="BA385" s="38"/>
    </row>
    <row r="386" spans="1:53">
      <c r="A386" s="25" t="s">
        <v>11241</v>
      </c>
      <c r="B386" s="43" t="s">
        <v>11242</v>
      </c>
      <c r="C386" s="25" t="s">
        <v>3686</v>
      </c>
      <c r="D386" s="25" t="s">
        <v>101</v>
      </c>
      <c r="G386" s="25" t="s">
        <v>11243</v>
      </c>
      <c r="H386" s="25" t="s">
        <v>11244</v>
      </c>
      <c r="R386" s="25" t="s">
        <v>11245</v>
      </c>
      <c r="S386" s="25" t="str">
        <f t="shared" si="21"/>
        <v xml:space="preserve">         Cra 43 a # 40 sur 90</v>
      </c>
      <c r="T386" s="25" t="s">
        <v>61</v>
      </c>
      <c r="U386" s="25" t="s">
        <v>61</v>
      </c>
      <c r="V386" s="25" t="s">
        <v>11246</v>
      </c>
      <c r="AF386" s="25" t="s">
        <v>11247</v>
      </c>
      <c r="AG386" s="25" t="str">
        <f t="shared" si="22"/>
        <v xml:space="preserve">         Urbanizacion Agua Dulce Primavera</v>
      </c>
      <c r="AH386" s="25" t="s">
        <v>61</v>
      </c>
      <c r="AI386" s="25" t="s">
        <v>61</v>
      </c>
      <c r="AJ386" s="25" t="s">
        <v>131</v>
      </c>
      <c r="AO386" s="25">
        <v>8</v>
      </c>
      <c r="AP386" s="34">
        <v>42535</v>
      </c>
      <c r="AQ386" s="34">
        <v>42542</v>
      </c>
      <c r="AR386" s="46"/>
      <c r="AT386" s="25" t="s">
        <v>15</v>
      </c>
    </row>
    <row r="387" spans="1:53">
      <c r="A387" s="25" t="s">
        <v>11248</v>
      </c>
      <c r="B387" s="43" t="s">
        <v>11249</v>
      </c>
      <c r="C387" s="25" t="s">
        <v>3686</v>
      </c>
      <c r="G387" s="25" t="s">
        <v>11250</v>
      </c>
      <c r="H387" s="25" t="s">
        <v>11251</v>
      </c>
      <c r="R387" s="25" t="s">
        <v>11252</v>
      </c>
      <c r="S387" s="25" t="str">
        <f t="shared" si="21"/>
        <v xml:space="preserve">         Parcelacion Manantiales de la Acuarela</v>
      </c>
      <c r="U387" s="25" t="s">
        <v>11253</v>
      </c>
      <c r="V387" s="25" t="s">
        <v>11254</v>
      </c>
      <c r="AF387" s="25" t="s">
        <v>11255</v>
      </c>
      <c r="AG387" s="25" t="str">
        <f t="shared" si="22"/>
        <v xml:space="preserve">         Urbanizacion Reserva del Bosque</v>
      </c>
      <c r="AH387" s="25" t="s">
        <v>61</v>
      </c>
      <c r="AI387" s="25">
        <v>3146286801</v>
      </c>
      <c r="AJ387" s="25" t="s">
        <v>91</v>
      </c>
      <c r="AO387" s="25">
        <v>12</v>
      </c>
      <c r="AP387" s="34">
        <v>42535</v>
      </c>
      <c r="AQ387" s="34">
        <v>42550</v>
      </c>
      <c r="AR387" s="46"/>
      <c r="AT387" s="25" t="s">
        <v>15</v>
      </c>
    </row>
    <row r="388" spans="1:53">
      <c r="A388" s="25" t="s">
        <v>11256</v>
      </c>
      <c r="B388" s="25">
        <v>142778</v>
      </c>
      <c r="C388" s="25" t="s">
        <v>3591</v>
      </c>
      <c r="G388" s="25" t="s">
        <v>11257</v>
      </c>
      <c r="H388" s="25" t="s">
        <v>11258</v>
      </c>
      <c r="R388" s="25" t="s">
        <v>11259</v>
      </c>
      <c r="S388" s="25" t="str">
        <f t="shared" si="21"/>
        <v xml:space="preserve">         Palmas </v>
      </c>
      <c r="T388" s="25" t="s">
        <v>61</v>
      </c>
      <c r="U388" s="25" t="s">
        <v>61</v>
      </c>
      <c r="V388" s="25" t="s">
        <v>11260</v>
      </c>
      <c r="AF388" s="25" t="s">
        <v>11261</v>
      </c>
      <c r="AG388" s="25" t="str">
        <f t="shared" si="22"/>
        <v xml:space="preserve">         Palmas</v>
      </c>
      <c r="AH388" s="25" t="s">
        <v>61</v>
      </c>
      <c r="AI388" s="25" t="s">
        <v>61</v>
      </c>
      <c r="AJ388" s="25" t="s">
        <v>91</v>
      </c>
      <c r="AO388" s="25">
        <v>12</v>
      </c>
      <c r="AP388" s="34">
        <v>42535</v>
      </c>
      <c r="AQ388" s="34">
        <v>42545</v>
      </c>
      <c r="AR388" s="46"/>
      <c r="AT388" s="25" t="s">
        <v>15</v>
      </c>
    </row>
    <row r="389" spans="1:53">
      <c r="A389" s="25" t="s">
        <v>11262</v>
      </c>
      <c r="B389" s="25">
        <v>142567</v>
      </c>
      <c r="C389" s="25" t="s">
        <v>3538</v>
      </c>
      <c r="D389" s="25" t="s">
        <v>58</v>
      </c>
      <c r="G389" s="25" t="s">
        <v>11263</v>
      </c>
      <c r="H389" s="25" t="s">
        <v>8070</v>
      </c>
      <c r="S389" s="25" t="str">
        <f t="shared" si="21"/>
        <v xml:space="preserve">         </v>
      </c>
      <c r="T389" s="25" t="s">
        <v>61</v>
      </c>
      <c r="U389" s="25" t="s">
        <v>61</v>
      </c>
      <c r="V389" s="25" t="s">
        <v>11264</v>
      </c>
      <c r="W389" s="25" t="s">
        <v>63</v>
      </c>
      <c r="X389" s="25">
        <v>26</v>
      </c>
      <c r="Y389" s="25" t="s">
        <v>170</v>
      </c>
      <c r="AA389" s="25">
        <v>28</v>
      </c>
      <c r="AC389" s="25">
        <v>73</v>
      </c>
      <c r="AD389" s="25" t="s">
        <v>66</v>
      </c>
      <c r="AG389" s="25" t="str">
        <f t="shared" si="22"/>
        <v xml:space="preserve">KR 26 D  28  73 SUR  </v>
      </c>
      <c r="AH389" s="25" t="s">
        <v>61</v>
      </c>
      <c r="AI389" s="25" t="s">
        <v>61</v>
      </c>
      <c r="AJ389" s="25" t="s">
        <v>184</v>
      </c>
      <c r="AO389" s="25">
        <v>4</v>
      </c>
      <c r="AP389" s="34">
        <v>42535</v>
      </c>
      <c r="AQ389" s="34">
        <v>42542</v>
      </c>
      <c r="AR389" s="46"/>
      <c r="AT389" s="25" t="s">
        <v>15</v>
      </c>
    </row>
    <row r="390" spans="1:53">
      <c r="A390" s="25" t="s">
        <v>11265</v>
      </c>
      <c r="B390" s="25">
        <v>392741</v>
      </c>
      <c r="C390" s="25" t="s">
        <v>3591</v>
      </c>
      <c r="G390" s="25" t="s">
        <v>11266</v>
      </c>
      <c r="H390" s="25" t="s">
        <v>2959</v>
      </c>
      <c r="S390" s="25" t="str">
        <f t="shared" si="21"/>
        <v xml:space="preserve">         </v>
      </c>
      <c r="T390" s="25" t="s">
        <v>61</v>
      </c>
      <c r="U390" s="25" t="s">
        <v>61</v>
      </c>
      <c r="V390" s="25" t="s">
        <v>11267</v>
      </c>
      <c r="AF390" s="25" t="s">
        <v>11268</v>
      </c>
      <c r="AG390" s="25" t="str">
        <f t="shared" si="22"/>
        <v xml:space="preserve">         Cll 40 e sur # 27 a 19</v>
      </c>
      <c r="AH390" s="25" t="s">
        <v>61</v>
      </c>
      <c r="AI390" s="25" t="s">
        <v>61</v>
      </c>
      <c r="AJ390" s="25" t="s">
        <v>3937</v>
      </c>
      <c r="AO390" s="25">
        <v>6</v>
      </c>
      <c r="AP390" s="34">
        <v>42535</v>
      </c>
      <c r="AQ390" s="34">
        <v>42542</v>
      </c>
      <c r="AR390" s="46"/>
      <c r="AT390" s="25" t="s">
        <v>15</v>
      </c>
    </row>
    <row r="391" spans="1:53">
      <c r="A391" s="25" t="s">
        <v>11269</v>
      </c>
      <c r="B391" s="25">
        <v>392746</v>
      </c>
      <c r="C391" s="25" t="s">
        <v>3591</v>
      </c>
      <c r="G391" s="25" t="s">
        <v>11270</v>
      </c>
      <c r="H391" s="25" t="s">
        <v>11271</v>
      </c>
      <c r="I391" s="25" t="s">
        <v>63</v>
      </c>
      <c r="J391" s="25">
        <v>27</v>
      </c>
      <c r="K391" s="25" t="s">
        <v>170</v>
      </c>
      <c r="M391" s="25">
        <v>27</v>
      </c>
      <c r="O391" s="25">
        <v>123</v>
      </c>
      <c r="P391" s="25" t="s">
        <v>66</v>
      </c>
      <c r="S391" s="25" t="str">
        <f t="shared" si="21"/>
        <v xml:space="preserve">KR 27 D  27  123 SUR  </v>
      </c>
      <c r="T391" s="25" t="s">
        <v>61</v>
      </c>
      <c r="U391" s="25" t="s">
        <v>61</v>
      </c>
      <c r="V391" s="25" t="s">
        <v>11272</v>
      </c>
      <c r="W391" s="25" t="s">
        <v>63</v>
      </c>
      <c r="X391" s="25">
        <v>27</v>
      </c>
      <c r="Y391" s="25" t="s">
        <v>170</v>
      </c>
      <c r="AA391" s="25">
        <v>27</v>
      </c>
      <c r="AC391" s="25">
        <v>123</v>
      </c>
      <c r="AD391" s="25" t="s">
        <v>66</v>
      </c>
      <c r="AG391" s="25" t="str">
        <f t="shared" si="22"/>
        <v xml:space="preserve">KR 27 D  27  123 SUR  </v>
      </c>
      <c r="AH391" s="25" t="s">
        <v>61</v>
      </c>
      <c r="AI391" s="25" t="s">
        <v>61</v>
      </c>
      <c r="AJ391" s="25" t="s">
        <v>99</v>
      </c>
      <c r="AO391" s="25">
        <v>4</v>
      </c>
      <c r="AP391" s="34">
        <v>42535</v>
      </c>
      <c r="AQ391" s="34">
        <v>42545</v>
      </c>
      <c r="AR391" s="46"/>
      <c r="AT391" s="25" t="s">
        <v>15</v>
      </c>
    </row>
    <row r="392" spans="1:53">
      <c r="A392" s="25" t="s">
        <v>11273</v>
      </c>
      <c r="B392" s="25">
        <v>392903</v>
      </c>
      <c r="C392" s="25" t="s">
        <v>3591</v>
      </c>
      <c r="G392" s="25" t="s">
        <v>11274</v>
      </c>
      <c r="H392" s="25" t="s">
        <v>2760</v>
      </c>
      <c r="T392" s="25" t="s">
        <v>61</v>
      </c>
      <c r="U392" s="25" t="s">
        <v>61</v>
      </c>
      <c r="V392" s="25" t="s">
        <v>82</v>
      </c>
      <c r="AF392" s="25" t="s">
        <v>11275</v>
      </c>
      <c r="AG392" s="25" t="str">
        <f t="shared" si="22"/>
        <v xml:space="preserve">         vereda la Esperanza Sector la Esperanza</v>
      </c>
      <c r="AH392" s="25" t="s">
        <v>61</v>
      </c>
      <c r="AI392" s="25" t="s">
        <v>61</v>
      </c>
      <c r="AJ392" s="25" t="s">
        <v>91</v>
      </c>
      <c r="AO392" s="25">
        <v>12</v>
      </c>
      <c r="AP392" s="34">
        <v>42536</v>
      </c>
      <c r="AQ392" s="34">
        <v>42536</v>
      </c>
      <c r="AR392" s="46"/>
      <c r="AT392" s="25" t="s">
        <v>15</v>
      </c>
    </row>
    <row r="393" spans="1:53">
      <c r="A393" s="25" t="s">
        <v>11276</v>
      </c>
      <c r="C393" s="25" t="s">
        <v>3591</v>
      </c>
      <c r="G393" s="25" t="s">
        <v>11277</v>
      </c>
      <c r="H393" s="25" t="s">
        <v>3366</v>
      </c>
      <c r="I393" s="25" t="s">
        <v>80</v>
      </c>
      <c r="J393" s="25">
        <v>39</v>
      </c>
      <c r="K393" s="25" t="s">
        <v>83</v>
      </c>
      <c r="M393" s="25">
        <v>48</v>
      </c>
      <c r="S393" s="25" t="s">
        <v>11278</v>
      </c>
      <c r="T393" s="25" t="s">
        <v>61</v>
      </c>
      <c r="U393" s="25" t="s">
        <v>61</v>
      </c>
      <c r="V393" s="25" t="s">
        <v>11279</v>
      </c>
      <c r="W393" s="25" t="s">
        <v>63</v>
      </c>
      <c r="X393" s="25">
        <v>47</v>
      </c>
      <c r="Y393" s="25" t="s">
        <v>83</v>
      </c>
      <c r="AA393" s="25">
        <v>38</v>
      </c>
      <c r="AB393" s="25" t="s">
        <v>104</v>
      </c>
      <c r="AC393" s="25">
        <v>29</v>
      </c>
      <c r="AF393" s="25" t="s">
        <v>10555</v>
      </c>
      <c r="AG393" s="25" t="str">
        <f t="shared" si="22"/>
        <v>KR 47 A  38 B 29   alcala</v>
      </c>
      <c r="AH393" s="25">
        <v>1036649121</v>
      </c>
      <c r="AI393" s="25">
        <v>3015530792</v>
      </c>
      <c r="AJ393" s="25" t="s">
        <v>3530</v>
      </c>
      <c r="AO393" s="25">
        <v>8</v>
      </c>
      <c r="AP393" s="34">
        <v>42541</v>
      </c>
      <c r="AQ393" s="34">
        <v>42532</v>
      </c>
      <c r="AR393" s="46"/>
      <c r="AT393" s="25" t="s">
        <v>15</v>
      </c>
    </row>
    <row r="394" spans="1:53">
      <c r="A394" s="25" t="s">
        <v>11280</v>
      </c>
      <c r="B394" s="25">
        <v>392931</v>
      </c>
      <c r="C394" s="25" t="s">
        <v>87</v>
      </c>
      <c r="D394" s="25" t="s">
        <v>101</v>
      </c>
      <c r="G394" s="25" t="s">
        <v>11281</v>
      </c>
      <c r="H394" s="25" t="s">
        <v>11282</v>
      </c>
      <c r="I394" s="25" t="s">
        <v>289</v>
      </c>
      <c r="J394" s="25">
        <v>32</v>
      </c>
      <c r="K394" s="25" t="s">
        <v>104</v>
      </c>
      <c r="M394" s="25">
        <v>34</v>
      </c>
      <c r="N394" s="25" t="s">
        <v>81</v>
      </c>
      <c r="O394" s="25">
        <v>12</v>
      </c>
      <c r="P394" s="25" t="s">
        <v>66</v>
      </c>
      <c r="S394" s="25" t="s">
        <v>11283</v>
      </c>
      <c r="T394" s="25">
        <v>43733004</v>
      </c>
      <c r="U394" s="25">
        <v>2992924</v>
      </c>
      <c r="V394" s="25" t="s">
        <v>2959</v>
      </c>
      <c r="W394" s="25" t="s">
        <v>289</v>
      </c>
      <c r="X394" s="25">
        <v>32</v>
      </c>
      <c r="Y394" s="25" t="s">
        <v>104</v>
      </c>
      <c r="AA394" s="25">
        <v>34</v>
      </c>
      <c r="AB394" s="25" t="s">
        <v>81</v>
      </c>
      <c r="AF394" s="25" t="s">
        <v>10703</v>
      </c>
      <c r="AG394" s="25" t="s">
        <v>11284</v>
      </c>
      <c r="AH394" s="25" t="s">
        <v>61</v>
      </c>
      <c r="AI394" s="25" t="s">
        <v>61</v>
      </c>
      <c r="AO394" s="25">
        <v>9</v>
      </c>
      <c r="AP394" s="34">
        <v>42541</v>
      </c>
      <c r="AQ394" s="34">
        <v>42542</v>
      </c>
      <c r="AR394" s="46"/>
      <c r="AS394" s="25" t="s">
        <v>806</v>
      </c>
      <c r="AT394" s="25" t="s">
        <v>15</v>
      </c>
    </row>
    <row r="395" spans="1:53">
      <c r="A395" s="25" t="s">
        <v>11285</v>
      </c>
      <c r="B395" s="25">
        <v>394206</v>
      </c>
      <c r="C395" s="25" t="s">
        <v>125</v>
      </c>
      <c r="G395" s="25" t="s">
        <v>11286</v>
      </c>
      <c r="H395" s="25" t="s">
        <v>11287</v>
      </c>
      <c r="V395" s="25" t="s">
        <v>4150</v>
      </c>
      <c r="W395" s="25" t="s">
        <v>289</v>
      </c>
      <c r="X395" s="25">
        <v>30</v>
      </c>
      <c r="AA395" s="25">
        <v>35</v>
      </c>
      <c r="AB395" s="25" t="s">
        <v>170</v>
      </c>
      <c r="AC395" s="25">
        <v>27</v>
      </c>
      <c r="AF395" s="25" t="s">
        <v>10726</v>
      </c>
      <c r="AG395" s="25" t="s">
        <v>11288</v>
      </c>
      <c r="AH395" s="25" t="s">
        <v>61</v>
      </c>
      <c r="AI395" s="25" t="s">
        <v>61</v>
      </c>
      <c r="AJ395" s="25" t="s">
        <v>262</v>
      </c>
      <c r="AO395" s="25">
        <v>3</v>
      </c>
      <c r="AP395" s="34">
        <v>42541</v>
      </c>
      <c r="AQ395" s="34">
        <v>42542</v>
      </c>
      <c r="AR395" s="46"/>
      <c r="AT395" s="25" t="s">
        <v>15</v>
      </c>
    </row>
    <row r="396" spans="1:53">
      <c r="A396" s="25" t="s">
        <v>11289</v>
      </c>
      <c r="B396" s="25">
        <v>393124</v>
      </c>
      <c r="D396" s="25" t="s">
        <v>101</v>
      </c>
      <c r="G396" s="25" t="s">
        <v>11290</v>
      </c>
      <c r="H396" s="25" t="s">
        <v>11291</v>
      </c>
      <c r="I396" s="25" t="s">
        <v>80</v>
      </c>
      <c r="J396" s="25">
        <v>27</v>
      </c>
      <c r="K396" s="25" t="s">
        <v>170</v>
      </c>
      <c r="L396" s="25" t="s">
        <v>66</v>
      </c>
      <c r="M396" s="25">
        <v>27</v>
      </c>
      <c r="N396" s="25" t="s">
        <v>104</v>
      </c>
      <c r="O396" s="25">
        <v>4</v>
      </c>
      <c r="S396" s="25" t="s">
        <v>11292</v>
      </c>
      <c r="T396" s="25">
        <v>32493942</v>
      </c>
      <c r="U396" s="25">
        <v>3362437</v>
      </c>
      <c r="V396" s="25" t="s">
        <v>82</v>
      </c>
      <c r="W396" s="25" t="s">
        <v>80</v>
      </c>
      <c r="X396" s="25">
        <v>27</v>
      </c>
      <c r="Y396" s="25" t="s">
        <v>170</v>
      </c>
      <c r="Z396" s="25" t="s">
        <v>66</v>
      </c>
      <c r="AA396" s="25">
        <v>27</v>
      </c>
      <c r="AB396" s="25" t="s">
        <v>104</v>
      </c>
      <c r="AC396" s="25">
        <v>4</v>
      </c>
      <c r="AF396" s="25" t="s">
        <v>11293</v>
      </c>
      <c r="AG396" s="25" t="s">
        <v>11294</v>
      </c>
      <c r="AH396" s="25" t="s">
        <v>61</v>
      </c>
      <c r="AI396" s="25" t="s">
        <v>61</v>
      </c>
      <c r="AJ396" s="25" t="s">
        <v>311</v>
      </c>
      <c r="AO396" s="25">
        <v>5</v>
      </c>
      <c r="AP396" s="34">
        <v>42541</v>
      </c>
      <c r="AQ396" s="34">
        <v>42612</v>
      </c>
      <c r="AR396" s="46"/>
      <c r="AT396" s="25" t="s">
        <v>15</v>
      </c>
      <c r="AV396" s="38"/>
      <c r="AX396" s="38"/>
    </row>
    <row r="397" spans="1:53">
      <c r="A397" s="25" t="s">
        <v>11295</v>
      </c>
      <c r="B397" s="25">
        <v>392339</v>
      </c>
      <c r="C397" s="25" t="s">
        <v>87</v>
      </c>
      <c r="G397" s="25" t="s">
        <v>11296</v>
      </c>
      <c r="H397" s="25" t="s">
        <v>11297</v>
      </c>
      <c r="I397" s="25" t="s">
        <v>80</v>
      </c>
      <c r="J397" s="25">
        <v>40</v>
      </c>
      <c r="L397" s="25" t="s">
        <v>66</v>
      </c>
      <c r="M397" s="25">
        <v>24</v>
      </c>
      <c r="N397" s="25" t="s">
        <v>315</v>
      </c>
      <c r="O397" s="25">
        <v>27</v>
      </c>
      <c r="R397" s="25" t="s">
        <v>10625</v>
      </c>
      <c r="S397" s="25" t="s">
        <v>11298</v>
      </c>
      <c r="T397" s="25">
        <v>42886257</v>
      </c>
      <c r="U397" s="25">
        <v>3319858</v>
      </c>
      <c r="V397" s="25" t="s">
        <v>82</v>
      </c>
      <c r="AH397" s="25" t="s">
        <v>61</v>
      </c>
      <c r="AI397" s="25" t="s">
        <v>61</v>
      </c>
      <c r="AP397" s="34">
        <v>42541</v>
      </c>
      <c r="AQ397" s="34">
        <v>42553</v>
      </c>
      <c r="AR397" s="46"/>
      <c r="AT397" s="25" t="s">
        <v>15</v>
      </c>
    </row>
    <row r="398" spans="1:53">
      <c r="A398" s="25" t="s">
        <v>11299</v>
      </c>
      <c r="B398" s="25">
        <v>393853</v>
      </c>
      <c r="C398" s="25" t="s">
        <v>3686</v>
      </c>
      <c r="G398" s="25" t="s">
        <v>11300</v>
      </c>
      <c r="H398" s="25" t="s">
        <v>3366</v>
      </c>
      <c r="S398" s="25" t="s">
        <v>61</v>
      </c>
      <c r="T398" s="25" t="s">
        <v>61</v>
      </c>
      <c r="U398" s="25" t="s">
        <v>61</v>
      </c>
      <c r="V398" s="25" t="s">
        <v>4150</v>
      </c>
      <c r="W398" s="25" t="s">
        <v>63</v>
      </c>
      <c r="X398" s="25">
        <v>36</v>
      </c>
      <c r="AA398" s="25">
        <v>22</v>
      </c>
      <c r="AC398" s="25">
        <v>5</v>
      </c>
      <c r="AF398" s="25" t="s">
        <v>11301</v>
      </c>
      <c r="AG398" s="25" t="s">
        <v>11302</v>
      </c>
      <c r="AH398" s="25" t="s">
        <v>61</v>
      </c>
      <c r="AI398" s="25" t="s">
        <v>61</v>
      </c>
      <c r="AJ398" s="25" t="s">
        <v>419</v>
      </c>
      <c r="AO398" s="25">
        <v>10</v>
      </c>
      <c r="AP398" s="34">
        <v>42541</v>
      </c>
      <c r="AQ398" s="34">
        <v>42534</v>
      </c>
      <c r="AR398" s="46"/>
      <c r="AT398" s="25" t="s">
        <v>15</v>
      </c>
    </row>
    <row r="399" spans="1:53">
      <c r="A399" s="25" t="s">
        <v>11303</v>
      </c>
      <c r="B399" s="25">
        <v>393812</v>
      </c>
      <c r="C399" s="25" t="s">
        <v>94</v>
      </c>
      <c r="G399" s="25" t="s">
        <v>11304</v>
      </c>
      <c r="H399" s="25" t="s">
        <v>2959</v>
      </c>
      <c r="S399" s="25" t="s">
        <v>61</v>
      </c>
      <c r="T399" s="25" t="s">
        <v>61</v>
      </c>
      <c r="U399" s="25" t="s">
        <v>61</v>
      </c>
      <c r="V399" s="25" t="s">
        <v>11305</v>
      </c>
      <c r="W399" s="25" t="s">
        <v>80</v>
      </c>
      <c r="X399" s="25">
        <v>36</v>
      </c>
      <c r="Y399" s="25" t="s">
        <v>170</v>
      </c>
      <c r="AA399" s="25">
        <v>27</v>
      </c>
      <c r="AB399" s="25" t="s">
        <v>81</v>
      </c>
      <c r="AC399" s="25">
        <v>40</v>
      </c>
      <c r="AF399" s="25" t="s">
        <v>11306</v>
      </c>
      <c r="AG399" s="25" t="s">
        <v>11307</v>
      </c>
      <c r="AH399" s="25" t="s">
        <v>61</v>
      </c>
      <c r="AI399" s="25">
        <v>3793790</v>
      </c>
      <c r="AO399" s="25">
        <v>10</v>
      </c>
      <c r="AP399" s="34">
        <v>42541</v>
      </c>
      <c r="AQ399" s="34">
        <v>42537</v>
      </c>
      <c r="AR399" s="46"/>
      <c r="AT399" s="25" t="s">
        <v>15</v>
      </c>
    </row>
    <row r="400" spans="1:53">
      <c r="A400" s="25" t="s">
        <v>11308</v>
      </c>
      <c r="B400" s="25" t="s">
        <v>11309</v>
      </c>
      <c r="D400" s="25" t="s">
        <v>101</v>
      </c>
      <c r="G400" s="25" t="s">
        <v>11310</v>
      </c>
      <c r="H400" s="25" t="s">
        <v>11311</v>
      </c>
      <c r="I400" s="25" t="s">
        <v>80</v>
      </c>
      <c r="J400" s="25">
        <v>45</v>
      </c>
      <c r="L400" s="25" t="s">
        <v>66</v>
      </c>
      <c r="M400" s="25">
        <v>39</v>
      </c>
      <c r="N400" s="25" t="s">
        <v>104</v>
      </c>
      <c r="O400" s="25">
        <v>128</v>
      </c>
      <c r="S400" s="25" t="s">
        <v>11312</v>
      </c>
      <c r="T400" s="25" t="s">
        <v>61</v>
      </c>
      <c r="U400" s="25" t="s">
        <v>61</v>
      </c>
      <c r="V400" s="25" t="s">
        <v>11313</v>
      </c>
      <c r="W400" s="25" t="s">
        <v>80</v>
      </c>
      <c r="X400" s="25">
        <v>45</v>
      </c>
      <c r="Z400" s="25" t="s">
        <v>66</v>
      </c>
      <c r="AA400" s="25">
        <v>39</v>
      </c>
      <c r="AB400" s="25" t="s">
        <v>104</v>
      </c>
      <c r="AC400" s="25">
        <v>128</v>
      </c>
      <c r="AF400" s="25" t="s">
        <v>11314</v>
      </c>
      <c r="AG400" s="25" t="s">
        <v>11312</v>
      </c>
      <c r="AH400" s="25" t="s">
        <v>61</v>
      </c>
      <c r="AI400" s="25" t="s">
        <v>61</v>
      </c>
      <c r="AO400" s="25">
        <v>8</v>
      </c>
      <c r="AP400" s="34">
        <v>42541</v>
      </c>
      <c r="AQ400" s="34">
        <v>42538</v>
      </c>
      <c r="AR400" s="46"/>
      <c r="AT400" s="25" t="s">
        <v>15</v>
      </c>
    </row>
    <row r="401" spans="1:50">
      <c r="A401" s="25" t="s">
        <v>11315</v>
      </c>
      <c r="B401" s="25">
        <v>393809</v>
      </c>
      <c r="C401" s="25" t="s">
        <v>87</v>
      </c>
      <c r="D401" s="25" t="s">
        <v>101</v>
      </c>
      <c r="F401" s="25" t="s">
        <v>11316</v>
      </c>
      <c r="G401" s="25" t="s">
        <v>11317</v>
      </c>
      <c r="H401" s="25" t="s">
        <v>11311</v>
      </c>
      <c r="T401" s="25" t="s">
        <v>61</v>
      </c>
      <c r="U401" s="25" t="s">
        <v>61</v>
      </c>
      <c r="V401" s="25" t="s">
        <v>11318</v>
      </c>
      <c r="W401" s="25" t="s">
        <v>63</v>
      </c>
      <c r="X401" s="25">
        <v>48</v>
      </c>
      <c r="AA401" s="25">
        <v>44</v>
      </c>
      <c r="AB401" s="25" t="s">
        <v>315</v>
      </c>
      <c r="AC401" s="25">
        <v>70</v>
      </c>
      <c r="AF401" s="25" t="s">
        <v>11319</v>
      </c>
      <c r="AG401" s="25" t="s">
        <v>11320</v>
      </c>
      <c r="AH401" s="25" t="s">
        <v>61</v>
      </c>
      <c r="AI401" s="25" t="s">
        <v>61</v>
      </c>
      <c r="AJ401" s="25" t="s">
        <v>1696</v>
      </c>
      <c r="AO401" s="25">
        <v>7</v>
      </c>
      <c r="AP401" s="34">
        <v>42541</v>
      </c>
      <c r="AQ401" s="34">
        <v>42538</v>
      </c>
      <c r="AR401" s="46"/>
      <c r="AT401" s="25" t="s">
        <v>15</v>
      </c>
    </row>
    <row r="402" spans="1:50">
      <c r="A402" s="25" t="s">
        <v>11321</v>
      </c>
      <c r="B402" s="25">
        <v>393811</v>
      </c>
      <c r="C402" s="25" t="s">
        <v>87</v>
      </c>
      <c r="D402" s="25" t="s">
        <v>101</v>
      </c>
      <c r="G402" s="25" t="s">
        <v>11322</v>
      </c>
      <c r="H402" s="25" t="s">
        <v>11311</v>
      </c>
      <c r="S402" s="25" t="s">
        <v>11323</v>
      </c>
      <c r="T402" s="25" t="s">
        <v>61</v>
      </c>
      <c r="U402" s="25" t="s">
        <v>61</v>
      </c>
      <c r="V402" s="25" t="s">
        <v>11324</v>
      </c>
      <c r="W402" s="25" t="s">
        <v>63</v>
      </c>
      <c r="X402" s="25">
        <v>42</v>
      </c>
      <c r="Y402" s="25" t="s">
        <v>83</v>
      </c>
      <c r="AA402" s="25">
        <v>40</v>
      </c>
      <c r="AC402" s="25">
        <v>41</v>
      </c>
      <c r="AD402" s="25" t="s">
        <v>66</v>
      </c>
      <c r="AF402" s="25" t="s">
        <v>11325</v>
      </c>
      <c r="AG402" s="25" t="s">
        <v>11323</v>
      </c>
      <c r="AH402" s="25" t="s">
        <v>61</v>
      </c>
      <c r="AI402" s="25" t="s">
        <v>61</v>
      </c>
      <c r="AO402" s="25">
        <v>12</v>
      </c>
      <c r="AP402" s="34">
        <v>42542</v>
      </c>
      <c r="AQ402" s="34">
        <v>42538</v>
      </c>
      <c r="AR402" s="46"/>
      <c r="AT402" s="25" t="s">
        <v>15</v>
      </c>
      <c r="AV402" s="38"/>
      <c r="AX402" s="53"/>
    </row>
    <row r="403" spans="1:50">
      <c r="A403" s="25" t="s">
        <v>11326</v>
      </c>
      <c r="B403" s="25">
        <v>393768</v>
      </c>
      <c r="C403" s="25" t="s">
        <v>87</v>
      </c>
      <c r="G403" s="25" t="s">
        <v>11327</v>
      </c>
      <c r="H403" s="25" t="s">
        <v>3050</v>
      </c>
      <c r="T403" s="25" t="s">
        <v>61</v>
      </c>
      <c r="U403" s="25" t="s">
        <v>61</v>
      </c>
      <c r="V403" s="25" t="s">
        <v>11328</v>
      </c>
      <c r="AF403" s="25" t="s">
        <v>11159</v>
      </c>
      <c r="AG403" s="25" t="s">
        <v>11329</v>
      </c>
      <c r="AH403" s="25">
        <v>43098231</v>
      </c>
      <c r="AI403" s="25">
        <v>3014236</v>
      </c>
      <c r="AJ403" s="25" t="s">
        <v>91</v>
      </c>
      <c r="AO403" s="25">
        <v>12</v>
      </c>
      <c r="AP403" s="34">
        <v>42542</v>
      </c>
      <c r="AQ403" s="34">
        <v>42538</v>
      </c>
      <c r="AR403" s="46"/>
      <c r="AT403" s="25" t="s">
        <v>15</v>
      </c>
    </row>
    <row r="404" spans="1:50">
      <c r="A404" s="25" t="s">
        <v>11330</v>
      </c>
      <c r="B404" s="25">
        <v>391668</v>
      </c>
      <c r="C404" s="25" t="s">
        <v>87</v>
      </c>
      <c r="G404" s="25" t="s">
        <v>11331</v>
      </c>
      <c r="H404" s="25" t="s">
        <v>11332</v>
      </c>
      <c r="I404" s="25" t="s">
        <v>80</v>
      </c>
      <c r="J404" s="25">
        <v>37</v>
      </c>
      <c r="K404" s="25" t="s">
        <v>104</v>
      </c>
      <c r="L404" s="25" t="s">
        <v>66</v>
      </c>
      <c r="M404" s="25">
        <v>27</v>
      </c>
      <c r="N404" s="25" t="s">
        <v>104</v>
      </c>
      <c r="O404" s="25">
        <v>147</v>
      </c>
      <c r="R404" s="25" t="s">
        <v>11333</v>
      </c>
      <c r="S404" s="25" t="s">
        <v>11334</v>
      </c>
      <c r="T404" s="25" t="s">
        <v>61</v>
      </c>
      <c r="U404" s="25" t="s">
        <v>61</v>
      </c>
      <c r="V404" s="25" t="s">
        <v>11335</v>
      </c>
      <c r="W404" s="25" t="s">
        <v>80</v>
      </c>
      <c r="X404" s="25">
        <v>37</v>
      </c>
      <c r="Y404" s="25" t="s">
        <v>104</v>
      </c>
      <c r="Z404" s="25" t="s">
        <v>66</v>
      </c>
      <c r="AA404" s="25">
        <v>27</v>
      </c>
      <c r="AB404" s="25" t="s">
        <v>104</v>
      </c>
      <c r="AC404" s="25">
        <v>125</v>
      </c>
      <c r="AF404" s="25" t="s">
        <v>11336</v>
      </c>
      <c r="AG404" s="25" t="s">
        <v>11333</v>
      </c>
      <c r="AH404" s="25" t="s">
        <v>61</v>
      </c>
      <c r="AI404" s="25" t="s">
        <v>61</v>
      </c>
      <c r="AO404" s="25">
        <v>5</v>
      </c>
      <c r="AP404" s="34">
        <v>42542</v>
      </c>
      <c r="AQ404" s="34">
        <v>42546</v>
      </c>
      <c r="AR404" s="46"/>
      <c r="AT404" s="25" t="s">
        <v>15</v>
      </c>
    </row>
    <row r="405" spans="1:50">
      <c r="A405" s="25" t="s">
        <v>11337</v>
      </c>
      <c r="B405" s="25">
        <v>394076</v>
      </c>
      <c r="C405" s="25" t="s">
        <v>3928</v>
      </c>
      <c r="D405" s="25" t="s">
        <v>58</v>
      </c>
      <c r="G405" s="25" t="s">
        <v>11338</v>
      </c>
      <c r="H405" s="25" t="s">
        <v>3870</v>
      </c>
      <c r="R405" s="25" t="s">
        <v>11339</v>
      </c>
      <c r="S405" s="25" t="s">
        <v>11340</v>
      </c>
      <c r="T405" s="25" t="s">
        <v>61</v>
      </c>
      <c r="U405" s="25" t="s">
        <v>61</v>
      </c>
      <c r="V405" s="25" t="s">
        <v>11341</v>
      </c>
      <c r="W405" s="25" t="s">
        <v>63</v>
      </c>
      <c r="X405" s="25">
        <v>30</v>
      </c>
      <c r="AA405" s="25">
        <v>40</v>
      </c>
      <c r="AB405" s="25" t="s">
        <v>65</v>
      </c>
      <c r="AD405" s="25" t="s">
        <v>66</v>
      </c>
      <c r="AF405" s="25" t="s">
        <v>11339</v>
      </c>
      <c r="AG405" s="25" t="s">
        <v>11342</v>
      </c>
      <c r="AH405" s="25">
        <v>70504859</v>
      </c>
      <c r="AI405" s="25">
        <v>3346299</v>
      </c>
      <c r="AJ405" s="25" t="s">
        <v>322</v>
      </c>
      <c r="AO405" s="25">
        <v>6</v>
      </c>
      <c r="AP405" s="34">
        <v>42542</v>
      </c>
      <c r="AR405" s="46"/>
      <c r="AT405" s="25" t="s">
        <v>15</v>
      </c>
    </row>
    <row r="406" spans="1:50">
      <c r="A406" s="25" t="s">
        <v>11343</v>
      </c>
      <c r="B406" s="25">
        <v>393963</v>
      </c>
      <c r="C406" s="25" t="s">
        <v>125</v>
      </c>
      <c r="G406" s="25" t="s">
        <v>11344</v>
      </c>
      <c r="H406" s="25" t="s">
        <v>11345</v>
      </c>
      <c r="I406" s="25" t="s">
        <v>80</v>
      </c>
      <c r="J406" s="25">
        <v>45</v>
      </c>
      <c r="K406" s="25" t="s">
        <v>104</v>
      </c>
      <c r="L406" s="25" t="s">
        <v>66</v>
      </c>
      <c r="M406" s="25">
        <v>38</v>
      </c>
      <c r="O406" s="25">
        <v>15</v>
      </c>
      <c r="R406" s="25" t="s">
        <v>11346</v>
      </c>
      <c r="S406" s="25" t="s">
        <v>11347</v>
      </c>
      <c r="T406" s="25">
        <v>32017101</v>
      </c>
      <c r="U406" s="25">
        <v>5969924</v>
      </c>
      <c r="V406" s="25" t="s">
        <v>4150</v>
      </c>
      <c r="W406" s="25" t="s">
        <v>80</v>
      </c>
      <c r="X406" s="25">
        <v>45</v>
      </c>
      <c r="Y406" s="25" t="s">
        <v>104</v>
      </c>
      <c r="Z406" s="25" t="s">
        <v>66</v>
      </c>
      <c r="AA406" s="25">
        <v>38</v>
      </c>
      <c r="AC406" s="25">
        <v>15</v>
      </c>
      <c r="AF406" s="25" t="s">
        <v>11346</v>
      </c>
      <c r="AG406" s="25" t="s">
        <v>11347</v>
      </c>
      <c r="AJ406" s="25" t="s">
        <v>959</v>
      </c>
      <c r="AO406" s="25">
        <v>7</v>
      </c>
      <c r="AP406" s="34">
        <v>42542</v>
      </c>
      <c r="AQ406" s="34">
        <v>42567</v>
      </c>
      <c r="AR406" s="46"/>
      <c r="AT406" s="25" t="s">
        <v>15</v>
      </c>
    </row>
    <row r="407" spans="1:50">
      <c r="A407" s="25" t="s">
        <v>11348</v>
      </c>
      <c r="B407" s="25">
        <v>393460</v>
      </c>
      <c r="C407" s="25" t="s">
        <v>3591</v>
      </c>
      <c r="G407" s="25" t="s">
        <v>11349</v>
      </c>
      <c r="H407" s="25" t="s">
        <v>3870</v>
      </c>
      <c r="I407" t="s">
        <v>11350</v>
      </c>
      <c r="J407" s="25">
        <v>40</v>
      </c>
      <c r="L407" s="25" t="s">
        <v>3362</v>
      </c>
      <c r="M407" s="25">
        <v>122</v>
      </c>
      <c r="R407" s="25" t="s">
        <v>11351</v>
      </c>
      <c r="S407" s="25" t="s">
        <v>11352</v>
      </c>
      <c r="T407" s="25" t="s">
        <v>61</v>
      </c>
      <c r="U407" s="25" t="s">
        <v>61</v>
      </c>
      <c r="V407" s="25" t="s">
        <v>11353</v>
      </c>
      <c r="AF407" s="25" t="s">
        <v>11351</v>
      </c>
      <c r="AG407" s="25" t="s">
        <v>10625</v>
      </c>
      <c r="AJ407" s="25" t="s">
        <v>74</v>
      </c>
      <c r="AO407" s="25">
        <v>6</v>
      </c>
      <c r="AP407" s="34">
        <v>42542</v>
      </c>
      <c r="AQ407" s="34">
        <v>42541</v>
      </c>
      <c r="AR407" s="46"/>
      <c r="AT407" s="25" t="s">
        <v>15</v>
      </c>
    </row>
    <row r="408" spans="1:50">
      <c r="A408" s="25" t="s">
        <v>11354</v>
      </c>
      <c r="B408" s="25">
        <v>393492</v>
      </c>
      <c r="C408" s="25" t="s">
        <v>87</v>
      </c>
      <c r="D408" s="25" t="s">
        <v>58</v>
      </c>
      <c r="G408" s="25" t="s">
        <v>11355</v>
      </c>
      <c r="H408" s="25" t="s">
        <v>11356</v>
      </c>
      <c r="I408" s="25" t="s">
        <v>80</v>
      </c>
      <c r="J408" s="25">
        <v>36</v>
      </c>
      <c r="L408" s="25" t="s">
        <v>66</v>
      </c>
      <c r="M408" s="25">
        <v>27</v>
      </c>
      <c r="N408" s="25" t="s">
        <v>170</v>
      </c>
      <c r="O408" s="25">
        <v>18</v>
      </c>
      <c r="R408" s="25" t="s">
        <v>11357</v>
      </c>
      <c r="S408" s="25" t="s">
        <v>11358</v>
      </c>
      <c r="T408" s="25" t="s">
        <v>61</v>
      </c>
      <c r="U408" s="25" t="s">
        <v>61</v>
      </c>
      <c r="V408" s="25" t="s">
        <v>82</v>
      </c>
      <c r="AF408" s="25" t="s">
        <v>11359</v>
      </c>
      <c r="AG408" s="25" t="s">
        <v>11360</v>
      </c>
      <c r="AH408" s="25" t="s">
        <v>61</v>
      </c>
      <c r="AI408" s="25" t="s">
        <v>61</v>
      </c>
      <c r="AJ408" s="25" t="s">
        <v>91</v>
      </c>
      <c r="AO408" s="25">
        <v>12</v>
      </c>
      <c r="AP408" s="34">
        <v>42542</v>
      </c>
      <c r="AQ408" s="34">
        <v>42557</v>
      </c>
      <c r="AR408" s="46"/>
      <c r="AT408" s="25" t="s">
        <v>15</v>
      </c>
    </row>
    <row r="409" spans="1:50">
      <c r="A409" s="25" t="s">
        <v>11361</v>
      </c>
      <c r="B409" s="25">
        <v>393491</v>
      </c>
      <c r="C409" s="25" t="s">
        <v>3686</v>
      </c>
      <c r="G409" s="25" t="s">
        <v>11362</v>
      </c>
      <c r="H409" s="25" t="s">
        <v>11356</v>
      </c>
      <c r="I409" s="25" t="s">
        <v>63</v>
      </c>
      <c r="J409" s="25">
        <v>43</v>
      </c>
      <c r="K409" s="25" t="s">
        <v>83</v>
      </c>
      <c r="M409" s="25">
        <v>25</v>
      </c>
      <c r="P409" s="25" t="s">
        <v>66</v>
      </c>
      <c r="S409" s="25" t="s">
        <v>11363</v>
      </c>
      <c r="T409" s="25" t="s">
        <v>61</v>
      </c>
      <c r="U409" s="25" t="s">
        <v>61</v>
      </c>
      <c r="V409" s="25" t="s">
        <v>11364</v>
      </c>
      <c r="W409" s="25" t="s">
        <v>63</v>
      </c>
      <c r="X409" s="25">
        <v>43</v>
      </c>
      <c r="Y409" s="25" t="s">
        <v>83</v>
      </c>
      <c r="AA409" s="25">
        <v>25</v>
      </c>
      <c r="AD409" s="25" t="s">
        <v>66</v>
      </c>
      <c r="AH409" s="25" t="s">
        <v>61</v>
      </c>
      <c r="AI409" s="25" t="s">
        <v>61</v>
      </c>
      <c r="AP409" s="34">
        <v>42542</v>
      </c>
      <c r="AQ409" s="34">
        <v>42538</v>
      </c>
      <c r="AR409" s="46"/>
      <c r="AT409" s="25" t="s">
        <v>15</v>
      </c>
    </row>
    <row r="410" spans="1:50">
      <c r="A410" s="25" t="s">
        <v>11365</v>
      </c>
      <c r="B410" s="43" t="s">
        <v>11366</v>
      </c>
      <c r="C410" s="25" t="s">
        <v>87</v>
      </c>
      <c r="G410" s="25" t="s">
        <v>11367</v>
      </c>
      <c r="H410" s="25" t="s">
        <v>2959</v>
      </c>
      <c r="T410" s="25" t="s">
        <v>61</v>
      </c>
      <c r="U410" s="25" t="s">
        <v>61</v>
      </c>
      <c r="V410" s="25" t="s">
        <v>11368</v>
      </c>
      <c r="W410" s="25" t="s">
        <v>63</v>
      </c>
      <c r="X410" s="25">
        <v>23</v>
      </c>
      <c r="AA410" s="25">
        <v>36</v>
      </c>
      <c r="AB410" s="25" t="s">
        <v>83</v>
      </c>
      <c r="AC410" s="25">
        <v>64</v>
      </c>
      <c r="AF410" s="25" t="s">
        <v>8061</v>
      </c>
      <c r="AG410" s="25" t="s">
        <v>11369</v>
      </c>
      <c r="AH410" s="25" t="s">
        <v>61</v>
      </c>
      <c r="AI410" s="25" t="s">
        <v>11370</v>
      </c>
      <c r="AJ410" s="25" t="s">
        <v>397</v>
      </c>
      <c r="AO410" s="25">
        <v>5</v>
      </c>
      <c r="AP410" s="34">
        <v>42542</v>
      </c>
      <c r="AR410" s="46"/>
      <c r="AT410" s="25" t="s">
        <v>15</v>
      </c>
    </row>
    <row r="411" spans="1:50">
      <c r="A411" s="25" t="s">
        <v>11371</v>
      </c>
      <c r="B411" s="25">
        <v>394205</v>
      </c>
      <c r="C411" s="25" t="s">
        <v>87</v>
      </c>
      <c r="D411" s="25" t="s">
        <v>3934</v>
      </c>
      <c r="G411" s="25" t="s">
        <v>11372</v>
      </c>
      <c r="H411" s="25" t="s">
        <v>3870</v>
      </c>
      <c r="R411" s="25" t="s">
        <v>10802</v>
      </c>
      <c r="T411" s="25" t="s">
        <v>61</v>
      </c>
      <c r="U411" s="25" t="s">
        <v>61</v>
      </c>
      <c r="V411" s="25" t="s">
        <v>4150</v>
      </c>
      <c r="W411" s="25" t="s">
        <v>289</v>
      </c>
      <c r="X411" s="25">
        <v>30</v>
      </c>
      <c r="AA411" s="25">
        <v>35</v>
      </c>
      <c r="AB411" s="25" t="s">
        <v>170</v>
      </c>
      <c r="AC411" s="25" t="s">
        <v>11373</v>
      </c>
      <c r="AD411" s="25" t="s">
        <v>66</v>
      </c>
      <c r="AF411" s="25" t="s">
        <v>10802</v>
      </c>
      <c r="AG411" s="25" t="s">
        <v>11374</v>
      </c>
      <c r="AH411" s="25" t="s">
        <v>61</v>
      </c>
      <c r="AI411" s="25" t="s">
        <v>61</v>
      </c>
      <c r="AJ411" s="25" t="s">
        <v>262</v>
      </c>
      <c r="AO411" s="25">
        <v>3</v>
      </c>
      <c r="AP411" s="34">
        <v>42542</v>
      </c>
      <c r="AQ411" s="34">
        <v>42552</v>
      </c>
      <c r="AR411" s="46"/>
      <c r="AT411" s="25" t="s">
        <v>15</v>
      </c>
    </row>
    <row r="412" spans="1:50">
      <c r="A412" s="25" t="s">
        <v>11375</v>
      </c>
      <c r="B412" s="25">
        <v>380334</v>
      </c>
      <c r="C412" s="25" t="s">
        <v>3591</v>
      </c>
      <c r="G412" s="25" t="s">
        <v>11376</v>
      </c>
      <c r="H412" s="25" t="s">
        <v>11377</v>
      </c>
      <c r="R412" s="25" t="s">
        <v>11378</v>
      </c>
      <c r="T412" s="25">
        <v>98556631</v>
      </c>
      <c r="U412" s="25" t="s">
        <v>61</v>
      </c>
      <c r="V412" s="25" t="s">
        <v>11379</v>
      </c>
      <c r="W412" s="25" t="s">
        <v>80</v>
      </c>
      <c r="X412" s="25">
        <v>23</v>
      </c>
      <c r="Z412" s="25" t="s">
        <v>66</v>
      </c>
      <c r="AA412" s="25">
        <v>15</v>
      </c>
      <c r="AC412" s="25">
        <v>175</v>
      </c>
      <c r="AF412" s="25" t="s">
        <v>11380</v>
      </c>
      <c r="AG412" s="25" t="s">
        <v>11381</v>
      </c>
      <c r="AH412" s="25" t="s">
        <v>61</v>
      </c>
      <c r="AI412" s="25" t="s">
        <v>61</v>
      </c>
      <c r="AJ412" s="25" t="s">
        <v>184</v>
      </c>
      <c r="AP412" s="34">
        <v>42542</v>
      </c>
      <c r="AQ412" s="34">
        <v>43644</v>
      </c>
      <c r="AR412" s="46"/>
      <c r="AT412" s="25" t="s">
        <v>15</v>
      </c>
    </row>
    <row r="413" spans="1:50">
      <c r="A413" s="25" t="s">
        <v>11382</v>
      </c>
      <c r="B413" s="25">
        <v>395407</v>
      </c>
      <c r="C413" s="25" t="s">
        <v>3591</v>
      </c>
      <c r="G413" s="25" t="s">
        <v>11383</v>
      </c>
      <c r="H413" s="25" t="s">
        <v>11384</v>
      </c>
      <c r="I413" s="25" t="s">
        <v>80</v>
      </c>
      <c r="J413" s="25">
        <v>46</v>
      </c>
      <c r="K413" s="25" t="s">
        <v>83</v>
      </c>
      <c r="L413" s="25" t="s">
        <v>66</v>
      </c>
      <c r="M413" s="25">
        <v>40</v>
      </c>
      <c r="N413" s="25" t="s">
        <v>83</v>
      </c>
      <c r="O413" s="25">
        <v>61</v>
      </c>
      <c r="R413" s="25" t="s">
        <v>11385</v>
      </c>
      <c r="S413" s="25" t="s">
        <v>11386</v>
      </c>
      <c r="T413" s="25">
        <v>1037637947</v>
      </c>
      <c r="U413" s="25">
        <v>3006720180</v>
      </c>
      <c r="V413" s="25" t="s">
        <v>11387</v>
      </c>
      <c r="W413" s="25" t="s">
        <v>80</v>
      </c>
      <c r="X413" s="25">
        <v>48</v>
      </c>
      <c r="Y413" s="25" t="s">
        <v>170</v>
      </c>
      <c r="Z413" s="25" t="s">
        <v>66</v>
      </c>
      <c r="AA413" s="25">
        <v>42</v>
      </c>
      <c r="AB413" s="25" t="s">
        <v>198</v>
      </c>
      <c r="AC413" s="25">
        <v>17</v>
      </c>
      <c r="AF413" s="25" t="s">
        <v>10742</v>
      </c>
      <c r="AG413" s="25" t="s">
        <v>11388</v>
      </c>
      <c r="AH413" s="25" t="s">
        <v>61</v>
      </c>
      <c r="AI413" s="25" t="s">
        <v>61</v>
      </c>
      <c r="AJ413" s="25" t="s">
        <v>3626</v>
      </c>
      <c r="AO413" s="25">
        <v>7</v>
      </c>
      <c r="AP413" s="34">
        <v>42549</v>
      </c>
      <c r="AQ413" s="34">
        <v>42542</v>
      </c>
      <c r="AR413" s="46"/>
      <c r="AT413" s="25" t="s">
        <v>15</v>
      </c>
    </row>
    <row r="414" spans="1:50">
      <c r="A414" s="25" t="s">
        <v>11389</v>
      </c>
      <c r="B414" s="25">
        <v>136723</v>
      </c>
      <c r="C414" s="25" t="s">
        <v>3591</v>
      </c>
      <c r="G414" s="25" t="s">
        <v>11390</v>
      </c>
      <c r="H414" s="25" t="s">
        <v>11391</v>
      </c>
      <c r="I414" s="25" t="s">
        <v>289</v>
      </c>
      <c r="J414" s="25">
        <v>29</v>
      </c>
      <c r="M414" s="25">
        <v>28</v>
      </c>
      <c r="O414" s="25">
        <v>4</v>
      </c>
      <c r="P414" s="25" t="s">
        <v>66</v>
      </c>
      <c r="S414" s="25" t="s">
        <v>11392</v>
      </c>
      <c r="T414" s="25">
        <v>42874167</v>
      </c>
      <c r="V414" s="25" t="s">
        <v>10581</v>
      </c>
      <c r="W414" s="25" t="s">
        <v>289</v>
      </c>
      <c r="X414" s="25">
        <v>29</v>
      </c>
      <c r="Z414" s="25" t="s">
        <v>66</v>
      </c>
      <c r="AA414" s="25">
        <v>28</v>
      </c>
      <c r="AC414" s="25">
        <v>4</v>
      </c>
      <c r="AH414" s="25" t="s">
        <v>61</v>
      </c>
      <c r="AI414" s="25" t="s">
        <v>61</v>
      </c>
      <c r="AP414" s="34">
        <v>42549</v>
      </c>
      <c r="AQ414" s="34">
        <v>42556</v>
      </c>
      <c r="AR414" s="46"/>
      <c r="AT414" s="25" t="s">
        <v>15</v>
      </c>
    </row>
    <row r="415" spans="1:50">
      <c r="A415" s="25" t="s">
        <v>11393</v>
      </c>
      <c r="B415" s="25">
        <v>395972</v>
      </c>
      <c r="C415" s="25" t="s">
        <v>3591</v>
      </c>
      <c r="G415" s="25" t="s">
        <v>11394</v>
      </c>
      <c r="H415" s="25" t="s">
        <v>11395</v>
      </c>
      <c r="I415" s="25" t="s">
        <v>80</v>
      </c>
      <c r="J415" s="25">
        <v>45</v>
      </c>
      <c r="K415" s="25" t="s">
        <v>104</v>
      </c>
      <c r="L415" s="25" t="s">
        <v>66</v>
      </c>
      <c r="M415" s="25">
        <v>38</v>
      </c>
      <c r="O415" s="25">
        <v>288</v>
      </c>
      <c r="R415" s="25" t="s">
        <v>11396</v>
      </c>
      <c r="S415" s="25" t="s">
        <v>11397</v>
      </c>
      <c r="T415" s="25" t="s">
        <v>61</v>
      </c>
      <c r="U415" s="25">
        <v>3341080</v>
      </c>
      <c r="V415" s="25" t="s">
        <v>11398</v>
      </c>
      <c r="W415" s="25" t="s">
        <v>80</v>
      </c>
      <c r="X415" s="25">
        <v>45</v>
      </c>
      <c r="Z415" s="25" t="s">
        <v>66</v>
      </c>
      <c r="AA415" s="25">
        <v>38</v>
      </c>
      <c r="AC415" s="25">
        <v>288</v>
      </c>
      <c r="AF415" s="25" t="s">
        <v>11399</v>
      </c>
      <c r="AG415" s="25" t="s">
        <v>11400</v>
      </c>
      <c r="AH415" s="25" t="s">
        <v>61</v>
      </c>
      <c r="AI415" s="25">
        <v>3184065503</v>
      </c>
      <c r="AJ415" s="25" t="s">
        <v>3626</v>
      </c>
      <c r="AO415" s="25">
        <v>7</v>
      </c>
      <c r="AP415" s="34">
        <v>42549</v>
      </c>
      <c r="AQ415" s="34">
        <v>42565</v>
      </c>
      <c r="AR415" s="46"/>
      <c r="AT415" s="25" t="s">
        <v>15</v>
      </c>
    </row>
    <row r="416" spans="1:50">
      <c r="A416" s="25" t="s">
        <v>11401</v>
      </c>
      <c r="B416" s="25" t="s">
        <v>11402</v>
      </c>
      <c r="C416" s="25" t="s">
        <v>3686</v>
      </c>
      <c r="G416" s="25" t="s">
        <v>11403</v>
      </c>
      <c r="H416" s="25" t="s">
        <v>3366</v>
      </c>
      <c r="R416" s="25" t="s">
        <v>8657</v>
      </c>
      <c r="T416" s="25" t="s">
        <v>61</v>
      </c>
      <c r="U416" s="25" t="s">
        <v>61</v>
      </c>
      <c r="V416" s="25" t="s">
        <v>11404</v>
      </c>
      <c r="AF416" s="25" t="s">
        <v>11405</v>
      </c>
      <c r="AH416" s="25" t="s">
        <v>61</v>
      </c>
      <c r="AI416" s="25" t="s">
        <v>61</v>
      </c>
      <c r="AJ416" s="25" t="s">
        <v>91</v>
      </c>
      <c r="AO416" s="25">
        <v>12</v>
      </c>
      <c r="AP416" s="34">
        <v>42549</v>
      </c>
      <c r="AQ416" s="34">
        <v>42588</v>
      </c>
      <c r="AR416" s="46"/>
      <c r="AS416" s="25" t="s">
        <v>815</v>
      </c>
      <c r="AT416" s="25" t="s">
        <v>15</v>
      </c>
      <c r="AU416" s="34" t="s">
        <v>2434</v>
      </c>
      <c r="AV416" s="38">
        <v>42549</v>
      </c>
      <c r="AW416" s="37" t="s">
        <v>253</v>
      </c>
    </row>
    <row r="417" spans="1:49">
      <c r="A417" s="25" t="s">
        <v>11406</v>
      </c>
      <c r="B417" s="25">
        <v>395708</v>
      </c>
      <c r="C417" s="25" t="s">
        <v>87</v>
      </c>
      <c r="D417" s="25" t="s">
        <v>101</v>
      </c>
      <c r="G417" s="25" t="s">
        <v>11407</v>
      </c>
      <c r="H417" s="25" t="s">
        <v>11408</v>
      </c>
      <c r="R417" s="25" t="s">
        <v>11409</v>
      </c>
      <c r="T417" s="25" t="s">
        <v>61</v>
      </c>
      <c r="U417" s="25" t="s">
        <v>61</v>
      </c>
      <c r="V417" s="25" t="s">
        <v>11410</v>
      </c>
      <c r="AG417" s="25" t="s">
        <v>11411</v>
      </c>
      <c r="AH417" s="25" t="s">
        <v>61</v>
      </c>
      <c r="AI417" s="25" t="s">
        <v>61</v>
      </c>
      <c r="AJ417" s="25" t="s">
        <v>404</v>
      </c>
      <c r="AP417" s="34">
        <v>42549</v>
      </c>
      <c r="AQ417" s="34">
        <v>42590</v>
      </c>
      <c r="AR417" s="46"/>
      <c r="AT417" s="25" t="s">
        <v>15</v>
      </c>
    </row>
    <row r="418" spans="1:49">
      <c r="A418" s="25" t="s">
        <v>11412</v>
      </c>
      <c r="B418" s="25">
        <v>395409</v>
      </c>
      <c r="C418" s="25" t="s">
        <v>94</v>
      </c>
      <c r="G418" s="25" t="s">
        <v>11413</v>
      </c>
      <c r="H418" s="25" t="s">
        <v>11414</v>
      </c>
      <c r="I418" s="25" t="s">
        <v>11415</v>
      </c>
      <c r="J418" s="25">
        <v>26</v>
      </c>
      <c r="M418" s="25">
        <v>41</v>
      </c>
      <c r="N418" s="25" t="s">
        <v>11416</v>
      </c>
      <c r="O418" s="25">
        <v>70</v>
      </c>
      <c r="P418" s="25" t="s">
        <v>11417</v>
      </c>
      <c r="R418" s="25" t="s">
        <v>9349</v>
      </c>
      <c r="S418" s="25" t="s">
        <v>11418</v>
      </c>
      <c r="T418" s="25">
        <v>21439124</v>
      </c>
      <c r="U418" s="25">
        <v>3328889</v>
      </c>
      <c r="V418" s="25" t="s">
        <v>11419</v>
      </c>
      <c r="AF418" s="25" t="s">
        <v>11420</v>
      </c>
      <c r="AG418" s="25" t="s">
        <v>11421</v>
      </c>
      <c r="AH418" s="25" t="s">
        <v>61</v>
      </c>
      <c r="AI418" s="25" t="s">
        <v>61</v>
      </c>
      <c r="AJ418" s="25" t="s">
        <v>9349</v>
      </c>
      <c r="AO418" s="25">
        <v>6</v>
      </c>
      <c r="AP418" s="34">
        <v>42549</v>
      </c>
      <c r="AQ418" s="34">
        <v>42592</v>
      </c>
      <c r="AR418" s="46"/>
      <c r="AT418" s="25" t="s">
        <v>15</v>
      </c>
      <c r="AU418" s="25" t="s">
        <v>11422</v>
      </c>
    </row>
    <row r="419" spans="1:49">
      <c r="A419" s="25" t="s">
        <v>11423</v>
      </c>
      <c r="B419" s="25">
        <v>395408</v>
      </c>
      <c r="C419" s="25" t="s">
        <v>87</v>
      </c>
      <c r="D419" s="25" t="s">
        <v>101</v>
      </c>
      <c r="G419" s="25" t="s">
        <v>11424</v>
      </c>
      <c r="H419" s="25" t="s">
        <v>3870</v>
      </c>
      <c r="AP419" s="34"/>
      <c r="AQ419" s="34">
        <v>42551</v>
      </c>
      <c r="AR419" s="46"/>
      <c r="AT419" s="25" t="s">
        <v>15</v>
      </c>
    </row>
    <row r="420" spans="1:49">
      <c r="A420" s="25" t="s">
        <v>11425</v>
      </c>
      <c r="B420" s="25">
        <v>396492</v>
      </c>
      <c r="D420" s="25" t="s">
        <v>101</v>
      </c>
      <c r="G420" s="25" t="s">
        <v>11426</v>
      </c>
      <c r="H420" s="25" t="s">
        <v>3050</v>
      </c>
      <c r="V420" s="25" t="s">
        <v>11427</v>
      </c>
      <c r="AG420" s="25" t="s">
        <v>11428</v>
      </c>
      <c r="AH420" s="25">
        <v>43565087</v>
      </c>
      <c r="AI420" s="25">
        <v>3006644678</v>
      </c>
      <c r="AK420" s="25" t="s">
        <v>363</v>
      </c>
      <c r="AO420" s="25">
        <v>12</v>
      </c>
      <c r="AP420" s="61">
        <v>42550</v>
      </c>
      <c r="AQ420" s="34">
        <v>42549</v>
      </c>
      <c r="AR420" s="46"/>
      <c r="AT420" s="25" t="s">
        <v>15</v>
      </c>
      <c r="AU420" s="25" t="s">
        <v>3256</v>
      </c>
      <c r="AV420" s="38">
        <v>42549</v>
      </c>
      <c r="AW420" s="37" t="s">
        <v>11429</v>
      </c>
    </row>
    <row r="421" spans="1:49">
      <c r="A421" s="25" t="s">
        <v>11430</v>
      </c>
      <c r="B421" s="25">
        <v>396490</v>
      </c>
      <c r="D421" s="25" t="s">
        <v>101</v>
      </c>
      <c r="G421" s="25" t="s">
        <v>11426</v>
      </c>
      <c r="H421" s="25" t="s">
        <v>3050</v>
      </c>
      <c r="V421" s="25" t="s">
        <v>11431</v>
      </c>
      <c r="AG421" s="25" t="s">
        <v>11432</v>
      </c>
      <c r="AH421" s="25">
        <v>70123610</v>
      </c>
      <c r="AI421" s="25">
        <v>3176803139</v>
      </c>
      <c r="AK421" s="25" t="s">
        <v>998</v>
      </c>
      <c r="AO421" s="25">
        <v>12</v>
      </c>
      <c r="AP421" s="61">
        <v>42550</v>
      </c>
      <c r="AQ421" s="34">
        <v>42549</v>
      </c>
      <c r="AR421" s="46"/>
      <c r="AT421" s="25" t="s">
        <v>15</v>
      </c>
      <c r="AU421" s="25" t="s">
        <v>3256</v>
      </c>
      <c r="AV421" s="38">
        <v>42550</v>
      </c>
      <c r="AW421" s="37" t="s">
        <v>11429</v>
      </c>
    </row>
    <row r="422" spans="1:49">
      <c r="A422" s="25" t="s">
        <v>11433</v>
      </c>
      <c r="B422" s="25">
        <v>396395</v>
      </c>
      <c r="D422" s="25" t="s">
        <v>101</v>
      </c>
      <c r="G422" s="25" t="s">
        <v>11434</v>
      </c>
      <c r="H422" s="25" t="s">
        <v>3050</v>
      </c>
      <c r="S422" s="25" t="s">
        <v>11435</v>
      </c>
      <c r="T422" s="25" t="s">
        <v>61</v>
      </c>
      <c r="U422" s="25" t="s">
        <v>61</v>
      </c>
      <c r="V422" s="25" t="s">
        <v>11436</v>
      </c>
      <c r="W422" s="25" t="s">
        <v>80</v>
      </c>
      <c r="X422" s="25">
        <v>41</v>
      </c>
      <c r="Y422" s="25" t="s">
        <v>104</v>
      </c>
      <c r="Z422" s="25" t="s">
        <v>66</v>
      </c>
      <c r="AA422" s="25">
        <v>25</v>
      </c>
      <c r="AB422" s="25" t="s">
        <v>83</v>
      </c>
      <c r="AC422" s="25">
        <v>2</v>
      </c>
      <c r="AE422" s="25">
        <v>3</v>
      </c>
      <c r="AF422" s="25" t="s">
        <v>9349</v>
      </c>
      <c r="AG422" s="25" t="str">
        <f>CONCATENATE(W422," ",X422," ",Y422," ",Z422," ",AA422," ",AB422," ",AC422," ",AD422," ",AE422," ",AF422)</f>
        <v>CL 41 B SUR 25 A 2  3 san rafael</v>
      </c>
      <c r="AH422" s="25" t="s">
        <v>61</v>
      </c>
      <c r="AI422" s="25" t="s">
        <v>61</v>
      </c>
      <c r="AJ422" s="25" t="s">
        <v>322</v>
      </c>
      <c r="AO422" s="25">
        <v>6</v>
      </c>
      <c r="AP422" s="61">
        <v>42549</v>
      </c>
      <c r="AQ422" s="34">
        <v>42546</v>
      </c>
      <c r="AR422" s="46"/>
      <c r="AT422" s="25" t="s">
        <v>15</v>
      </c>
    </row>
    <row r="423" spans="1:49">
      <c r="A423" s="25" t="s">
        <v>11437</v>
      </c>
      <c r="B423" s="25">
        <v>396396</v>
      </c>
      <c r="D423" s="25" t="s">
        <v>58</v>
      </c>
      <c r="G423" s="25" t="s">
        <v>11438</v>
      </c>
      <c r="H423" s="25" t="s">
        <v>11439</v>
      </c>
      <c r="R423" s="25" t="s">
        <v>10768</v>
      </c>
      <c r="T423" s="25">
        <v>3500574</v>
      </c>
      <c r="U423" s="25">
        <v>5977682</v>
      </c>
      <c r="V423" s="25" t="s">
        <v>11440</v>
      </c>
      <c r="W423" s="25" t="s">
        <v>63</v>
      </c>
      <c r="X423" s="25">
        <v>32</v>
      </c>
      <c r="Z423" s="25" t="s">
        <v>66</v>
      </c>
      <c r="AA423" s="25">
        <v>38</v>
      </c>
      <c r="AC423" s="25">
        <v>29</v>
      </c>
      <c r="AF423" s="25" t="s">
        <v>10640</v>
      </c>
      <c r="AG423" s="25" t="s">
        <v>11441</v>
      </c>
      <c r="AH423" s="25" t="s">
        <v>61</v>
      </c>
      <c r="AI423" s="25" t="s">
        <v>61</v>
      </c>
      <c r="AJ423" s="25" t="s">
        <v>211</v>
      </c>
      <c r="AO423" s="25">
        <v>9</v>
      </c>
      <c r="AP423" s="34">
        <v>42551</v>
      </c>
      <c r="AQ423" s="34">
        <v>42576</v>
      </c>
      <c r="AR423" s="46"/>
      <c r="AT423" s="25" t="s">
        <v>15</v>
      </c>
    </row>
    <row r="424" spans="1:49">
      <c r="A424" s="25" t="s">
        <v>11442</v>
      </c>
      <c r="B424" s="25">
        <v>396162</v>
      </c>
      <c r="G424" s="25" t="s">
        <v>11443</v>
      </c>
      <c r="H424" s="25" t="s">
        <v>11444</v>
      </c>
      <c r="R424" s="25" t="s">
        <v>10764</v>
      </c>
      <c r="S424" s="25" t="s">
        <v>11445</v>
      </c>
      <c r="U424" s="25" t="s">
        <v>11446</v>
      </c>
      <c r="V424" s="25" t="s">
        <v>4150</v>
      </c>
      <c r="W424" s="25" t="s">
        <v>80</v>
      </c>
      <c r="X424" s="25">
        <v>40</v>
      </c>
      <c r="Y424" s="25" t="s">
        <v>170</v>
      </c>
      <c r="Z424" s="25" t="s">
        <v>66</v>
      </c>
      <c r="AA424" s="25">
        <v>25</v>
      </c>
      <c r="AB424" s="25" t="s">
        <v>104</v>
      </c>
      <c r="AC424" s="25">
        <v>80</v>
      </c>
      <c r="AF424" s="25" t="s">
        <v>11447</v>
      </c>
      <c r="AG424" s="25" t="s">
        <v>11448</v>
      </c>
      <c r="AH424" s="25" t="s">
        <v>61</v>
      </c>
      <c r="AI424" s="25" t="s">
        <v>61</v>
      </c>
      <c r="AJ424" s="25" t="s">
        <v>3675</v>
      </c>
      <c r="AO424" s="25">
        <v>6</v>
      </c>
      <c r="AP424" s="34">
        <v>42551</v>
      </c>
      <c r="AQ424" s="34">
        <v>42731</v>
      </c>
      <c r="AR424" s="46"/>
      <c r="AT424" s="25" t="s">
        <v>15</v>
      </c>
    </row>
    <row r="425" spans="1:49">
      <c r="A425" s="25" t="s">
        <v>11449</v>
      </c>
      <c r="B425" s="25">
        <v>396160</v>
      </c>
      <c r="D425" s="25" t="s">
        <v>101</v>
      </c>
      <c r="G425" s="25" t="s">
        <v>11450</v>
      </c>
      <c r="H425" s="25" t="s">
        <v>3366</v>
      </c>
      <c r="R425" s="25" t="s">
        <v>11451</v>
      </c>
      <c r="S425" s="25" t="s">
        <v>11445</v>
      </c>
      <c r="T425" s="25" t="s">
        <v>61</v>
      </c>
      <c r="U425" s="25" t="s">
        <v>61</v>
      </c>
      <c r="V425" s="25" t="s">
        <v>11452</v>
      </c>
      <c r="W425" s="25" t="s">
        <v>63</v>
      </c>
      <c r="X425" s="25">
        <v>46</v>
      </c>
      <c r="AA425" s="25">
        <v>48</v>
      </c>
      <c r="AB425" s="25" t="s">
        <v>81</v>
      </c>
      <c r="AC425" s="25">
        <v>40</v>
      </c>
      <c r="AF425" s="25" t="s">
        <v>11451</v>
      </c>
      <c r="AG425" s="25" t="s">
        <v>11453</v>
      </c>
      <c r="AH425" s="25" t="s">
        <v>61</v>
      </c>
      <c r="AI425" s="25" t="s">
        <v>61</v>
      </c>
      <c r="AP425" s="34">
        <v>42551</v>
      </c>
      <c r="AQ425" s="34">
        <v>42576</v>
      </c>
      <c r="AR425" s="46"/>
      <c r="AT425" s="25" t="s">
        <v>15</v>
      </c>
    </row>
    <row r="426" spans="1:49">
      <c r="A426" s="25" t="s">
        <v>11454</v>
      </c>
      <c r="B426" s="25">
        <v>396161</v>
      </c>
      <c r="G426" s="25" t="s">
        <v>11455</v>
      </c>
      <c r="H426" s="25" t="s">
        <v>3366</v>
      </c>
      <c r="S426" s="25" t="s">
        <v>11445</v>
      </c>
      <c r="T426" s="25" t="s">
        <v>61</v>
      </c>
      <c r="U426" s="25" t="s">
        <v>61</v>
      </c>
      <c r="V426" s="25" t="s">
        <v>11456</v>
      </c>
      <c r="W426" s="25" t="s">
        <v>80</v>
      </c>
      <c r="X426" s="25">
        <v>46</v>
      </c>
      <c r="Z426" s="25" t="s">
        <v>66</v>
      </c>
      <c r="AA426" s="25">
        <v>45</v>
      </c>
      <c r="AC426" s="25">
        <v>67</v>
      </c>
      <c r="AG426" s="25" t="s">
        <v>11457</v>
      </c>
      <c r="AH426" s="25" t="s">
        <v>61</v>
      </c>
      <c r="AI426" s="25">
        <v>2766628</v>
      </c>
      <c r="AP426" s="34">
        <v>42551</v>
      </c>
      <c r="AQ426" s="34">
        <v>42515</v>
      </c>
      <c r="AR426" s="46"/>
      <c r="AT426" s="25" t="s">
        <v>15</v>
      </c>
    </row>
    <row r="427" spans="1:49">
      <c r="A427" s="25" t="s">
        <v>11458</v>
      </c>
      <c r="B427" s="25">
        <v>396230</v>
      </c>
      <c r="G427" s="25" t="s">
        <v>11459</v>
      </c>
      <c r="H427" s="25" t="s">
        <v>11460</v>
      </c>
      <c r="I427" s="25" t="s">
        <v>63</v>
      </c>
      <c r="J427" s="25">
        <v>27</v>
      </c>
      <c r="K427" s="25" t="s">
        <v>65</v>
      </c>
      <c r="L427" s="25" t="s">
        <v>66</v>
      </c>
      <c r="M427" s="25">
        <v>35</v>
      </c>
      <c r="O427" s="25">
        <v>150</v>
      </c>
      <c r="S427" s="25" t="s">
        <v>11445</v>
      </c>
      <c r="T427" s="25" t="s">
        <v>61</v>
      </c>
      <c r="U427" s="25" t="s">
        <v>11461</v>
      </c>
      <c r="V427" s="25" t="s">
        <v>11462</v>
      </c>
      <c r="AG427" s="25" t="s">
        <v>11463</v>
      </c>
      <c r="AH427" s="25" t="s">
        <v>61</v>
      </c>
      <c r="AI427" s="25" t="s">
        <v>61</v>
      </c>
      <c r="AP427" s="34">
        <v>42551</v>
      </c>
      <c r="AQ427" s="34">
        <v>42561</v>
      </c>
      <c r="AR427" s="46"/>
      <c r="AT427" s="25" t="s">
        <v>15</v>
      </c>
    </row>
    <row r="428" spans="1:49">
      <c r="A428" s="25" t="s">
        <v>11464</v>
      </c>
      <c r="B428" s="25">
        <v>395242</v>
      </c>
      <c r="G428" s="25" t="s">
        <v>11465</v>
      </c>
      <c r="H428" s="25" t="s">
        <v>11466</v>
      </c>
      <c r="I428" s="25" t="s">
        <v>63</v>
      </c>
      <c r="J428" s="25">
        <v>24</v>
      </c>
      <c r="K428" s="25" t="s">
        <v>81</v>
      </c>
      <c r="M428" s="25">
        <v>40</v>
      </c>
      <c r="N428" s="25" t="s">
        <v>1235</v>
      </c>
      <c r="O428" s="25">
        <v>48</v>
      </c>
      <c r="R428" s="25" t="s">
        <v>11467</v>
      </c>
      <c r="S428" s="25" t="s">
        <v>11468</v>
      </c>
      <c r="T428" s="25" t="s">
        <v>11469</v>
      </c>
      <c r="U428" s="25">
        <v>5793270</v>
      </c>
      <c r="V428" s="25" t="s">
        <v>3136</v>
      </c>
      <c r="AF428" s="25" t="s">
        <v>11447</v>
      </c>
      <c r="AG428" s="25" t="s">
        <v>11470</v>
      </c>
      <c r="AH428" s="25" t="s">
        <v>61</v>
      </c>
      <c r="AI428" s="25" t="s">
        <v>61</v>
      </c>
      <c r="AJ428" s="25" t="s">
        <v>3675</v>
      </c>
      <c r="AO428" s="25">
        <v>6</v>
      </c>
      <c r="AP428" s="34">
        <v>42551</v>
      </c>
      <c r="AQ428" s="34">
        <v>42544</v>
      </c>
      <c r="AR428" s="46"/>
      <c r="AT428" s="25" t="s">
        <v>15</v>
      </c>
    </row>
    <row r="429" spans="1:49">
      <c r="A429" s="25" t="s">
        <v>11471</v>
      </c>
      <c r="B429" s="25">
        <v>395252</v>
      </c>
      <c r="D429" s="25" t="s">
        <v>101</v>
      </c>
      <c r="G429" s="25" t="s">
        <v>11472</v>
      </c>
      <c r="H429" s="25" t="s">
        <v>11473</v>
      </c>
      <c r="S429" s="25" t="s">
        <v>11445</v>
      </c>
      <c r="V429" s="25" t="s">
        <v>11324</v>
      </c>
      <c r="W429" s="25" t="s">
        <v>63</v>
      </c>
      <c r="X429" s="25">
        <v>25</v>
      </c>
      <c r="AA429" s="25">
        <v>39</v>
      </c>
      <c r="AF429" s="25" t="s">
        <v>10555</v>
      </c>
      <c r="AG429" s="25" t="s">
        <v>11474</v>
      </c>
      <c r="AH429" s="25" t="s">
        <v>61</v>
      </c>
      <c r="AI429" s="25" t="s">
        <v>61</v>
      </c>
      <c r="AJ429" s="25" t="s">
        <v>3530</v>
      </c>
      <c r="AO429" s="25">
        <v>8</v>
      </c>
      <c r="AP429" s="34">
        <v>42551</v>
      </c>
      <c r="AQ429" s="34">
        <v>42543</v>
      </c>
      <c r="AR429" s="46"/>
      <c r="AT429" s="25" t="s">
        <v>15</v>
      </c>
    </row>
    <row r="430" spans="1:49">
      <c r="A430" s="25" t="s">
        <v>11475</v>
      </c>
      <c r="B430" s="25">
        <v>396726</v>
      </c>
      <c r="D430" s="25" t="s">
        <v>101</v>
      </c>
      <c r="G430" s="25" t="s">
        <v>11476</v>
      </c>
      <c r="H430" s="25" t="s">
        <v>11477</v>
      </c>
      <c r="I430" s="25" t="s">
        <v>80</v>
      </c>
      <c r="J430" s="25">
        <v>36</v>
      </c>
      <c r="L430" s="25" t="s">
        <v>66</v>
      </c>
      <c r="M430" s="25">
        <v>22</v>
      </c>
      <c r="O430" s="25">
        <v>11</v>
      </c>
      <c r="R430" s="25" t="s">
        <v>11301</v>
      </c>
      <c r="S430" s="25" t="s">
        <v>11478</v>
      </c>
      <c r="T430" s="25" t="s">
        <v>61</v>
      </c>
      <c r="U430" s="25" t="s">
        <v>61</v>
      </c>
      <c r="V430" s="25" t="s">
        <v>4150</v>
      </c>
      <c r="AF430" s="25" t="s">
        <v>11479</v>
      </c>
      <c r="AG430" s="25" t="s">
        <v>11480</v>
      </c>
      <c r="AH430" s="25" t="s">
        <v>61</v>
      </c>
      <c r="AI430" s="25" t="s">
        <v>61</v>
      </c>
      <c r="AJ430" s="25" t="s">
        <v>419</v>
      </c>
      <c r="AO430" s="25">
        <v>10</v>
      </c>
      <c r="AP430" s="34">
        <v>42551</v>
      </c>
      <c r="AQ430" s="34">
        <v>42558</v>
      </c>
      <c r="AR430" s="46"/>
      <c r="AT430" s="25" t="s">
        <v>15</v>
      </c>
    </row>
    <row r="431" spans="1:49">
      <c r="A431" s="25" t="s">
        <v>11481</v>
      </c>
      <c r="B431" s="25">
        <v>394939</v>
      </c>
      <c r="C431" s="25" t="s">
        <v>125</v>
      </c>
      <c r="G431" s="25" t="s">
        <v>11482</v>
      </c>
      <c r="H431" s="25" t="s">
        <v>3870</v>
      </c>
      <c r="R431" s="25" t="s">
        <v>10764</v>
      </c>
      <c r="S431" s="25" t="s">
        <v>11483</v>
      </c>
      <c r="T431" s="25" t="s">
        <v>61</v>
      </c>
      <c r="U431" s="25" t="s">
        <v>61</v>
      </c>
      <c r="V431" s="25" t="s">
        <v>11484</v>
      </c>
      <c r="W431" s="25" t="s">
        <v>63</v>
      </c>
      <c r="X431" s="25">
        <v>29</v>
      </c>
      <c r="AA431" s="25">
        <v>40</v>
      </c>
      <c r="AB431" s="25" t="s">
        <v>81</v>
      </c>
      <c r="AD431" s="25" t="s">
        <v>66</v>
      </c>
      <c r="AF431" s="25" t="s">
        <v>10808</v>
      </c>
      <c r="AG431" s="25" t="s">
        <v>11485</v>
      </c>
      <c r="AH431" s="25" t="s">
        <v>61</v>
      </c>
      <c r="AI431" s="25" t="s">
        <v>61</v>
      </c>
      <c r="AJ431" s="25" t="s">
        <v>3675</v>
      </c>
      <c r="AO431" s="25">
        <v>6</v>
      </c>
      <c r="AP431" s="34">
        <v>42551</v>
      </c>
      <c r="AQ431" s="34">
        <v>42535</v>
      </c>
      <c r="AR431" s="46"/>
      <c r="AT431" s="25" t="s">
        <v>15</v>
      </c>
    </row>
    <row r="432" spans="1:49">
      <c r="A432" s="25" t="s">
        <v>11486</v>
      </c>
      <c r="B432" s="25">
        <v>396501</v>
      </c>
      <c r="D432" s="25" t="s">
        <v>101</v>
      </c>
      <c r="G432" s="25" t="s">
        <v>11487</v>
      </c>
      <c r="H432" s="25" t="s">
        <v>11488</v>
      </c>
      <c r="R432" s="25" t="s">
        <v>11325</v>
      </c>
      <c r="S432" s="25" t="s">
        <v>11489</v>
      </c>
      <c r="T432" s="25">
        <v>43546646</v>
      </c>
      <c r="U432" s="25">
        <v>3328783</v>
      </c>
      <c r="V432" s="25" t="s">
        <v>8375</v>
      </c>
      <c r="W432" s="25" t="s">
        <v>63</v>
      </c>
      <c r="X432" s="25">
        <v>42</v>
      </c>
      <c r="Y432" s="25" t="s">
        <v>83</v>
      </c>
      <c r="AA432" s="25">
        <v>40</v>
      </c>
      <c r="AC432" s="25">
        <v>53</v>
      </c>
      <c r="AD432" s="25" t="s">
        <v>66</v>
      </c>
      <c r="AF432" s="25" t="s">
        <v>10653</v>
      </c>
      <c r="AG432" s="25" t="s">
        <v>11490</v>
      </c>
      <c r="AH432" s="25" t="s">
        <v>61</v>
      </c>
      <c r="AI432" s="25" t="s">
        <v>61</v>
      </c>
      <c r="AJ432" s="25" t="s">
        <v>10653</v>
      </c>
      <c r="AO432" s="25">
        <v>7</v>
      </c>
      <c r="AP432" s="34">
        <v>42551</v>
      </c>
      <c r="AQ432" s="34">
        <v>42576</v>
      </c>
      <c r="AR432" s="46"/>
      <c r="AT432" s="25" t="s">
        <v>15</v>
      </c>
    </row>
    <row r="433" spans="1:50">
      <c r="A433" s="25" t="s">
        <v>11491</v>
      </c>
      <c r="B433" s="25">
        <v>397195</v>
      </c>
      <c r="D433" s="25" t="s">
        <v>101</v>
      </c>
      <c r="G433" s="25" t="s">
        <v>11492</v>
      </c>
      <c r="H433" s="25" t="s">
        <v>3366</v>
      </c>
      <c r="I433" s="25" t="s">
        <v>80</v>
      </c>
      <c r="J433" s="25">
        <v>38</v>
      </c>
      <c r="L433" s="25" t="s">
        <v>66</v>
      </c>
      <c r="M433" s="25">
        <v>37</v>
      </c>
      <c r="O433" s="25">
        <v>45</v>
      </c>
      <c r="R433" s="25" t="s">
        <v>10640</v>
      </c>
      <c r="T433" s="25" t="s">
        <v>61</v>
      </c>
      <c r="U433" s="25" t="s">
        <v>61</v>
      </c>
      <c r="V433" s="25" t="s">
        <v>11493</v>
      </c>
      <c r="W433" s="25" t="s">
        <v>80</v>
      </c>
      <c r="X433" s="25">
        <v>38</v>
      </c>
      <c r="Z433" s="25" t="s">
        <v>66</v>
      </c>
      <c r="AA433" s="25">
        <v>37</v>
      </c>
      <c r="AC433" s="25">
        <v>45</v>
      </c>
      <c r="AF433" s="25" t="s">
        <v>10768</v>
      </c>
      <c r="AG433" s="25" t="s">
        <v>11494</v>
      </c>
      <c r="AH433" s="25">
        <v>32539373</v>
      </c>
      <c r="AI433" s="25">
        <v>3136406323</v>
      </c>
      <c r="AJ433" s="25" t="s">
        <v>211</v>
      </c>
      <c r="AO433" s="25">
        <v>9</v>
      </c>
      <c r="AP433" s="34">
        <v>42556</v>
      </c>
      <c r="AQ433" s="34">
        <v>42551</v>
      </c>
      <c r="AR433" s="46"/>
      <c r="AT433" s="25" t="s">
        <v>15</v>
      </c>
    </row>
    <row r="434" spans="1:50">
      <c r="A434" s="25" t="s">
        <v>11495</v>
      </c>
      <c r="B434" s="25">
        <v>397411</v>
      </c>
      <c r="D434" s="25" t="s">
        <v>101</v>
      </c>
      <c r="G434" s="25" t="s">
        <v>11492</v>
      </c>
      <c r="H434" s="25" t="s">
        <v>3366</v>
      </c>
      <c r="I434" s="25" t="s">
        <v>80</v>
      </c>
      <c r="J434" s="25">
        <v>36</v>
      </c>
      <c r="L434" s="25" t="s">
        <v>66</v>
      </c>
      <c r="M434" s="25">
        <v>41</v>
      </c>
      <c r="O434" s="25">
        <v>84</v>
      </c>
      <c r="R434" s="25" t="s">
        <v>10715</v>
      </c>
      <c r="S434" s="25" t="s">
        <v>11496</v>
      </c>
      <c r="V434" s="25" t="s">
        <v>11497</v>
      </c>
      <c r="W434" s="25" t="s">
        <v>80</v>
      </c>
      <c r="X434" s="25">
        <v>36</v>
      </c>
      <c r="Z434" s="25" t="s">
        <v>66</v>
      </c>
      <c r="AA434" s="25">
        <v>41</v>
      </c>
      <c r="AC434" s="25">
        <v>84</v>
      </c>
      <c r="AF434" s="25" t="s">
        <v>10715</v>
      </c>
      <c r="AG434" s="25" t="s">
        <v>11498</v>
      </c>
      <c r="AH434" s="25">
        <v>71271576</v>
      </c>
      <c r="AI434" s="25">
        <v>3316123</v>
      </c>
      <c r="AJ434" s="25" t="s">
        <v>10715</v>
      </c>
      <c r="AO434" s="25">
        <v>9</v>
      </c>
      <c r="AP434" s="34">
        <v>42556</v>
      </c>
      <c r="AQ434" s="34">
        <v>42554</v>
      </c>
      <c r="AR434" s="46"/>
      <c r="AT434" s="25" t="s">
        <v>15</v>
      </c>
    </row>
    <row r="435" spans="1:50">
      <c r="A435" s="25" t="s">
        <v>11499</v>
      </c>
      <c r="B435" s="25">
        <v>397197</v>
      </c>
      <c r="D435" s="25" t="s">
        <v>101</v>
      </c>
      <c r="G435" s="25" t="s">
        <v>11492</v>
      </c>
      <c r="H435" s="25" t="s">
        <v>3366</v>
      </c>
      <c r="I435" s="25" t="s">
        <v>80</v>
      </c>
      <c r="J435" s="25">
        <v>38</v>
      </c>
      <c r="K435" s="25" t="s">
        <v>83</v>
      </c>
      <c r="L435" s="25" t="s">
        <v>66</v>
      </c>
      <c r="M435" s="25">
        <v>32</v>
      </c>
      <c r="O435" s="25">
        <v>44</v>
      </c>
      <c r="R435" s="25" t="s">
        <v>10640</v>
      </c>
      <c r="S435" s="25" t="s">
        <v>11500</v>
      </c>
      <c r="T435" s="25" t="s">
        <v>61</v>
      </c>
      <c r="U435" s="25" t="s">
        <v>61</v>
      </c>
      <c r="V435" s="25" t="s">
        <v>11501</v>
      </c>
      <c r="W435" s="25" t="s">
        <v>80</v>
      </c>
      <c r="X435" s="25">
        <v>38</v>
      </c>
      <c r="Y435" s="25" t="s">
        <v>83</v>
      </c>
      <c r="Z435" s="25" t="s">
        <v>66</v>
      </c>
      <c r="AA435" s="25">
        <v>32</v>
      </c>
      <c r="AC435" s="25">
        <v>44</v>
      </c>
      <c r="AF435" s="25" t="s">
        <v>10640</v>
      </c>
      <c r="AG435" s="25" t="s">
        <v>11500</v>
      </c>
      <c r="AH435" s="25">
        <v>32335267</v>
      </c>
      <c r="AI435" s="25">
        <v>2763531</v>
      </c>
      <c r="AJ435" s="25" t="s">
        <v>211</v>
      </c>
      <c r="AO435" s="25">
        <v>9</v>
      </c>
      <c r="AP435" s="34">
        <v>42556</v>
      </c>
      <c r="AQ435" s="34">
        <v>42551</v>
      </c>
      <c r="AR435" s="46"/>
      <c r="AT435" s="25" t="s">
        <v>15</v>
      </c>
    </row>
    <row r="436" spans="1:50">
      <c r="A436" s="25" t="s">
        <v>11502</v>
      </c>
      <c r="B436" s="25">
        <v>397464</v>
      </c>
      <c r="D436" s="25" t="s">
        <v>101</v>
      </c>
      <c r="G436" s="25" t="s">
        <v>11503</v>
      </c>
      <c r="H436" s="25" t="s">
        <v>3366</v>
      </c>
      <c r="I436" s="25" t="s">
        <v>80</v>
      </c>
      <c r="J436" s="25">
        <v>34</v>
      </c>
      <c r="L436" s="25" t="s">
        <v>66</v>
      </c>
      <c r="M436" s="25">
        <v>43</v>
      </c>
      <c r="N436" s="25" t="s">
        <v>83</v>
      </c>
      <c r="O436" s="25">
        <v>11</v>
      </c>
      <c r="R436" s="25" t="s">
        <v>11504</v>
      </c>
      <c r="S436" s="25" t="s">
        <v>11505</v>
      </c>
      <c r="T436" s="25" t="s">
        <v>61</v>
      </c>
      <c r="U436" s="25" t="s">
        <v>61</v>
      </c>
      <c r="V436" s="25" t="s">
        <v>11506</v>
      </c>
      <c r="W436" s="25" t="s">
        <v>80</v>
      </c>
      <c r="X436" s="25">
        <v>34</v>
      </c>
      <c r="Z436" s="25" t="s">
        <v>66</v>
      </c>
      <c r="AA436" s="25">
        <v>43</v>
      </c>
      <c r="AB436" s="25" t="s">
        <v>83</v>
      </c>
      <c r="AC436" s="25">
        <v>11</v>
      </c>
      <c r="AF436" s="25" t="s">
        <v>11507</v>
      </c>
      <c r="AG436" s="25" t="s">
        <v>11508</v>
      </c>
      <c r="AH436" s="25">
        <v>1037628333</v>
      </c>
      <c r="AI436" s="25">
        <v>3013209013</v>
      </c>
      <c r="AJ436" s="25" t="s">
        <v>615</v>
      </c>
      <c r="AO436" s="25">
        <v>2</v>
      </c>
      <c r="AP436" s="34">
        <v>42556</v>
      </c>
      <c r="AQ436" s="34">
        <v>42553</v>
      </c>
      <c r="AR436" s="46"/>
      <c r="AT436" s="25" t="s">
        <v>15</v>
      </c>
    </row>
    <row r="437" spans="1:50">
      <c r="A437" s="25" t="s">
        <v>11509</v>
      </c>
      <c r="B437" s="25">
        <v>397198</v>
      </c>
      <c r="D437" s="25" t="s">
        <v>101</v>
      </c>
      <c r="G437" s="25" t="s">
        <v>11492</v>
      </c>
      <c r="H437" s="25" t="s">
        <v>3366</v>
      </c>
      <c r="I437" s="25" t="s">
        <v>63</v>
      </c>
      <c r="J437" s="25">
        <v>39</v>
      </c>
      <c r="M437" s="25">
        <v>36</v>
      </c>
      <c r="R437" s="25" t="s">
        <v>10715</v>
      </c>
      <c r="S437" s="25" t="s">
        <v>11510</v>
      </c>
      <c r="T437" s="25" t="s">
        <v>61</v>
      </c>
      <c r="U437" s="25" t="s">
        <v>61</v>
      </c>
      <c r="V437" s="25" t="s">
        <v>11511</v>
      </c>
      <c r="W437" s="25" t="s">
        <v>63</v>
      </c>
      <c r="X437" s="25">
        <v>39</v>
      </c>
      <c r="AA437" s="25">
        <v>36</v>
      </c>
      <c r="AF437" s="25" t="s">
        <v>11512</v>
      </c>
      <c r="AG437" s="25" t="s">
        <v>11510</v>
      </c>
      <c r="AH437" s="25">
        <v>98660122</v>
      </c>
      <c r="AI437" s="25">
        <v>3175463281</v>
      </c>
      <c r="AJ437" s="25" t="s">
        <v>147</v>
      </c>
      <c r="AO437" s="25">
        <v>9</v>
      </c>
      <c r="AP437" s="34">
        <v>42556</v>
      </c>
      <c r="AQ437" s="34">
        <v>42520</v>
      </c>
      <c r="AR437" s="46"/>
      <c r="AT437" s="25" t="s">
        <v>15</v>
      </c>
    </row>
    <row r="438" spans="1:50">
      <c r="A438" s="25" t="s">
        <v>11513</v>
      </c>
      <c r="B438" s="25">
        <v>397209</v>
      </c>
      <c r="D438" s="25" t="s">
        <v>101</v>
      </c>
      <c r="G438" s="25" t="s">
        <v>11514</v>
      </c>
      <c r="H438" s="25" t="s">
        <v>3366</v>
      </c>
      <c r="I438" s="25" t="s">
        <v>80</v>
      </c>
      <c r="J438" s="25">
        <v>37</v>
      </c>
      <c r="L438" s="25" t="s">
        <v>66</v>
      </c>
      <c r="M438" s="25">
        <v>35</v>
      </c>
      <c r="O438" s="25">
        <v>6</v>
      </c>
      <c r="R438" s="25" t="s">
        <v>10640</v>
      </c>
      <c r="S438" s="25" t="s">
        <v>11515</v>
      </c>
      <c r="T438" s="25" t="s">
        <v>61</v>
      </c>
      <c r="U438" s="25" t="s">
        <v>61</v>
      </c>
      <c r="V438" s="25" t="s">
        <v>11516</v>
      </c>
      <c r="W438" s="25" t="s">
        <v>80</v>
      </c>
      <c r="X438" s="25">
        <v>37</v>
      </c>
      <c r="Z438" s="25" t="s">
        <v>66</v>
      </c>
      <c r="AA438" s="25">
        <v>35</v>
      </c>
      <c r="AC438" s="25">
        <v>6</v>
      </c>
      <c r="AF438" s="25" t="s">
        <v>10640</v>
      </c>
      <c r="AG438" s="25" t="s">
        <v>11515</v>
      </c>
      <c r="AH438" s="25">
        <v>21876662</v>
      </c>
      <c r="AI438" s="25">
        <v>2701967</v>
      </c>
      <c r="AJ438" s="25" t="s">
        <v>211</v>
      </c>
      <c r="AO438" s="25">
        <v>9</v>
      </c>
      <c r="AP438" s="34">
        <v>42556</v>
      </c>
      <c r="AQ438" s="34">
        <v>42552</v>
      </c>
      <c r="AR438" s="46"/>
      <c r="AT438" s="25" t="s">
        <v>15</v>
      </c>
    </row>
    <row r="439" spans="1:50">
      <c r="A439" s="25" t="s">
        <v>11517</v>
      </c>
      <c r="B439" s="25">
        <v>397196</v>
      </c>
      <c r="D439" s="25" t="s">
        <v>101</v>
      </c>
      <c r="G439" s="25" t="s">
        <v>11492</v>
      </c>
      <c r="H439" s="25" t="s">
        <v>3366</v>
      </c>
      <c r="I439" s="25" t="s">
        <v>80</v>
      </c>
      <c r="J439" s="25">
        <v>38</v>
      </c>
      <c r="L439" s="25" t="s">
        <v>66</v>
      </c>
      <c r="M439" s="25">
        <v>38</v>
      </c>
      <c r="O439" s="25">
        <v>31</v>
      </c>
      <c r="R439" s="25" t="s">
        <v>11518</v>
      </c>
      <c r="S439" s="25" t="s">
        <v>11519</v>
      </c>
      <c r="T439" s="25" t="s">
        <v>61</v>
      </c>
      <c r="U439" s="25" t="s">
        <v>61</v>
      </c>
      <c r="V439" s="25" t="s">
        <v>11520</v>
      </c>
      <c r="W439" s="25" t="s">
        <v>80</v>
      </c>
      <c r="X439" s="25">
        <v>38</v>
      </c>
      <c r="Y439" s="25" t="s">
        <v>83</v>
      </c>
      <c r="Z439" s="25" t="s">
        <v>66</v>
      </c>
      <c r="AA439" s="25">
        <v>38</v>
      </c>
      <c r="AC439" s="25">
        <v>31</v>
      </c>
      <c r="AF439" s="25" t="s">
        <v>10640</v>
      </c>
      <c r="AG439" s="25" t="s">
        <v>11519</v>
      </c>
      <c r="AH439" s="25">
        <v>98543495</v>
      </c>
      <c r="AJ439" s="25" t="s">
        <v>211</v>
      </c>
      <c r="AO439" s="25">
        <v>9</v>
      </c>
      <c r="AP439" s="34">
        <v>42556</v>
      </c>
      <c r="AQ439" s="34">
        <v>42551</v>
      </c>
      <c r="AR439" s="46"/>
      <c r="AT439" s="25" t="s">
        <v>15</v>
      </c>
    </row>
    <row r="440" spans="1:50">
      <c r="A440" s="25" t="s">
        <v>11521</v>
      </c>
      <c r="B440" s="25">
        <v>397199</v>
      </c>
      <c r="D440" s="25" t="s">
        <v>101</v>
      </c>
      <c r="G440" s="25" t="s">
        <v>11522</v>
      </c>
      <c r="H440" s="25" t="s">
        <v>3366</v>
      </c>
      <c r="I440" s="25" t="s">
        <v>80</v>
      </c>
      <c r="J440" s="25">
        <v>46</v>
      </c>
      <c r="K440" s="25" t="s">
        <v>81</v>
      </c>
      <c r="L440" s="25" t="s">
        <v>66</v>
      </c>
      <c r="M440" s="25">
        <v>37</v>
      </c>
      <c r="O440" s="25">
        <v>58</v>
      </c>
      <c r="R440" s="25" t="s">
        <v>11396</v>
      </c>
      <c r="S440" s="25" t="s">
        <v>11523</v>
      </c>
      <c r="T440" s="25" t="s">
        <v>61</v>
      </c>
      <c r="U440" s="25" t="s">
        <v>61</v>
      </c>
      <c r="V440" s="25" t="s">
        <v>11524</v>
      </c>
      <c r="W440" s="25" t="s">
        <v>80</v>
      </c>
      <c r="X440" s="25">
        <v>46</v>
      </c>
      <c r="Y440" s="25" t="s">
        <v>81</v>
      </c>
      <c r="Z440" s="25" t="s">
        <v>66</v>
      </c>
      <c r="AA440" s="25">
        <v>37</v>
      </c>
      <c r="AC440" s="25">
        <v>58</v>
      </c>
      <c r="AF440" s="25" t="s">
        <v>11396</v>
      </c>
      <c r="AG440" s="25" t="s">
        <v>11523</v>
      </c>
      <c r="AH440" s="25">
        <v>70066677</v>
      </c>
      <c r="AI440" s="25">
        <v>2708579</v>
      </c>
      <c r="AJ440" s="25" t="s">
        <v>3626</v>
      </c>
      <c r="AO440" s="25">
        <v>7</v>
      </c>
      <c r="AP440" s="34">
        <v>42556</v>
      </c>
      <c r="AQ440" s="34">
        <v>42550</v>
      </c>
      <c r="AR440" s="46"/>
      <c r="AT440" s="25" t="s">
        <v>15</v>
      </c>
    </row>
    <row r="441" spans="1:50">
      <c r="A441" s="25" t="s">
        <v>11525</v>
      </c>
      <c r="B441" s="25">
        <v>397194</v>
      </c>
      <c r="D441" s="25" t="s">
        <v>101</v>
      </c>
      <c r="G441" s="25" t="s">
        <v>11492</v>
      </c>
      <c r="H441" s="25" t="s">
        <v>3366</v>
      </c>
      <c r="I441" s="25" t="s">
        <v>63</v>
      </c>
      <c r="J441" s="25">
        <v>34</v>
      </c>
      <c r="L441" s="25" t="s">
        <v>66</v>
      </c>
      <c r="M441" s="25">
        <v>38</v>
      </c>
      <c r="N441" s="25" t="s">
        <v>83</v>
      </c>
      <c r="O441" s="25">
        <v>35</v>
      </c>
      <c r="R441" s="25" t="s">
        <v>10640</v>
      </c>
      <c r="S441" s="25" t="s">
        <v>11526</v>
      </c>
      <c r="T441" s="25" t="s">
        <v>61</v>
      </c>
      <c r="U441" s="25" t="s">
        <v>61</v>
      </c>
      <c r="V441" s="25" t="s">
        <v>11527</v>
      </c>
      <c r="W441" s="25" t="s">
        <v>63</v>
      </c>
      <c r="X441" s="25">
        <v>34</v>
      </c>
      <c r="Y441" s="25" t="s">
        <v>83</v>
      </c>
      <c r="Z441" s="25" t="s">
        <v>66</v>
      </c>
      <c r="AA441" s="25">
        <v>38</v>
      </c>
      <c r="AC441" s="25">
        <v>35</v>
      </c>
      <c r="AF441" s="25" t="s">
        <v>10640</v>
      </c>
      <c r="AG441" s="25" t="s">
        <v>11526</v>
      </c>
      <c r="AH441" s="25" t="s">
        <v>61</v>
      </c>
      <c r="AI441" s="25" t="s">
        <v>61</v>
      </c>
      <c r="AJ441" s="25" t="s">
        <v>211</v>
      </c>
      <c r="AO441" s="25">
        <v>9</v>
      </c>
      <c r="AP441" s="34">
        <v>42556</v>
      </c>
      <c r="AQ441" s="34">
        <v>42551</v>
      </c>
      <c r="AR441" s="46"/>
      <c r="AT441" s="25" t="s">
        <v>15</v>
      </c>
    </row>
    <row r="442" spans="1:50">
      <c r="A442" s="25" t="s">
        <v>11528</v>
      </c>
      <c r="B442" s="25">
        <v>397365</v>
      </c>
      <c r="D442" s="25" t="s">
        <v>101</v>
      </c>
      <c r="G442" s="25" t="s">
        <v>11492</v>
      </c>
      <c r="H442" s="25" t="s">
        <v>3366</v>
      </c>
      <c r="I442" s="25" t="s">
        <v>63</v>
      </c>
      <c r="J442" s="25">
        <v>40</v>
      </c>
      <c r="M442" s="25">
        <v>38</v>
      </c>
      <c r="N442" s="25" t="s">
        <v>83</v>
      </c>
      <c r="O442" s="25">
        <v>51</v>
      </c>
      <c r="P442" s="25" t="s">
        <v>66</v>
      </c>
      <c r="R442" s="25" t="s">
        <v>10640</v>
      </c>
      <c r="S442" s="25" t="s">
        <v>11529</v>
      </c>
      <c r="T442" s="25" t="s">
        <v>61</v>
      </c>
      <c r="U442" s="25" t="s">
        <v>61</v>
      </c>
      <c r="V442" s="25" t="s">
        <v>11530</v>
      </c>
      <c r="W442" s="25" t="s">
        <v>63</v>
      </c>
      <c r="X442" s="25">
        <v>40</v>
      </c>
      <c r="AA442" s="25">
        <v>38</v>
      </c>
      <c r="AB442" s="25" t="s">
        <v>83</v>
      </c>
      <c r="AC442" s="25">
        <v>51</v>
      </c>
      <c r="AD442" s="25" t="s">
        <v>66</v>
      </c>
      <c r="AF442" s="25" t="s">
        <v>10640</v>
      </c>
      <c r="AG442" s="25" t="s">
        <v>11529</v>
      </c>
      <c r="AH442" s="25" t="s">
        <v>61</v>
      </c>
      <c r="AI442" s="25" t="s">
        <v>61</v>
      </c>
      <c r="AJ442" s="25" t="s">
        <v>211</v>
      </c>
      <c r="AO442" s="25">
        <v>9</v>
      </c>
      <c r="AP442" s="34">
        <v>42556</v>
      </c>
      <c r="AQ442" s="34">
        <v>42551</v>
      </c>
      <c r="AR442" s="46"/>
      <c r="AS442" s="25" t="s">
        <v>3256</v>
      </c>
      <c r="AT442" s="25" t="s">
        <v>15</v>
      </c>
      <c r="AU442" s="25" t="s">
        <v>11531</v>
      </c>
    </row>
    <row r="443" spans="1:50">
      <c r="A443" s="25" t="s">
        <v>11532</v>
      </c>
      <c r="B443" s="25">
        <v>397200</v>
      </c>
      <c r="D443" s="25" t="s">
        <v>101</v>
      </c>
      <c r="G443" s="25" t="s">
        <v>11533</v>
      </c>
      <c r="H443" s="25" t="s">
        <v>3366</v>
      </c>
      <c r="I443" s="25" t="s">
        <v>80</v>
      </c>
      <c r="J443" s="25">
        <v>36</v>
      </c>
      <c r="L443" s="25" t="s">
        <v>66</v>
      </c>
      <c r="M443" s="25">
        <v>38</v>
      </c>
      <c r="O443" s="25">
        <v>21</v>
      </c>
      <c r="R443" s="25" t="s">
        <v>10715</v>
      </c>
      <c r="S443" s="25" t="s">
        <v>11534</v>
      </c>
      <c r="T443" s="25" t="s">
        <v>61</v>
      </c>
      <c r="U443" s="25" t="s">
        <v>61</v>
      </c>
      <c r="V443" s="25" t="s">
        <v>11535</v>
      </c>
      <c r="W443" s="25" t="s">
        <v>80</v>
      </c>
      <c r="X443" s="25">
        <v>36</v>
      </c>
      <c r="Z443" s="25" t="s">
        <v>66</v>
      </c>
      <c r="AA443" s="25">
        <v>38</v>
      </c>
      <c r="AC443" s="25">
        <v>21</v>
      </c>
      <c r="AF443" s="25" t="s">
        <v>10715</v>
      </c>
      <c r="AG443" s="25" t="s">
        <v>11534</v>
      </c>
      <c r="AH443" s="25" t="s">
        <v>11536</v>
      </c>
      <c r="AI443" s="25">
        <v>3324355</v>
      </c>
      <c r="AJ443" s="25" t="s">
        <v>147</v>
      </c>
      <c r="AO443" s="25">
        <v>9</v>
      </c>
      <c r="AP443" s="34">
        <v>42556</v>
      </c>
      <c r="AQ443" s="34">
        <v>42556</v>
      </c>
      <c r="AR443" s="46"/>
      <c r="AT443" s="25" t="s">
        <v>15</v>
      </c>
    </row>
    <row r="444" spans="1:50">
      <c r="A444" s="25" t="s">
        <v>11537</v>
      </c>
      <c r="B444" s="25">
        <v>392905</v>
      </c>
      <c r="D444" s="25" t="s">
        <v>101</v>
      </c>
      <c r="G444" s="25" t="s">
        <v>11538</v>
      </c>
      <c r="H444" s="25" t="s">
        <v>3366</v>
      </c>
      <c r="I444" s="25" t="s">
        <v>80</v>
      </c>
      <c r="J444" s="25">
        <v>37</v>
      </c>
      <c r="L444" s="25" t="s">
        <v>66</v>
      </c>
      <c r="R444" s="25" t="s">
        <v>11539</v>
      </c>
      <c r="S444" s="25" t="s">
        <v>11540</v>
      </c>
      <c r="T444" s="25" t="s">
        <v>61</v>
      </c>
      <c r="U444" s="25" t="s">
        <v>61</v>
      </c>
      <c r="V444" s="25" t="s">
        <v>11541</v>
      </c>
      <c r="W444" s="25" t="s">
        <v>80</v>
      </c>
      <c r="X444" s="25">
        <v>37</v>
      </c>
      <c r="Z444" s="25" t="s">
        <v>66</v>
      </c>
      <c r="AF444" s="25" t="s">
        <v>11539</v>
      </c>
      <c r="AG444" s="25" t="s">
        <v>11542</v>
      </c>
      <c r="AH444" s="25" t="s">
        <v>61</v>
      </c>
      <c r="AI444" s="25" t="s">
        <v>61</v>
      </c>
      <c r="AJ444" s="25" t="s">
        <v>232</v>
      </c>
      <c r="AO444" s="25">
        <v>9</v>
      </c>
      <c r="AP444" s="34">
        <v>42556</v>
      </c>
      <c r="AQ444" s="34">
        <v>42532</v>
      </c>
      <c r="AR444" s="46"/>
      <c r="AT444" s="25" t="s">
        <v>15</v>
      </c>
    </row>
    <row r="445" spans="1:50">
      <c r="A445" s="25" t="s">
        <v>11543</v>
      </c>
      <c r="B445" s="25">
        <v>392909</v>
      </c>
      <c r="D445" s="25" t="s">
        <v>101</v>
      </c>
      <c r="G445" s="25" t="s">
        <v>11544</v>
      </c>
      <c r="H445" s="25" t="s">
        <v>3366</v>
      </c>
      <c r="I445" s="25" t="s">
        <v>80</v>
      </c>
      <c r="J445" s="25">
        <v>37</v>
      </c>
      <c r="L445" s="25" t="s">
        <v>66</v>
      </c>
      <c r="R445" s="25" t="s">
        <v>10715</v>
      </c>
      <c r="S445" s="25" t="s">
        <v>11545</v>
      </c>
      <c r="T445" s="25" t="s">
        <v>61</v>
      </c>
      <c r="U445" s="25" t="s">
        <v>61</v>
      </c>
      <c r="V445" s="25" t="s">
        <v>11546</v>
      </c>
      <c r="W445" s="25" t="s">
        <v>80</v>
      </c>
      <c r="X445" s="25">
        <v>37</v>
      </c>
      <c r="Z445" s="25" t="s">
        <v>66</v>
      </c>
      <c r="AF445" s="25" t="s">
        <v>10715</v>
      </c>
      <c r="AG445" s="25" t="s">
        <v>11515</v>
      </c>
      <c r="AH445" s="25" t="s">
        <v>61</v>
      </c>
      <c r="AI445" s="25">
        <v>2763209</v>
      </c>
      <c r="AJ445" s="25" t="s">
        <v>147</v>
      </c>
      <c r="AO445" s="25">
        <v>9</v>
      </c>
      <c r="AP445" s="34">
        <v>42556</v>
      </c>
      <c r="AQ445" s="34">
        <v>42535</v>
      </c>
      <c r="AR445" s="46"/>
      <c r="AT445" s="25" t="s">
        <v>15</v>
      </c>
      <c r="AV445" s="38"/>
      <c r="AX445" s="38"/>
    </row>
    <row r="446" spans="1:50">
      <c r="A446" s="25" t="s">
        <v>11547</v>
      </c>
      <c r="B446" s="25">
        <v>394403</v>
      </c>
      <c r="D446" s="25" t="s">
        <v>3934</v>
      </c>
      <c r="G446" s="25" t="s">
        <v>11548</v>
      </c>
      <c r="H446" s="25" t="s">
        <v>3366</v>
      </c>
      <c r="I446" s="25" t="s">
        <v>80</v>
      </c>
      <c r="J446" s="25">
        <v>40</v>
      </c>
      <c r="L446" s="25" t="s">
        <v>66</v>
      </c>
      <c r="M446" s="25">
        <v>44</v>
      </c>
      <c r="O446" s="25">
        <v>1</v>
      </c>
      <c r="R446" s="25" t="s">
        <v>11549</v>
      </c>
      <c r="S446" s="25" t="s">
        <v>11550</v>
      </c>
      <c r="T446" s="25" t="s">
        <v>61</v>
      </c>
      <c r="U446" s="25" t="s">
        <v>61</v>
      </c>
      <c r="V446" s="25" t="s">
        <v>11551</v>
      </c>
      <c r="W446" s="25" t="s">
        <v>80</v>
      </c>
      <c r="X446" s="25">
        <v>40</v>
      </c>
      <c r="Z446" s="25" t="s">
        <v>66</v>
      </c>
      <c r="AA446" s="25">
        <v>44</v>
      </c>
      <c r="AC446" s="25">
        <v>1</v>
      </c>
      <c r="AF446" s="25" t="s">
        <v>11549</v>
      </c>
      <c r="AG446" s="25" t="s">
        <v>11552</v>
      </c>
      <c r="AH446" s="25" t="s">
        <v>61</v>
      </c>
      <c r="AI446" s="25" t="s">
        <v>61</v>
      </c>
      <c r="AJ446" s="25" t="s">
        <v>3530</v>
      </c>
      <c r="AO446" s="25">
        <v>8</v>
      </c>
      <c r="AP446" s="34">
        <v>42556</v>
      </c>
      <c r="AQ446" s="34">
        <v>42543</v>
      </c>
      <c r="AR446" s="46"/>
      <c r="AT446" s="25" t="s">
        <v>15</v>
      </c>
    </row>
    <row r="447" spans="1:50">
      <c r="A447" s="25" t="s">
        <v>11553</v>
      </c>
      <c r="B447" s="25">
        <v>394347</v>
      </c>
      <c r="D447" s="25" t="s">
        <v>58</v>
      </c>
      <c r="G447" s="25" t="s">
        <v>11554</v>
      </c>
      <c r="H447" s="25" t="s">
        <v>2959</v>
      </c>
      <c r="I447" s="25" t="s">
        <v>63</v>
      </c>
      <c r="J447" s="25">
        <v>30</v>
      </c>
      <c r="L447" s="25" t="s">
        <v>66</v>
      </c>
      <c r="M447" s="25">
        <v>40</v>
      </c>
      <c r="N447" s="25" t="s">
        <v>65</v>
      </c>
      <c r="R447" s="25" t="s">
        <v>11339</v>
      </c>
      <c r="S447" s="25" t="s">
        <v>11555</v>
      </c>
      <c r="T447" s="25" t="s">
        <v>61</v>
      </c>
      <c r="U447" s="25" t="s">
        <v>61</v>
      </c>
      <c r="V447" s="25" t="s">
        <v>11556</v>
      </c>
      <c r="W447" s="25" t="s">
        <v>63</v>
      </c>
      <c r="X447" s="25">
        <v>30</v>
      </c>
      <c r="Z447" s="25" t="s">
        <v>66</v>
      </c>
      <c r="AA447" s="25">
        <v>40</v>
      </c>
      <c r="AB447" s="25" t="s">
        <v>65</v>
      </c>
      <c r="AF447" s="25" t="s">
        <v>11557</v>
      </c>
      <c r="AG447" s="25" t="s">
        <v>11558</v>
      </c>
      <c r="AH447" s="25" t="s">
        <v>61</v>
      </c>
      <c r="AI447" s="25" t="s">
        <v>61</v>
      </c>
      <c r="AJ447" s="25" t="s">
        <v>322</v>
      </c>
      <c r="AO447" s="25">
        <v>6</v>
      </c>
      <c r="AP447" s="34">
        <v>42556</v>
      </c>
      <c r="AQ447" s="34">
        <v>42548</v>
      </c>
      <c r="AR447" s="46"/>
      <c r="AT447" s="25" t="s">
        <v>15</v>
      </c>
      <c r="AV447" s="38"/>
      <c r="AX447" s="38"/>
    </row>
    <row r="448" spans="1:50">
      <c r="A448" s="25" t="s">
        <v>11559</v>
      </c>
      <c r="B448" s="25">
        <v>394201</v>
      </c>
      <c r="D448" s="25" t="s">
        <v>101</v>
      </c>
      <c r="G448" s="25" t="s">
        <v>11560</v>
      </c>
      <c r="H448" s="25" t="s">
        <v>231</v>
      </c>
      <c r="S448" s="25" t="s">
        <v>11561</v>
      </c>
      <c r="T448" s="25" t="s">
        <v>61</v>
      </c>
      <c r="U448" s="25" t="s">
        <v>61</v>
      </c>
      <c r="V448" s="25" t="s">
        <v>11562</v>
      </c>
      <c r="W448" s="25" t="s">
        <v>80</v>
      </c>
      <c r="X448" s="25">
        <v>41</v>
      </c>
      <c r="Y448" s="25" t="s">
        <v>104</v>
      </c>
      <c r="Z448" s="25" t="s">
        <v>66</v>
      </c>
      <c r="AA448" s="25">
        <v>29</v>
      </c>
      <c r="AB448" s="25" t="s">
        <v>298</v>
      </c>
      <c r="AC448" s="25">
        <v>5</v>
      </c>
      <c r="AG448" s="25" t="s">
        <v>11563</v>
      </c>
      <c r="AH448" s="25" t="s">
        <v>61</v>
      </c>
      <c r="AI448" s="25" t="s">
        <v>61</v>
      </c>
      <c r="AJ448" s="25" t="s">
        <v>322</v>
      </c>
      <c r="AO448" s="25">
        <v>6</v>
      </c>
      <c r="AP448" s="34">
        <v>42556</v>
      </c>
      <c r="AQ448" s="34">
        <v>42546</v>
      </c>
      <c r="AR448" s="46"/>
      <c r="AT448" s="25" t="s">
        <v>15</v>
      </c>
    </row>
    <row r="449" spans="1:50">
      <c r="A449" s="25" t="s">
        <v>11564</v>
      </c>
      <c r="B449" s="25">
        <v>394203</v>
      </c>
      <c r="C449" s="25" t="s">
        <v>3591</v>
      </c>
      <c r="G449" s="25" t="s">
        <v>11565</v>
      </c>
      <c r="H449" s="25" t="s">
        <v>3366</v>
      </c>
      <c r="I449" s="25" t="s">
        <v>63</v>
      </c>
      <c r="J449" s="25">
        <v>47</v>
      </c>
      <c r="K449" s="25" t="s">
        <v>83</v>
      </c>
      <c r="M449" s="25">
        <v>38</v>
      </c>
      <c r="N449" s="25" t="s">
        <v>83</v>
      </c>
      <c r="O449" s="25">
        <v>29</v>
      </c>
      <c r="R449" s="25" t="s">
        <v>201</v>
      </c>
      <c r="S449" s="25" t="s">
        <v>11566</v>
      </c>
      <c r="T449" s="25" t="s">
        <v>61</v>
      </c>
      <c r="U449" s="25" t="s">
        <v>61</v>
      </c>
      <c r="V449" s="25" t="s">
        <v>11567</v>
      </c>
      <c r="W449" s="25" t="s">
        <v>63</v>
      </c>
      <c r="X449" s="25">
        <v>47</v>
      </c>
      <c r="Y449" s="25" t="s">
        <v>83</v>
      </c>
      <c r="AA449" s="25">
        <v>38</v>
      </c>
      <c r="AB449" s="25" t="s">
        <v>83</v>
      </c>
      <c r="AC449" s="25">
        <v>29</v>
      </c>
      <c r="AF449" s="25" t="s">
        <v>10555</v>
      </c>
      <c r="AG449" s="25" t="s">
        <v>11566</v>
      </c>
      <c r="AH449" s="25" t="s">
        <v>61</v>
      </c>
      <c r="AI449" s="25">
        <v>3015530992</v>
      </c>
      <c r="AJ449" s="25" t="s">
        <v>3530</v>
      </c>
      <c r="AO449" s="25">
        <v>8</v>
      </c>
      <c r="AP449" s="34">
        <v>42556</v>
      </c>
      <c r="AQ449" s="34">
        <v>42551</v>
      </c>
      <c r="AR449" s="46"/>
      <c r="AT449" s="25" t="s">
        <v>15</v>
      </c>
    </row>
    <row r="450" spans="1:50">
      <c r="A450" s="25" t="s">
        <v>11568</v>
      </c>
      <c r="B450" s="25">
        <v>397443</v>
      </c>
      <c r="C450" s="25" t="s">
        <v>3591</v>
      </c>
      <c r="G450" s="25" t="s">
        <v>11569</v>
      </c>
      <c r="H450" s="25" t="s">
        <v>11570</v>
      </c>
      <c r="T450" s="25" t="s">
        <v>61</v>
      </c>
      <c r="U450" s="25" t="s">
        <v>61</v>
      </c>
      <c r="V450" s="25" t="s">
        <v>11571</v>
      </c>
      <c r="W450" s="25" t="s">
        <v>63</v>
      </c>
      <c r="X450" s="25">
        <v>40</v>
      </c>
      <c r="Y450" s="25" t="s">
        <v>83</v>
      </c>
      <c r="Z450" s="25" t="s">
        <v>66</v>
      </c>
      <c r="AA450" s="25">
        <v>48</v>
      </c>
      <c r="AC450" s="25">
        <v>72</v>
      </c>
      <c r="AF450" s="25" t="s">
        <v>11396</v>
      </c>
      <c r="AG450" s="25" t="s">
        <v>11572</v>
      </c>
      <c r="AH450" s="25" t="s">
        <v>61</v>
      </c>
      <c r="AI450" s="25">
        <v>4173735</v>
      </c>
      <c r="AJ450" s="25" t="s">
        <v>3626</v>
      </c>
      <c r="AO450" s="25">
        <v>7</v>
      </c>
      <c r="AP450" s="34">
        <v>42556</v>
      </c>
      <c r="AQ450" s="34">
        <v>42549</v>
      </c>
      <c r="AR450" s="46"/>
      <c r="AT450" s="25" t="s">
        <v>15</v>
      </c>
    </row>
    <row r="451" spans="1:50">
      <c r="A451" s="25" t="s">
        <v>11573</v>
      </c>
      <c r="B451" s="25">
        <v>397444</v>
      </c>
      <c r="C451" s="25" t="s">
        <v>3686</v>
      </c>
      <c r="G451" s="25" t="s">
        <v>11574</v>
      </c>
      <c r="H451" s="25" t="s">
        <v>10555</v>
      </c>
      <c r="R451" s="25" t="s">
        <v>10555</v>
      </c>
      <c r="S451" s="25" t="s">
        <v>11575</v>
      </c>
      <c r="T451" s="25" t="s">
        <v>61</v>
      </c>
      <c r="U451" s="25" t="s">
        <v>61</v>
      </c>
      <c r="V451" s="25" t="s">
        <v>11576</v>
      </c>
      <c r="W451" s="25" t="s">
        <v>63</v>
      </c>
      <c r="X451" s="25">
        <v>47</v>
      </c>
      <c r="Z451" s="25" t="s">
        <v>66</v>
      </c>
      <c r="AA451" s="25">
        <v>37</v>
      </c>
      <c r="AC451" s="25">
        <v>69</v>
      </c>
      <c r="AF451" s="25" t="s">
        <v>10555</v>
      </c>
      <c r="AG451" s="25" t="s">
        <v>11577</v>
      </c>
      <c r="AH451" s="25" t="s">
        <v>61</v>
      </c>
      <c r="AI451" s="25" t="s">
        <v>11578</v>
      </c>
      <c r="AJ451" s="25" t="s">
        <v>3530</v>
      </c>
      <c r="AO451" s="25">
        <v>7</v>
      </c>
      <c r="AP451" s="34">
        <v>42556</v>
      </c>
      <c r="AQ451" s="34">
        <v>42549</v>
      </c>
      <c r="AR451" s="46"/>
      <c r="AT451" s="25" t="s">
        <v>15</v>
      </c>
    </row>
    <row r="452" spans="1:50">
      <c r="A452" s="25" t="s">
        <v>11579</v>
      </c>
      <c r="B452" s="25">
        <v>397445</v>
      </c>
      <c r="D452" s="25" t="s">
        <v>58</v>
      </c>
      <c r="G452" s="25" t="s">
        <v>11580</v>
      </c>
      <c r="H452" s="25" t="s">
        <v>11581</v>
      </c>
      <c r="I452" s="25" t="s">
        <v>63</v>
      </c>
      <c r="J452" s="25">
        <v>38</v>
      </c>
      <c r="M452" s="25">
        <v>38</v>
      </c>
      <c r="O452" s="25">
        <v>9</v>
      </c>
      <c r="R452" s="25" t="s">
        <v>11581</v>
      </c>
      <c r="S452" s="25" t="s">
        <v>11582</v>
      </c>
      <c r="T452" s="25" t="s">
        <v>61</v>
      </c>
      <c r="U452" s="25">
        <v>3116454605</v>
      </c>
      <c r="V452" s="25" t="s">
        <v>11583</v>
      </c>
      <c r="W452" s="25" t="s">
        <v>63</v>
      </c>
      <c r="X452" s="25">
        <v>38</v>
      </c>
      <c r="AA452" s="25">
        <v>38</v>
      </c>
      <c r="AC452" s="25">
        <v>9</v>
      </c>
      <c r="AF452" s="25" t="s">
        <v>11581</v>
      </c>
      <c r="AG452" s="25" t="s">
        <v>11584</v>
      </c>
      <c r="AH452" s="25" t="s">
        <v>61</v>
      </c>
      <c r="AI452" s="25">
        <v>3116454605</v>
      </c>
      <c r="AJ452" s="25" t="s">
        <v>3626</v>
      </c>
      <c r="AO452" s="25">
        <v>7</v>
      </c>
      <c r="AP452" s="34">
        <v>42556</v>
      </c>
      <c r="AQ452" s="34">
        <v>42549</v>
      </c>
      <c r="AR452" s="46"/>
      <c r="AT452" s="25" t="s">
        <v>15</v>
      </c>
    </row>
    <row r="453" spans="1:50">
      <c r="A453" s="25" t="s">
        <v>11585</v>
      </c>
      <c r="B453" s="25">
        <v>397447</v>
      </c>
      <c r="C453" s="25" t="s">
        <v>3591</v>
      </c>
      <c r="G453" s="25" t="s">
        <v>11586</v>
      </c>
      <c r="H453" s="25" t="s">
        <v>11587</v>
      </c>
      <c r="I453" s="25" t="s">
        <v>63</v>
      </c>
      <c r="J453" s="25">
        <v>40</v>
      </c>
      <c r="M453" s="25">
        <v>48</v>
      </c>
      <c r="R453" s="25" t="s">
        <v>10815</v>
      </c>
      <c r="S453" s="25" t="s">
        <v>11588</v>
      </c>
      <c r="T453" s="25" t="s">
        <v>61</v>
      </c>
      <c r="U453" s="25" t="s">
        <v>61</v>
      </c>
      <c r="V453" s="25" t="s">
        <v>1086</v>
      </c>
      <c r="W453" s="25" t="s">
        <v>63</v>
      </c>
      <c r="X453" s="25">
        <v>40</v>
      </c>
      <c r="AA453" s="25">
        <v>48</v>
      </c>
      <c r="AB453" s="25" t="s">
        <v>104</v>
      </c>
      <c r="AC453" s="25">
        <v>48</v>
      </c>
      <c r="AD453" s="25" t="s">
        <v>66</v>
      </c>
      <c r="AG453" s="25" t="s">
        <v>11588</v>
      </c>
      <c r="AH453" s="25" t="s">
        <v>61</v>
      </c>
      <c r="AI453" s="25" t="s">
        <v>61</v>
      </c>
      <c r="AJ453" s="25" t="s">
        <v>3626</v>
      </c>
      <c r="AO453" s="25">
        <v>7</v>
      </c>
      <c r="AP453" s="34">
        <v>42556</v>
      </c>
      <c r="AQ453" s="34">
        <v>42661</v>
      </c>
      <c r="AR453" s="46"/>
      <c r="AT453" s="25" t="s">
        <v>15</v>
      </c>
      <c r="AV453" s="38"/>
      <c r="AX453" s="38"/>
    </row>
    <row r="454" spans="1:50">
      <c r="A454" s="25" t="s">
        <v>11589</v>
      </c>
      <c r="B454" s="25">
        <v>397446</v>
      </c>
      <c r="D454" s="25" t="s">
        <v>58</v>
      </c>
      <c r="G454" s="25" t="s">
        <v>11590</v>
      </c>
      <c r="H454" s="25" t="s">
        <v>11570</v>
      </c>
      <c r="I454" s="25" t="s">
        <v>63</v>
      </c>
      <c r="J454" s="25">
        <v>40</v>
      </c>
      <c r="L454" s="25" t="s">
        <v>66</v>
      </c>
      <c r="M454" s="25">
        <v>48</v>
      </c>
      <c r="O454" s="25">
        <v>62</v>
      </c>
      <c r="R454" s="25" t="s">
        <v>10815</v>
      </c>
      <c r="S454" s="25" t="s">
        <v>11591</v>
      </c>
      <c r="T454" s="25" t="s">
        <v>61</v>
      </c>
      <c r="U454" s="25" t="s">
        <v>61</v>
      </c>
      <c r="V454" s="25" t="s">
        <v>1086</v>
      </c>
      <c r="W454" s="25" t="s">
        <v>63</v>
      </c>
      <c r="X454" s="25">
        <v>40</v>
      </c>
      <c r="Z454" s="25" t="s">
        <v>66</v>
      </c>
      <c r="AA454" s="25">
        <v>48</v>
      </c>
      <c r="AC454" s="25">
        <v>62</v>
      </c>
      <c r="AG454" s="25" t="s">
        <v>11591</v>
      </c>
      <c r="AH454" s="25" t="s">
        <v>61</v>
      </c>
      <c r="AI454" s="25" t="s">
        <v>61</v>
      </c>
      <c r="AJ454" s="25" t="s">
        <v>3626</v>
      </c>
      <c r="AO454" s="25">
        <v>7</v>
      </c>
      <c r="AP454" s="34">
        <v>42556</v>
      </c>
      <c r="AQ454" s="34">
        <v>42550</v>
      </c>
      <c r="AR454" s="46"/>
      <c r="AT454" s="25" t="s">
        <v>15</v>
      </c>
    </row>
    <row r="455" spans="1:50">
      <c r="A455" s="25" t="s">
        <v>11592</v>
      </c>
      <c r="B455" s="25">
        <v>397442</v>
      </c>
      <c r="C455" s="25" t="s">
        <v>3591</v>
      </c>
      <c r="G455" s="25" t="s">
        <v>11593</v>
      </c>
      <c r="H455" s="25" t="s">
        <v>11408</v>
      </c>
      <c r="I455" s="25" t="s">
        <v>80</v>
      </c>
      <c r="J455" s="25">
        <v>46</v>
      </c>
      <c r="M455" s="25">
        <v>39</v>
      </c>
      <c r="O455" s="25">
        <v>40</v>
      </c>
      <c r="R455" s="25" t="s">
        <v>10815</v>
      </c>
      <c r="S455" s="25" t="s">
        <v>11594</v>
      </c>
      <c r="T455" s="25" t="s">
        <v>61</v>
      </c>
      <c r="U455" s="25" t="s">
        <v>61</v>
      </c>
      <c r="V455" s="25" t="s">
        <v>11324</v>
      </c>
      <c r="W455" s="25" t="s">
        <v>80</v>
      </c>
      <c r="X455" s="25">
        <v>46</v>
      </c>
      <c r="AA455" s="25">
        <v>39</v>
      </c>
      <c r="AC455" s="25">
        <v>40</v>
      </c>
      <c r="AF455" s="25" t="s">
        <v>11595</v>
      </c>
      <c r="AG455" s="25" t="s">
        <v>11596</v>
      </c>
      <c r="AH455" s="25" t="s">
        <v>61</v>
      </c>
      <c r="AI455" s="25" t="s">
        <v>61</v>
      </c>
      <c r="AJ455" s="25" t="s">
        <v>3626</v>
      </c>
      <c r="AO455" s="25">
        <v>7</v>
      </c>
      <c r="AP455" s="34">
        <v>42556</v>
      </c>
      <c r="AQ455" s="34">
        <v>42563</v>
      </c>
      <c r="AR455" s="46"/>
      <c r="AT455" s="25" t="s">
        <v>15</v>
      </c>
    </row>
    <row r="456" spans="1:50">
      <c r="A456" s="25" t="s">
        <v>11597</v>
      </c>
      <c r="B456" s="25">
        <v>397441</v>
      </c>
      <c r="D456" s="25" t="s">
        <v>3934</v>
      </c>
      <c r="F456" s="25" t="s">
        <v>11598</v>
      </c>
      <c r="G456" s="25" t="s">
        <v>11599</v>
      </c>
      <c r="H456" s="25" t="s">
        <v>2959</v>
      </c>
      <c r="I456" s="25" t="s">
        <v>80</v>
      </c>
      <c r="J456" s="25">
        <v>25</v>
      </c>
      <c r="L456" s="25" t="s">
        <v>66</v>
      </c>
      <c r="M456" s="25">
        <v>45</v>
      </c>
      <c r="O456" s="25">
        <v>12</v>
      </c>
      <c r="R456" s="25" t="s">
        <v>10535</v>
      </c>
      <c r="S456" s="25" t="s">
        <v>11600</v>
      </c>
      <c r="T456" s="25" t="s">
        <v>61</v>
      </c>
      <c r="U456" s="25" t="s">
        <v>61</v>
      </c>
      <c r="V456" s="25" t="s">
        <v>11601</v>
      </c>
      <c r="W456" s="25" t="s">
        <v>80</v>
      </c>
      <c r="X456" s="25">
        <v>25</v>
      </c>
      <c r="Z456" s="25" t="s">
        <v>66</v>
      </c>
      <c r="AA456" s="25">
        <v>45</v>
      </c>
      <c r="AC456" s="25">
        <v>12</v>
      </c>
      <c r="AF456" s="25" t="s">
        <v>10535</v>
      </c>
      <c r="AG456" s="25" t="s">
        <v>11602</v>
      </c>
      <c r="AI456" s="25">
        <v>2709606</v>
      </c>
      <c r="AJ456" s="25" t="s">
        <v>374</v>
      </c>
      <c r="AO456" s="25">
        <v>2</v>
      </c>
      <c r="AP456" s="34">
        <v>42556</v>
      </c>
      <c r="AQ456" s="34">
        <v>42598</v>
      </c>
      <c r="AR456" s="46"/>
      <c r="AT456" s="25" t="s">
        <v>15</v>
      </c>
    </row>
    <row r="457" spans="1:50">
      <c r="A457" s="25" t="s">
        <v>11603</v>
      </c>
      <c r="B457" s="25">
        <v>396491</v>
      </c>
      <c r="C457" s="25" t="s">
        <v>3538</v>
      </c>
      <c r="G457" s="25" t="s">
        <v>790</v>
      </c>
      <c r="H457" s="25" t="s">
        <v>3366</v>
      </c>
      <c r="R457" s="25" t="s">
        <v>11604</v>
      </c>
      <c r="S457" s="25" t="s">
        <v>11445</v>
      </c>
      <c r="T457" s="25" t="s">
        <v>61</v>
      </c>
      <c r="U457" s="25" t="s">
        <v>61</v>
      </c>
      <c r="V457" s="25" t="s">
        <v>11605</v>
      </c>
      <c r="AF457" s="25" t="s">
        <v>11604</v>
      </c>
      <c r="AG457" s="25" t="s">
        <v>11606</v>
      </c>
      <c r="AH457" s="25" t="s">
        <v>61</v>
      </c>
      <c r="AI457" s="25" t="s">
        <v>61</v>
      </c>
      <c r="AJ457" s="25" t="s">
        <v>91</v>
      </c>
      <c r="AO457" s="25">
        <v>12</v>
      </c>
      <c r="AP457" s="34">
        <v>42556</v>
      </c>
      <c r="AQ457" s="34">
        <v>42549</v>
      </c>
      <c r="AR457" s="46"/>
      <c r="AT457" s="25" t="s">
        <v>15</v>
      </c>
    </row>
    <row r="458" spans="1:50">
      <c r="A458" s="25" t="s">
        <v>11607</v>
      </c>
      <c r="B458" s="25">
        <v>397202</v>
      </c>
      <c r="C458" s="25" t="s">
        <v>3686</v>
      </c>
      <c r="G458" s="25" t="s">
        <v>11608</v>
      </c>
      <c r="H458" s="25" t="s">
        <v>3366</v>
      </c>
      <c r="I458" s="25" t="s">
        <v>63</v>
      </c>
      <c r="J458" s="25">
        <v>35</v>
      </c>
      <c r="L458" s="25" t="s">
        <v>66</v>
      </c>
      <c r="M458" s="25">
        <v>37</v>
      </c>
      <c r="O458" s="25">
        <v>128</v>
      </c>
      <c r="R458" s="25" t="s">
        <v>10640</v>
      </c>
      <c r="S458" s="25" t="s">
        <v>11609</v>
      </c>
      <c r="T458" s="25" t="s">
        <v>61</v>
      </c>
      <c r="U458" s="25" t="s">
        <v>61</v>
      </c>
      <c r="V458" s="25" t="s">
        <v>11610</v>
      </c>
      <c r="W458" s="25" t="s">
        <v>63</v>
      </c>
      <c r="X458" s="25">
        <v>35</v>
      </c>
      <c r="Z458" s="25" t="s">
        <v>66</v>
      </c>
      <c r="AA458" s="25">
        <v>37</v>
      </c>
      <c r="AC458" s="25">
        <v>128</v>
      </c>
      <c r="AF458" s="25" t="s">
        <v>10640</v>
      </c>
      <c r="AG458" s="25" t="s">
        <v>11611</v>
      </c>
      <c r="AH458" s="25" t="s">
        <v>61</v>
      </c>
      <c r="AI458" s="25" t="s">
        <v>61</v>
      </c>
      <c r="AJ458" s="25" t="s">
        <v>211</v>
      </c>
      <c r="AO458" s="25">
        <v>9</v>
      </c>
      <c r="AP458" s="34">
        <v>42556</v>
      </c>
      <c r="AQ458" s="34">
        <v>42551</v>
      </c>
      <c r="AR458" s="46"/>
      <c r="AS458" s="25" t="s">
        <v>3256</v>
      </c>
      <c r="AT458" s="25" t="s">
        <v>15</v>
      </c>
      <c r="AU458" s="25" t="s">
        <v>11612</v>
      </c>
    </row>
    <row r="459" spans="1:50">
      <c r="A459" s="25" t="s">
        <v>11613</v>
      </c>
      <c r="B459" s="25" t="s">
        <v>11614</v>
      </c>
      <c r="D459" s="25" t="s">
        <v>101</v>
      </c>
      <c r="G459" s="25" t="s">
        <v>11615</v>
      </c>
      <c r="H459" s="25" t="s">
        <v>11616</v>
      </c>
      <c r="R459" s="25" t="s">
        <v>11617</v>
      </c>
      <c r="S459" s="25" t="s">
        <v>11618</v>
      </c>
      <c r="T459" s="25" t="s">
        <v>61</v>
      </c>
      <c r="U459" s="25" t="s">
        <v>61</v>
      </c>
      <c r="V459" s="25" t="s">
        <v>11619</v>
      </c>
      <c r="AF459" s="25" t="s">
        <v>11617</v>
      </c>
      <c r="AG459" s="25" t="s">
        <v>11620</v>
      </c>
      <c r="AH459" s="25" t="s">
        <v>61</v>
      </c>
      <c r="AI459" s="25" t="s">
        <v>61</v>
      </c>
      <c r="AP459" s="34">
        <v>42556</v>
      </c>
      <c r="AQ459" s="34">
        <v>42408</v>
      </c>
      <c r="AR459" s="46"/>
      <c r="AT459" s="25" t="s">
        <v>15</v>
      </c>
    </row>
    <row r="460" spans="1:50">
      <c r="A460" s="25" t="s">
        <v>11621</v>
      </c>
      <c r="B460" s="25">
        <v>392591</v>
      </c>
      <c r="D460" s="25" t="s">
        <v>101</v>
      </c>
      <c r="G460" s="25" t="s">
        <v>11622</v>
      </c>
      <c r="H460" s="25" t="s">
        <v>3366</v>
      </c>
      <c r="S460" s="25" t="s">
        <v>11623</v>
      </c>
      <c r="T460" s="25" t="s">
        <v>61</v>
      </c>
      <c r="U460" s="25" t="s">
        <v>61</v>
      </c>
      <c r="V460" s="25" t="s">
        <v>11624</v>
      </c>
      <c r="AF460" s="25" t="s">
        <v>10715</v>
      </c>
      <c r="AG460" s="25" t="s">
        <v>11606</v>
      </c>
      <c r="AH460" s="25" t="s">
        <v>61</v>
      </c>
      <c r="AI460" s="25" t="s">
        <v>61</v>
      </c>
      <c r="AP460" s="34">
        <v>42556</v>
      </c>
      <c r="AQ460" s="34">
        <v>42552</v>
      </c>
      <c r="AR460" s="46"/>
      <c r="AT460" s="25" t="s">
        <v>15</v>
      </c>
    </row>
    <row r="461" spans="1:50">
      <c r="A461" s="25" t="s">
        <v>11625</v>
      </c>
      <c r="B461" s="25">
        <v>392583</v>
      </c>
      <c r="D461" s="25" t="s">
        <v>101</v>
      </c>
      <c r="G461" s="25" t="s">
        <v>11626</v>
      </c>
      <c r="H461" s="25" t="s">
        <v>3366</v>
      </c>
      <c r="R461" s="25" t="s">
        <v>10715</v>
      </c>
      <c r="T461" s="25" t="s">
        <v>61</v>
      </c>
      <c r="U461" s="25" t="s">
        <v>61</v>
      </c>
      <c r="V461" s="25" t="s">
        <v>11627</v>
      </c>
      <c r="AF461" s="25" t="s">
        <v>10715</v>
      </c>
      <c r="AG461" s="25" t="s">
        <v>11606</v>
      </c>
      <c r="AH461" s="25" t="s">
        <v>61</v>
      </c>
      <c r="AI461" s="25" t="s">
        <v>61</v>
      </c>
      <c r="AJ461" s="25" t="s">
        <v>10715</v>
      </c>
      <c r="AP461" s="34">
        <v>42556</v>
      </c>
      <c r="AQ461" s="34">
        <v>42552</v>
      </c>
      <c r="AR461" s="46"/>
      <c r="AT461" s="25" t="s">
        <v>15</v>
      </c>
    </row>
    <row r="462" spans="1:50">
      <c r="A462" s="25" t="s">
        <v>11628</v>
      </c>
      <c r="B462" s="25">
        <v>392586</v>
      </c>
      <c r="C462" s="25" t="s">
        <v>3686</v>
      </c>
      <c r="G462" s="25" t="s">
        <v>11629</v>
      </c>
      <c r="H462" s="25" t="s">
        <v>3366</v>
      </c>
      <c r="R462" s="25" t="s">
        <v>11630</v>
      </c>
      <c r="S462" s="25" t="s">
        <v>11606</v>
      </c>
      <c r="T462" s="25" t="s">
        <v>61</v>
      </c>
      <c r="U462" s="25" t="s">
        <v>61</v>
      </c>
      <c r="V462" s="25" t="s">
        <v>11631</v>
      </c>
      <c r="W462" s="25" t="s">
        <v>63</v>
      </c>
      <c r="X462" s="25">
        <v>28</v>
      </c>
      <c r="AA462" s="25">
        <v>27</v>
      </c>
      <c r="AC462" s="25">
        <v>42</v>
      </c>
      <c r="AD462" s="25" t="s">
        <v>66</v>
      </c>
      <c r="AF462" s="25" t="s">
        <v>11630</v>
      </c>
      <c r="AG462" s="25" t="s">
        <v>11632</v>
      </c>
      <c r="AH462" s="25" t="s">
        <v>61</v>
      </c>
      <c r="AI462" s="25" t="s">
        <v>61</v>
      </c>
      <c r="AJ462" s="25" t="s">
        <v>99</v>
      </c>
      <c r="AO462" s="25">
        <v>4</v>
      </c>
      <c r="AP462" s="34">
        <v>42556</v>
      </c>
      <c r="AQ462" s="34">
        <v>42534</v>
      </c>
      <c r="AR462" s="46"/>
      <c r="AS462" s="25" t="s">
        <v>3256</v>
      </c>
      <c r="AT462" s="25" t="s">
        <v>15</v>
      </c>
      <c r="AU462" s="25" t="s">
        <v>13</v>
      </c>
    </row>
    <row r="463" spans="1:50">
      <c r="A463" s="25" t="s">
        <v>11633</v>
      </c>
      <c r="B463" s="25">
        <v>391635</v>
      </c>
      <c r="C463" s="25" t="s">
        <v>94</v>
      </c>
      <c r="G463" s="25" t="s">
        <v>11634</v>
      </c>
      <c r="H463" s="25" t="s">
        <v>11408</v>
      </c>
      <c r="I463" s="25" t="s">
        <v>80</v>
      </c>
      <c r="J463" s="25">
        <v>41</v>
      </c>
      <c r="K463" s="25" t="s">
        <v>104</v>
      </c>
      <c r="L463" s="25" t="s">
        <v>66</v>
      </c>
      <c r="M463" s="25">
        <v>24</v>
      </c>
      <c r="N463" s="25" t="s">
        <v>170</v>
      </c>
      <c r="O463" s="25">
        <v>10</v>
      </c>
      <c r="R463" s="25" t="s">
        <v>10764</v>
      </c>
      <c r="S463" s="25" t="s">
        <v>11635</v>
      </c>
      <c r="T463" s="25" t="s">
        <v>61</v>
      </c>
      <c r="U463" s="25" t="s">
        <v>61</v>
      </c>
      <c r="V463" s="25" t="s">
        <v>11636</v>
      </c>
      <c r="W463" s="25" t="s">
        <v>80</v>
      </c>
      <c r="X463" s="25">
        <v>41</v>
      </c>
      <c r="Y463" s="25" t="s">
        <v>104</v>
      </c>
      <c r="AA463" s="25">
        <v>24</v>
      </c>
      <c r="AB463" s="25" t="s">
        <v>170</v>
      </c>
      <c r="AC463" s="25">
        <v>10</v>
      </c>
      <c r="AF463" s="25" t="s">
        <v>11447</v>
      </c>
      <c r="AG463" s="25" t="s">
        <v>11635</v>
      </c>
      <c r="AH463" s="25" t="s">
        <v>61</v>
      </c>
      <c r="AI463" s="25">
        <v>2701195</v>
      </c>
      <c r="AJ463" s="25" t="s">
        <v>3675</v>
      </c>
      <c r="AO463" s="25">
        <v>6</v>
      </c>
      <c r="AP463" s="34">
        <v>42556</v>
      </c>
      <c r="AQ463" s="34">
        <v>42526</v>
      </c>
      <c r="AR463" s="46"/>
      <c r="AT463" s="25" t="s">
        <v>15</v>
      </c>
    </row>
    <row r="464" spans="1:50">
      <c r="A464" s="25" t="s">
        <v>11637</v>
      </c>
      <c r="B464" s="25">
        <v>392584</v>
      </c>
      <c r="D464" s="25" t="s">
        <v>58</v>
      </c>
      <c r="G464" s="25" t="s">
        <v>11638</v>
      </c>
      <c r="H464" s="25" t="s">
        <v>3366</v>
      </c>
      <c r="R464" s="25" t="s">
        <v>10640</v>
      </c>
      <c r="T464" s="25" t="s">
        <v>61</v>
      </c>
      <c r="U464" s="25" t="s">
        <v>61</v>
      </c>
      <c r="V464" s="25" t="s">
        <v>11639</v>
      </c>
      <c r="W464" s="25" t="s">
        <v>63</v>
      </c>
      <c r="X464" s="25">
        <v>36</v>
      </c>
      <c r="AA464" s="25">
        <v>39</v>
      </c>
      <c r="AC464" s="25">
        <v>19</v>
      </c>
      <c r="AD464" s="25" t="s">
        <v>66</v>
      </c>
      <c r="AF464" s="25" t="s">
        <v>10640</v>
      </c>
      <c r="AG464" s="25" t="s">
        <v>11640</v>
      </c>
      <c r="AH464" s="25" t="s">
        <v>61</v>
      </c>
      <c r="AI464" s="25">
        <v>3318879</v>
      </c>
      <c r="AJ464" s="25" t="s">
        <v>3675</v>
      </c>
      <c r="AO464" s="25">
        <v>6</v>
      </c>
      <c r="AP464" s="34">
        <v>42556</v>
      </c>
      <c r="AQ464" s="34">
        <v>42554</v>
      </c>
      <c r="AR464" s="46"/>
      <c r="AT464" s="25" t="s">
        <v>15</v>
      </c>
    </row>
    <row r="465" spans="1:47">
      <c r="A465" s="25" t="s">
        <v>11641</v>
      </c>
      <c r="B465" s="25">
        <v>393601</v>
      </c>
      <c r="D465" s="25" t="s">
        <v>3934</v>
      </c>
      <c r="G465" s="25" t="s">
        <v>11642</v>
      </c>
      <c r="H465" s="25" t="s">
        <v>11643</v>
      </c>
      <c r="I465" s="25" t="s">
        <v>146</v>
      </c>
      <c r="J465" s="25">
        <v>34</v>
      </c>
      <c r="K465" s="25" t="s">
        <v>81</v>
      </c>
      <c r="L465" s="25" t="s">
        <v>66</v>
      </c>
      <c r="M465" s="25">
        <v>39</v>
      </c>
      <c r="O465" s="25">
        <v>46</v>
      </c>
      <c r="R465" s="25" t="s">
        <v>11644</v>
      </c>
      <c r="S465" s="25" t="s">
        <v>11645</v>
      </c>
      <c r="T465" s="25" t="s">
        <v>61</v>
      </c>
      <c r="U465" s="25">
        <v>2768876</v>
      </c>
      <c r="V465" s="25" t="s">
        <v>4150</v>
      </c>
      <c r="AF465" s="25" t="s">
        <v>11644</v>
      </c>
      <c r="AG465" s="25" t="s">
        <v>11646</v>
      </c>
      <c r="AH465" s="25" t="s">
        <v>61</v>
      </c>
      <c r="AI465" s="25" t="s">
        <v>61</v>
      </c>
      <c r="AJ465" s="25" t="s">
        <v>279</v>
      </c>
      <c r="AO465" s="25">
        <v>9</v>
      </c>
      <c r="AP465" s="34">
        <v>42556</v>
      </c>
      <c r="AQ465" s="34">
        <v>42576</v>
      </c>
      <c r="AR465" s="46"/>
      <c r="AT465" s="25" t="s">
        <v>15</v>
      </c>
    </row>
    <row r="466" spans="1:47">
      <c r="A466" s="25" t="s">
        <v>11647</v>
      </c>
      <c r="B466" s="25">
        <v>394660</v>
      </c>
      <c r="C466" s="25" t="s">
        <v>94</v>
      </c>
      <c r="D466" s="25" t="s">
        <v>58</v>
      </c>
      <c r="G466" s="25" t="s">
        <v>11648</v>
      </c>
      <c r="H466" s="25" t="s">
        <v>11649</v>
      </c>
      <c r="I466" s="25" t="s">
        <v>80</v>
      </c>
      <c r="J466" s="25">
        <v>36</v>
      </c>
      <c r="L466" s="25" t="s">
        <v>66</v>
      </c>
      <c r="M466" s="25">
        <v>22</v>
      </c>
      <c r="O466" s="25">
        <v>5</v>
      </c>
      <c r="R466" s="25" t="s">
        <v>8061</v>
      </c>
      <c r="S466" s="25" t="s">
        <v>11650</v>
      </c>
      <c r="T466" s="25" t="s">
        <v>61</v>
      </c>
      <c r="U466" s="25">
        <v>3176491365</v>
      </c>
      <c r="V466" s="25" t="s">
        <v>11651</v>
      </c>
      <c r="W466" s="25" t="s">
        <v>80</v>
      </c>
      <c r="X466" s="25">
        <v>36</v>
      </c>
      <c r="Z466" s="25" t="s">
        <v>66</v>
      </c>
      <c r="AA466" s="25">
        <v>22</v>
      </c>
      <c r="AC466" s="25">
        <v>5</v>
      </c>
      <c r="AF466" s="25" t="s">
        <v>8061</v>
      </c>
      <c r="AG466" s="25" t="s">
        <v>11652</v>
      </c>
      <c r="AH466" s="25" t="s">
        <v>61</v>
      </c>
      <c r="AI466" s="25" t="s">
        <v>61</v>
      </c>
      <c r="AJ466" s="25" t="s">
        <v>397</v>
      </c>
      <c r="AO466" s="25">
        <v>5</v>
      </c>
      <c r="AP466" s="34">
        <v>42556</v>
      </c>
      <c r="AQ466" s="34">
        <v>42551</v>
      </c>
      <c r="AR466" s="46"/>
      <c r="AT466" s="25" t="s">
        <v>15</v>
      </c>
    </row>
    <row r="467" spans="1:47">
      <c r="A467" s="25" t="s">
        <v>11653</v>
      </c>
      <c r="B467" s="25">
        <v>394659</v>
      </c>
      <c r="C467" s="25" t="s">
        <v>94</v>
      </c>
      <c r="D467" s="25" t="s">
        <v>58</v>
      </c>
      <c r="G467" s="25" t="s">
        <v>11648</v>
      </c>
      <c r="H467" s="25" t="s">
        <v>11649</v>
      </c>
      <c r="I467" s="25" t="s">
        <v>80</v>
      </c>
      <c r="J467" s="25">
        <v>36</v>
      </c>
      <c r="L467" s="25" t="s">
        <v>66</v>
      </c>
      <c r="M467" s="25">
        <v>22</v>
      </c>
      <c r="O467" s="25">
        <v>5</v>
      </c>
      <c r="R467" s="25" t="s">
        <v>8061</v>
      </c>
      <c r="S467" s="25" t="s">
        <v>11650</v>
      </c>
      <c r="T467" s="25" t="s">
        <v>61</v>
      </c>
      <c r="U467" s="25">
        <v>3176491365</v>
      </c>
      <c r="V467" s="25" t="s">
        <v>11651</v>
      </c>
      <c r="W467" s="25" t="s">
        <v>80</v>
      </c>
      <c r="X467" s="25">
        <v>36</v>
      </c>
      <c r="Z467" s="25" t="s">
        <v>66</v>
      </c>
      <c r="AA467" s="25">
        <v>22</v>
      </c>
      <c r="AC467" s="25">
        <v>5</v>
      </c>
      <c r="AF467" s="25" t="s">
        <v>8061</v>
      </c>
      <c r="AG467" s="25" t="s">
        <v>11652</v>
      </c>
      <c r="AH467" s="25" t="s">
        <v>61</v>
      </c>
      <c r="AI467" s="25" t="s">
        <v>61</v>
      </c>
      <c r="AJ467" s="25" t="s">
        <v>397</v>
      </c>
      <c r="AO467" s="25">
        <v>5</v>
      </c>
      <c r="AP467" s="34">
        <v>42556</v>
      </c>
      <c r="AQ467" s="34">
        <v>42583</v>
      </c>
      <c r="AR467" s="46"/>
      <c r="AT467" s="25" t="s">
        <v>15</v>
      </c>
    </row>
    <row r="468" spans="1:47">
      <c r="A468" s="25" t="s">
        <v>11654</v>
      </c>
      <c r="B468" s="25">
        <v>394658</v>
      </c>
      <c r="C468" s="25" t="s">
        <v>3686</v>
      </c>
      <c r="G468" s="25" t="s">
        <v>11655</v>
      </c>
      <c r="H468" s="25" t="s">
        <v>3870</v>
      </c>
      <c r="S468" s="25" t="s">
        <v>11656</v>
      </c>
      <c r="T468" s="25" t="s">
        <v>61</v>
      </c>
      <c r="U468" s="25" t="s">
        <v>61</v>
      </c>
      <c r="V468" s="25" t="s">
        <v>4150</v>
      </c>
      <c r="W468" s="25" t="s">
        <v>63</v>
      </c>
      <c r="X468" s="25">
        <v>36</v>
      </c>
      <c r="Y468" s="25" t="s">
        <v>170</v>
      </c>
      <c r="Z468" s="25" t="s">
        <v>66</v>
      </c>
      <c r="AA468" s="25">
        <v>23</v>
      </c>
      <c r="AC468" s="25">
        <v>0</v>
      </c>
      <c r="AF468" s="25" t="s">
        <v>11657</v>
      </c>
      <c r="AG468" s="25" t="s">
        <v>11658</v>
      </c>
      <c r="AH468" s="25" t="s">
        <v>61</v>
      </c>
      <c r="AI468" s="25" t="s">
        <v>61</v>
      </c>
      <c r="AP468" s="34">
        <v>42556</v>
      </c>
      <c r="AQ468" s="34">
        <v>42579</v>
      </c>
      <c r="AR468" s="46"/>
      <c r="AT468" s="25" t="s">
        <v>15</v>
      </c>
    </row>
    <row r="469" spans="1:47">
      <c r="A469" s="25" t="s">
        <v>11659</v>
      </c>
      <c r="B469" s="25">
        <v>394728</v>
      </c>
      <c r="C469" s="25" t="s">
        <v>3928</v>
      </c>
      <c r="G469" s="25" t="s">
        <v>11660</v>
      </c>
      <c r="H469" s="25" t="s">
        <v>11661</v>
      </c>
      <c r="R469" s="25" t="s">
        <v>10688</v>
      </c>
      <c r="S469" s="25" t="s">
        <v>11656</v>
      </c>
      <c r="T469" s="25" t="s">
        <v>61</v>
      </c>
      <c r="U469" s="25">
        <v>2768224</v>
      </c>
      <c r="V469" s="25" t="s">
        <v>11662</v>
      </c>
      <c r="W469" s="25" t="s">
        <v>80</v>
      </c>
      <c r="X469" s="25">
        <v>46</v>
      </c>
      <c r="Y469" s="25" t="s">
        <v>83</v>
      </c>
      <c r="Z469" s="25" t="s">
        <v>66</v>
      </c>
      <c r="AA469" s="25">
        <v>42</v>
      </c>
      <c r="AC469" s="25">
        <v>38</v>
      </c>
      <c r="AF469" s="25" t="s">
        <v>10688</v>
      </c>
      <c r="AG469" s="25" t="s">
        <v>11663</v>
      </c>
      <c r="AH469" s="25" t="s">
        <v>61</v>
      </c>
      <c r="AI469" s="25" t="s">
        <v>61</v>
      </c>
      <c r="AJ469" s="25" t="s">
        <v>316</v>
      </c>
      <c r="AO469" s="25">
        <v>7</v>
      </c>
      <c r="AP469" s="34">
        <v>42556</v>
      </c>
      <c r="AQ469" s="34">
        <v>42616</v>
      </c>
      <c r="AR469" s="46"/>
      <c r="AT469" s="25" t="s">
        <v>15</v>
      </c>
    </row>
    <row r="470" spans="1:47">
      <c r="A470" s="25" t="s">
        <v>11664</v>
      </c>
      <c r="B470" s="25">
        <v>394726</v>
      </c>
      <c r="C470" s="25" t="s">
        <v>125</v>
      </c>
      <c r="G470" s="25" t="s">
        <v>11665</v>
      </c>
      <c r="H470" s="25" t="s">
        <v>6341</v>
      </c>
      <c r="R470" s="25" t="s">
        <v>10726</v>
      </c>
      <c r="S470" s="55" t="s">
        <v>11656</v>
      </c>
      <c r="T470" s="25" t="s">
        <v>61</v>
      </c>
      <c r="U470" s="25" t="s">
        <v>61</v>
      </c>
      <c r="V470" s="25" t="s">
        <v>4150</v>
      </c>
      <c r="W470" s="25" t="s">
        <v>289</v>
      </c>
      <c r="X470" s="25">
        <v>31</v>
      </c>
      <c r="AA470" s="25">
        <v>35</v>
      </c>
      <c r="AB470" s="25" t="s">
        <v>104</v>
      </c>
      <c r="AD470" s="25" t="s">
        <v>66</v>
      </c>
      <c r="AF470" s="25" t="s">
        <v>10726</v>
      </c>
      <c r="AG470" s="25" t="s">
        <v>11666</v>
      </c>
      <c r="AH470" s="25" t="s">
        <v>61</v>
      </c>
      <c r="AI470" s="25" t="s">
        <v>61</v>
      </c>
      <c r="AJ470" s="25" t="s">
        <v>262</v>
      </c>
      <c r="AO470" s="25">
        <v>3</v>
      </c>
      <c r="AP470" s="34">
        <v>42556</v>
      </c>
      <c r="AQ470" s="34">
        <v>42616</v>
      </c>
      <c r="AR470" s="46"/>
      <c r="AT470" s="25" t="s">
        <v>15</v>
      </c>
    </row>
    <row r="471" spans="1:47">
      <c r="A471" s="25" t="s">
        <v>11667</v>
      </c>
      <c r="B471" s="25">
        <v>394691</v>
      </c>
      <c r="C471" s="25" t="s">
        <v>94</v>
      </c>
      <c r="G471" s="25" t="s">
        <v>11668</v>
      </c>
      <c r="H471" s="25" t="s">
        <v>11669</v>
      </c>
      <c r="R471" s="25" t="s">
        <v>11670</v>
      </c>
      <c r="S471" s="55" t="s">
        <v>11656</v>
      </c>
      <c r="T471" s="25" t="s">
        <v>61</v>
      </c>
      <c r="U471" s="25" t="s">
        <v>61</v>
      </c>
      <c r="V471" s="25" t="s">
        <v>11671</v>
      </c>
      <c r="AF471" s="25" t="s">
        <v>11670</v>
      </c>
      <c r="AG471" s="25" t="s">
        <v>11672</v>
      </c>
      <c r="AH471" s="25" t="s">
        <v>61</v>
      </c>
      <c r="AI471" s="25" t="s">
        <v>61</v>
      </c>
      <c r="AP471" s="34">
        <v>42556</v>
      </c>
      <c r="AQ471" s="34">
        <v>42622</v>
      </c>
      <c r="AR471" s="46"/>
      <c r="AT471" s="25" t="s">
        <v>15</v>
      </c>
    </row>
    <row r="472" spans="1:47">
      <c r="A472" s="25" t="s">
        <v>11673</v>
      </c>
      <c r="B472" s="25">
        <v>394490</v>
      </c>
      <c r="C472" s="25" t="s">
        <v>3538</v>
      </c>
      <c r="G472" s="25" t="s">
        <v>11674</v>
      </c>
      <c r="H472" s="25" t="s">
        <v>11675</v>
      </c>
      <c r="I472" s="25" t="s">
        <v>63</v>
      </c>
      <c r="J472" s="25">
        <v>23</v>
      </c>
      <c r="K472" s="25" t="s">
        <v>83</v>
      </c>
      <c r="L472" s="25" t="s">
        <v>66</v>
      </c>
      <c r="M472" s="25">
        <v>26</v>
      </c>
      <c r="O472" s="25">
        <v>2</v>
      </c>
      <c r="S472" s="55" t="s">
        <v>11676</v>
      </c>
      <c r="T472" s="25" t="s">
        <v>61</v>
      </c>
      <c r="U472" s="25" t="s">
        <v>61</v>
      </c>
      <c r="V472" s="25" t="s">
        <v>11677</v>
      </c>
      <c r="AG472" s="25" t="s">
        <v>11672</v>
      </c>
      <c r="AH472" s="25" t="s">
        <v>61</v>
      </c>
      <c r="AI472" s="25" t="s">
        <v>61</v>
      </c>
      <c r="AP472" s="34">
        <v>42556</v>
      </c>
      <c r="AQ472" s="34">
        <v>42640</v>
      </c>
      <c r="AR472" s="46"/>
      <c r="AT472" s="25" t="s">
        <v>15</v>
      </c>
    </row>
    <row r="473" spans="1:47">
      <c r="A473" s="25" t="s">
        <v>11678</v>
      </c>
      <c r="B473" s="25">
        <v>393949</v>
      </c>
      <c r="C473" s="25" t="s">
        <v>3686</v>
      </c>
      <c r="G473" s="25" t="s">
        <v>11679</v>
      </c>
      <c r="H473" s="25" t="s">
        <v>11680</v>
      </c>
      <c r="I473" s="25" t="s">
        <v>63</v>
      </c>
      <c r="J473" s="25">
        <v>27</v>
      </c>
      <c r="K473" s="25" t="s">
        <v>170</v>
      </c>
      <c r="M473" s="25">
        <v>36</v>
      </c>
      <c r="O473" s="25">
        <v>82</v>
      </c>
      <c r="P473" s="25" t="s">
        <v>66</v>
      </c>
      <c r="R473" s="25" t="s">
        <v>11357</v>
      </c>
      <c r="S473" s="55" t="s">
        <v>11681</v>
      </c>
      <c r="T473" s="25" t="s">
        <v>61</v>
      </c>
      <c r="U473" s="25">
        <v>4445281</v>
      </c>
      <c r="V473" s="25" t="s">
        <v>11682</v>
      </c>
      <c r="AF473" s="25" t="s">
        <v>11357</v>
      </c>
      <c r="AG473" s="25" t="s">
        <v>11672</v>
      </c>
      <c r="AH473" s="25" t="s">
        <v>61</v>
      </c>
      <c r="AI473" s="25" t="s">
        <v>61</v>
      </c>
      <c r="AJ473" s="25" t="s">
        <v>311</v>
      </c>
      <c r="AO473" s="25">
        <v>5</v>
      </c>
      <c r="AP473" s="34">
        <v>42556</v>
      </c>
      <c r="AQ473" s="34">
        <v>42622</v>
      </c>
      <c r="AR473" s="46"/>
      <c r="AT473" s="25" t="s">
        <v>15</v>
      </c>
      <c r="AU473" s="25" t="s">
        <v>11683</v>
      </c>
    </row>
    <row r="474" spans="1:47">
      <c r="A474" s="25" t="s">
        <v>11684</v>
      </c>
      <c r="B474" s="25">
        <v>394202</v>
      </c>
      <c r="C474" s="25" t="s">
        <v>3591</v>
      </c>
      <c r="G474" s="25" t="s">
        <v>11685</v>
      </c>
      <c r="H474" s="25" t="s">
        <v>11686</v>
      </c>
      <c r="I474" s="25" t="s">
        <v>63</v>
      </c>
      <c r="J474" s="25">
        <v>37</v>
      </c>
      <c r="M474" s="25">
        <v>39</v>
      </c>
      <c r="N474" s="25" t="s">
        <v>104</v>
      </c>
      <c r="P474" s="25" t="s">
        <v>66</v>
      </c>
      <c r="R474" s="25" t="s">
        <v>10768</v>
      </c>
      <c r="S474" s="55" t="s">
        <v>11687</v>
      </c>
      <c r="T474" s="25">
        <v>32333457</v>
      </c>
      <c r="U474" s="25" t="s">
        <v>61</v>
      </c>
      <c r="V474" s="25" t="s">
        <v>11688</v>
      </c>
      <c r="W474" s="25" t="s">
        <v>63</v>
      </c>
      <c r="X474" s="25">
        <v>37</v>
      </c>
      <c r="AF474" s="25" t="s">
        <v>11689</v>
      </c>
      <c r="AG474" s="25" t="s">
        <v>11690</v>
      </c>
      <c r="AH474" s="25" t="s">
        <v>61</v>
      </c>
      <c r="AI474" s="25">
        <v>3322565</v>
      </c>
      <c r="AJ474" s="25" t="s">
        <v>211</v>
      </c>
      <c r="AO474" s="25">
        <v>9</v>
      </c>
      <c r="AP474" s="34">
        <v>42556</v>
      </c>
      <c r="AQ474" s="34">
        <v>42586</v>
      </c>
      <c r="AR474" s="46"/>
      <c r="AT474" s="25" t="s">
        <v>15</v>
      </c>
    </row>
    <row r="475" spans="1:47">
      <c r="A475" s="25" t="s">
        <v>11691</v>
      </c>
      <c r="B475" s="25">
        <v>397189</v>
      </c>
      <c r="C475" s="25" t="s">
        <v>94</v>
      </c>
      <c r="G475" s="25" t="s">
        <v>11692</v>
      </c>
      <c r="H475" s="25" t="s">
        <v>11693</v>
      </c>
      <c r="R475" s="25" t="s">
        <v>11694</v>
      </c>
      <c r="S475" s="55" t="s">
        <v>11656</v>
      </c>
      <c r="T475" s="25" t="s">
        <v>61</v>
      </c>
      <c r="U475" s="25" t="s">
        <v>61</v>
      </c>
      <c r="V475" s="25" t="s">
        <v>11695</v>
      </c>
      <c r="W475" s="25" t="s">
        <v>63</v>
      </c>
      <c r="X475" s="25">
        <v>27</v>
      </c>
      <c r="AA475" s="25">
        <v>27</v>
      </c>
      <c r="AC475" s="25">
        <v>88</v>
      </c>
      <c r="AD475" s="25" t="s">
        <v>66</v>
      </c>
      <c r="AF475" s="25" t="s">
        <v>11696</v>
      </c>
      <c r="AG475" s="25" t="s">
        <v>11697</v>
      </c>
      <c r="AH475" s="25" t="s">
        <v>61</v>
      </c>
      <c r="AI475" s="25" t="s">
        <v>61</v>
      </c>
      <c r="AJ475" s="25" t="s">
        <v>262</v>
      </c>
      <c r="AO475" s="25">
        <v>3</v>
      </c>
      <c r="AP475" s="34">
        <v>42557</v>
      </c>
      <c r="AQ475" s="34">
        <v>42576</v>
      </c>
      <c r="AR475" s="46"/>
      <c r="AT475" s="25" t="s">
        <v>15</v>
      </c>
    </row>
    <row r="476" spans="1:47">
      <c r="A476" s="25" t="s">
        <v>11698</v>
      </c>
      <c r="B476" s="25">
        <v>397136</v>
      </c>
      <c r="C476" s="25" t="s">
        <v>94</v>
      </c>
      <c r="G476" s="25" t="s">
        <v>11699</v>
      </c>
      <c r="H476" s="25" t="s">
        <v>11700</v>
      </c>
      <c r="I476" s="25" t="s">
        <v>80</v>
      </c>
      <c r="J476" s="25">
        <v>36</v>
      </c>
      <c r="L476" s="25" t="s">
        <v>66</v>
      </c>
      <c r="M476" s="25">
        <v>38</v>
      </c>
      <c r="O476" s="25">
        <v>17</v>
      </c>
      <c r="R476" s="25" t="s">
        <v>10768</v>
      </c>
      <c r="S476" s="55" t="s">
        <v>11701</v>
      </c>
      <c r="T476" s="25">
        <v>70554495</v>
      </c>
      <c r="U476" s="25">
        <v>3207216977</v>
      </c>
      <c r="V476" s="25" t="s">
        <v>11702</v>
      </c>
      <c r="W476" s="25" t="s">
        <v>80</v>
      </c>
      <c r="X476" s="25">
        <v>46</v>
      </c>
      <c r="Y476" s="25" t="s">
        <v>315</v>
      </c>
      <c r="AA476" s="25">
        <v>41</v>
      </c>
      <c r="AB476" s="25" t="s">
        <v>83</v>
      </c>
      <c r="AC476" s="25">
        <v>26</v>
      </c>
      <c r="AF476" s="25" t="s">
        <v>11595</v>
      </c>
      <c r="AG476" s="25" t="s">
        <v>11703</v>
      </c>
      <c r="AH476" s="25" t="s">
        <v>61</v>
      </c>
      <c r="AI476" s="25" t="s">
        <v>61</v>
      </c>
      <c r="AJ476" s="25" t="s">
        <v>3626</v>
      </c>
      <c r="AO476" s="25">
        <v>7</v>
      </c>
      <c r="AP476" s="34">
        <v>42557</v>
      </c>
      <c r="AQ476" s="34">
        <v>42579</v>
      </c>
      <c r="AR476" s="46"/>
      <c r="AT476" s="25" t="s">
        <v>15</v>
      </c>
    </row>
    <row r="477" spans="1:47">
      <c r="A477" s="25" t="s">
        <v>11704</v>
      </c>
      <c r="B477" s="25">
        <v>397107</v>
      </c>
      <c r="C477" s="25" t="s">
        <v>3591</v>
      </c>
      <c r="G477" s="25" t="s">
        <v>11705</v>
      </c>
      <c r="H477" s="25" t="s">
        <v>11706</v>
      </c>
      <c r="I477" s="25" t="s">
        <v>80</v>
      </c>
      <c r="J477" s="25">
        <v>39</v>
      </c>
      <c r="L477" s="25" t="s">
        <v>66</v>
      </c>
      <c r="M477" s="25">
        <v>32</v>
      </c>
      <c r="O477" s="25">
        <v>26</v>
      </c>
      <c r="R477" s="25" t="s">
        <v>10768</v>
      </c>
      <c r="S477" s="55" t="s">
        <v>11707</v>
      </c>
      <c r="U477" s="25">
        <v>2974301</v>
      </c>
      <c r="V477" s="25" t="s">
        <v>11708</v>
      </c>
      <c r="W477" s="25" t="s">
        <v>63</v>
      </c>
      <c r="X477" s="25">
        <v>43</v>
      </c>
      <c r="Y477" s="25" t="s">
        <v>83</v>
      </c>
      <c r="AA477" s="25">
        <v>16</v>
      </c>
      <c r="AB477" s="25" t="s">
        <v>83</v>
      </c>
      <c r="AC477" s="25">
        <v>140</v>
      </c>
      <c r="AD477" s="25" t="s">
        <v>66</v>
      </c>
      <c r="AF477" s="25" t="s">
        <v>11709</v>
      </c>
      <c r="AG477" s="25" t="s">
        <v>11710</v>
      </c>
      <c r="AH477" s="25" t="s">
        <v>61</v>
      </c>
      <c r="AI477" s="25" t="s">
        <v>61</v>
      </c>
      <c r="AJ477" s="25" t="s">
        <v>347</v>
      </c>
      <c r="AO477" s="25">
        <v>10</v>
      </c>
      <c r="AP477" s="34">
        <v>42557</v>
      </c>
      <c r="AQ477" s="34">
        <v>42561</v>
      </c>
      <c r="AR477" s="46"/>
      <c r="AT477" s="25" t="s">
        <v>15</v>
      </c>
    </row>
    <row r="478" spans="1:47">
      <c r="A478" s="25" t="s">
        <v>11711</v>
      </c>
      <c r="B478" s="25">
        <v>397762</v>
      </c>
      <c r="C478" s="25" t="s">
        <v>3591</v>
      </c>
      <c r="G478" s="25" t="s">
        <v>11712</v>
      </c>
      <c r="H478" s="25" t="s">
        <v>11713</v>
      </c>
      <c r="R478" s="25" t="s">
        <v>10742</v>
      </c>
      <c r="S478" s="55" t="s">
        <v>11714</v>
      </c>
      <c r="T478" s="25">
        <v>42891430</v>
      </c>
      <c r="U478" s="25">
        <v>3117895245</v>
      </c>
      <c r="V478" s="25" t="s">
        <v>11715</v>
      </c>
      <c r="W478" s="25" t="s">
        <v>80</v>
      </c>
      <c r="X478" s="25">
        <v>48</v>
      </c>
      <c r="Y478" s="25" t="s">
        <v>170</v>
      </c>
      <c r="Z478" s="25" t="s">
        <v>66</v>
      </c>
      <c r="AA478" s="25">
        <v>42</v>
      </c>
      <c r="AB478" s="25" t="s">
        <v>198</v>
      </c>
      <c r="AC478" s="25">
        <v>17</v>
      </c>
      <c r="AF478" s="25" t="s">
        <v>10742</v>
      </c>
      <c r="AG478" s="25" t="s">
        <v>11716</v>
      </c>
      <c r="AH478" s="25" t="s">
        <v>61</v>
      </c>
      <c r="AI478" s="25">
        <v>3336671</v>
      </c>
      <c r="AP478" s="34">
        <v>42557</v>
      </c>
      <c r="AQ478" s="34">
        <v>42565</v>
      </c>
      <c r="AR478" s="46"/>
      <c r="AT478" s="25" t="s">
        <v>15</v>
      </c>
    </row>
    <row r="479" spans="1:47">
      <c r="A479" s="25" t="s">
        <v>11717</v>
      </c>
      <c r="B479" s="25">
        <v>398136</v>
      </c>
      <c r="C479" s="25" t="s">
        <v>172</v>
      </c>
      <c r="G479" s="25" t="s">
        <v>11718</v>
      </c>
      <c r="H479" s="25" t="s">
        <v>11719</v>
      </c>
      <c r="R479" s="25" t="s">
        <v>10715</v>
      </c>
      <c r="S479" s="55" t="s">
        <v>11720</v>
      </c>
      <c r="T479" s="25" t="s">
        <v>61</v>
      </c>
      <c r="U479" s="25" t="s">
        <v>61</v>
      </c>
      <c r="V479" s="25" t="s">
        <v>11721</v>
      </c>
      <c r="AG479" s="25" t="s">
        <v>11606</v>
      </c>
      <c r="AH479" s="25" t="s">
        <v>61</v>
      </c>
      <c r="AI479" s="25" t="s">
        <v>61</v>
      </c>
      <c r="AJ479" s="25" t="s">
        <v>147</v>
      </c>
      <c r="AO479" s="25">
        <v>9</v>
      </c>
      <c r="AP479" s="34">
        <v>42557</v>
      </c>
      <c r="AQ479" s="34">
        <v>42716</v>
      </c>
      <c r="AR479" s="46"/>
      <c r="AT479" s="25" t="s">
        <v>15</v>
      </c>
    </row>
    <row r="480" spans="1:47">
      <c r="A480" s="25" t="s">
        <v>11722</v>
      </c>
      <c r="B480" s="25">
        <v>398178</v>
      </c>
      <c r="D480" s="25" t="s">
        <v>101</v>
      </c>
      <c r="G480" s="25" t="s">
        <v>11723</v>
      </c>
      <c r="H480" s="25" t="s">
        <v>3366</v>
      </c>
      <c r="I480" s="25" t="s">
        <v>63</v>
      </c>
      <c r="J480" s="25">
        <v>41</v>
      </c>
      <c r="M480" s="25">
        <v>40</v>
      </c>
      <c r="N480" s="25" t="s">
        <v>65</v>
      </c>
      <c r="O480" s="25">
        <v>41</v>
      </c>
      <c r="P480" s="25" t="s">
        <v>66</v>
      </c>
      <c r="R480" s="25" t="s">
        <v>10653</v>
      </c>
      <c r="S480" s="55" t="s">
        <v>11724</v>
      </c>
      <c r="T480" s="25" t="s">
        <v>61</v>
      </c>
      <c r="U480" s="25" t="s">
        <v>61</v>
      </c>
      <c r="V480" s="25" t="s">
        <v>11725</v>
      </c>
      <c r="W480" s="25" t="s">
        <v>63</v>
      </c>
      <c r="X480" s="25">
        <v>41</v>
      </c>
      <c r="AA480" s="25">
        <v>40</v>
      </c>
      <c r="AB480" s="25" t="s">
        <v>65</v>
      </c>
      <c r="AC480" s="25">
        <v>41</v>
      </c>
      <c r="AD480" s="25" t="s">
        <v>66</v>
      </c>
      <c r="AF480" s="25" t="s">
        <v>10653</v>
      </c>
      <c r="AG480" s="25" t="s">
        <v>11724</v>
      </c>
      <c r="AH480" s="25">
        <v>43707447</v>
      </c>
      <c r="AI480" s="25">
        <v>2704334</v>
      </c>
      <c r="AJ480" s="25" t="s">
        <v>67</v>
      </c>
      <c r="AO480" s="25">
        <v>7</v>
      </c>
      <c r="AP480" s="34">
        <v>42557</v>
      </c>
      <c r="AQ480" s="34">
        <v>42694</v>
      </c>
      <c r="AR480" s="46"/>
      <c r="AT480" s="25" t="s">
        <v>15</v>
      </c>
    </row>
    <row r="481" spans="1:47">
      <c r="A481" s="25" t="s">
        <v>11726</v>
      </c>
      <c r="B481" s="25">
        <v>393600</v>
      </c>
      <c r="C481" s="25" t="s">
        <v>3591</v>
      </c>
      <c r="G481" s="25" t="s">
        <v>11727</v>
      </c>
      <c r="H481" s="25" t="s">
        <v>2959</v>
      </c>
      <c r="I481" s="25" t="s">
        <v>80</v>
      </c>
      <c r="J481" s="25">
        <v>38</v>
      </c>
      <c r="K481" s="25" t="s">
        <v>83</v>
      </c>
      <c r="L481" s="25" t="s">
        <v>66</v>
      </c>
      <c r="M481" s="25">
        <v>41</v>
      </c>
      <c r="O481" s="25">
        <v>71</v>
      </c>
      <c r="S481" s="55" t="s">
        <v>11728</v>
      </c>
      <c r="T481" s="25" t="s">
        <v>61</v>
      </c>
      <c r="U481" s="25" t="s">
        <v>61</v>
      </c>
      <c r="V481" s="25" t="s">
        <v>10659</v>
      </c>
      <c r="W481" s="25" t="s">
        <v>80</v>
      </c>
      <c r="X481" s="25">
        <v>38</v>
      </c>
      <c r="Y481" s="25" t="s">
        <v>83</v>
      </c>
      <c r="Z481" s="25" t="s">
        <v>66</v>
      </c>
      <c r="AA481" s="25">
        <v>41</v>
      </c>
      <c r="AC481" s="25">
        <v>71</v>
      </c>
      <c r="AG481" s="25" t="s">
        <v>11729</v>
      </c>
      <c r="AH481" s="25" t="s">
        <v>61</v>
      </c>
      <c r="AI481" s="25" t="s">
        <v>61</v>
      </c>
      <c r="AP481" s="34">
        <v>42557</v>
      </c>
      <c r="AQ481" s="34">
        <v>42586</v>
      </c>
      <c r="AR481" s="46"/>
      <c r="AT481" s="25" t="s">
        <v>15</v>
      </c>
    </row>
    <row r="482" spans="1:47">
      <c r="A482" s="25" t="s">
        <v>11730</v>
      </c>
      <c r="B482" s="25">
        <v>144122</v>
      </c>
      <c r="F482" s="25" t="s">
        <v>11731</v>
      </c>
      <c r="G482" s="25" t="s">
        <v>11732</v>
      </c>
      <c r="H482" s="25" t="s">
        <v>3366</v>
      </c>
      <c r="I482" s="25" t="s">
        <v>80</v>
      </c>
      <c r="J482" s="25">
        <v>38</v>
      </c>
      <c r="L482" s="25" t="s">
        <v>66</v>
      </c>
      <c r="M482" s="25">
        <v>42</v>
      </c>
      <c r="S482" s="55" t="s">
        <v>11733</v>
      </c>
      <c r="T482" s="25" t="s">
        <v>61</v>
      </c>
      <c r="U482" s="25" t="s">
        <v>61</v>
      </c>
      <c r="V482" s="25" t="s">
        <v>11734</v>
      </c>
      <c r="W482" s="25" t="s">
        <v>63</v>
      </c>
      <c r="X482" s="25">
        <v>28</v>
      </c>
      <c r="Y482" s="25" t="s">
        <v>83</v>
      </c>
      <c r="AA482" s="25">
        <v>40</v>
      </c>
      <c r="AB482" s="25" t="s">
        <v>170</v>
      </c>
      <c r="AC482" s="25">
        <v>65</v>
      </c>
      <c r="AD482" s="25" t="s">
        <v>66</v>
      </c>
      <c r="AF482" s="25" t="s">
        <v>10735</v>
      </c>
      <c r="AG482" s="25" t="s">
        <v>11735</v>
      </c>
      <c r="AH482" s="25">
        <v>1031634036</v>
      </c>
      <c r="AI482" s="25" t="s">
        <v>61</v>
      </c>
      <c r="AJ482" s="25" t="s">
        <v>3937</v>
      </c>
      <c r="AO482" s="25">
        <v>6</v>
      </c>
      <c r="AP482" s="34">
        <v>42557</v>
      </c>
      <c r="AQ482" s="34">
        <v>42939</v>
      </c>
      <c r="AR482" s="46"/>
      <c r="AT482" s="25" t="s">
        <v>15</v>
      </c>
    </row>
    <row r="483" spans="1:47">
      <c r="A483" s="25" t="s">
        <v>11736</v>
      </c>
      <c r="B483" s="25">
        <v>397220</v>
      </c>
      <c r="D483" s="25" t="s">
        <v>101</v>
      </c>
      <c r="G483" s="25" t="s">
        <v>11737</v>
      </c>
      <c r="H483" s="25" t="s">
        <v>3366</v>
      </c>
      <c r="I483" s="25" t="s">
        <v>63</v>
      </c>
      <c r="J483" s="25">
        <v>30</v>
      </c>
      <c r="L483" s="25" t="s">
        <v>66</v>
      </c>
      <c r="M483" s="25">
        <v>40</v>
      </c>
      <c r="O483" s="25">
        <v>43</v>
      </c>
      <c r="R483" s="25" t="s">
        <v>10735</v>
      </c>
      <c r="S483" s="55" t="s">
        <v>11738</v>
      </c>
      <c r="T483" s="25" t="s">
        <v>61</v>
      </c>
      <c r="U483" s="25" t="s">
        <v>61</v>
      </c>
      <c r="V483" s="25" t="s">
        <v>11739</v>
      </c>
      <c r="W483" s="25" t="s">
        <v>63</v>
      </c>
      <c r="X483" s="25">
        <v>30</v>
      </c>
      <c r="AA483" s="25">
        <v>40</v>
      </c>
      <c r="AC483" s="25">
        <v>43</v>
      </c>
      <c r="AD483" s="25" t="s">
        <v>66</v>
      </c>
      <c r="AF483" s="25" t="s">
        <v>10735</v>
      </c>
      <c r="AG483" s="25" t="s">
        <v>11738</v>
      </c>
      <c r="AH483" s="25" t="s">
        <v>61</v>
      </c>
      <c r="AI483" s="25" t="s">
        <v>61</v>
      </c>
      <c r="AJ483" s="25" t="s">
        <v>3937</v>
      </c>
      <c r="AO483" s="25">
        <v>6</v>
      </c>
      <c r="AP483" s="34">
        <v>42558</v>
      </c>
      <c r="AQ483" s="34">
        <v>42561</v>
      </c>
      <c r="AR483" s="46"/>
      <c r="AT483" s="25" t="s">
        <v>15</v>
      </c>
    </row>
    <row r="484" spans="1:47">
      <c r="A484" s="25" t="s">
        <v>11740</v>
      </c>
      <c r="B484" s="25">
        <v>398729</v>
      </c>
      <c r="D484" s="25" t="s">
        <v>58</v>
      </c>
      <c r="G484" s="25" t="s">
        <v>11741</v>
      </c>
      <c r="H484" s="25" t="s">
        <v>2959</v>
      </c>
      <c r="I484" s="25" t="s">
        <v>63</v>
      </c>
      <c r="J484" s="25">
        <v>39</v>
      </c>
      <c r="K484" s="25" t="s">
        <v>170</v>
      </c>
      <c r="M484" s="25">
        <v>45</v>
      </c>
      <c r="N484" s="25" t="s">
        <v>83</v>
      </c>
      <c r="O484" s="25">
        <v>74</v>
      </c>
      <c r="P484" s="25" t="s">
        <v>66</v>
      </c>
      <c r="R484" s="25" t="s">
        <v>11314</v>
      </c>
      <c r="S484" s="55" t="s">
        <v>11742</v>
      </c>
      <c r="T484" s="25" t="s">
        <v>61</v>
      </c>
      <c r="U484" s="25" t="s">
        <v>61</v>
      </c>
      <c r="V484" s="25" t="s">
        <v>11743</v>
      </c>
      <c r="W484" s="25" t="s">
        <v>63</v>
      </c>
      <c r="X484" s="25">
        <v>39</v>
      </c>
      <c r="Y484" s="25" t="s">
        <v>170</v>
      </c>
      <c r="AA484" s="25">
        <v>45</v>
      </c>
      <c r="AB484" s="25" t="s">
        <v>83</v>
      </c>
      <c r="AC484" s="25">
        <v>74</v>
      </c>
      <c r="AD484" s="25" t="s">
        <v>66</v>
      </c>
      <c r="AF484" s="25" t="s">
        <v>10670</v>
      </c>
      <c r="AG484" s="25" t="s">
        <v>11744</v>
      </c>
      <c r="AH484" s="25" t="s">
        <v>61</v>
      </c>
      <c r="AI484" s="25" t="s">
        <v>61</v>
      </c>
      <c r="AJ484" s="25" t="s">
        <v>3626</v>
      </c>
      <c r="AO484" s="25">
        <v>7</v>
      </c>
      <c r="AP484" s="34">
        <v>42562</v>
      </c>
      <c r="AQ484" s="34">
        <v>42597</v>
      </c>
      <c r="AR484" s="46"/>
      <c r="AT484" s="25" t="s">
        <v>15</v>
      </c>
    </row>
    <row r="485" spans="1:47">
      <c r="A485" s="25" t="s">
        <v>11745</v>
      </c>
      <c r="B485" s="25">
        <v>388746</v>
      </c>
      <c r="D485" s="25" t="s">
        <v>58</v>
      </c>
      <c r="G485" s="25" t="s">
        <v>11746</v>
      </c>
      <c r="H485" s="25" t="s">
        <v>11408</v>
      </c>
      <c r="I485" s="25" t="s">
        <v>63</v>
      </c>
      <c r="J485" s="25">
        <v>27</v>
      </c>
      <c r="K485" s="25" t="s">
        <v>315</v>
      </c>
      <c r="M485" s="25">
        <v>34</v>
      </c>
      <c r="N485" s="25" t="s">
        <v>136</v>
      </c>
      <c r="O485" s="25">
        <v>41</v>
      </c>
      <c r="P485" s="25" t="s">
        <v>66</v>
      </c>
      <c r="R485" s="25" t="s">
        <v>10658</v>
      </c>
      <c r="S485" s="55" t="s">
        <v>11747</v>
      </c>
      <c r="T485" s="25" t="s">
        <v>61</v>
      </c>
      <c r="U485" s="25" t="s">
        <v>61</v>
      </c>
      <c r="V485" s="25" t="s">
        <v>11748</v>
      </c>
      <c r="W485" s="25" t="s">
        <v>63</v>
      </c>
      <c r="X485" s="25">
        <v>27</v>
      </c>
      <c r="Y485" s="25" t="s">
        <v>315</v>
      </c>
      <c r="AA485" s="25">
        <v>24</v>
      </c>
      <c r="AB485" s="25" t="s">
        <v>136</v>
      </c>
      <c r="AC485" s="25">
        <v>41</v>
      </c>
      <c r="AD485" s="25" t="s">
        <v>66</v>
      </c>
      <c r="AF485" s="25" t="s">
        <v>10658</v>
      </c>
      <c r="AG485" s="25" t="s">
        <v>11749</v>
      </c>
      <c r="AI485" s="25">
        <v>5962697</v>
      </c>
      <c r="AP485" s="34">
        <v>42562</v>
      </c>
      <c r="AQ485" s="34">
        <v>42559</v>
      </c>
      <c r="AR485" s="46"/>
      <c r="AT485" s="25" t="s">
        <v>15</v>
      </c>
    </row>
    <row r="486" spans="1:47">
      <c r="A486" s="25" t="s">
        <v>11750</v>
      </c>
      <c r="B486" s="43" t="s">
        <v>11751</v>
      </c>
      <c r="C486" s="25" t="s">
        <v>94</v>
      </c>
      <c r="G486" s="25" t="s">
        <v>11752</v>
      </c>
      <c r="H486" s="25" t="s">
        <v>11753</v>
      </c>
      <c r="R486" s="25" t="s">
        <v>11754</v>
      </c>
      <c r="S486" s="55" t="s">
        <v>11755</v>
      </c>
      <c r="U486" s="25" t="s">
        <v>11756</v>
      </c>
      <c r="V486" s="25" t="s">
        <v>11757</v>
      </c>
      <c r="AP486" s="34">
        <v>42562</v>
      </c>
      <c r="AQ486" s="34">
        <v>42561</v>
      </c>
      <c r="AR486" s="46"/>
      <c r="AT486" s="25" t="s">
        <v>15</v>
      </c>
    </row>
    <row r="487" spans="1:47">
      <c r="A487" s="25" t="s">
        <v>11758</v>
      </c>
      <c r="B487" s="25">
        <v>396502</v>
      </c>
      <c r="C487" s="25" t="s">
        <v>94</v>
      </c>
      <c r="G487" s="25" t="s">
        <v>11759</v>
      </c>
      <c r="H487" s="25" t="s">
        <v>11760</v>
      </c>
      <c r="S487" s="55" t="s">
        <v>11761</v>
      </c>
      <c r="T487" s="25">
        <v>3332936</v>
      </c>
      <c r="V487" s="25" t="s">
        <v>11762</v>
      </c>
      <c r="W487" s="25" t="s">
        <v>63</v>
      </c>
      <c r="X487" s="25">
        <v>40</v>
      </c>
      <c r="AA487" s="25">
        <v>35</v>
      </c>
      <c r="AC487" s="25">
        <v>64</v>
      </c>
      <c r="AF487" s="25" t="s">
        <v>10768</v>
      </c>
      <c r="AG487" s="25" t="s">
        <v>11763</v>
      </c>
      <c r="AH487" s="25" t="s">
        <v>11764</v>
      </c>
      <c r="AI487" s="25" t="s">
        <v>61</v>
      </c>
      <c r="AJ487" s="25" t="s">
        <v>211</v>
      </c>
      <c r="AO487" s="25">
        <v>9</v>
      </c>
      <c r="AP487" s="34">
        <v>42562</v>
      </c>
      <c r="AQ487" s="34">
        <v>42549</v>
      </c>
      <c r="AR487" s="46"/>
      <c r="AT487" s="25" t="s">
        <v>15</v>
      </c>
    </row>
    <row r="488" spans="1:47">
      <c r="A488" s="25" t="s">
        <v>11765</v>
      </c>
      <c r="B488" s="25">
        <v>396777</v>
      </c>
      <c r="D488" s="25" t="s">
        <v>101</v>
      </c>
      <c r="G488" s="25" t="s">
        <v>11766</v>
      </c>
      <c r="H488" s="25" t="s">
        <v>11767</v>
      </c>
      <c r="I488" s="25" t="s">
        <v>146</v>
      </c>
      <c r="J488" s="25">
        <v>33</v>
      </c>
      <c r="K488" s="25" t="s">
        <v>83</v>
      </c>
      <c r="M488" s="25">
        <v>33</v>
      </c>
      <c r="O488" s="25">
        <v>38</v>
      </c>
      <c r="R488" s="25" t="s">
        <v>10901</v>
      </c>
      <c r="S488" s="55" t="s">
        <v>11768</v>
      </c>
      <c r="T488" s="25">
        <v>43733721</v>
      </c>
      <c r="U488" s="25">
        <v>4938500</v>
      </c>
      <c r="V488" s="25" t="s">
        <v>11769</v>
      </c>
      <c r="AF488" s="25" t="s">
        <v>10901</v>
      </c>
      <c r="AG488" s="25" t="s">
        <v>11770</v>
      </c>
      <c r="AH488" s="25" t="s">
        <v>11764</v>
      </c>
      <c r="AI488" s="25" t="s">
        <v>61</v>
      </c>
      <c r="AJ488" s="25" t="s">
        <v>496</v>
      </c>
      <c r="AO488" s="25">
        <v>9</v>
      </c>
      <c r="AP488" s="34">
        <v>42562</v>
      </c>
      <c r="AQ488" s="34">
        <v>42563</v>
      </c>
      <c r="AR488" s="46"/>
      <c r="AT488" s="25" t="s">
        <v>15</v>
      </c>
    </row>
    <row r="489" spans="1:47">
      <c r="A489" s="25" t="s">
        <v>11771</v>
      </c>
      <c r="B489" s="25" t="s">
        <v>11772</v>
      </c>
      <c r="C489" s="25" t="s">
        <v>125</v>
      </c>
      <c r="G489" s="25" t="s">
        <v>11773</v>
      </c>
      <c r="H489" s="25" t="s">
        <v>3366</v>
      </c>
      <c r="S489" s="55" t="s">
        <v>11774</v>
      </c>
      <c r="T489" s="25" t="s">
        <v>61</v>
      </c>
      <c r="U489" s="25" t="s">
        <v>61</v>
      </c>
      <c r="V489" s="25" t="s">
        <v>11775</v>
      </c>
      <c r="AF489" s="25" t="s">
        <v>11630</v>
      </c>
      <c r="AG489" s="25" t="s">
        <v>11770</v>
      </c>
      <c r="AH489" s="25" t="s">
        <v>11764</v>
      </c>
      <c r="AI489" s="25" t="s">
        <v>61</v>
      </c>
      <c r="AJ489" s="25" t="s">
        <v>99</v>
      </c>
      <c r="AO489" s="25">
        <v>4</v>
      </c>
      <c r="AP489" s="34">
        <v>42562</v>
      </c>
      <c r="AQ489" s="34">
        <v>42695</v>
      </c>
      <c r="AR489" s="46"/>
      <c r="AT489" s="25" t="s">
        <v>15</v>
      </c>
      <c r="AU489" s="25" t="s">
        <v>11776</v>
      </c>
    </row>
    <row r="490" spans="1:47">
      <c r="A490" s="25" t="s">
        <v>11777</v>
      </c>
      <c r="B490" s="25">
        <v>391610</v>
      </c>
      <c r="D490" s="25" t="s">
        <v>58</v>
      </c>
      <c r="G490" s="25" t="s">
        <v>10762</v>
      </c>
      <c r="H490" s="25" t="s">
        <v>3366</v>
      </c>
      <c r="R490" s="25" t="s">
        <v>10768</v>
      </c>
      <c r="S490" s="55" t="s">
        <v>11761</v>
      </c>
      <c r="T490" s="25" t="s">
        <v>61</v>
      </c>
      <c r="U490" s="25" t="s">
        <v>61</v>
      </c>
      <c r="V490" s="25" t="s">
        <v>11778</v>
      </c>
      <c r="AF490" s="25" t="s">
        <v>10768</v>
      </c>
      <c r="AG490" s="25" t="s">
        <v>11770</v>
      </c>
      <c r="AH490" s="25" t="s">
        <v>11764</v>
      </c>
      <c r="AI490" s="25" t="s">
        <v>61</v>
      </c>
      <c r="AJ490" s="25" t="s">
        <v>211</v>
      </c>
      <c r="AO490" s="25">
        <v>9</v>
      </c>
      <c r="AP490" s="34">
        <v>42562</v>
      </c>
      <c r="AQ490" s="34">
        <v>42415</v>
      </c>
      <c r="AR490" s="46"/>
      <c r="AT490" s="25" t="s">
        <v>15</v>
      </c>
    </row>
    <row r="491" spans="1:47">
      <c r="A491" s="25" t="s">
        <v>11779</v>
      </c>
      <c r="B491" s="25">
        <v>391609</v>
      </c>
      <c r="D491" s="25" t="s">
        <v>58</v>
      </c>
      <c r="G491" s="25" t="s">
        <v>10211</v>
      </c>
      <c r="H491" s="25" t="s">
        <v>3366</v>
      </c>
      <c r="R491" s="25" t="s">
        <v>10636</v>
      </c>
      <c r="S491" s="55" t="s">
        <v>11761</v>
      </c>
      <c r="T491" s="25" t="s">
        <v>61</v>
      </c>
      <c r="U491" s="25" t="s">
        <v>61</v>
      </c>
      <c r="V491" s="25" t="s">
        <v>11780</v>
      </c>
      <c r="AF491" s="25" t="s">
        <v>10636</v>
      </c>
      <c r="AG491" s="25" t="s">
        <v>11770</v>
      </c>
      <c r="AH491" s="25" t="s">
        <v>11764</v>
      </c>
      <c r="AI491" s="25" t="s">
        <v>61</v>
      </c>
      <c r="AJ491" s="25" t="s">
        <v>496</v>
      </c>
      <c r="AO491" s="25">
        <v>9</v>
      </c>
      <c r="AP491" s="34">
        <v>42562</v>
      </c>
      <c r="AQ491" s="34">
        <v>42530</v>
      </c>
      <c r="AR491" s="46"/>
      <c r="AT491" s="25" t="s">
        <v>15</v>
      </c>
    </row>
    <row r="492" spans="1:47">
      <c r="A492" s="25" t="s">
        <v>11781</v>
      </c>
      <c r="B492" s="25">
        <v>391608</v>
      </c>
      <c r="D492" s="25" t="s">
        <v>58</v>
      </c>
      <c r="G492" s="25" t="s">
        <v>11590</v>
      </c>
      <c r="H492" s="25" t="s">
        <v>3366</v>
      </c>
      <c r="R492" s="25" t="s">
        <v>10535</v>
      </c>
      <c r="S492" s="55" t="s">
        <v>11761</v>
      </c>
      <c r="T492" s="25" t="s">
        <v>61</v>
      </c>
      <c r="U492" s="25" t="s">
        <v>61</v>
      </c>
      <c r="V492" s="25" t="s">
        <v>11782</v>
      </c>
      <c r="W492" s="25" t="s">
        <v>63</v>
      </c>
      <c r="X492" s="25">
        <v>46</v>
      </c>
      <c r="AA492" s="25">
        <v>19</v>
      </c>
      <c r="AC492" s="25">
        <v>130</v>
      </c>
      <c r="AF492" s="25" t="s">
        <v>10535</v>
      </c>
      <c r="AG492" s="25" t="s">
        <v>11783</v>
      </c>
      <c r="AH492" s="25" t="s">
        <v>11764</v>
      </c>
      <c r="AI492" s="25" t="s">
        <v>61</v>
      </c>
      <c r="AJ492" s="25" t="s">
        <v>374</v>
      </c>
      <c r="AO492" s="25">
        <v>2</v>
      </c>
      <c r="AP492" s="34">
        <v>42562</v>
      </c>
      <c r="AQ492" s="34">
        <v>42530</v>
      </c>
      <c r="AR492" s="46"/>
      <c r="AT492" s="25" t="s">
        <v>15</v>
      </c>
    </row>
    <row r="493" spans="1:47">
      <c r="A493" s="25" t="s">
        <v>11784</v>
      </c>
      <c r="B493" s="25">
        <v>387301</v>
      </c>
      <c r="C493" s="25" t="s">
        <v>3591</v>
      </c>
      <c r="G493" s="25" t="s">
        <v>11785</v>
      </c>
      <c r="H493" s="25" t="s">
        <v>11786</v>
      </c>
      <c r="R493" s="25" t="s">
        <v>10735</v>
      </c>
      <c r="S493" s="55" t="s">
        <v>11761</v>
      </c>
      <c r="T493" s="25">
        <v>42873020</v>
      </c>
      <c r="U493" s="25">
        <v>3025509</v>
      </c>
      <c r="V493" s="25" t="s">
        <v>11787</v>
      </c>
      <c r="W493" s="25" t="s">
        <v>63</v>
      </c>
      <c r="X493" s="25">
        <v>29</v>
      </c>
      <c r="AA493" s="25">
        <v>40</v>
      </c>
      <c r="AB493" s="25" t="s">
        <v>315</v>
      </c>
      <c r="AC493" s="25">
        <v>18</v>
      </c>
      <c r="AD493" s="25" t="s">
        <v>66</v>
      </c>
      <c r="AF493" s="25" t="s">
        <v>11788</v>
      </c>
      <c r="AG493" s="25" t="s">
        <v>11789</v>
      </c>
      <c r="AH493" s="25" t="s">
        <v>11764</v>
      </c>
      <c r="AI493" s="25" t="s">
        <v>61</v>
      </c>
      <c r="AJ493" s="25" t="s">
        <v>3937</v>
      </c>
      <c r="AO493" s="25">
        <v>6</v>
      </c>
      <c r="AP493" s="34">
        <v>42562</v>
      </c>
      <c r="AQ493" s="34">
        <v>42509</v>
      </c>
      <c r="AR493" s="46"/>
      <c r="AT493" s="25" t="s">
        <v>15</v>
      </c>
    </row>
    <row r="494" spans="1:47">
      <c r="A494" s="25" t="s">
        <v>11790</v>
      </c>
      <c r="B494" s="25" t="s">
        <v>11791</v>
      </c>
      <c r="C494" s="25" t="s">
        <v>87</v>
      </c>
      <c r="G494" s="25" t="s">
        <v>11792</v>
      </c>
      <c r="H494" s="25" t="s">
        <v>3366</v>
      </c>
      <c r="S494" s="55" t="s">
        <v>11793</v>
      </c>
      <c r="T494" s="25" t="s">
        <v>61</v>
      </c>
      <c r="U494" s="25" t="s">
        <v>61</v>
      </c>
      <c r="V494" s="25" t="s">
        <v>11794</v>
      </c>
      <c r="AF494" s="25" t="s">
        <v>11617</v>
      </c>
      <c r="AG494" s="25" t="s">
        <v>11795</v>
      </c>
      <c r="AI494" s="25">
        <v>3175351810</v>
      </c>
      <c r="AJ494" s="25" t="s">
        <v>347</v>
      </c>
      <c r="AO494" s="25">
        <v>10</v>
      </c>
      <c r="AP494" s="34">
        <v>42562</v>
      </c>
      <c r="AQ494" s="34">
        <v>57155</v>
      </c>
      <c r="AR494" s="46"/>
      <c r="AT494" s="25" t="s">
        <v>15</v>
      </c>
    </row>
    <row r="495" spans="1:47">
      <c r="A495" s="25" t="s">
        <v>11796</v>
      </c>
      <c r="B495" s="25">
        <v>399097</v>
      </c>
      <c r="C495" s="25" t="s">
        <v>3591</v>
      </c>
      <c r="G495" s="25" t="s">
        <v>11797</v>
      </c>
      <c r="H495" s="25" t="s">
        <v>11798</v>
      </c>
      <c r="I495" s="25" t="s">
        <v>80</v>
      </c>
      <c r="J495" s="25">
        <v>36</v>
      </c>
      <c r="L495" s="25" t="s">
        <v>66</v>
      </c>
      <c r="M495" s="25">
        <v>27</v>
      </c>
      <c r="O495" s="25">
        <v>10</v>
      </c>
      <c r="R495" s="25" t="s">
        <v>10802</v>
      </c>
      <c r="S495" s="55" t="s">
        <v>11799</v>
      </c>
      <c r="T495" s="25" t="s">
        <v>61</v>
      </c>
      <c r="U495" s="25" t="s">
        <v>11800</v>
      </c>
      <c r="V495" s="25" t="s">
        <v>6511</v>
      </c>
      <c r="W495" s="25" t="s">
        <v>80</v>
      </c>
      <c r="X495" s="25">
        <v>36</v>
      </c>
      <c r="Z495" s="25" t="s">
        <v>66</v>
      </c>
      <c r="AA495" s="25">
        <v>27</v>
      </c>
      <c r="AC495" s="25">
        <v>10</v>
      </c>
      <c r="AF495" s="25" t="s">
        <v>10802</v>
      </c>
      <c r="AG495" s="25" t="s">
        <v>11801</v>
      </c>
      <c r="AH495" s="25" t="s">
        <v>11764</v>
      </c>
      <c r="AI495" s="25" t="s">
        <v>61</v>
      </c>
      <c r="AJ495" s="25" t="s">
        <v>262</v>
      </c>
      <c r="AO495" s="25">
        <v>3</v>
      </c>
      <c r="AP495" s="34">
        <v>42562</v>
      </c>
      <c r="AQ495" s="34">
        <v>42569</v>
      </c>
      <c r="AR495" s="46"/>
      <c r="AT495" s="25" t="s">
        <v>15</v>
      </c>
    </row>
    <row r="496" spans="1:47">
      <c r="A496" s="25" t="s">
        <v>11802</v>
      </c>
      <c r="B496" s="25">
        <v>398603</v>
      </c>
      <c r="C496" s="25" t="s">
        <v>94</v>
      </c>
      <c r="G496" s="25" t="s">
        <v>11803</v>
      </c>
      <c r="H496" s="25" t="s">
        <v>11408</v>
      </c>
      <c r="R496" s="25" t="s">
        <v>10688</v>
      </c>
      <c r="S496" s="55" t="s">
        <v>11804</v>
      </c>
      <c r="T496" s="25" t="s">
        <v>61</v>
      </c>
      <c r="U496" s="25" t="s">
        <v>61</v>
      </c>
      <c r="V496" s="25" t="s">
        <v>4485</v>
      </c>
      <c r="W496" s="25" t="s">
        <v>80</v>
      </c>
      <c r="X496" s="25">
        <v>46</v>
      </c>
      <c r="Y496" s="25" t="s">
        <v>315</v>
      </c>
      <c r="AF496" s="25" t="s">
        <v>10688</v>
      </c>
      <c r="AG496" s="25" t="s">
        <v>11805</v>
      </c>
      <c r="AH496" s="25" t="s">
        <v>11764</v>
      </c>
      <c r="AI496" s="25" t="s">
        <v>61</v>
      </c>
      <c r="AJ496" s="25" t="s">
        <v>316</v>
      </c>
      <c r="AO496" s="25">
        <v>7</v>
      </c>
      <c r="AP496" s="34">
        <v>42562</v>
      </c>
      <c r="AQ496" s="34">
        <v>42598</v>
      </c>
      <c r="AR496" s="46"/>
      <c r="AT496" s="25" t="s">
        <v>15</v>
      </c>
    </row>
    <row r="497" spans="1:46">
      <c r="A497" s="25" t="s">
        <v>11806</v>
      </c>
      <c r="B497" s="25">
        <v>398604</v>
      </c>
      <c r="D497" s="25" t="s">
        <v>58</v>
      </c>
      <c r="G497" s="25" t="s">
        <v>11807</v>
      </c>
      <c r="H497" s="25" t="s">
        <v>3482</v>
      </c>
      <c r="R497" s="25" t="s">
        <v>10658</v>
      </c>
      <c r="S497" s="55" t="s">
        <v>11808</v>
      </c>
      <c r="T497" s="25" t="s">
        <v>61</v>
      </c>
      <c r="U497" s="25" t="s">
        <v>61</v>
      </c>
      <c r="V497" s="25" t="s">
        <v>11809</v>
      </c>
      <c r="W497" s="25" t="s">
        <v>63</v>
      </c>
      <c r="X497" s="25">
        <v>27</v>
      </c>
      <c r="AA497" s="25">
        <v>34</v>
      </c>
      <c r="AB497" s="25" t="s">
        <v>136</v>
      </c>
      <c r="AC497" s="25">
        <v>41</v>
      </c>
      <c r="AD497" s="25" t="s">
        <v>66</v>
      </c>
      <c r="AF497" s="25" t="s">
        <v>10658</v>
      </c>
      <c r="AG497" s="25" t="s">
        <v>11810</v>
      </c>
      <c r="AH497" s="25" t="s">
        <v>11764</v>
      </c>
      <c r="AI497" s="25" t="s">
        <v>61</v>
      </c>
      <c r="AP497" s="34">
        <v>42562</v>
      </c>
      <c r="AQ497" s="34">
        <v>42564</v>
      </c>
      <c r="AR497" s="46"/>
      <c r="AT497" s="25" t="s">
        <v>15</v>
      </c>
    </row>
    <row r="498" spans="1:46">
      <c r="A498" s="25" t="s">
        <v>11811</v>
      </c>
      <c r="B498" s="25">
        <v>398605</v>
      </c>
      <c r="G498" s="25" t="s">
        <v>11812</v>
      </c>
      <c r="H498" s="25" t="s">
        <v>3870</v>
      </c>
      <c r="R498" s="25" t="s">
        <v>10653</v>
      </c>
      <c r="S498" s="55" t="s">
        <v>11808</v>
      </c>
      <c r="T498" s="25" t="s">
        <v>61</v>
      </c>
      <c r="U498" s="25" t="s">
        <v>61</v>
      </c>
      <c r="V498" s="25" t="s">
        <v>11813</v>
      </c>
      <c r="W498" s="25" t="s">
        <v>80</v>
      </c>
      <c r="X498" s="25">
        <v>40</v>
      </c>
      <c r="Y498" s="25" t="s">
        <v>81</v>
      </c>
      <c r="Z498" s="25" t="s">
        <v>66</v>
      </c>
      <c r="AA498" s="25">
        <v>43</v>
      </c>
      <c r="AC498" s="25">
        <v>3</v>
      </c>
      <c r="AF498" s="25" t="s">
        <v>10653</v>
      </c>
      <c r="AG498" s="25" t="s">
        <v>11814</v>
      </c>
      <c r="AH498" s="25" t="s">
        <v>11764</v>
      </c>
      <c r="AI498" s="25" t="s">
        <v>61</v>
      </c>
      <c r="AJ498" s="25" t="s">
        <v>67</v>
      </c>
      <c r="AO498" s="25">
        <v>7</v>
      </c>
      <c r="AP498" s="34">
        <v>42562</v>
      </c>
      <c r="AQ498" s="34">
        <v>42577</v>
      </c>
      <c r="AR498" s="46"/>
      <c r="AT498" s="25" t="s">
        <v>15</v>
      </c>
    </row>
    <row r="499" spans="1:46">
      <c r="A499" s="25" t="s">
        <v>11815</v>
      </c>
      <c r="B499" s="25">
        <v>398745</v>
      </c>
      <c r="G499" s="25" t="s">
        <v>11816</v>
      </c>
      <c r="H499" s="25" t="s">
        <v>11817</v>
      </c>
      <c r="I499" s="25" t="s">
        <v>80</v>
      </c>
      <c r="J499" s="25">
        <v>36</v>
      </c>
      <c r="K499" s="25" t="s">
        <v>170</v>
      </c>
      <c r="L499" s="25" t="s">
        <v>66</v>
      </c>
      <c r="M499" s="25">
        <v>26</v>
      </c>
      <c r="N499" s="25" t="s">
        <v>83</v>
      </c>
      <c r="O499" s="25">
        <v>6</v>
      </c>
      <c r="R499" s="25" t="s">
        <v>10709</v>
      </c>
      <c r="S499" s="55" t="s">
        <v>11818</v>
      </c>
      <c r="U499" s="25">
        <v>3360491</v>
      </c>
      <c r="V499" s="25" t="s">
        <v>11819</v>
      </c>
      <c r="W499" s="25" t="s">
        <v>80</v>
      </c>
      <c r="X499" s="25">
        <v>36</v>
      </c>
      <c r="Y499" s="25" t="s">
        <v>170</v>
      </c>
      <c r="Z499" s="25" t="s">
        <v>66</v>
      </c>
      <c r="AA499" s="25">
        <v>26</v>
      </c>
      <c r="AB499" s="25" t="s">
        <v>83</v>
      </c>
      <c r="AC499" s="25">
        <v>6</v>
      </c>
      <c r="AF499" s="25" t="s">
        <v>11617</v>
      </c>
      <c r="AG499" s="25" t="s">
        <v>11818</v>
      </c>
      <c r="AH499" s="25" t="s">
        <v>11764</v>
      </c>
      <c r="AI499" s="25" t="s">
        <v>61</v>
      </c>
      <c r="AJ499" s="25" t="s">
        <v>347</v>
      </c>
      <c r="AO499" s="25">
        <v>10</v>
      </c>
      <c r="AP499" s="34">
        <v>42562</v>
      </c>
      <c r="AQ499" s="34">
        <v>42565</v>
      </c>
      <c r="AR499" s="46"/>
      <c r="AT499" s="25" t="s">
        <v>15</v>
      </c>
    </row>
    <row r="500" spans="1:46">
      <c r="A500" s="25" t="s">
        <v>11820</v>
      </c>
      <c r="B500" s="25">
        <v>6304</v>
      </c>
      <c r="G500" s="25" t="s">
        <v>11821</v>
      </c>
      <c r="H500" s="25" t="s">
        <v>11822</v>
      </c>
      <c r="I500" s="25" t="s">
        <v>80</v>
      </c>
      <c r="J500" s="25">
        <v>36</v>
      </c>
      <c r="K500" s="25" t="s">
        <v>298</v>
      </c>
      <c r="L500" s="25" t="s">
        <v>66</v>
      </c>
      <c r="M500" s="25">
        <v>25</v>
      </c>
      <c r="N500" s="25" t="s">
        <v>104</v>
      </c>
      <c r="O500" s="25">
        <v>150</v>
      </c>
      <c r="S500" s="55" t="s">
        <v>11823</v>
      </c>
      <c r="T500" s="25" t="s">
        <v>61</v>
      </c>
      <c r="U500" s="25" t="s">
        <v>61</v>
      </c>
      <c r="V500" s="25" t="s">
        <v>82</v>
      </c>
      <c r="W500" s="25" t="s">
        <v>80</v>
      </c>
      <c r="X500" s="25">
        <v>36</v>
      </c>
      <c r="Y500" s="25" t="s">
        <v>298</v>
      </c>
      <c r="Z500" s="25" t="s">
        <v>66</v>
      </c>
      <c r="AA500" s="25">
        <v>25</v>
      </c>
      <c r="AB500" s="25" t="s">
        <v>104</v>
      </c>
      <c r="AC500" s="25">
        <v>150</v>
      </c>
      <c r="AG500" s="25" t="s">
        <v>11824</v>
      </c>
      <c r="AH500" s="25" t="s">
        <v>11764</v>
      </c>
      <c r="AI500" s="25" t="s">
        <v>61</v>
      </c>
      <c r="AP500" s="34">
        <v>42562</v>
      </c>
      <c r="AQ500" s="34">
        <v>42557</v>
      </c>
      <c r="AR500" s="46"/>
      <c r="AT500" s="25" t="s">
        <v>15</v>
      </c>
    </row>
    <row r="501" spans="1:46">
      <c r="A501" s="25" t="s">
        <v>11825</v>
      </c>
      <c r="B501" s="25">
        <v>6245</v>
      </c>
      <c r="C501" s="25" t="s">
        <v>87</v>
      </c>
      <c r="G501" s="25" t="s">
        <v>11826</v>
      </c>
      <c r="H501" s="25" t="s">
        <v>11827</v>
      </c>
      <c r="I501" s="25" t="s">
        <v>80</v>
      </c>
      <c r="J501" s="25">
        <v>55</v>
      </c>
      <c r="M501" s="25">
        <v>45</v>
      </c>
      <c r="O501" s="25">
        <v>55</v>
      </c>
      <c r="R501" s="25" t="s">
        <v>11828</v>
      </c>
      <c r="S501" s="55" t="s">
        <v>11829</v>
      </c>
      <c r="T501" s="25" t="s">
        <v>61</v>
      </c>
      <c r="U501" s="25" t="s">
        <v>61</v>
      </c>
      <c r="V501" s="25" t="s">
        <v>11830</v>
      </c>
      <c r="AG501" s="25" t="s">
        <v>11770</v>
      </c>
      <c r="AH501" s="25" t="s">
        <v>11764</v>
      </c>
      <c r="AI501" s="25" t="s">
        <v>61</v>
      </c>
      <c r="AP501" s="34">
        <v>42562</v>
      </c>
      <c r="AQ501" s="34">
        <v>42557</v>
      </c>
      <c r="AR501" s="46"/>
      <c r="AT501" s="25" t="s">
        <v>15</v>
      </c>
    </row>
    <row r="502" spans="1:46">
      <c r="A502" s="25" t="s">
        <v>11831</v>
      </c>
      <c r="B502" s="25">
        <v>6250</v>
      </c>
      <c r="C502" s="25" t="s">
        <v>87</v>
      </c>
      <c r="G502" s="25" t="s">
        <v>11832</v>
      </c>
      <c r="H502" s="25" t="s">
        <v>11833</v>
      </c>
      <c r="S502" s="55"/>
      <c r="T502" s="25" t="s">
        <v>61</v>
      </c>
      <c r="U502" s="25" t="s">
        <v>61</v>
      </c>
      <c r="V502" s="25" t="s">
        <v>11834</v>
      </c>
      <c r="W502" s="25" t="s">
        <v>80</v>
      </c>
      <c r="X502" s="25">
        <v>38</v>
      </c>
      <c r="Z502" s="25" t="s">
        <v>66</v>
      </c>
      <c r="AA502" s="25">
        <v>41</v>
      </c>
      <c r="AC502" s="25">
        <v>37</v>
      </c>
      <c r="AG502" s="25" t="s">
        <v>11835</v>
      </c>
      <c r="AH502" s="25" t="s">
        <v>11764</v>
      </c>
      <c r="AI502" s="25" t="s">
        <v>61</v>
      </c>
      <c r="AP502" s="34">
        <v>42562</v>
      </c>
      <c r="AQ502" s="34">
        <v>42557</v>
      </c>
      <c r="AR502" s="46"/>
      <c r="AT502" s="25" t="s">
        <v>15</v>
      </c>
    </row>
    <row r="503" spans="1:46">
      <c r="A503" s="25" t="s">
        <v>11836</v>
      </c>
      <c r="B503" s="25">
        <v>399143</v>
      </c>
      <c r="D503" s="25" t="s">
        <v>58</v>
      </c>
      <c r="G503" s="25" t="s">
        <v>11837</v>
      </c>
      <c r="H503" s="25" t="s">
        <v>11838</v>
      </c>
      <c r="I503" s="25" t="s">
        <v>80</v>
      </c>
      <c r="J503" s="25">
        <v>41</v>
      </c>
      <c r="K503" s="25" t="s">
        <v>104</v>
      </c>
      <c r="L503" s="25" t="s">
        <v>66</v>
      </c>
      <c r="M503" s="25">
        <v>42</v>
      </c>
      <c r="O503" s="25">
        <v>57</v>
      </c>
      <c r="R503" s="25" t="s">
        <v>11839</v>
      </c>
      <c r="S503" s="55" t="s">
        <v>11840</v>
      </c>
      <c r="T503" s="25" t="s">
        <v>61</v>
      </c>
      <c r="U503" s="25" t="s">
        <v>61</v>
      </c>
      <c r="V503" s="25" t="s">
        <v>11841</v>
      </c>
      <c r="W503" s="25" t="s">
        <v>80</v>
      </c>
      <c r="X503" s="25">
        <v>41</v>
      </c>
      <c r="Y503" s="25" t="s">
        <v>104</v>
      </c>
      <c r="Z503" s="25" t="s">
        <v>66</v>
      </c>
      <c r="AA503" s="25">
        <v>42</v>
      </c>
      <c r="AC503" s="25">
        <v>57</v>
      </c>
      <c r="AF503" s="25" t="s">
        <v>11839</v>
      </c>
      <c r="AG503" s="25" t="s">
        <v>11842</v>
      </c>
      <c r="AH503" s="25">
        <v>70552432</v>
      </c>
      <c r="AI503" s="25">
        <v>4372256</v>
      </c>
      <c r="AJ503" s="25" t="s">
        <v>3626</v>
      </c>
      <c r="AO503" s="25">
        <v>7</v>
      </c>
      <c r="AP503" s="34">
        <v>42562</v>
      </c>
      <c r="AQ503" s="34">
        <v>42557</v>
      </c>
      <c r="AR503" s="46"/>
      <c r="AT503" s="25" t="s">
        <v>15</v>
      </c>
    </row>
    <row r="504" spans="1:46">
      <c r="A504" s="25" t="s">
        <v>11843</v>
      </c>
      <c r="B504" s="25">
        <v>399142</v>
      </c>
      <c r="D504" s="25" t="s">
        <v>58</v>
      </c>
      <c r="G504" s="25" t="s">
        <v>11837</v>
      </c>
      <c r="H504" s="25" t="s">
        <v>11844</v>
      </c>
      <c r="I504" s="25" t="s">
        <v>80</v>
      </c>
      <c r="J504" s="25">
        <v>40</v>
      </c>
      <c r="K504" s="25" t="s">
        <v>298</v>
      </c>
      <c r="L504" s="25" t="s">
        <v>66</v>
      </c>
      <c r="M504" s="25">
        <v>30</v>
      </c>
      <c r="O504" s="25">
        <v>118</v>
      </c>
      <c r="R504" s="25" t="s">
        <v>11845</v>
      </c>
      <c r="S504" s="55" t="s">
        <v>11846</v>
      </c>
      <c r="T504" s="25" t="s">
        <v>61</v>
      </c>
      <c r="U504" s="25" t="s">
        <v>61</v>
      </c>
      <c r="V504" s="25" t="s">
        <v>11847</v>
      </c>
      <c r="W504" s="25" t="s">
        <v>80</v>
      </c>
      <c r="X504" s="25">
        <v>40</v>
      </c>
      <c r="Y504" s="25" t="s">
        <v>298</v>
      </c>
      <c r="Z504" s="25" t="s">
        <v>66</v>
      </c>
      <c r="AA504" s="25">
        <v>30</v>
      </c>
      <c r="AC504" s="25">
        <v>118</v>
      </c>
      <c r="AF504" s="25" t="s">
        <v>11845</v>
      </c>
      <c r="AG504" s="25" t="s">
        <v>11848</v>
      </c>
      <c r="AH504" s="25">
        <v>42888368</v>
      </c>
      <c r="AI504" s="25">
        <v>3319546</v>
      </c>
      <c r="AJ504" s="25" t="s">
        <v>3937</v>
      </c>
      <c r="AO504" s="25">
        <v>6</v>
      </c>
      <c r="AP504" s="34">
        <v>42562</v>
      </c>
      <c r="AQ504" s="34">
        <v>42557</v>
      </c>
      <c r="AR504" s="46"/>
      <c r="AT504" s="25" t="s">
        <v>15</v>
      </c>
    </row>
    <row r="505" spans="1:46">
      <c r="A505" s="25" t="s">
        <v>11849</v>
      </c>
      <c r="B505" s="25">
        <v>399141</v>
      </c>
      <c r="D505" s="25" t="s">
        <v>58</v>
      </c>
      <c r="G505" s="25" t="s">
        <v>11837</v>
      </c>
      <c r="H505" s="25" t="s">
        <v>11850</v>
      </c>
      <c r="I505" s="25" t="s">
        <v>80</v>
      </c>
      <c r="J505" s="25">
        <v>40</v>
      </c>
      <c r="K505" s="25" t="s">
        <v>72</v>
      </c>
      <c r="L505" s="25" t="s">
        <v>66</v>
      </c>
      <c r="M505" s="25">
        <v>30</v>
      </c>
      <c r="O505" s="25">
        <v>16</v>
      </c>
      <c r="R505" s="25" t="s">
        <v>11851</v>
      </c>
      <c r="S505" s="55" t="s">
        <v>11852</v>
      </c>
      <c r="T505" s="25" t="s">
        <v>61</v>
      </c>
      <c r="U505" s="25" t="s">
        <v>61</v>
      </c>
      <c r="V505" s="25" t="s">
        <v>11853</v>
      </c>
      <c r="W505" s="25" t="s">
        <v>80</v>
      </c>
      <c r="X505" s="25">
        <v>40</v>
      </c>
      <c r="Y505" s="25" t="s">
        <v>72</v>
      </c>
      <c r="Z505" s="25" t="s">
        <v>66</v>
      </c>
      <c r="AA505" s="25">
        <v>30</v>
      </c>
      <c r="AC505" s="25">
        <v>16</v>
      </c>
      <c r="AF505" s="25" t="s">
        <v>11851</v>
      </c>
      <c r="AG505" s="25" t="s">
        <v>11854</v>
      </c>
      <c r="AH505" s="25">
        <v>42873382</v>
      </c>
      <c r="AI505" s="25">
        <v>3195630972</v>
      </c>
      <c r="AJ505" s="25" t="s">
        <v>3937</v>
      </c>
      <c r="AO505" s="25">
        <v>6</v>
      </c>
      <c r="AP505" s="34">
        <v>42562</v>
      </c>
      <c r="AQ505" s="34">
        <v>42557</v>
      </c>
      <c r="AR505" s="46"/>
      <c r="AT505" s="25" t="s">
        <v>15</v>
      </c>
    </row>
    <row r="506" spans="1:46">
      <c r="A506" s="25" t="s">
        <v>11855</v>
      </c>
      <c r="B506" s="25">
        <v>399144</v>
      </c>
      <c r="D506" s="25" t="s">
        <v>58</v>
      </c>
      <c r="G506" s="25" t="s">
        <v>11837</v>
      </c>
      <c r="H506" s="25" t="s">
        <v>11856</v>
      </c>
      <c r="I506" s="25" t="s">
        <v>80</v>
      </c>
      <c r="J506" s="25">
        <v>41</v>
      </c>
      <c r="K506" s="25" t="s">
        <v>104</v>
      </c>
      <c r="L506" s="25" t="s">
        <v>66</v>
      </c>
      <c r="M506" s="25">
        <v>42</v>
      </c>
      <c r="O506" s="25">
        <v>57</v>
      </c>
      <c r="R506" s="25" t="s">
        <v>11839</v>
      </c>
      <c r="S506" s="55" t="s">
        <v>11857</v>
      </c>
      <c r="T506" s="25" t="s">
        <v>61</v>
      </c>
      <c r="U506" s="25" t="s">
        <v>61</v>
      </c>
      <c r="V506" s="25" t="s">
        <v>11858</v>
      </c>
      <c r="W506" s="25" t="s">
        <v>80</v>
      </c>
      <c r="X506" s="25">
        <v>41</v>
      </c>
      <c r="Y506" s="25" t="s">
        <v>104</v>
      </c>
      <c r="Z506" s="25" t="s">
        <v>66</v>
      </c>
      <c r="AA506" s="25">
        <v>42</v>
      </c>
      <c r="AC506" s="25">
        <v>57</v>
      </c>
      <c r="AF506" s="25" t="s">
        <v>10550</v>
      </c>
      <c r="AG506" s="25" t="s">
        <v>11859</v>
      </c>
      <c r="AH506" s="25">
        <v>5744128</v>
      </c>
      <c r="AI506" s="25">
        <v>3310904</v>
      </c>
      <c r="AJ506" s="25" t="s">
        <v>67</v>
      </c>
      <c r="AO506" s="25">
        <v>7</v>
      </c>
      <c r="AP506" s="34">
        <v>42562</v>
      </c>
      <c r="AQ506" s="34">
        <v>42523</v>
      </c>
      <c r="AR506" s="46"/>
      <c r="AT506" s="25" t="s">
        <v>15</v>
      </c>
    </row>
    <row r="507" spans="1:46">
      <c r="A507" s="25" t="s">
        <v>11860</v>
      </c>
      <c r="B507" s="25">
        <v>399140</v>
      </c>
      <c r="D507" s="25" t="s">
        <v>58</v>
      </c>
      <c r="G507" s="25" t="s">
        <v>11837</v>
      </c>
      <c r="H507" s="25" t="s">
        <v>11838</v>
      </c>
      <c r="I507" s="25" t="s">
        <v>63</v>
      </c>
      <c r="J507" s="25">
        <v>47</v>
      </c>
      <c r="K507" s="25" t="s">
        <v>298</v>
      </c>
      <c r="M507" s="25">
        <v>38</v>
      </c>
      <c r="O507" s="25">
        <v>38</v>
      </c>
      <c r="R507" s="25" t="s">
        <v>11325</v>
      </c>
      <c r="S507" s="55" t="s">
        <v>11861</v>
      </c>
      <c r="T507" s="25" t="s">
        <v>61</v>
      </c>
      <c r="U507" s="25" t="s">
        <v>61</v>
      </c>
      <c r="V507" s="25" t="s">
        <v>11862</v>
      </c>
      <c r="W507" s="25" t="s">
        <v>63</v>
      </c>
      <c r="X507" s="25">
        <v>32</v>
      </c>
      <c r="Y507" s="25" t="s">
        <v>83</v>
      </c>
      <c r="AA507" s="25">
        <v>30</v>
      </c>
      <c r="AC507" s="25">
        <v>43</v>
      </c>
      <c r="AF507" s="25" t="s">
        <v>11325</v>
      </c>
      <c r="AG507" s="25" t="s">
        <v>11863</v>
      </c>
      <c r="AH507" s="25">
        <v>71333899</v>
      </c>
      <c r="AI507" s="25">
        <v>5837042</v>
      </c>
      <c r="AP507" s="34">
        <v>42562</v>
      </c>
      <c r="AQ507" s="34">
        <v>42587</v>
      </c>
      <c r="AR507" s="46"/>
      <c r="AT507" s="25" t="s">
        <v>15</v>
      </c>
    </row>
    <row r="508" spans="1:46">
      <c r="A508" s="25" t="s">
        <v>11864</v>
      </c>
      <c r="B508" s="25">
        <v>399145</v>
      </c>
      <c r="D508" s="25" t="s">
        <v>58</v>
      </c>
      <c r="G508" s="25" t="s">
        <v>11837</v>
      </c>
      <c r="H508" s="25" t="s">
        <v>11850</v>
      </c>
      <c r="I508" s="25" t="s">
        <v>80</v>
      </c>
      <c r="J508" s="25">
        <v>49</v>
      </c>
      <c r="L508" s="25" t="s">
        <v>66</v>
      </c>
      <c r="M508" s="25">
        <v>43</v>
      </c>
      <c r="N508" s="25" t="s">
        <v>83</v>
      </c>
      <c r="O508" s="25">
        <v>90</v>
      </c>
      <c r="R508" s="25" t="s">
        <v>11319</v>
      </c>
      <c r="S508" s="55" t="s">
        <v>11865</v>
      </c>
      <c r="T508" s="25" t="s">
        <v>61</v>
      </c>
      <c r="U508" s="25" t="s">
        <v>61</v>
      </c>
      <c r="V508" s="25" t="s">
        <v>11866</v>
      </c>
      <c r="W508" s="25" t="s">
        <v>63</v>
      </c>
      <c r="X508" s="25">
        <v>55</v>
      </c>
      <c r="Y508" s="25" t="s">
        <v>83</v>
      </c>
      <c r="AA508" s="25">
        <v>47</v>
      </c>
      <c r="AC508" s="25">
        <v>26</v>
      </c>
      <c r="AF508" s="25" t="s">
        <v>11867</v>
      </c>
      <c r="AG508" s="25" t="s">
        <v>11868</v>
      </c>
      <c r="AH508" s="25">
        <v>8064866</v>
      </c>
      <c r="AI508" s="25">
        <v>3206882933</v>
      </c>
      <c r="AJ508" s="25" t="s">
        <v>1696</v>
      </c>
      <c r="AO508" s="25">
        <v>8</v>
      </c>
      <c r="AP508" s="34">
        <v>42562</v>
      </c>
      <c r="AQ508" s="34">
        <v>42562</v>
      </c>
      <c r="AR508" s="46"/>
      <c r="AT508" s="25" t="s">
        <v>15</v>
      </c>
    </row>
    <row r="509" spans="1:46">
      <c r="A509" s="25" t="s">
        <v>11869</v>
      </c>
      <c r="B509" s="25">
        <v>143517</v>
      </c>
      <c r="D509" s="25" t="s">
        <v>101</v>
      </c>
      <c r="G509" s="25" t="s">
        <v>11870</v>
      </c>
      <c r="H509" s="25" t="s">
        <v>3366</v>
      </c>
      <c r="R509" s="25" t="s">
        <v>10555</v>
      </c>
      <c r="S509" s="55" t="s">
        <v>11871</v>
      </c>
      <c r="T509" s="25" t="s">
        <v>61</v>
      </c>
      <c r="U509" s="25" t="s">
        <v>61</v>
      </c>
      <c r="V509" s="25" t="s">
        <v>11872</v>
      </c>
      <c r="W509" s="25" t="s">
        <v>80</v>
      </c>
      <c r="X509" s="25">
        <v>39</v>
      </c>
      <c r="Y509" s="25" t="s">
        <v>104</v>
      </c>
      <c r="Z509" s="25" t="s">
        <v>66</v>
      </c>
      <c r="AA509" s="25">
        <v>45</v>
      </c>
      <c r="AB509" s="25" t="s">
        <v>298</v>
      </c>
      <c r="AC509" s="25">
        <v>48</v>
      </c>
      <c r="AF509" s="25" t="s">
        <v>10555</v>
      </c>
      <c r="AG509" s="25" t="s">
        <v>11873</v>
      </c>
      <c r="AH509" s="25" t="s">
        <v>11764</v>
      </c>
      <c r="AI509" s="25" t="s">
        <v>61</v>
      </c>
      <c r="AJ509" s="25" t="s">
        <v>3530</v>
      </c>
      <c r="AO509" s="25">
        <v>7</v>
      </c>
      <c r="AP509" s="34">
        <v>42562</v>
      </c>
      <c r="AQ509" s="34">
        <v>42547</v>
      </c>
      <c r="AR509" s="46"/>
      <c r="AT509" s="25" t="s">
        <v>15</v>
      </c>
    </row>
    <row r="510" spans="1:46">
      <c r="A510" s="25" t="s">
        <v>11874</v>
      </c>
      <c r="B510" s="25">
        <v>399387</v>
      </c>
      <c r="G510" s="25" t="s">
        <v>11875</v>
      </c>
      <c r="H510" s="25" t="s">
        <v>2959</v>
      </c>
      <c r="R510" s="25" t="s">
        <v>11876</v>
      </c>
      <c r="S510" s="55" t="s">
        <v>11808</v>
      </c>
      <c r="T510" s="25" t="s">
        <v>61</v>
      </c>
      <c r="U510" s="25" t="s">
        <v>61</v>
      </c>
      <c r="V510" s="25" t="s">
        <v>11877</v>
      </c>
      <c r="W510" s="25" t="s">
        <v>80</v>
      </c>
      <c r="X510" s="25">
        <v>40</v>
      </c>
      <c r="Y510" s="25" t="s">
        <v>83</v>
      </c>
      <c r="AA510" s="25">
        <v>25</v>
      </c>
      <c r="AB510" s="25" t="s">
        <v>298</v>
      </c>
      <c r="AC510" s="25">
        <v>25</v>
      </c>
      <c r="AF510" s="25" t="s">
        <v>10625</v>
      </c>
      <c r="AG510" s="25" t="s">
        <v>11878</v>
      </c>
      <c r="AH510" s="25" t="s">
        <v>11764</v>
      </c>
      <c r="AI510" s="25" t="s">
        <v>61</v>
      </c>
      <c r="AJ510" s="25" t="s">
        <v>74</v>
      </c>
      <c r="AO510" s="25">
        <v>6</v>
      </c>
      <c r="AP510" s="34">
        <v>42563</v>
      </c>
      <c r="AQ510" s="34">
        <v>42557</v>
      </c>
      <c r="AR510" s="46"/>
      <c r="AT510" s="25" t="s">
        <v>15</v>
      </c>
    </row>
    <row r="511" spans="1:46">
      <c r="A511" s="25" t="s">
        <v>11879</v>
      </c>
      <c r="B511" s="25" t="s">
        <v>11880</v>
      </c>
      <c r="C511" s="25" t="s">
        <v>3538</v>
      </c>
      <c r="F511" s="25" t="s">
        <v>11881</v>
      </c>
      <c r="G511" s="25" t="s">
        <v>11882</v>
      </c>
      <c r="H511" s="25" t="s">
        <v>11883</v>
      </c>
      <c r="R511" s="25" t="s">
        <v>11159</v>
      </c>
      <c r="S511" s="55"/>
      <c r="T511" s="25" t="s">
        <v>61</v>
      </c>
      <c r="U511" s="25" t="s">
        <v>61</v>
      </c>
      <c r="V511" s="25" t="s">
        <v>11884</v>
      </c>
      <c r="AG511" s="25" t="s">
        <v>11885</v>
      </c>
      <c r="AH511" s="25" t="s">
        <v>11764</v>
      </c>
      <c r="AI511" s="25" t="s">
        <v>61</v>
      </c>
      <c r="AJ511" s="25" t="s">
        <v>91</v>
      </c>
      <c r="AO511" s="25">
        <v>12</v>
      </c>
      <c r="AP511" s="34">
        <v>42563</v>
      </c>
      <c r="AQ511" s="34">
        <v>42557</v>
      </c>
      <c r="AR511" s="46"/>
      <c r="AT511" s="25" t="s">
        <v>15</v>
      </c>
    </row>
    <row r="512" spans="1:46">
      <c r="A512" s="25" t="s">
        <v>11886</v>
      </c>
      <c r="B512" s="25">
        <v>144621</v>
      </c>
      <c r="C512" s="25" t="s">
        <v>87</v>
      </c>
      <c r="G512" s="25" t="s">
        <v>11887</v>
      </c>
      <c r="H512" s="25" t="s">
        <v>11888</v>
      </c>
      <c r="R512" s="25" t="s">
        <v>11159</v>
      </c>
      <c r="S512" s="55" t="s">
        <v>11808</v>
      </c>
      <c r="T512" s="25" t="s">
        <v>61</v>
      </c>
      <c r="U512" s="25" t="s">
        <v>61</v>
      </c>
      <c r="V512" s="25" t="s">
        <v>11889</v>
      </c>
      <c r="AF512" s="25" t="s">
        <v>11890</v>
      </c>
      <c r="AG512" s="25" t="s">
        <v>11890</v>
      </c>
      <c r="AH512" s="25">
        <v>15443231</v>
      </c>
      <c r="AI512" s="25" t="s">
        <v>61</v>
      </c>
      <c r="AJ512" s="25" t="s">
        <v>91</v>
      </c>
      <c r="AO512" s="25">
        <v>12</v>
      </c>
      <c r="AP512" s="34">
        <v>42563</v>
      </c>
      <c r="AQ512" s="34">
        <v>42557</v>
      </c>
      <c r="AR512" s="46"/>
      <c r="AT512" s="25" t="s">
        <v>15</v>
      </c>
    </row>
    <row r="513" spans="1:46">
      <c r="A513" s="25" t="s">
        <v>11891</v>
      </c>
      <c r="B513" s="25">
        <v>144816</v>
      </c>
      <c r="C513" s="25" t="s">
        <v>87</v>
      </c>
      <c r="G513" s="25" t="s">
        <v>11892</v>
      </c>
      <c r="H513" s="25" t="s">
        <v>11893</v>
      </c>
      <c r="S513" s="55" t="s">
        <v>11871</v>
      </c>
      <c r="T513" s="25" t="s">
        <v>61</v>
      </c>
      <c r="U513" s="25" t="s">
        <v>61</v>
      </c>
      <c r="V513" s="25" t="s">
        <v>11894</v>
      </c>
      <c r="W513" s="25" t="s">
        <v>80</v>
      </c>
      <c r="X513" s="25">
        <v>5</v>
      </c>
      <c r="Y513" s="25" t="s">
        <v>83</v>
      </c>
      <c r="AA513" s="25">
        <v>39</v>
      </c>
      <c r="AC513" s="25">
        <v>194</v>
      </c>
      <c r="AG513" s="25" t="s">
        <v>11895</v>
      </c>
      <c r="AH513" s="25" t="s">
        <v>11764</v>
      </c>
      <c r="AI513" s="25">
        <v>2662277</v>
      </c>
      <c r="AP513" s="34">
        <v>42563</v>
      </c>
      <c r="AQ513" s="34">
        <v>42557</v>
      </c>
      <c r="AR513" s="46"/>
      <c r="AT513" s="25" t="s">
        <v>105</v>
      </c>
    </row>
    <row r="514" spans="1:46">
      <c r="A514" s="25" t="s">
        <v>11896</v>
      </c>
      <c r="B514" s="25">
        <v>399514</v>
      </c>
      <c r="D514" s="25" t="s">
        <v>58</v>
      </c>
      <c r="G514" s="25" t="s">
        <v>11590</v>
      </c>
      <c r="H514" s="25" t="s">
        <v>2959</v>
      </c>
      <c r="S514" s="55" t="s">
        <v>11871</v>
      </c>
      <c r="T514" s="25" t="s">
        <v>61</v>
      </c>
      <c r="U514" s="25" t="s">
        <v>61</v>
      </c>
      <c r="V514" s="25" t="s">
        <v>11897</v>
      </c>
      <c r="W514" s="25" t="s">
        <v>80</v>
      </c>
      <c r="X514" s="25">
        <v>38</v>
      </c>
      <c r="Z514" s="25" t="s">
        <v>66</v>
      </c>
      <c r="AA514" s="25">
        <v>31</v>
      </c>
      <c r="AC514" s="25">
        <v>29</v>
      </c>
      <c r="AF514" s="25" t="s">
        <v>10768</v>
      </c>
      <c r="AG514" s="25" t="s">
        <v>11898</v>
      </c>
      <c r="AH514" s="25" t="s">
        <v>11764</v>
      </c>
      <c r="AI514" s="25" t="s">
        <v>61</v>
      </c>
      <c r="AJ514" s="25" t="s">
        <v>211</v>
      </c>
      <c r="AO514" s="25">
        <v>9</v>
      </c>
      <c r="AP514" s="34">
        <v>42563</v>
      </c>
      <c r="AQ514" s="34">
        <v>42547</v>
      </c>
      <c r="AR514" s="46"/>
      <c r="AT514" s="25" t="s">
        <v>15</v>
      </c>
    </row>
    <row r="515" spans="1:46">
      <c r="A515" s="25" t="s">
        <v>11899</v>
      </c>
      <c r="B515" s="25">
        <v>399513</v>
      </c>
      <c r="D515" s="25" t="s">
        <v>58</v>
      </c>
      <c r="G515" s="25" t="s">
        <v>11590</v>
      </c>
      <c r="H515" s="25" t="s">
        <v>2959</v>
      </c>
      <c r="R515" s="25" t="s">
        <v>10764</v>
      </c>
      <c r="S515" s="55" t="s">
        <v>11808</v>
      </c>
      <c r="T515" s="25" t="s">
        <v>61</v>
      </c>
      <c r="U515" s="25" t="s">
        <v>61</v>
      </c>
      <c r="V515" s="25" t="s">
        <v>11900</v>
      </c>
      <c r="W515" s="25" t="s">
        <v>63</v>
      </c>
      <c r="X515" s="25">
        <v>26</v>
      </c>
      <c r="Z515" s="25" t="s">
        <v>66</v>
      </c>
      <c r="AA515" s="25">
        <v>40</v>
      </c>
      <c r="AB515" s="25" t="s">
        <v>315</v>
      </c>
      <c r="AC515" s="25">
        <v>41</v>
      </c>
      <c r="AF515" s="25" t="s">
        <v>11447</v>
      </c>
      <c r="AG515" s="25" t="s">
        <v>11901</v>
      </c>
      <c r="AH515" s="25" t="s">
        <v>11764</v>
      </c>
      <c r="AI515" s="25">
        <v>3333859</v>
      </c>
      <c r="AJ515" s="25" t="s">
        <v>3675</v>
      </c>
      <c r="AO515" s="25">
        <v>6</v>
      </c>
      <c r="AP515" s="34">
        <v>42563</v>
      </c>
      <c r="AQ515" s="34">
        <v>42563</v>
      </c>
      <c r="AR515" s="46"/>
      <c r="AT515" s="25" t="s">
        <v>15</v>
      </c>
    </row>
    <row r="516" spans="1:46">
      <c r="A516" s="25" t="s">
        <v>11902</v>
      </c>
      <c r="B516" s="25">
        <v>399515</v>
      </c>
      <c r="C516" s="25" t="s">
        <v>3591</v>
      </c>
      <c r="G516" s="25" t="s">
        <v>11903</v>
      </c>
      <c r="H516" s="25" t="s">
        <v>2959</v>
      </c>
      <c r="R516" s="25" t="s">
        <v>10733</v>
      </c>
      <c r="S516" s="55" t="s">
        <v>11808</v>
      </c>
      <c r="T516" s="25" t="s">
        <v>61</v>
      </c>
      <c r="U516" s="25" t="s">
        <v>61</v>
      </c>
      <c r="V516" s="25" t="s">
        <v>11904</v>
      </c>
      <c r="AG516" s="25" t="s">
        <v>11774</v>
      </c>
      <c r="AH516" s="25" t="s">
        <v>11764</v>
      </c>
      <c r="AI516" s="25">
        <v>3003972762</v>
      </c>
      <c r="AP516" s="34">
        <v>42563</v>
      </c>
      <c r="AQ516" s="34">
        <v>42574</v>
      </c>
      <c r="AR516" s="46"/>
      <c r="AT516" s="25" t="s">
        <v>15</v>
      </c>
    </row>
    <row r="517" spans="1:46">
      <c r="A517" s="25" t="s">
        <v>11905</v>
      </c>
      <c r="B517" s="25">
        <v>400457</v>
      </c>
      <c r="D517" s="25" t="s">
        <v>58</v>
      </c>
      <c r="G517" s="25" t="s">
        <v>11906</v>
      </c>
      <c r="H517" s="25" t="s">
        <v>2959</v>
      </c>
      <c r="I517" s="25" t="s">
        <v>146</v>
      </c>
      <c r="J517" s="25">
        <v>33</v>
      </c>
      <c r="K517" s="25" t="s">
        <v>83</v>
      </c>
      <c r="L517" s="25" t="s">
        <v>66</v>
      </c>
      <c r="M517" s="25" t="s">
        <v>11907</v>
      </c>
      <c r="O517" s="25">
        <v>19</v>
      </c>
      <c r="R517" s="25" t="s">
        <v>10901</v>
      </c>
      <c r="S517" s="55" t="s">
        <v>11908</v>
      </c>
      <c r="T517" s="25" t="s">
        <v>61</v>
      </c>
      <c r="U517" s="25" t="s">
        <v>61</v>
      </c>
      <c r="V517" s="25" t="s">
        <v>11909</v>
      </c>
      <c r="W517" s="25" t="s">
        <v>146</v>
      </c>
      <c r="X517" s="25">
        <v>33</v>
      </c>
      <c r="Y517" s="25" t="s">
        <v>83</v>
      </c>
      <c r="Z517" s="25" t="s">
        <v>66</v>
      </c>
      <c r="AA517" s="25">
        <v>32</v>
      </c>
      <c r="AB517" s="25" t="s">
        <v>170</v>
      </c>
      <c r="AC517" s="25">
        <v>19</v>
      </c>
      <c r="AF517" s="25" t="s">
        <v>10901</v>
      </c>
      <c r="AG517" s="25" t="s">
        <v>11910</v>
      </c>
      <c r="AH517" s="25" t="s">
        <v>11764</v>
      </c>
      <c r="AI517" s="25">
        <v>3008215603</v>
      </c>
      <c r="AO517" s="25">
        <v>9</v>
      </c>
      <c r="AP517" s="34">
        <v>42566</v>
      </c>
      <c r="AQ517" s="34">
        <v>42574</v>
      </c>
      <c r="AR517" s="46"/>
      <c r="AT517" s="25" t="s">
        <v>15</v>
      </c>
    </row>
    <row r="518" spans="1:46">
      <c r="A518" s="25" t="s">
        <v>11911</v>
      </c>
      <c r="B518" s="25">
        <v>400459</v>
      </c>
      <c r="D518" s="25" t="s">
        <v>101</v>
      </c>
      <c r="G518" s="25" t="s">
        <v>11912</v>
      </c>
      <c r="H518" s="25" t="s">
        <v>2959</v>
      </c>
      <c r="I518" s="25" t="s">
        <v>63</v>
      </c>
      <c r="J518" s="25">
        <v>27</v>
      </c>
      <c r="K518" s="25" t="s">
        <v>65</v>
      </c>
      <c r="M518" s="25">
        <v>34</v>
      </c>
      <c r="N518" s="25" t="s">
        <v>136</v>
      </c>
      <c r="O518" s="25">
        <v>41</v>
      </c>
      <c r="P518" s="25" t="s">
        <v>66</v>
      </c>
      <c r="R518" s="25" t="s">
        <v>10658</v>
      </c>
      <c r="S518" s="55" t="s">
        <v>11808</v>
      </c>
      <c r="T518" s="25" t="s">
        <v>61</v>
      </c>
      <c r="U518" s="25" t="s">
        <v>61</v>
      </c>
      <c r="V518" s="25" t="s">
        <v>3988</v>
      </c>
      <c r="W518" s="25" t="s">
        <v>63</v>
      </c>
      <c r="X518" s="25">
        <v>27</v>
      </c>
      <c r="Y518" s="25" t="s">
        <v>65</v>
      </c>
      <c r="AA518" s="25">
        <v>34</v>
      </c>
      <c r="AB518" s="25" t="s">
        <v>136</v>
      </c>
      <c r="AC518" s="25">
        <v>41</v>
      </c>
      <c r="AF518" s="25" t="s">
        <v>10658</v>
      </c>
      <c r="AG518" s="25" t="s">
        <v>11913</v>
      </c>
      <c r="AH518" s="25" t="s">
        <v>11764</v>
      </c>
      <c r="AI518" s="25" t="s">
        <v>61</v>
      </c>
      <c r="AO518" s="25">
        <v>9</v>
      </c>
      <c r="AP518" s="34">
        <v>42566</v>
      </c>
      <c r="AQ518" s="34">
        <v>42579</v>
      </c>
      <c r="AR518" s="46"/>
      <c r="AT518" s="25" t="s">
        <v>15</v>
      </c>
    </row>
    <row r="519" spans="1:46">
      <c r="A519" s="25" t="s">
        <v>11914</v>
      </c>
      <c r="B519" s="25">
        <v>400458</v>
      </c>
      <c r="D519" s="25" t="s">
        <v>58</v>
      </c>
      <c r="G519" s="25" t="s">
        <v>11590</v>
      </c>
      <c r="H519" s="25" t="s">
        <v>2959</v>
      </c>
      <c r="R519" s="25" t="s">
        <v>10764</v>
      </c>
      <c r="S519" s="55" t="s">
        <v>11808</v>
      </c>
      <c r="T519" s="25" t="s">
        <v>61</v>
      </c>
      <c r="U519" s="25" t="s">
        <v>61</v>
      </c>
      <c r="V519" s="25" t="s">
        <v>11915</v>
      </c>
      <c r="W519" s="25" t="s">
        <v>80</v>
      </c>
      <c r="X519" s="25">
        <v>41</v>
      </c>
      <c r="Y519" s="25" t="s">
        <v>104</v>
      </c>
      <c r="Z519" s="25" t="s">
        <v>66</v>
      </c>
      <c r="AA519" s="25">
        <v>25</v>
      </c>
      <c r="AC519" s="25">
        <v>14</v>
      </c>
      <c r="AF519" s="25" t="s">
        <v>10764</v>
      </c>
      <c r="AG519" s="25" t="s">
        <v>11916</v>
      </c>
      <c r="AH519" s="25" t="s">
        <v>11764</v>
      </c>
      <c r="AI519" s="25">
        <v>3002831034</v>
      </c>
      <c r="AO519" s="25">
        <v>6</v>
      </c>
      <c r="AP519" s="34">
        <v>42566</v>
      </c>
      <c r="AQ519" s="34">
        <v>42564</v>
      </c>
      <c r="AR519" s="46"/>
      <c r="AT519" s="25" t="s">
        <v>15</v>
      </c>
    </row>
    <row r="520" spans="1:46">
      <c r="A520" s="25" t="s">
        <v>11917</v>
      </c>
      <c r="B520" s="25">
        <v>400456</v>
      </c>
      <c r="C520" s="25" t="s">
        <v>3538</v>
      </c>
      <c r="G520" s="25" t="s">
        <v>11918</v>
      </c>
      <c r="H520" s="25" t="s">
        <v>3366</v>
      </c>
      <c r="R520" s="25" t="s">
        <v>11159</v>
      </c>
      <c r="S520" s="55" t="s">
        <v>11919</v>
      </c>
      <c r="T520" s="25" t="s">
        <v>61</v>
      </c>
      <c r="U520" s="25" t="s">
        <v>61</v>
      </c>
      <c r="V520" s="25" t="s">
        <v>11920</v>
      </c>
      <c r="AF520" s="25" t="s">
        <v>11159</v>
      </c>
      <c r="AG520" s="25" t="s">
        <v>11921</v>
      </c>
      <c r="AH520" s="25" t="s">
        <v>11764</v>
      </c>
      <c r="AI520" s="25" t="s">
        <v>61</v>
      </c>
      <c r="AO520" s="25">
        <v>12</v>
      </c>
      <c r="AP520" s="34">
        <v>42566</v>
      </c>
      <c r="AQ520" s="34">
        <v>42590</v>
      </c>
      <c r="AR520" s="46"/>
      <c r="AT520" s="25" t="s">
        <v>15</v>
      </c>
    </row>
    <row r="521" spans="1:46">
      <c r="A521" s="25" t="s">
        <v>11922</v>
      </c>
      <c r="B521" s="25">
        <v>400460</v>
      </c>
      <c r="C521" s="25" t="s">
        <v>3538</v>
      </c>
      <c r="G521" s="25" t="s">
        <v>11923</v>
      </c>
      <c r="H521" s="25" t="s">
        <v>3366</v>
      </c>
      <c r="R521" s="25" t="s">
        <v>11159</v>
      </c>
      <c r="S521" s="55" t="s">
        <v>11793</v>
      </c>
      <c r="T521" s="25" t="s">
        <v>61</v>
      </c>
      <c r="U521" s="25" t="s">
        <v>61</v>
      </c>
      <c r="V521" s="25" t="s">
        <v>11924</v>
      </c>
      <c r="AF521" s="25" t="s">
        <v>11159</v>
      </c>
      <c r="AG521" s="25" t="s">
        <v>11925</v>
      </c>
      <c r="AH521" s="25" t="s">
        <v>11764</v>
      </c>
      <c r="AI521" s="25">
        <v>3104709697</v>
      </c>
      <c r="AO521" s="25">
        <v>12</v>
      </c>
      <c r="AP521" s="34">
        <v>42566</v>
      </c>
      <c r="AQ521" s="34">
        <v>43666</v>
      </c>
      <c r="AR521" s="46"/>
      <c r="AT521" s="25" t="s">
        <v>15</v>
      </c>
    </row>
    <row r="522" spans="1:46">
      <c r="A522" s="25" t="s">
        <v>11926</v>
      </c>
      <c r="B522" s="25">
        <v>400461</v>
      </c>
      <c r="C522" s="25" t="s">
        <v>3538</v>
      </c>
      <c r="G522" s="25" t="s">
        <v>11927</v>
      </c>
      <c r="H522" s="25" t="s">
        <v>3366</v>
      </c>
      <c r="R522" s="25" t="s">
        <v>11159</v>
      </c>
      <c r="S522" s="55" t="s">
        <v>11793</v>
      </c>
      <c r="T522" s="25" t="s">
        <v>61</v>
      </c>
      <c r="U522" s="25" t="s">
        <v>61</v>
      </c>
      <c r="V522" s="25" t="s">
        <v>11928</v>
      </c>
      <c r="AF522" s="25" t="s">
        <v>11159</v>
      </c>
      <c r="AG522" s="25" t="s">
        <v>11929</v>
      </c>
      <c r="AH522" s="25" t="s">
        <v>11764</v>
      </c>
      <c r="AI522" s="25" t="s">
        <v>61</v>
      </c>
      <c r="AO522" s="25">
        <v>12</v>
      </c>
      <c r="AP522" s="34">
        <v>42566</v>
      </c>
      <c r="AQ522" s="34">
        <v>42562</v>
      </c>
      <c r="AR522" s="46"/>
      <c r="AT522" s="25" t="s">
        <v>15</v>
      </c>
    </row>
    <row r="523" spans="1:46">
      <c r="A523" s="25" t="s">
        <v>11930</v>
      </c>
      <c r="B523" s="25">
        <v>400206</v>
      </c>
      <c r="C523" s="25" t="s">
        <v>3538</v>
      </c>
      <c r="G523" s="25" t="s">
        <v>11931</v>
      </c>
      <c r="H523" s="25" t="s">
        <v>11932</v>
      </c>
      <c r="I523" s="25" t="s">
        <v>80</v>
      </c>
      <c r="J523" s="25">
        <v>36</v>
      </c>
      <c r="M523" s="25">
        <v>22</v>
      </c>
      <c r="O523" s="25">
        <v>5</v>
      </c>
      <c r="R523" s="25" t="s">
        <v>11301</v>
      </c>
      <c r="S523" s="55" t="s">
        <v>11933</v>
      </c>
      <c r="T523" s="25" t="s">
        <v>61</v>
      </c>
      <c r="U523" s="25" t="s">
        <v>61</v>
      </c>
      <c r="V523" s="25" t="s">
        <v>11934</v>
      </c>
      <c r="AF523" s="25" t="s">
        <v>11301</v>
      </c>
      <c r="AG523" s="25" t="s">
        <v>11935</v>
      </c>
      <c r="AH523" s="25" t="s">
        <v>11764</v>
      </c>
      <c r="AI523" s="25" t="s">
        <v>61</v>
      </c>
      <c r="AO523" s="25">
        <v>10</v>
      </c>
      <c r="AP523" s="34">
        <v>42566</v>
      </c>
      <c r="AQ523" s="34">
        <v>42531</v>
      </c>
      <c r="AR523" s="46"/>
      <c r="AT523" s="25" t="s">
        <v>15</v>
      </c>
    </row>
    <row r="524" spans="1:46">
      <c r="A524" s="25" t="s">
        <v>11936</v>
      </c>
      <c r="B524" s="25">
        <v>398677</v>
      </c>
      <c r="D524" s="25" t="s">
        <v>58</v>
      </c>
      <c r="G524" s="25" t="s">
        <v>11937</v>
      </c>
      <c r="H524" s="25" t="s">
        <v>3366</v>
      </c>
      <c r="R524" s="25" t="s">
        <v>10640</v>
      </c>
      <c r="S524" s="55" t="s">
        <v>11808</v>
      </c>
      <c r="T524" s="25" t="s">
        <v>61</v>
      </c>
      <c r="U524" s="25" t="s">
        <v>61</v>
      </c>
      <c r="V524" s="25" t="s">
        <v>11938</v>
      </c>
      <c r="W524" s="25" t="s">
        <v>80</v>
      </c>
      <c r="X524" s="25">
        <v>39</v>
      </c>
      <c r="Z524" s="25" t="s">
        <v>66</v>
      </c>
      <c r="AA524" s="25">
        <v>36</v>
      </c>
      <c r="AC524" s="25">
        <v>43</v>
      </c>
      <c r="AF524" s="25" t="s">
        <v>10768</v>
      </c>
      <c r="AG524" s="25" t="s">
        <v>11939</v>
      </c>
      <c r="AH524" s="25">
        <v>1037579185</v>
      </c>
      <c r="AI524" s="25">
        <v>6003272</v>
      </c>
      <c r="AO524" s="25">
        <v>9</v>
      </c>
      <c r="AP524" s="34">
        <v>42566</v>
      </c>
      <c r="AQ524" s="34">
        <v>42574</v>
      </c>
      <c r="AR524" s="46"/>
      <c r="AT524" s="25" t="s">
        <v>15</v>
      </c>
    </row>
    <row r="525" spans="1:46">
      <c r="A525" s="25" t="s">
        <v>11940</v>
      </c>
      <c r="B525" s="25">
        <v>400147</v>
      </c>
      <c r="D525" s="25" t="s">
        <v>101</v>
      </c>
      <c r="G525" s="25" t="s">
        <v>11941</v>
      </c>
      <c r="H525" s="25" t="s">
        <v>3366</v>
      </c>
      <c r="S525" s="55" t="s">
        <v>11808</v>
      </c>
      <c r="T525" s="25" t="s">
        <v>61</v>
      </c>
      <c r="U525" s="25" t="s">
        <v>61</v>
      </c>
      <c r="V525" s="25" t="s">
        <v>11942</v>
      </c>
      <c r="W525" s="25" t="s">
        <v>63</v>
      </c>
      <c r="X525" s="25">
        <v>38</v>
      </c>
      <c r="AA525" s="25">
        <v>38</v>
      </c>
      <c r="AC525" s="25">
        <v>4</v>
      </c>
      <c r="AF525" s="25" t="s">
        <v>10768</v>
      </c>
      <c r="AG525" s="25" t="s">
        <v>11943</v>
      </c>
      <c r="AH525" s="25" t="s">
        <v>11944</v>
      </c>
      <c r="AI525" s="25">
        <v>3313136</v>
      </c>
      <c r="AO525" s="25">
        <v>9</v>
      </c>
      <c r="AP525" s="34">
        <v>42566</v>
      </c>
      <c r="AQ525" s="34">
        <v>42563</v>
      </c>
      <c r="AR525" s="46"/>
      <c r="AT525" s="25" t="s">
        <v>15</v>
      </c>
    </row>
    <row r="526" spans="1:46">
      <c r="A526" s="25" t="s">
        <v>11945</v>
      </c>
      <c r="B526" s="25">
        <v>400063</v>
      </c>
      <c r="C526" s="25" t="s">
        <v>3928</v>
      </c>
      <c r="G526" s="25" t="s">
        <v>11946</v>
      </c>
      <c r="H526" s="25" t="s">
        <v>3366</v>
      </c>
      <c r="R526" s="25" t="s">
        <v>11947</v>
      </c>
      <c r="S526" s="55" t="s">
        <v>3366</v>
      </c>
      <c r="T526" s="25" t="s">
        <v>61</v>
      </c>
      <c r="U526" s="25" t="s">
        <v>61</v>
      </c>
      <c r="V526" s="25" t="s">
        <v>11948</v>
      </c>
      <c r="AF526" s="25" t="s">
        <v>11949</v>
      </c>
      <c r="AG526" s="25" t="s">
        <v>11606</v>
      </c>
      <c r="AH526" s="25" t="s">
        <v>11764</v>
      </c>
      <c r="AI526" s="25" t="s">
        <v>61</v>
      </c>
      <c r="AP526" s="34">
        <v>42566</v>
      </c>
      <c r="AQ526" s="34">
        <v>42543</v>
      </c>
      <c r="AR526" s="46"/>
      <c r="AT526" s="25" t="s">
        <v>15</v>
      </c>
    </row>
    <row r="527" spans="1:46">
      <c r="A527" s="25" t="s">
        <v>11950</v>
      </c>
      <c r="B527" s="25">
        <v>392585</v>
      </c>
      <c r="D527" s="25" t="s">
        <v>101</v>
      </c>
      <c r="G527" s="25" t="s">
        <v>11951</v>
      </c>
      <c r="H527" s="25" t="s">
        <v>3366</v>
      </c>
      <c r="R527" s="25" t="s">
        <v>10636</v>
      </c>
      <c r="S527" s="55" t="s">
        <v>3366</v>
      </c>
      <c r="T527" s="25" t="s">
        <v>61</v>
      </c>
      <c r="U527" s="25" t="s">
        <v>61</v>
      </c>
      <c r="V527" s="25" t="s">
        <v>11952</v>
      </c>
      <c r="W527" s="25" t="s">
        <v>63</v>
      </c>
      <c r="X527" s="25">
        <v>43</v>
      </c>
      <c r="AA527" s="25">
        <v>33</v>
      </c>
      <c r="AC527" s="25">
        <v>14</v>
      </c>
      <c r="AD527" s="25" t="s">
        <v>66</v>
      </c>
      <c r="AF527" s="25" t="s">
        <v>11953</v>
      </c>
      <c r="AG527" s="25" t="s">
        <v>11954</v>
      </c>
      <c r="AH527" s="25" t="s">
        <v>11955</v>
      </c>
      <c r="AI527" s="25">
        <v>3128340680</v>
      </c>
      <c r="AO527" s="25">
        <v>9</v>
      </c>
      <c r="AP527" s="34">
        <v>42566</v>
      </c>
      <c r="AQ527" s="34">
        <v>42563</v>
      </c>
      <c r="AR527" s="46"/>
      <c r="AS527" s="25" t="s">
        <v>3256</v>
      </c>
      <c r="AT527" s="25" t="s">
        <v>15</v>
      </c>
    </row>
    <row r="528" spans="1:46">
      <c r="A528" s="25" t="s">
        <v>11956</v>
      </c>
      <c r="B528" s="25">
        <v>397201</v>
      </c>
      <c r="C528" s="25" t="s">
        <v>3686</v>
      </c>
      <c r="G528" s="25" t="s">
        <v>11957</v>
      </c>
      <c r="H528" s="25" t="s">
        <v>3366</v>
      </c>
      <c r="S528" s="55" t="s">
        <v>3366</v>
      </c>
      <c r="T528" s="25" t="s">
        <v>61</v>
      </c>
      <c r="U528" s="25" t="s">
        <v>61</v>
      </c>
      <c r="V528" s="25" t="s">
        <v>11958</v>
      </c>
      <c r="W528" s="25" t="s">
        <v>80</v>
      </c>
      <c r="X528" s="25">
        <v>38</v>
      </c>
      <c r="Z528" s="25" t="s">
        <v>66</v>
      </c>
      <c r="AA528" s="25">
        <v>46</v>
      </c>
      <c r="AC528" s="25">
        <v>1</v>
      </c>
      <c r="AF528" s="25" t="s">
        <v>10555</v>
      </c>
      <c r="AG528" s="25" t="s">
        <v>11959</v>
      </c>
      <c r="AH528" s="25" t="s">
        <v>11960</v>
      </c>
      <c r="AI528" s="25">
        <v>2703333</v>
      </c>
      <c r="AO528" s="25">
        <v>7</v>
      </c>
      <c r="AP528" s="34">
        <v>42566</v>
      </c>
      <c r="AQ528" s="34">
        <v>42575</v>
      </c>
      <c r="AR528" s="46"/>
      <c r="AT528" s="25" t="s">
        <v>15</v>
      </c>
    </row>
    <row r="529" spans="1:86">
      <c r="A529" s="25" t="s">
        <v>11961</v>
      </c>
      <c r="B529" s="25">
        <v>398128</v>
      </c>
      <c r="D529" s="25" t="s">
        <v>101</v>
      </c>
      <c r="G529" s="25" t="s">
        <v>11962</v>
      </c>
      <c r="H529" s="25" t="s">
        <v>3366</v>
      </c>
      <c r="S529" s="55" t="s">
        <v>3366</v>
      </c>
      <c r="T529" s="25" t="s">
        <v>61</v>
      </c>
      <c r="U529" s="25" t="s">
        <v>61</v>
      </c>
      <c r="V529" s="25" t="s">
        <v>11963</v>
      </c>
      <c r="W529" s="25" t="s">
        <v>80</v>
      </c>
      <c r="X529" s="25">
        <v>38</v>
      </c>
      <c r="Y529" s="25" t="s">
        <v>83</v>
      </c>
      <c r="Z529" s="25" t="s">
        <v>66</v>
      </c>
      <c r="AA529" s="25">
        <v>41</v>
      </c>
      <c r="AC529" s="25">
        <v>26</v>
      </c>
      <c r="AF529" s="25" t="s">
        <v>10715</v>
      </c>
      <c r="AG529" s="25" t="s">
        <v>11964</v>
      </c>
      <c r="AH529" s="25">
        <v>4732303</v>
      </c>
      <c r="AI529" s="25">
        <v>3334913</v>
      </c>
      <c r="AO529" s="25">
        <v>9</v>
      </c>
      <c r="AP529" s="34">
        <v>42566</v>
      </c>
      <c r="AQ529" s="34">
        <v>42544</v>
      </c>
      <c r="AR529" s="46"/>
      <c r="AT529" s="25" t="s">
        <v>15</v>
      </c>
    </row>
    <row r="530" spans="1:86">
      <c r="A530" s="25" t="s">
        <v>11965</v>
      </c>
      <c r="B530" s="25" t="s">
        <v>11966</v>
      </c>
      <c r="D530" s="25" t="s">
        <v>58</v>
      </c>
      <c r="G530" s="25" t="s">
        <v>11967</v>
      </c>
      <c r="H530" s="25" t="s">
        <v>11968</v>
      </c>
      <c r="I530" s="25" t="s">
        <v>146</v>
      </c>
      <c r="J530" s="25">
        <v>35</v>
      </c>
      <c r="K530" s="25" t="s">
        <v>83</v>
      </c>
      <c r="L530" s="25" t="s">
        <v>66</v>
      </c>
      <c r="M530" s="25">
        <v>32</v>
      </c>
      <c r="O530" s="25">
        <v>70</v>
      </c>
      <c r="R530" s="25" t="s">
        <v>11969</v>
      </c>
      <c r="S530" s="55" t="s">
        <v>11970</v>
      </c>
      <c r="T530" s="25">
        <v>42877620</v>
      </c>
      <c r="U530" s="25">
        <v>2702769</v>
      </c>
      <c r="V530" s="25" t="s">
        <v>11971</v>
      </c>
      <c r="W530" s="25" t="s">
        <v>146</v>
      </c>
      <c r="X530" s="25">
        <v>35</v>
      </c>
      <c r="Y530" s="25" t="s">
        <v>83</v>
      </c>
      <c r="Z530" s="25" t="s">
        <v>66</v>
      </c>
      <c r="AA530" s="25">
        <v>32</v>
      </c>
      <c r="AC530" s="25">
        <v>60</v>
      </c>
      <c r="AF530" s="25" t="s">
        <v>11969</v>
      </c>
      <c r="AG530" s="25" t="s">
        <v>11972</v>
      </c>
      <c r="AH530" s="25" t="s">
        <v>11764</v>
      </c>
      <c r="AI530" s="25" t="s">
        <v>61</v>
      </c>
      <c r="AP530" s="34">
        <v>42566</v>
      </c>
      <c r="AQ530" s="34">
        <v>42572</v>
      </c>
      <c r="AR530" s="46"/>
      <c r="AT530" s="25" t="s">
        <v>15</v>
      </c>
    </row>
    <row r="531" spans="1:86">
      <c r="A531" s="25" t="s">
        <v>11973</v>
      </c>
      <c r="B531" s="25">
        <v>400441</v>
      </c>
      <c r="C531" s="25" t="s">
        <v>3591</v>
      </c>
      <c r="G531" s="25" t="s">
        <v>11974</v>
      </c>
      <c r="H531" s="25" t="s">
        <v>11975</v>
      </c>
      <c r="I531" s="25" t="s">
        <v>80</v>
      </c>
      <c r="J531" s="25">
        <v>48</v>
      </c>
      <c r="M531" s="25">
        <v>42</v>
      </c>
      <c r="N531" s="25" t="s">
        <v>198</v>
      </c>
      <c r="O531" s="25">
        <v>17</v>
      </c>
      <c r="R531" s="25" t="s">
        <v>10688</v>
      </c>
      <c r="S531" s="55" t="s">
        <v>11976</v>
      </c>
      <c r="U531" s="25">
        <v>3045895157</v>
      </c>
      <c r="V531" s="25" t="s">
        <v>11977</v>
      </c>
      <c r="W531" s="25" t="s">
        <v>80</v>
      </c>
      <c r="X531" s="25">
        <v>46</v>
      </c>
      <c r="Y531" s="25" t="s">
        <v>83</v>
      </c>
      <c r="Z531" s="25" t="s">
        <v>66</v>
      </c>
      <c r="AA531" s="25">
        <v>40</v>
      </c>
      <c r="AB531" s="25" t="s">
        <v>83</v>
      </c>
      <c r="AC531" s="25">
        <v>61</v>
      </c>
      <c r="AF531" s="25" t="s">
        <v>10688</v>
      </c>
      <c r="AG531" s="25" t="s">
        <v>11978</v>
      </c>
      <c r="AH531" s="25" t="s">
        <v>11764</v>
      </c>
      <c r="AI531" s="25">
        <v>3006720180</v>
      </c>
      <c r="AO531" s="25">
        <v>7</v>
      </c>
      <c r="AP531" s="34">
        <v>42566</v>
      </c>
      <c r="AQ531" s="34">
        <v>42574</v>
      </c>
      <c r="AR531" s="46"/>
      <c r="AT531" s="25" t="s">
        <v>15</v>
      </c>
    </row>
    <row r="532" spans="1:86">
      <c r="A532" s="25" t="s">
        <v>11979</v>
      </c>
      <c r="B532" s="25">
        <v>388651</v>
      </c>
      <c r="G532" s="25" t="s">
        <v>11980</v>
      </c>
      <c r="H532" s="25" t="s">
        <v>11981</v>
      </c>
      <c r="I532" s="25" t="s">
        <v>80</v>
      </c>
      <c r="J532" s="25">
        <v>40</v>
      </c>
      <c r="K532" s="25" t="s">
        <v>170</v>
      </c>
      <c r="L532" s="25" t="s">
        <v>66</v>
      </c>
      <c r="M532" s="25">
        <v>25</v>
      </c>
      <c r="N532" s="25" t="s">
        <v>104</v>
      </c>
      <c r="O532" s="25">
        <v>54</v>
      </c>
      <c r="R532" s="25" t="s">
        <v>10764</v>
      </c>
      <c r="S532" s="55" t="s">
        <v>11982</v>
      </c>
      <c r="T532" s="25">
        <v>98478011</v>
      </c>
      <c r="U532" s="25">
        <v>3122135574</v>
      </c>
      <c r="V532" s="25" t="s">
        <v>4150</v>
      </c>
      <c r="AF532" s="25" t="s">
        <v>11447</v>
      </c>
      <c r="AG532" s="25" t="s">
        <v>11411</v>
      </c>
      <c r="AH532" s="25" t="s">
        <v>11764</v>
      </c>
      <c r="AI532" s="25" t="s">
        <v>61</v>
      </c>
      <c r="AO532" s="25">
        <v>6</v>
      </c>
      <c r="AP532" s="34">
        <v>42566</v>
      </c>
      <c r="AQ532" s="34">
        <v>42724</v>
      </c>
      <c r="AR532" s="46"/>
      <c r="AT532" s="25" t="s">
        <v>15</v>
      </c>
    </row>
    <row r="533" spans="1:86">
      <c r="A533" s="25" t="s">
        <v>11983</v>
      </c>
      <c r="B533" s="25">
        <v>399448</v>
      </c>
      <c r="C533" s="25" t="s">
        <v>3591</v>
      </c>
      <c r="G533" s="25" t="s">
        <v>11984</v>
      </c>
      <c r="H533" s="25" t="s">
        <v>11985</v>
      </c>
      <c r="I533" s="25" t="s">
        <v>80</v>
      </c>
      <c r="J533" s="25">
        <v>46</v>
      </c>
      <c r="K533" s="25" t="s">
        <v>81</v>
      </c>
      <c r="L533" s="25" t="s">
        <v>66</v>
      </c>
      <c r="M533" s="25">
        <v>38</v>
      </c>
      <c r="O533" s="25">
        <v>20</v>
      </c>
      <c r="R533" s="25" t="s">
        <v>11986</v>
      </c>
      <c r="S533" s="55" t="s">
        <v>11987</v>
      </c>
      <c r="T533" s="25" t="s">
        <v>61</v>
      </c>
      <c r="U533" s="25">
        <v>3128377826</v>
      </c>
      <c r="V533" s="25" t="s">
        <v>11988</v>
      </c>
      <c r="W533" s="25" t="s">
        <v>80</v>
      </c>
      <c r="X533" s="25">
        <v>46</v>
      </c>
      <c r="Y533" s="25" t="s">
        <v>81</v>
      </c>
      <c r="Z533" s="25" t="s">
        <v>66</v>
      </c>
      <c r="AA533" s="25">
        <v>38</v>
      </c>
      <c r="AC533" s="25">
        <v>28</v>
      </c>
      <c r="AF533" s="25" t="s">
        <v>11581</v>
      </c>
      <c r="AG533" s="25" t="s">
        <v>11989</v>
      </c>
      <c r="AH533" s="25" t="s">
        <v>11764</v>
      </c>
      <c r="AI533" s="25" t="s">
        <v>61</v>
      </c>
      <c r="AO533" s="25">
        <v>7</v>
      </c>
      <c r="AP533" s="34">
        <v>42566</v>
      </c>
      <c r="AQ533" s="34">
        <v>42574</v>
      </c>
      <c r="AR533" s="46"/>
      <c r="AT533" s="25" t="s">
        <v>15</v>
      </c>
    </row>
    <row r="534" spans="1:86">
      <c r="A534" s="25" t="s">
        <v>11990</v>
      </c>
      <c r="B534" s="25">
        <v>400556</v>
      </c>
      <c r="C534" s="25" t="s">
        <v>3686</v>
      </c>
      <c r="G534" s="25" t="s">
        <v>11991</v>
      </c>
      <c r="H534" s="25" t="s">
        <v>11992</v>
      </c>
      <c r="I534" s="25" t="s">
        <v>80</v>
      </c>
      <c r="J534" s="25">
        <v>36</v>
      </c>
      <c r="K534" s="25" t="s">
        <v>170</v>
      </c>
      <c r="L534" s="25" t="s">
        <v>66</v>
      </c>
      <c r="M534" s="25">
        <v>25</v>
      </c>
      <c r="O534" s="25">
        <v>84</v>
      </c>
      <c r="R534" s="25" t="s">
        <v>10709</v>
      </c>
      <c r="S534" s="55" t="s">
        <v>11993</v>
      </c>
      <c r="T534" s="25" t="s">
        <v>61</v>
      </c>
      <c r="U534" s="25">
        <v>3166931006</v>
      </c>
      <c r="V534" s="25" t="s">
        <v>11994</v>
      </c>
      <c r="AF534" s="25" t="s">
        <v>10709</v>
      </c>
      <c r="AG534" s="25" t="s">
        <v>11995</v>
      </c>
      <c r="AH534" s="25" t="s">
        <v>11764</v>
      </c>
      <c r="AI534" s="25" t="s">
        <v>61</v>
      </c>
      <c r="AO534" s="25">
        <v>10</v>
      </c>
      <c r="AP534" s="34">
        <v>42570</v>
      </c>
      <c r="AQ534" s="34">
        <v>42574</v>
      </c>
      <c r="AR534" s="46"/>
      <c r="AT534" s="25" t="s">
        <v>15</v>
      </c>
    </row>
    <row r="535" spans="1:86">
      <c r="A535" s="25" t="s">
        <v>11996</v>
      </c>
      <c r="B535" s="25">
        <v>402463</v>
      </c>
      <c r="C535" s="25" t="s">
        <v>3686</v>
      </c>
      <c r="G535" s="25" t="s">
        <v>11997</v>
      </c>
      <c r="H535" s="25" t="s">
        <v>3366</v>
      </c>
      <c r="S535" s="55"/>
      <c r="T535" s="25" t="s">
        <v>61</v>
      </c>
      <c r="U535" s="25" t="s">
        <v>61</v>
      </c>
      <c r="V535" s="25" t="s">
        <v>5468</v>
      </c>
      <c r="W535" s="25" t="s">
        <v>80</v>
      </c>
      <c r="X535" s="25">
        <v>27</v>
      </c>
      <c r="Z535" s="25" t="s">
        <v>66</v>
      </c>
      <c r="AH535" s="25" t="s">
        <v>61</v>
      </c>
      <c r="AI535" s="25" t="s">
        <v>61</v>
      </c>
      <c r="AO535" s="25">
        <v>4</v>
      </c>
      <c r="AP535" s="34">
        <v>42576</v>
      </c>
      <c r="AQ535" s="34">
        <v>42574</v>
      </c>
      <c r="AR535" s="46"/>
      <c r="AT535" s="25" t="s">
        <v>15</v>
      </c>
    </row>
    <row r="536" spans="1:86">
      <c r="A536" s="25" t="s">
        <v>11998</v>
      </c>
      <c r="B536" s="25" t="s">
        <v>11999</v>
      </c>
      <c r="D536" s="25" t="s">
        <v>58</v>
      </c>
      <c r="G536" s="25" t="s">
        <v>12000</v>
      </c>
      <c r="H536" s="25" t="s">
        <v>12001</v>
      </c>
      <c r="R536" s="25" t="s">
        <v>11969</v>
      </c>
      <c r="S536" s="55" t="s">
        <v>11908</v>
      </c>
      <c r="T536" s="25" t="s">
        <v>61</v>
      </c>
      <c r="U536" s="25">
        <v>3326908</v>
      </c>
      <c r="V536" s="25" t="s">
        <v>82</v>
      </c>
      <c r="W536" s="25" t="s">
        <v>146</v>
      </c>
      <c r="X536" s="25">
        <v>35</v>
      </c>
      <c r="Y536" s="25" t="s">
        <v>83</v>
      </c>
      <c r="Z536" s="25" t="s">
        <v>66</v>
      </c>
      <c r="AA536" s="25">
        <v>32</v>
      </c>
      <c r="AC536" s="25">
        <v>60</v>
      </c>
      <c r="AF536" s="25" t="s">
        <v>11969</v>
      </c>
      <c r="AG536" s="25" t="s">
        <v>12002</v>
      </c>
      <c r="AH536" s="25" t="s">
        <v>11764</v>
      </c>
      <c r="AI536" s="25" t="s">
        <v>61</v>
      </c>
      <c r="AP536" s="34">
        <v>42570</v>
      </c>
      <c r="AQ536" s="34">
        <v>42572</v>
      </c>
      <c r="AR536" s="46"/>
      <c r="AT536" s="25" t="s">
        <v>15</v>
      </c>
    </row>
    <row r="537" spans="1:86">
      <c r="A537" s="25" t="s">
        <v>12003</v>
      </c>
      <c r="B537" s="43" t="s">
        <v>12004</v>
      </c>
      <c r="C537" s="25" t="s">
        <v>125</v>
      </c>
      <c r="G537" s="25" t="s">
        <v>12005</v>
      </c>
      <c r="H537" s="25" t="s">
        <v>12006</v>
      </c>
      <c r="I537" s="25" t="s">
        <v>80</v>
      </c>
      <c r="J537" s="25">
        <v>36</v>
      </c>
      <c r="L537" s="25" t="s">
        <v>66</v>
      </c>
      <c r="M537" s="25">
        <v>42</v>
      </c>
      <c r="O537" s="25">
        <v>54</v>
      </c>
      <c r="R537" s="25" t="s">
        <v>12007</v>
      </c>
      <c r="S537" s="55" t="s">
        <v>12008</v>
      </c>
      <c r="T537" s="25">
        <v>21436665</v>
      </c>
      <c r="U537" s="25">
        <v>3027920</v>
      </c>
      <c r="V537" s="25" t="s">
        <v>12009</v>
      </c>
      <c r="W537" s="25" t="s">
        <v>80</v>
      </c>
      <c r="X537" s="25">
        <v>36</v>
      </c>
      <c r="Z537" s="25" t="s">
        <v>66</v>
      </c>
      <c r="AA537" s="25">
        <v>42</v>
      </c>
      <c r="AC537" s="25">
        <v>50</v>
      </c>
      <c r="AF537" s="25" t="s">
        <v>12007</v>
      </c>
      <c r="AG537" s="25" t="s">
        <v>12010</v>
      </c>
      <c r="AH537" s="25" t="s">
        <v>11764</v>
      </c>
      <c r="AI537" s="25" t="s">
        <v>61</v>
      </c>
      <c r="AO537" s="25">
        <v>9</v>
      </c>
      <c r="AP537" s="34">
        <v>42570</v>
      </c>
      <c r="AQ537" s="34">
        <v>42548</v>
      </c>
      <c r="AR537" s="46"/>
      <c r="AT537" s="25" t="s">
        <v>15</v>
      </c>
    </row>
    <row r="538" spans="1:86" s="62" customFormat="1">
      <c r="A538" s="25" t="s">
        <v>12011</v>
      </c>
      <c r="B538" s="25">
        <v>403197</v>
      </c>
      <c r="C538" s="25"/>
      <c r="D538" s="25" t="s">
        <v>101</v>
      </c>
      <c r="E538" s="25"/>
      <c r="F538" s="25"/>
      <c r="G538" s="25" t="s">
        <v>10747</v>
      </c>
      <c r="H538" s="25" t="s">
        <v>12012</v>
      </c>
      <c r="I538" s="25"/>
      <c r="J538" s="25"/>
      <c r="K538" s="25"/>
      <c r="L538" s="25"/>
      <c r="M538" s="25"/>
      <c r="N538" s="25"/>
      <c r="O538" s="25"/>
      <c r="P538" s="25"/>
      <c r="Q538" s="25"/>
      <c r="R538" s="25"/>
      <c r="S538" s="55" t="s">
        <v>61</v>
      </c>
      <c r="T538" s="25" t="s">
        <v>61</v>
      </c>
      <c r="U538" s="25" t="s">
        <v>61</v>
      </c>
      <c r="V538" s="55" t="s">
        <v>12013</v>
      </c>
      <c r="W538" s="25" t="s">
        <v>63</v>
      </c>
      <c r="X538" s="25">
        <v>43</v>
      </c>
      <c r="Y538" s="25" t="s">
        <v>104</v>
      </c>
      <c r="Z538" s="25"/>
      <c r="AA538" s="25">
        <v>32</v>
      </c>
      <c r="AB538" s="25"/>
      <c r="AC538" s="25">
        <v>17</v>
      </c>
      <c r="AD538" s="25" t="s">
        <v>66</v>
      </c>
      <c r="AE538" s="25"/>
      <c r="AF538" s="25"/>
      <c r="AG538" s="25" t="str">
        <f>CONCATENATE(W538," ",X538," ",Y538," ",Z538," ",AA538," ",AB538," ",AC538," ",AD538," ",AE538," ",AF538)</f>
        <v xml:space="preserve">KR 43 B  32  17 SUR  </v>
      </c>
      <c r="AH538" s="25">
        <v>4481112</v>
      </c>
      <c r="AI538" s="25" t="s">
        <v>61</v>
      </c>
      <c r="AJ538" s="25" t="s">
        <v>147</v>
      </c>
      <c r="AK538" s="25"/>
      <c r="AL538" s="25"/>
      <c r="AM538" s="25"/>
      <c r="AN538" s="25"/>
      <c r="AO538" s="25">
        <v>9</v>
      </c>
      <c r="AP538" s="34">
        <v>42578</v>
      </c>
      <c r="AQ538" s="34">
        <v>42577</v>
      </c>
      <c r="AR538" s="46"/>
      <c r="AS538" s="25"/>
      <c r="AT538" s="25" t="s">
        <v>15</v>
      </c>
      <c r="AU538" s="25"/>
      <c r="AV538" s="82"/>
      <c r="AW538" s="82"/>
      <c r="AX538" s="82"/>
      <c r="AY538" s="82"/>
      <c r="AZ538" s="82"/>
      <c r="BA538" s="82"/>
      <c r="BB538" s="82"/>
      <c r="BC538" s="82"/>
      <c r="BD538" s="82"/>
      <c r="BE538" s="82"/>
      <c r="BF538" s="82"/>
      <c r="BG538" s="82"/>
      <c r="BH538" s="82"/>
      <c r="BI538" s="82"/>
      <c r="BJ538" s="82"/>
      <c r="BK538" s="82"/>
      <c r="BL538" s="82"/>
      <c r="BM538" s="82"/>
      <c r="BN538" s="82"/>
      <c r="BO538" s="82"/>
      <c r="BP538" s="82"/>
      <c r="BQ538" s="82"/>
      <c r="BR538" s="82"/>
      <c r="BS538" s="82"/>
      <c r="BT538" s="82"/>
      <c r="BU538" s="82"/>
      <c r="BV538" s="82"/>
      <c r="BW538" s="82"/>
      <c r="BX538" s="82"/>
      <c r="BY538" s="82"/>
      <c r="BZ538" s="82"/>
      <c r="CA538" s="82"/>
      <c r="CB538" s="82"/>
      <c r="CC538" s="82"/>
      <c r="CD538" s="82"/>
      <c r="CE538" s="82"/>
      <c r="CF538" s="82"/>
      <c r="CG538" s="82"/>
      <c r="CH538" s="82"/>
    </row>
    <row r="539" spans="1:86" s="62" customFormat="1">
      <c r="A539" s="25" t="s">
        <v>12014</v>
      </c>
      <c r="B539" s="25">
        <v>400146</v>
      </c>
      <c r="C539" s="25"/>
      <c r="D539" s="25"/>
      <c r="E539" s="25"/>
      <c r="F539" s="25"/>
      <c r="G539" s="25" t="s">
        <v>10833</v>
      </c>
      <c r="H539" s="25" t="s">
        <v>60</v>
      </c>
      <c r="I539" s="25"/>
      <c r="J539" s="25"/>
      <c r="K539" s="25"/>
      <c r="L539" s="25"/>
      <c r="M539" s="25"/>
      <c r="N539" s="25"/>
      <c r="O539" s="25"/>
      <c r="P539" s="25"/>
      <c r="Q539" s="25"/>
      <c r="R539" s="25"/>
      <c r="S539" s="55"/>
      <c r="T539" s="25"/>
      <c r="U539" s="25"/>
      <c r="V539" s="25" t="s">
        <v>12015</v>
      </c>
      <c r="W539" s="25"/>
      <c r="X539" s="25"/>
      <c r="Y539" s="25"/>
      <c r="Z539" s="25"/>
      <c r="AA539" s="25"/>
      <c r="AB539" s="25"/>
      <c r="AC539" s="25"/>
      <c r="AD539" s="25"/>
      <c r="AE539" s="25"/>
      <c r="AF539" s="25" t="s">
        <v>12016</v>
      </c>
      <c r="AG539" s="25" t="s">
        <v>10640</v>
      </c>
      <c r="AH539" s="25" t="s">
        <v>11764</v>
      </c>
      <c r="AI539" s="25" t="s">
        <v>61</v>
      </c>
      <c r="AJ539" s="25"/>
      <c r="AK539" s="25"/>
      <c r="AL539" s="25"/>
      <c r="AM539" s="25"/>
      <c r="AN539" s="25"/>
      <c r="AO539" s="25">
        <v>9</v>
      </c>
      <c r="AP539" s="34">
        <v>42576</v>
      </c>
      <c r="AQ539" s="34">
        <v>42577</v>
      </c>
      <c r="AR539" s="46"/>
      <c r="AS539" s="25" t="s">
        <v>3256</v>
      </c>
      <c r="AT539" s="25" t="s">
        <v>15</v>
      </c>
      <c r="AU539" s="25" t="s">
        <v>12017</v>
      </c>
      <c r="AV539" s="82"/>
      <c r="AW539" s="82"/>
      <c r="AX539" s="82"/>
      <c r="AY539" s="82"/>
      <c r="AZ539" s="82"/>
      <c r="BA539" s="82"/>
      <c r="BB539" s="82"/>
      <c r="BC539" s="82"/>
      <c r="BD539" s="82"/>
      <c r="BE539" s="82"/>
      <c r="BF539" s="82"/>
      <c r="BG539" s="82"/>
      <c r="BH539" s="82"/>
      <c r="BI539" s="82"/>
      <c r="BJ539" s="82"/>
      <c r="BK539" s="82"/>
      <c r="BL539" s="82"/>
      <c r="BM539" s="82"/>
      <c r="BN539" s="82"/>
      <c r="BO539" s="82"/>
      <c r="BP539" s="82"/>
      <c r="BQ539" s="82"/>
      <c r="BR539" s="82"/>
      <c r="BS539" s="82"/>
      <c r="BT539" s="82"/>
      <c r="BU539" s="82"/>
      <c r="BV539" s="82"/>
      <c r="BW539" s="82"/>
      <c r="BX539" s="82"/>
      <c r="BY539" s="82"/>
      <c r="BZ539" s="82"/>
      <c r="CA539" s="82"/>
      <c r="CB539" s="82"/>
      <c r="CC539" s="82"/>
      <c r="CD539" s="82"/>
      <c r="CE539" s="82"/>
      <c r="CF539" s="82"/>
      <c r="CG539" s="82"/>
      <c r="CH539" s="82"/>
    </row>
    <row r="540" spans="1:86" s="62" customFormat="1">
      <c r="A540" s="25" t="s">
        <v>12018</v>
      </c>
      <c r="B540" s="25">
        <v>402835</v>
      </c>
      <c r="C540" s="25"/>
      <c r="D540" s="25" t="s">
        <v>58</v>
      </c>
      <c r="E540" s="25"/>
      <c r="F540" s="25"/>
      <c r="G540" s="25" t="s">
        <v>12019</v>
      </c>
      <c r="H540" s="25" t="s">
        <v>3366</v>
      </c>
      <c r="I540" s="25"/>
      <c r="J540" s="25"/>
      <c r="K540" s="25"/>
      <c r="L540" s="25"/>
      <c r="M540" s="25"/>
      <c r="N540" s="25"/>
      <c r="O540" s="25"/>
      <c r="P540" s="25"/>
      <c r="Q540" s="25"/>
      <c r="R540" s="25" t="s">
        <v>10688</v>
      </c>
      <c r="S540" s="55" t="s">
        <v>12020</v>
      </c>
      <c r="T540" s="25" t="s">
        <v>61</v>
      </c>
      <c r="U540" s="25" t="s">
        <v>61</v>
      </c>
      <c r="V540" s="25" t="s">
        <v>12021</v>
      </c>
      <c r="W540" s="25" t="s">
        <v>80</v>
      </c>
      <c r="X540" s="25">
        <v>46</v>
      </c>
      <c r="Y540" s="25" t="s">
        <v>315</v>
      </c>
      <c r="Z540" s="25" t="s">
        <v>66</v>
      </c>
      <c r="AA540" s="25">
        <v>42</v>
      </c>
      <c r="AB540" s="25" t="s">
        <v>104</v>
      </c>
      <c r="AC540" s="25">
        <v>39</v>
      </c>
      <c r="AD540" s="25"/>
      <c r="AE540" s="25"/>
      <c r="AF540" s="25" t="s">
        <v>10688</v>
      </c>
      <c r="AG540" s="25" t="s">
        <v>12022</v>
      </c>
      <c r="AH540" s="25" t="s">
        <v>12023</v>
      </c>
      <c r="AI540" s="25" t="s">
        <v>12024</v>
      </c>
      <c r="AJ540" s="25"/>
      <c r="AK540" s="25"/>
      <c r="AL540" s="25"/>
      <c r="AM540" s="25"/>
      <c r="AN540" s="25"/>
      <c r="AO540" s="25">
        <v>7</v>
      </c>
      <c r="AP540" s="34">
        <v>42577</v>
      </c>
      <c r="AQ540" s="34">
        <v>42573</v>
      </c>
      <c r="AR540" s="46"/>
      <c r="AS540" s="25"/>
      <c r="AT540" s="25" t="s">
        <v>15</v>
      </c>
      <c r="AU540" s="25"/>
      <c r="AV540" s="82"/>
      <c r="AW540" s="82"/>
      <c r="AX540" s="82"/>
      <c r="AY540" s="82"/>
      <c r="AZ540" s="82"/>
      <c r="BA540" s="82"/>
      <c r="BB540" s="82"/>
      <c r="BC540" s="82"/>
      <c r="BD540" s="82"/>
      <c r="BE540" s="82"/>
      <c r="BF540" s="82"/>
      <c r="BG540" s="82"/>
      <c r="BH540" s="82"/>
      <c r="BI540" s="82"/>
      <c r="BJ540" s="82"/>
      <c r="BK540" s="82"/>
      <c r="BL540" s="82"/>
      <c r="BM540" s="82"/>
      <c r="BN540" s="82"/>
      <c r="BO540" s="82"/>
      <c r="BP540" s="82"/>
      <c r="BQ540" s="82"/>
      <c r="BR540" s="82"/>
      <c r="BS540" s="82"/>
      <c r="BT540" s="82"/>
      <c r="BU540" s="82"/>
      <c r="BV540" s="82"/>
      <c r="BW540" s="82"/>
      <c r="BX540" s="82"/>
      <c r="BY540" s="82"/>
      <c r="BZ540" s="82"/>
      <c r="CA540" s="82"/>
      <c r="CB540" s="82"/>
      <c r="CC540" s="82"/>
      <c r="CD540" s="82"/>
      <c r="CE540" s="82"/>
      <c r="CF540" s="82"/>
      <c r="CG540" s="82"/>
      <c r="CH540" s="82"/>
    </row>
    <row r="541" spans="1:86" s="62" customFormat="1">
      <c r="A541" s="25" t="s">
        <v>12025</v>
      </c>
      <c r="B541" s="25">
        <v>403190</v>
      </c>
      <c r="C541" s="25"/>
      <c r="D541" s="25" t="s">
        <v>101</v>
      </c>
      <c r="E541" s="25"/>
      <c r="F541" s="25"/>
      <c r="G541" s="25" t="s">
        <v>10138</v>
      </c>
      <c r="H541" s="25" t="s">
        <v>3870</v>
      </c>
      <c r="I541" s="25"/>
      <c r="J541" s="25"/>
      <c r="K541" s="25"/>
      <c r="L541" s="25"/>
      <c r="M541" s="25"/>
      <c r="N541" s="25"/>
      <c r="O541" s="25"/>
      <c r="P541" s="25"/>
      <c r="Q541" s="25"/>
      <c r="R541" s="25"/>
      <c r="S541" s="55" t="s">
        <v>61</v>
      </c>
      <c r="T541" s="25"/>
      <c r="U541" s="25"/>
      <c r="V541" s="55" t="s">
        <v>4150</v>
      </c>
      <c r="W541" s="25"/>
      <c r="X541" s="25"/>
      <c r="Y541" s="25"/>
      <c r="Z541" s="25"/>
      <c r="AA541" s="25"/>
      <c r="AB541" s="25"/>
      <c r="AC541" s="25"/>
      <c r="AD541" s="25"/>
      <c r="AE541" s="25"/>
      <c r="AF541" s="25" t="s">
        <v>12026</v>
      </c>
      <c r="AG541" s="25" t="str">
        <f>CONCATENATE(W541," ",X541," ",Y541," ",Z541," ",AA541," ",AB541," ",AC541," ",AD541," ",AE541," ",AF541)</f>
        <v xml:space="preserve">         Cll 40 aa sur # 30-99 al frente</v>
      </c>
      <c r="AH541" s="25" t="s">
        <v>11764</v>
      </c>
      <c r="AI541" s="25" t="s">
        <v>61</v>
      </c>
      <c r="AJ541" s="25" t="s">
        <v>3675</v>
      </c>
      <c r="AK541" s="25"/>
      <c r="AL541" s="25"/>
      <c r="AM541" s="25"/>
      <c r="AN541" s="25"/>
      <c r="AO541" s="25">
        <v>6</v>
      </c>
      <c r="AP541" s="34">
        <v>42578</v>
      </c>
      <c r="AQ541" s="34">
        <v>42573</v>
      </c>
      <c r="AR541" s="46"/>
      <c r="AS541" s="25"/>
      <c r="AT541" s="25" t="s">
        <v>15</v>
      </c>
      <c r="AU541" s="25"/>
      <c r="AV541" s="82"/>
      <c r="AW541" s="82"/>
      <c r="AX541" s="82"/>
      <c r="AY541" s="82"/>
      <c r="AZ541" s="82"/>
      <c r="BA541" s="82"/>
      <c r="BB541" s="82"/>
      <c r="BC541" s="82"/>
      <c r="BD541" s="82"/>
      <c r="BE541" s="82"/>
      <c r="BF541" s="82"/>
      <c r="BG541" s="82"/>
      <c r="BH541" s="82"/>
      <c r="BI541" s="82"/>
      <c r="BJ541" s="82"/>
      <c r="BK541" s="82"/>
      <c r="BL541" s="82"/>
      <c r="BM541" s="82"/>
      <c r="BN541" s="82"/>
      <c r="BO541" s="82"/>
      <c r="BP541" s="82"/>
      <c r="BQ541" s="82"/>
      <c r="BR541" s="82"/>
      <c r="BS541" s="82"/>
      <c r="BT541" s="82"/>
      <c r="BU541" s="82"/>
      <c r="BV541" s="82"/>
      <c r="BW541" s="82"/>
      <c r="BX541" s="82"/>
      <c r="BY541" s="82"/>
      <c r="BZ541" s="82"/>
      <c r="CA541" s="82"/>
      <c r="CB541" s="82"/>
      <c r="CC541" s="82"/>
      <c r="CD541" s="82"/>
      <c r="CE541" s="82"/>
      <c r="CF541" s="82"/>
      <c r="CG541" s="82"/>
      <c r="CH541" s="82"/>
    </row>
    <row r="542" spans="1:86" s="62" customFormat="1">
      <c r="A542" s="25" t="s">
        <v>12027</v>
      </c>
      <c r="B542" s="25">
        <v>402843</v>
      </c>
      <c r="C542" s="25"/>
      <c r="D542" s="25" t="s">
        <v>101</v>
      </c>
      <c r="E542" s="25"/>
      <c r="F542" s="25"/>
      <c r="G542" s="25" t="s">
        <v>12028</v>
      </c>
      <c r="H542" s="25" t="s">
        <v>3366</v>
      </c>
      <c r="I542" s="25"/>
      <c r="J542" s="25"/>
      <c r="K542" s="25"/>
      <c r="L542" s="25"/>
      <c r="M542" s="25"/>
      <c r="N542" s="25"/>
      <c r="O542" s="25"/>
      <c r="P542" s="25"/>
      <c r="Q542" s="25"/>
      <c r="R542" s="25" t="s">
        <v>12029</v>
      </c>
      <c r="S542" s="55" t="s">
        <v>12030</v>
      </c>
      <c r="T542" s="25" t="s">
        <v>61</v>
      </c>
      <c r="U542" s="25" t="s">
        <v>61</v>
      </c>
      <c r="V542" s="25" t="s">
        <v>12031</v>
      </c>
      <c r="W542" s="25" t="s">
        <v>63</v>
      </c>
      <c r="X542" s="25">
        <v>43</v>
      </c>
      <c r="Y542" s="25" t="s">
        <v>83</v>
      </c>
      <c r="Z542" s="25" t="s">
        <v>66</v>
      </c>
      <c r="AA542" s="25">
        <v>34</v>
      </c>
      <c r="AB542" s="25"/>
      <c r="AC542" s="25">
        <v>28</v>
      </c>
      <c r="AD542" s="25"/>
      <c r="AE542" s="25"/>
      <c r="AF542" s="25" t="s">
        <v>12032</v>
      </c>
      <c r="AG542" s="25" t="s">
        <v>12033</v>
      </c>
      <c r="AH542" s="25" t="s">
        <v>12034</v>
      </c>
      <c r="AI542" s="25">
        <v>3023088</v>
      </c>
      <c r="AJ542" s="25"/>
      <c r="AK542" s="25"/>
      <c r="AL542" s="25"/>
      <c r="AM542" s="25"/>
      <c r="AN542" s="25"/>
      <c r="AO542" s="25">
        <v>9</v>
      </c>
      <c r="AP542" s="34">
        <v>42577</v>
      </c>
      <c r="AQ542" s="34">
        <v>42572</v>
      </c>
      <c r="AR542" s="46"/>
      <c r="AS542" s="25"/>
      <c r="AT542" s="25" t="s">
        <v>15</v>
      </c>
      <c r="AU542" s="25"/>
      <c r="AV542" s="82"/>
      <c r="AW542" s="82"/>
      <c r="AX542" s="82"/>
      <c r="AY542" s="82"/>
      <c r="AZ542" s="82"/>
      <c r="BA542" s="82"/>
      <c r="BB542" s="82"/>
      <c r="BC542" s="82"/>
      <c r="BD542" s="82"/>
      <c r="BE542" s="82"/>
      <c r="BF542" s="82"/>
      <c r="BG542" s="82"/>
      <c r="BH542" s="82"/>
      <c r="BI542" s="82"/>
      <c r="BJ542" s="82"/>
      <c r="BK542" s="82"/>
      <c r="BL542" s="82"/>
      <c r="BM542" s="82"/>
      <c r="BN542" s="82"/>
      <c r="BO542" s="82"/>
      <c r="BP542" s="82"/>
      <c r="BQ542" s="82"/>
      <c r="BR542" s="82"/>
      <c r="BS542" s="82"/>
      <c r="BT542" s="82"/>
      <c r="BU542" s="82"/>
      <c r="BV542" s="82"/>
      <c r="BW542" s="82"/>
      <c r="BX542" s="82"/>
      <c r="BY542" s="82"/>
      <c r="BZ542" s="82"/>
      <c r="CA542" s="82"/>
      <c r="CB542" s="82"/>
      <c r="CC542" s="82"/>
      <c r="CD542" s="82"/>
      <c r="CE542" s="82"/>
      <c r="CF542" s="82"/>
      <c r="CG542" s="82"/>
      <c r="CH542" s="82"/>
    </row>
    <row r="543" spans="1:86" s="62" customFormat="1">
      <c r="A543" s="25" t="s">
        <v>12035</v>
      </c>
      <c r="B543" s="25">
        <v>401837</v>
      </c>
      <c r="C543" s="25" t="s">
        <v>3591</v>
      </c>
      <c r="D543" s="25"/>
      <c r="E543" s="25"/>
      <c r="F543" s="25"/>
      <c r="G543" s="25" t="s">
        <v>12036</v>
      </c>
      <c r="H543" s="25" t="s">
        <v>3366</v>
      </c>
      <c r="I543" s="25"/>
      <c r="J543" s="25"/>
      <c r="K543" s="25"/>
      <c r="L543" s="25"/>
      <c r="M543" s="25"/>
      <c r="N543" s="25"/>
      <c r="O543" s="25"/>
      <c r="P543" s="25"/>
      <c r="Q543" s="25"/>
      <c r="R543" s="25"/>
      <c r="S543" s="55" t="s">
        <v>61</v>
      </c>
      <c r="T543" s="25" t="s">
        <v>61</v>
      </c>
      <c r="U543" s="25" t="s">
        <v>61</v>
      </c>
      <c r="V543" s="55" t="s">
        <v>12037</v>
      </c>
      <c r="W543" s="25"/>
      <c r="X543" s="25"/>
      <c r="Y543" s="25"/>
      <c r="Z543" s="25"/>
      <c r="AA543" s="25"/>
      <c r="AB543" s="25"/>
      <c r="AC543" s="25"/>
      <c r="AD543" s="25"/>
      <c r="AE543" s="25"/>
      <c r="AF543" s="25" t="s">
        <v>10793</v>
      </c>
      <c r="AG543" s="25" t="str">
        <f>CONCATENATE(W543," ",X543," ",Y543," ",Z543," ",AA543," ",AB543," ",AC543," ",AD543," ",AE543," ",AF543)</f>
        <v xml:space="preserve">         loma el escobero</v>
      </c>
      <c r="AH543" s="25" t="s">
        <v>11764</v>
      </c>
      <c r="AI543" s="25" t="s">
        <v>61</v>
      </c>
      <c r="AJ543" s="25" t="s">
        <v>347</v>
      </c>
      <c r="AK543" s="25"/>
      <c r="AL543" s="25"/>
      <c r="AM543" s="25"/>
      <c r="AN543" s="25"/>
      <c r="AO543" s="25">
        <v>10</v>
      </c>
      <c r="AP543" s="34">
        <v>42578</v>
      </c>
      <c r="AQ543" s="34">
        <v>42621</v>
      </c>
      <c r="AR543" s="46"/>
      <c r="AS543" s="25"/>
      <c r="AT543" s="25" t="s">
        <v>15</v>
      </c>
      <c r="AU543" s="25"/>
      <c r="AV543" s="82"/>
      <c r="AW543" s="82"/>
      <c r="AX543" s="82"/>
      <c r="AY543" s="82"/>
      <c r="AZ543" s="82"/>
      <c r="BA543" s="82"/>
      <c r="BB543" s="82"/>
      <c r="BC543" s="82"/>
      <c r="BD543" s="82"/>
      <c r="BE543" s="82"/>
      <c r="BF543" s="82"/>
      <c r="BG543" s="82"/>
      <c r="BH543" s="82"/>
      <c r="BI543" s="82"/>
      <c r="BJ543" s="82"/>
      <c r="BK543" s="82"/>
      <c r="BL543" s="82"/>
      <c r="BM543" s="82"/>
      <c r="BN543" s="82"/>
      <c r="BO543" s="82"/>
      <c r="BP543" s="82"/>
      <c r="BQ543" s="82"/>
      <c r="BR543" s="82"/>
      <c r="BS543" s="82"/>
      <c r="BT543" s="82"/>
      <c r="BU543" s="82"/>
      <c r="BV543" s="82"/>
      <c r="BW543" s="82"/>
      <c r="BX543" s="82"/>
      <c r="BY543" s="82"/>
      <c r="BZ543" s="82"/>
      <c r="CA543" s="82"/>
      <c r="CB543" s="82"/>
      <c r="CC543" s="82"/>
      <c r="CD543" s="82"/>
      <c r="CE543" s="82"/>
      <c r="CF543" s="82"/>
      <c r="CG543" s="82"/>
      <c r="CH543" s="82"/>
    </row>
    <row r="544" spans="1:86" s="62" customFormat="1">
      <c r="A544" s="25" t="s">
        <v>12038</v>
      </c>
      <c r="B544" s="25">
        <v>402836</v>
      </c>
      <c r="C544" s="25"/>
      <c r="D544" s="25" t="s">
        <v>58</v>
      </c>
      <c r="E544" s="25"/>
      <c r="F544" s="25"/>
      <c r="G544" s="25" t="s">
        <v>10800</v>
      </c>
      <c r="H544" s="25" t="s">
        <v>3366</v>
      </c>
      <c r="I544" s="25"/>
      <c r="J544" s="25"/>
      <c r="K544" s="25"/>
      <c r="L544" s="25"/>
      <c r="M544" s="25"/>
      <c r="N544" s="25"/>
      <c r="O544" s="25"/>
      <c r="P544" s="25"/>
      <c r="Q544" s="25"/>
      <c r="R544" s="25" t="s">
        <v>11969</v>
      </c>
      <c r="S544" s="55" t="s">
        <v>12039</v>
      </c>
      <c r="T544" s="25" t="s">
        <v>61</v>
      </c>
      <c r="U544" s="25" t="s">
        <v>61</v>
      </c>
      <c r="V544" s="25" t="s">
        <v>12040</v>
      </c>
      <c r="W544" s="25" t="s">
        <v>146</v>
      </c>
      <c r="X544" s="25">
        <v>35</v>
      </c>
      <c r="Y544" s="25" t="s">
        <v>83</v>
      </c>
      <c r="Z544" s="25"/>
      <c r="AA544" s="25">
        <v>32</v>
      </c>
      <c r="AB544" s="25"/>
      <c r="AC544" s="25">
        <v>60</v>
      </c>
      <c r="AD544" s="25"/>
      <c r="AE544" s="25"/>
      <c r="AF544" s="25" t="s">
        <v>11969</v>
      </c>
      <c r="AG544" s="25" t="s">
        <v>12041</v>
      </c>
      <c r="AH544" s="25"/>
      <c r="AI544" s="25"/>
      <c r="AJ544" s="25"/>
      <c r="AK544" s="25"/>
      <c r="AL544" s="25"/>
      <c r="AM544" s="25"/>
      <c r="AN544" s="25"/>
      <c r="AO544" s="25">
        <v>9</v>
      </c>
      <c r="AP544" s="34">
        <v>42577</v>
      </c>
      <c r="AQ544" s="34">
        <v>42576</v>
      </c>
      <c r="AR544" s="46"/>
      <c r="AS544" s="25"/>
      <c r="AT544" s="25" t="s">
        <v>15</v>
      </c>
      <c r="AU544" s="25"/>
      <c r="AV544" s="82"/>
      <c r="AW544" s="82"/>
      <c r="AX544" s="82"/>
      <c r="AY544" s="82"/>
      <c r="AZ544" s="82"/>
      <c r="BA544" s="82"/>
      <c r="BB544" s="82"/>
      <c r="BC544" s="82"/>
      <c r="BD544" s="82"/>
      <c r="BE544" s="82"/>
      <c r="BF544" s="82"/>
      <c r="BG544" s="82"/>
      <c r="BH544" s="82"/>
      <c r="BI544" s="82"/>
      <c r="BJ544" s="82"/>
      <c r="BK544" s="82"/>
      <c r="BL544" s="82"/>
      <c r="BM544" s="82"/>
      <c r="BN544" s="82"/>
      <c r="BO544" s="82"/>
      <c r="BP544" s="82"/>
      <c r="BQ544" s="82"/>
      <c r="BR544" s="82"/>
      <c r="BS544" s="82"/>
      <c r="BT544" s="82"/>
      <c r="BU544" s="82"/>
      <c r="BV544" s="82"/>
      <c r="BW544" s="82"/>
      <c r="BX544" s="82"/>
      <c r="BY544" s="82"/>
      <c r="BZ544" s="82"/>
      <c r="CA544" s="82"/>
      <c r="CB544" s="82"/>
      <c r="CC544" s="82"/>
      <c r="CD544" s="82"/>
      <c r="CE544" s="82"/>
      <c r="CF544" s="82"/>
      <c r="CG544" s="82"/>
      <c r="CH544" s="82"/>
    </row>
    <row r="545" spans="1:86" s="62" customFormat="1">
      <c r="A545" s="25" t="s">
        <v>12042</v>
      </c>
      <c r="B545" s="25">
        <v>402832</v>
      </c>
      <c r="C545" s="25"/>
      <c r="D545" s="25" t="s">
        <v>58</v>
      </c>
      <c r="E545" s="25"/>
      <c r="F545" s="25"/>
      <c r="G545" s="25" t="s">
        <v>12043</v>
      </c>
      <c r="H545" s="25" t="s">
        <v>6341</v>
      </c>
      <c r="I545" s="25"/>
      <c r="J545" s="25"/>
      <c r="K545" s="25"/>
      <c r="L545" s="25"/>
      <c r="M545" s="25"/>
      <c r="N545" s="25"/>
      <c r="O545" s="25"/>
      <c r="P545" s="25"/>
      <c r="Q545" s="25"/>
      <c r="R545" s="25" t="s">
        <v>12044</v>
      </c>
      <c r="S545" s="55"/>
      <c r="T545" s="25" t="s">
        <v>61</v>
      </c>
      <c r="U545" s="25" t="s">
        <v>61</v>
      </c>
      <c r="V545" s="25" t="s">
        <v>12045</v>
      </c>
      <c r="W545" s="25" t="s">
        <v>80</v>
      </c>
      <c r="X545" s="25">
        <v>45</v>
      </c>
      <c r="Y545" s="25" t="s">
        <v>83</v>
      </c>
      <c r="Z545" s="25" t="s">
        <v>66</v>
      </c>
      <c r="AA545" s="25">
        <v>39</v>
      </c>
      <c r="AB545" s="25" t="s">
        <v>104</v>
      </c>
      <c r="AC545" s="25">
        <v>22</v>
      </c>
      <c r="AD545" s="25"/>
      <c r="AE545" s="25"/>
      <c r="AF545" s="25" t="s">
        <v>12046</v>
      </c>
      <c r="AG545" s="25" t="s">
        <v>12047</v>
      </c>
      <c r="AH545" s="25" t="s">
        <v>11764</v>
      </c>
      <c r="AI545" s="25" t="s">
        <v>61</v>
      </c>
      <c r="AJ545" s="25"/>
      <c r="AK545" s="25"/>
      <c r="AL545" s="25"/>
      <c r="AM545" s="25"/>
      <c r="AN545" s="25"/>
      <c r="AO545" s="25">
        <v>7</v>
      </c>
      <c r="AP545" s="34">
        <v>42577</v>
      </c>
      <c r="AQ545" s="34">
        <v>42576</v>
      </c>
      <c r="AR545" s="46"/>
      <c r="AS545" s="25"/>
      <c r="AT545" s="25" t="s">
        <v>15</v>
      </c>
      <c r="AU545" s="25"/>
      <c r="AV545" s="82"/>
      <c r="AW545" s="82"/>
      <c r="AX545" s="82"/>
      <c r="AY545" s="82"/>
      <c r="AZ545" s="82"/>
      <c r="BA545" s="82"/>
      <c r="BB545" s="82"/>
      <c r="BC545" s="82"/>
      <c r="BD545" s="82"/>
      <c r="BE545" s="82"/>
      <c r="BF545" s="82"/>
      <c r="BG545" s="82"/>
      <c r="BH545" s="82"/>
      <c r="BI545" s="82"/>
      <c r="BJ545" s="82"/>
      <c r="BK545" s="82"/>
      <c r="BL545" s="82"/>
      <c r="BM545" s="82"/>
      <c r="BN545" s="82"/>
      <c r="BO545" s="82"/>
      <c r="BP545" s="82"/>
      <c r="BQ545" s="82"/>
      <c r="BR545" s="82"/>
      <c r="BS545" s="82"/>
      <c r="BT545" s="82"/>
      <c r="BU545" s="82"/>
      <c r="BV545" s="82"/>
      <c r="BW545" s="82"/>
      <c r="BX545" s="82"/>
      <c r="BY545" s="82"/>
      <c r="BZ545" s="82"/>
      <c r="CA545" s="82"/>
      <c r="CB545" s="82"/>
      <c r="CC545" s="82"/>
      <c r="CD545" s="82"/>
      <c r="CE545" s="82"/>
      <c r="CF545" s="82"/>
      <c r="CG545" s="82"/>
      <c r="CH545" s="82"/>
    </row>
    <row r="546" spans="1:86" s="62" customFormat="1">
      <c r="A546" s="25" t="s">
        <v>12042</v>
      </c>
      <c r="B546" s="43" t="s">
        <v>12048</v>
      </c>
      <c r="C546" s="25" t="s">
        <v>3686</v>
      </c>
      <c r="D546" s="25"/>
      <c r="E546" s="25"/>
      <c r="F546" s="25"/>
      <c r="G546" s="25" t="s">
        <v>12049</v>
      </c>
      <c r="H546" s="25" t="s">
        <v>3366</v>
      </c>
      <c r="I546" s="25"/>
      <c r="J546" s="25"/>
      <c r="K546" s="25"/>
      <c r="L546" s="25"/>
      <c r="M546" s="25"/>
      <c r="N546" s="25"/>
      <c r="O546" s="25"/>
      <c r="P546" s="25"/>
      <c r="Q546" s="25"/>
      <c r="R546" s="25"/>
      <c r="S546" s="25"/>
      <c r="T546" s="25"/>
      <c r="U546" s="25"/>
      <c r="V546" s="55" t="s">
        <v>12050</v>
      </c>
      <c r="W546" s="25"/>
      <c r="X546" s="25"/>
      <c r="Y546" s="25"/>
      <c r="Z546" s="25"/>
      <c r="AA546" s="25"/>
      <c r="AB546" s="25"/>
      <c r="AC546" s="25"/>
      <c r="AD546" s="25"/>
      <c r="AE546" s="25"/>
      <c r="AF546" s="25" t="s">
        <v>10680</v>
      </c>
      <c r="AG546" s="25" t="str">
        <f>CONCATENATE(W546," ",X546," ",Y546," ",Z546," ",AA546," ",AB546," ",AC546," ",AD546," ",AE546," ",AF546)</f>
        <v xml:space="preserve">         el vallano</v>
      </c>
      <c r="AH546" s="25" t="s">
        <v>11764</v>
      </c>
      <c r="AI546" s="25" t="s">
        <v>61</v>
      </c>
      <c r="AJ546" s="25" t="s">
        <v>191</v>
      </c>
      <c r="AK546" s="25"/>
      <c r="AL546" s="25"/>
      <c r="AM546" s="25"/>
      <c r="AN546" s="25"/>
      <c r="AO546" s="25">
        <v>11</v>
      </c>
      <c r="AP546" s="34">
        <v>42578</v>
      </c>
      <c r="AQ546" s="34">
        <v>42534</v>
      </c>
      <c r="AR546" s="46"/>
      <c r="AS546" s="25"/>
      <c r="AT546" s="25" t="s">
        <v>15</v>
      </c>
      <c r="AU546" s="25"/>
      <c r="AV546" s="82"/>
      <c r="AW546" s="82"/>
      <c r="AX546" s="82"/>
      <c r="AY546" s="82"/>
      <c r="AZ546" s="82"/>
      <c r="BA546" s="82"/>
      <c r="BB546" s="82"/>
      <c r="BC546" s="82"/>
      <c r="BD546" s="82"/>
      <c r="BE546" s="82"/>
      <c r="BF546" s="82"/>
      <c r="BG546" s="82"/>
      <c r="BH546" s="82"/>
      <c r="BI546" s="82"/>
      <c r="BJ546" s="82"/>
      <c r="BK546" s="82"/>
      <c r="BL546" s="82"/>
      <c r="BM546" s="82"/>
      <c r="BN546" s="82"/>
      <c r="BO546" s="82"/>
      <c r="BP546" s="82"/>
      <c r="BQ546" s="82"/>
      <c r="BR546" s="82"/>
      <c r="BS546" s="82"/>
      <c r="BT546" s="82"/>
      <c r="BU546" s="82"/>
      <c r="BV546" s="82"/>
      <c r="BW546" s="82"/>
      <c r="BX546" s="82"/>
      <c r="BY546" s="82"/>
      <c r="BZ546" s="82"/>
      <c r="CA546" s="82"/>
      <c r="CB546" s="82"/>
      <c r="CC546" s="82"/>
      <c r="CD546" s="82"/>
      <c r="CE546" s="82"/>
      <c r="CF546" s="82"/>
      <c r="CG546" s="82"/>
      <c r="CH546" s="82"/>
    </row>
    <row r="547" spans="1:86" s="62" customFormat="1">
      <c r="A547" s="25" t="s">
        <v>12051</v>
      </c>
      <c r="B547" s="25">
        <v>388130</v>
      </c>
      <c r="C547" s="25"/>
      <c r="D547" s="25" t="s">
        <v>101</v>
      </c>
      <c r="E547" s="25"/>
      <c r="F547" s="25"/>
      <c r="G547" s="25" t="s">
        <v>11626</v>
      </c>
      <c r="H547" s="25" t="s">
        <v>3366</v>
      </c>
      <c r="I547" s="25"/>
      <c r="J547" s="25"/>
      <c r="K547" s="25"/>
      <c r="L547" s="25"/>
      <c r="M547" s="25"/>
      <c r="N547" s="25"/>
      <c r="O547" s="25"/>
      <c r="P547" s="25"/>
      <c r="Q547" s="25"/>
      <c r="R547" s="25" t="s">
        <v>9349</v>
      </c>
      <c r="S547" s="55"/>
      <c r="T547" s="25" t="s">
        <v>61</v>
      </c>
      <c r="U547" s="25" t="s">
        <v>61</v>
      </c>
      <c r="V547" s="25" t="s">
        <v>12052</v>
      </c>
      <c r="W547" s="25" t="s">
        <v>80</v>
      </c>
      <c r="X547" s="25">
        <v>41</v>
      </c>
      <c r="Y547" s="25"/>
      <c r="Z547" s="25" t="s">
        <v>66</v>
      </c>
      <c r="AA547" s="25">
        <v>32</v>
      </c>
      <c r="AB547" s="25"/>
      <c r="AC547" s="25">
        <v>14</v>
      </c>
      <c r="AD547" s="25"/>
      <c r="AE547" s="25"/>
      <c r="AF547" s="25" t="s">
        <v>12053</v>
      </c>
      <c r="AG547" s="25" t="s">
        <v>12054</v>
      </c>
      <c r="AH547" s="25" t="s">
        <v>11764</v>
      </c>
      <c r="AI547" s="25" t="s">
        <v>61</v>
      </c>
      <c r="AJ547" s="25" t="s">
        <v>322</v>
      </c>
      <c r="AK547" s="25"/>
      <c r="AL547" s="25"/>
      <c r="AM547" s="25"/>
      <c r="AN547" s="25"/>
      <c r="AO547" s="25">
        <v>6</v>
      </c>
      <c r="AP547" s="34">
        <v>42577</v>
      </c>
      <c r="AQ547" s="34">
        <v>42510</v>
      </c>
      <c r="AR547" s="46"/>
      <c r="AS547" s="25"/>
      <c r="AT547" s="25" t="s">
        <v>15</v>
      </c>
      <c r="AU547" s="25"/>
      <c r="AV547" s="82"/>
      <c r="AW547" s="82"/>
      <c r="AX547" s="82"/>
      <c r="AY547" s="82"/>
      <c r="AZ547" s="82"/>
      <c r="BA547" s="82"/>
      <c r="BB547" s="82"/>
      <c r="BC547" s="82"/>
      <c r="BD547" s="82"/>
      <c r="BE547" s="82"/>
      <c r="BF547" s="82"/>
      <c r="BG547" s="82"/>
      <c r="BH547" s="82"/>
      <c r="BI547" s="82"/>
      <c r="BJ547" s="82"/>
      <c r="BK547" s="82"/>
      <c r="BL547" s="82"/>
      <c r="BM547" s="82"/>
      <c r="BN547" s="82"/>
      <c r="BO547" s="82"/>
      <c r="BP547" s="82"/>
      <c r="BQ547" s="82"/>
      <c r="BR547" s="82"/>
      <c r="BS547" s="82"/>
      <c r="BT547" s="82"/>
      <c r="BU547" s="82"/>
      <c r="BV547" s="82"/>
      <c r="BW547" s="82"/>
      <c r="BX547" s="82"/>
      <c r="BY547" s="82"/>
      <c r="BZ547" s="82"/>
      <c r="CA547" s="82"/>
      <c r="CB547" s="82"/>
      <c r="CC547" s="82"/>
      <c r="CD547" s="82"/>
      <c r="CE547" s="82"/>
      <c r="CF547" s="82"/>
      <c r="CG547" s="82"/>
      <c r="CH547" s="82"/>
    </row>
    <row r="548" spans="1:86" s="62" customFormat="1">
      <c r="A548" s="25" t="s">
        <v>12055</v>
      </c>
      <c r="B548" s="25">
        <v>388129</v>
      </c>
      <c r="C548" s="25"/>
      <c r="D548" s="25" t="s">
        <v>3934</v>
      </c>
      <c r="E548" s="25"/>
      <c r="F548" s="25"/>
      <c r="G548" s="25" t="s">
        <v>12056</v>
      </c>
      <c r="H548" s="25" t="s">
        <v>12057</v>
      </c>
      <c r="I548" s="25" t="s">
        <v>80</v>
      </c>
      <c r="J548" s="25">
        <v>48</v>
      </c>
      <c r="K548" s="25" t="s">
        <v>72</v>
      </c>
      <c r="L548" s="25" t="s">
        <v>66</v>
      </c>
      <c r="M548" s="25">
        <v>40</v>
      </c>
      <c r="N548" s="25"/>
      <c r="O548" s="25">
        <v>55</v>
      </c>
      <c r="P548" s="25"/>
      <c r="Q548" s="25"/>
      <c r="R548" s="25" t="s">
        <v>10742</v>
      </c>
      <c r="S548" s="55" t="s">
        <v>12058</v>
      </c>
      <c r="T548" s="25">
        <v>17167290</v>
      </c>
      <c r="U548" s="25">
        <v>3135061715</v>
      </c>
      <c r="V548" s="25" t="s">
        <v>12059</v>
      </c>
      <c r="W548" s="25"/>
      <c r="X548" s="25"/>
      <c r="Y548" s="25"/>
      <c r="Z548" s="25"/>
      <c r="AA548" s="25"/>
      <c r="AB548" s="25"/>
      <c r="AC548" s="25"/>
      <c r="AD548" s="25"/>
      <c r="AE548" s="25"/>
      <c r="AF548" s="25" t="s">
        <v>12060</v>
      </c>
      <c r="AG548" s="25" t="s">
        <v>11770</v>
      </c>
      <c r="AH548" s="25" t="s">
        <v>11764</v>
      </c>
      <c r="AI548" s="25" t="s">
        <v>61</v>
      </c>
      <c r="AJ548" s="25"/>
      <c r="AK548" s="25"/>
      <c r="AL548" s="25"/>
      <c r="AM548" s="25"/>
      <c r="AN548" s="25"/>
      <c r="AO548" s="25">
        <v>7</v>
      </c>
      <c r="AP548" s="34">
        <v>42577</v>
      </c>
      <c r="AQ548" s="34">
        <v>42563</v>
      </c>
      <c r="AR548" s="46"/>
      <c r="AS548" s="25"/>
      <c r="AT548" s="25" t="s">
        <v>15</v>
      </c>
      <c r="AU548" s="25"/>
      <c r="AV548" s="82"/>
      <c r="AW548" s="82"/>
      <c r="AX548" s="82"/>
      <c r="AY548" s="82"/>
      <c r="AZ548" s="82"/>
      <c r="BA548" s="82"/>
      <c r="BB548" s="82"/>
      <c r="BC548" s="82"/>
      <c r="BD548" s="82"/>
      <c r="BE548" s="82"/>
      <c r="BF548" s="82"/>
      <c r="BG548" s="82"/>
      <c r="BH548" s="82"/>
      <c r="BI548" s="82"/>
      <c r="BJ548" s="82"/>
      <c r="BK548" s="82"/>
      <c r="BL548" s="82"/>
      <c r="BM548" s="82"/>
      <c r="BN548" s="82"/>
      <c r="BO548" s="82"/>
      <c r="BP548" s="82"/>
      <c r="BQ548" s="82"/>
      <c r="BR548" s="82"/>
      <c r="BS548" s="82"/>
      <c r="BT548" s="82"/>
      <c r="BU548" s="82"/>
      <c r="BV548" s="82"/>
      <c r="BW548" s="82"/>
      <c r="BX548" s="82"/>
      <c r="BY548" s="82"/>
      <c r="BZ548" s="82"/>
      <c r="CA548" s="82"/>
      <c r="CB548" s="82"/>
      <c r="CC548" s="82"/>
      <c r="CD548" s="82"/>
      <c r="CE548" s="82"/>
      <c r="CF548" s="82"/>
      <c r="CG548" s="82"/>
      <c r="CH548" s="82"/>
    </row>
    <row r="549" spans="1:86" s="62" customFormat="1">
      <c r="A549" s="25" t="s">
        <v>12061</v>
      </c>
      <c r="B549" s="25">
        <v>385686</v>
      </c>
      <c r="C549" s="25"/>
      <c r="D549" s="25" t="s">
        <v>101</v>
      </c>
      <c r="E549" s="25"/>
      <c r="F549" s="25"/>
      <c r="G549" s="25" t="s">
        <v>12062</v>
      </c>
      <c r="H549" s="25" t="s">
        <v>3366</v>
      </c>
      <c r="I549" s="25"/>
      <c r="J549" s="25"/>
      <c r="K549" s="25"/>
      <c r="L549" s="25"/>
      <c r="M549" s="25"/>
      <c r="N549" s="25"/>
      <c r="O549" s="25"/>
      <c r="P549" s="25"/>
      <c r="Q549" s="25"/>
      <c r="R549" s="25"/>
      <c r="S549" s="55" t="s">
        <v>11871</v>
      </c>
      <c r="T549" s="25" t="s">
        <v>61</v>
      </c>
      <c r="U549" s="25" t="s">
        <v>61</v>
      </c>
      <c r="V549" s="25" t="s">
        <v>12063</v>
      </c>
      <c r="W549" s="25"/>
      <c r="X549" s="25"/>
      <c r="Y549" s="25"/>
      <c r="Z549" s="25"/>
      <c r="AA549" s="25"/>
      <c r="AB549" s="25"/>
      <c r="AC549" s="25"/>
      <c r="AD549" s="25"/>
      <c r="AE549" s="25"/>
      <c r="AF549" s="25" t="s">
        <v>12064</v>
      </c>
      <c r="AG549" s="25" t="s">
        <v>12065</v>
      </c>
      <c r="AH549" s="25">
        <v>15447528</v>
      </c>
      <c r="AI549" s="25">
        <v>5382976</v>
      </c>
      <c r="AJ549" s="25" t="s">
        <v>998</v>
      </c>
      <c r="AK549" s="25"/>
      <c r="AL549" s="25"/>
      <c r="AM549" s="25"/>
      <c r="AN549" s="25"/>
      <c r="AO549" s="25">
        <v>13</v>
      </c>
      <c r="AP549" s="34">
        <v>42577</v>
      </c>
      <c r="AQ549" s="34">
        <v>42415</v>
      </c>
      <c r="AR549" s="46"/>
      <c r="AS549" s="25"/>
      <c r="AT549" s="25" t="s">
        <v>15</v>
      </c>
      <c r="AU549" s="25"/>
      <c r="AV549" s="82"/>
      <c r="AW549" s="82"/>
      <c r="AX549" s="82"/>
      <c r="AY549" s="82"/>
      <c r="AZ549" s="82"/>
      <c r="BA549" s="82"/>
      <c r="BB549" s="82"/>
      <c r="BC549" s="82"/>
      <c r="BD549" s="82"/>
      <c r="BE549" s="82"/>
      <c r="BF549" s="82"/>
      <c r="BG549" s="82"/>
      <c r="BH549" s="82"/>
      <c r="BI549" s="82"/>
      <c r="BJ549" s="82"/>
      <c r="BK549" s="82"/>
      <c r="BL549" s="82"/>
      <c r="BM549" s="82"/>
      <c r="BN549" s="82"/>
      <c r="BO549" s="82"/>
      <c r="BP549" s="82"/>
      <c r="BQ549" s="82"/>
      <c r="BR549" s="82"/>
      <c r="BS549" s="82"/>
      <c r="BT549" s="82"/>
      <c r="BU549" s="82"/>
      <c r="BV549" s="82"/>
      <c r="BW549" s="82"/>
      <c r="BX549" s="82"/>
      <c r="BY549" s="82"/>
      <c r="BZ549" s="82"/>
      <c r="CA549" s="82"/>
      <c r="CB549" s="82"/>
      <c r="CC549" s="82"/>
      <c r="CD549" s="82"/>
      <c r="CE549" s="82"/>
      <c r="CF549" s="82"/>
      <c r="CG549" s="82"/>
      <c r="CH549" s="82"/>
    </row>
    <row r="550" spans="1:86" s="62" customFormat="1">
      <c r="A550" s="25" t="s">
        <v>12061</v>
      </c>
      <c r="B550" s="25">
        <v>401648</v>
      </c>
      <c r="C550" s="25"/>
      <c r="D550" s="25" t="s">
        <v>58</v>
      </c>
      <c r="E550" s="25"/>
      <c r="F550" s="25"/>
      <c r="G550" s="25" t="s">
        <v>12066</v>
      </c>
      <c r="H550" s="25" t="s">
        <v>6794</v>
      </c>
      <c r="I550" s="25"/>
      <c r="J550" s="25"/>
      <c r="K550" s="25"/>
      <c r="L550" s="25"/>
      <c r="M550" s="25"/>
      <c r="N550" s="25"/>
      <c r="O550" s="25"/>
      <c r="P550" s="25"/>
      <c r="Q550" s="25"/>
      <c r="R550" s="25"/>
      <c r="S550" s="25" t="s">
        <v>5138</v>
      </c>
      <c r="T550" s="25">
        <v>3060809</v>
      </c>
      <c r="U550" s="25">
        <v>70092463</v>
      </c>
      <c r="V550" s="55" t="s">
        <v>12067</v>
      </c>
      <c r="W550" s="25" t="s">
        <v>63</v>
      </c>
      <c r="X550" s="25">
        <v>24</v>
      </c>
      <c r="Y550" s="25" t="s">
        <v>81</v>
      </c>
      <c r="Z550" s="25"/>
      <c r="AA550" s="25">
        <v>41</v>
      </c>
      <c r="AB550" s="25"/>
      <c r="AC550" s="25">
        <v>70</v>
      </c>
      <c r="AD550" s="25" t="s">
        <v>66</v>
      </c>
      <c r="AE550" s="25"/>
      <c r="AF550" s="25" t="s">
        <v>12068</v>
      </c>
      <c r="AG550" s="25" t="str">
        <f>CONCATENATE(W550," ",X550," ",Y550," ",Z550," ",AA550," ",AB550," ",AC550," ",AD550," ",AE550," ",AF550)</f>
        <v>KR 24 C  41  70 SUR  torre 2 apto 207</v>
      </c>
      <c r="AH550" s="25" t="s">
        <v>5138</v>
      </c>
      <c r="AI550" s="25" t="s">
        <v>61</v>
      </c>
      <c r="AJ550" s="25" t="s">
        <v>3675</v>
      </c>
      <c r="AK550" s="25"/>
      <c r="AL550" s="25"/>
      <c r="AM550" s="25"/>
      <c r="AN550" s="25"/>
      <c r="AO550" s="25">
        <v>6</v>
      </c>
      <c r="AP550" s="34">
        <v>42578</v>
      </c>
      <c r="AQ550" s="34">
        <v>42563</v>
      </c>
      <c r="AR550" s="46"/>
      <c r="AS550" s="25"/>
      <c r="AT550" s="25" t="s">
        <v>15</v>
      </c>
      <c r="AU550" s="25"/>
      <c r="AV550" s="82"/>
      <c r="AW550" s="82"/>
      <c r="AX550" s="82"/>
      <c r="AY550" s="82"/>
      <c r="AZ550" s="82"/>
      <c r="BA550" s="82"/>
      <c r="BB550" s="82"/>
      <c r="BC550" s="82"/>
      <c r="BD550" s="82"/>
      <c r="BE550" s="82"/>
      <c r="BF550" s="82"/>
      <c r="BG550" s="82"/>
      <c r="BH550" s="82"/>
      <c r="BI550" s="82"/>
      <c r="BJ550" s="82"/>
      <c r="BK550" s="82"/>
      <c r="BL550" s="82"/>
      <c r="BM550" s="82"/>
      <c r="BN550" s="82"/>
      <c r="BO550" s="82"/>
      <c r="BP550" s="82"/>
      <c r="BQ550" s="82"/>
      <c r="BR550" s="82"/>
      <c r="BS550" s="82"/>
      <c r="BT550" s="82"/>
      <c r="BU550" s="82"/>
      <c r="BV550" s="82"/>
      <c r="BW550" s="82"/>
      <c r="BX550" s="82"/>
      <c r="BY550" s="82"/>
      <c r="BZ550" s="82"/>
      <c r="CA550" s="82"/>
      <c r="CB550" s="82"/>
      <c r="CC550" s="82"/>
      <c r="CD550" s="82"/>
      <c r="CE550" s="82"/>
      <c r="CF550" s="82"/>
      <c r="CG550" s="82"/>
      <c r="CH550" s="82"/>
    </row>
    <row r="551" spans="1:86" s="62" customFormat="1">
      <c r="A551" s="25" t="s">
        <v>12069</v>
      </c>
      <c r="B551" s="25">
        <v>402456</v>
      </c>
      <c r="C551" s="25" t="s">
        <v>3686</v>
      </c>
      <c r="D551" s="25"/>
      <c r="E551" s="25"/>
      <c r="F551" s="25"/>
      <c r="G551" s="25" t="s">
        <v>12070</v>
      </c>
      <c r="H551" s="25" t="s">
        <v>3366</v>
      </c>
      <c r="I551" s="25"/>
      <c r="J551" s="25"/>
      <c r="K551" s="25"/>
      <c r="L551" s="25"/>
      <c r="M551" s="25"/>
      <c r="N551" s="25"/>
      <c r="O551" s="25"/>
      <c r="P551" s="25"/>
      <c r="Q551" s="25"/>
      <c r="R551" s="25"/>
      <c r="S551" s="55" t="s">
        <v>12071</v>
      </c>
      <c r="T551" s="25" t="s">
        <v>61</v>
      </c>
      <c r="U551" s="25" t="s">
        <v>61</v>
      </c>
      <c r="V551" s="25" t="s">
        <v>12072</v>
      </c>
      <c r="W551" s="25" t="s">
        <v>80</v>
      </c>
      <c r="X551" s="25">
        <v>27</v>
      </c>
      <c r="Y551" s="25"/>
      <c r="Z551" s="25" t="s">
        <v>66</v>
      </c>
      <c r="AA551" s="25"/>
      <c r="AB551" s="25"/>
      <c r="AC551" s="25"/>
      <c r="AD551" s="25"/>
      <c r="AE551" s="25"/>
      <c r="AF551" s="25" t="s">
        <v>11630</v>
      </c>
      <c r="AG551" s="25" t="s">
        <v>12073</v>
      </c>
      <c r="AH551" s="25" t="s">
        <v>11764</v>
      </c>
      <c r="AI551" s="25" t="s">
        <v>61</v>
      </c>
      <c r="AJ551" s="25" t="s">
        <v>99</v>
      </c>
      <c r="AK551" s="25"/>
      <c r="AL551" s="25"/>
      <c r="AM551" s="25"/>
      <c r="AN551" s="25"/>
      <c r="AO551" s="25">
        <v>4</v>
      </c>
      <c r="AP551" s="34">
        <v>42577</v>
      </c>
      <c r="AQ551" s="34">
        <v>42574</v>
      </c>
      <c r="AR551" s="46"/>
      <c r="AS551" s="25"/>
      <c r="AT551" s="25" t="s">
        <v>15</v>
      </c>
      <c r="AU551" s="25"/>
      <c r="AV551" s="82"/>
      <c r="AW551" s="82"/>
      <c r="AX551" s="82"/>
      <c r="AY551" s="82"/>
      <c r="AZ551" s="82"/>
      <c r="BA551" s="82"/>
      <c r="BB551" s="82"/>
      <c r="BC551" s="82"/>
      <c r="BD551" s="82"/>
      <c r="BE551" s="82"/>
      <c r="BF551" s="82"/>
      <c r="BG551" s="82"/>
      <c r="BH551" s="82"/>
      <c r="BI551" s="82"/>
      <c r="BJ551" s="82"/>
      <c r="BK551" s="82"/>
      <c r="BL551" s="82"/>
      <c r="BM551" s="82"/>
      <c r="BN551" s="82"/>
      <c r="BO551" s="82"/>
      <c r="BP551" s="82"/>
      <c r="BQ551" s="82"/>
      <c r="BR551" s="82"/>
      <c r="BS551" s="82"/>
      <c r="BT551" s="82"/>
      <c r="BU551" s="82"/>
      <c r="BV551" s="82"/>
      <c r="BW551" s="82"/>
      <c r="BX551" s="82"/>
      <c r="BY551" s="82"/>
      <c r="BZ551" s="82"/>
      <c r="CA551" s="82"/>
      <c r="CB551" s="82"/>
      <c r="CC551" s="82"/>
      <c r="CD551" s="82"/>
      <c r="CE551" s="82"/>
      <c r="CF551" s="82"/>
      <c r="CG551" s="82"/>
      <c r="CH551" s="82"/>
    </row>
    <row r="552" spans="1:86" s="62" customFormat="1">
      <c r="A552" s="25" t="s">
        <v>12074</v>
      </c>
      <c r="B552" s="25">
        <v>401930</v>
      </c>
      <c r="C552" s="25" t="s">
        <v>94</v>
      </c>
      <c r="D552" s="25"/>
      <c r="E552" s="25"/>
      <c r="F552" s="25"/>
      <c r="G552" s="25" t="s">
        <v>12075</v>
      </c>
      <c r="H552" s="25" t="s">
        <v>12076</v>
      </c>
      <c r="I552" s="25"/>
      <c r="J552" s="25"/>
      <c r="K552" s="25"/>
      <c r="L552" s="25"/>
      <c r="M552" s="25"/>
      <c r="N552" s="25"/>
      <c r="O552" s="25"/>
      <c r="P552" s="25"/>
      <c r="Q552" s="25"/>
      <c r="R552" s="25"/>
      <c r="S552" s="25"/>
      <c r="T552" s="25"/>
      <c r="U552" s="25"/>
      <c r="V552" s="55" t="s">
        <v>4150</v>
      </c>
      <c r="W552" s="25"/>
      <c r="X552" s="25"/>
      <c r="Y552" s="25"/>
      <c r="Z552" s="25"/>
      <c r="AA552" s="25"/>
      <c r="AB552" s="25"/>
      <c r="AC552" s="25"/>
      <c r="AD552" s="25"/>
      <c r="AE552" s="25"/>
      <c r="AF552" s="25" t="s">
        <v>12077</v>
      </c>
      <c r="AG552" s="25" t="str">
        <f>CONCATENATE(W552," ",X552," ",Y552," ",Z552," ",AA552," ",AB552," ",AC552," ",AD552," ",AE552," ",AF552)</f>
        <v xml:space="preserve">         Trasnversal 34 e sur # 32 c 47 la casa esta al fondo</v>
      </c>
      <c r="AH552" s="25" t="s">
        <v>5138</v>
      </c>
      <c r="AI552" s="25" t="s">
        <v>61</v>
      </c>
      <c r="AJ552" s="25" t="s">
        <v>232</v>
      </c>
      <c r="AK552" s="25"/>
      <c r="AL552" s="25"/>
      <c r="AM552" s="25"/>
      <c r="AN552" s="25"/>
      <c r="AO552" s="25">
        <v>9</v>
      </c>
      <c r="AP552" s="34">
        <v>42578</v>
      </c>
      <c r="AQ552" s="34">
        <v>42588</v>
      </c>
      <c r="AR552" s="46"/>
      <c r="AS552" s="25"/>
      <c r="AT552" s="25" t="s">
        <v>15</v>
      </c>
      <c r="AU552" s="25"/>
      <c r="AV552" s="82"/>
      <c r="AW552" s="82"/>
      <c r="AX552" s="82"/>
      <c r="AY552" s="82"/>
      <c r="AZ552" s="82"/>
      <c r="BA552" s="82"/>
      <c r="BB552" s="82"/>
      <c r="BC552" s="82"/>
      <c r="BD552" s="82"/>
      <c r="BE552" s="82"/>
      <c r="BF552" s="82"/>
      <c r="BG552" s="82"/>
      <c r="BH552" s="82"/>
      <c r="BI552" s="82"/>
      <c r="BJ552" s="82"/>
      <c r="BK552" s="82"/>
      <c r="BL552" s="82"/>
      <c r="BM552" s="82"/>
      <c r="BN552" s="82"/>
      <c r="BO552" s="82"/>
      <c r="BP552" s="82"/>
      <c r="BQ552" s="82"/>
      <c r="BR552" s="82"/>
      <c r="BS552" s="82"/>
      <c r="BT552" s="82"/>
      <c r="BU552" s="82"/>
      <c r="BV552" s="82"/>
      <c r="BW552" s="82"/>
      <c r="BX552" s="82"/>
      <c r="BY552" s="82"/>
      <c r="BZ552" s="82"/>
      <c r="CA552" s="82"/>
      <c r="CB552" s="82"/>
      <c r="CC552" s="82"/>
      <c r="CD552" s="82"/>
      <c r="CE552" s="82"/>
      <c r="CF552" s="82"/>
      <c r="CG552" s="82"/>
      <c r="CH552" s="82"/>
    </row>
    <row r="553" spans="1:86">
      <c r="A553" s="25" t="s">
        <v>12078</v>
      </c>
      <c r="B553" s="25">
        <v>401949</v>
      </c>
      <c r="D553" s="25" t="s">
        <v>58</v>
      </c>
      <c r="G553" s="25" t="s">
        <v>12079</v>
      </c>
      <c r="H553" s="25" t="s">
        <v>12080</v>
      </c>
      <c r="R553" s="25" t="s">
        <v>12081</v>
      </c>
      <c r="S553" s="25" t="str">
        <f t="shared" ref="S553:S562" si="23">CONCATENATE(I553," ",J553," ",K553," ",L553," ",M553," ",N553," ",O553," ",P553," ",Q553," ",R553)</f>
        <v xml:space="preserve">         Cra 43 a # 40 sur 63 apto 9902</v>
      </c>
      <c r="V553" s="55" t="s">
        <v>12082</v>
      </c>
      <c r="AF553" s="25" t="s">
        <v>12083</v>
      </c>
      <c r="AG553" s="25" t="str">
        <f t="shared" ref="AG553:AG568" si="24">CONCATENATE(W553," ",X553," ",Y553," ",Z553," ",AA553," ",AB553," ",AC553," ",AD553," ",AE553," ",AF553)</f>
        <v xml:space="preserve">         Cra 43 a # 40 sur 65 interior 220</v>
      </c>
      <c r="AH553" s="25" t="s">
        <v>5138</v>
      </c>
      <c r="AI553" s="25" t="s">
        <v>61</v>
      </c>
      <c r="AJ553" s="25" t="s">
        <v>3530</v>
      </c>
      <c r="AO553" s="25">
        <v>8</v>
      </c>
      <c r="AP553" s="34">
        <v>42578</v>
      </c>
      <c r="AQ553" s="34">
        <v>42485</v>
      </c>
      <c r="AR553" s="46"/>
      <c r="AT553" s="25" t="s">
        <v>15</v>
      </c>
    </row>
    <row r="554" spans="1:86">
      <c r="A554" s="25" t="s">
        <v>12084</v>
      </c>
      <c r="B554" s="25">
        <v>401836</v>
      </c>
      <c r="D554" s="25" t="s">
        <v>58</v>
      </c>
      <c r="G554" s="25" t="s">
        <v>10762</v>
      </c>
      <c r="H554" s="25" t="s">
        <v>3366</v>
      </c>
      <c r="S554" s="25" t="str">
        <f t="shared" si="23"/>
        <v xml:space="preserve">         </v>
      </c>
      <c r="V554" s="55" t="s">
        <v>12085</v>
      </c>
      <c r="AF554" s="25" t="s">
        <v>12086</v>
      </c>
      <c r="AG554" s="25" t="str">
        <f t="shared" si="24"/>
        <v xml:space="preserve">         Cll 39 d sur frente a la # 24 ee 100 int. 112</v>
      </c>
      <c r="AH554" s="25" t="s">
        <v>5138</v>
      </c>
      <c r="AI554" s="25" t="s">
        <v>61</v>
      </c>
      <c r="AJ554" s="25" t="s">
        <v>322</v>
      </c>
      <c r="AO554" s="25">
        <v>6</v>
      </c>
      <c r="AP554" s="34">
        <v>42578</v>
      </c>
      <c r="AQ554" s="34">
        <v>42607</v>
      </c>
      <c r="AR554" s="46"/>
      <c r="AT554" s="25" t="s">
        <v>15</v>
      </c>
      <c r="AV554" s="38"/>
      <c r="AX554" s="38"/>
    </row>
    <row r="555" spans="1:86">
      <c r="A555" s="25" t="s">
        <v>12087</v>
      </c>
      <c r="B555" s="25">
        <v>401476</v>
      </c>
      <c r="C555" s="25" t="s">
        <v>3591</v>
      </c>
      <c r="G555" s="25" t="s">
        <v>12088</v>
      </c>
      <c r="H555" s="25" t="s">
        <v>12089</v>
      </c>
      <c r="R555" s="25" t="s">
        <v>12090</v>
      </c>
      <c r="S555" s="25" t="str">
        <f t="shared" si="23"/>
        <v xml:space="preserve">         calle 37 b sur # 27 b 81 apto 1001 unidad atalaya de san jorge</v>
      </c>
      <c r="T555" s="46"/>
      <c r="V555" s="55" t="s">
        <v>12091</v>
      </c>
      <c r="AF555" s="25" t="s">
        <v>12092</v>
      </c>
      <c r="AG555" s="25" t="str">
        <f t="shared" si="24"/>
        <v xml:space="preserve">         calle 37 b sur # 27 b 81 apto 408 unidad atalaya de san jorge</v>
      </c>
      <c r="AH555" s="25" t="s">
        <v>12093</v>
      </c>
      <c r="AI555" s="25" t="s">
        <v>61</v>
      </c>
      <c r="AJ555" s="25" t="s">
        <v>276</v>
      </c>
      <c r="AO555" s="25">
        <v>5</v>
      </c>
      <c r="AP555" s="34">
        <v>42578</v>
      </c>
      <c r="AQ555" s="34">
        <v>42607</v>
      </c>
      <c r="AR555" s="46"/>
      <c r="AT555" s="25" t="s">
        <v>15</v>
      </c>
    </row>
    <row r="556" spans="1:86">
      <c r="A556" s="25" t="s">
        <v>12094</v>
      </c>
      <c r="B556" s="25">
        <v>400671</v>
      </c>
      <c r="C556" s="25" t="s">
        <v>3686</v>
      </c>
      <c r="G556" s="25" t="s">
        <v>12095</v>
      </c>
      <c r="H556" s="25" t="s">
        <v>12096</v>
      </c>
      <c r="R556" s="25" t="s">
        <v>12097</v>
      </c>
      <c r="S556" s="25" t="str">
        <f t="shared" si="23"/>
        <v xml:space="preserve">         vereda las palmas sector la esperanza por donde esta la viergen</v>
      </c>
      <c r="T556" s="25" t="s">
        <v>5138</v>
      </c>
      <c r="V556" s="25" t="s">
        <v>12096</v>
      </c>
      <c r="AF556" s="25" t="s">
        <v>12097</v>
      </c>
      <c r="AG556" s="25" t="str">
        <f t="shared" si="24"/>
        <v xml:space="preserve">         vereda las palmas sector la esperanza por donde esta la viergen</v>
      </c>
      <c r="AH556" s="25" t="s">
        <v>5138</v>
      </c>
      <c r="AI556" s="25" t="s">
        <v>61</v>
      </c>
      <c r="AJ556" s="25" t="s">
        <v>91</v>
      </c>
      <c r="AO556" s="25">
        <v>12</v>
      </c>
      <c r="AP556" s="34">
        <v>42578</v>
      </c>
      <c r="AQ556" s="34">
        <v>42624</v>
      </c>
      <c r="AR556" s="46"/>
      <c r="AT556" s="25" t="s">
        <v>15</v>
      </c>
    </row>
    <row r="557" spans="1:86">
      <c r="A557" s="25" t="s">
        <v>12098</v>
      </c>
      <c r="B557" s="25">
        <v>401336</v>
      </c>
      <c r="C557" s="25" t="s">
        <v>3686</v>
      </c>
      <c r="G557" s="25" t="s">
        <v>12099</v>
      </c>
      <c r="H557" s="25" t="s">
        <v>2959</v>
      </c>
      <c r="R557" s="25" t="s">
        <v>12100</v>
      </c>
      <c r="S557" s="25" t="str">
        <f t="shared" si="23"/>
        <v xml:space="preserve">         cra 42 a # 26 a sur 154</v>
      </c>
      <c r="V557" s="55" t="s">
        <v>12101</v>
      </c>
      <c r="AF557" s="25" t="s">
        <v>12102</v>
      </c>
      <c r="AG557" s="25" t="str">
        <f>CONCATENATE(W557," ",X557," ",Y557," ",Z557," ",AA557," ",AB557," ",AC557," ",AD557," ",AE557," ",AF557)</f>
        <v xml:space="preserve">         las orquideas </v>
      </c>
      <c r="AH557" s="25" t="s">
        <v>5138</v>
      </c>
      <c r="AI557" s="25" t="s">
        <v>61</v>
      </c>
      <c r="AJ557" s="25" t="s">
        <v>496</v>
      </c>
      <c r="AO557" s="25">
        <v>9</v>
      </c>
      <c r="AP557" s="34">
        <v>42578</v>
      </c>
      <c r="AQ557" s="34">
        <v>42570</v>
      </c>
      <c r="AR557" s="46"/>
      <c r="AT557" s="25" t="s">
        <v>15</v>
      </c>
    </row>
    <row r="558" spans="1:86">
      <c r="A558" s="25" t="s">
        <v>12103</v>
      </c>
      <c r="B558" s="25">
        <v>400836</v>
      </c>
      <c r="C558" s="25" t="s">
        <v>3591</v>
      </c>
      <c r="G558" s="25" t="s">
        <v>12104</v>
      </c>
      <c r="H558" s="25" t="s">
        <v>12105</v>
      </c>
      <c r="R558" s="25" t="s">
        <v>12106</v>
      </c>
      <c r="S558" s="25" t="str">
        <f t="shared" si="23"/>
        <v xml:space="preserve">         Cll 48 # 42 bb 17</v>
      </c>
      <c r="T558" s="25">
        <v>5800699</v>
      </c>
      <c r="V558" s="55" t="s">
        <v>12107</v>
      </c>
      <c r="AF558" s="25" t="s">
        <v>8061</v>
      </c>
      <c r="AG558" s="25" t="str">
        <f t="shared" si="24"/>
        <v xml:space="preserve">         loma del chocho</v>
      </c>
      <c r="AH558" s="25" t="s">
        <v>5138</v>
      </c>
      <c r="AI558" s="25" t="s">
        <v>61</v>
      </c>
      <c r="AJ558" s="25" t="s">
        <v>397</v>
      </c>
      <c r="AO558" s="25">
        <v>5</v>
      </c>
      <c r="AP558" s="34">
        <v>42578</v>
      </c>
      <c r="AQ558" s="34">
        <v>42572</v>
      </c>
      <c r="AR558" s="46"/>
      <c r="AT558" s="25" t="s">
        <v>15</v>
      </c>
    </row>
    <row r="559" spans="1:86">
      <c r="A559" s="25" t="s">
        <v>12098</v>
      </c>
      <c r="B559" s="25">
        <v>401835</v>
      </c>
      <c r="D559" s="25" t="s">
        <v>58</v>
      </c>
      <c r="G559" s="25" t="s">
        <v>10762</v>
      </c>
      <c r="H559" s="25" t="s">
        <v>3366</v>
      </c>
      <c r="S559" s="25" t="str">
        <f t="shared" si="23"/>
        <v xml:space="preserve">         </v>
      </c>
      <c r="V559" s="55" t="s">
        <v>12108</v>
      </c>
      <c r="AG559" s="25" t="str">
        <f t="shared" si="24"/>
        <v xml:space="preserve">         </v>
      </c>
      <c r="AH559" s="25" t="s">
        <v>5138</v>
      </c>
      <c r="AI559" s="25" t="s">
        <v>61</v>
      </c>
      <c r="AJ559" s="25" t="s">
        <v>635</v>
      </c>
      <c r="AO559" s="25">
        <v>3</v>
      </c>
      <c r="AP559" s="34">
        <v>42578</v>
      </c>
      <c r="AQ559" s="34">
        <v>42570</v>
      </c>
      <c r="AR559" s="46"/>
      <c r="AT559" s="25" t="s">
        <v>15</v>
      </c>
      <c r="AU559" s="25" t="s">
        <v>12109</v>
      </c>
    </row>
    <row r="560" spans="1:86">
      <c r="A560" s="25" t="s">
        <v>12110</v>
      </c>
      <c r="B560" s="25">
        <v>402046</v>
      </c>
      <c r="C560" s="25" t="s">
        <v>3538</v>
      </c>
      <c r="G560" s="25" t="s">
        <v>12111</v>
      </c>
      <c r="H560" s="25" t="s">
        <v>12112</v>
      </c>
      <c r="S560" s="25" t="str">
        <f t="shared" si="23"/>
        <v xml:space="preserve">         </v>
      </c>
      <c r="T560" s="25">
        <v>3137267694</v>
      </c>
      <c r="V560" s="55" t="s">
        <v>12113</v>
      </c>
      <c r="AF560" s="25" t="s">
        <v>12114</v>
      </c>
      <c r="AG560" s="25" t="str">
        <f t="shared" si="24"/>
        <v xml:space="preserve">         vereda la esperanza parcelacion palma alta lote 17</v>
      </c>
      <c r="AH560" s="25" t="s">
        <v>5138</v>
      </c>
      <c r="AI560" s="25" t="s">
        <v>61</v>
      </c>
      <c r="AJ560" s="25" t="s">
        <v>91</v>
      </c>
      <c r="AO560" s="25">
        <v>12</v>
      </c>
      <c r="AP560" s="34">
        <v>42578</v>
      </c>
      <c r="AQ560" s="34">
        <v>42935</v>
      </c>
      <c r="AR560" s="46"/>
      <c r="AT560" s="25" t="s">
        <v>15</v>
      </c>
    </row>
    <row r="561" spans="1:46">
      <c r="A561" s="25" t="s">
        <v>12115</v>
      </c>
      <c r="B561" s="25">
        <v>403173</v>
      </c>
      <c r="C561" s="25" t="s">
        <v>3591</v>
      </c>
      <c r="G561" s="25" t="s">
        <v>12116</v>
      </c>
      <c r="H561" s="25" t="s">
        <v>12117</v>
      </c>
      <c r="R561" s="25" t="s">
        <v>12118</v>
      </c>
      <c r="S561" s="25" t="str">
        <f t="shared" si="23"/>
        <v xml:space="preserve">         Cll 46 e sur # 39-10</v>
      </c>
      <c r="T561" s="25">
        <v>3341080</v>
      </c>
      <c r="V561" s="55" t="s">
        <v>12119</v>
      </c>
      <c r="AF561" s="25" t="s">
        <v>61</v>
      </c>
      <c r="AG561" s="25" t="str">
        <f t="shared" si="24"/>
        <v xml:space="preserve">         no reporta</v>
      </c>
      <c r="AH561" s="25" t="s">
        <v>12120</v>
      </c>
      <c r="AI561" s="25" t="s">
        <v>61</v>
      </c>
      <c r="AJ561" s="25" t="s">
        <v>322</v>
      </c>
      <c r="AO561" s="25">
        <v>6</v>
      </c>
      <c r="AP561" s="34">
        <v>42578</v>
      </c>
      <c r="AQ561" s="34">
        <v>42717</v>
      </c>
      <c r="AR561" s="46"/>
      <c r="AT561" s="25" t="s">
        <v>15</v>
      </c>
    </row>
    <row r="562" spans="1:46">
      <c r="A562" s="25" t="s">
        <v>12121</v>
      </c>
      <c r="B562" s="25">
        <v>403411</v>
      </c>
      <c r="C562" s="25" t="s">
        <v>3686</v>
      </c>
      <c r="G562" s="25" t="s">
        <v>12122</v>
      </c>
      <c r="H562" s="25" t="s">
        <v>12123</v>
      </c>
      <c r="R562" s="25" t="s">
        <v>12124</v>
      </c>
      <c r="S562" s="25" t="str">
        <f t="shared" si="23"/>
        <v xml:space="preserve">         Cra 27 # 23 sur 102</v>
      </c>
      <c r="U562" s="25">
        <v>5700666</v>
      </c>
      <c r="V562" s="55" t="s">
        <v>12125</v>
      </c>
      <c r="AF562" s="25" t="s">
        <v>61</v>
      </c>
      <c r="AG562" s="25" t="str">
        <f>CONCATENATE(W562," ",X562," ",Y562," ",Z562," ",AA562," ",AB562," ",AC562," ",AD562," ",AE562," ",AF562)</f>
        <v xml:space="preserve">         no reporta</v>
      </c>
      <c r="AH562" s="25" t="s">
        <v>5138</v>
      </c>
      <c r="AI562" s="25" t="s">
        <v>61</v>
      </c>
      <c r="AJ562" s="25" t="s">
        <v>374</v>
      </c>
      <c r="AO562" s="25">
        <v>4</v>
      </c>
      <c r="AP562" s="34">
        <v>42579</v>
      </c>
      <c r="AQ562" s="34">
        <v>42584</v>
      </c>
      <c r="AR562" s="46"/>
      <c r="AT562" s="25" t="s">
        <v>15</v>
      </c>
    </row>
    <row r="563" spans="1:46">
      <c r="A563" s="25" t="s">
        <v>12126</v>
      </c>
      <c r="B563" s="25">
        <v>403313</v>
      </c>
      <c r="D563" s="25" t="s">
        <v>101</v>
      </c>
      <c r="G563" s="25" t="s">
        <v>12127</v>
      </c>
      <c r="H563" s="25" t="s">
        <v>2959</v>
      </c>
      <c r="I563" s="25" t="s">
        <v>63</v>
      </c>
      <c r="J563" s="25">
        <v>40</v>
      </c>
      <c r="M563" s="25">
        <v>46</v>
      </c>
      <c r="R563" s="25" t="s">
        <v>12128</v>
      </c>
      <c r="S563" s="25" t="s">
        <v>12128</v>
      </c>
      <c r="T563" s="25" t="s">
        <v>61</v>
      </c>
      <c r="U563" s="25" t="s">
        <v>61</v>
      </c>
      <c r="V563" s="55" t="s">
        <v>4150</v>
      </c>
      <c r="X563" s="25">
        <v>40</v>
      </c>
      <c r="AA563" s="25">
        <v>46</v>
      </c>
      <c r="AB563" s="25" t="s">
        <v>170</v>
      </c>
      <c r="AF563" s="25" t="s">
        <v>61</v>
      </c>
      <c r="AG563" s="25" t="s">
        <v>61</v>
      </c>
      <c r="AH563" s="25" t="s">
        <v>11764</v>
      </c>
      <c r="AI563" s="25" t="s">
        <v>61</v>
      </c>
      <c r="AJ563" s="25" t="s">
        <v>3626</v>
      </c>
      <c r="AO563" s="25">
        <v>7</v>
      </c>
      <c r="AP563" s="34">
        <v>42583</v>
      </c>
      <c r="AQ563" s="34">
        <v>42578</v>
      </c>
      <c r="AR563" s="46"/>
      <c r="AT563" s="25" t="s">
        <v>15</v>
      </c>
    </row>
    <row r="564" spans="1:46">
      <c r="A564" s="25" t="s">
        <v>12129</v>
      </c>
      <c r="B564" s="25">
        <v>403797</v>
      </c>
      <c r="D564" s="25" t="s">
        <v>58</v>
      </c>
      <c r="G564" s="25" t="s">
        <v>12130</v>
      </c>
      <c r="H564" s="25" t="s">
        <v>12131</v>
      </c>
      <c r="I564" s="25" t="s">
        <v>146</v>
      </c>
      <c r="J564" s="25">
        <v>35</v>
      </c>
      <c r="K564" s="25" t="s">
        <v>83</v>
      </c>
      <c r="L564" s="25" t="s">
        <v>66</v>
      </c>
      <c r="M564" s="25">
        <v>32</v>
      </c>
      <c r="O564" s="25">
        <v>70</v>
      </c>
      <c r="R564" s="25" t="s">
        <v>12132</v>
      </c>
      <c r="S564" s="25" t="s">
        <v>11970</v>
      </c>
      <c r="T564" s="25" t="s">
        <v>61</v>
      </c>
      <c r="U564" s="25">
        <v>2702769</v>
      </c>
      <c r="V564" s="55" t="s">
        <v>4150</v>
      </c>
      <c r="W564" s="25" t="s">
        <v>146</v>
      </c>
      <c r="X564" s="25">
        <v>35</v>
      </c>
      <c r="Z564" s="25" t="s">
        <v>66</v>
      </c>
      <c r="AA564" s="25">
        <v>32</v>
      </c>
      <c r="AC564" s="25">
        <v>70</v>
      </c>
      <c r="AF564" s="25" t="s">
        <v>11539</v>
      </c>
      <c r="AG564" s="25" t="str">
        <f t="shared" si="24"/>
        <v>TR 35  SUR 32  70   los naranjos</v>
      </c>
      <c r="AH564" s="25" t="s">
        <v>11764</v>
      </c>
      <c r="AI564" s="25" t="s">
        <v>61</v>
      </c>
      <c r="AJ564" s="25" t="s">
        <v>232</v>
      </c>
      <c r="AO564" s="25">
        <v>9</v>
      </c>
      <c r="AP564" s="34">
        <v>42583</v>
      </c>
      <c r="AQ564" s="34">
        <v>42588</v>
      </c>
      <c r="AR564" s="46"/>
      <c r="AT564" s="25" t="s">
        <v>15</v>
      </c>
    </row>
    <row r="565" spans="1:46">
      <c r="A565" s="25" t="s">
        <v>12133</v>
      </c>
      <c r="B565" s="25">
        <v>403855</v>
      </c>
      <c r="C565" s="25" t="s">
        <v>3591</v>
      </c>
      <c r="G565" s="25" t="s">
        <v>12134</v>
      </c>
      <c r="H565" s="25" t="s">
        <v>12135</v>
      </c>
      <c r="I565" s="25" t="s">
        <v>63</v>
      </c>
      <c r="J565" s="25">
        <v>24</v>
      </c>
      <c r="L565" s="25" t="s">
        <v>66</v>
      </c>
      <c r="M565" s="25">
        <v>39</v>
      </c>
      <c r="N565" s="25" t="s">
        <v>136</v>
      </c>
      <c r="O565" s="25">
        <v>13</v>
      </c>
      <c r="R565" s="25" t="s">
        <v>11876</v>
      </c>
      <c r="S565" s="25" t="s">
        <v>12136</v>
      </c>
      <c r="T565" s="25" t="s">
        <v>61</v>
      </c>
      <c r="U565" s="25" t="s">
        <v>61</v>
      </c>
      <c r="V565" s="55" t="s">
        <v>4150</v>
      </c>
      <c r="W565" s="25" t="s">
        <v>63</v>
      </c>
      <c r="X565" s="25">
        <v>24</v>
      </c>
      <c r="AA565" s="25">
        <v>39</v>
      </c>
      <c r="AB565" s="25" t="s">
        <v>136</v>
      </c>
      <c r="AC565" s="25">
        <v>13</v>
      </c>
      <c r="AF565" s="25" t="s">
        <v>10625</v>
      </c>
      <c r="AG565" s="25" t="str">
        <f t="shared" si="24"/>
        <v>KR 24   39 DD 13   el salado</v>
      </c>
      <c r="AH565" s="25" t="s">
        <v>11764</v>
      </c>
      <c r="AI565" s="25" t="s">
        <v>61</v>
      </c>
      <c r="AJ565" s="25" t="s">
        <v>74</v>
      </c>
      <c r="AO565" s="25">
        <v>6</v>
      </c>
      <c r="AP565" s="34">
        <v>42583</v>
      </c>
      <c r="AQ565" s="34">
        <v>42716</v>
      </c>
      <c r="AR565" s="46"/>
      <c r="AT565" s="25" t="s">
        <v>15</v>
      </c>
    </row>
    <row r="566" spans="1:46">
      <c r="A566" s="25" t="s">
        <v>12137</v>
      </c>
      <c r="B566" s="25">
        <v>403713</v>
      </c>
      <c r="D566" s="25" t="s">
        <v>58</v>
      </c>
      <c r="G566" s="25" t="s">
        <v>12066</v>
      </c>
      <c r="H566" s="25" t="s">
        <v>3870</v>
      </c>
      <c r="I566" s="25" t="s">
        <v>146</v>
      </c>
      <c r="J566" s="25">
        <v>35</v>
      </c>
      <c r="K566" s="25" t="s">
        <v>83</v>
      </c>
      <c r="L566" s="25" t="s">
        <v>66</v>
      </c>
      <c r="M566" s="25">
        <v>32</v>
      </c>
      <c r="O566" s="25">
        <v>76</v>
      </c>
      <c r="R566" s="25" t="s">
        <v>11969</v>
      </c>
      <c r="S566" s="25" t="s">
        <v>11970</v>
      </c>
      <c r="T566" s="25" t="s">
        <v>61</v>
      </c>
      <c r="U566" s="25" t="s">
        <v>61</v>
      </c>
      <c r="V566" s="55" t="s">
        <v>12138</v>
      </c>
      <c r="W566" s="25" t="s">
        <v>146</v>
      </c>
      <c r="X566" s="25">
        <v>35</v>
      </c>
      <c r="Y566" s="25" t="s">
        <v>83</v>
      </c>
      <c r="Z566" s="25" t="s">
        <v>66</v>
      </c>
      <c r="AA566" s="25">
        <v>32</v>
      </c>
      <c r="AC566" s="25">
        <v>76</v>
      </c>
      <c r="AF566" s="25" t="s">
        <v>11969</v>
      </c>
      <c r="AG566" s="25" t="str">
        <f t="shared" si="24"/>
        <v>TR 35 A SUR 32  76   las margaritas</v>
      </c>
      <c r="AH566" s="25" t="s">
        <v>11764</v>
      </c>
      <c r="AI566" s="25" t="s">
        <v>61</v>
      </c>
      <c r="AJ566" s="25" t="s">
        <v>232</v>
      </c>
      <c r="AP566" s="34">
        <v>42583</v>
      </c>
      <c r="AQ566" s="34">
        <v>42588</v>
      </c>
      <c r="AR566" s="46"/>
      <c r="AT566" s="25" t="s">
        <v>15</v>
      </c>
    </row>
    <row r="567" spans="1:46">
      <c r="A567" s="25" t="s">
        <v>12139</v>
      </c>
      <c r="B567" s="25">
        <v>403868</v>
      </c>
      <c r="D567" s="25" t="s">
        <v>101</v>
      </c>
      <c r="G567" s="25" t="s">
        <v>12140</v>
      </c>
      <c r="H567" s="25" t="s">
        <v>11720</v>
      </c>
      <c r="I567" s="25" t="s">
        <v>80</v>
      </c>
      <c r="J567" s="25">
        <v>40</v>
      </c>
      <c r="K567" s="25" t="s">
        <v>104</v>
      </c>
      <c r="L567" s="25" t="s">
        <v>66</v>
      </c>
      <c r="M567" s="25">
        <v>27</v>
      </c>
      <c r="N567" s="25" t="s">
        <v>104</v>
      </c>
      <c r="O567" s="25">
        <v>94</v>
      </c>
      <c r="R567" s="25" t="s">
        <v>10764</v>
      </c>
      <c r="S567" s="25" t="s">
        <v>12141</v>
      </c>
      <c r="T567" s="25" t="s">
        <v>61</v>
      </c>
      <c r="U567" s="25" t="s">
        <v>61</v>
      </c>
      <c r="V567" s="55" t="s">
        <v>12142</v>
      </c>
      <c r="W567" s="25" t="s">
        <v>80</v>
      </c>
      <c r="X567" s="25">
        <v>40</v>
      </c>
      <c r="Y567" s="25" t="s">
        <v>104</v>
      </c>
      <c r="Z567" s="25" t="s">
        <v>66</v>
      </c>
      <c r="AA567" s="25">
        <v>27</v>
      </c>
      <c r="AB567" s="25" t="s">
        <v>104</v>
      </c>
      <c r="AC567" s="25">
        <v>94</v>
      </c>
      <c r="AF567" s="25" t="s">
        <v>11447</v>
      </c>
      <c r="AG567" s="25" t="str">
        <f t="shared" si="24"/>
        <v>CL 40 B SUR 27 B 94   la mina</v>
      </c>
      <c r="AH567" s="25" t="s">
        <v>11764</v>
      </c>
      <c r="AI567" s="25" t="s">
        <v>61</v>
      </c>
      <c r="AJ567" s="25" t="s">
        <v>3675</v>
      </c>
      <c r="AO567" s="25">
        <v>6</v>
      </c>
      <c r="AP567" s="34">
        <v>42583</v>
      </c>
      <c r="AQ567" s="34">
        <v>42616</v>
      </c>
      <c r="AR567" s="46"/>
      <c r="AT567" s="25" t="s">
        <v>15</v>
      </c>
    </row>
    <row r="568" spans="1:46">
      <c r="A568" s="25" t="s">
        <v>12143</v>
      </c>
      <c r="B568" s="25">
        <v>403711</v>
      </c>
      <c r="C568" s="25" t="s">
        <v>3686</v>
      </c>
      <c r="G568" s="25" t="s">
        <v>12144</v>
      </c>
      <c r="H568" s="25" t="s">
        <v>12145</v>
      </c>
      <c r="I568" s="25" t="s">
        <v>80</v>
      </c>
      <c r="J568" s="25">
        <v>40</v>
      </c>
      <c r="K568" s="25" t="s">
        <v>315</v>
      </c>
      <c r="L568" s="25" t="s">
        <v>66</v>
      </c>
      <c r="M568" s="25">
        <v>25</v>
      </c>
      <c r="N568" s="25" t="s">
        <v>104</v>
      </c>
      <c r="O568" s="25">
        <v>93</v>
      </c>
      <c r="R568" s="25" t="s">
        <v>10764</v>
      </c>
      <c r="S568" s="25" t="s">
        <v>12146</v>
      </c>
      <c r="T568" s="25" t="s">
        <v>61</v>
      </c>
      <c r="U568" s="25">
        <v>3137830336</v>
      </c>
      <c r="V568" s="55" t="s">
        <v>12147</v>
      </c>
      <c r="W568" s="25" t="s">
        <v>80</v>
      </c>
      <c r="X568" s="25">
        <v>40</v>
      </c>
      <c r="Y568" s="25" t="s">
        <v>315</v>
      </c>
      <c r="Z568" s="25" t="s">
        <v>66</v>
      </c>
      <c r="AA568" s="25">
        <v>25</v>
      </c>
      <c r="AB568" s="25" t="s">
        <v>104</v>
      </c>
      <c r="AC568" s="25">
        <v>93</v>
      </c>
      <c r="AF568" s="25" t="s">
        <v>11447</v>
      </c>
      <c r="AG568" s="25" t="str">
        <f t="shared" si="24"/>
        <v>CL 40 E SUR 25 B 93   la mina</v>
      </c>
      <c r="AH568" s="25" t="s">
        <v>11764</v>
      </c>
      <c r="AI568" s="25">
        <v>3316041</v>
      </c>
      <c r="AJ568" s="25" t="s">
        <v>3675</v>
      </c>
      <c r="AO568" s="25">
        <v>6</v>
      </c>
      <c r="AP568" s="34">
        <v>42583</v>
      </c>
      <c r="AQ568" s="34">
        <v>42616</v>
      </c>
      <c r="AR568" s="46"/>
      <c r="AT568" s="25" t="s">
        <v>15</v>
      </c>
    </row>
    <row r="569" spans="1:46">
      <c r="A569" s="25" t="s">
        <v>12148</v>
      </c>
      <c r="B569" s="25">
        <v>403926</v>
      </c>
      <c r="C569" s="25" t="s">
        <v>94</v>
      </c>
      <c r="G569" s="25" t="s">
        <v>12149</v>
      </c>
      <c r="H569" s="25" t="s">
        <v>12150</v>
      </c>
      <c r="R569" s="25" t="s">
        <v>12151</v>
      </c>
      <c r="S569" s="25" t="s">
        <v>11761</v>
      </c>
      <c r="T569" s="25" t="s">
        <v>61</v>
      </c>
      <c r="U569" s="25" t="s">
        <v>61</v>
      </c>
      <c r="V569" s="55" t="s">
        <v>12152</v>
      </c>
      <c r="AF569" s="25" t="s">
        <v>12153</v>
      </c>
      <c r="AG569" s="25" t="s">
        <v>11411</v>
      </c>
      <c r="AH569" s="25" t="s">
        <v>11764</v>
      </c>
      <c r="AI569" s="25" t="s">
        <v>61</v>
      </c>
      <c r="AJ569" s="25" t="s">
        <v>959</v>
      </c>
      <c r="AO569" s="25">
        <v>7</v>
      </c>
      <c r="AP569" s="34">
        <v>42583</v>
      </c>
      <c r="AQ569" s="34">
        <v>42620</v>
      </c>
      <c r="AR569" s="46"/>
      <c r="AT569" s="25" t="s">
        <v>15</v>
      </c>
    </row>
    <row r="570" spans="1:46">
      <c r="A570" s="25" t="s">
        <v>12154</v>
      </c>
      <c r="B570" s="25">
        <v>393962</v>
      </c>
      <c r="D570" s="25" t="s">
        <v>101</v>
      </c>
      <c r="G570" s="25" t="s">
        <v>12155</v>
      </c>
      <c r="H570" s="25" t="s">
        <v>12156</v>
      </c>
      <c r="I570" s="25" t="s">
        <v>146</v>
      </c>
      <c r="J570" s="25">
        <v>34</v>
      </c>
      <c r="K570" s="25" t="s">
        <v>170</v>
      </c>
      <c r="L570" s="25" t="s">
        <v>66</v>
      </c>
      <c r="M570" s="25">
        <v>33</v>
      </c>
      <c r="O570" s="25">
        <v>14</v>
      </c>
      <c r="R570" s="25" t="s">
        <v>12157</v>
      </c>
      <c r="S570" s="25" t="s">
        <v>12158</v>
      </c>
      <c r="T570" s="25" t="s">
        <v>12159</v>
      </c>
      <c r="U570" s="25" t="s">
        <v>12160</v>
      </c>
      <c r="V570" s="55" t="s">
        <v>4150</v>
      </c>
      <c r="W570" s="25" t="s">
        <v>146</v>
      </c>
      <c r="X570" s="25">
        <v>34</v>
      </c>
      <c r="Y570" s="25" t="s">
        <v>170</v>
      </c>
      <c r="Z570" s="25" t="s">
        <v>66</v>
      </c>
      <c r="AA570" s="25">
        <v>33</v>
      </c>
      <c r="AC570" s="25">
        <v>14</v>
      </c>
      <c r="AF570" s="25" t="s">
        <v>12157</v>
      </c>
      <c r="AG570" s="25" t="s">
        <v>12161</v>
      </c>
      <c r="AH570" s="25" t="s">
        <v>11764</v>
      </c>
      <c r="AI570" s="25" t="s">
        <v>61</v>
      </c>
      <c r="AJ570" s="25" t="s">
        <v>279</v>
      </c>
      <c r="AO570" s="25">
        <v>9</v>
      </c>
      <c r="AP570" s="34">
        <v>42583</v>
      </c>
      <c r="AQ570" s="34">
        <v>42541</v>
      </c>
      <c r="AR570" s="46"/>
      <c r="AT570" s="25" t="s">
        <v>15</v>
      </c>
    </row>
    <row r="571" spans="1:46">
      <c r="A571" s="25" t="s">
        <v>12162</v>
      </c>
      <c r="B571" s="25">
        <v>404107</v>
      </c>
      <c r="G571" s="25" t="s">
        <v>12163</v>
      </c>
      <c r="H571" s="25" t="s">
        <v>11408</v>
      </c>
      <c r="I571" s="25" t="s">
        <v>146</v>
      </c>
      <c r="J571" s="25">
        <v>32</v>
      </c>
      <c r="L571" s="25" t="s">
        <v>66</v>
      </c>
      <c r="M571" s="25">
        <v>31</v>
      </c>
      <c r="N571" s="25" t="s">
        <v>315</v>
      </c>
      <c r="O571" s="25">
        <v>68</v>
      </c>
      <c r="R571" s="25" t="s">
        <v>10901</v>
      </c>
      <c r="S571" s="25" t="s">
        <v>12164</v>
      </c>
      <c r="T571" s="25" t="s">
        <v>61</v>
      </c>
      <c r="U571" s="25" t="s">
        <v>61</v>
      </c>
      <c r="V571" s="55" t="s">
        <v>12165</v>
      </c>
      <c r="W571" s="25" t="s">
        <v>146</v>
      </c>
      <c r="X571" s="25">
        <v>32</v>
      </c>
      <c r="Z571" s="25" t="s">
        <v>66</v>
      </c>
      <c r="AA571" s="25">
        <v>31</v>
      </c>
      <c r="AB571" s="25" t="s">
        <v>315</v>
      </c>
      <c r="AC571" s="25">
        <v>68</v>
      </c>
      <c r="AF571" s="25" t="s">
        <v>10901</v>
      </c>
      <c r="AG571" s="25" t="s">
        <v>12166</v>
      </c>
      <c r="AH571" s="25">
        <v>4485594</v>
      </c>
      <c r="AJ571" s="25" t="s">
        <v>496</v>
      </c>
      <c r="AO571" s="25">
        <v>9</v>
      </c>
      <c r="AP571" s="34">
        <v>42583</v>
      </c>
      <c r="AQ571" s="34">
        <v>42577</v>
      </c>
      <c r="AR571" s="46"/>
      <c r="AT571" s="25" t="s">
        <v>15</v>
      </c>
    </row>
    <row r="572" spans="1:46">
      <c r="A572" s="25" t="s">
        <v>12167</v>
      </c>
      <c r="B572" s="25">
        <v>404102</v>
      </c>
      <c r="C572" s="25" t="s">
        <v>87</v>
      </c>
      <c r="G572" s="25" t="s">
        <v>12168</v>
      </c>
      <c r="H572" s="25" t="s">
        <v>2959</v>
      </c>
      <c r="I572" s="25" t="s">
        <v>289</v>
      </c>
      <c r="J572" s="25">
        <v>31</v>
      </c>
      <c r="K572" s="25" t="s">
        <v>83</v>
      </c>
      <c r="M572" s="25">
        <v>34</v>
      </c>
      <c r="N572" s="25" t="s">
        <v>315</v>
      </c>
      <c r="O572" s="25">
        <v>30</v>
      </c>
      <c r="R572" s="25" t="s">
        <v>10802</v>
      </c>
      <c r="S572" s="25" t="s">
        <v>12169</v>
      </c>
      <c r="T572" s="25" t="s">
        <v>61</v>
      </c>
      <c r="U572" s="25" t="s">
        <v>61</v>
      </c>
      <c r="V572" s="55" t="s">
        <v>4150</v>
      </c>
      <c r="W572" s="25" t="s">
        <v>289</v>
      </c>
      <c r="X572" s="25">
        <v>31</v>
      </c>
      <c r="Y572" s="25" t="s">
        <v>83</v>
      </c>
      <c r="AA572" s="25">
        <v>34</v>
      </c>
      <c r="AB572" s="25" t="s">
        <v>315</v>
      </c>
      <c r="AC572" s="25">
        <v>30</v>
      </c>
      <c r="AF572" s="25" t="s">
        <v>12170</v>
      </c>
      <c r="AG572" s="25" t="s">
        <v>12171</v>
      </c>
      <c r="AH572" s="25" t="s">
        <v>11764</v>
      </c>
      <c r="AI572" s="25" t="s">
        <v>61</v>
      </c>
      <c r="AJ572" s="25" t="s">
        <v>262</v>
      </c>
      <c r="AO572" s="25">
        <v>3</v>
      </c>
      <c r="AP572" s="34">
        <v>42583</v>
      </c>
      <c r="AQ572" s="34">
        <v>42616</v>
      </c>
      <c r="AR572" s="46"/>
      <c r="AT572" s="25" t="s">
        <v>15</v>
      </c>
    </row>
    <row r="573" spans="1:46">
      <c r="A573" s="25" t="s">
        <v>12172</v>
      </c>
      <c r="B573" s="25">
        <v>404105</v>
      </c>
      <c r="C573" s="25" t="s">
        <v>94</v>
      </c>
      <c r="G573" s="25" t="s">
        <v>12173</v>
      </c>
      <c r="H573" s="25" t="s">
        <v>12174</v>
      </c>
      <c r="I573" s="25" t="s">
        <v>289</v>
      </c>
      <c r="J573" s="25">
        <v>31</v>
      </c>
      <c r="K573" s="25" t="s">
        <v>83</v>
      </c>
      <c r="M573" s="25">
        <v>34</v>
      </c>
      <c r="N573" s="25" t="s">
        <v>315</v>
      </c>
      <c r="O573" s="25">
        <v>20</v>
      </c>
      <c r="R573" s="25" t="s">
        <v>10802</v>
      </c>
      <c r="S573" s="25" t="s">
        <v>12169</v>
      </c>
      <c r="T573" s="25" t="s">
        <v>61</v>
      </c>
      <c r="U573" s="25" t="s">
        <v>61</v>
      </c>
      <c r="V573" s="55" t="s">
        <v>12175</v>
      </c>
      <c r="W573" s="25" t="s">
        <v>289</v>
      </c>
      <c r="X573" s="25">
        <v>31</v>
      </c>
      <c r="Y573" s="25" t="s">
        <v>83</v>
      </c>
      <c r="AA573" s="25">
        <v>34</v>
      </c>
      <c r="AB573" s="25" t="s">
        <v>315</v>
      </c>
      <c r="AC573" s="25">
        <v>20</v>
      </c>
      <c r="AF573" s="25" t="s">
        <v>10802</v>
      </c>
      <c r="AG573" s="25" t="s">
        <v>12171</v>
      </c>
      <c r="AH573" s="25" t="s">
        <v>11764</v>
      </c>
      <c r="AI573" s="25" t="s">
        <v>61</v>
      </c>
      <c r="AJ573" s="25" t="s">
        <v>262</v>
      </c>
      <c r="AO573" s="25">
        <v>3</v>
      </c>
      <c r="AP573" s="34">
        <v>42583</v>
      </c>
      <c r="AQ573" s="34">
        <v>42631</v>
      </c>
      <c r="AR573" s="46"/>
      <c r="AT573" s="25" t="s">
        <v>15</v>
      </c>
    </row>
    <row r="574" spans="1:46">
      <c r="A574" s="25" t="s">
        <v>12176</v>
      </c>
      <c r="B574" s="25">
        <v>404106</v>
      </c>
      <c r="C574" s="25" t="s">
        <v>94</v>
      </c>
      <c r="G574" s="25" t="s">
        <v>12177</v>
      </c>
      <c r="H574" s="25" t="s">
        <v>2959</v>
      </c>
      <c r="I574" s="25" t="s">
        <v>80</v>
      </c>
      <c r="J574" s="25">
        <v>36</v>
      </c>
      <c r="K574" s="25" t="s">
        <v>315</v>
      </c>
      <c r="M574" s="25">
        <v>29</v>
      </c>
      <c r="N574" s="25" t="s">
        <v>83</v>
      </c>
      <c r="O574" s="25">
        <v>6</v>
      </c>
      <c r="R574" s="25" t="s">
        <v>12178</v>
      </c>
      <c r="S574" s="25" t="s">
        <v>12179</v>
      </c>
      <c r="T574" s="25" t="s">
        <v>61</v>
      </c>
      <c r="U574" s="25" t="s">
        <v>61</v>
      </c>
      <c r="V574" s="55" t="s">
        <v>4150</v>
      </c>
      <c r="W574" s="25" t="s">
        <v>80</v>
      </c>
      <c r="X574" s="25">
        <v>36</v>
      </c>
      <c r="Y574" s="25" t="s">
        <v>315</v>
      </c>
      <c r="AA574" s="25">
        <v>29</v>
      </c>
      <c r="AB574" s="25" t="s">
        <v>83</v>
      </c>
      <c r="AC574" s="25">
        <v>6</v>
      </c>
      <c r="AF574" s="25" t="s">
        <v>12178</v>
      </c>
      <c r="AG574" s="25" t="s">
        <v>12179</v>
      </c>
      <c r="AH574" s="25" t="s">
        <v>11764</v>
      </c>
      <c r="AI574" s="25" t="s">
        <v>61</v>
      </c>
      <c r="AJ574" s="25" t="s">
        <v>166</v>
      </c>
      <c r="AO574" s="25">
        <v>5</v>
      </c>
      <c r="AP574" s="34">
        <v>42583</v>
      </c>
      <c r="AQ574" s="34">
        <v>42618</v>
      </c>
      <c r="AR574" s="46"/>
      <c r="AT574" s="25" t="s">
        <v>15</v>
      </c>
    </row>
    <row r="575" spans="1:46">
      <c r="A575" s="25" t="s">
        <v>12180</v>
      </c>
      <c r="B575" s="25">
        <v>404313</v>
      </c>
      <c r="C575" s="25" t="s">
        <v>3591</v>
      </c>
      <c r="G575" s="25" t="s">
        <v>12181</v>
      </c>
      <c r="H575" s="25" t="s">
        <v>12182</v>
      </c>
      <c r="I575" s="25" t="s">
        <v>63</v>
      </c>
      <c r="J575" s="25">
        <v>24</v>
      </c>
      <c r="K575" s="25" t="s">
        <v>104</v>
      </c>
      <c r="M575" s="25">
        <v>40</v>
      </c>
      <c r="N575" s="25" t="s">
        <v>83</v>
      </c>
      <c r="O575" s="25">
        <v>52</v>
      </c>
      <c r="P575" s="25" t="s">
        <v>66</v>
      </c>
      <c r="R575" s="25" t="s">
        <v>10764</v>
      </c>
      <c r="S575" s="25" t="s">
        <v>12183</v>
      </c>
      <c r="T575" s="25" t="s">
        <v>61</v>
      </c>
      <c r="U575" s="25" t="s">
        <v>61</v>
      </c>
      <c r="V575" s="55" t="s">
        <v>4150</v>
      </c>
      <c r="W575" s="25" t="s">
        <v>63</v>
      </c>
      <c r="X575" s="25">
        <v>24</v>
      </c>
      <c r="Y575" s="25" t="s">
        <v>104</v>
      </c>
      <c r="Z575" s="25" t="s">
        <v>66</v>
      </c>
      <c r="AA575" s="25">
        <v>40</v>
      </c>
      <c r="AC575" s="25">
        <v>52</v>
      </c>
      <c r="AF575" s="25" t="s">
        <v>11447</v>
      </c>
      <c r="AG575" s="25" t="s">
        <v>12184</v>
      </c>
      <c r="AH575" s="25" t="s">
        <v>11764</v>
      </c>
      <c r="AI575" s="25" t="s">
        <v>61</v>
      </c>
      <c r="AJ575" s="25" t="s">
        <v>3675</v>
      </c>
      <c r="AO575" s="25">
        <v>6</v>
      </c>
      <c r="AP575" s="34">
        <v>42583</v>
      </c>
      <c r="AQ575" s="34">
        <v>42620</v>
      </c>
      <c r="AR575" s="46"/>
      <c r="AT575" s="25" t="s">
        <v>15</v>
      </c>
    </row>
    <row r="576" spans="1:46">
      <c r="A576" s="25" t="s">
        <v>12185</v>
      </c>
      <c r="B576" s="25">
        <v>404819</v>
      </c>
      <c r="D576" s="25" t="s">
        <v>101</v>
      </c>
      <c r="G576" s="25" t="s">
        <v>12186</v>
      </c>
      <c r="H576" s="25" t="s">
        <v>3050</v>
      </c>
      <c r="I576" s="25" t="s">
        <v>63</v>
      </c>
      <c r="J576" s="25">
        <v>46</v>
      </c>
      <c r="M576" s="25">
        <v>19</v>
      </c>
      <c r="O576" s="25">
        <v>130</v>
      </c>
      <c r="P576" s="25" t="s">
        <v>66</v>
      </c>
      <c r="R576" s="25" t="s">
        <v>10535</v>
      </c>
      <c r="S576" s="25" t="s">
        <v>12187</v>
      </c>
      <c r="T576" s="25" t="s">
        <v>61</v>
      </c>
      <c r="U576" s="25" t="s">
        <v>61</v>
      </c>
      <c r="V576" s="55" t="s">
        <v>12188</v>
      </c>
      <c r="W576" s="25" t="s">
        <v>63</v>
      </c>
      <c r="X576" s="25">
        <v>46</v>
      </c>
      <c r="Z576" s="25" t="s">
        <v>66</v>
      </c>
      <c r="AA576" s="25">
        <v>19</v>
      </c>
      <c r="AC576" s="25">
        <v>130</v>
      </c>
      <c r="AF576" s="25" t="s">
        <v>10535</v>
      </c>
      <c r="AG576" s="25" t="s">
        <v>11783</v>
      </c>
      <c r="AH576" s="25">
        <v>18420157</v>
      </c>
      <c r="AI576" s="25">
        <v>2705776</v>
      </c>
      <c r="AJ576" s="25" t="s">
        <v>374</v>
      </c>
      <c r="AO576" s="25">
        <v>4</v>
      </c>
      <c r="AP576" s="34">
        <v>42586</v>
      </c>
      <c r="AQ576" s="34">
        <v>42585</v>
      </c>
      <c r="AR576" s="46"/>
      <c r="AT576" s="25" t="s">
        <v>15</v>
      </c>
    </row>
    <row r="577" spans="1:50">
      <c r="A577" s="25" t="s">
        <v>12189</v>
      </c>
      <c r="B577" s="25">
        <v>405750</v>
      </c>
      <c r="D577" s="25" t="s">
        <v>101</v>
      </c>
      <c r="G577" s="25" t="s">
        <v>12186</v>
      </c>
      <c r="H577" s="25" t="s">
        <v>3366</v>
      </c>
      <c r="I577" s="25" t="s">
        <v>80</v>
      </c>
      <c r="J577" s="25">
        <v>40</v>
      </c>
      <c r="L577" s="25" t="s">
        <v>66</v>
      </c>
      <c r="M577" s="25">
        <v>24</v>
      </c>
      <c r="N577" s="25" t="s">
        <v>183</v>
      </c>
      <c r="O577" s="25">
        <v>6</v>
      </c>
      <c r="R577" s="25" t="s">
        <v>11876</v>
      </c>
      <c r="S577" s="25" t="s">
        <v>12190</v>
      </c>
      <c r="T577" s="25" t="s">
        <v>12191</v>
      </c>
      <c r="U577" s="25">
        <v>3024572</v>
      </c>
      <c r="V577" s="55" t="s">
        <v>12192</v>
      </c>
      <c r="W577" s="25" t="s">
        <v>80</v>
      </c>
      <c r="X577" s="25">
        <v>40</v>
      </c>
      <c r="Z577" s="25" t="s">
        <v>66</v>
      </c>
      <c r="AA577" s="25">
        <v>24</v>
      </c>
      <c r="AB577" s="25" t="s">
        <v>183</v>
      </c>
      <c r="AC577" s="25">
        <v>6</v>
      </c>
      <c r="AF577" s="25" t="s">
        <v>10625</v>
      </c>
      <c r="AG577" s="25" t="s">
        <v>12193</v>
      </c>
      <c r="AH577" s="25">
        <v>98666475</v>
      </c>
      <c r="AI577" s="25">
        <v>3024572</v>
      </c>
      <c r="AJ577" s="25" t="s">
        <v>74</v>
      </c>
      <c r="AO577" s="25">
        <v>6</v>
      </c>
      <c r="AP577" s="34">
        <v>42586</v>
      </c>
      <c r="AQ577" s="34">
        <v>42585</v>
      </c>
      <c r="AR577" s="46"/>
      <c r="AT577" s="25" t="s">
        <v>15</v>
      </c>
      <c r="AU577" s="34"/>
    </row>
    <row r="578" spans="1:50">
      <c r="A578" s="25" t="s">
        <v>12194</v>
      </c>
      <c r="B578" s="25" t="s">
        <v>12195</v>
      </c>
      <c r="C578" s="25" t="s">
        <v>3686</v>
      </c>
      <c r="G578" s="25" t="s">
        <v>12196</v>
      </c>
      <c r="H578" s="25" t="s">
        <v>12197</v>
      </c>
      <c r="I578" s="25" t="s">
        <v>63</v>
      </c>
      <c r="J578" s="25">
        <v>27</v>
      </c>
      <c r="L578" s="25" t="s">
        <v>66</v>
      </c>
      <c r="M578" s="25">
        <v>36</v>
      </c>
      <c r="N578" s="25" t="s">
        <v>81</v>
      </c>
      <c r="O578" s="25">
        <v>33</v>
      </c>
      <c r="S578" s="25" t="s">
        <v>12198</v>
      </c>
      <c r="T578" s="25" t="s">
        <v>61</v>
      </c>
      <c r="U578" s="25" t="s">
        <v>61</v>
      </c>
      <c r="V578" s="55" t="s">
        <v>4150</v>
      </c>
      <c r="W578" s="25" t="s">
        <v>63</v>
      </c>
      <c r="X578" s="25">
        <v>27</v>
      </c>
      <c r="Z578" s="25" t="s">
        <v>66</v>
      </c>
      <c r="AA578" s="25">
        <v>36</v>
      </c>
      <c r="AB578" s="25" t="s">
        <v>81</v>
      </c>
      <c r="AC578" s="25">
        <v>33</v>
      </c>
      <c r="AG578" s="25" t="s">
        <v>12198</v>
      </c>
      <c r="AH578" s="25" t="s">
        <v>11764</v>
      </c>
      <c r="AI578" s="25">
        <v>3361371</v>
      </c>
      <c r="AJ578" s="25" t="s">
        <v>347</v>
      </c>
      <c r="AO578" s="25">
        <v>10</v>
      </c>
      <c r="AP578" s="34">
        <v>42586</v>
      </c>
      <c r="AQ578" s="34">
        <v>42549</v>
      </c>
      <c r="AR578" s="46"/>
      <c r="AT578" s="25" t="s">
        <v>15</v>
      </c>
    </row>
    <row r="579" spans="1:50">
      <c r="A579" s="25" t="s">
        <v>12199</v>
      </c>
      <c r="B579" s="25">
        <v>405718</v>
      </c>
      <c r="C579" s="25" t="s">
        <v>87</v>
      </c>
      <c r="G579" s="25" t="s">
        <v>12200</v>
      </c>
      <c r="H579" s="25" t="s">
        <v>12201</v>
      </c>
      <c r="I579" s="25" t="s">
        <v>80</v>
      </c>
      <c r="J579" s="25">
        <v>36</v>
      </c>
      <c r="K579" s="25" t="s">
        <v>170</v>
      </c>
      <c r="L579" s="25" t="s">
        <v>66</v>
      </c>
      <c r="R579" s="25" t="s">
        <v>10709</v>
      </c>
      <c r="S579" s="25" t="s">
        <v>12202</v>
      </c>
      <c r="T579" s="25" t="s">
        <v>61</v>
      </c>
      <c r="U579" s="25">
        <v>4117727</v>
      </c>
      <c r="V579" s="55" t="s">
        <v>12203</v>
      </c>
      <c r="W579" s="25" t="s">
        <v>80</v>
      </c>
      <c r="X579" s="25">
        <v>36</v>
      </c>
      <c r="Y579" s="25" t="s">
        <v>170</v>
      </c>
      <c r="Z579" s="25" t="s">
        <v>66</v>
      </c>
      <c r="AF579" s="25" t="s">
        <v>10709</v>
      </c>
      <c r="AG579" s="25" t="s">
        <v>12204</v>
      </c>
      <c r="AP579" s="34">
        <v>42586</v>
      </c>
      <c r="AQ579" s="34">
        <v>42629</v>
      </c>
      <c r="AR579" s="46"/>
      <c r="AT579" s="25" t="s">
        <v>15</v>
      </c>
      <c r="AU579" s="34"/>
    </row>
    <row r="580" spans="1:50">
      <c r="A580" s="25" t="s">
        <v>12205</v>
      </c>
      <c r="B580" s="25">
        <v>405636</v>
      </c>
      <c r="C580" s="25" t="s">
        <v>3591</v>
      </c>
      <c r="G580" s="25" t="s">
        <v>12206</v>
      </c>
      <c r="I580" s="25" t="s">
        <v>63</v>
      </c>
      <c r="J580" s="25">
        <v>39</v>
      </c>
      <c r="K580" s="25" t="s">
        <v>104</v>
      </c>
      <c r="L580" s="25" t="s">
        <v>66</v>
      </c>
      <c r="M580" s="25">
        <v>48</v>
      </c>
      <c r="O580" s="25">
        <v>50</v>
      </c>
      <c r="R580" s="25" t="s">
        <v>11396</v>
      </c>
      <c r="S580" s="25" t="s">
        <v>12207</v>
      </c>
      <c r="T580" s="25" t="s">
        <v>61</v>
      </c>
      <c r="U580" s="25">
        <v>3158966439</v>
      </c>
      <c r="V580" s="55" t="s">
        <v>4150</v>
      </c>
      <c r="W580" s="25" t="s">
        <v>63</v>
      </c>
      <c r="X580" s="25">
        <v>39</v>
      </c>
      <c r="Y580" s="25" t="s">
        <v>104</v>
      </c>
      <c r="Z580" s="25" t="s">
        <v>66</v>
      </c>
      <c r="AA580" s="25">
        <v>48</v>
      </c>
      <c r="AC580" s="25">
        <v>50</v>
      </c>
      <c r="AF580" s="25" t="s">
        <v>10815</v>
      </c>
      <c r="AG580" s="25" t="s">
        <v>12207</v>
      </c>
      <c r="AH580" s="25" t="s">
        <v>11764</v>
      </c>
      <c r="AI580" s="25" t="s">
        <v>61</v>
      </c>
      <c r="AJ580" s="25" t="s">
        <v>3626</v>
      </c>
      <c r="AO580" s="25">
        <v>7</v>
      </c>
      <c r="AP580" s="34">
        <v>42586</v>
      </c>
      <c r="AQ580" s="34">
        <v>42638</v>
      </c>
      <c r="AR580" s="46"/>
      <c r="AT580" s="25" t="s">
        <v>15</v>
      </c>
    </row>
    <row r="581" spans="1:50">
      <c r="A581" s="25" t="s">
        <v>12208</v>
      </c>
      <c r="B581" s="25">
        <v>6639</v>
      </c>
      <c r="C581" s="25" t="s">
        <v>87</v>
      </c>
      <c r="G581" s="25" t="s">
        <v>12209</v>
      </c>
      <c r="H581" s="25" t="s">
        <v>3366</v>
      </c>
      <c r="I581" s="25" t="s">
        <v>146</v>
      </c>
      <c r="J581" s="25">
        <v>35</v>
      </c>
      <c r="L581" s="25" t="s">
        <v>66</v>
      </c>
      <c r="M581" s="25">
        <v>30</v>
      </c>
      <c r="O581" s="25">
        <v>2</v>
      </c>
      <c r="R581" s="25" t="s">
        <v>10802</v>
      </c>
      <c r="S581" s="25" t="s">
        <v>12210</v>
      </c>
      <c r="T581" s="25" t="s">
        <v>61</v>
      </c>
      <c r="U581" s="25" t="s">
        <v>61</v>
      </c>
      <c r="V581" s="55" t="s">
        <v>12211</v>
      </c>
      <c r="W581" s="25" t="s">
        <v>146</v>
      </c>
      <c r="X581" s="25">
        <v>35</v>
      </c>
      <c r="Z581" s="25" t="s">
        <v>66</v>
      </c>
      <c r="AA581" s="25">
        <v>30</v>
      </c>
      <c r="AC581" s="25">
        <v>2</v>
      </c>
      <c r="AF581" s="25" t="s">
        <v>10802</v>
      </c>
      <c r="AG581" s="25" t="s">
        <v>12212</v>
      </c>
      <c r="AH581" s="25" t="s">
        <v>11764</v>
      </c>
      <c r="AI581" s="25">
        <v>3324435</v>
      </c>
      <c r="AJ581" s="25" t="s">
        <v>262</v>
      </c>
      <c r="AO581" s="25">
        <v>3</v>
      </c>
      <c r="AP581" s="34">
        <v>42586</v>
      </c>
      <c r="AQ581" s="34">
        <v>42672</v>
      </c>
      <c r="AR581" s="46"/>
      <c r="AT581" s="25" t="s">
        <v>15</v>
      </c>
    </row>
    <row r="582" spans="1:50">
      <c r="A582" s="25" t="s">
        <v>12213</v>
      </c>
      <c r="B582" s="25">
        <v>392584</v>
      </c>
      <c r="D582" s="25" t="s">
        <v>58</v>
      </c>
      <c r="G582" s="25" t="s">
        <v>12214</v>
      </c>
      <c r="H582" s="25" t="s">
        <v>3366</v>
      </c>
      <c r="S582" s="25" t="s">
        <v>12215</v>
      </c>
      <c r="T582" s="25" t="s">
        <v>61</v>
      </c>
      <c r="U582" s="25" t="s">
        <v>61</v>
      </c>
      <c r="V582" s="55" t="s">
        <v>4150</v>
      </c>
      <c r="AF582" s="25" t="s">
        <v>10768</v>
      </c>
      <c r="AG582" s="25" t="s">
        <v>12216</v>
      </c>
      <c r="AH582" s="25" t="s">
        <v>11764</v>
      </c>
      <c r="AI582" s="25" t="s">
        <v>61</v>
      </c>
      <c r="AJ582" s="25" t="s">
        <v>211</v>
      </c>
      <c r="AO582" s="25">
        <v>9</v>
      </c>
      <c r="AP582" s="34">
        <v>42586</v>
      </c>
      <c r="AQ582" s="34">
        <v>42527</v>
      </c>
      <c r="AR582" s="46"/>
      <c r="AT582" s="25" t="s">
        <v>15</v>
      </c>
    </row>
    <row r="583" spans="1:50">
      <c r="A583" s="25" t="s">
        <v>12217</v>
      </c>
      <c r="B583" s="25">
        <v>405302</v>
      </c>
      <c r="C583" s="25" t="s">
        <v>87</v>
      </c>
      <c r="G583" s="25" t="s">
        <v>12218</v>
      </c>
      <c r="H583" s="25" t="s">
        <v>3366</v>
      </c>
      <c r="I583" s="25" t="s">
        <v>289</v>
      </c>
      <c r="J583" s="25">
        <v>29</v>
      </c>
      <c r="M583" s="25">
        <v>34</v>
      </c>
      <c r="N583" s="25" t="s">
        <v>104</v>
      </c>
      <c r="O583" s="25">
        <v>30</v>
      </c>
      <c r="R583" s="25" t="s">
        <v>10658</v>
      </c>
      <c r="S583" s="25" t="s">
        <v>12219</v>
      </c>
      <c r="T583" s="25" t="s">
        <v>12220</v>
      </c>
      <c r="U583" s="25">
        <v>3217228038</v>
      </c>
      <c r="V583" s="55" t="s">
        <v>12221</v>
      </c>
      <c r="W583" s="25" t="s">
        <v>289</v>
      </c>
      <c r="X583" s="25">
        <v>29</v>
      </c>
      <c r="AA583" s="25">
        <v>34</v>
      </c>
      <c r="AB583" s="25" t="s">
        <v>104</v>
      </c>
      <c r="AC583" s="25">
        <v>30</v>
      </c>
      <c r="AF583" s="25" t="s">
        <v>12222</v>
      </c>
      <c r="AG583" s="25" t="s">
        <v>12223</v>
      </c>
      <c r="AH583" s="25">
        <v>1037633283</v>
      </c>
      <c r="AI583" s="25">
        <v>3217228038</v>
      </c>
      <c r="AP583" s="34">
        <v>42586</v>
      </c>
      <c r="AQ583" s="34">
        <v>42581</v>
      </c>
      <c r="AR583" s="46"/>
      <c r="AT583" s="25" t="s">
        <v>15</v>
      </c>
    </row>
    <row r="584" spans="1:50">
      <c r="A584" s="25" t="s">
        <v>12224</v>
      </c>
      <c r="B584" s="25">
        <v>404823</v>
      </c>
      <c r="D584" s="25" t="s">
        <v>58</v>
      </c>
      <c r="G584" s="25" t="s">
        <v>12225</v>
      </c>
      <c r="H584" s="25" t="s">
        <v>3366</v>
      </c>
      <c r="I584" s="25" t="s">
        <v>63</v>
      </c>
      <c r="J584" s="25">
        <v>26</v>
      </c>
      <c r="K584" s="25" t="s">
        <v>83</v>
      </c>
      <c r="M584" s="25">
        <v>40</v>
      </c>
      <c r="O584" s="25">
        <v>31</v>
      </c>
      <c r="R584" s="25" t="s">
        <v>12226</v>
      </c>
      <c r="S584" s="25" t="s">
        <v>12227</v>
      </c>
      <c r="T584" s="25" t="s">
        <v>61</v>
      </c>
      <c r="U584" s="25" t="s">
        <v>61</v>
      </c>
      <c r="V584" s="55" t="s">
        <v>12228</v>
      </c>
      <c r="W584" s="25" t="s">
        <v>63</v>
      </c>
      <c r="X584" s="25">
        <v>26</v>
      </c>
      <c r="Y584" s="25" t="s">
        <v>83</v>
      </c>
      <c r="AA584" s="25">
        <v>40</v>
      </c>
      <c r="AC584" s="25">
        <v>31</v>
      </c>
      <c r="AF584" s="25" t="s">
        <v>12226</v>
      </c>
      <c r="AG584" s="25" t="s">
        <v>12229</v>
      </c>
      <c r="AH584" s="25" t="s">
        <v>11764</v>
      </c>
      <c r="AI584" s="25" t="s">
        <v>61</v>
      </c>
      <c r="AJ584" s="25" t="s">
        <v>3937</v>
      </c>
      <c r="AO584" s="25">
        <v>6</v>
      </c>
      <c r="AP584" s="34">
        <v>42586</v>
      </c>
      <c r="AQ584" s="34">
        <v>42583</v>
      </c>
      <c r="AR584" s="46"/>
      <c r="AT584" s="25" t="s">
        <v>15</v>
      </c>
      <c r="AV584" s="38"/>
      <c r="AX584" s="38"/>
    </row>
    <row r="585" spans="1:50">
      <c r="A585" s="25" t="s">
        <v>12230</v>
      </c>
      <c r="B585" s="25">
        <v>405381</v>
      </c>
      <c r="C585" s="25" t="s">
        <v>125</v>
      </c>
      <c r="G585" s="25" t="s">
        <v>12231</v>
      </c>
      <c r="H585" s="25" t="s">
        <v>3870</v>
      </c>
      <c r="I585" s="25" t="s">
        <v>80</v>
      </c>
      <c r="J585" s="25">
        <v>49</v>
      </c>
      <c r="M585" s="25">
        <v>43</v>
      </c>
      <c r="N585" s="25" t="s">
        <v>83</v>
      </c>
      <c r="O585" s="25">
        <v>267</v>
      </c>
      <c r="R585" s="25" t="s">
        <v>11319</v>
      </c>
      <c r="S585" s="25" t="s">
        <v>12232</v>
      </c>
      <c r="T585" s="25" t="s">
        <v>61</v>
      </c>
      <c r="U585" s="25">
        <v>2762332</v>
      </c>
      <c r="V585" s="55" t="s">
        <v>12233</v>
      </c>
      <c r="W585" s="25" t="s">
        <v>80</v>
      </c>
      <c r="X585" s="25">
        <v>49</v>
      </c>
      <c r="Z585" s="25" t="s">
        <v>66</v>
      </c>
      <c r="AA585" s="25">
        <v>43</v>
      </c>
      <c r="AB585" s="25" t="s">
        <v>83</v>
      </c>
      <c r="AC585" s="25">
        <v>267</v>
      </c>
      <c r="AF585" s="25" t="s">
        <v>11867</v>
      </c>
      <c r="AG585" s="25" t="s">
        <v>12234</v>
      </c>
      <c r="AH585" s="25" t="s">
        <v>11764</v>
      </c>
      <c r="AI585" s="25" t="s">
        <v>61</v>
      </c>
      <c r="AJ585" s="25" t="s">
        <v>1696</v>
      </c>
      <c r="AO585" s="25">
        <v>8</v>
      </c>
      <c r="AP585" s="34">
        <v>42586</v>
      </c>
      <c r="AQ585" s="34">
        <v>42655</v>
      </c>
      <c r="AR585" s="46"/>
      <c r="AT585" s="25" t="s">
        <v>15</v>
      </c>
    </row>
    <row r="586" spans="1:50">
      <c r="A586" s="25" t="s">
        <v>12235</v>
      </c>
      <c r="B586" s="25">
        <v>405380</v>
      </c>
      <c r="C586" s="25" t="s">
        <v>94</v>
      </c>
      <c r="G586" s="25" t="s">
        <v>12236</v>
      </c>
      <c r="H586" s="25" t="s">
        <v>3366</v>
      </c>
      <c r="S586" s="25" t="s">
        <v>11919</v>
      </c>
      <c r="T586" s="25" t="s">
        <v>61</v>
      </c>
      <c r="U586" s="25" t="s">
        <v>61</v>
      </c>
      <c r="V586" s="55" t="s">
        <v>12237</v>
      </c>
      <c r="W586" s="25" t="s">
        <v>80</v>
      </c>
      <c r="X586" s="25">
        <v>35</v>
      </c>
      <c r="Z586" s="25" t="s">
        <v>66</v>
      </c>
      <c r="AA586" s="25">
        <v>43</v>
      </c>
      <c r="AB586" s="25" t="s">
        <v>104</v>
      </c>
      <c r="AC586" s="25">
        <v>22</v>
      </c>
      <c r="AF586" s="25" t="s">
        <v>5088</v>
      </c>
      <c r="AG586" s="25" t="s">
        <v>12238</v>
      </c>
      <c r="AH586" s="25" t="s">
        <v>11764</v>
      </c>
      <c r="AI586" s="25">
        <v>5310869</v>
      </c>
      <c r="AP586" s="34">
        <v>42586</v>
      </c>
      <c r="AQ586" s="34">
        <v>42628</v>
      </c>
      <c r="AR586" s="46"/>
      <c r="AT586" s="25" t="s">
        <v>15</v>
      </c>
    </row>
    <row r="587" spans="1:50">
      <c r="A587" s="25" t="s">
        <v>12239</v>
      </c>
      <c r="B587" s="25">
        <v>404306</v>
      </c>
      <c r="C587" s="25" t="s">
        <v>94</v>
      </c>
      <c r="G587" s="25" t="s">
        <v>12240</v>
      </c>
      <c r="H587" s="25" t="s">
        <v>12241</v>
      </c>
      <c r="S587" s="25" t="s">
        <v>12242</v>
      </c>
      <c r="T587" s="25" t="s">
        <v>61</v>
      </c>
      <c r="U587" s="25" t="s">
        <v>61</v>
      </c>
      <c r="V587" s="55" t="s">
        <v>12243</v>
      </c>
      <c r="AF587" s="25" t="s">
        <v>12244</v>
      </c>
      <c r="AG587" s="25" t="s">
        <v>12245</v>
      </c>
      <c r="AH587" s="25" t="s">
        <v>11764</v>
      </c>
      <c r="AI587" s="25" t="s">
        <v>61</v>
      </c>
      <c r="AJ587" s="25" t="s">
        <v>4173</v>
      </c>
      <c r="AO587" s="25">
        <v>7</v>
      </c>
      <c r="AP587" s="34">
        <v>42586</v>
      </c>
      <c r="AQ587" s="34">
        <v>42592</v>
      </c>
      <c r="AR587" s="46"/>
      <c r="AT587" s="25" t="s">
        <v>15</v>
      </c>
      <c r="AU587" s="25" t="s">
        <v>12246</v>
      </c>
    </row>
    <row r="588" spans="1:50">
      <c r="A588" s="25" t="s">
        <v>12247</v>
      </c>
      <c r="B588" s="25">
        <v>146924</v>
      </c>
      <c r="C588" s="25" t="s">
        <v>3686</v>
      </c>
      <c r="G588" s="56" t="s">
        <v>12248</v>
      </c>
      <c r="H588" s="57" t="s">
        <v>12249</v>
      </c>
      <c r="I588" s="25" t="s">
        <v>80</v>
      </c>
      <c r="J588" s="25">
        <v>40</v>
      </c>
      <c r="L588" s="25" t="s">
        <v>66</v>
      </c>
      <c r="R588" s="25" t="s">
        <v>10680</v>
      </c>
      <c r="S588" s="25" t="s">
        <v>12250</v>
      </c>
      <c r="T588" s="25">
        <v>148995</v>
      </c>
      <c r="U588" s="25" t="s">
        <v>61</v>
      </c>
      <c r="V588" s="57" t="s">
        <v>12251</v>
      </c>
      <c r="W588" s="25" t="s">
        <v>146</v>
      </c>
      <c r="X588" s="25">
        <v>32</v>
      </c>
      <c r="Y588" s="25" t="s">
        <v>744</v>
      </c>
      <c r="Z588" s="25" t="s">
        <v>66</v>
      </c>
      <c r="AA588" s="25">
        <v>31</v>
      </c>
      <c r="AB588" s="25" t="s">
        <v>104</v>
      </c>
      <c r="AC588" s="25">
        <v>11</v>
      </c>
      <c r="AF588" s="25" t="s">
        <v>12252</v>
      </c>
      <c r="AG588" s="25" t="s">
        <v>12253</v>
      </c>
      <c r="AH588" s="25" t="s">
        <v>12254</v>
      </c>
      <c r="AI588" s="25">
        <v>5973934</v>
      </c>
      <c r="AJ588" s="25" t="s">
        <v>191</v>
      </c>
      <c r="AO588" s="25">
        <v>11</v>
      </c>
      <c r="AP588" s="34">
        <v>42586</v>
      </c>
      <c r="AQ588" s="34">
        <v>42581</v>
      </c>
      <c r="AR588" s="46"/>
      <c r="AT588" s="25" t="s">
        <v>15</v>
      </c>
    </row>
    <row r="589" spans="1:50">
      <c r="A589" s="25" t="s">
        <v>12255</v>
      </c>
      <c r="B589" s="25">
        <v>405135</v>
      </c>
      <c r="C589" s="25" t="s">
        <v>3591</v>
      </c>
      <c r="G589" s="25" t="s">
        <v>12256</v>
      </c>
      <c r="H589" s="25" t="s">
        <v>11408</v>
      </c>
      <c r="I589" s="25" t="s">
        <v>80</v>
      </c>
      <c r="J589" s="25">
        <v>49</v>
      </c>
      <c r="K589" s="25" t="s">
        <v>170</v>
      </c>
      <c r="L589" s="25" t="s">
        <v>66</v>
      </c>
      <c r="M589" s="25">
        <v>39</v>
      </c>
      <c r="N589" s="25" t="s">
        <v>104</v>
      </c>
      <c r="O589" s="25">
        <v>39</v>
      </c>
      <c r="R589" s="25" t="s">
        <v>10745</v>
      </c>
      <c r="S589" s="25" t="s">
        <v>12257</v>
      </c>
      <c r="V589" s="55" t="s">
        <v>12258</v>
      </c>
      <c r="W589" s="25" t="s">
        <v>80</v>
      </c>
      <c r="X589" s="25">
        <v>49</v>
      </c>
      <c r="Y589" s="25" t="s">
        <v>170</v>
      </c>
      <c r="Z589" s="25" t="s">
        <v>66</v>
      </c>
      <c r="AA589" s="25">
        <v>39</v>
      </c>
      <c r="AB589" s="25" t="s">
        <v>104</v>
      </c>
      <c r="AC589" s="25">
        <v>39</v>
      </c>
      <c r="AF589" s="25" t="s">
        <v>12259</v>
      </c>
      <c r="AG589" s="25" t="s">
        <v>12257</v>
      </c>
      <c r="AH589" s="25" t="s">
        <v>12260</v>
      </c>
      <c r="AI589" s="25">
        <v>2714636</v>
      </c>
      <c r="AJ589" s="25" t="s">
        <v>225</v>
      </c>
      <c r="AO589" s="25">
        <v>7</v>
      </c>
      <c r="AP589" s="34">
        <v>42586</v>
      </c>
      <c r="AQ589" s="34">
        <v>42584</v>
      </c>
      <c r="AR589" s="46"/>
      <c r="AT589" s="25" t="s">
        <v>15</v>
      </c>
    </row>
    <row r="590" spans="1:50">
      <c r="A590" s="25" t="s">
        <v>12261</v>
      </c>
      <c r="B590" s="25">
        <v>405260</v>
      </c>
      <c r="C590" s="25" t="s">
        <v>3686</v>
      </c>
      <c r="G590" s="25" t="s">
        <v>12262</v>
      </c>
      <c r="H590" s="25" t="s">
        <v>12263</v>
      </c>
      <c r="I590" s="25" t="s">
        <v>80</v>
      </c>
      <c r="J590" s="25">
        <v>27</v>
      </c>
      <c r="K590" s="25" t="s">
        <v>170</v>
      </c>
      <c r="L590" s="25" t="s">
        <v>66</v>
      </c>
      <c r="M590" s="25">
        <v>27</v>
      </c>
      <c r="N590" s="25" t="s">
        <v>81</v>
      </c>
      <c r="O590" s="25">
        <v>50</v>
      </c>
      <c r="R590" s="25" t="s">
        <v>12264</v>
      </c>
      <c r="S590" s="25" t="s">
        <v>12265</v>
      </c>
      <c r="T590" s="25" t="s">
        <v>61</v>
      </c>
      <c r="U590" s="25" t="s">
        <v>61</v>
      </c>
      <c r="V590" s="55" t="s">
        <v>5538</v>
      </c>
      <c r="W590" s="25" t="s">
        <v>80</v>
      </c>
      <c r="X590" s="25">
        <v>27</v>
      </c>
      <c r="Y590" s="25" t="s">
        <v>170</v>
      </c>
      <c r="Z590" s="25" t="s">
        <v>66</v>
      </c>
      <c r="AA590" s="25">
        <v>27</v>
      </c>
      <c r="AB590" s="25" t="s">
        <v>81</v>
      </c>
      <c r="AC590" s="25">
        <v>50</v>
      </c>
      <c r="AF590" s="25" t="s">
        <v>12264</v>
      </c>
      <c r="AG590" s="25" t="s">
        <v>12266</v>
      </c>
      <c r="AH590" s="25" t="s">
        <v>12267</v>
      </c>
      <c r="AI590" s="25">
        <v>3566148</v>
      </c>
      <c r="AJ590" s="25" t="s">
        <v>194</v>
      </c>
      <c r="AO590" s="25">
        <v>3</v>
      </c>
      <c r="AP590" s="34">
        <v>42586</v>
      </c>
      <c r="AQ590" s="34">
        <v>42580</v>
      </c>
      <c r="AR590" s="46"/>
      <c r="AT590" s="25" t="s">
        <v>15</v>
      </c>
      <c r="AU590" s="25" t="s">
        <v>12268</v>
      </c>
    </row>
    <row r="591" spans="1:50">
      <c r="A591" s="25" t="s">
        <v>12269</v>
      </c>
      <c r="B591" s="25">
        <v>405793</v>
      </c>
      <c r="C591" s="25" t="s">
        <v>3591</v>
      </c>
      <c r="G591" s="25" t="s">
        <v>12270</v>
      </c>
      <c r="H591" s="25" t="s">
        <v>12271</v>
      </c>
      <c r="I591" s="25" t="s">
        <v>63</v>
      </c>
      <c r="J591" s="25">
        <v>27</v>
      </c>
      <c r="K591" s="25" t="s">
        <v>72</v>
      </c>
      <c r="L591" s="25" t="s">
        <v>66</v>
      </c>
      <c r="M591" s="25">
        <v>34</v>
      </c>
      <c r="N591" s="25" t="s">
        <v>136</v>
      </c>
      <c r="O591" s="25">
        <v>52</v>
      </c>
      <c r="R591" s="25" t="s">
        <v>10658</v>
      </c>
      <c r="S591" s="25" t="s">
        <v>12272</v>
      </c>
      <c r="T591" s="25" t="s">
        <v>12273</v>
      </c>
      <c r="U591" s="25" t="s">
        <v>12274</v>
      </c>
      <c r="V591" s="55" t="s">
        <v>12275</v>
      </c>
      <c r="AF591" s="25" t="s">
        <v>12276</v>
      </c>
      <c r="AG591" s="25" t="s">
        <v>12277</v>
      </c>
      <c r="AJ591" s="25" t="s">
        <v>397</v>
      </c>
      <c r="AO591" s="25">
        <v>5</v>
      </c>
      <c r="AP591" s="34">
        <v>42586</v>
      </c>
      <c r="AQ591" s="34">
        <v>42581</v>
      </c>
      <c r="AR591" s="46"/>
      <c r="AT591" s="25" t="s">
        <v>15</v>
      </c>
    </row>
    <row r="592" spans="1:50">
      <c r="A592" s="25" t="s">
        <v>12278</v>
      </c>
      <c r="B592" s="25">
        <v>405022</v>
      </c>
      <c r="C592" s="25" t="s">
        <v>3591</v>
      </c>
      <c r="G592" s="25" t="s">
        <v>12279</v>
      </c>
      <c r="H592" s="25" t="s">
        <v>3870</v>
      </c>
      <c r="I592" s="25" t="s">
        <v>80</v>
      </c>
      <c r="J592" s="25">
        <v>30</v>
      </c>
      <c r="K592" s="25" t="s">
        <v>83</v>
      </c>
      <c r="L592" s="25" t="s">
        <v>66</v>
      </c>
      <c r="M592" s="25">
        <v>44</v>
      </c>
      <c r="N592" s="25" t="s">
        <v>83</v>
      </c>
      <c r="O592" s="25">
        <v>61</v>
      </c>
      <c r="R592" s="25" t="s">
        <v>11409</v>
      </c>
      <c r="S592" s="25" t="s">
        <v>12280</v>
      </c>
      <c r="T592" s="25" t="s">
        <v>61</v>
      </c>
      <c r="U592" s="25" t="s">
        <v>61</v>
      </c>
      <c r="V592" s="55" t="s">
        <v>12281</v>
      </c>
      <c r="W592" s="25" t="s">
        <v>80</v>
      </c>
      <c r="X592" s="25">
        <v>30</v>
      </c>
      <c r="Y592" s="25" t="s">
        <v>83</v>
      </c>
      <c r="Z592" s="25" t="s">
        <v>66</v>
      </c>
      <c r="AA592" s="25">
        <v>44</v>
      </c>
      <c r="AB592" s="25" t="s">
        <v>83</v>
      </c>
      <c r="AC592" s="25">
        <v>61</v>
      </c>
      <c r="AF592" s="25" t="s">
        <v>12282</v>
      </c>
      <c r="AG592" s="25" t="s">
        <v>12280</v>
      </c>
      <c r="AH592" s="25" t="s">
        <v>11764</v>
      </c>
      <c r="AI592" s="25" t="s">
        <v>61</v>
      </c>
      <c r="AJ592" s="25" t="s">
        <v>404</v>
      </c>
      <c r="AO592" s="25">
        <v>2</v>
      </c>
      <c r="AP592" s="34">
        <v>42586</v>
      </c>
      <c r="AQ592" s="34">
        <v>42616</v>
      </c>
      <c r="AR592" s="46"/>
      <c r="AT592" s="25" t="s">
        <v>15</v>
      </c>
    </row>
    <row r="593" spans="1:48">
      <c r="A593" s="25" t="s">
        <v>12283</v>
      </c>
      <c r="B593" s="25">
        <v>405023</v>
      </c>
      <c r="C593" s="25" t="s">
        <v>94</v>
      </c>
      <c r="G593" s="25" t="s">
        <v>12284</v>
      </c>
      <c r="H593" s="25" t="s">
        <v>3870</v>
      </c>
      <c r="I593" s="25" t="s">
        <v>146</v>
      </c>
      <c r="J593" s="25">
        <v>34</v>
      </c>
      <c r="K593" s="25" t="s">
        <v>315</v>
      </c>
      <c r="L593" s="25" t="s">
        <v>66</v>
      </c>
      <c r="M593" s="25">
        <v>32</v>
      </c>
      <c r="N593" s="25" t="s">
        <v>81</v>
      </c>
      <c r="O593" s="25">
        <v>43</v>
      </c>
      <c r="R593" s="25" t="s">
        <v>11969</v>
      </c>
      <c r="S593" s="25" t="s">
        <v>12285</v>
      </c>
      <c r="T593" s="25" t="s">
        <v>61</v>
      </c>
      <c r="U593" s="25" t="s">
        <v>61</v>
      </c>
      <c r="V593" s="55" t="s">
        <v>12286</v>
      </c>
      <c r="W593" s="25" t="s">
        <v>146</v>
      </c>
      <c r="X593" s="25">
        <v>34</v>
      </c>
      <c r="Y593" s="25" t="s">
        <v>315</v>
      </c>
      <c r="Z593" s="25" t="s">
        <v>66</v>
      </c>
      <c r="AA593" s="25">
        <v>32</v>
      </c>
      <c r="AB593" s="25" t="s">
        <v>81</v>
      </c>
      <c r="AC593" s="25">
        <v>43</v>
      </c>
      <c r="AF593" s="25" t="s">
        <v>11969</v>
      </c>
      <c r="AG593" s="25" t="s">
        <v>12285</v>
      </c>
      <c r="AH593" s="25" t="s">
        <v>11764</v>
      </c>
      <c r="AI593" s="25" t="s">
        <v>61</v>
      </c>
      <c r="AJ593" s="25" t="s">
        <v>232</v>
      </c>
      <c r="AO593" s="25">
        <v>9</v>
      </c>
      <c r="AP593" s="34">
        <v>42586</v>
      </c>
      <c r="AQ593" s="34">
        <v>42647</v>
      </c>
      <c r="AR593" s="46"/>
      <c r="AT593" s="25" t="s">
        <v>15</v>
      </c>
    </row>
    <row r="594" spans="1:48">
      <c r="A594" s="25" t="s">
        <v>12287</v>
      </c>
      <c r="B594" s="25">
        <v>405020</v>
      </c>
      <c r="D594" s="25" t="s">
        <v>101</v>
      </c>
      <c r="G594" s="25" t="s">
        <v>12288</v>
      </c>
      <c r="H594" s="25" t="s">
        <v>12289</v>
      </c>
      <c r="S594" s="25" t="s">
        <v>12290</v>
      </c>
      <c r="T594" s="25" t="s">
        <v>61</v>
      </c>
      <c r="U594" s="25" t="s">
        <v>61</v>
      </c>
      <c r="V594" s="55" t="s">
        <v>11324</v>
      </c>
      <c r="AF594" s="25" t="s">
        <v>12252</v>
      </c>
      <c r="AG594" s="25" t="s">
        <v>12290</v>
      </c>
      <c r="AH594" s="25" t="s">
        <v>11764</v>
      </c>
      <c r="AI594" s="25" t="s">
        <v>61</v>
      </c>
      <c r="AO594" s="25">
        <v>11</v>
      </c>
      <c r="AP594" s="34">
        <v>42586</v>
      </c>
      <c r="AQ594" s="34">
        <v>42634</v>
      </c>
      <c r="AR594" s="46"/>
      <c r="AT594" s="25" t="s">
        <v>15</v>
      </c>
    </row>
    <row r="595" spans="1:48">
      <c r="A595" s="25" t="s">
        <v>12291</v>
      </c>
      <c r="B595" s="25">
        <v>405011</v>
      </c>
      <c r="C595" s="25" t="s">
        <v>94</v>
      </c>
      <c r="G595" s="25" t="s">
        <v>12292</v>
      </c>
      <c r="H595" s="25" t="s">
        <v>3870</v>
      </c>
      <c r="I595" s="25" t="s">
        <v>146</v>
      </c>
      <c r="J595" s="25">
        <v>34</v>
      </c>
      <c r="K595" s="25" t="s">
        <v>315</v>
      </c>
      <c r="L595" s="25" t="s">
        <v>66</v>
      </c>
      <c r="M595" s="25">
        <v>32</v>
      </c>
      <c r="N595" s="25" t="s">
        <v>81</v>
      </c>
      <c r="O595" s="25">
        <v>47</v>
      </c>
      <c r="R595" s="25" t="s">
        <v>11539</v>
      </c>
      <c r="S595" s="25" t="s">
        <v>12293</v>
      </c>
      <c r="T595" s="25" t="s">
        <v>61</v>
      </c>
      <c r="U595" s="25" t="s">
        <v>61</v>
      </c>
      <c r="V595" s="55" t="s">
        <v>12294</v>
      </c>
      <c r="W595" s="25" t="s">
        <v>146</v>
      </c>
      <c r="X595" s="25">
        <v>34</v>
      </c>
      <c r="Y595" s="25" t="s">
        <v>315</v>
      </c>
      <c r="Z595" s="25" t="s">
        <v>66</v>
      </c>
      <c r="AA595" s="25">
        <v>32</v>
      </c>
      <c r="AB595" s="25" t="s">
        <v>81</v>
      </c>
      <c r="AC595" s="25">
        <v>47</v>
      </c>
      <c r="AF595" s="25" t="s">
        <v>11539</v>
      </c>
      <c r="AG595" s="25" t="s">
        <v>12293</v>
      </c>
      <c r="AH595" s="25" t="s">
        <v>11764</v>
      </c>
      <c r="AI595" s="25" t="s">
        <v>61</v>
      </c>
      <c r="AJ595" s="25" t="s">
        <v>232</v>
      </c>
      <c r="AO595" s="25">
        <v>9</v>
      </c>
      <c r="AP595" s="34">
        <v>42586</v>
      </c>
      <c r="AQ595" s="34">
        <v>42584</v>
      </c>
      <c r="AR595" s="46"/>
      <c r="AT595" s="25" t="s">
        <v>15</v>
      </c>
    </row>
    <row r="596" spans="1:48">
      <c r="A596" s="25" t="s">
        <v>12295</v>
      </c>
      <c r="B596" s="25">
        <v>405846</v>
      </c>
      <c r="C596" s="25" t="s">
        <v>3686</v>
      </c>
      <c r="G596" s="25" t="s">
        <v>12296</v>
      </c>
      <c r="R596" s="25" t="s">
        <v>11159</v>
      </c>
      <c r="S596" s="25" t="s">
        <v>91</v>
      </c>
      <c r="T596" s="25" t="s">
        <v>61</v>
      </c>
      <c r="U596" s="25" t="s">
        <v>61</v>
      </c>
      <c r="V596" s="55" t="s">
        <v>12297</v>
      </c>
      <c r="AF596" s="25" t="s">
        <v>12298</v>
      </c>
      <c r="AG596" s="25" t="s">
        <v>12299</v>
      </c>
      <c r="AH596" s="25" t="s">
        <v>11764</v>
      </c>
      <c r="AI596" s="25" t="s">
        <v>61</v>
      </c>
      <c r="AJ596" s="25" t="s">
        <v>91</v>
      </c>
      <c r="AO596" s="25">
        <v>12</v>
      </c>
      <c r="AP596" s="34">
        <v>42586</v>
      </c>
      <c r="AQ596" s="34">
        <v>42592</v>
      </c>
      <c r="AR596" s="46"/>
      <c r="AT596" s="25" t="s">
        <v>15</v>
      </c>
    </row>
    <row r="597" spans="1:48">
      <c r="A597" s="25" t="s">
        <v>12300</v>
      </c>
      <c r="B597" s="25">
        <v>406034</v>
      </c>
      <c r="D597" s="25" t="s">
        <v>101</v>
      </c>
      <c r="G597" s="25" t="s">
        <v>12301</v>
      </c>
      <c r="H597" s="25" t="s">
        <v>3366</v>
      </c>
      <c r="I597" s="25" t="s">
        <v>63</v>
      </c>
      <c r="J597" s="25">
        <v>43</v>
      </c>
      <c r="K597" s="25" t="s">
        <v>83</v>
      </c>
      <c r="L597" s="25" t="s">
        <v>66</v>
      </c>
      <c r="M597" s="25">
        <v>36</v>
      </c>
      <c r="O597" s="25">
        <v>14</v>
      </c>
      <c r="R597" s="25" t="s">
        <v>12302</v>
      </c>
      <c r="S597" s="25" t="s">
        <v>10715</v>
      </c>
      <c r="T597" s="25" t="s">
        <v>61</v>
      </c>
      <c r="U597" s="25" t="s">
        <v>61</v>
      </c>
      <c r="V597" s="55" t="s">
        <v>12303</v>
      </c>
      <c r="W597" s="25" t="s">
        <v>63</v>
      </c>
      <c r="X597" s="25" t="s">
        <v>12304</v>
      </c>
      <c r="Y597" s="25" t="s">
        <v>83</v>
      </c>
      <c r="Z597" s="25" t="s">
        <v>66</v>
      </c>
      <c r="AA597" s="25">
        <v>36</v>
      </c>
      <c r="AC597" s="25">
        <v>14</v>
      </c>
      <c r="AF597" s="25" t="s">
        <v>10715</v>
      </c>
      <c r="AG597" s="25" t="s">
        <v>12305</v>
      </c>
      <c r="AH597" s="25" t="s">
        <v>12306</v>
      </c>
      <c r="AI597" s="25">
        <v>2710404</v>
      </c>
      <c r="AJ597" s="25" t="s">
        <v>147</v>
      </c>
      <c r="AO597" s="25">
        <v>9</v>
      </c>
      <c r="AP597" s="34">
        <v>42587</v>
      </c>
      <c r="AQ597" s="34">
        <v>42547</v>
      </c>
      <c r="AR597" s="46"/>
      <c r="AT597" s="25" t="s">
        <v>15</v>
      </c>
      <c r="AV597" s="38"/>
    </row>
    <row r="598" spans="1:48">
      <c r="A598" s="25" t="s">
        <v>12307</v>
      </c>
      <c r="B598" s="25">
        <v>403522</v>
      </c>
      <c r="D598" s="25" t="s">
        <v>101</v>
      </c>
      <c r="G598" s="25" t="s">
        <v>12301</v>
      </c>
      <c r="H598" s="25" t="s">
        <v>3366</v>
      </c>
      <c r="S598" s="25" t="s">
        <v>10715</v>
      </c>
      <c r="V598" s="55" t="s">
        <v>12308</v>
      </c>
      <c r="W598" s="25" t="s">
        <v>80</v>
      </c>
      <c r="X598" s="25">
        <v>38</v>
      </c>
      <c r="Y598" s="25" t="s">
        <v>83</v>
      </c>
      <c r="Z598" s="25" t="s">
        <v>66</v>
      </c>
      <c r="AA598" s="25">
        <v>43</v>
      </c>
      <c r="AB598" s="25" t="s">
        <v>83</v>
      </c>
      <c r="AC598" s="25">
        <v>23</v>
      </c>
      <c r="AF598" s="25" t="s">
        <v>3623</v>
      </c>
      <c r="AG598" t="str">
        <f>CONCATENATE(W598," ",X598," ",Y598," ",Z598," ",AA598," ",AB598," ",AC598," ",AD598," ",AE598," ",AF598)</f>
        <v>CL 38 A SUR 43 A 23   Zona centro</v>
      </c>
      <c r="AH598" s="25" t="s">
        <v>11764</v>
      </c>
      <c r="AI598" s="25" t="s">
        <v>61</v>
      </c>
      <c r="AJ598" s="25" t="s">
        <v>147</v>
      </c>
      <c r="AO598" s="25">
        <v>9</v>
      </c>
      <c r="AP598" s="34">
        <v>42590</v>
      </c>
      <c r="AQ598" s="34">
        <v>42579</v>
      </c>
      <c r="AR598" s="46"/>
      <c r="AS598" s="25" t="s">
        <v>3256</v>
      </c>
      <c r="AT598" s="25" t="s">
        <v>15</v>
      </c>
    </row>
    <row r="599" spans="1:48">
      <c r="A599" s="25" t="s">
        <v>12309</v>
      </c>
      <c r="B599" s="25">
        <v>407046</v>
      </c>
      <c r="C599" s="25" t="s">
        <v>94</v>
      </c>
      <c r="G599" s="25" t="s">
        <v>12310</v>
      </c>
      <c r="H599" s="25" t="s">
        <v>12311</v>
      </c>
      <c r="I599" s="25" t="s">
        <v>289</v>
      </c>
      <c r="J599" s="25">
        <v>29</v>
      </c>
      <c r="L599" s="25" t="s">
        <v>66</v>
      </c>
      <c r="M599" s="25">
        <v>26</v>
      </c>
      <c r="N599" s="25" t="s">
        <v>83</v>
      </c>
      <c r="O599" s="25">
        <v>102</v>
      </c>
      <c r="R599" s="25" t="s">
        <v>12312</v>
      </c>
      <c r="S599" s="25" t="s">
        <v>12313</v>
      </c>
      <c r="T599" s="25" t="s">
        <v>61</v>
      </c>
      <c r="U599" s="25" t="s">
        <v>61</v>
      </c>
      <c r="V599" s="55" t="s">
        <v>12314</v>
      </c>
      <c r="W599" s="25" t="s">
        <v>289</v>
      </c>
      <c r="X599" s="25">
        <v>29</v>
      </c>
      <c r="Z599" s="25" t="s">
        <v>66</v>
      </c>
      <c r="AA599" s="25">
        <v>26</v>
      </c>
      <c r="AB599" s="25" t="s">
        <v>83</v>
      </c>
      <c r="AC599" s="25">
        <v>102</v>
      </c>
      <c r="AF599" s="25" t="s">
        <v>12312</v>
      </c>
      <c r="AG599" s="25" t="s">
        <v>12313</v>
      </c>
      <c r="AH599" s="25" t="s">
        <v>11764</v>
      </c>
      <c r="AI599" s="25" t="s">
        <v>61</v>
      </c>
      <c r="AJ599" s="25" t="s">
        <v>635</v>
      </c>
      <c r="AO599" s="25">
        <v>3</v>
      </c>
      <c r="AP599" s="34">
        <v>42594</v>
      </c>
      <c r="AQ599" s="34">
        <v>42631</v>
      </c>
      <c r="AR599" s="46"/>
      <c r="AT599" s="25" t="s">
        <v>15</v>
      </c>
    </row>
    <row r="600" spans="1:48">
      <c r="A600" s="25" t="s">
        <v>12315</v>
      </c>
      <c r="B600" s="25">
        <v>406333</v>
      </c>
      <c r="C600" s="25" t="s">
        <v>3591</v>
      </c>
      <c r="G600" s="25" t="s">
        <v>12316</v>
      </c>
      <c r="H600" s="25" t="s">
        <v>12317</v>
      </c>
      <c r="I600" s="25" t="s">
        <v>80</v>
      </c>
      <c r="J600" s="25">
        <v>41</v>
      </c>
      <c r="K600" s="25" t="s">
        <v>104</v>
      </c>
      <c r="L600" s="25" t="s">
        <v>66</v>
      </c>
      <c r="M600" s="25">
        <v>32</v>
      </c>
      <c r="N600" s="25" t="s">
        <v>104</v>
      </c>
      <c r="O600" s="25">
        <v>13</v>
      </c>
      <c r="R600" s="25" t="s">
        <v>11339</v>
      </c>
      <c r="T600" s="25" t="s">
        <v>61</v>
      </c>
      <c r="U600" s="25" t="s">
        <v>61</v>
      </c>
      <c r="V600" s="55" t="s">
        <v>12318</v>
      </c>
      <c r="W600" s="25" t="s">
        <v>80</v>
      </c>
      <c r="X600" s="25">
        <v>41</v>
      </c>
      <c r="Y600" s="25" t="s">
        <v>104</v>
      </c>
      <c r="Z600" s="25" t="s">
        <v>66</v>
      </c>
      <c r="AA600" s="25">
        <v>32</v>
      </c>
      <c r="AB600" s="25" t="s">
        <v>104</v>
      </c>
      <c r="AC600" s="25">
        <v>13</v>
      </c>
      <c r="AF600" s="25" t="s">
        <v>11339</v>
      </c>
      <c r="AG600" s="25" t="s">
        <v>12319</v>
      </c>
      <c r="AH600" s="25" t="s">
        <v>11764</v>
      </c>
      <c r="AI600" s="25">
        <v>3206950515</v>
      </c>
      <c r="AJ600" s="25" t="s">
        <v>322</v>
      </c>
      <c r="AO600" s="25">
        <v>6</v>
      </c>
      <c r="AP600" s="34">
        <v>42594</v>
      </c>
      <c r="AQ600" s="34">
        <v>42652</v>
      </c>
      <c r="AR600" s="46"/>
      <c r="AT600" s="25" t="s">
        <v>15</v>
      </c>
    </row>
    <row r="601" spans="1:48">
      <c r="A601" s="25" t="s">
        <v>12320</v>
      </c>
      <c r="B601" s="25">
        <v>406267</v>
      </c>
      <c r="D601" s="25" t="s">
        <v>58</v>
      </c>
      <c r="G601" s="25" t="s">
        <v>12321</v>
      </c>
      <c r="H601" s="25" t="s">
        <v>12322</v>
      </c>
      <c r="I601" s="25" t="s">
        <v>80</v>
      </c>
      <c r="J601" s="25">
        <v>36</v>
      </c>
      <c r="L601" s="25" t="s">
        <v>66</v>
      </c>
      <c r="M601" s="25">
        <v>27</v>
      </c>
      <c r="N601" s="25" t="s">
        <v>170</v>
      </c>
      <c r="O601" s="25">
        <v>126</v>
      </c>
      <c r="R601" s="25" t="s">
        <v>11357</v>
      </c>
      <c r="S601" s="25" t="s">
        <v>12323</v>
      </c>
      <c r="T601" s="25" t="s">
        <v>61</v>
      </c>
      <c r="U601" s="25">
        <v>3022749753</v>
      </c>
      <c r="V601" s="55" t="s">
        <v>4150</v>
      </c>
      <c r="W601" s="25" t="s">
        <v>80</v>
      </c>
      <c r="X601" s="25">
        <v>36</v>
      </c>
      <c r="Z601" s="25" t="s">
        <v>66</v>
      </c>
      <c r="AA601" s="25">
        <v>27</v>
      </c>
      <c r="AB601" s="25" t="s">
        <v>170</v>
      </c>
      <c r="AC601" s="25">
        <v>126</v>
      </c>
      <c r="AF601" s="25" t="s">
        <v>11357</v>
      </c>
      <c r="AG601" s="25" t="s">
        <v>12324</v>
      </c>
      <c r="AH601" s="25" t="s">
        <v>11764</v>
      </c>
      <c r="AI601" s="25" t="s">
        <v>61</v>
      </c>
      <c r="AJ601" s="25" t="s">
        <v>311</v>
      </c>
      <c r="AO601" s="25">
        <v>5</v>
      </c>
      <c r="AP601" s="34">
        <v>42594</v>
      </c>
      <c r="AQ601" s="34">
        <v>42587</v>
      </c>
      <c r="AR601" s="46"/>
      <c r="AT601" s="25" t="s">
        <v>15</v>
      </c>
    </row>
    <row r="602" spans="1:48" ht="15.75">
      <c r="A602" s="25" t="s">
        <v>12325</v>
      </c>
      <c r="B602" s="25">
        <v>406268</v>
      </c>
      <c r="D602" s="25" t="s">
        <v>58</v>
      </c>
      <c r="G602" s="19" t="s">
        <v>12326</v>
      </c>
      <c r="H602" s="25" t="s">
        <v>12322</v>
      </c>
      <c r="I602" s="25" t="s">
        <v>80</v>
      </c>
      <c r="J602" s="25">
        <v>36</v>
      </c>
      <c r="L602" s="25" t="s">
        <v>66</v>
      </c>
      <c r="M602" s="25">
        <v>27</v>
      </c>
      <c r="N602" s="25" t="s">
        <v>170</v>
      </c>
      <c r="O602" s="25">
        <v>126</v>
      </c>
      <c r="R602" s="25" t="s">
        <v>11357</v>
      </c>
      <c r="S602" s="25" t="s">
        <v>12323</v>
      </c>
      <c r="T602" s="25" t="s">
        <v>61</v>
      </c>
      <c r="U602" s="25">
        <v>3022749753</v>
      </c>
      <c r="V602" s="55" t="s">
        <v>4150</v>
      </c>
      <c r="W602" s="25" t="s">
        <v>80</v>
      </c>
      <c r="X602" s="25">
        <v>36</v>
      </c>
      <c r="Z602" s="25" t="s">
        <v>66</v>
      </c>
      <c r="AA602" s="25">
        <v>27</v>
      </c>
      <c r="AB602" s="25" t="s">
        <v>170</v>
      </c>
      <c r="AC602" s="25">
        <v>126</v>
      </c>
      <c r="AF602" s="25" t="s">
        <v>11357</v>
      </c>
      <c r="AG602" s="25" t="s">
        <v>12324</v>
      </c>
      <c r="AH602" s="25" t="s">
        <v>11764</v>
      </c>
      <c r="AI602" s="25" t="s">
        <v>61</v>
      </c>
      <c r="AJ602" s="25" t="s">
        <v>311</v>
      </c>
      <c r="AO602" s="25">
        <v>5</v>
      </c>
      <c r="AP602" s="34">
        <v>42594</v>
      </c>
      <c r="AQ602" s="34">
        <v>42586</v>
      </c>
      <c r="AR602" s="46"/>
      <c r="AT602" s="25" t="s">
        <v>15</v>
      </c>
    </row>
    <row r="603" spans="1:48">
      <c r="A603" s="25" t="s">
        <v>12327</v>
      </c>
      <c r="B603" s="25">
        <v>399943</v>
      </c>
      <c r="D603" s="25" t="s">
        <v>101</v>
      </c>
      <c r="G603" s="25" t="s">
        <v>10778</v>
      </c>
      <c r="H603" s="25" t="s">
        <v>3870</v>
      </c>
      <c r="I603" s="25" t="s">
        <v>63</v>
      </c>
      <c r="J603" s="25">
        <v>47</v>
      </c>
      <c r="L603" s="25" t="s">
        <v>66</v>
      </c>
      <c r="M603" s="25">
        <v>25</v>
      </c>
      <c r="N603" s="25" t="s">
        <v>83</v>
      </c>
      <c r="O603" s="25">
        <v>43</v>
      </c>
      <c r="R603" s="25" t="s">
        <v>12328</v>
      </c>
      <c r="S603" s="25" t="s">
        <v>12329</v>
      </c>
      <c r="T603" s="25" t="s">
        <v>61</v>
      </c>
      <c r="U603" s="25" t="s">
        <v>61</v>
      </c>
      <c r="V603" s="55" t="s">
        <v>12330</v>
      </c>
      <c r="W603" s="25" t="s">
        <v>63</v>
      </c>
      <c r="X603" s="25">
        <v>47</v>
      </c>
      <c r="Y603" s="25" t="s">
        <v>104</v>
      </c>
      <c r="Z603" s="25" t="s">
        <v>66</v>
      </c>
      <c r="AA603" s="25">
        <v>25</v>
      </c>
      <c r="AB603" s="25" t="s">
        <v>83</v>
      </c>
      <c r="AC603" s="25">
        <v>43</v>
      </c>
      <c r="AF603" s="25" t="s">
        <v>12328</v>
      </c>
      <c r="AG603" s="25" t="s">
        <v>12331</v>
      </c>
      <c r="AH603" s="25" t="s">
        <v>11764</v>
      </c>
      <c r="AI603" s="25" t="s">
        <v>61</v>
      </c>
      <c r="AJ603" s="25" t="s">
        <v>432</v>
      </c>
      <c r="AO603" s="25">
        <v>1</v>
      </c>
      <c r="AP603" s="34">
        <v>42594</v>
      </c>
      <c r="AQ603" s="34">
        <v>42563</v>
      </c>
      <c r="AR603" s="46"/>
      <c r="AT603" s="25" t="s">
        <v>15</v>
      </c>
    </row>
    <row r="604" spans="1:48">
      <c r="A604" s="25" t="s">
        <v>12332</v>
      </c>
      <c r="B604" s="25">
        <v>406001</v>
      </c>
      <c r="D604" s="25" t="s">
        <v>58</v>
      </c>
      <c r="G604" s="25" t="s">
        <v>10211</v>
      </c>
      <c r="H604" s="25" t="s">
        <v>3366</v>
      </c>
      <c r="I604" s="25" t="s">
        <v>146</v>
      </c>
      <c r="J604" s="25">
        <v>35</v>
      </c>
      <c r="K604" s="25" t="s">
        <v>81</v>
      </c>
      <c r="L604" s="25" t="s">
        <v>66</v>
      </c>
      <c r="M604" s="25">
        <v>33</v>
      </c>
      <c r="O604" s="25">
        <v>50</v>
      </c>
      <c r="R604" s="25" t="s">
        <v>10901</v>
      </c>
      <c r="S604" s="25" t="s">
        <v>12333</v>
      </c>
      <c r="T604" s="25" t="s">
        <v>61</v>
      </c>
      <c r="U604" s="25" t="s">
        <v>61</v>
      </c>
      <c r="V604" s="55" t="s">
        <v>12334</v>
      </c>
      <c r="W604" s="25" t="s">
        <v>146</v>
      </c>
      <c r="X604" s="25">
        <v>35</v>
      </c>
      <c r="Y604" s="25" t="s">
        <v>81</v>
      </c>
      <c r="Z604" s="25" t="s">
        <v>66</v>
      </c>
      <c r="AA604" s="25">
        <v>33</v>
      </c>
      <c r="AC604" s="25">
        <v>50</v>
      </c>
      <c r="AF604" s="25" t="s">
        <v>10901</v>
      </c>
      <c r="AG604" s="25" t="s">
        <v>12335</v>
      </c>
      <c r="AH604" s="25" t="s">
        <v>11764</v>
      </c>
      <c r="AI604" s="25" t="s">
        <v>61</v>
      </c>
      <c r="AJ604" s="25" t="s">
        <v>496</v>
      </c>
      <c r="AO604" s="25">
        <v>9</v>
      </c>
      <c r="AP604" s="34">
        <v>42594</v>
      </c>
      <c r="AQ604" s="34">
        <v>42635</v>
      </c>
      <c r="AR604" s="46"/>
      <c r="AT604" s="25" t="s">
        <v>15</v>
      </c>
    </row>
    <row r="605" spans="1:48">
      <c r="A605" s="25" t="s">
        <v>12336</v>
      </c>
      <c r="B605" s="25">
        <v>406888</v>
      </c>
      <c r="D605" s="25" t="s">
        <v>3934</v>
      </c>
      <c r="G605" s="25" t="s">
        <v>12337</v>
      </c>
      <c r="H605" s="25" t="s">
        <v>3366</v>
      </c>
      <c r="I605" s="25" t="s">
        <v>63</v>
      </c>
      <c r="J605" s="25">
        <v>41</v>
      </c>
      <c r="K605" s="25" t="s">
        <v>83</v>
      </c>
      <c r="L605" s="25" t="s">
        <v>66</v>
      </c>
      <c r="M605" s="25">
        <v>40</v>
      </c>
      <c r="O605" s="25">
        <v>25</v>
      </c>
      <c r="R605" s="25" t="s">
        <v>11325</v>
      </c>
      <c r="S605" s="25" t="s">
        <v>12338</v>
      </c>
      <c r="T605" s="25" t="s">
        <v>61</v>
      </c>
      <c r="U605" s="25" t="s">
        <v>61</v>
      </c>
      <c r="V605" s="55" t="s">
        <v>12339</v>
      </c>
      <c r="W605" s="25" t="s">
        <v>63</v>
      </c>
      <c r="X605" s="25">
        <v>41</v>
      </c>
      <c r="Y605" s="25" t="s">
        <v>83</v>
      </c>
      <c r="Z605" s="25" t="s">
        <v>66</v>
      </c>
      <c r="AA605" s="25">
        <v>40</v>
      </c>
      <c r="AC605" s="25">
        <v>25</v>
      </c>
      <c r="AF605" s="25" t="s">
        <v>11325</v>
      </c>
      <c r="AG605" s="25" t="s">
        <v>12338</v>
      </c>
      <c r="AH605" s="25" t="s">
        <v>11764</v>
      </c>
      <c r="AI605" s="25">
        <v>2705536</v>
      </c>
      <c r="AJ605" s="25" t="s">
        <v>67</v>
      </c>
      <c r="AO605" s="25">
        <v>7</v>
      </c>
      <c r="AP605" s="34">
        <v>42594</v>
      </c>
      <c r="AQ605" s="34">
        <v>42584</v>
      </c>
      <c r="AR605" s="46"/>
      <c r="AT605" s="25" t="s">
        <v>15</v>
      </c>
    </row>
    <row r="606" spans="1:48">
      <c r="A606" s="25" t="s">
        <v>12340</v>
      </c>
      <c r="B606" s="25">
        <v>396145</v>
      </c>
      <c r="G606" s="25" t="s">
        <v>12341</v>
      </c>
      <c r="H606" s="25" t="s">
        <v>3870</v>
      </c>
      <c r="I606" s="25" t="s">
        <v>289</v>
      </c>
      <c r="J606" s="25">
        <v>31</v>
      </c>
      <c r="L606" s="25" t="s">
        <v>66</v>
      </c>
      <c r="M606" s="25">
        <v>33</v>
      </c>
      <c r="N606" s="25" t="s">
        <v>83</v>
      </c>
      <c r="O606" s="25">
        <v>88</v>
      </c>
      <c r="R606" s="25" t="s">
        <v>12342</v>
      </c>
      <c r="S606" s="25" t="s">
        <v>12343</v>
      </c>
      <c r="T606" s="25" t="s">
        <v>61</v>
      </c>
      <c r="U606" s="25" t="s">
        <v>61</v>
      </c>
      <c r="V606" s="55" t="s">
        <v>12344</v>
      </c>
      <c r="W606" s="25" t="s">
        <v>289</v>
      </c>
      <c r="X606" s="25">
        <v>31</v>
      </c>
      <c r="Z606" s="25" t="s">
        <v>66</v>
      </c>
      <c r="AA606" s="25">
        <v>33</v>
      </c>
      <c r="AB606" s="25" t="s">
        <v>83</v>
      </c>
      <c r="AC606" s="25">
        <v>88</v>
      </c>
      <c r="AF606" s="25" t="s">
        <v>11325</v>
      </c>
      <c r="AG606" s="25" t="s">
        <v>12345</v>
      </c>
      <c r="AH606" s="25" t="s">
        <v>11764</v>
      </c>
      <c r="AI606" s="25" t="s">
        <v>61</v>
      </c>
      <c r="AJ606" s="25" t="s">
        <v>194</v>
      </c>
      <c r="AO606" s="25">
        <v>3</v>
      </c>
      <c r="AP606" s="34">
        <v>42594</v>
      </c>
      <c r="AQ606" s="34">
        <v>42637</v>
      </c>
      <c r="AR606" s="46"/>
      <c r="AT606" s="25" t="s">
        <v>15</v>
      </c>
    </row>
    <row r="607" spans="1:48">
      <c r="A607" s="25" t="s">
        <v>12346</v>
      </c>
      <c r="B607" s="25">
        <v>390305</v>
      </c>
      <c r="G607" s="25" t="s">
        <v>12347</v>
      </c>
      <c r="H607" s="25" t="s">
        <v>12348</v>
      </c>
      <c r="I607" s="25" t="s">
        <v>63</v>
      </c>
      <c r="J607" s="25">
        <v>25</v>
      </c>
      <c r="L607" s="25" t="s">
        <v>66</v>
      </c>
      <c r="M607" s="25">
        <v>38</v>
      </c>
      <c r="N607" s="25" t="s">
        <v>170</v>
      </c>
      <c r="O607" s="25">
        <v>2</v>
      </c>
      <c r="R607" s="25" t="s">
        <v>12349</v>
      </c>
      <c r="S607" s="25" t="s">
        <v>12350</v>
      </c>
      <c r="T607" s="25" t="s">
        <v>12351</v>
      </c>
      <c r="U607" s="25" t="s">
        <v>12352</v>
      </c>
      <c r="V607" s="55" t="s">
        <v>12348</v>
      </c>
      <c r="AF607" s="25" t="s">
        <v>12353</v>
      </c>
      <c r="AG607" s="25" t="s">
        <v>12354</v>
      </c>
      <c r="AH607" s="25" t="s">
        <v>12351</v>
      </c>
      <c r="AI607" s="25" t="s">
        <v>12352</v>
      </c>
      <c r="AJ607" s="25" t="s">
        <v>454</v>
      </c>
      <c r="AO607" s="25">
        <v>6</v>
      </c>
      <c r="AP607" s="34">
        <v>42594</v>
      </c>
      <c r="AQ607" s="34">
        <v>42621</v>
      </c>
      <c r="AR607" s="46"/>
      <c r="AT607" s="25" t="s">
        <v>15</v>
      </c>
    </row>
    <row r="608" spans="1:48">
      <c r="A608" s="25" t="s">
        <v>12355</v>
      </c>
      <c r="B608" s="25" t="s">
        <v>12356</v>
      </c>
      <c r="C608" s="25" t="s">
        <v>3686</v>
      </c>
      <c r="G608" s="25" t="s">
        <v>12357</v>
      </c>
      <c r="H608" s="25" t="s">
        <v>3366</v>
      </c>
      <c r="S608" s="25" t="s">
        <v>12290</v>
      </c>
      <c r="T608" s="25" t="s">
        <v>61</v>
      </c>
      <c r="U608" s="25" t="s">
        <v>61</v>
      </c>
      <c r="V608" s="55" t="s">
        <v>12358</v>
      </c>
      <c r="AF608" s="25" t="s">
        <v>12359</v>
      </c>
      <c r="AG608" s="25" t="s">
        <v>11411</v>
      </c>
      <c r="AH608" s="25" t="s">
        <v>11764</v>
      </c>
      <c r="AI608" s="25" t="s">
        <v>61</v>
      </c>
      <c r="AJ608" s="25" t="s">
        <v>91</v>
      </c>
      <c r="AO608" s="25">
        <v>12</v>
      </c>
      <c r="AP608" s="34">
        <v>42594</v>
      </c>
      <c r="AQ608" s="34">
        <v>42665</v>
      </c>
      <c r="AR608" s="46"/>
      <c r="AT608" s="25" t="s">
        <v>15</v>
      </c>
    </row>
    <row r="609" spans="1:50">
      <c r="A609" s="25" t="s">
        <v>12360</v>
      </c>
      <c r="B609" s="25">
        <v>406861</v>
      </c>
      <c r="C609" s="25" t="s">
        <v>3686</v>
      </c>
      <c r="G609" s="25" t="s">
        <v>12361</v>
      </c>
      <c r="H609" s="25" t="s">
        <v>3366</v>
      </c>
      <c r="R609" s="25" t="s">
        <v>12362</v>
      </c>
      <c r="S609" s="25" t="s">
        <v>12363</v>
      </c>
      <c r="T609" s="25" t="s">
        <v>61</v>
      </c>
      <c r="U609" s="25" t="s">
        <v>61</v>
      </c>
      <c r="V609" s="55" t="s">
        <v>12364</v>
      </c>
      <c r="AF609" s="25" t="s">
        <v>11301</v>
      </c>
      <c r="AG609" s="25" t="s">
        <v>12365</v>
      </c>
      <c r="AH609" s="25" t="s">
        <v>12366</v>
      </c>
      <c r="AI609" s="25" t="s">
        <v>12367</v>
      </c>
      <c r="AJ609" s="25" t="s">
        <v>91</v>
      </c>
      <c r="AO609" s="25">
        <v>12</v>
      </c>
      <c r="AP609" s="34">
        <v>42594</v>
      </c>
      <c r="AQ609" s="34">
        <v>42581</v>
      </c>
      <c r="AR609" s="46"/>
      <c r="AT609" s="25" t="s">
        <v>15</v>
      </c>
    </row>
    <row r="610" spans="1:50">
      <c r="A610" s="25" t="s">
        <v>12368</v>
      </c>
      <c r="B610" s="25">
        <v>407252</v>
      </c>
      <c r="C610" s="25" t="s">
        <v>87</v>
      </c>
      <c r="G610" s="25" t="s">
        <v>12369</v>
      </c>
      <c r="H610" s="25" t="s">
        <v>3366</v>
      </c>
      <c r="S610" s="25" t="s">
        <v>12370</v>
      </c>
      <c r="T610" s="25" t="s">
        <v>61</v>
      </c>
      <c r="U610" s="25" t="s">
        <v>61</v>
      </c>
      <c r="V610" s="55" t="s">
        <v>12371</v>
      </c>
      <c r="W610" s="25" t="s">
        <v>63</v>
      </c>
      <c r="X610" s="25">
        <v>41</v>
      </c>
      <c r="Z610" s="25" t="s">
        <v>66</v>
      </c>
      <c r="AA610" s="25">
        <v>36</v>
      </c>
      <c r="AC610" s="25">
        <v>52</v>
      </c>
      <c r="AF610" s="25" t="s">
        <v>10715</v>
      </c>
      <c r="AG610" s="25" t="s">
        <v>12372</v>
      </c>
      <c r="AH610" s="25" t="s">
        <v>12373</v>
      </c>
      <c r="AI610" s="25" t="s">
        <v>12374</v>
      </c>
      <c r="AJ610" s="25" t="s">
        <v>147</v>
      </c>
      <c r="AO610" s="25">
        <v>9</v>
      </c>
      <c r="AP610" s="34">
        <v>42594</v>
      </c>
      <c r="AQ610" s="34">
        <v>42586</v>
      </c>
      <c r="AR610" s="46"/>
      <c r="AT610" s="25" t="s">
        <v>15</v>
      </c>
      <c r="AV610" s="38"/>
      <c r="AX610" s="38"/>
    </row>
    <row r="611" spans="1:50">
      <c r="A611" s="25" t="s">
        <v>12375</v>
      </c>
      <c r="B611" s="25">
        <v>407249</v>
      </c>
      <c r="C611" s="25" t="s">
        <v>87</v>
      </c>
      <c r="G611" s="25" t="s">
        <v>12376</v>
      </c>
      <c r="H611" s="25" t="s">
        <v>3366</v>
      </c>
      <c r="I611" s="25" t="s">
        <v>63</v>
      </c>
      <c r="J611" s="25">
        <v>26</v>
      </c>
      <c r="L611" s="25" t="s">
        <v>66</v>
      </c>
      <c r="M611" s="25">
        <v>40</v>
      </c>
      <c r="N611" s="25" t="s">
        <v>83</v>
      </c>
      <c r="R611" s="25" t="s">
        <v>12377</v>
      </c>
      <c r="S611" s="25" t="s">
        <v>12378</v>
      </c>
      <c r="T611" s="25" t="s">
        <v>61</v>
      </c>
      <c r="U611" s="25" t="s">
        <v>61</v>
      </c>
      <c r="V611" s="55" t="s">
        <v>12379</v>
      </c>
      <c r="W611" s="25" t="s">
        <v>63</v>
      </c>
      <c r="X611" s="25">
        <v>26</v>
      </c>
      <c r="Z611" s="25" t="s">
        <v>66</v>
      </c>
      <c r="AA611" s="25">
        <v>40</v>
      </c>
      <c r="AF611" s="25" t="s">
        <v>12377</v>
      </c>
      <c r="AG611" s="25" t="s">
        <v>12380</v>
      </c>
      <c r="AH611" s="25" t="s">
        <v>11764</v>
      </c>
      <c r="AI611" s="25" t="s">
        <v>61</v>
      </c>
      <c r="AJ611" s="25" t="s">
        <v>3675</v>
      </c>
      <c r="AO611" s="25">
        <v>6</v>
      </c>
      <c r="AP611" s="34">
        <v>42594</v>
      </c>
      <c r="AQ611" s="34">
        <v>42640</v>
      </c>
      <c r="AT611" s="25" t="s">
        <v>15</v>
      </c>
    </row>
    <row r="612" spans="1:50">
      <c r="A612" s="25" t="s">
        <v>12381</v>
      </c>
      <c r="B612" s="25">
        <v>407483</v>
      </c>
      <c r="C612" s="25" t="s">
        <v>3591</v>
      </c>
      <c r="G612" s="25" t="s">
        <v>12382</v>
      </c>
      <c r="H612" s="25" t="s">
        <v>12383</v>
      </c>
      <c r="I612" s="25" t="s">
        <v>63</v>
      </c>
      <c r="J612" s="25">
        <v>24</v>
      </c>
      <c r="K612" s="25" t="s">
        <v>72</v>
      </c>
      <c r="L612" s="25" t="s">
        <v>66</v>
      </c>
      <c r="M612" s="25">
        <v>40</v>
      </c>
      <c r="O612" s="25">
        <v>53</v>
      </c>
      <c r="S612" s="25" t="s">
        <v>12384</v>
      </c>
      <c r="T612" s="25" t="s">
        <v>12385</v>
      </c>
      <c r="U612" s="25" t="s">
        <v>12386</v>
      </c>
      <c r="V612" s="55" t="s">
        <v>12387</v>
      </c>
      <c r="W612" s="25" t="s">
        <v>63</v>
      </c>
      <c r="X612" s="25">
        <v>24</v>
      </c>
      <c r="Y612" s="25" t="s">
        <v>72</v>
      </c>
      <c r="Z612" s="25" t="s">
        <v>66</v>
      </c>
      <c r="AA612" s="25">
        <v>40</v>
      </c>
      <c r="AC612" s="25">
        <v>53</v>
      </c>
      <c r="AF612" s="25" t="s">
        <v>12388</v>
      </c>
      <c r="AG612" s="25" t="s">
        <v>12389</v>
      </c>
      <c r="AH612" s="25" t="s">
        <v>11764</v>
      </c>
      <c r="AI612" s="25" t="s">
        <v>61</v>
      </c>
      <c r="AP612" s="34">
        <v>42594</v>
      </c>
      <c r="AQ612" s="34">
        <v>42613</v>
      </c>
      <c r="AS612" s="25" t="s">
        <v>806</v>
      </c>
      <c r="AT612" s="25" t="s">
        <v>15</v>
      </c>
    </row>
    <row r="613" spans="1:50">
      <c r="A613" s="25" t="s">
        <v>12390</v>
      </c>
      <c r="B613" s="25">
        <v>407484</v>
      </c>
      <c r="C613" s="25" t="s">
        <v>3686</v>
      </c>
      <c r="G613" s="25" t="s">
        <v>12391</v>
      </c>
      <c r="H613" s="25" t="s">
        <v>3870</v>
      </c>
      <c r="S613" s="25" t="s">
        <v>11411</v>
      </c>
      <c r="T613" s="25" t="s">
        <v>61</v>
      </c>
      <c r="U613" s="25" t="s">
        <v>61</v>
      </c>
      <c r="V613" s="55" t="s">
        <v>12392</v>
      </c>
      <c r="AG613" s="25" t="s">
        <v>11411</v>
      </c>
      <c r="AH613" s="25" t="s">
        <v>11764</v>
      </c>
      <c r="AI613" s="25" t="s">
        <v>12393</v>
      </c>
      <c r="AP613" s="34">
        <v>42594</v>
      </c>
      <c r="AQ613" s="34">
        <v>42662</v>
      </c>
      <c r="AT613" s="25" t="s">
        <v>15</v>
      </c>
    </row>
    <row r="614" spans="1:50">
      <c r="A614" s="25" t="s">
        <v>12394</v>
      </c>
      <c r="B614" s="25">
        <v>406682</v>
      </c>
      <c r="D614" s="25" t="s">
        <v>58</v>
      </c>
      <c r="G614" s="25" t="s">
        <v>12395</v>
      </c>
      <c r="H614" s="25" t="s">
        <v>3366</v>
      </c>
      <c r="S614" s="25" t="s">
        <v>11411</v>
      </c>
      <c r="T614" s="25" t="s">
        <v>61</v>
      </c>
      <c r="U614" s="25">
        <v>2768266</v>
      </c>
      <c r="V614" s="55" t="s">
        <v>12396</v>
      </c>
      <c r="W614" s="25" t="s">
        <v>63</v>
      </c>
      <c r="X614" s="25">
        <v>39</v>
      </c>
      <c r="Y614" s="25" t="s">
        <v>83</v>
      </c>
      <c r="Z614" s="25" t="s">
        <v>66</v>
      </c>
      <c r="AA614" s="25">
        <v>40</v>
      </c>
      <c r="AB614" s="25" t="s">
        <v>183</v>
      </c>
      <c r="AC614" s="25">
        <v>5</v>
      </c>
      <c r="AF614" s="25" t="s">
        <v>10653</v>
      </c>
      <c r="AG614" s="25" t="s">
        <v>12397</v>
      </c>
      <c r="AH614" s="25" t="s">
        <v>11764</v>
      </c>
      <c r="AI614" s="25" t="s">
        <v>61</v>
      </c>
      <c r="AJ614" s="25" t="s">
        <v>67</v>
      </c>
      <c r="AO614" s="25">
        <v>7</v>
      </c>
      <c r="AP614" s="34">
        <v>42594</v>
      </c>
      <c r="AQ614" s="34">
        <v>42586</v>
      </c>
      <c r="AS614" s="25" t="s">
        <v>3256</v>
      </c>
      <c r="AT614" s="25" t="s">
        <v>15</v>
      </c>
    </row>
    <row r="615" spans="1:50">
      <c r="A615" s="25" t="s">
        <v>12398</v>
      </c>
      <c r="B615" s="25">
        <v>406043</v>
      </c>
      <c r="G615" s="25" t="s">
        <v>12399</v>
      </c>
      <c r="H615" s="25" t="s">
        <v>3366</v>
      </c>
      <c r="I615" s="25" t="s">
        <v>63</v>
      </c>
      <c r="J615" s="25">
        <v>47</v>
      </c>
      <c r="L615" s="25" t="s">
        <v>66</v>
      </c>
      <c r="M615" s="25">
        <v>20</v>
      </c>
      <c r="O615" s="25">
        <v>35</v>
      </c>
      <c r="S615" s="25" t="s">
        <v>12400</v>
      </c>
      <c r="T615" s="25" t="s">
        <v>61</v>
      </c>
      <c r="U615" s="25" t="s">
        <v>61</v>
      </c>
      <c r="V615" s="55" t="s">
        <v>12401</v>
      </c>
      <c r="W615" s="25" t="s">
        <v>63</v>
      </c>
      <c r="X615" s="25">
        <v>47</v>
      </c>
      <c r="Z615" s="25" t="s">
        <v>66</v>
      </c>
      <c r="AA615" s="25">
        <v>20</v>
      </c>
      <c r="AC615" s="25">
        <v>35</v>
      </c>
      <c r="AF615" s="25" t="s">
        <v>12402</v>
      </c>
      <c r="AG615" s="25" t="s">
        <v>12403</v>
      </c>
      <c r="AH615" s="25" t="s">
        <v>11764</v>
      </c>
      <c r="AI615" s="25" t="s">
        <v>61</v>
      </c>
      <c r="AJ615" s="25" t="s">
        <v>243</v>
      </c>
      <c r="AO615" s="25">
        <v>4</v>
      </c>
      <c r="AP615" s="34">
        <v>42595</v>
      </c>
      <c r="AQ615" s="34">
        <v>42635</v>
      </c>
      <c r="AT615" s="25" t="s">
        <v>15</v>
      </c>
    </row>
    <row r="616" spans="1:50">
      <c r="A616" s="25" t="s">
        <v>12404</v>
      </c>
      <c r="B616" s="25">
        <v>406044</v>
      </c>
      <c r="G616" s="25" t="s">
        <v>12405</v>
      </c>
      <c r="H616" s="25" t="s">
        <v>3366</v>
      </c>
      <c r="S616" s="25" t="s">
        <v>12406</v>
      </c>
      <c r="T616" s="25" t="s">
        <v>61</v>
      </c>
      <c r="U616" s="25" t="s">
        <v>61</v>
      </c>
      <c r="V616" s="55" t="s">
        <v>12407</v>
      </c>
      <c r="W616" s="25" t="s">
        <v>63</v>
      </c>
      <c r="X616" s="25">
        <v>47</v>
      </c>
      <c r="Z616" s="25" t="s">
        <v>66</v>
      </c>
      <c r="AA616" s="25">
        <v>20</v>
      </c>
      <c r="AC616" s="25">
        <v>25</v>
      </c>
      <c r="AF616" s="25" t="s">
        <v>12402</v>
      </c>
      <c r="AG616" s="25" t="s">
        <v>12406</v>
      </c>
      <c r="AH616" s="25" t="s">
        <v>11764</v>
      </c>
      <c r="AI616" s="25">
        <v>4480408</v>
      </c>
      <c r="AJ616" s="25" t="s">
        <v>243</v>
      </c>
      <c r="AO616" s="25">
        <v>4</v>
      </c>
      <c r="AP616" s="34">
        <v>42595</v>
      </c>
      <c r="AQ616" s="34">
        <v>42635</v>
      </c>
      <c r="AT616" s="25" t="s">
        <v>15</v>
      </c>
    </row>
    <row r="617" spans="1:50">
      <c r="A617" s="25" t="s">
        <v>12408</v>
      </c>
      <c r="B617" s="25">
        <v>406045</v>
      </c>
      <c r="G617" s="25" t="s">
        <v>12409</v>
      </c>
      <c r="H617" s="25" t="s">
        <v>3366</v>
      </c>
      <c r="S617" s="25" t="s">
        <v>12410</v>
      </c>
      <c r="T617" s="25" t="s">
        <v>61</v>
      </c>
      <c r="U617" s="25" t="s">
        <v>61</v>
      </c>
      <c r="V617" s="55" t="s">
        <v>12411</v>
      </c>
      <c r="W617" s="25" t="s">
        <v>63</v>
      </c>
      <c r="X617" s="25">
        <v>48</v>
      </c>
      <c r="Z617" s="25" t="s">
        <v>66</v>
      </c>
      <c r="AA617" s="25">
        <v>19</v>
      </c>
      <c r="AC617" s="25">
        <v>20</v>
      </c>
      <c r="AF617" s="25" t="s">
        <v>12412</v>
      </c>
      <c r="AG617" s="25" t="s">
        <v>12410</v>
      </c>
      <c r="AH617" s="25" t="s">
        <v>11764</v>
      </c>
      <c r="AI617" s="25">
        <v>4440667</v>
      </c>
      <c r="AJ617" s="25" t="s">
        <v>432</v>
      </c>
      <c r="AO617" s="25">
        <v>1</v>
      </c>
      <c r="AP617" s="34">
        <v>42595</v>
      </c>
      <c r="AQ617" s="34">
        <v>43365</v>
      </c>
      <c r="AT617" s="25" t="s">
        <v>15</v>
      </c>
    </row>
    <row r="618" spans="1:50">
      <c r="A618" s="25" t="s">
        <v>12413</v>
      </c>
      <c r="B618" s="25">
        <v>406290</v>
      </c>
      <c r="C618" s="25" t="s">
        <v>94</v>
      </c>
      <c r="G618" s="25" t="s">
        <v>12414</v>
      </c>
      <c r="H618" s="25" t="s">
        <v>3366</v>
      </c>
      <c r="I618" s="25" t="s">
        <v>63</v>
      </c>
      <c r="J618" s="25">
        <v>44</v>
      </c>
      <c r="K618" s="25" t="s">
        <v>83</v>
      </c>
      <c r="L618" s="25" t="s">
        <v>66</v>
      </c>
      <c r="M618" s="25">
        <v>35</v>
      </c>
      <c r="O618" s="25">
        <v>23</v>
      </c>
      <c r="S618" s="25" t="s">
        <v>12415</v>
      </c>
      <c r="T618" s="25" t="s">
        <v>61</v>
      </c>
      <c r="U618" s="25" t="s">
        <v>61</v>
      </c>
      <c r="V618" s="55" t="s">
        <v>4150</v>
      </c>
      <c r="W618" s="25" t="s">
        <v>63</v>
      </c>
      <c r="X618" s="25">
        <v>44</v>
      </c>
      <c r="Y618" s="25" t="s">
        <v>83</v>
      </c>
      <c r="Z618" s="25" t="s">
        <v>66</v>
      </c>
      <c r="AA618" s="25">
        <v>35</v>
      </c>
      <c r="AC618" s="25">
        <v>63</v>
      </c>
      <c r="AG618" s="25" t="s">
        <v>12415</v>
      </c>
      <c r="AH618" s="25" t="s">
        <v>12416</v>
      </c>
      <c r="AI618" s="25" t="s">
        <v>61</v>
      </c>
      <c r="AP618" s="34">
        <v>42595</v>
      </c>
      <c r="AQ618" s="34">
        <v>42643</v>
      </c>
      <c r="AT618" s="25" t="s">
        <v>15</v>
      </c>
    </row>
    <row r="619" spans="1:50">
      <c r="A619" s="25" t="s">
        <v>12417</v>
      </c>
      <c r="B619" s="25">
        <v>406002</v>
      </c>
      <c r="D619" s="25" t="s">
        <v>58</v>
      </c>
      <c r="G619" s="25" t="s">
        <v>10211</v>
      </c>
      <c r="H619" s="25" t="s">
        <v>3366</v>
      </c>
      <c r="S619" s="25" t="s">
        <v>12418</v>
      </c>
      <c r="T619" s="25" t="s">
        <v>61</v>
      </c>
      <c r="U619" s="25" t="s">
        <v>61</v>
      </c>
      <c r="V619" s="55" t="s">
        <v>12419</v>
      </c>
      <c r="W619" s="25" t="s">
        <v>63</v>
      </c>
      <c r="X619" s="25">
        <v>26</v>
      </c>
      <c r="Y619" s="25" t="s">
        <v>298</v>
      </c>
      <c r="AA619" s="25">
        <v>31</v>
      </c>
      <c r="AC619" s="25">
        <v>115</v>
      </c>
      <c r="AG619" s="25" t="s">
        <v>12418</v>
      </c>
      <c r="AH619" s="25" t="s">
        <v>11764</v>
      </c>
      <c r="AI619" s="25">
        <v>2715201</v>
      </c>
      <c r="AP619" s="34">
        <v>42595</v>
      </c>
      <c r="AQ619" s="34">
        <v>42584</v>
      </c>
      <c r="AT619" s="25" t="s">
        <v>15</v>
      </c>
    </row>
    <row r="620" spans="1:50">
      <c r="A620" s="25" t="s">
        <v>12420</v>
      </c>
      <c r="B620" s="25">
        <v>407458</v>
      </c>
      <c r="G620" s="25" t="s">
        <v>12421</v>
      </c>
      <c r="H620" s="25" t="s">
        <v>12422</v>
      </c>
      <c r="I620" s="25" t="s">
        <v>63</v>
      </c>
      <c r="J620" s="25">
        <v>27</v>
      </c>
      <c r="K620" s="25" t="s">
        <v>170</v>
      </c>
      <c r="L620" s="25" t="s">
        <v>66</v>
      </c>
      <c r="M620" s="25">
        <v>34</v>
      </c>
      <c r="N620" s="25" t="s">
        <v>83</v>
      </c>
      <c r="O620" s="25">
        <v>48</v>
      </c>
      <c r="S620" s="25" t="s">
        <v>12423</v>
      </c>
      <c r="T620" s="25" t="s">
        <v>12424</v>
      </c>
      <c r="U620" s="25" t="s">
        <v>12425</v>
      </c>
      <c r="V620" s="55" t="s">
        <v>12426</v>
      </c>
      <c r="W620" s="25" t="s">
        <v>63</v>
      </c>
      <c r="X620" s="25">
        <v>27</v>
      </c>
      <c r="Y620" s="25" t="s">
        <v>170</v>
      </c>
      <c r="Z620" s="25" t="s">
        <v>66</v>
      </c>
      <c r="AA620" s="25">
        <v>34</v>
      </c>
      <c r="AB620" s="25" t="s">
        <v>83</v>
      </c>
      <c r="AC620" s="25">
        <v>48</v>
      </c>
      <c r="AG620" s="25" t="s">
        <v>12427</v>
      </c>
      <c r="AH620" s="25" t="s">
        <v>11764</v>
      </c>
      <c r="AI620" s="25">
        <v>3104898984</v>
      </c>
      <c r="AP620" s="34">
        <v>42595</v>
      </c>
      <c r="AQ620" s="34">
        <v>43694</v>
      </c>
      <c r="AT620" s="25" t="s">
        <v>15</v>
      </c>
    </row>
    <row r="621" spans="1:50">
      <c r="A621" s="25" t="s">
        <v>12428</v>
      </c>
      <c r="B621" s="25">
        <v>839</v>
      </c>
      <c r="C621" s="25" t="s">
        <v>3591</v>
      </c>
      <c r="G621" s="25" t="s">
        <v>12429</v>
      </c>
      <c r="I621" s="25" t="s">
        <v>63</v>
      </c>
      <c r="J621" s="25">
        <v>39</v>
      </c>
      <c r="K621" s="25" t="s">
        <v>315</v>
      </c>
      <c r="L621" s="25" t="s">
        <v>66</v>
      </c>
      <c r="M621" s="25">
        <v>48</v>
      </c>
      <c r="N621" s="25" t="s">
        <v>72</v>
      </c>
      <c r="O621" s="25">
        <v>150</v>
      </c>
      <c r="S621" s="25" t="s">
        <v>12430</v>
      </c>
      <c r="T621" s="25" t="s">
        <v>61</v>
      </c>
      <c r="U621" s="25">
        <v>3316843</v>
      </c>
      <c r="V621" s="55" t="s">
        <v>12258</v>
      </c>
      <c r="W621" s="25" t="s">
        <v>63</v>
      </c>
      <c r="X621" s="25">
        <v>39</v>
      </c>
      <c r="Y621" s="25" t="s">
        <v>315</v>
      </c>
      <c r="Z621" s="25" t="s">
        <v>66</v>
      </c>
      <c r="AA621" s="25">
        <v>48</v>
      </c>
      <c r="AB621" s="25" t="s">
        <v>72</v>
      </c>
      <c r="AC621" s="25">
        <v>150</v>
      </c>
      <c r="AG621" s="25" t="s">
        <v>12431</v>
      </c>
      <c r="AH621" s="25" t="s">
        <v>11764</v>
      </c>
      <c r="AI621" s="25" t="s">
        <v>12432</v>
      </c>
      <c r="AP621" s="34">
        <v>42595</v>
      </c>
      <c r="AQ621" s="34">
        <v>42641</v>
      </c>
      <c r="AT621" s="25" t="s">
        <v>15</v>
      </c>
    </row>
    <row r="622" spans="1:50">
      <c r="A622" s="25" t="s">
        <v>12433</v>
      </c>
      <c r="B622" s="25">
        <v>406000</v>
      </c>
      <c r="D622" s="25" t="s">
        <v>58</v>
      </c>
      <c r="G622" s="25" t="s">
        <v>10762</v>
      </c>
      <c r="H622" s="25" t="s">
        <v>3366</v>
      </c>
      <c r="S622" s="25" t="s">
        <v>11411</v>
      </c>
      <c r="T622" s="25" t="s">
        <v>61</v>
      </c>
      <c r="U622" s="25" t="s">
        <v>61</v>
      </c>
      <c r="V622" s="55" t="s">
        <v>4150</v>
      </c>
      <c r="W622" s="25" t="s">
        <v>289</v>
      </c>
      <c r="X622" s="25">
        <v>33</v>
      </c>
      <c r="Z622" s="25" t="s">
        <v>66</v>
      </c>
      <c r="AA622" s="25">
        <v>33</v>
      </c>
      <c r="AB622" s="25" t="s">
        <v>83</v>
      </c>
      <c r="AC622" s="25">
        <v>40</v>
      </c>
      <c r="AG622" s="25" t="s">
        <v>12434</v>
      </c>
      <c r="AH622" s="25" t="s">
        <v>11764</v>
      </c>
      <c r="AI622" s="25" t="s">
        <v>61</v>
      </c>
      <c r="AJ622" s="25" t="s">
        <v>496</v>
      </c>
      <c r="AO622" s="25">
        <v>9</v>
      </c>
      <c r="AP622" s="34">
        <v>42595</v>
      </c>
      <c r="AQ622" s="34">
        <v>42584</v>
      </c>
      <c r="AT622" s="25" t="s">
        <v>15</v>
      </c>
    </row>
    <row r="623" spans="1:50">
      <c r="A623" s="25" t="s">
        <v>12435</v>
      </c>
      <c r="B623" s="25">
        <v>146709</v>
      </c>
      <c r="G623" s="25" t="s">
        <v>12436</v>
      </c>
      <c r="H623" s="25" t="s">
        <v>2959</v>
      </c>
      <c r="S623" s="25" t="s">
        <v>11761</v>
      </c>
      <c r="T623" s="25" t="s">
        <v>61</v>
      </c>
      <c r="U623" s="25" t="s">
        <v>61</v>
      </c>
      <c r="V623" s="55" t="s">
        <v>12437</v>
      </c>
      <c r="W623" s="25" t="s">
        <v>80</v>
      </c>
      <c r="X623" s="25">
        <v>46</v>
      </c>
      <c r="Y623" s="25" t="s">
        <v>170</v>
      </c>
      <c r="Z623" s="25" t="s">
        <v>66</v>
      </c>
      <c r="AA623" s="25">
        <v>42</v>
      </c>
      <c r="AB623" s="25" t="s">
        <v>170</v>
      </c>
      <c r="AC623" s="25">
        <v>80</v>
      </c>
      <c r="AG623" s="25" t="s">
        <v>12438</v>
      </c>
      <c r="AH623" s="25" t="s">
        <v>11764</v>
      </c>
      <c r="AI623" s="25" t="s">
        <v>61</v>
      </c>
      <c r="AJ623" s="25" t="s">
        <v>3626</v>
      </c>
      <c r="AO623" s="25">
        <v>7</v>
      </c>
      <c r="AP623" s="34">
        <v>42595</v>
      </c>
      <c r="AQ623" s="34">
        <v>42641</v>
      </c>
      <c r="AT623" s="25" t="s">
        <v>15</v>
      </c>
    </row>
    <row r="624" spans="1:50">
      <c r="A624" s="25" t="s">
        <v>12439</v>
      </c>
      <c r="B624" s="25">
        <v>147644</v>
      </c>
      <c r="C624" s="25" t="s">
        <v>3591</v>
      </c>
      <c r="G624" s="25" t="s">
        <v>12440</v>
      </c>
      <c r="H624" s="25" t="s">
        <v>12441</v>
      </c>
      <c r="T624" s="25" t="s">
        <v>5138</v>
      </c>
      <c r="U624" s="25" t="s">
        <v>61</v>
      </c>
      <c r="V624" s="55" t="s">
        <v>12442</v>
      </c>
      <c r="AF624" s="25" t="s">
        <v>12443</v>
      </c>
      <c r="AG624" s="25" t="str">
        <f>AF624</f>
        <v xml:space="preserve">Vereda las Palmas Sector la esperanza   </v>
      </c>
      <c r="AH624" s="25" t="s">
        <v>5138</v>
      </c>
      <c r="AI624" s="25" t="s">
        <v>61</v>
      </c>
      <c r="AJ624" s="25" t="s">
        <v>91</v>
      </c>
      <c r="AO624" s="25">
        <v>12</v>
      </c>
      <c r="AP624" s="34">
        <v>42595</v>
      </c>
      <c r="AQ624" s="34">
        <v>42583</v>
      </c>
      <c r="AT624" s="25" t="s">
        <v>15</v>
      </c>
    </row>
    <row r="625" spans="1:47">
      <c r="A625" s="25" t="s">
        <v>12444</v>
      </c>
      <c r="B625" s="25">
        <v>147639</v>
      </c>
      <c r="C625" s="25" t="s">
        <v>3538</v>
      </c>
      <c r="G625" s="25" t="s">
        <v>12445</v>
      </c>
      <c r="H625" s="25" t="s">
        <v>3366</v>
      </c>
      <c r="S625" s="25" t="s">
        <v>11871</v>
      </c>
      <c r="T625" s="25" t="s">
        <v>61</v>
      </c>
      <c r="U625" s="25" t="s">
        <v>61</v>
      </c>
      <c r="V625" s="55" t="s">
        <v>12446</v>
      </c>
      <c r="W625" s="25" t="s">
        <v>80</v>
      </c>
      <c r="X625" s="25">
        <v>40</v>
      </c>
      <c r="AF625" s="25" t="s">
        <v>12447</v>
      </c>
      <c r="AG625" s="25" t="s">
        <v>12448</v>
      </c>
      <c r="AH625" s="25" t="s">
        <v>11764</v>
      </c>
      <c r="AI625" s="25" t="s">
        <v>61</v>
      </c>
      <c r="AJ625" s="25" t="s">
        <v>74</v>
      </c>
      <c r="AO625" s="25">
        <v>6</v>
      </c>
      <c r="AP625" s="34">
        <v>42598</v>
      </c>
      <c r="AQ625" s="34">
        <v>42626</v>
      </c>
      <c r="AT625" s="25" t="s">
        <v>15</v>
      </c>
    </row>
    <row r="626" spans="1:47">
      <c r="A626" s="25" t="s">
        <v>12449</v>
      </c>
      <c r="B626" s="25" t="s">
        <v>12450</v>
      </c>
      <c r="C626" s="25" t="s">
        <v>3686</v>
      </c>
      <c r="D626" s="25" t="s">
        <v>286</v>
      </c>
      <c r="G626" s="25" t="s">
        <v>12451</v>
      </c>
      <c r="H626" s="25" t="s">
        <v>12452</v>
      </c>
      <c r="I626" s="25" t="s">
        <v>80</v>
      </c>
      <c r="J626" s="25">
        <v>30</v>
      </c>
      <c r="L626" s="25" t="s">
        <v>66</v>
      </c>
      <c r="M626" s="25">
        <v>44</v>
      </c>
      <c r="N626" s="25" t="s">
        <v>83</v>
      </c>
      <c r="O626" s="25">
        <v>31</v>
      </c>
      <c r="S626" s="25" t="s">
        <v>12453</v>
      </c>
      <c r="T626" s="25" t="s">
        <v>61</v>
      </c>
      <c r="U626" s="25" t="s">
        <v>12454</v>
      </c>
      <c r="V626" s="55" t="s">
        <v>1086</v>
      </c>
      <c r="W626" s="25" t="s">
        <v>80</v>
      </c>
      <c r="X626" s="25">
        <v>30</v>
      </c>
      <c r="Z626" s="25" t="s">
        <v>66</v>
      </c>
      <c r="AA626" s="25">
        <v>44</v>
      </c>
      <c r="AB626" s="25" t="s">
        <v>83</v>
      </c>
      <c r="AC626" s="25">
        <v>31</v>
      </c>
      <c r="AF626" s="25" t="s">
        <v>12455</v>
      </c>
      <c r="AG626" t="str">
        <f>CONCATENATE(W626," ",X626," ",Y626," ",Z626," ",AA626," ",AB626," ",AC626," ",AD626," ",AE626," ",AF626)</f>
        <v>CL 30  SUR 44 A 31   esta dirección es la del peticionario</v>
      </c>
      <c r="AH626" s="25" t="s">
        <v>61</v>
      </c>
      <c r="AI626" s="25" t="s">
        <v>61</v>
      </c>
      <c r="AJ626" s="25" t="s">
        <v>404</v>
      </c>
      <c r="AO626" s="25">
        <v>2</v>
      </c>
      <c r="AP626" s="34">
        <v>42598</v>
      </c>
      <c r="AQ626" s="34">
        <v>42596</v>
      </c>
      <c r="AS626" s="25" t="s">
        <v>806</v>
      </c>
      <c r="AT626" s="25" t="s">
        <v>15</v>
      </c>
    </row>
    <row r="627" spans="1:47">
      <c r="A627" s="25" t="s">
        <v>12456</v>
      </c>
      <c r="B627" s="25" t="s">
        <v>12457</v>
      </c>
      <c r="D627" s="25" t="s">
        <v>3934</v>
      </c>
      <c r="G627" s="25" t="s">
        <v>12458</v>
      </c>
      <c r="H627" s="25" t="s">
        <v>12459</v>
      </c>
      <c r="I627" s="25" t="s">
        <v>80</v>
      </c>
      <c r="J627" s="25">
        <v>20</v>
      </c>
      <c r="K627" s="25" t="s">
        <v>104</v>
      </c>
      <c r="L627" s="25" t="s">
        <v>66</v>
      </c>
      <c r="M627" s="25">
        <v>27</v>
      </c>
      <c r="O627" s="25">
        <v>197</v>
      </c>
      <c r="R627" s="25" t="s">
        <v>10535</v>
      </c>
      <c r="S627" s="25" t="s">
        <v>12460</v>
      </c>
      <c r="T627" s="25" t="s">
        <v>12461</v>
      </c>
      <c r="U627" s="25" t="s">
        <v>12462</v>
      </c>
      <c r="V627" s="55" t="s">
        <v>12463</v>
      </c>
      <c r="W627" s="25" t="s">
        <v>80</v>
      </c>
      <c r="X627" s="25">
        <v>23</v>
      </c>
      <c r="Z627" s="25" t="s">
        <v>66</v>
      </c>
      <c r="AA627" s="25">
        <v>27</v>
      </c>
      <c r="AB627" s="25" t="s">
        <v>104</v>
      </c>
      <c r="AC627" s="25">
        <v>64</v>
      </c>
      <c r="AF627" s="25" t="s">
        <v>10535</v>
      </c>
      <c r="AG627" s="25" t="s">
        <v>12464</v>
      </c>
      <c r="AH627" s="25" t="s">
        <v>61</v>
      </c>
      <c r="AI627" s="25" t="s">
        <v>61</v>
      </c>
      <c r="AJ627" s="25" t="s">
        <v>374</v>
      </c>
      <c r="AO627" s="25">
        <v>4</v>
      </c>
      <c r="AP627" s="34">
        <v>42600</v>
      </c>
      <c r="AQ627" s="34">
        <v>42648</v>
      </c>
      <c r="AT627" s="25" t="s">
        <v>15</v>
      </c>
    </row>
    <row r="628" spans="1:47">
      <c r="A628" s="25" t="s">
        <v>12465</v>
      </c>
      <c r="B628" s="25">
        <v>408638</v>
      </c>
      <c r="C628" s="25" t="s">
        <v>94</v>
      </c>
      <c r="G628" s="25" t="s">
        <v>12466</v>
      </c>
      <c r="H628" s="25" t="s">
        <v>3870</v>
      </c>
      <c r="S628" s="25" t="s">
        <v>11808</v>
      </c>
      <c r="T628" s="25" t="s">
        <v>61</v>
      </c>
      <c r="U628" s="25" t="s">
        <v>61</v>
      </c>
      <c r="V628" s="55" t="s">
        <v>12467</v>
      </c>
      <c r="W628" s="25" t="s">
        <v>80</v>
      </c>
      <c r="X628" s="25">
        <v>36</v>
      </c>
      <c r="Y628" s="25" t="s">
        <v>170</v>
      </c>
      <c r="Z628" s="25" t="s">
        <v>66</v>
      </c>
      <c r="AA628" s="25">
        <v>24</v>
      </c>
      <c r="AC628" s="25">
        <v>35</v>
      </c>
      <c r="AE628" s="25" t="s">
        <v>12468</v>
      </c>
      <c r="AF628" s="25" t="s">
        <v>11617</v>
      </c>
      <c r="AG628" s="25" t="s">
        <v>12469</v>
      </c>
      <c r="AH628" s="25" t="s">
        <v>61</v>
      </c>
      <c r="AI628" s="25" t="s">
        <v>61</v>
      </c>
      <c r="AJ628" s="25" t="s">
        <v>347</v>
      </c>
      <c r="AO628" s="25">
        <v>10</v>
      </c>
      <c r="AP628" s="34">
        <v>42600</v>
      </c>
      <c r="AQ628" s="34">
        <v>42624</v>
      </c>
      <c r="AT628" s="25" t="s">
        <v>15</v>
      </c>
    </row>
    <row r="629" spans="1:47">
      <c r="A629" s="25" t="s">
        <v>12470</v>
      </c>
      <c r="B629" s="25">
        <v>408637</v>
      </c>
      <c r="C629" s="25" t="s">
        <v>3686</v>
      </c>
      <c r="G629" s="25" t="s">
        <v>12471</v>
      </c>
      <c r="H629" s="25" t="s">
        <v>3870</v>
      </c>
      <c r="S629" s="25" t="s">
        <v>11808</v>
      </c>
      <c r="T629" s="25" t="s">
        <v>61</v>
      </c>
      <c r="U629" s="25" t="s">
        <v>61</v>
      </c>
      <c r="V629" s="55" t="s">
        <v>12472</v>
      </c>
      <c r="AG629" s="25" t="s">
        <v>11411</v>
      </c>
      <c r="AH629" s="25" t="s">
        <v>11764</v>
      </c>
      <c r="AI629" s="25" t="s">
        <v>61</v>
      </c>
      <c r="AP629" s="34">
        <v>42600</v>
      </c>
      <c r="AQ629" s="34">
        <v>42677</v>
      </c>
      <c r="AT629" s="25" t="s">
        <v>15</v>
      </c>
    </row>
    <row r="630" spans="1:47">
      <c r="A630" s="25" t="s">
        <v>12473</v>
      </c>
      <c r="B630" s="25">
        <v>408640</v>
      </c>
      <c r="C630" s="25" t="s">
        <v>87</v>
      </c>
      <c r="G630" s="25" t="s">
        <v>12474</v>
      </c>
      <c r="H630" s="25" t="s">
        <v>3870</v>
      </c>
      <c r="I630" s="25" t="s">
        <v>63</v>
      </c>
      <c r="J630" s="25">
        <v>42</v>
      </c>
      <c r="K630" s="25" t="s">
        <v>83</v>
      </c>
      <c r="M630" s="25">
        <v>45</v>
      </c>
      <c r="N630" s="25" t="s">
        <v>83</v>
      </c>
      <c r="O630" s="25">
        <v>11</v>
      </c>
      <c r="P630" s="25" t="s">
        <v>66</v>
      </c>
      <c r="S630" s="25" t="s">
        <v>12475</v>
      </c>
      <c r="T630" s="25" t="s">
        <v>61</v>
      </c>
      <c r="U630" s="25" t="s">
        <v>61</v>
      </c>
      <c r="V630" s="55" t="s">
        <v>4150</v>
      </c>
      <c r="W630" s="25" t="s">
        <v>63</v>
      </c>
      <c r="X630" s="25">
        <v>42</v>
      </c>
      <c r="Y630" s="25" t="s">
        <v>83</v>
      </c>
      <c r="Z630" s="25" t="s">
        <v>66</v>
      </c>
      <c r="AA630" s="25">
        <v>45</v>
      </c>
      <c r="AB630" s="25" t="s">
        <v>83</v>
      </c>
      <c r="AC630" s="25">
        <v>11</v>
      </c>
      <c r="AF630" s="25" t="s">
        <v>11314</v>
      </c>
      <c r="AG630" s="25" t="s">
        <v>12475</v>
      </c>
      <c r="AH630" s="25" t="s">
        <v>61</v>
      </c>
      <c r="AI630" s="25" t="s">
        <v>61</v>
      </c>
      <c r="AJ630" s="25" t="s">
        <v>3626</v>
      </c>
      <c r="AO630" s="25">
        <v>7</v>
      </c>
      <c r="AP630" s="34">
        <v>42600</v>
      </c>
      <c r="AQ630" s="34">
        <v>42625</v>
      </c>
      <c r="AT630" s="25" t="s">
        <v>15</v>
      </c>
    </row>
    <row r="631" spans="1:47">
      <c r="A631" s="25" t="s">
        <v>12476</v>
      </c>
      <c r="B631" s="25">
        <v>407690</v>
      </c>
      <c r="D631" s="25" t="s">
        <v>3934</v>
      </c>
      <c r="G631" s="25" t="s">
        <v>12477</v>
      </c>
      <c r="H631" s="25" t="s">
        <v>3366</v>
      </c>
      <c r="S631" s="25" t="s">
        <v>11774</v>
      </c>
      <c r="T631" s="25" t="s">
        <v>61</v>
      </c>
      <c r="U631" s="25" t="s">
        <v>61</v>
      </c>
      <c r="V631" s="55" t="s">
        <v>12478</v>
      </c>
      <c r="AG631" s="25" t="s">
        <v>11411</v>
      </c>
      <c r="AH631" s="25" t="s">
        <v>61</v>
      </c>
      <c r="AI631" s="25" t="s">
        <v>61</v>
      </c>
      <c r="AJ631" s="25" t="s">
        <v>276</v>
      </c>
      <c r="AO631" s="25">
        <v>5</v>
      </c>
      <c r="AP631" s="34">
        <v>42600</v>
      </c>
      <c r="AQ631" s="34">
        <v>42616</v>
      </c>
      <c r="AT631" s="25" t="s">
        <v>15</v>
      </c>
    </row>
    <row r="632" spans="1:47">
      <c r="A632" s="25" t="s">
        <v>12479</v>
      </c>
      <c r="B632" s="25">
        <v>407691</v>
      </c>
      <c r="D632" s="25" t="s">
        <v>3934</v>
      </c>
      <c r="G632" s="25" t="s">
        <v>12480</v>
      </c>
      <c r="S632" s="25" t="s">
        <v>3366</v>
      </c>
      <c r="T632" s="25" t="s">
        <v>61</v>
      </c>
      <c r="U632" s="25" t="s">
        <v>61</v>
      </c>
      <c r="V632" s="55" t="s">
        <v>12481</v>
      </c>
      <c r="AG632" s="25" t="s">
        <v>11411</v>
      </c>
      <c r="AH632" s="25" t="s">
        <v>61</v>
      </c>
      <c r="AI632" s="25" t="s">
        <v>61</v>
      </c>
      <c r="AJ632" s="25" t="s">
        <v>276</v>
      </c>
      <c r="AO632" s="25">
        <v>5</v>
      </c>
      <c r="AP632" s="34">
        <v>42600</v>
      </c>
      <c r="AQ632" s="34">
        <v>42592</v>
      </c>
      <c r="AT632" s="25" t="s">
        <v>15</v>
      </c>
    </row>
    <row r="633" spans="1:47">
      <c r="A633" s="25" t="s">
        <v>12482</v>
      </c>
      <c r="B633" s="25">
        <v>408240</v>
      </c>
      <c r="C633" s="25" t="s">
        <v>94</v>
      </c>
      <c r="G633" s="25" t="s">
        <v>12483</v>
      </c>
      <c r="H633" s="25" t="s">
        <v>3366</v>
      </c>
      <c r="V633" s="55" t="s">
        <v>12484</v>
      </c>
      <c r="W633" s="25" t="s">
        <v>289</v>
      </c>
      <c r="X633" s="25">
        <v>39</v>
      </c>
      <c r="Z633" s="25" t="s">
        <v>66</v>
      </c>
      <c r="AA633" s="25">
        <v>33</v>
      </c>
      <c r="AB633" s="25" t="s">
        <v>104</v>
      </c>
      <c r="AC633" s="25">
        <v>32</v>
      </c>
      <c r="AG633" s="25" t="str">
        <f t="shared" ref="AG633:AG670" si="25">CONCATENATE(W633," ",X633," ",Y633," ",Z633," ",AA633," ",AB633," ",AC633," ",AD633," ",AE633," ",AF633)</f>
        <v xml:space="preserve">DG 39  SUR 33 B 32   </v>
      </c>
      <c r="AH633" s="25" t="s">
        <v>61</v>
      </c>
      <c r="AI633" s="25" t="s">
        <v>61</v>
      </c>
      <c r="AJ633" s="25" t="s">
        <v>496</v>
      </c>
      <c r="AO633" s="25">
        <v>9</v>
      </c>
      <c r="AP633" s="34">
        <v>42601</v>
      </c>
      <c r="AQ633" s="34">
        <v>42595</v>
      </c>
      <c r="AT633" s="25" t="s">
        <v>15</v>
      </c>
    </row>
    <row r="634" spans="1:47">
      <c r="A634" s="25" t="s">
        <v>12485</v>
      </c>
      <c r="B634" s="25">
        <v>408648</v>
      </c>
      <c r="C634" s="25" t="s">
        <v>94</v>
      </c>
      <c r="G634" s="25" t="s">
        <v>12486</v>
      </c>
      <c r="H634" s="25" t="s">
        <v>2959</v>
      </c>
      <c r="V634" s="55" t="s">
        <v>12487</v>
      </c>
      <c r="AF634" s="25" t="s">
        <v>12488</v>
      </c>
      <c r="AG634" s="25" t="str">
        <f t="shared" si="25"/>
        <v xml:space="preserve">         Cra 48 sur # 26 - 81 ofi. 201</v>
      </c>
      <c r="AH634" s="25" t="s">
        <v>61</v>
      </c>
      <c r="AI634" s="25" t="s">
        <v>12489</v>
      </c>
      <c r="AJ634" s="25" t="s">
        <v>432</v>
      </c>
      <c r="AO634" s="25">
        <v>1</v>
      </c>
      <c r="AP634" s="34">
        <v>42601</v>
      </c>
      <c r="AQ634" s="34">
        <v>42595</v>
      </c>
      <c r="AT634" s="25" t="s">
        <v>15</v>
      </c>
    </row>
    <row r="635" spans="1:47">
      <c r="A635" s="25" t="s">
        <v>12490</v>
      </c>
      <c r="B635" s="25">
        <v>409512</v>
      </c>
      <c r="C635" s="25" t="s">
        <v>3686</v>
      </c>
      <c r="G635" s="25" t="s">
        <v>12491</v>
      </c>
      <c r="H635" s="25" t="s">
        <v>3366</v>
      </c>
      <c r="V635" s="55" t="s">
        <v>12492</v>
      </c>
      <c r="AF635" s="25" t="s">
        <v>12493</v>
      </c>
      <c r="AG635" s="25" t="str">
        <f t="shared" si="25"/>
        <v xml:space="preserve">         Barrio mesa - Frente al Cefit.</v>
      </c>
      <c r="AH635" s="25" t="s">
        <v>5138</v>
      </c>
      <c r="AI635" s="25" t="s">
        <v>61</v>
      </c>
      <c r="AJ635" s="25" t="s">
        <v>211</v>
      </c>
      <c r="AO635" s="25">
        <v>9</v>
      </c>
      <c r="AP635" s="34">
        <v>42604</v>
      </c>
      <c r="AQ635" s="34">
        <v>42604</v>
      </c>
      <c r="AS635" s="25" t="s">
        <v>3256</v>
      </c>
      <c r="AT635" s="25" t="s">
        <v>15</v>
      </c>
      <c r="AU635" s="25" t="s">
        <v>12494</v>
      </c>
    </row>
    <row r="636" spans="1:47">
      <c r="A636" s="25" t="s">
        <v>12495</v>
      </c>
      <c r="B636" s="25">
        <v>408938</v>
      </c>
      <c r="C636" s="25" t="s">
        <v>3928</v>
      </c>
      <c r="G636" s="25" t="s">
        <v>12496</v>
      </c>
      <c r="H636" s="25" t="s">
        <v>12497</v>
      </c>
      <c r="I636" s="25" t="s">
        <v>146</v>
      </c>
      <c r="J636" s="25">
        <v>33</v>
      </c>
      <c r="K636" s="25" t="s">
        <v>83</v>
      </c>
      <c r="M636" s="25">
        <v>31</v>
      </c>
      <c r="O636" s="25">
        <v>47</v>
      </c>
      <c r="S636" t="str">
        <f t="shared" ref="S636:S672" si="26">CONCATENATE(I636," ",J636," ",K636," ",L636," ",M636," ",N636," ",O636," ",P636," ",Q636," ",R636)</f>
        <v xml:space="preserve">TR 33 A  31  47   </v>
      </c>
      <c r="T636" s="25">
        <v>70554972</v>
      </c>
      <c r="U636" s="25">
        <v>2706794</v>
      </c>
      <c r="V636" s="55" t="s">
        <v>11170</v>
      </c>
      <c r="W636" s="25" t="s">
        <v>146</v>
      </c>
      <c r="X636" s="25">
        <v>33</v>
      </c>
      <c r="Y636" s="25" t="s">
        <v>83</v>
      </c>
      <c r="AA636" s="25">
        <v>31</v>
      </c>
      <c r="AC636" s="25">
        <v>49</v>
      </c>
      <c r="AF636" s="25" t="s">
        <v>7571</v>
      </c>
      <c r="AG636" t="str">
        <f t="shared" si="25"/>
        <v>TR 33 A  31  49   Apto 101</v>
      </c>
      <c r="AH636" s="25" t="s">
        <v>5138</v>
      </c>
      <c r="AI636" s="25" t="s">
        <v>61</v>
      </c>
      <c r="AJ636" s="25" t="s">
        <v>449</v>
      </c>
      <c r="AO636" s="25">
        <v>3</v>
      </c>
      <c r="AP636" s="34">
        <v>42605</v>
      </c>
      <c r="AQ636" s="34">
        <v>42600</v>
      </c>
      <c r="AT636" s="25" t="s">
        <v>15</v>
      </c>
    </row>
    <row r="637" spans="1:47">
      <c r="A637" s="25" t="s">
        <v>12498</v>
      </c>
      <c r="B637" s="25">
        <v>409226</v>
      </c>
      <c r="D637" s="25" t="s">
        <v>101</v>
      </c>
      <c r="G637" s="25" t="s">
        <v>12499</v>
      </c>
      <c r="H637" s="25" t="s">
        <v>12076</v>
      </c>
      <c r="S637" t="str">
        <f t="shared" si="26"/>
        <v xml:space="preserve">         </v>
      </c>
      <c r="V637" s="55" t="s">
        <v>9218</v>
      </c>
      <c r="AG637" s="25" t="s">
        <v>12500</v>
      </c>
      <c r="AH637" s="25" t="s">
        <v>5138</v>
      </c>
      <c r="AI637" s="25" t="s">
        <v>61</v>
      </c>
      <c r="AJ637" s="25" t="s">
        <v>3530</v>
      </c>
      <c r="AO637" s="25">
        <v>8</v>
      </c>
      <c r="AP637" s="34">
        <v>42605</v>
      </c>
      <c r="AQ637" s="34">
        <v>42600</v>
      </c>
      <c r="AT637" s="25" t="s">
        <v>15</v>
      </c>
    </row>
    <row r="638" spans="1:47">
      <c r="A638" s="25" t="s">
        <v>12501</v>
      </c>
      <c r="B638" s="25">
        <v>400148</v>
      </c>
      <c r="C638" s="25" t="s">
        <v>125</v>
      </c>
      <c r="D638" s="25" t="s">
        <v>101</v>
      </c>
      <c r="E638" s="25">
        <v>10</v>
      </c>
      <c r="G638" s="25" t="s">
        <v>10524</v>
      </c>
      <c r="H638" s="25" t="s">
        <v>3366</v>
      </c>
      <c r="S638" t="str">
        <f t="shared" si="26"/>
        <v xml:space="preserve">         </v>
      </c>
      <c r="V638" s="55" t="s">
        <v>12502</v>
      </c>
      <c r="W638" s="25" t="s">
        <v>80</v>
      </c>
      <c r="X638" s="25">
        <v>36</v>
      </c>
      <c r="Z638" s="25" t="s">
        <v>66</v>
      </c>
      <c r="AA638" s="25">
        <v>22</v>
      </c>
      <c r="AC638" s="25">
        <v>5</v>
      </c>
      <c r="AF638" s="25" t="s">
        <v>12503</v>
      </c>
      <c r="AG638" s="25" t="str">
        <f t="shared" si="25"/>
        <v>CL 36  SUR 22  5   INTERIOR 158</v>
      </c>
      <c r="AH638" s="25">
        <v>32332239</v>
      </c>
      <c r="AI638" s="25">
        <v>3116347385</v>
      </c>
      <c r="AJ638" s="25" t="s">
        <v>419</v>
      </c>
      <c r="AK638" s="25" t="s">
        <v>419</v>
      </c>
      <c r="AO638" s="25">
        <v>10</v>
      </c>
      <c r="AP638" s="34">
        <v>42608</v>
      </c>
      <c r="AQ638" s="34">
        <v>42534</v>
      </c>
      <c r="AT638" s="25" t="s">
        <v>15</v>
      </c>
    </row>
    <row r="639" spans="1:47">
      <c r="A639" s="25" t="s">
        <v>12504</v>
      </c>
      <c r="B639" s="25">
        <v>411110</v>
      </c>
      <c r="C639" s="25" t="s">
        <v>87</v>
      </c>
      <c r="D639" s="25" t="s">
        <v>101</v>
      </c>
      <c r="G639" s="25" t="s">
        <v>12505</v>
      </c>
      <c r="H639" s="25" t="s">
        <v>12506</v>
      </c>
      <c r="I639" s="25" t="s">
        <v>63</v>
      </c>
      <c r="J639" s="25">
        <v>27</v>
      </c>
      <c r="K639" s="25" t="s">
        <v>83</v>
      </c>
      <c r="M639" s="25">
        <v>37</v>
      </c>
      <c r="N639" s="25" t="s">
        <v>104</v>
      </c>
      <c r="O639" s="25">
        <v>99</v>
      </c>
      <c r="P639" s="25" t="s">
        <v>66</v>
      </c>
      <c r="S639" t="str">
        <f t="shared" si="26"/>
        <v xml:space="preserve">KR 27 A  37 B 99 SUR  </v>
      </c>
      <c r="T639" s="25" t="s">
        <v>12507</v>
      </c>
      <c r="V639" s="55" t="s">
        <v>12508</v>
      </c>
      <c r="W639" s="25" t="s">
        <v>80</v>
      </c>
      <c r="X639" s="25">
        <v>37</v>
      </c>
      <c r="Y639" s="25" t="s">
        <v>104</v>
      </c>
      <c r="Z639" s="25" t="s">
        <v>66</v>
      </c>
      <c r="AA639" s="25">
        <v>27</v>
      </c>
      <c r="AB639" s="25" t="s">
        <v>83</v>
      </c>
      <c r="AC639" s="25">
        <v>25</v>
      </c>
      <c r="AG639" s="25" t="str">
        <f t="shared" si="25"/>
        <v xml:space="preserve">CL 37 B SUR 27 A 25   </v>
      </c>
      <c r="AH639" s="25" t="s">
        <v>12507</v>
      </c>
      <c r="AI639" s="25" t="s">
        <v>12507</v>
      </c>
      <c r="AJ639" s="25" t="s">
        <v>276</v>
      </c>
      <c r="AO639" s="25">
        <v>5</v>
      </c>
      <c r="AP639" s="34">
        <v>42608</v>
      </c>
      <c r="AQ639" s="34">
        <v>42668</v>
      </c>
      <c r="AT639" s="25" t="s">
        <v>15</v>
      </c>
    </row>
    <row r="640" spans="1:47">
      <c r="A640" s="25" t="s">
        <v>12509</v>
      </c>
      <c r="B640" s="25">
        <v>411073</v>
      </c>
      <c r="C640" s="25" t="s">
        <v>3686</v>
      </c>
      <c r="D640" s="25" t="s">
        <v>286</v>
      </c>
      <c r="E640" s="25">
        <v>5</v>
      </c>
      <c r="G640" s="25" t="s">
        <v>12510</v>
      </c>
      <c r="H640" s="25" t="s">
        <v>3366</v>
      </c>
      <c r="S640" t="str">
        <f t="shared" si="26"/>
        <v xml:space="preserve">         </v>
      </c>
      <c r="V640" s="55" t="s">
        <v>12511</v>
      </c>
      <c r="AG640" s="25" t="s">
        <v>12512</v>
      </c>
      <c r="AH640" s="25" t="s">
        <v>12513</v>
      </c>
      <c r="AI640" s="25">
        <v>3212008496</v>
      </c>
      <c r="AJ640" s="25" t="s">
        <v>91</v>
      </c>
      <c r="AK640" s="25" t="s">
        <v>91</v>
      </c>
      <c r="AO640" s="25">
        <v>4</v>
      </c>
      <c r="AP640" s="34">
        <v>42608</v>
      </c>
      <c r="AQ640" s="34">
        <v>42606</v>
      </c>
      <c r="AT640" s="25" t="s">
        <v>15</v>
      </c>
    </row>
    <row r="641" spans="1:50">
      <c r="A641" s="25" t="s">
        <v>12514</v>
      </c>
      <c r="B641" s="25">
        <v>411074</v>
      </c>
      <c r="C641" s="25" t="s">
        <v>3686</v>
      </c>
      <c r="G641" s="25" t="s">
        <v>12515</v>
      </c>
      <c r="H641" s="25" t="s">
        <v>12516</v>
      </c>
      <c r="I641" s="25" t="s">
        <v>80</v>
      </c>
      <c r="J641" s="25">
        <v>37</v>
      </c>
      <c r="K641" s="25" t="s">
        <v>104</v>
      </c>
      <c r="L641" s="25" t="s">
        <v>66</v>
      </c>
      <c r="M641" s="25">
        <v>27</v>
      </c>
      <c r="N641" s="25" t="s">
        <v>315</v>
      </c>
      <c r="O641" s="25">
        <v>96</v>
      </c>
      <c r="S641" t="str">
        <f t="shared" si="26"/>
        <v xml:space="preserve">CL 37 B SUR 27 E 96   </v>
      </c>
      <c r="T641" s="25" t="s">
        <v>12507</v>
      </c>
      <c r="U641" s="25">
        <v>2761446</v>
      </c>
      <c r="V641" s="55" t="s">
        <v>12517</v>
      </c>
      <c r="W641" s="25" t="s">
        <v>80</v>
      </c>
      <c r="X641" s="25">
        <v>37</v>
      </c>
      <c r="Y641" s="25" t="s">
        <v>104</v>
      </c>
      <c r="Z641" s="25" t="s">
        <v>66</v>
      </c>
      <c r="AA641" s="25">
        <v>27</v>
      </c>
      <c r="AB641" s="25" t="s">
        <v>170</v>
      </c>
      <c r="AC641" s="25">
        <v>112</v>
      </c>
      <c r="AG641" s="25" t="str">
        <f t="shared" si="25"/>
        <v xml:space="preserve">CL 37 B SUR 27 D 112   </v>
      </c>
      <c r="AH641" s="25" t="s">
        <v>12518</v>
      </c>
      <c r="AI641" s="25">
        <v>2761446</v>
      </c>
      <c r="AJ641" s="25" t="s">
        <v>276</v>
      </c>
      <c r="AO641" s="25">
        <v>5</v>
      </c>
      <c r="AP641" s="34">
        <v>42608</v>
      </c>
      <c r="AQ641" s="34">
        <v>42604</v>
      </c>
      <c r="AT641" s="25" t="s">
        <v>15</v>
      </c>
      <c r="AU641" s="25" t="s">
        <v>12519</v>
      </c>
    </row>
    <row r="642" spans="1:50">
      <c r="A642" s="25" t="s">
        <v>12520</v>
      </c>
      <c r="B642" s="25">
        <v>411072</v>
      </c>
      <c r="C642" s="25" t="s">
        <v>87</v>
      </c>
      <c r="G642" s="25" t="s">
        <v>12521</v>
      </c>
      <c r="H642" s="25" t="s">
        <v>3366</v>
      </c>
      <c r="S642" t="str">
        <f t="shared" si="26"/>
        <v xml:space="preserve">         </v>
      </c>
      <c r="V642" s="55" t="s">
        <v>12522</v>
      </c>
      <c r="AG642" s="25" t="str">
        <f t="shared" si="25"/>
        <v xml:space="preserve">         </v>
      </c>
      <c r="AJ642" s="25" t="s">
        <v>3626</v>
      </c>
      <c r="AO642" s="25">
        <v>7</v>
      </c>
      <c r="AP642" s="34">
        <v>42608</v>
      </c>
      <c r="AQ642" s="34">
        <v>42612</v>
      </c>
      <c r="AT642" s="25" t="s">
        <v>15</v>
      </c>
    </row>
    <row r="643" spans="1:50">
      <c r="A643" s="25" t="s">
        <v>12523</v>
      </c>
      <c r="B643" s="25">
        <v>410783</v>
      </c>
      <c r="C643" s="25" t="s">
        <v>3686</v>
      </c>
      <c r="G643" s="25" t="s">
        <v>12524</v>
      </c>
      <c r="H643" s="25" t="s">
        <v>12525</v>
      </c>
      <c r="S643" t="str">
        <f t="shared" si="26"/>
        <v xml:space="preserve">         </v>
      </c>
      <c r="T643" s="25">
        <v>43565087</v>
      </c>
      <c r="U643" s="25">
        <v>3006644678</v>
      </c>
      <c r="V643" s="55" t="s">
        <v>12526</v>
      </c>
      <c r="W643" s="25" t="s">
        <v>80</v>
      </c>
      <c r="X643" s="25">
        <v>29</v>
      </c>
      <c r="AA643" s="25">
        <v>39</v>
      </c>
      <c r="AC643" s="25">
        <v>25</v>
      </c>
      <c r="AG643" s="25" t="str">
        <f t="shared" si="25"/>
        <v xml:space="preserve">CL 29   39  25   </v>
      </c>
      <c r="AH643" s="25" t="s">
        <v>12507</v>
      </c>
      <c r="AI643" s="25" t="s">
        <v>12507</v>
      </c>
      <c r="AJ643" s="25" t="s">
        <v>363</v>
      </c>
      <c r="AK643" s="25" t="s">
        <v>363</v>
      </c>
      <c r="AO643" s="25">
        <v>13</v>
      </c>
      <c r="AP643" s="34">
        <v>42608</v>
      </c>
      <c r="AQ643" s="34">
        <v>42653</v>
      </c>
      <c r="AT643" s="25" t="s">
        <v>15</v>
      </c>
    </row>
    <row r="644" spans="1:50">
      <c r="A644" s="25" t="s">
        <v>12527</v>
      </c>
      <c r="B644" s="25">
        <v>410205</v>
      </c>
      <c r="C644" s="25" t="s">
        <v>3591</v>
      </c>
      <c r="G644" s="25" t="s">
        <v>12528</v>
      </c>
      <c r="H644" s="25" t="s">
        <v>12529</v>
      </c>
      <c r="S644" t="str">
        <f t="shared" si="26"/>
        <v xml:space="preserve">         </v>
      </c>
      <c r="U644" s="25">
        <v>3316843</v>
      </c>
      <c r="V644" s="55" t="s">
        <v>12530</v>
      </c>
      <c r="W644" s="25" t="s">
        <v>63</v>
      </c>
      <c r="X644" s="25">
        <v>24</v>
      </c>
      <c r="Y644" s="25" t="s">
        <v>72</v>
      </c>
      <c r="AA644" s="25">
        <v>40</v>
      </c>
      <c r="AC644" s="25">
        <v>53</v>
      </c>
      <c r="AD644" s="25" t="s">
        <v>66</v>
      </c>
      <c r="AF644" s="25" t="s">
        <v>12531</v>
      </c>
      <c r="AG644" s="25" t="str">
        <f t="shared" si="25"/>
        <v>KR 24 F  40  53 SUR  Interior176</v>
      </c>
      <c r="AH644" s="25" t="s">
        <v>12507</v>
      </c>
      <c r="AI644" s="25" t="s">
        <v>12507</v>
      </c>
      <c r="AJ644" s="25" t="s">
        <v>74</v>
      </c>
      <c r="AO644" s="25">
        <v>6</v>
      </c>
      <c r="AP644" s="34">
        <v>42608</v>
      </c>
      <c r="AQ644" s="34">
        <v>42653</v>
      </c>
      <c r="AT644" s="25" t="s">
        <v>15</v>
      </c>
    </row>
    <row r="645" spans="1:50">
      <c r="A645" s="25" t="s">
        <v>12532</v>
      </c>
      <c r="B645" s="25">
        <v>405482</v>
      </c>
      <c r="C645" s="25" t="s">
        <v>3928</v>
      </c>
      <c r="G645" s="25" t="s">
        <v>12533</v>
      </c>
      <c r="H645" s="25" t="s">
        <v>12534</v>
      </c>
      <c r="I645" s="25" t="s">
        <v>80</v>
      </c>
      <c r="J645" s="25">
        <v>48</v>
      </c>
      <c r="K645" s="25" t="s">
        <v>315</v>
      </c>
      <c r="L645" s="25" t="s">
        <v>66</v>
      </c>
      <c r="M645" s="25">
        <v>42</v>
      </c>
      <c r="N645" s="25" t="s">
        <v>198</v>
      </c>
      <c r="O645" s="25">
        <v>13</v>
      </c>
      <c r="Q645" s="25">
        <v>6.3</v>
      </c>
      <c r="R645" s="25" t="s">
        <v>12535</v>
      </c>
      <c r="S645" t="str">
        <f t="shared" si="26"/>
        <v>CL 48 E SUR 42 BB 13  6,3 INTERIOR 204</v>
      </c>
      <c r="T645" s="25">
        <v>3618165</v>
      </c>
      <c r="U645" s="25">
        <v>3135946048</v>
      </c>
      <c r="V645" s="55" t="s">
        <v>12536</v>
      </c>
      <c r="W645" s="25" t="s">
        <v>80</v>
      </c>
      <c r="X645" s="25">
        <v>48</v>
      </c>
      <c r="Y645" s="25" t="s">
        <v>315</v>
      </c>
      <c r="Z645" s="25" t="s">
        <v>66</v>
      </c>
      <c r="AA645" s="25">
        <v>42</v>
      </c>
      <c r="AB645" s="25" t="s">
        <v>198</v>
      </c>
      <c r="AC645" s="25">
        <v>13</v>
      </c>
      <c r="AE645" s="25">
        <v>6.3</v>
      </c>
      <c r="AF645" s="25" t="s">
        <v>261</v>
      </c>
      <c r="AG645" s="25" t="str">
        <f t="shared" si="25"/>
        <v>CL 48 E SUR 42 BB 13  6,3 PISO 1</v>
      </c>
      <c r="AH645" s="25" t="s">
        <v>12507</v>
      </c>
      <c r="AI645" s="25" t="s">
        <v>12507</v>
      </c>
      <c r="AJ645" s="25" t="s">
        <v>225</v>
      </c>
      <c r="AO645" s="25">
        <v>7</v>
      </c>
      <c r="AP645" s="34">
        <v>75479</v>
      </c>
      <c r="AQ645" s="34">
        <v>42634</v>
      </c>
      <c r="AT645" s="25" t="s">
        <v>15</v>
      </c>
    </row>
    <row r="646" spans="1:50">
      <c r="A646" s="25" t="s">
        <v>12537</v>
      </c>
      <c r="B646" s="25" t="s">
        <v>12538</v>
      </c>
      <c r="C646" s="25" t="s">
        <v>3686</v>
      </c>
      <c r="F646" s="25" t="s">
        <v>12539</v>
      </c>
      <c r="G646" s="25" t="s">
        <v>12540</v>
      </c>
      <c r="H646" s="25" t="s">
        <v>3050</v>
      </c>
      <c r="R646" s="25" t="s">
        <v>2718</v>
      </c>
      <c r="S646" s="25" t="s">
        <v>2718</v>
      </c>
      <c r="T646" s="25" t="s">
        <v>2718</v>
      </c>
      <c r="U646" s="25">
        <v>3394072</v>
      </c>
      <c r="V646" s="25" t="s">
        <v>12541</v>
      </c>
      <c r="AG646" s="25" t="s">
        <v>12542</v>
      </c>
      <c r="AH646" s="25" t="s">
        <v>12543</v>
      </c>
      <c r="AI646" s="25">
        <v>3862099</v>
      </c>
      <c r="AJ646" s="25" t="s">
        <v>363</v>
      </c>
      <c r="AK646" s="25" t="s">
        <v>363</v>
      </c>
      <c r="AO646" s="25">
        <v>13</v>
      </c>
      <c r="AP646" s="34">
        <v>42606</v>
      </c>
      <c r="AQ646" s="34">
        <v>42606</v>
      </c>
      <c r="AS646" s="25" t="s">
        <v>366</v>
      </c>
      <c r="AT646" s="25" t="s">
        <v>15</v>
      </c>
      <c r="AV646" s="38">
        <v>42606</v>
      </c>
      <c r="AW646" s="37" t="s">
        <v>7375</v>
      </c>
      <c r="AX646" s="38">
        <v>42606</v>
      </c>
    </row>
    <row r="647" spans="1:50">
      <c r="A647" s="25" t="s">
        <v>12544</v>
      </c>
      <c r="B647" s="43" t="s">
        <v>12545</v>
      </c>
      <c r="C647" s="25" t="s">
        <v>3928</v>
      </c>
      <c r="G647" s="25" t="s">
        <v>12546</v>
      </c>
      <c r="H647" s="25" t="s">
        <v>12547</v>
      </c>
      <c r="I647" s="25" t="s">
        <v>80</v>
      </c>
      <c r="J647" s="25">
        <v>26</v>
      </c>
      <c r="L647" s="25" t="s">
        <v>66</v>
      </c>
      <c r="M647" s="25">
        <v>23</v>
      </c>
      <c r="N647" s="25" t="s">
        <v>83</v>
      </c>
      <c r="O647" s="25">
        <v>11</v>
      </c>
      <c r="S647" t="str">
        <f t="shared" si="26"/>
        <v xml:space="preserve">CL 26  SUR 23 A 11   </v>
      </c>
      <c r="U647" s="25" t="s">
        <v>12548</v>
      </c>
      <c r="V647" s="55" t="s">
        <v>12549</v>
      </c>
      <c r="W647" s="25" t="s">
        <v>63</v>
      </c>
      <c r="X647" s="25">
        <v>25</v>
      </c>
      <c r="Y647" s="25" t="s">
        <v>104</v>
      </c>
      <c r="AA647" s="25">
        <v>26</v>
      </c>
      <c r="AC647" s="25">
        <v>9</v>
      </c>
      <c r="AD647" s="25" t="s">
        <v>66</v>
      </c>
      <c r="AG647" s="25" t="str">
        <f t="shared" si="25"/>
        <v xml:space="preserve">KR 25 B  26  9 SUR  </v>
      </c>
      <c r="AJ647" s="25" t="s">
        <v>184</v>
      </c>
      <c r="AO647" s="25">
        <v>4</v>
      </c>
      <c r="AP647" s="34">
        <v>42608</v>
      </c>
      <c r="AQ647" s="34">
        <v>42669</v>
      </c>
      <c r="AT647" s="25" t="s">
        <v>15</v>
      </c>
    </row>
    <row r="648" spans="1:50">
      <c r="A648" s="25" t="s">
        <v>12550</v>
      </c>
      <c r="B648" s="25" t="s">
        <v>12551</v>
      </c>
      <c r="C648" s="25" t="s">
        <v>87</v>
      </c>
      <c r="G648" s="25" t="s">
        <v>12552</v>
      </c>
      <c r="H648" s="25" t="s">
        <v>12553</v>
      </c>
      <c r="S648" t="str">
        <f t="shared" si="26"/>
        <v xml:space="preserve">         </v>
      </c>
      <c r="V648" s="55" t="s">
        <v>12554</v>
      </c>
      <c r="AG648" s="25" t="str">
        <f t="shared" si="25"/>
        <v xml:space="preserve">         </v>
      </c>
      <c r="AI648" s="25">
        <v>3108670444</v>
      </c>
      <c r="AJ648" s="25" t="s">
        <v>74</v>
      </c>
      <c r="AK648" s="25" t="s">
        <v>191</v>
      </c>
      <c r="AO648" s="25">
        <v>6</v>
      </c>
      <c r="AP648" s="34">
        <v>42608</v>
      </c>
      <c r="AQ648" s="34">
        <v>42608</v>
      </c>
      <c r="AT648" s="25" t="s">
        <v>15</v>
      </c>
    </row>
    <row r="649" spans="1:50">
      <c r="A649" s="25" t="s">
        <v>12555</v>
      </c>
      <c r="B649" s="25">
        <v>411238</v>
      </c>
      <c r="C649" s="25" t="s">
        <v>3538</v>
      </c>
      <c r="G649" s="25" t="s">
        <v>12556</v>
      </c>
      <c r="H649" s="25" t="s">
        <v>12557</v>
      </c>
      <c r="I649" s="25" t="s">
        <v>80</v>
      </c>
      <c r="J649" s="25">
        <v>40</v>
      </c>
      <c r="K649" s="25" t="s">
        <v>104</v>
      </c>
      <c r="L649" s="25" t="s">
        <v>66</v>
      </c>
      <c r="M649" s="25">
        <v>26</v>
      </c>
      <c r="O649" s="25">
        <v>7</v>
      </c>
      <c r="S649" t="str">
        <f t="shared" si="26"/>
        <v xml:space="preserve">CL 40 B SUR 26  7   </v>
      </c>
      <c r="T649" s="25">
        <v>22050097</v>
      </c>
      <c r="U649" s="25">
        <v>6025810</v>
      </c>
      <c r="V649" s="55" t="s">
        <v>4150</v>
      </c>
      <c r="AG649" s="25" t="str">
        <f t="shared" si="25"/>
        <v xml:space="preserve">         </v>
      </c>
      <c r="AJ649" s="25" t="s">
        <v>3675</v>
      </c>
      <c r="AO649" s="25">
        <v>6</v>
      </c>
      <c r="AP649" s="34">
        <v>42608</v>
      </c>
      <c r="AQ649" s="34">
        <v>42635</v>
      </c>
      <c r="AT649" s="25" t="s">
        <v>15</v>
      </c>
    </row>
    <row r="650" spans="1:50">
      <c r="A650" s="25" t="s">
        <v>12558</v>
      </c>
      <c r="B650" s="25">
        <v>411234</v>
      </c>
      <c r="C650" s="25" t="s">
        <v>3928</v>
      </c>
      <c r="G650" s="25" t="s">
        <v>12559</v>
      </c>
      <c r="H650" s="25" t="s">
        <v>12560</v>
      </c>
      <c r="I650" s="25" t="s">
        <v>80</v>
      </c>
      <c r="J650" s="25">
        <v>37</v>
      </c>
      <c r="L650" s="25" t="s">
        <v>66</v>
      </c>
      <c r="M650" s="25">
        <v>37</v>
      </c>
      <c r="O650" s="25">
        <v>37</v>
      </c>
      <c r="R650" s="25" t="s">
        <v>12561</v>
      </c>
      <c r="S650" t="str">
        <f t="shared" si="26"/>
        <v>CL 37  SUR 37  37   APTO 401</v>
      </c>
      <c r="T650" s="25">
        <v>32295655</v>
      </c>
      <c r="U650" s="25">
        <v>5592492</v>
      </c>
      <c r="V650" s="55" t="s">
        <v>12562</v>
      </c>
      <c r="W650" s="25" t="s">
        <v>80</v>
      </c>
      <c r="X650" s="25">
        <v>53</v>
      </c>
      <c r="Z650" s="25" t="s">
        <v>66</v>
      </c>
      <c r="AA650" s="25">
        <v>40</v>
      </c>
      <c r="AC650" s="25">
        <v>81</v>
      </c>
      <c r="AF650" s="25" t="s">
        <v>12563</v>
      </c>
      <c r="AG650" s="25" t="str">
        <f t="shared" si="25"/>
        <v>CL 53  SUR 40  81   INT.101</v>
      </c>
      <c r="AJ650" s="25" t="s">
        <v>449</v>
      </c>
      <c r="AO650" s="25">
        <v>3</v>
      </c>
      <c r="AP650" s="34">
        <v>42608</v>
      </c>
      <c r="AQ650" s="34">
        <v>42620</v>
      </c>
      <c r="AT650" s="25" t="s">
        <v>15</v>
      </c>
    </row>
    <row r="651" spans="1:50">
      <c r="A651" s="25" t="s">
        <v>12564</v>
      </c>
      <c r="B651" s="25">
        <v>411226</v>
      </c>
      <c r="C651" s="25" t="s">
        <v>3928</v>
      </c>
      <c r="G651" s="25" t="s">
        <v>12565</v>
      </c>
      <c r="H651" s="25" t="s">
        <v>3870</v>
      </c>
      <c r="S651" t="str">
        <f t="shared" si="26"/>
        <v xml:space="preserve">         </v>
      </c>
      <c r="V651" s="55" t="s">
        <v>4150</v>
      </c>
      <c r="W651" s="25" t="s">
        <v>63</v>
      </c>
      <c r="X651" s="25">
        <v>31</v>
      </c>
      <c r="AA651" s="25">
        <v>40</v>
      </c>
      <c r="AB651" s="25" t="s">
        <v>315</v>
      </c>
      <c r="AC651" s="25">
        <v>53</v>
      </c>
      <c r="AD651" s="25" t="s">
        <v>66</v>
      </c>
      <c r="AF651" s="25" t="s">
        <v>12566</v>
      </c>
      <c r="AG651" s="25" t="str">
        <f t="shared" si="25"/>
        <v>KR 31   40 E 53 SUR  AL FRENTE</v>
      </c>
      <c r="AH651" s="25" t="s">
        <v>12507</v>
      </c>
      <c r="AI651" s="25" t="s">
        <v>12507</v>
      </c>
      <c r="AJ651" s="25" t="s">
        <v>67</v>
      </c>
      <c r="AO651" s="25">
        <v>7</v>
      </c>
      <c r="AP651" s="34">
        <v>42608</v>
      </c>
      <c r="AQ651" s="34">
        <v>42622</v>
      </c>
      <c r="AT651" s="25" t="s">
        <v>15</v>
      </c>
    </row>
    <row r="652" spans="1:50">
      <c r="A652" s="25" t="s">
        <v>12567</v>
      </c>
      <c r="B652" s="25">
        <v>409534</v>
      </c>
      <c r="D652" s="25" t="s">
        <v>286</v>
      </c>
      <c r="G652" s="25" t="s">
        <v>12568</v>
      </c>
      <c r="H652" s="25" t="s">
        <v>3050</v>
      </c>
      <c r="R652" s="25" t="s">
        <v>2718</v>
      </c>
      <c r="S652" t="s">
        <v>61</v>
      </c>
      <c r="T652" s="25" t="s">
        <v>61</v>
      </c>
      <c r="U652" s="25">
        <v>3394072</v>
      </c>
      <c r="V652" s="55" t="s">
        <v>11794</v>
      </c>
      <c r="AF652" s="25">
        <v>1122</v>
      </c>
      <c r="AG652" s="25" t="s">
        <v>12569</v>
      </c>
      <c r="AH652" s="25">
        <v>1127234441</v>
      </c>
      <c r="AI652" s="25">
        <v>3175351810</v>
      </c>
      <c r="AK652" s="25" t="s">
        <v>347</v>
      </c>
      <c r="AO652" s="25">
        <v>10</v>
      </c>
      <c r="AP652" s="34">
        <v>42604</v>
      </c>
      <c r="AQ652" s="34">
        <v>42604</v>
      </c>
      <c r="AS652" s="25" t="s">
        <v>3256</v>
      </c>
      <c r="AT652" s="25" t="s">
        <v>15</v>
      </c>
      <c r="AV652" s="38">
        <v>42604</v>
      </c>
      <c r="AW652" s="37" t="s">
        <v>12570</v>
      </c>
    </row>
    <row r="653" spans="1:50">
      <c r="A653" s="25" t="s">
        <v>12571</v>
      </c>
      <c r="B653" s="25">
        <v>406450</v>
      </c>
      <c r="D653" s="25" t="s">
        <v>101</v>
      </c>
      <c r="F653" s="25" t="s">
        <v>243</v>
      </c>
      <c r="G653" s="25" t="s">
        <v>12572</v>
      </c>
      <c r="H653" s="25" t="s">
        <v>12573</v>
      </c>
      <c r="R653" s="25" t="s">
        <v>2718</v>
      </c>
      <c r="S653" t="s">
        <v>2718</v>
      </c>
      <c r="T653" s="25" t="s">
        <v>61</v>
      </c>
      <c r="U653" s="25">
        <v>3394000</v>
      </c>
      <c r="V653" s="55" t="s">
        <v>12574</v>
      </c>
      <c r="W653" s="25" t="s">
        <v>63</v>
      </c>
      <c r="X653" s="25">
        <v>48</v>
      </c>
      <c r="AA653" s="25">
        <v>19</v>
      </c>
      <c r="AC653" s="25">
        <v>136</v>
      </c>
      <c r="AD653" s="25" t="s">
        <v>66</v>
      </c>
      <c r="AG653" s="25" t="str">
        <f t="shared" si="25"/>
        <v xml:space="preserve">KR 48   19  136 SUR  </v>
      </c>
      <c r="AH653" s="25" t="s">
        <v>61</v>
      </c>
      <c r="AI653" s="25" t="s">
        <v>61</v>
      </c>
      <c r="AJ653" s="25" t="s">
        <v>243</v>
      </c>
      <c r="AO653" s="25">
        <v>2</v>
      </c>
      <c r="AP653" s="34">
        <v>42590</v>
      </c>
      <c r="AQ653" s="34">
        <v>42591</v>
      </c>
      <c r="AS653" s="25" t="s">
        <v>792</v>
      </c>
      <c r="AT653" s="25" t="s">
        <v>15</v>
      </c>
    </row>
    <row r="654" spans="1:50">
      <c r="A654" s="25" t="s">
        <v>12575</v>
      </c>
      <c r="B654" s="25">
        <v>403966</v>
      </c>
      <c r="C654" s="25" t="s">
        <v>3686</v>
      </c>
      <c r="G654" s="25" t="s">
        <v>12576</v>
      </c>
      <c r="H654" s="25" t="s">
        <v>10249</v>
      </c>
      <c r="S654" t="str">
        <f t="shared" si="26"/>
        <v xml:space="preserve">         </v>
      </c>
      <c r="V654" s="55" t="s">
        <v>12577</v>
      </c>
      <c r="W654" s="25" t="s">
        <v>63</v>
      </c>
      <c r="X654" s="25">
        <v>42</v>
      </c>
      <c r="Y654" s="25" t="s">
        <v>170</v>
      </c>
      <c r="AC654" s="25">
        <v>45</v>
      </c>
      <c r="AD654" s="25" t="s">
        <v>66</v>
      </c>
      <c r="AE654" s="25" t="s">
        <v>3426</v>
      </c>
      <c r="AG654" s="25" t="str">
        <f t="shared" si="25"/>
        <v xml:space="preserve">KR 42 D    45 SUR c </v>
      </c>
      <c r="AJ654" s="25" t="s">
        <v>316</v>
      </c>
      <c r="AP654" s="34">
        <v>42611</v>
      </c>
      <c r="AQ654" s="34">
        <v>42600</v>
      </c>
      <c r="AT654" s="25" t="s">
        <v>15</v>
      </c>
    </row>
    <row r="655" spans="1:50">
      <c r="A655" s="25" t="s">
        <v>12578</v>
      </c>
      <c r="B655" s="25">
        <v>408239</v>
      </c>
      <c r="C655" s="25" t="s">
        <v>3591</v>
      </c>
      <c r="G655" s="25" t="s">
        <v>12579</v>
      </c>
      <c r="H655" s="25" t="s">
        <v>12580</v>
      </c>
      <c r="I655" s="25" t="s">
        <v>63</v>
      </c>
      <c r="J655" s="25">
        <v>45</v>
      </c>
      <c r="M655" s="25">
        <v>29</v>
      </c>
      <c r="N655" s="25" t="s">
        <v>83</v>
      </c>
      <c r="O655" s="25">
        <v>46</v>
      </c>
      <c r="P655" s="25" t="s">
        <v>66</v>
      </c>
      <c r="S655" t="str">
        <f t="shared" si="26"/>
        <v xml:space="preserve">KR 45   29 A 46 SUR  </v>
      </c>
      <c r="T655" s="25" t="s">
        <v>12507</v>
      </c>
      <c r="U655" s="25">
        <v>3340610</v>
      </c>
      <c r="V655" s="55" t="s">
        <v>12507</v>
      </c>
      <c r="AG655" s="25" t="str">
        <f t="shared" si="25"/>
        <v xml:space="preserve">         </v>
      </c>
      <c r="AH655" s="25" t="s">
        <v>12507</v>
      </c>
      <c r="AI655" s="25" t="s">
        <v>12507</v>
      </c>
      <c r="AP655" s="34">
        <v>42611</v>
      </c>
      <c r="AQ655" s="34">
        <v>42595</v>
      </c>
      <c r="AT655" s="25" t="s">
        <v>15</v>
      </c>
    </row>
    <row r="656" spans="1:50">
      <c r="A656" s="25" t="s">
        <v>12581</v>
      </c>
      <c r="B656" s="25">
        <v>408237</v>
      </c>
      <c r="C656" s="25" t="s">
        <v>3928</v>
      </c>
      <c r="G656" s="25" t="s">
        <v>12582</v>
      </c>
      <c r="H656" s="25" t="s">
        <v>12583</v>
      </c>
      <c r="S656" t="str">
        <f t="shared" si="26"/>
        <v xml:space="preserve">         </v>
      </c>
      <c r="V656" s="55" t="s">
        <v>12584</v>
      </c>
      <c r="W656" s="25" t="s">
        <v>80</v>
      </c>
      <c r="X656" s="25">
        <v>40</v>
      </c>
      <c r="Y656" s="25" t="s">
        <v>81</v>
      </c>
      <c r="Z656" s="25" t="s">
        <v>66</v>
      </c>
      <c r="AA656" s="25">
        <v>28</v>
      </c>
      <c r="AC656" s="25">
        <v>39</v>
      </c>
      <c r="AF656" s="25" t="s">
        <v>12585</v>
      </c>
      <c r="AG656" s="25" t="str">
        <f t="shared" si="25"/>
        <v>CL 40 C SUR 28  39   INTERIOR 107</v>
      </c>
      <c r="AH656" s="25" t="s">
        <v>12507</v>
      </c>
      <c r="AI656" s="25" t="s">
        <v>12507</v>
      </c>
      <c r="AJ656" s="25" t="s">
        <v>3675</v>
      </c>
      <c r="AO656" s="25">
        <v>6</v>
      </c>
      <c r="AP656" s="34">
        <v>42611</v>
      </c>
      <c r="AQ656" s="34">
        <v>42592</v>
      </c>
      <c r="AT656" s="25" t="s">
        <v>15</v>
      </c>
    </row>
    <row r="657" spans="1:47">
      <c r="A657" s="25" t="s">
        <v>12586</v>
      </c>
      <c r="B657" s="25">
        <v>304403</v>
      </c>
      <c r="C657" s="25" t="s">
        <v>3928</v>
      </c>
      <c r="G657" s="25" t="s">
        <v>12587</v>
      </c>
      <c r="H657"/>
      <c r="S657" t="str">
        <f t="shared" si="26"/>
        <v xml:space="preserve">         </v>
      </c>
      <c r="V657" s="55" t="s">
        <v>12588</v>
      </c>
      <c r="W657" s="25" t="s">
        <v>80</v>
      </c>
      <c r="X657" s="25">
        <v>40</v>
      </c>
      <c r="Z657" s="25" t="s">
        <v>66</v>
      </c>
      <c r="AA657" s="25">
        <v>44</v>
      </c>
      <c r="AB657" s="25" t="s">
        <v>83</v>
      </c>
      <c r="AC657" s="25">
        <v>1</v>
      </c>
      <c r="AF657" s="25" t="s">
        <v>12589</v>
      </c>
      <c r="AG657" s="25" t="str">
        <f t="shared" si="25"/>
        <v>CL 40  SUR 44 A 1   APTO202</v>
      </c>
      <c r="AH657" s="25">
        <v>8292809</v>
      </c>
      <c r="AI657" s="25">
        <v>2760195</v>
      </c>
      <c r="AJ657" s="25" t="s">
        <v>3530</v>
      </c>
      <c r="AP657" s="34">
        <v>42611</v>
      </c>
      <c r="AQ657" s="34">
        <v>42562</v>
      </c>
      <c r="AT657" s="25" t="s">
        <v>15</v>
      </c>
    </row>
    <row r="658" spans="1:47">
      <c r="A658" s="25" t="s">
        <v>12590</v>
      </c>
      <c r="B658" s="25">
        <v>408630</v>
      </c>
      <c r="C658" s="25" t="s">
        <v>3686</v>
      </c>
      <c r="G658" s="25" t="s">
        <v>12591</v>
      </c>
      <c r="H658" t="s">
        <v>12452</v>
      </c>
      <c r="I658" s="25" t="s">
        <v>80</v>
      </c>
      <c r="J658" s="25">
        <v>30</v>
      </c>
      <c r="L658" s="25" t="s">
        <v>66</v>
      </c>
      <c r="M658" s="25">
        <v>44</v>
      </c>
      <c r="N658" s="25" t="s">
        <v>83</v>
      </c>
      <c r="O658" s="25">
        <v>31</v>
      </c>
      <c r="R658" s="25" t="s">
        <v>12561</v>
      </c>
      <c r="S658" t="str">
        <f t="shared" si="26"/>
        <v>CL 30  SUR 44 A 31   APTO 401</v>
      </c>
      <c r="T658" s="25">
        <v>42876989</v>
      </c>
      <c r="U658" s="25">
        <v>6114906</v>
      </c>
      <c r="V658" s="55" t="s">
        <v>12592</v>
      </c>
      <c r="AG658" s="25" t="str">
        <f t="shared" si="25"/>
        <v xml:space="preserve">         </v>
      </c>
      <c r="AP658" s="34">
        <v>42611</v>
      </c>
      <c r="AQ658" s="34">
        <v>42596</v>
      </c>
      <c r="AT658" s="25" t="s">
        <v>15</v>
      </c>
    </row>
    <row r="659" spans="1:47">
      <c r="A659" s="25" t="s">
        <v>12593</v>
      </c>
      <c r="B659" s="25">
        <v>408238</v>
      </c>
      <c r="C659" s="25" t="s">
        <v>3591</v>
      </c>
      <c r="G659" s="25" t="s">
        <v>12594</v>
      </c>
      <c r="H659" t="s">
        <v>12595</v>
      </c>
      <c r="I659" s="25" t="s">
        <v>80</v>
      </c>
      <c r="J659" s="25">
        <v>48</v>
      </c>
      <c r="K659" s="25" t="s">
        <v>104</v>
      </c>
      <c r="L659" s="25" t="s">
        <v>66</v>
      </c>
      <c r="M659" s="25">
        <v>39</v>
      </c>
      <c r="N659" s="25" t="s">
        <v>104</v>
      </c>
      <c r="O659" s="25">
        <v>1</v>
      </c>
      <c r="S659" t="str">
        <f t="shared" si="26"/>
        <v xml:space="preserve">CL 48 B SUR 39 B 1   </v>
      </c>
      <c r="U659" s="25">
        <v>5967890</v>
      </c>
      <c r="V659" s="55" t="s">
        <v>12596</v>
      </c>
      <c r="AG659" s="25" t="str">
        <f t="shared" si="25"/>
        <v xml:space="preserve">         </v>
      </c>
      <c r="AP659" s="34">
        <v>42611</v>
      </c>
      <c r="AQ659" s="34">
        <v>42596</v>
      </c>
      <c r="AT659" s="25" t="s">
        <v>15</v>
      </c>
    </row>
    <row r="660" spans="1:47">
      <c r="A660" s="25" t="s">
        <v>12597</v>
      </c>
      <c r="B660" s="25">
        <v>408629</v>
      </c>
      <c r="C660" s="25" t="s">
        <v>3591</v>
      </c>
      <c r="G660" s="25" t="s">
        <v>12598</v>
      </c>
      <c r="H660" t="s">
        <v>12599</v>
      </c>
      <c r="I660" s="25" t="s">
        <v>80</v>
      </c>
      <c r="J660" s="25">
        <v>46</v>
      </c>
      <c r="K660" s="25" t="s">
        <v>83</v>
      </c>
      <c r="L660" s="25" t="s">
        <v>66</v>
      </c>
      <c r="M660" s="25">
        <v>37</v>
      </c>
      <c r="O660" s="25">
        <v>39</v>
      </c>
      <c r="S660" t="str">
        <f t="shared" si="26"/>
        <v xml:space="preserve">CL 46 A SUR 37  39   </v>
      </c>
      <c r="V660"/>
      <c r="AG660" s="25" t="str">
        <f t="shared" si="25"/>
        <v xml:space="preserve">         </v>
      </c>
      <c r="AJ660" s="25" t="s">
        <v>3626</v>
      </c>
      <c r="AP660" s="34">
        <v>42611</v>
      </c>
      <c r="AQ660" s="34">
        <v>42598</v>
      </c>
      <c r="AT660" s="25" t="s">
        <v>15</v>
      </c>
    </row>
    <row r="661" spans="1:47">
      <c r="A661" s="25" t="s">
        <v>12600</v>
      </c>
      <c r="B661" s="25">
        <v>407545</v>
      </c>
      <c r="C661" s="25" t="s">
        <v>125</v>
      </c>
      <c r="G661" s="25" t="s">
        <v>12601</v>
      </c>
      <c r="H661" t="s">
        <v>12602</v>
      </c>
      <c r="I661" s="25" t="s">
        <v>63</v>
      </c>
      <c r="J661" s="25">
        <v>41</v>
      </c>
      <c r="M661" s="25">
        <v>36</v>
      </c>
      <c r="O661" s="25">
        <v>67</v>
      </c>
      <c r="P661" s="25" t="s">
        <v>66</v>
      </c>
      <c r="S661" t="str">
        <f t="shared" si="26"/>
        <v xml:space="preserve">KR 41   36  67 SUR  </v>
      </c>
      <c r="U661" s="25">
        <v>3348827</v>
      </c>
      <c r="V661" s="55" t="s">
        <v>4150</v>
      </c>
      <c r="W661" s="25" t="s">
        <v>63</v>
      </c>
      <c r="X661" s="25">
        <v>41</v>
      </c>
      <c r="AA661" s="25">
        <v>36</v>
      </c>
      <c r="AC661" s="25">
        <v>67</v>
      </c>
      <c r="AD661" s="25" t="s">
        <v>66</v>
      </c>
      <c r="AG661" s="25" t="str">
        <f t="shared" si="25"/>
        <v xml:space="preserve">KR 41   36  67 SUR  </v>
      </c>
      <c r="AJ661" s="25" t="s">
        <v>147</v>
      </c>
      <c r="AO661" s="25">
        <v>9</v>
      </c>
      <c r="AP661" s="34">
        <v>42611</v>
      </c>
      <c r="AQ661" s="34">
        <v>42591</v>
      </c>
      <c r="AT661" s="25" t="s">
        <v>15</v>
      </c>
    </row>
    <row r="662" spans="1:47">
      <c r="A662" s="25" t="s">
        <v>12603</v>
      </c>
      <c r="B662" s="25">
        <v>402157</v>
      </c>
      <c r="C662" s="25" t="s">
        <v>87</v>
      </c>
      <c r="G662" s="25" t="s">
        <v>12604</v>
      </c>
      <c r="H662" t="s">
        <v>12605</v>
      </c>
      <c r="I662" s="25" t="s">
        <v>146</v>
      </c>
      <c r="J662" s="25">
        <v>34</v>
      </c>
      <c r="K662" s="25" t="s">
        <v>81</v>
      </c>
      <c r="L662" s="25" t="s">
        <v>66</v>
      </c>
      <c r="M662" s="25">
        <v>31</v>
      </c>
      <c r="N662" s="25" t="s">
        <v>315</v>
      </c>
      <c r="O662" s="25">
        <v>43</v>
      </c>
      <c r="S662" t="str">
        <f t="shared" si="26"/>
        <v xml:space="preserve">TR 34 C SUR 31 E 43   </v>
      </c>
      <c r="T662" s="25">
        <v>1037759064</v>
      </c>
      <c r="V662"/>
      <c r="AG662" s="25" t="str">
        <f t="shared" si="25"/>
        <v xml:space="preserve">         </v>
      </c>
      <c r="AO662" s="25">
        <v>9</v>
      </c>
      <c r="AP662" s="34">
        <v>42611</v>
      </c>
      <c r="AQ662" s="34">
        <v>42573</v>
      </c>
      <c r="AT662" s="25" t="s">
        <v>15</v>
      </c>
    </row>
    <row r="663" spans="1:47">
      <c r="A663" s="25" t="s">
        <v>12606</v>
      </c>
      <c r="B663" s="25">
        <v>394365</v>
      </c>
      <c r="C663" s="25" t="s">
        <v>3591</v>
      </c>
      <c r="G663" s="25" t="s">
        <v>12607</v>
      </c>
      <c r="H663"/>
      <c r="S663" t="str">
        <f t="shared" si="26"/>
        <v xml:space="preserve">         </v>
      </c>
      <c r="V663" s="55" t="s">
        <v>12608</v>
      </c>
      <c r="W663" s="25" t="s">
        <v>63</v>
      </c>
      <c r="X663" s="25">
        <v>37</v>
      </c>
      <c r="Z663" s="25" t="s">
        <v>66</v>
      </c>
      <c r="AA663" s="25">
        <v>39</v>
      </c>
      <c r="AB663" s="25" t="s">
        <v>104</v>
      </c>
      <c r="AC663" s="25">
        <v>77</v>
      </c>
      <c r="AG663" s="25" t="str">
        <f t="shared" si="25"/>
        <v xml:space="preserve">KR 37  SUR 39 B 77   </v>
      </c>
      <c r="AH663" s="25">
        <v>32333460</v>
      </c>
      <c r="AI663" s="25">
        <v>3322565</v>
      </c>
      <c r="AJ663" s="25" t="s">
        <v>211</v>
      </c>
      <c r="AO663" s="25">
        <v>9</v>
      </c>
      <c r="AP663" s="34">
        <v>42611</v>
      </c>
      <c r="AQ663" s="34">
        <v>42586</v>
      </c>
      <c r="AT663" s="25" t="s">
        <v>15</v>
      </c>
    </row>
    <row r="664" spans="1:47">
      <c r="A664" s="25" t="s">
        <v>12609</v>
      </c>
      <c r="B664" s="25">
        <v>403180</v>
      </c>
      <c r="C664" s="25" t="s">
        <v>3928</v>
      </c>
      <c r="G664" s="25" t="s">
        <v>12610</v>
      </c>
      <c r="H664"/>
      <c r="S664" t="str">
        <f t="shared" si="26"/>
        <v xml:space="preserve">         </v>
      </c>
      <c r="V664" t="s">
        <v>12611</v>
      </c>
      <c r="W664" s="25" t="s">
        <v>80</v>
      </c>
      <c r="X664" s="25">
        <v>41</v>
      </c>
      <c r="Y664" s="25" t="s">
        <v>198</v>
      </c>
      <c r="AA664" s="25">
        <v>29</v>
      </c>
      <c r="AB664" s="25" t="s">
        <v>298</v>
      </c>
      <c r="AC664" s="25">
        <v>5</v>
      </c>
      <c r="AG664" s="25" t="str">
        <f t="shared" si="25"/>
        <v xml:space="preserve">CL 41 BB  29 AA 5   </v>
      </c>
      <c r="AH664" s="25">
        <v>3375580</v>
      </c>
      <c r="AI664" s="25">
        <v>2710454</v>
      </c>
      <c r="AJ664" s="25" t="s">
        <v>322</v>
      </c>
      <c r="AO664" s="25">
        <v>6</v>
      </c>
      <c r="AP664" s="34">
        <v>42611</v>
      </c>
      <c r="AQ664" s="34">
        <v>42578</v>
      </c>
      <c r="AT664" s="25" t="s">
        <v>15</v>
      </c>
    </row>
    <row r="665" spans="1:47">
      <c r="A665" s="25" t="s">
        <v>12612</v>
      </c>
      <c r="B665" s="25">
        <v>406892</v>
      </c>
      <c r="C665" s="25" t="s">
        <v>125</v>
      </c>
      <c r="G665" s="25" t="s">
        <v>12613</v>
      </c>
      <c r="H665" t="s">
        <v>2959</v>
      </c>
      <c r="I665" s="25" t="s">
        <v>63</v>
      </c>
      <c r="J665" s="25">
        <v>43</v>
      </c>
      <c r="K665" s="25" t="s">
        <v>83</v>
      </c>
      <c r="M665" s="25">
        <v>37</v>
      </c>
      <c r="O665" s="25">
        <v>64</v>
      </c>
      <c r="S665" t="str">
        <f t="shared" si="26"/>
        <v xml:space="preserve">KR 43 A  37  64   </v>
      </c>
      <c r="V665" s="55" t="s">
        <v>12614</v>
      </c>
      <c r="W665" s="25" t="s">
        <v>63</v>
      </c>
      <c r="X665" s="25">
        <v>43</v>
      </c>
      <c r="Y665" s="25" t="s">
        <v>83</v>
      </c>
      <c r="AA665" s="25">
        <v>37</v>
      </c>
      <c r="AC665" s="25">
        <v>64</v>
      </c>
      <c r="AG665" s="25" t="str">
        <f t="shared" si="25"/>
        <v xml:space="preserve">KR 43 A  37  64   </v>
      </c>
      <c r="AH665" s="25" t="s">
        <v>12615</v>
      </c>
      <c r="AI665" s="25">
        <v>5978677</v>
      </c>
      <c r="AJ665" s="25" t="s">
        <v>147</v>
      </c>
      <c r="AO665" s="25">
        <v>9</v>
      </c>
      <c r="AP665" s="34">
        <v>42611</v>
      </c>
      <c r="AQ665" s="34">
        <v>42590</v>
      </c>
      <c r="AT665" s="25" t="s">
        <v>15</v>
      </c>
    </row>
    <row r="666" spans="1:47">
      <c r="A666" s="25" t="s">
        <v>12616</v>
      </c>
      <c r="B666" s="25">
        <v>406893</v>
      </c>
      <c r="C666" s="25" t="s">
        <v>3928</v>
      </c>
      <c r="G666" s="25" t="s">
        <v>12617</v>
      </c>
      <c r="H666" t="s">
        <v>2959</v>
      </c>
      <c r="S666" t="str">
        <f t="shared" si="26"/>
        <v xml:space="preserve">         </v>
      </c>
      <c r="V666" t="s">
        <v>12618</v>
      </c>
      <c r="W666" s="25" t="s">
        <v>80</v>
      </c>
      <c r="X666" s="25">
        <v>24</v>
      </c>
      <c r="Z666" s="25" t="s">
        <v>66</v>
      </c>
      <c r="AA666" s="25">
        <v>38</v>
      </c>
      <c r="AC666" s="25">
        <v>91</v>
      </c>
      <c r="AG666" s="25" t="str">
        <f t="shared" si="25"/>
        <v xml:space="preserve">CL 24  SUR 38  91   </v>
      </c>
      <c r="AJ666" s="25" t="s">
        <v>374</v>
      </c>
      <c r="AO666" s="25">
        <v>4</v>
      </c>
      <c r="AP666" s="34">
        <v>42611</v>
      </c>
      <c r="AQ666" s="34">
        <v>42590</v>
      </c>
      <c r="AT666" s="25" t="s">
        <v>15</v>
      </c>
      <c r="AU666" s="25" t="s">
        <v>12619</v>
      </c>
    </row>
    <row r="667" spans="1:47">
      <c r="A667" s="25" t="s">
        <v>12620</v>
      </c>
      <c r="B667" s="25">
        <v>6566</v>
      </c>
      <c r="C667" s="25" t="s">
        <v>125</v>
      </c>
      <c r="G667" s="25" t="s">
        <v>12621</v>
      </c>
      <c r="H667" t="s">
        <v>12622</v>
      </c>
      <c r="I667" s="25" t="s">
        <v>146</v>
      </c>
      <c r="J667" s="25">
        <v>34</v>
      </c>
      <c r="L667" s="25" t="s">
        <v>66</v>
      </c>
      <c r="M667" s="25">
        <v>32</v>
      </c>
      <c r="O667" s="25">
        <v>58</v>
      </c>
      <c r="R667" s="25" t="s">
        <v>12561</v>
      </c>
      <c r="S667" t="str">
        <f t="shared" si="26"/>
        <v>TR 34  SUR 32  58   APTO 401</v>
      </c>
      <c r="T667" s="25">
        <v>35100379</v>
      </c>
      <c r="U667" s="25">
        <v>3113616531</v>
      </c>
      <c r="V667" s="55" t="s">
        <v>12623</v>
      </c>
      <c r="W667" s="25" t="s">
        <v>146</v>
      </c>
      <c r="X667" s="25">
        <v>34</v>
      </c>
      <c r="Z667" s="25" t="s">
        <v>66</v>
      </c>
      <c r="AA667" s="25">
        <v>32</v>
      </c>
      <c r="AC667" s="25">
        <v>50</v>
      </c>
      <c r="AG667" s="25" t="str">
        <f t="shared" si="25"/>
        <v xml:space="preserve">TR 34  SUR 32  50   </v>
      </c>
      <c r="AJ667" s="25" t="s">
        <v>496</v>
      </c>
      <c r="AO667" s="25">
        <v>9</v>
      </c>
      <c r="AP667" s="34">
        <v>42611</v>
      </c>
      <c r="AQ667" s="34">
        <v>42548</v>
      </c>
      <c r="AT667" s="25" t="s">
        <v>15</v>
      </c>
    </row>
    <row r="668" spans="1:47">
      <c r="A668" s="25" t="s">
        <v>12624</v>
      </c>
      <c r="B668" s="25">
        <v>411307</v>
      </c>
      <c r="C668" s="25" t="s">
        <v>3686</v>
      </c>
      <c r="G668" s="25" t="s">
        <v>12625</v>
      </c>
      <c r="H668" t="s">
        <v>12626</v>
      </c>
      <c r="S668" t="str">
        <f t="shared" si="26"/>
        <v xml:space="preserve">         </v>
      </c>
      <c r="V668" t="s">
        <v>12627</v>
      </c>
      <c r="AG668" s="25" t="s">
        <v>12628</v>
      </c>
      <c r="AJ668" s="25" t="s">
        <v>91</v>
      </c>
      <c r="AO668" s="25">
        <v>12</v>
      </c>
      <c r="AP668" s="34">
        <v>42611</v>
      </c>
      <c r="AQ668" s="34">
        <v>43643</v>
      </c>
      <c r="AT668" s="25" t="s">
        <v>15</v>
      </c>
    </row>
    <row r="669" spans="1:47">
      <c r="A669" s="25" t="s">
        <v>12629</v>
      </c>
      <c r="B669" s="25" t="s">
        <v>12630</v>
      </c>
      <c r="C669" s="25" t="s">
        <v>3928</v>
      </c>
      <c r="G669" s="25" t="s">
        <v>12631</v>
      </c>
      <c r="H669" t="s">
        <v>3366</v>
      </c>
      <c r="S669" t="str">
        <f t="shared" si="26"/>
        <v xml:space="preserve">         </v>
      </c>
      <c r="V669" s="55" t="s">
        <v>4150</v>
      </c>
      <c r="W669" s="25" t="s">
        <v>63</v>
      </c>
      <c r="X669" s="25">
        <v>39</v>
      </c>
      <c r="AA669" s="25">
        <v>46</v>
      </c>
      <c r="AB669" s="25" t="s">
        <v>170</v>
      </c>
      <c r="AC669" s="25">
        <v>13</v>
      </c>
      <c r="AD669" s="25" t="s">
        <v>66</v>
      </c>
      <c r="AG669" s="25" t="str">
        <f t="shared" si="25"/>
        <v xml:space="preserve">KR 39   46 D 13 SUR  </v>
      </c>
      <c r="AJ669" s="25" t="s">
        <v>3626</v>
      </c>
      <c r="AO669" s="25">
        <v>7</v>
      </c>
      <c r="AP669" s="34">
        <v>42611</v>
      </c>
      <c r="AQ669" s="34">
        <v>42593</v>
      </c>
      <c r="AT669" s="25" t="s">
        <v>15</v>
      </c>
    </row>
    <row r="670" spans="1:47">
      <c r="A670" s="25" t="s">
        <v>12632</v>
      </c>
      <c r="B670" s="25">
        <v>408142</v>
      </c>
      <c r="C670" s="25" t="s">
        <v>87</v>
      </c>
      <c r="G670" s="25" t="s">
        <v>12633</v>
      </c>
      <c r="H670" t="s">
        <v>3366</v>
      </c>
      <c r="S670" t="str">
        <f t="shared" si="26"/>
        <v xml:space="preserve">         </v>
      </c>
      <c r="V670" t="s">
        <v>4150</v>
      </c>
      <c r="W670" s="25" t="s">
        <v>80</v>
      </c>
      <c r="X670" s="25">
        <v>46</v>
      </c>
      <c r="Y670" s="25" t="s">
        <v>170</v>
      </c>
      <c r="Z670" s="25" t="s">
        <v>66</v>
      </c>
      <c r="AA670" s="25">
        <v>39</v>
      </c>
      <c r="AC670" s="25">
        <v>58</v>
      </c>
      <c r="AG670" s="25" t="str">
        <f t="shared" si="25"/>
        <v xml:space="preserve">CL 46 D SUR 39  58   </v>
      </c>
      <c r="AJ670" s="25" t="s">
        <v>3626</v>
      </c>
      <c r="AO670" s="25">
        <v>7</v>
      </c>
      <c r="AP670" s="34">
        <v>42611</v>
      </c>
      <c r="AQ670" s="34">
        <v>42591</v>
      </c>
      <c r="AT670" s="25" t="s">
        <v>15</v>
      </c>
    </row>
    <row r="671" spans="1:47">
      <c r="A671" s="25" t="s">
        <v>12634</v>
      </c>
      <c r="C671" s="25" t="s">
        <v>3591</v>
      </c>
      <c r="G671" s="25" t="s">
        <v>12635</v>
      </c>
      <c r="H671" t="s">
        <v>3366</v>
      </c>
      <c r="S671" t="str">
        <f t="shared" si="26"/>
        <v xml:space="preserve">         </v>
      </c>
      <c r="V671" s="55" t="s">
        <v>12636</v>
      </c>
      <c r="W671" s="25" t="s">
        <v>63</v>
      </c>
      <c r="X671" s="25">
        <v>28</v>
      </c>
      <c r="AA671" s="25">
        <v>27</v>
      </c>
      <c r="AB671" s="25" t="s">
        <v>170</v>
      </c>
      <c r="AC671" s="25">
        <v>101</v>
      </c>
      <c r="AD671" s="25" t="s">
        <v>66</v>
      </c>
      <c r="AF671" s="25" t="s">
        <v>12637</v>
      </c>
      <c r="AG671" s="25" t="str">
        <f>CONCATENATE(W671," ",X671," ",Y671," ",Z671," ",AA671," ",AB671," ",AC671," ",AD671,"",AE671,,AS671," ",AF671)</f>
        <v>KR 28   27 D 101 SUR APTO 201</v>
      </c>
      <c r="AH671" s="25">
        <v>8293268</v>
      </c>
      <c r="AI671" s="25">
        <v>310444860</v>
      </c>
      <c r="AJ671" s="25" t="s">
        <v>99</v>
      </c>
      <c r="AO671" s="25">
        <v>4</v>
      </c>
      <c r="AP671" s="34">
        <v>42611</v>
      </c>
      <c r="AQ671" s="34">
        <v>42594</v>
      </c>
      <c r="AT671" s="25" t="s">
        <v>15</v>
      </c>
    </row>
    <row r="672" spans="1:47">
      <c r="A672" s="25" t="s">
        <v>12638</v>
      </c>
      <c r="B672" s="25">
        <v>411801</v>
      </c>
      <c r="C672" s="25" t="s">
        <v>3591</v>
      </c>
      <c r="G672" s="25" t="s">
        <v>12639</v>
      </c>
      <c r="H672" t="s">
        <v>12640</v>
      </c>
      <c r="I672" s="25" t="s">
        <v>63</v>
      </c>
      <c r="J672" s="25">
        <v>42</v>
      </c>
      <c r="K672" s="25" t="s">
        <v>81</v>
      </c>
      <c r="M672" s="25">
        <v>48</v>
      </c>
      <c r="N672" s="25" t="s">
        <v>81</v>
      </c>
      <c r="O672" s="25">
        <v>75</v>
      </c>
      <c r="P672" s="25" t="s">
        <v>66</v>
      </c>
      <c r="Q672" s="25">
        <v>2.4</v>
      </c>
      <c r="R672" s="25" t="s">
        <v>12641</v>
      </c>
      <c r="S672" t="str">
        <f t="shared" si="26"/>
        <v>KR 42 C  48 C 75 SUR 2,4 APTO 304</v>
      </c>
      <c r="T672" s="25">
        <v>43096783</v>
      </c>
      <c r="U672" s="25">
        <v>5968017</v>
      </c>
      <c r="V672" s="25" t="s">
        <v>7915</v>
      </c>
      <c r="W672" s="25" t="s">
        <v>63</v>
      </c>
      <c r="X672" s="25">
        <v>42</v>
      </c>
      <c r="Y672" s="25" t="s">
        <v>3426</v>
      </c>
      <c r="AA672" s="25">
        <v>48</v>
      </c>
      <c r="AB672" s="25" t="s">
        <v>81</v>
      </c>
      <c r="AC672" s="25">
        <v>75</v>
      </c>
      <c r="AD672" s="25" t="s">
        <v>66</v>
      </c>
      <c r="AE672" s="25">
        <v>2.4</v>
      </c>
      <c r="AF672" s="25" t="s">
        <v>12642</v>
      </c>
      <c r="AG672" s="25" t="str">
        <f>CONCATENATE(W672," ",X672," ",Y672," ",Z672," ",AA672," ",AB672," ",AC672," ",AD672,"",AE672,,AS672," ",AF672)</f>
        <v>KR 42 c  48 C 75 SUR2,4 APTO 301</v>
      </c>
      <c r="AJ672" s="25" t="s">
        <v>225</v>
      </c>
      <c r="AO672" s="25">
        <v>7</v>
      </c>
      <c r="AP672" s="34">
        <v>42611</v>
      </c>
      <c r="AQ672" s="34">
        <v>42611</v>
      </c>
      <c r="AT672" s="25" t="s">
        <v>15</v>
      </c>
    </row>
    <row r="673" spans="1:86">
      <c r="A673" s="25" t="s">
        <v>12643</v>
      </c>
      <c r="B673" s="25">
        <v>411800</v>
      </c>
      <c r="C673" s="25" t="s">
        <v>3928</v>
      </c>
      <c r="G673" s="25" t="s">
        <v>12644</v>
      </c>
      <c r="H673" t="s">
        <v>5223</v>
      </c>
      <c r="U673" s="25">
        <v>2061774</v>
      </c>
      <c r="V673" s="55" t="s">
        <v>12596</v>
      </c>
      <c r="W673" s="25" t="s">
        <v>80</v>
      </c>
      <c r="X673" s="25">
        <v>37</v>
      </c>
      <c r="Z673" s="25" t="s">
        <v>66</v>
      </c>
      <c r="AA673" s="25">
        <v>38</v>
      </c>
      <c r="AC673" s="25">
        <v>11</v>
      </c>
      <c r="AG673" s="25" t="str">
        <f>CONCATENATE(W673," ",X673," ",Y673," ",Z673," ",AA673," ",AB673," ",AC673," ",AD673,"",AE673,,AS673," ",AF673)</f>
        <v xml:space="preserve">CL 37  SUR 38  11  </v>
      </c>
      <c r="AH673" s="25" t="s">
        <v>12507</v>
      </c>
      <c r="AI673" s="25" t="s">
        <v>12507</v>
      </c>
      <c r="AJ673" s="25" t="s">
        <v>211</v>
      </c>
      <c r="AO673" s="25">
        <v>9</v>
      </c>
      <c r="AP673" s="34">
        <v>42611</v>
      </c>
      <c r="AQ673" s="34">
        <v>43706</v>
      </c>
      <c r="AT673" s="25" t="s">
        <v>15</v>
      </c>
    </row>
    <row r="674" spans="1:86" ht="14.25" customHeight="1">
      <c r="A674" s="25" t="s">
        <v>12645</v>
      </c>
      <c r="B674" s="25">
        <v>392587</v>
      </c>
      <c r="D674" s="25" t="s">
        <v>101</v>
      </c>
      <c r="G674" s="25" t="s">
        <v>12646</v>
      </c>
      <c r="H674" t="s">
        <v>3366</v>
      </c>
      <c r="V674" s="25" t="s">
        <v>12647</v>
      </c>
      <c r="AF674" s="25" t="s">
        <v>12648</v>
      </c>
      <c r="AG674" s="25" t="str">
        <f>CONCATENATE(W674," ",X674," ",Y674," ",Z674," ",AA674," ",AB674," ",AC674," ",AD674,"",AE674,,AS674," ",AF674)</f>
        <v xml:space="preserve">        Sector Bota del dia</v>
      </c>
      <c r="AJ674" s="25" t="s">
        <v>496</v>
      </c>
      <c r="AO674" s="25">
        <v>9</v>
      </c>
      <c r="AP674" s="34">
        <v>42611</v>
      </c>
      <c r="AQ674" s="34">
        <v>42563</v>
      </c>
      <c r="AT674" s="25" t="s">
        <v>15</v>
      </c>
    </row>
    <row r="675" spans="1:86">
      <c r="A675" s="25" t="s">
        <v>12649</v>
      </c>
      <c r="B675" s="25">
        <v>412006</v>
      </c>
      <c r="C675" s="25" t="s">
        <v>3686</v>
      </c>
      <c r="G675" s="25" t="s">
        <v>12650</v>
      </c>
      <c r="H675" t="s">
        <v>12651</v>
      </c>
      <c r="I675" s="25" t="s">
        <v>63</v>
      </c>
      <c r="J675" s="25">
        <v>26</v>
      </c>
      <c r="K675" s="25" t="s">
        <v>83</v>
      </c>
      <c r="M675" s="25">
        <v>40</v>
      </c>
      <c r="O675" s="25">
        <v>31</v>
      </c>
      <c r="T675" s="25">
        <v>32333292</v>
      </c>
      <c r="U675" s="25">
        <v>2709661</v>
      </c>
      <c r="V675" s="55" t="s">
        <v>12652</v>
      </c>
      <c r="W675" s="25" t="s">
        <v>63</v>
      </c>
      <c r="X675" s="25">
        <v>26</v>
      </c>
      <c r="Y675" s="25" t="s">
        <v>83</v>
      </c>
      <c r="AA675" s="25">
        <v>40</v>
      </c>
      <c r="AC675" s="25">
        <v>31</v>
      </c>
      <c r="AG675" s="25" t="s">
        <v>12653</v>
      </c>
      <c r="AH675" s="25" t="s">
        <v>12507</v>
      </c>
      <c r="AI675" s="25" t="s">
        <v>12507</v>
      </c>
      <c r="AJ675" s="25" t="s">
        <v>3937</v>
      </c>
      <c r="AO675" s="25">
        <v>6</v>
      </c>
      <c r="AP675" s="34">
        <v>42612</v>
      </c>
      <c r="AQ675" s="34">
        <v>42640</v>
      </c>
      <c r="AT675" s="25" t="s">
        <v>15</v>
      </c>
    </row>
    <row r="676" spans="1:86">
      <c r="A676" s="25" t="s">
        <v>12654</v>
      </c>
      <c r="B676" s="25">
        <v>412008</v>
      </c>
      <c r="D676" s="25" t="s">
        <v>12655</v>
      </c>
      <c r="G676" s="25" t="s">
        <v>12656</v>
      </c>
      <c r="H676" t="s">
        <v>10249</v>
      </c>
      <c r="V676" s="25" t="s">
        <v>5891</v>
      </c>
      <c r="W676" s="25" t="s">
        <v>80</v>
      </c>
      <c r="X676" s="25">
        <v>40</v>
      </c>
      <c r="Y676" s="25" t="s">
        <v>170</v>
      </c>
      <c r="Z676" s="25" t="s">
        <v>66</v>
      </c>
      <c r="AA676" s="25">
        <v>40</v>
      </c>
      <c r="AC676" s="25">
        <v>15</v>
      </c>
      <c r="AJ676" s="25" t="s">
        <v>67</v>
      </c>
      <c r="AO676" s="25">
        <v>7</v>
      </c>
      <c r="AP676" s="34">
        <v>42612</v>
      </c>
      <c r="AQ676" s="34">
        <v>42625</v>
      </c>
      <c r="AT676" s="25" t="s">
        <v>15</v>
      </c>
    </row>
    <row r="677" spans="1:86">
      <c r="A677" s="25" t="s">
        <v>12657</v>
      </c>
      <c r="B677" s="25">
        <v>410206</v>
      </c>
      <c r="D677" s="25" t="s">
        <v>12655</v>
      </c>
      <c r="G677" s="25" t="s">
        <v>12658</v>
      </c>
      <c r="H677" t="s">
        <v>12659</v>
      </c>
      <c r="I677" t="s">
        <v>63</v>
      </c>
      <c r="J677" s="25">
        <v>41</v>
      </c>
      <c r="M677" s="25">
        <v>40</v>
      </c>
      <c r="N677" s="25" t="s">
        <v>104</v>
      </c>
      <c r="O677" s="25">
        <v>40</v>
      </c>
      <c r="P677" s="25" t="s">
        <v>66</v>
      </c>
      <c r="V677" s="55" t="s">
        <v>12660</v>
      </c>
      <c r="W677" s="25" t="s">
        <v>63</v>
      </c>
      <c r="X677" s="25">
        <v>41</v>
      </c>
      <c r="AA677" s="25">
        <v>40</v>
      </c>
      <c r="AB677" s="25" t="s">
        <v>104</v>
      </c>
      <c r="AC677" s="25">
        <v>40</v>
      </c>
      <c r="AD677" s="25" t="s">
        <v>66</v>
      </c>
      <c r="AJ677" s="25" t="s">
        <v>67</v>
      </c>
      <c r="AO677" s="25">
        <v>7</v>
      </c>
      <c r="AP677" s="34">
        <v>42612</v>
      </c>
      <c r="AQ677" s="34">
        <v>42634</v>
      </c>
      <c r="AT677" s="25" t="s">
        <v>15</v>
      </c>
    </row>
    <row r="678" spans="1:86">
      <c r="A678" s="25" t="s">
        <v>12661</v>
      </c>
      <c r="B678" s="25">
        <v>410207</v>
      </c>
      <c r="D678" s="25" t="s">
        <v>12655</v>
      </c>
      <c r="G678" s="25" t="s">
        <v>12662</v>
      </c>
      <c r="H678" t="s">
        <v>12663</v>
      </c>
      <c r="I678" s="25" t="s">
        <v>146</v>
      </c>
      <c r="J678" s="25">
        <v>32</v>
      </c>
      <c r="K678" s="25" t="s">
        <v>3426</v>
      </c>
      <c r="L678" s="25" t="s">
        <v>3362</v>
      </c>
      <c r="M678" s="25">
        <v>31</v>
      </c>
      <c r="N678" s="25" t="s">
        <v>3726</v>
      </c>
      <c r="O678" s="25">
        <v>59</v>
      </c>
      <c r="T678" s="25">
        <v>437500479</v>
      </c>
      <c r="U678" s="25">
        <v>5595646</v>
      </c>
      <c r="V678" s="25" t="s">
        <v>4150</v>
      </c>
      <c r="W678" s="25" t="s">
        <v>146</v>
      </c>
      <c r="X678" s="25">
        <v>32</v>
      </c>
      <c r="Y678" s="25" t="s">
        <v>81</v>
      </c>
      <c r="Z678" s="25" t="s">
        <v>66</v>
      </c>
      <c r="AA678" s="25">
        <v>31</v>
      </c>
      <c r="AB678" s="25" t="s">
        <v>315</v>
      </c>
      <c r="AC678" s="25">
        <v>51</v>
      </c>
      <c r="AJ678" s="25" t="s">
        <v>496</v>
      </c>
      <c r="AO678" s="25">
        <v>9</v>
      </c>
      <c r="AP678" s="34">
        <v>42612</v>
      </c>
      <c r="AQ678" s="34">
        <v>42646</v>
      </c>
      <c r="AT678" s="25" t="s">
        <v>15</v>
      </c>
    </row>
    <row r="679" spans="1:86">
      <c r="A679" s="25" t="s">
        <v>12664</v>
      </c>
      <c r="B679" s="25">
        <v>409942</v>
      </c>
      <c r="D679" s="25" t="s">
        <v>101</v>
      </c>
      <c r="G679" s="25" t="s">
        <v>12665</v>
      </c>
      <c r="H679" s="25" t="s">
        <v>12666</v>
      </c>
      <c r="I679" s="25" t="s">
        <v>80</v>
      </c>
      <c r="J679" s="25">
        <v>36</v>
      </c>
      <c r="L679" s="25" t="s">
        <v>66</v>
      </c>
      <c r="M679" s="25">
        <v>22</v>
      </c>
      <c r="O679" s="25">
        <v>5</v>
      </c>
      <c r="R679" s="25" t="s">
        <v>8082</v>
      </c>
      <c r="V679" s="55" t="s">
        <v>12667</v>
      </c>
      <c r="W679" s="25" t="s">
        <v>80</v>
      </c>
      <c r="X679" s="25">
        <v>36</v>
      </c>
      <c r="AA679" s="25">
        <v>22</v>
      </c>
      <c r="AC679" s="25">
        <v>5</v>
      </c>
      <c r="AG679" s="25" t="s">
        <v>12668</v>
      </c>
      <c r="AJ679" s="25" t="s">
        <v>347</v>
      </c>
      <c r="AO679" s="25">
        <v>5</v>
      </c>
      <c r="AP679" s="34">
        <v>42612</v>
      </c>
      <c r="AQ679" s="34">
        <v>42649</v>
      </c>
      <c r="AT679" s="25" t="s">
        <v>15</v>
      </c>
    </row>
    <row r="680" spans="1:86">
      <c r="A680" s="25" t="s">
        <v>12669</v>
      </c>
      <c r="B680" s="25">
        <v>410277</v>
      </c>
      <c r="D680" s="25" t="s">
        <v>286</v>
      </c>
      <c r="G680" s="25" t="s">
        <v>12670</v>
      </c>
      <c r="H680" s="25" t="s">
        <v>2959</v>
      </c>
      <c r="V680" s="25" t="s">
        <v>12671</v>
      </c>
      <c r="W680" s="25" t="s">
        <v>80</v>
      </c>
      <c r="X680" s="25">
        <v>46</v>
      </c>
      <c r="Y680" s="25" t="s">
        <v>81</v>
      </c>
      <c r="Z680" s="25" t="s">
        <v>66</v>
      </c>
      <c r="AA680" s="25">
        <v>42</v>
      </c>
      <c r="AJ680" s="25" t="s">
        <v>316</v>
      </c>
      <c r="AO680" s="25">
        <v>7</v>
      </c>
      <c r="AP680" s="34">
        <v>42612</v>
      </c>
      <c r="AQ680" s="34">
        <v>42652</v>
      </c>
      <c r="AT680" s="25" t="s">
        <v>15</v>
      </c>
    </row>
    <row r="681" spans="1:86">
      <c r="A681" s="25" t="s">
        <v>12672</v>
      </c>
      <c r="B681" s="25">
        <v>410608</v>
      </c>
      <c r="C681" s="25" t="s">
        <v>3591</v>
      </c>
      <c r="G681" s="25" t="s">
        <v>12673</v>
      </c>
      <c r="H681" s="25" t="s">
        <v>2959</v>
      </c>
      <c r="V681" s="55" t="s">
        <v>4150</v>
      </c>
      <c r="W681" s="25" t="s">
        <v>63</v>
      </c>
      <c r="X681" s="25">
        <v>37</v>
      </c>
      <c r="AA681" s="25">
        <v>45</v>
      </c>
      <c r="AB681" s="25" t="s">
        <v>83</v>
      </c>
      <c r="AC681" s="25">
        <v>27</v>
      </c>
      <c r="AD681" s="25" t="s">
        <v>66</v>
      </c>
      <c r="AJ681" s="25" t="s">
        <v>3530</v>
      </c>
      <c r="AO681" s="25">
        <v>8</v>
      </c>
      <c r="AP681" s="34">
        <v>42612</v>
      </c>
      <c r="AQ681" s="34">
        <v>42650</v>
      </c>
      <c r="AT681" s="25" t="s">
        <v>15</v>
      </c>
    </row>
    <row r="682" spans="1:86" s="62" customFormat="1">
      <c r="A682" s="62" t="s">
        <v>12674</v>
      </c>
      <c r="B682" s="62">
        <v>410607</v>
      </c>
      <c r="C682" s="62" t="s">
        <v>3928</v>
      </c>
      <c r="G682" s="62" t="s">
        <v>12675</v>
      </c>
      <c r="H682" s="62" t="s">
        <v>12676</v>
      </c>
      <c r="I682" s="62" t="s">
        <v>80</v>
      </c>
      <c r="J682" s="62">
        <v>41</v>
      </c>
      <c r="K682" s="62" t="s">
        <v>104</v>
      </c>
      <c r="L682" s="62" t="s">
        <v>66</v>
      </c>
      <c r="M682" s="62">
        <v>25</v>
      </c>
      <c r="N682" s="62" t="s">
        <v>83</v>
      </c>
      <c r="O682" s="62">
        <v>71</v>
      </c>
      <c r="T682" s="62">
        <v>32350528</v>
      </c>
      <c r="U682" s="62">
        <v>5788768</v>
      </c>
      <c r="V682" s="62" t="s">
        <v>4150</v>
      </c>
      <c r="W682" s="62" t="s">
        <v>80</v>
      </c>
      <c r="X682" s="62">
        <v>41</v>
      </c>
      <c r="Y682" s="62" t="s">
        <v>104</v>
      </c>
      <c r="Z682" s="62" t="s">
        <v>66</v>
      </c>
      <c r="AA682" s="62">
        <v>25</v>
      </c>
      <c r="AB682" s="62" t="s">
        <v>83</v>
      </c>
      <c r="AC682" s="62">
        <v>71</v>
      </c>
      <c r="AF682" s="62" t="s">
        <v>12677</v>
      </c>
      <c r="AH682" s="62" t="s">
        <v>12507</v>
      </c>
      <c r="AI682" s="62" t="s">
        <v>12507</v>
      </c>
      <c r="AJ682" s="62" t="s">
        <v>322</v>
      </c>
      <c r="AO682" s="62">
        <v>6</v>
      </c>
      <c r="AP682" s="83">
        <v>42612</v>
      </c>
      <c r="AQ682" s="83">
        <v>42620</v>
      </c>
      <c r="AT682" s="62" t="s">
        <v>15</v>
      </c>
      <c r="AV682" s="82"/>
      <c r="AW682" s="82"/>
      <c r="AX682" s="82"/>
      <c r="AY682" s="82"/>
      <c r="AZ682" s="82"/>
      <c r="BA682" s="82"/>
      <c r="BB682" s="82"/>
      <c r="BC682" s="82"/>
      <c r="BD682" s="82"/>
      <c r="BE682" s="82"/>
      <c r="BF682" s="82"/>
      <c r="BG682" s="82"/>
      <c r="BH682" s="82"/>
      <c r="BI682" s="82"/>
      <c r="BJ682" s="82"/>
      <c r="BK682" s="82"/>
      <c r="BL682" s="82"/>
      <c r="BM682" s="82"/>
      <c r="BN682" s="82"/>
      <c r="BO682" s="82"/>
      <c r="BP682" s="82"/>
      <c r="BQ682" s="82"/>
      <c r="BR682" s="82"/>
      <c r="BS682" s="82"/>
      <c r="BT682" s="82"/>
      <c r="BU682" s="82"/>
      <c r="BV682" s="82"/>
      <c r="BW682" s="82"/>
      <c r="BX682" s="82"/>
      <c r="BY682" s="82"/>
      <c r="BZ682" s="82"/>
      <c r="CA682" s="82"/>
      <c r="CB682" s="82"/>
      <c r="CC682" s="82"/>
      <c r="CD682" s="82"/>
      <c r="CE682" s="82"/>
      <c r="CF682" s="82"/>
      <c r="CG682" s="82"/>
      <c r="CH682" s="82"/>
    </row>
    <row r="683" spans="1:86">
      <c r="A683" s="25" t="s">
        <v>12678</v>
      </c>
      <c r="B683" s="25">
        <v>395877</v>
      </c>
      <c r="C683" s="25" t="s">
        <v>3591</v>
      </c>
      <c r="G683" s="25" t="s">
        <v>12679</v>
      </c>
      <c r="H683" s="25" t="s">
        <v>12680</v>
      </c>
      <c r="T683" s="25">
        <v>43869795</v>
      </c>
      <c r="U683" s="25">
        <v>3174884430</v>
      </c>
      <c r="V683" s="55" t="s">
        <v>4150</v>
      </c>
      <c r="W683" s="25" t="s">
        <v>63</v>
      </c>
      <c r="X683" s="25">
        <v>27</v>
      </c>
      <c r="AA683" s="25">
        <v>36</v>
      </c>
      <c r="AB683" s="25" t="s">
        <v>104</v>
      </c>
      <c r="AC683" s="25">
        <v>4</v>
      </c>
      <c r="AD683" s="25" t="s">
        <v>66</v>
      </c>
      <c r="AF683" s="25" t="s">
        <v>12681</v>
      </c>
      <c r="AJ683" s="25" t="s">
        <v>347</v>
      </c>
      <c r="AO683" s="25">
        <v>10</v>
      </c>
      <c r="AP683" s="34">
        <v>42612</v>
      </c>
      <c r="AT683" s="25" t="s">
        <v>15</v>
      </c>
    </row>
    <row r="684" spans="1:86">
      <c r="A684" s="25" t="s">
        <v>12682</v>
      </c>
      <c r="B684" s="25">
        <v>412412</v>
      </c>
      <c r="D684" s="25" t="s">
        <v>101</v>
      </c>
      <c r="G684" s="25" t="s">
        <v>12683</v>
      </c>
      <c r="H684" s="25" t="s">
        <v>12684</v>
      </c>
      <c r="I684" s="25" t="s">
        <v>80</v>
      </c>
      <c r="J684" s="25">
        <v>37</v>
      </c>
      <c r="L684" s="25" t="s">
        <v>66</v>
      </c>
      <c r="M684" s="25">
        <v>38</v>
      </c>
      <c r="O684" s="25">
        <v>11</v>
      </c>
      <c r="U684" s="25">
        <v>2061774</v>
      </c>
      <c r="V684" s="25" t="s">
        <v>12685</v>
      </c>
      <c r="W684" s="25" t="s">
        <v>80</v>
      </c>
      <c r="X684" s="25">
        <v>37</v>
      </c>
      <c r="Z684" s="25" t="s">
        <v>66</v>
      </c>
      <c r="AA684" s="25">
        <v>38</v>
      </c>
      <c r="AC684" s="25">
        <v>11</v>
      </c>
      <c r="AJ684" s="25" t="s">
        <v>211</v>
      </c>
      <c r="AO684" s="25">
        <v>9</v>
      </c>
      <c r="AP684" s="34">
        <v>42612</v>
      </c>
      <c r="AQ684" s="34">
        <v>42612</v>
      </c>
      <c r="AT684" s="25" t="s">
        <v>15</v>
      </c>
    </row>
    <row r="685" spans="1:86">
      <c r="A685" s="25" t="s">
        <v>12686</v>
      </c>
      <c r="B685" s="25">
        <v>412323</v>
      </c>
      <c r="C685" s="25" t="s">
        <v>3928</v>
      </c>
      <c r="G685" s="25" t="s">
        <v>12687</v>
      </c>
      <c r="H685" s="25" t="s">
        <v>12688</v>
      </c>
      <c r="I685" s="25" t="s">
        <v>63</v>
      </c>
      <c r="J685" s="25">
        <v>32</v>
      </c>
      <c r="M685" s="25">
        <v>40</v>
      </c>
      <c r="N685" s="25" t="s">
        <v>81</v>
      </c>
      <c r="O685" s="25">
        <v>19</v>
      </c>
      <c r="P685" s="25" t="s">
        <v>66</v>
      </c>
      <c r="T685" s="25">
        <v>32878636</v>
      </c>
      <c r="U685" s="25">
        <v>3103786489</v>
      </c>
      <c r="V685" s="55" t="s">
        <v>12689</v>
      </c>
      <c r="W685" s="25" t="s">
        <v>80</v>
      </c>
      <c r="X685" s="25">
        <v>40</v>
      </c>
      <c r="Y685" s="25" t="s">
        <v>298</v>
      </c>
      <c r="Z685" s="25" t="s">
        <v>66</v>
      </c>
      <c r="AA685" s="25">
        <v>32</v>
      </c>
      <c r="AC685" s="25">
        <v>75</v>
      </c>
      <c r="AJ685" s="25" t="s">
        <v>3937</v>
      </c>
      <c r="AO685" s="25">
        <v>6</v>
      </c>
      <c r="AP685" s="34">
        <v>42612</v>
      </c>
      <c r="AQ685" s="34">
        <v>42622</v>
      </c>
      <c r="AT685" s="25" t="s">
        <v>15</v>
      </c>
    </row>
    <row r="686" spans="1:86">
      <c r="A686" s="25" t="s">
        <v>12690</v>
      </c>
      <c r="B686" s="25">
        <v>387876</v>
      </c>
      <c r="C686" s="25" t="s">
        <v>94</v>
      </c>
      <c r="G686" s="25" t="s">
        <v>12691</v>
      </c>
      <c r="H686" s="25" t="s">
        <v>12692</v>
      </c>
      <c r="S686" s="25" t="s">
        <v>12693</v>
      </c>
      <c r="V686" s="25" t="s">
        <v>12694</v>
      </c>
      <c r="AG686" s="25" t="s">
        <v>12695</v>
      </c>
      <c r="AJ686" s="25" t="s">
        <v>363</v>
      </c>
      <c r="AO686" s="25">
        <v>13</v>
      </c>
      <c r="AP686" s="34">
        <v>42612</v>
      </c>
      <c r="AQ686" s="34">
        <v>42598</v>
      </c>
      <c r="AT686" s="25" t="s">
        <v>15</v>
      </c>
    </row>
    <row r="687" spans="1:86">
      <c r="A687" s="25" t="s">
        <v>12696</v>
      </c>
      <c r="B687" s="25">
        <v>412500</v>
      </c>
      <c r="C687" s="25" t="s">
        <v>3591</v>
      </c>
      <c r="G687" s="25" t="s">
        <v>12697</v>
      </c>
      <c r="H687" s="25" t="s">
        <v>12698</v>
      </c>
      <c r="I687" s="25" t="s">
        <v>80</v>
      </c>
      <c r="J687" s="25">
        <v>64</v>
      </c>
      <c r="L687" s="25" t="s">
        <v>3362</v>
      </c>
      <c r="M687" s="25">
        <v>39</v>
      </c>
      <c r="O687" s="25">
        <v>211</v>
      </c>
      <c r="T687" s="25">
        <v>1037626689</v>
      </c>
      <c r="U687" s="25">
        <v>3218124720</v>
      </c>
      <c r="V687" s="55" t="s">
        <v>12699</v>
      </c>
      <c r="W687" s="25" t="s">
        <v>80</v>
      </c>
      <c r="X687" s="25">
        <v>40</v>
      </c>
      <c r="Y687" s="25" t="s">
        <v>72</v>
      </c>
      <c r="Z687" s="25" t="s">
        <v>66</v>
      </c>
      <c r="AA687" s="25">
        <v>39</v>
      </c>
      <c r="AB687" s="25" t="s">
        <v>3354</v>
      </c>
      <c r="AG687" s="25" t="s">
        <v>12700</v>
      </c>
      <c r="AJ687" s="25" t="s">
        <v>67</v>
      </c>
      <c r="AO687" s="25">
        <v>7</v>
      </c>
      <c r="AP687" s="34">
        <v>42613</v>
      </c>
      <c r="AQ687" s="34">
        <v>42480</v>
      </c>
      <c r="AT687" s="25" t="s">
        <v>15</v>
      </c>
    </row>
    <row r="688" spans="1:86">
      <c r="A688" s="25" t="s">
        <v>12701</v>
      </c>
      <c r="B688" s="25">
        <v>412512</v>
      </c>
      <c r="C688" s="25" t="s">
        <v>3538</v>
      </c>
      <c r="G688" s="25" t="s">
        <v>12702</v>
      </c>
      <c r="H688" s="25" t="s">
        <v>12703</v>
      </c>
      <c r="S688" s="25" t="s">
        <v>12704</v>
      </c>
      <c r="AO688" s="25">
        <v>13</v>
      </c>
      <c r="AP688" s="34">
        <v>42613</v>
      </c>
      <c r="AQ688" s="34">
        <v>42600</v>
      </c>
      <c r="AT688" s="25" t="s">
        <v>15</v>
      </c>
    </row>
    <row r="689" spans="1:86">
      <c r="A689" s="25" t="s">
        <v>12705</v>
      </c>
      <c r="B689" s="25">
        <v>409745</v>
      </c>
      <c r="C689" s="25" t="s">
        <v>3928</v>
      </c>
      <c r="G689" s="25" t="s">
        <v>12706</v>
      </c>
      <c r="H689" s="25" t="s">
        <v>3366</v>
      </c>
      <c r="V689" s="55" t="s">
        <v>12707</v>
      </c>
      <c r="AJ689" s="25" t="s">
        <v>276</v>
      </c>
      <c r="AO689" s="25">
        <v>5</v>
      </c>
      <c r="AP689" s="34">
        <v>42613</v>
      </c>
      <c r="AQ689" s="34">
        <v>42639</v>
      </c>
      <c r="AT689" s="25" t="s">
        <v>15</v>
      </c>
      <c r="AU689" s="25" t="s">
        <v>12708</v>
      </c>
    </row>
    <row r="690" spans="1:86">
      <c r="A690" s="25" t="s">
        <v>12709</v>
      </c>
      <c r="B690" s="25">
        <v>409746</v>
      </c>
      <c r="C690" s="25" t="s">
        <v>3686</v>
      </c>
      <c r="G690" s="25" t="s">
        <v>12710</v>
      </c>
      <c r="H690" s="25" t="s">
        <v>3366</v>
      </c>
      <c r="V690" s="25" t="s">
        <v>12707</v>
      </c>
      <c r="AJ690" s="25" t="s">
        <v>276</v>
      </c>
      <c r="AO690" s="25">
        <v>5</v>
      </c>
      <c r="AP690" s="34">
        <v>42613</v>
      </c>
      <c r="AQ690" s="34">
        <v>42600</v>
      </c>
      <c r="AT690" s="25" t="s">
        <v>15</v>
      </c>
    </row>
    <row r="691" spans="1:86">
      <c r="A691" s="25" t="s">
        <v>12711</v>
      </c>
      <c r="B691" s="25">
        <v>412581</v>
      </c>
      <c r="D691" s="25" t="s">
        <v>286</v>
      </c>
      <c r="E691" s="25">
        <v>3</v>
      </c>
      <c r="G691" s="25" t="s">
        <v>12712</v>
      </c>
      <c r="H691" s="25" t="s">
        <v>2959</v>
      </c>
      <c r="I691" s="25" t="s">
        <v>63</v>
      </c>
      <c r="J691" s="25">
        <v>39</v>
      </c>
      <c r="M691" s="25">
        <v>40</v>
      </c>
      <c r="N691" s="25" t="s">
        <v>104</v>
      </c>
      <c r="O691" s="25">
        <v>176</v>
      </c>
      <c r="P691" s="25" t="s">
        <v>66</v>
      </c>
      <c r="S691" s="25" t="s">
        <v>12713</v>
      </c>
      <c r="V691" s="55" t="s">
        <v>4073</v>
      </c>
      <c r="W691" s="25" t="s">
        <v>63</v>
      </c>
      <c r="X691" s="25">
        <v>39</v>
      </c>
      <c r="AA691" s="25">
        <v>40</v>
      </c>
      <c r="AB691" s="25" t="s">
        <v>104</v>
      </c>
      <c r="AC691" s="25">
        <v>176</v>
      </c>
      <c r="AD691" s="25" t="s">
        <v>66</v>
      </c>
      <c r="AF691" s="25" t="s">
        <v>12713</v>
      </c>
      <c r="AJ691" s="25" t="s">
        <v>67</v>
      </c>
      <c r="AO691" s="25">
        <v>7</v>
      </c>
      <c r="AP691" s="34">
        <v>42613</v>
      </c>
      <c r="AQ691" s="34">
        <v>42613</v>
      </c>
      <c r="AS691" s="25" t="s">
        <v>3256</v>
      </c>
      <c r="AT691" s="25" t="s">
        <v>15</v>
      </c>
    </row>
    <row r="692" spans="1:86">
      <c r="A692" s="25" t="s">
        <v>12714</v>
      </c>
      <c r="B692" s="25">
        <v>411680</v>
      </c>
      <c r="C692" s="25" t="s">
        <v>94</v>
      </c>
      <c r="G692" s="25" t="s">
        <v>12715</v>
      </c>
      <c r="H692" s="25" t="s">
        <v>2959</v>
      </c>
      <c r="V692" s="25" t="s">
        <v>12716</v>
      </c>
      <c r="W692" s="25" t="s">
        <v>146</v>
      </c>
      <c r="X692" s="25">
        <v>35</v>
      </c>
      <c r="Z692" s="25" t="s">
        <v>66</v>
      </c>
      <c r="AA692" s="25">
        <v>27</v>
      </c>
      <c r="AB692" s="25" t="s">
        <v>72</v>
      </c>
      <c r="AC692" s="25">
        <v>51</v>
      </c>
      <c r="AI692" s="25">
        <v>3362471</v>
      </c>
      <c r="AJ692" s="25" t="s">
        <v>194</v>
      </c>
      <c r="AP692" s="34">
        <v>42613</v>
      </c>
      <c r="AQ692" s="34">
        <v>42609</v>
      </c>
      <c r="AT692" s="25" t="s">
        <v>15</v>
      </c>
    </row>
    <row r="693" spans="1:86">
      <c r="A693" s="25" t="s">
        <v>12717</v>
      </c>
      <c r="B693" s="25">
        <v>411679</v>
      </c>
      <c r="C693" s="25" t="s">
        <v>94</v>
      </c>
      <c r="G693" s="25" t="s">
        <v>12718</v>
      </c>
      <c r="H693" s="25" t="s">
        <v>2959</v>
      </c>
      <c r="V693" s="55" t="s">
        <v>12507</v>
      </c>
      <c r="AG693" s="25" t="s">
        <v>12719</v>
      </c>
      <c r="AJ693" s="25" t="s">
        <v>91</v>
      </c>
      <c r="AO693" s="25">
        <v>12</v>
      </c>
      <c r="AP693" s="34">
        <v>42613</v>
      </c>
      <c r="AT693" s="25" t="s">
        <v>15</v>
      </c>
    </row>
    <row r="694" spans="1:86">
      <c r="A694" s="25" t="s">
        <v>12720</v>
      </c>
      <c r="B694" s="25">
        <v>411682</v>
      </c>
      <c r="C694" s="25" t="s">
        <v>3591</v>
      </c>
      <c r="G694" s="25" t="s">
        <v>6194</v>
      </c>
      <c r="H694" s="25" t="s">
        <v>2959</v>
      </c>
      <c r="V694" s="25" t="s">
        <v>12721</v>
      </c>
      <c r="W694" s="25" t="s">
        <v>146</v>
      </c>
      <c r="X694" s="25">
        <v>34</v>
      </c>
      <c r="Y694" s="25" t="s">
        <v>136</v>
      </c>
      <c r="Z694" s="25" t="s">
        <v>66</v>
      </c>
      <c r="AA694" s="25">
        <v>29</v>
      </c>
      <c r="AC694" s="25">
        <v>21</v>
      </c>
      <c r="AF694" s="25" t="s">
        <v>12722</v>
      </c>
      <c r="AJ694" s="25" t="s">
        <v>635</v>
      </c>
      <c r="AP694" s="34">
        <v>42613</v>
      </c>
      <c r="AQ694" s="34">
        <v>42608</v>
      </c>
      <c r="AT694" s="25" t="s">
        <v>15</v>
      </c>
    </row>
    <row r="695" spans="1:86">
      <c r="A695" s="25" t="s">
        <v>12723</v>
      </c>
      <c r="B695" s="25">
        <v>411681</v>
      </c>
      <c r="C695" s="25" t="s">
        <v>172</v>
      </c>
      <c r="G695" s="25" t="s">
        <v>12724</v>
      </c>
      <c r="H695" s="25" t="s">
        <v>2959</v>
      </c>
      <c r="S695" s="25" t="s">
        <v>12725</v>
      </c>
      <c r="AG695" s="25" t="s">
        <v>12726</v>
      </c>
      <c r="AP695" s="34">
        <v>42613</v>
      </c>
      <c r="AQ695" s="34">
        <v>42608</v>
      </c>
      <c r="AT695" s="25" t="s">
        <v>15</v>
      </c>
    </row>
    <row r="696" spans="1:86">
      <c r="A696" s="25" t="s">
        <v>12727</v>
      </c>
      <c r="B696" s="25">
        <v>411071</v>
      </c>
      <c r="G696" s="25" t="s">
        <v>12728</v>
      </c>
      <c r="H696" s="25" t="s">
        <v>3366</v>
      </c>
      <c r="AG696" s="25" t="s">
        <v>12729</v>
      </c>
      <c r="AJ696" s="25" t="s">
        <v>147</v>
      </c>
      <c r="AO696" s="25">
        <v>9</v>
      </c>
      <c r="AP696" s="34">
        <v>42613</v>
      </c>
      <c r="AQ696" s="34">
        <v>42607</v>
      </c>
      <c r="AT696" s="25" t="s">
        <v>15</v>
      </c>
    </row>
    <row r="697" spans="1:86">
      <c r="A697" s="25" t="s">
        <v>12730</v>
      </c>
      <c r="B697" s="25">
        <v>407689</v>
      </c>
      <c r="C697" s="25" t="s">
        <v>125</v>
      </c>
      <c r="G697" s="25" t="s">
        <v>12731</v>
      </c>
      <c r="H697" s="25" t="s">
        <v>3366</v>
      </c>
      <c r="V697" s="25" t="s">
        <v>12732</v>
      </c>
      <c r="W697" s="25" t="s">
        <v>12733</v>
      </c>
      <c r="X697" s="25">
        <v>25</v>
      </c>
      <c r="AA697" s="25">
        <v>39</v>
      </c>
      <c r="AC697" s="25">
        <v>15</v>
      </c>
      <c r="AD697" s="25" t="s">
        <v>66</v>
      </c>
      <c r="AH697" s="25" t="s">
        <v>12734</v>
      </c>
      <c r="AI697" s="25">
        <v>3320918</v>
      </c>
      <c r="AJ697" s="25" t="s">
        <v>454</v>
      </c>
      <c r="AO697" s="25">
        <v>6</v>
      </c>
      <c r="AP697" s="34">
        <v>42613</v>
      </c>
      <c r="AQ697" s="34">
        <v>42592</v>
      </c>
      <c r="AT697" s="25" t="s">
        <v>15</v>
      </c>
    </row>
    <row r="698" spans="1:86">
      <c r="A698" s="25" t="s">
        <v>12735</v>
      </c>
      <c r="B698" s="25">
        <v>413022</v>
      </c>
      <c r="C698" s="25" t="s">
        <v>3686</v>
      </c>
      <c r="G698" s="25" t="s">
        <v>12736</v>
      </c>
      <c r="H698" s="25" t="s">
        <v>3870</v>
      </c>
      <c r="V698" s="25" t="s">
        <v>12737</v>
      </c>
      <c r="W698" s="25" t="s">
        <v>80</v>
      </c>
      <c r="X698" s="25">
        <v>40</v>
      </c>
      <c r="Y698" s="25" t="s">
        <v>104</v>
      </c>
      <c r="Z698" s="25" t="s">
        <v>66</v>
      </c>
      <c r="AA698" s="25">
        <v>27</v>
      </c>
      <c r="AB698" s="25" t="s">
        <v>170</v>
      </c>
      <c r="AC698" s="25">
        <v>84</v>
      </c>
      <c r="AJ698" s="25" t="s">
        <v>3675</v>
      </c>
      <c r="AO698" s="25">
        <v>6</v>
      </c>
      <c r="AP698" s="34">
        <v>42614</v>
      </c>
      <c r="AQ698" s="34">
        <v>42635</v>
      </c>
      <c r="AT698" s="25" t="s">
        <v>15</v>
      </c>
    </row>
    <row r="699" spans="1:86">
      <c r="A699" s="25" t="s">
        <v>12738</v>
      </c>
      <c r="B699" s="25">
        <v>412970</v>
      </c>
      <c r="C699" s="25" t="s">
        <v>94</v>
      </c>
      <c r="G699" s="25" t="s">
        <v>12739</v>
      </c>
      <c r="H699" s="25" t="s">
        <v>12740</v>
      </c>
      <c r="T699" s="25">
        <v>70083779</v>
      </c>
      <c r="U699" s="25">
        <v>3006607995</v>
      </c>
      <c r="V699" s="25" t="s">
        <v>4150</v>
      </c>
      <c r="W699" s="25" t="s">
        <v>289</v>
      </c>
      <c r="X699" s="25">
        <v>29</v>
      </c>
      <c r="AA699" s="25">
        <v>25</v>
      </c>
      <c r="AD699" s="25" t="s">
        <v>66</v>
      </c>
      <c r="AJ699" s="25" t="s">
        <v>374</v>
      </c>
      <c r="AO699" s="25">
        <v>4</v>
      </c>
      <c r="AP699" s="34">
        <v>42614</v>
      </c>
      <c r="AQ699" s="34">
        <v>42669</v>
      </c>
      <c r="AT699" s="25" t="s">
        <v>15</v>
      </c>
    </row>
    <row r="700" spans="1:86">
      <c r="A700" s="25" t="s">
        <v>12741</v>
      </c>
      <c r="B700" s="25">
        <v>412560</v>
      </c>
      <c r="D700" s="25" t="s">
        <v>101</v>
      </c>
      <c r="G700" s="25" t="s">
        <v>12742</v>
      </c>
      <c r="H700" s="25" t="s">
        <v>12743</v>
      </c>
      <c r="V700" s="25" t="s">
        <v>12744</v>
      </c>
      <c r="W700" s="25" t="s">
        <v>12733</v>
      </c>
      <c r="X700" s="25">
        <v>36</v>
      </c>
      <c r="Z700" s="25" t="s">
        <v>66</v>
      </c>
      <c r="AA700" s="25">
        <v>39</v>
      </c>
      <c r="AC700" s="25">
        <v>33</v>
      </c>
      <c r="AD700" s="25" t="s">
        <v>66</v>
      </c>
      <c r="AF700" s="25" t="s">
        <v>12745</v>
      </c>
      <c r="AJ700" s="25" t="s">
        <v>211</v>
      </c>
      <c r="AO700" s="25">
        <v>9</v>
      </c>
      <c r="AP700" s="34">
        <v>42616</v>
      </c>
      <c r="AQ700" s="34">
        <v>42636</v>
      </c>
      <c r="AT700" s="25" t="s">
        <v>15</v>
      </c>
    </row>
    <row r="701" spans="1:86">
      <c r="A701" s="25" t="s">
        <v>12746</v>
      </c>
      <c r="B701" s="25">
        <v>405635</v>
      </c>
      <c r="C701" s="25" t="s">
        <v>3591</v>
      </c>
      <c r="G701" s="25" t="s">
        <v>12747</v>
      </c>
      <c r="H701" s="25" t="s">
        <v>3870</v>
      </c>
      <c r="V701" s="25" t="s">
        <v>12748</v>
      </c>
      <c r="W701" s="25" t="s">
        <v>289</v>
      </c>
      <c r="X701" s="25">
        <v>39</v>
      </c>
      <c r="AA701" s="25">
        <v>33</v>
      </c>
      <c r="AB701" s="25" t="s">
        <v>83</v>
      </c>
      <c r="AC701" s="25">
        <v>12</v>
      </c>
      <c r="AJ701" s="25" t="s">
        <v>496</v>
      </c>
      <c r="AO701" s="25">
        <v>9</v>
      </c>
      <c r="AP701" s="34">
        <v>42616</v>
      </c>
      <c r="AQ701" s="34">
        <v>42611</v>
      </c>
      <c r="AT701" s="25" t="s">
        <v>15</v>
      </c>
    </row>
    <row r="702" spans="1:86">
      <c r="A702" s="25" t="s">
        <v>12749</v>
      </c>
      <c r="B702" s="25" t="s">
        <v>12750</v>
      </c>
      <c r="C702" s="25" t="s">
        <v>3928</v>
      </c>
      <c r="G702" s="25" t="s">
        <v>12751</v>
      </c>
      <c r="H702" s="25" t="s">
        <v>2959</v>
      </c>
      <c r="V702" s="25" t="s">
        <v>12752</v>
      </c>
      <c r="W702" s="25" t="s">
        <v>12733</v>
      </c>
      <c r="X702" s="25">
        <v>39</v>
      </c>
      <c r="AA702" s="25">
        <v>46</v>
      </c>
      <c r="AB702" s="25" t="s">
        <v>170</v>
      </c>
      <c r="AC702" s="25">
        <v>13</v>
      </c>
      <c r="AD702" s="25" t="s">
        <v>66</v>
      </c>
      <c r="AH702" s="25">
        <v>42868918</v>
      </c>
      <c r="AI702" s="25">
        <v>6010263</v>
      </c>
      <c r="AJ702" s="25" t="s">
        <v>3626</v>
      </c>
      <c r="AO702" s="25">
        <v>7</v>
      </c>
      <c r="AP702" s="34">
        <v>42616</v>
      </c>
      <c r="AQ702" s="34">
        <v>42593</v>
      </c>
      <c r="AT702" s="25" t="s">
        <v>15</v>
      </c>
    </row>
    <row r="703" spans="1:86" s="52" customFormat="1">
      <c r="A703" s="52" t="s">
        <v>12753</v>
      </c>
      <c r="B703" s="52">
        <v>412971</v>
      </c>
      <c r="C703" s="52" t="s">
        <v>3591</v>
      </c>
      <c r="G703" s="52" t="s">
        <v>12754</v>
      </c>
      <c r="H703" s="52" t="s">
        <v>12755</v>
      </c>
      <c r="I703" s="52" t="s">
        <v>80</v>
      </c>
      <c r="J703" s="52">
        <v>37</v>
      </c>
      <c r="K703" s="52" t="s">
        <v>2706</v>
      </c>
      <c r="L703" s="52" t="s">
        <v>66</v>
      </c>
      <c r="M703" s="52">
        <v>28</v>
      </c>
      <c r="N703" s="52" t="s">
        <v>3426</v>
      </c>
      <c r="O703" s="52">
        <v>1</v>
      </c>
      <c r="S703" s="52" t="s">
        <v>12756</v>
      </c>
      <c r="T703" s="52">
        <v>71634386</v>
      </c>
      <c r="U703" s="52">
        <v>3117698349</v>
      </c>
      <c r="V703" s="52" t="s">
        <v>12757</v>
      </c>
      <c r="W703" s="52" t="s">
        <v>80</v>
      </c>
      <c r="X703" s="52">
        <v>37</v>
      </c>
      <c r="Y703" s="52" t="s">
        <v>2706</v>
      </c>
      <c r="Z703" s="52" t="s">
        <v>66</v>
      </c>
      <c r="AA703" s="52">
        <v>28</v>
      </c>
      <c r="AB703" s="52" t="s">
        <v>81</v>
      </c>
      <c r="AC703" s="52">
        <v>1</v>
      </c>
      <c r="AJ703" s="52" t="s">
        <v>276</v>
      </c>
      <c r="AO703" s="52">
        <v>10</v>
      </c>
      <c r="AP703" s="85">
        <v>42616</v>
      </c>
      <c r="AQ703" s="85">
        <v>42685</v>
      </c>
      <c r="AT703" s="52" t="s">
        <v>15</v>
      </c>
      <c r="AV703" s="53"/>
      <c r="AW703" s="53"/>
      <c r="AX703" s="53"/>
      <c r="AY703" s="53"/>
      <c r="AZ703" s="53"/>
      <c r="BA703" s="53"/>
      <c r="BB703" s="53"/>
      <c r="BC703" s="53"/>
      <c r="BD703" s="53"/>
      <c r="BE703" s="53"/>
      <c r="BF703" s="53"/>
      <c r="BG703" s="53"/>
      <c r="BH703" s="53"/>
      <c r="BI703" s="53"/>
      <c r="BJ703" s="53"/>
      <c r="BK703" s="53"/>
      <c r="BL703" s="53"/>
      <c r="BM703" s="53"/>
      <c r="BN703" s="53"/>
      <c r="BO703" s="53"/>
      <c r="BP703" s="53"/>
      <c r="BQ703" s="53"/>
      <c r="BR703" s="53"/>
      <c r="BS703" s="53"/>
      <c r="BT703" s="53"/>
      <c r="BU703" s="53"/>
      <c r="BV703" s="53"/>
      <c r="BW703" s="53"/>
      <c r="BX703" s="53"/>
      <c r="BY703" s="53"/>
      <c r="BZ703" s="53"/>
      <c r="CA703" s="53"/>
      <c r="CB703" s="53"/>
      <c r="CC703" s="53"/>
      <c r="CD703" s="53"/>
      <c r="CE703" s="53"/>
      <c r="CF703" s="53"/>
      <c r="CG703" s="53"/>
      <c r="CH703" s="53"/>
    </row>
    <row r="704" spans="1:86" s="79" customFormat="1">
      <c r="A704" s="79" t="s">
        <v>12758</v>
      </c>
      <c r="B704" s="79" t="s">
        <v>12759</v>
      </c>
      <c r="C704" s="79" t="s">
        <v>3591</v>
      </c>
      <c r="G704" s="79" t="s">
        <v>12760</v>
      </c>
      <c r="H704" s="79" t="s">
        <v>3870</v>
      </c>
      <c r="V704" s="79" t="s">
        <v>4150</v>
      </c>
      <c r="W704" s="79" t="s">
        <v>146</v>
      </c>
      <c r="X704" s="79">
        <v>36</v>
      </c>
      <c r="Z704" s="79" t="s">
        <v>66</v>
      </c>
      <c r="AA704" s="79">
        <v>33</v>
      </c>
      <c r="AG704" s="79" t="s">
        <v>12761</v>
      </c>
      <c r="AJ704" s="79" t="s">
        <v>211</v>
      </c>
      <c r="AO704" s="79">
        <v>9</v>
      </c>
      <c r="AP704" s="80">
        <v>42616</v>
      </c>
      <c r="AQ704" s="80">
        <v>42563</v>
      </c>
      <c r="AT704" s="79" t="s">
        <v>15</v>
      </c>
      <c r="AV704" s="81"/>
      <c r="AW704" s="81"/>
      <c r="AX704" s="81"/>
      <c r="AY704" s="81"/>
      <c r="AZ704" s="81"/>
      <c r="BA704" s="81"/>
      <c r="BB704" s="81"/>
      <c r="BC704" s="81"/>
      <c r="BD704" s="81"/>
      <c r="BE704" s="81"/>
      <c r="BF704" s="81"/>
      <c r="BG704" s="81"/>
      <c r="BH704" s="81"/>
      <c r="BI704" s="81"/>
      <c r="BJ704" s="81"/>
      <c r="BK704" s="81"/>
      <c r="BL704" s="81"/>
      <c r="BM704" s="81"/>
      <c r="BN704" s="81"/>
      <c r="BO704" s="81"/>
      <c r="BP704" s="81"/>
      <c r="BQ704" s="81"/>
      <c r="BR704" s="81"/>
      <c r="BS704" s="81"/>
      <c r="BT704" s="81"/>
      <c r="BU704" s="81"/>
      <c r="BV704" s="81"/>
      <c r="BW704" s="81"/>
      <c r="BX704" s="81"/>
      <c r="BY704" s="81"/>
      <c r="BZ704" s="81"/>
      <c r="CA704" s="81"/>
      <c r="CB704" s="81"/>
      <c r="CC704" s="81"/>
      <c r="CD704" s="81"/>
      <c r="CE704" s="81"/>
      <c r="CF704" s="81"/>
      <c r="CG704" s="81"/>
      <c r="CH704" s="81"/>
    </row>
    <row r="705" spans="1:50">
      <c r="A705" s="25" t="s">
        <v>12762</v>
      </c>
      <c r="B705" s="25">
        <v>413182</v>
      </c>
      <c r="C705" s="25" t="s">
        <v>3591</v>
      </c>
      <c r="G705" s="25" t="s">
        <v>12763</v>
      </c>
      <c r="H705" s="25" t="s">
        <v>2959</v>
      </c>
      <c r="V705" s="25" t="s">
        <v>12764</v>
      </c>
      <c r="W705" s="25" t="s">
        <v>12733</v>
      </c>
      <c r="X705" s="25">
        <v>24</v>
      </c>
      <c r="Y705" s="25" t="s">
        <v>12765</v>
      </c>
      <c r="AA705" s="25">
        <v>40</v>
      </c>
      <c r="AC705" s="25">
        <v>141</v>
      </c>
      <c r="AD705" s="25" t="s">
        <v>66</v>
      </c>
      <c r="AF705" s="25" t="s">
        <v>12766</v>
      </c>
      <c r="AJ705" s="25" t="s">
        <v>74</v>
      </c>
      <c r="AO705" s="25">
        <v>6</v>
      </c>
      <c r="AP705" s="34">
        <v>42616</v>
      </c>
      <c r="AQ705" s="34">
        <v>42623</v>
      </c>
      <c r="AT705" s="25" t="s">
        <v>15</v>
      </c>
    </row>
    <row r="706" spans="1:50">
      <c r="A706" s="25" t="s">
        <v>12767</v>
      </c>
      <c r="B706" s="25">
        <v>413359</v>
      </c>
      <c r="C706" s="25" t="s">
        <v>3591</v>
      </c>
      <c r="G706" s="25" t="s">
        <v>12768</v>
      </c>
      <c r="H706" s="25" t="s">
        <v>12769</v>
      </c>
      <c r="V706" s="25" t="s">
        <v>12770</v>
      </c>
      <c r="W706" s="25" t="s">
        <v>12733</v>
      </c>
      <c r="X706" s="25">
        <v>42</v>
      </c>
      <c r="Y706" s="25" t="s">
        <v>83</v>
      </c>
      <c r="AA706" s="25">
        <v>26</v>
      </c>
      <c r="AB706" s="25" t="s">
        <v>83</v>
      </c>
      <c r="AC706" s="25">
        <v>57</v>
      </c>
      <c r="AD706" s="25" t="s">
        <v>66</v>
      </c>
      <c r="AJ706" s="25" t="s">
        <v>153</v>
      </c>
      <c r="AO706" s="25">
        <v>3</v>
      </c>
      <c r="AP706" s="34">
        <v>42616</v>
      </c>
      <c r="AQ706" s="34">
        <v>42636</v>
      </c>
      <c r="AT706" s="25" t="s">
        <v>15</v>
      </c>
    </row>
    <row r="707" spans="1:50">
      <c r="A707" s="25" t="s">
        <v>12771</v>
      </c>
      <c r="B707" s="25">
        <v>413326</v>
      </c>
      <c r="D707" s="25" t="s">
        <v>101</v>
      </c>
      <c r="G707" s="25" t="s">
        <v>12772</v>
      </c>
      <c r="H707" s="25" t="s">
        <v>12773</v>
      </c>
      <c r="I707" s="25" t="s">
        <v>146</v>
      </c>
      <c r="J707" s="25">
        <v>35</v>
      </c>
      <c r="K707" s="25" t="s">
        <v>83</v>
      </c>
      <c r="L707" s="25" t="s">
        <v>66</v>
      </c>
      <c r="M707" s="25">
        <v>33</v>
      </c>
      <c r="N707" s="25" t="s">
        <v>83</v>
      </c>
      <c r="O707" s="25">
        <v>20</v>
      </c>
      <c r="U707" s="25">
        <v>2703637</v>
      </c>
      <c r="V707" s="25" t="s">
        <v>4150</v>
      </c>
      <c r="AJ707" s="25" t="s">
        <v>496</v>
      </c>
      <c r="AO707" s="25">
        <v>9</v>
      </c>
      <c r="AP707" s="34">
        <v>42616</v>
      </c>
      <c r="AQ707" s="34">
        <v>42625</v>
      </c>
      <c r="AT707" s="25" t="s">
        <v>15</v>
      </c>
    </row>
    <row r="708" spans="1:50">
      <c r="A708" s="25" t="s">
        <v>12774</v>
      </c>
      <c r="B708" s="25">
        <v>412624</v>
      </c>
      <c r="G708" s="25" t="s">
        <v>12775</v>
      </c>
      <c r="H708" s="25" t="s">
        <v>3366</v>
      </c>
      <c r="V708" s="25" t="s">
        <v>12776</v>
      </c>
      <c r="AJ708" s="25" t="s">
        <v>262</v>
      </c>
      <c r="AO708" s="25">
        <v>3</v>
      </c>
      <c r="AP708" s="34">
        <v>42616</v>
      </c>
      <c r="AQ708" s="34">
        <v>42672</v>
      </c>
      <c r="AT708" s="25" t="s">
        <v>15</v>
      </c>
    </row>
    <row r="709" spans="1:50">
      <c r="A709" s="25" t="s">
        <v>12777</v>
      </c>
      <c r="B709" s="25">
        <v>412623</v>
      </c>
      <c r="C709" s="25" t="s">
        <v>3686</v>
      </c>
      <c r="D709" s="25" t="s">
        <v>286</v>
      </c>
      <c r="E709" s="25">
        <v>5</v>
      </c>
      <c r="G709" s="25" t="s">
        <v>12510</v>
      </c>
      <c r="H709" s="25" t="s">
        <v>3366</v>
      </c>
      <c r="V709" s="25" t="s">
        <v>12778</v>
      </c>
      <c r="AG709" s="25" t="s">
        <v>12779</v>
      </c>
      <c r="AH709" s="25" t="s">
        <v>12513</v>
      </c>
      <c r="AI709" s="25">
        <v>3212008496</v>
      </c>
      <c r="AJ709" s="25" t="s">
        <v>91</v>
      </c>
      <c r="AO709" s="25">
        <v>12</v>
      </c>
      <c r="AP709" s="34">
        <v>42616</v>
      </c>
      <c r="AQ709" s="34">
        <v>42611</v>
      </c>
      <c r="AT709" s="25" t="s">
        <v>15</v>
      </c>
    </row>
    <row r="710" spans="1:50">
      <c r="A710" s="25" t="s">
        <v>12780</v>
      </c>
      <c r="B710" s="25">
        <v>388283</v>
      </c>
      <c r="D710" s="25" t="s">
        <v>101</v>
      </c>
      <c r="E710" s="25">
        <v>3</v>
      </c>
      <c r="G710" s="25" t="s">
        <v>12781</v>
      </c>
      <c r="H710" s="25" t="s">
        <v>3366</v>
      </c>
      <c r="V710" s="25" t="s">
        <v>12782</v>
      </c>
      <c r="W710" s="25" t="s">
        <v>12733</v>
      </c>
      <c r="X710" s="25">
        <v>34</v>
      </c>
      <c r="Y710" s="25" t="s">
        <v>83</v>
      </c>
      <c r="AA710" s="25">
        <v>39</v>
      </c>
      <c r="AC710" s="25">
        <v>66</v>
      </c>
      <c r="AD710" s="25" t="s">
        <v>66</v>
      </c>
      <c r="AH710" s="25">
        <v>70903268</v>
      </c>
      <c r="AI710" s="25">
        <v>3006770851</v>
      </c>
      <c r="AJ710" s="25" t="s">
        <v>211</v>
      </c>
      <c r="AO710" s="25">
        <v>9</v>
      </c>
      <c r="AP710" s="34">
        <v>42618</v>
      </c>
      <c r="AQ710" s="34">
        <v>42446</v>
      </c>
      <c r="AT710" s="25" t="s">
        <v>15</v>
      </c>
    </row>
    <row r="711" spans="1:50">
      <c r="A711" s="25" t="s">
        <v>12783</v>
      </c>
      <c r="B711" s="25">
        <v>413498</v>
      </c>
      <c r="C711" s="25" t="s">
        <v>87</v>
      </c>
      <c r="G711" s="25" t="s">
        <v>12405</v>
      </c>
      <c r="H711" s="25" t="s">
        <v>3366</v>
      </c>
      <c r="V711" s="25" t="s">
        <v>12784</v>
      </c>
      <c r="W711" s="25" t="s">
        <v>80</v>
      </c>
      <c r="X711" s="25">
        <v>44</v>
      </c>
      <c r="Y711" s="25" t="s">
        <v>104</v>
      </c>
      <c r="Z711" s="25" t="s">
        <v>66</v>
      </c>
      <c r="AA711" s="25">
        <v>42</v>
      </c>
      <c r="AB711" s="25" t="s">
        <v>104</v>
      </c>
      <c r="AC711" s="25">
        <v>13</v>
      </c>
      <c r="AH711" s="25">
        <v>21250902</v>
      </c>
      <c r="AI711" s="25">
        <v>2987149</v>
      </c>
      <c r="AJ711" s="25" t="s">
        <v>316</v>
      </c>
      <c r="AO711" s="25">
        <v>7</v>
      </c>
      <c r="AP711" s="34">
        <v>42618</v>
      </c>
      <c r="AQ711" s="34">
        <v>42618</v>
      </c>
      <c r="AT711" s="25" t="s">
        <v>15</v>
      </c>
    </row>
    <row r="712" spans="1:50">
      <c r="A712" s="25" t="s">
        <v>12785</v>
      </c>
      <c r="B712" s="25">
        <v>388286</v>
      </c>
      <c r="D712" s="25" t="s">
        <v>101</v>
      </c>
      <c r="E712" s="25">
        <v>3</v>
      </c>
      <c r="G712" s="25" t="s">
        <v>12781</v>
      </c>
      <c r="H712" s="25" t="s">
        <v>3366</v>
      </c>
      <c r="V712" s="25" t="s">
        <v>12786</v>
      </c>
      <c r="W712" s="25" t="s">
        <v>80</v>
      </c>
      <c r="X712" s="25">
        <v>40</v>
      </c>
      <c r="Y712" s="25" t="s">
        <v>104</v>
      </c>
      <c r="Z712" s="25" t="s">
        <v>66</v>
      </c>
      <c r="AA712" s="25">
        <v>27</v>
      </c>
      <c r="AC712" s="25">
        <v>42</v>
      </c>
      <c r="AH712" s="25">
        <v>70556013</v>
      </c>
      <c r="AJ712" s="25" t="s">
        <v>322</v>
      </c>
      <c r="AO712" s="25">
        <v>6</v>
      </c>
      <c r="AP712" s="34">
        <v>42618</v>
      </c>
      <c r="AQ712" s="34">
        <v>42424</v>
      </c>
      <c r="AT712" s="25" t="s">
        <v>15</v>
      </c>
    </row>
    <row r="713" spans="1:50">
      <c r="A713" s="25" t="s">
        <v>12787</v>
      </c>
      <c r="B713" s="25">
        <v>413658</v>
      </c>
      <c r="C713" s="25" t="s">
        <v>125</v>
      </c>
      <c r="E713" s="25">
        <v>10</v>
      </c>
      <c r="G713" s="25" t="s">
        <v>12788</v>
      </c>
      <c r="H713" s="25" t="s">
        <v>3366</v>
      </c>
      <c r="V713" s="25" t="s">
        <v>12789</v>
      </c>
      <c r="AH713" s="25">
        <v>71555296</v>
      </c>
      <c r="AI713" s="25">
        <v>3861908</v>
      </c>
      <c r="AJ713" s="25" t="s">
        <v>91</v>
      </c>
      <c r="AO713" s="25">
        <v>12</v>
      </c>
      <c r="AP713" s="34">
        <v>42618</v>
      </c>
      <c r="AQ713" s="34">
        <v>42410</v>
      </c>
      <c r="AT713" s="25" t="s">
        <v>15</v>
      </c>
    </row>
    <row r="714" spans="1:50">
      <c r="A714" s="25" t="s">
        <v>12790</v>
      </c>
      <c r="B714" s="25" t="s">
        <v>12791</v>
      </c>
      <c r="D714" s="25" t="s">
        <v>101</v>
      </c>
      <c r="E714" s="25">
        <v>1</v>
      </c>
      <c r="G714" s="25" t="s">
        <v>12792</v>
      </c>
      <c r="H714" s="25" t="s">
        <v>3366</v>
      </c>
      <c r="V714" s="25" t="s">
        <v>12793</v>
      </c>
      <c r="W714" s="25" t="s">
        <v>80</v>
      </c>
      <c r="X714" s="25">
        <v>38</v>
      </c>
      <c r="Y714" s="25" t="s">
        <v>83</v>
      </c>
      <c r="Z714" s="25" t="s">
        <v>66</v>
      </c>
      <c r="AA714" s="25">
        <v>38</v>
      </c>
      <c r="AC714" s="25">
        <v>15</v>
      </c>
      <c r="AH714" s="25">
        <v>3572765</v>
      </c>
      <c r="AI714" s="25">
        <v>6027912</v>
      </c>
      <c r="AJ714" s="25" t="s">
        <v>211</v>
      </c>
      <c r="AO714" s="25">
        <v>9</v>
      </c>
      <c r="AP714" s="34">
        <v>42618</v>
      </c>
      <c r="AQ714" s="34">
        <v>42551</v>
      </c>
      <c r="AT714" s="25" t="s">
        <v>15</v>
      </c>
    </row>
    <row r="715" spans="1:50">
      <c r="A715" s="25" t="s">
        <v>12794</v>
      </c>
      <c r="B715" s="25">
        <v>413659</v>
      </c>
      <c r="C715" s="25" t="s">
        <v>3928</v>
      </c>
      <c r="G715" s="25" t="s">
        <v>12795</v>
      </c>
      <c r="H715" s="25" t="s">
        <v>12796</v>
      </c>
      <c r="U715" s="25">
        <v>3012675680</v>
      </c>
      <c r="V715" s="25" t="s">
        <v>4150</v>
      </c>
      <c r="AG715" s="25" t="s">
        <v>12797</v>
      </c>
      <c r="AJ715" s="25" t="s">
        <v>276</v>
      </c>
      <c r="AO715" s="25">
        <v>5</v>
      </c>
      <c r="AP715" s="34">
        <v>42618</v>
      </c>
      <c r="AQ715" s="34">
        <v>42621</v>
      </c>
      <c r="AT715" s="25" t="s">
        <v>15</v>
      </c>
    </row>
    <row r="716" spans="1:50">
      <c r="A716" s="25" t="s">
        <v>12798</v>
      </c>
      <c r="B716" s="25">
        <v>413660</v>
      </c>
      <c r="C716" s="25" t="s">
        <v>3686</v>
      </c>
      <c r="G716" s="25" t="s">
        <v>12799</v>
      </c>
      <c r="H716" s="25" t="s">
        <v>2959</v>
      </c>
      <c r="V716" s="25" t="s">
        <v>4150</v>
      </c>
      <c r="AG716" s="25" t="s">
        <v>12800</v>
      </c>
      <c r="AJ716" s="25" t="s">
        <v>91</v>
      </c>
      <c r="AO716" s="25">
        <v>12</v>
      </c>
      <c r="AP716" s="34">
        <v>42618</v>
      </c>
      <c r="AQ716" s="34">
        <v>42670</v>
      </c>
      <c r="AT716" s="25" t="s">
        <v>15</v>
      </c>
    </row>
    <row r="717" spans="1:50">
      <c r="A717" s="42" t="s">
        <v>12801</v>
      </c>
      <c r="B717" s="25" t="s">
        <v>12802</v>
      </c>
      <c r="C717" s="25" t="s">
        <v>3686</v>
      </c>
      <c r="F717" s="25" t="s">
        <v>12539</v>
      </c>
      <c r="G717" s="25" t="s">
        <v>12540</v>
      </c>
      <c r="H717" s="25" t="s">
        <v>3050</v>
      </c>
      <c r="R717" s="25" t="s">
        <v>2718</v>
      </c>
      <c r="S717" s="25" t="s">
        <v>2718</v>
      </c>
      <c r="T717" s="25" t="s">
        <v>2718</v>
      </c>
      <c r="U717" s="25">
        <v>3394072</v>
      </c>
      <c r="V717" s="25" t="s">
        <v>12541</v>
      </c>
      <c r="AG717" s="25" t="s">
        <v>12542</v>
      </c>
      <c r="AH717" s="25" t="s">
        <v>12543</v>
      </c>
      <c r="AI717" s="25">
        <v>3862099</v>
      </c>
      <c r="AJ717" s="25" t="s">
        <v>363</v>
      </c>
      <c r="AK717" s="25" t="s">
        <v>363</v>
      </c>
      <c r="AO717" s="25">
        <v>13</v>
      </c>
      <c r="AP717" s="34">
        <v>42606</v>
      </c>
      <c r="AQ717" s="34">
        <v>42606</v>
      </c>
      <c r="AS717" s="25" t="s">
        <v>366</v>
      </c>
      <c r="AT717" s="25" t="s">
        <v>15</v>
      </c>
      <c r="AV717" s="38"/>
      <c r="AX717" s="38"/>
    </row>
    <row r="718" spans="1:50">
      <c r="A718" s="25" t="s">
        <v>12803</v>
      </c>
      <c r="B718" s="25">
        <v>413882</v>
      </c>
      <c r="C718" s="25" t="s">
        <v>94</v>
      </c>
      <c r="G718" s="25" t="s">
        <v>12804</v>
      </c>
      <c r="H718" s="25" t="s">
        <v>10249</v>
      </c>
      <c r="V718" s="25" t="s">
        <v>12805</v>
      </c>
      <c r="AG718" s="25" t="s">
        <v>12064</v>
      </c>
      <c r="AH718" s="25">
        <v>39443783</v>
      </c>
      <c r="AI718" s="25">
        <v>3105429116</v>
      </c>
      <c r="AJ718" s="25" t="s">
        <v>998</v>
      </c>
      <c r="AK718" s="25" t="s">
        <v>998</v>
      </c>
      <c r="AO718" s="25">
        <v>13</v>
      </c>
      <c r="AP718" s="34">
        <v>42619</v>
      </c>
      <c r="AQ718" s="34">
        <v>42668</v>
      </c>
      <c r="AT718" s="25" t="s">
        <v>15</v>
      </c>
    </row>
    <row r="719" spans="1:50">
      <c r="A719" s="25" t="s">
        <v>12806</v>
      </c>
      <c r="B719" s="25" t="s">
        <v>12807</v>
      </c>
      <c r="C719" s="25" t="s">
        <v>3591</v>
      </c>
      <c r="G719" s="25" t="s">
        <v>12808</v>
      </c>
      <c r="H719" s="25" t="s">
        <v>12809</v>
      </c>
      <c r="S719" s="25" t="s">
        <v>10052</v>
      </c>
      <c r="T719" s="25">
        <v>39450539</v>
      </c>
      <c r="U719" s="25">
        <v>3015904242</v>
      </c>
      <c r="V719" s="25" t="s">
        <v>12810</v>
      </c>
      <c r="AG719" s="25" t="s">
        <v>11604</v>
      </c>
      <c r="AJ719" s="25" t="s">
        <v>91</v>
      </c>
      <c r="AO719" s="25">
        <v>12</v>
      </c>
      <c r="AP719" s="34">
        <v>42619</v>
      </c>
      <c r="AT719" s="25" t="s">
        <v>15</v>
      </c>
    </row>
    <row r="720" spans="1:50">
      <c r="A720" s="25" t="s">
        <v>12811</v>
      </c>
      <c r="B720" s="25">
        <v>413886</v>
      </c>
      <c r="D720" s="25" t="s">
        <v>286</v>
      </c>
      <c r="G720" s="25" t="s">
        <v>12812</v>
      </c>
      <c r="H720" s="25" t="s">
        <v>3870</v>
      </c>
      <c r="V720" s="25" t="s">
        <v>12813</v>
      </c>
      <c r="W720" s="25" t="s">
        <v>80</v>
      </c>
      <c r="X720" s="25">
        <v>25</v>
      </c>
      <c r="Y720" s="25" t="s">
        <v>3426</v>
      </c>
      <c r="Z720" s="25" t="s">
        <v>66</v>
      </c>
      <c r="AA720" s="25">
        <v>45</v>
      </c>
      <c r="AC720" s="25">
        <v>15</v>
      </c>
      <c r="AJ720" s="25" t="s">
        <v>404</v>
      </c>
      <c r="AO720" s="25">
        <v>2</v>
      </c>
      <c r="AP720" s="34">
        <v>42619</v>
      </c>
      <c r="AQ720" s="34">
        <v>42619</v>
      </c>
      <c r="AT720" s="25" t="s">
        <v>15</v>
      </c>
    </row>
    <row r="721" spans="1:47">
      <c r="A721" s="25" t="s">
        <v>12814</v>
      </c>
      <c r="B721" s="25">
        <v>413885</v>
      </c>
      <c r="G721" s="25" t="s">
        <v>12815</v>
      </c>
      <c r="H721" s="25" t="s">
        <v>3870</v>
      </c>
      <c r="V721" s="25" t="s">
        <v>12816</v>
      </c>
      <c r="W721" s="25" t="s">
        <v>12733</v>
      </c>
      <c r="X721" s="25">
        <v>48</v>
      </c>
      <c r="AA721" s="25">
        <v>49</v>
      </c>
      <c r="AB721" s="25" t="s">
        <v>2706</v>
      </c>
      <c r="AC721" s="25">
        <v>26</v>
      </c>
      <c r="AD721" s="25" t="s">
        <v>66</v>
      </c>
      <c r="AJ721" s="25" t="s">
        <v>1696</v>
      </c>
      <c r="AO721" s="25">
        <v>8</v>
      </c>
      <c r="AP721" s="34">
        <v>42619</v>
      </c>
      <c r="AQ721" s="34">
        <v>42661</v>
      </c>
      <c r="AT721" s="25" t="s">
        <v>15</v>
      </c>
    </row>
    <row r="722" spans="1:47">
      <c r="A722" s="25" t="s">
        <v>12817</v>
      </c>
      <c r="B722" s="25">
        <v>413754</v>
      </c>
      <c r="D722" s="25" t="s">
        <v>286</v>
      </c>
      <c r="G722" s="25" t="s">
        <v>12818</v>
      </c>
      <c r="H722" s="25" t="s">
        <v>2959</v>
      </c>
      <c r="V722" s="25" t="s">
        <v>12819</v>
      </c>
      <c r="W722" s="25" t="s">
        <v>80</v>
      </c>
      <c r="X722" s="25">
        <v>36</v>
      </c>
      <c r="Z722" s="25" t="s">
        <v>66</v>
      </c>
      <c r="AA722" s="25">
        <v>22</v>
      </c>
      <c r="AC722" s="25">
        <v>5</v>
      </c>
      <c r="AF722" s="25" t="s">
        <v>8082</v>
      </c>
      <c r="AJ722" s="25" t="s">
        <v>397</v>
      </c>
      <c r="AO722" s="25">
        <v>5</v>
      </c>
      <c r="AP722" s="34">
        <v>42619</v>
      </c>
      <c r="AQ722" s="34">
        <v>42625</v>
      </c>
      <c r="AT722" s="25" t="s">
        <v>15</v>
      </c>
    </row>
    <row r="723" spans="1:47">
      <c r="A723" s="25" t="s">
        <v>12820</v>
      </c>
      <c r="B723" s="25" t="s">
        <v>12821</v>
      </c>
      <c r="C723" s="25" t="s">
        <v>3686</v>
      </c>
      <c r="F723" s="25" t="s">
        <v>12822</v>
      </c>
      <c r="G723" s="25" t="s">
        <v>12823</v>
      </c>
      <c r="H723" s="25" t="s">
        <v>5902</v>
      </c>
      <c r="V723" s="25" t="s">
        <v>12824</v>
      </c>
      <c r="AG723" s="25" t="s">
        <v>11159</v>
      </c>
      <c r="AJ723" s="25" t="s">
        <v>91</v>
      </c>
      <c r="AO723" s="25">
        <v>12</v>
      </c>
      <c r="AP723" s="34">
        <v>42619</v>
      </c>
      <c r="AQ723" s="34">
        <v>42703</v>
      </c>
      <c r="AS723" s="25" t="s">
        <v>366</v>
      </c>
      <c r="AT723" s="25" t="s">
        <v>15</v>
      </c>
      <c r="AU723" s="25" t="s">
        <v>9411</v>
      </c>
    </row>
    <row r="724" spans="1:47">
      <c r="A724" s="25" t="s">
        <v>12825</v>
      </c>
      <c r="B724" s="25">
        <v>413568</v>
      </c>
      <c r="D724" s="25" t="s">
        <v>101</v>
      </c>
      <c r="G724" s="25" t="s">
        <v>12826</v>
      </c>
      <c r="H724" s="25" t="s">
        <v>2959</v>
      </c>
      <c r="U724" s="25">
        <v>31165701226</v>
      </c>
      <c r="V724" s="25" t="s">
        <v>2959</v>
      </c>
      <c r="W724" s="25" t="s">
        <v>12733</v>
      </c>
      <c r="X724" s="25">
        <v>45</v>
      </c>
      <c r="AA724" s="25">
        <v>39</v>
      </c>
      <c r="AB724" s="25" t="s">
        <v>2706</v>
      </c>
      <c r="AC724" s="25">
        <v>5</v>
      </c>
      <c r="AJ724" s="25" t="s">
        <v>3530</v>
      </c>
      <c r="AO724" s="25">
        <v>8</v>
      </c>
      <c r="AP724" s="34">
        <v>42619</v>
      </c>
      <c r="AQ724" s="34">
        <v>42646</v>
      </c>
      <c r="AT724" s="25" t="s">
        <v>15</v>
      </c>
    </row>
    <row r="725" spans="1:47">
      <c r="A725" s="25" t="s">
        <v>12827</v>
      </c>
      <c r="B725" s="25">
        <v>414004</v>
      </c>
      <c r="D725" s="25" t="s">
        <v>101</v>
      </c>
      <c r="G725" s="25" t="s">
        <v>12828</v>
      </c>
      <c r="H725" s="25" t="s">
        <v>12829</v>
      </c>
      <c r="I725" s="25" t="s">
        <v>63</v>
      </c>
      <c r="J725" s="25">
        <v>27</v>
      </c>
      <c r="K725" s="25" t="s">
        <v>83</v>
      </c>
      <c r="M725" s="25">
        <v>41</v>
      </c>
      <c r="O725" s="25">
        <v>95</v>
      </c>
      <c r="P725" s="25" t="s">
        <v>3362</v>
      </c>
      <c r="T725" s="25">
        <v>43739705</v>
      </c>
      <c r="U725" s="25" t="s">
        <v>12830</v>
      </c>
      <c r="V725" s="25" t="s">
        <v>2959</v>
      </c>
      <c r="AJ725" s="25" t="s">
        <v>3937</v>
      </c>
      <c r="AO725" s="25">
        <v>6</v>
      </c>
      <c r="AP725" s="34">
        <v>42619</v>
      </c>
      <c r="AQ725" s="34">
        <v>42628</v>
      </c>
      <c r="AT725" s="25" t="s">
        <v>15</v>
      </c>
    </row>
    <row r="726" spans="1:47">
      <c r="A726" s="25" t="s">
        <v>12831</v>
      </c>
      <c r="B726" s="25">
        <v>413883</v>
      </c>
      <c r="C726" s="25" t="s">
        <v>3591</v>
      </c>
      <c r="G726" s="25" t="s">
        <v>12832</v>
      </c>
      <c r="H726" s="25" t="s">
        <v>12833</v>
      </c>
      <c r="I726" s="25" t="s">
        <v>11350</v>
      </c>
      <c r="J726" s="25">
        <v>36</v>
      </c>
      <c r="K726" s="25" t="s">
        <v>12834</v>
      </c>
      <c r="L726" s="25" t="s">
        <v>66</v>
      </c>
      <c r="M726" s="25">
        <v>24</v>
      </c>
      <c r="O726" s="25">
        <v>120</v>
      </c>
      <c r="T726" s="25">
        <v>70546385</v>
      </c>
      <c r="U726" s="25">
        <v>3122589642</v>
      </c>
      <c r="V726" s="25" t="s">
        <v>12835</v>
      </c>
      <c r="W726" s="25" t="s">
        <v>80</v>
      </c>
      <c r="X726" s="25">
        <v>36</v>
      </c>
      <c r="Y726" s="25" t="s">
        <v>12834</v>
      </c>
      <c r="Z726" s="25" t="s">
        <v>66</v>
      </c>
      <c r="AA726" s="25">
        <v>24</v>
      </c>
      <c r="AC726" s="25">
        <v>120</v>
      </c>
      <c r="AI726" s="25">
        <v>3117250445</v>
      </c>
      <c r="AJ726" s="25" t="s">
        <v>347</v>
      </c>
      <c r="AO726" s="25">
        <v>10</v>
      </c>
      <c r="AP726" s="34">
        <v>42619</v>
      </c>
      <c r="AQ726" s="34">
        <v>42639</v>
      </c>
      <c r="AT726" s="25" t="s">
        <v>15</v>
      </c>
    </row>
    <row r="727" spans="1:47" ht="15.75" customHeight="1">
      <c r="A727" s="25" t="s">
        <v>12836</v>
      </c>
      <c r="B727" s="25">
        <v>414734</v>
      </c>
      <c r="C727" s="25" t="s">
        <v>3686</v>
      </c>
      <c r="G727" s="25" t="s">
        <v>12837</v>
      </c>
      <c r="H727" s="25" t="s">
        <v>12838</v>
      </c>
      <c r="I727" s="25" t="s">
        <v>80</v>
      </c>
      <c r="J727" s="25">
        <v>27</v>
      </c>
      <c r="K727" s="25" t="s">
        <v>12834</v>
      </c>
      <c r="L727" s="25" t="s">
        <v>66</v>
      </c>
      <c r="M727" s="25">
        <v>27</v>
      </c>
      <c r="N727" s="25" t="s">
        <v>3426</v>
      </c>
      <c r="O727" s="25">
        <v>150</v>
      </c>
      <c r="V727" s="25" t="s">
        <v>4150</v>
      </c>
      <c r="AJ727" s="25" t="s">
        <v>99</v>
      </c>
      <c r="AO727" s="25">
        <v>4</v>
      </c>
      <c r="AP727" s="34">
        <v>42622</v>
      </c>
      <c r="AQ727" s="34">
        <v>42642</v>
      </c>
      <c r="AT727" s="25" t="s">
        <v>15</v>
      </c>
    </row>
    <row r="728" spans="1:47">
      <c r="A728" s="25" t="s">
        <v>12839</v>
      </c>
      <c r="B728" s="25">
        <v>414735</v>
      </c>
      <c r="C728" s="25" t="s">
        <v>94</v>
      </c>
      <c r="G728" s="25" t="s">
        <v>12840</v>
      </c>
      <c r="H728" s="25" t="s">
        <v>12841</v>
      </c>
      <c r="I728" s="25" t="s">
        <v>80</v>
      </c>
      <c r="J728" s="25">
        <v>27</v>
      </c>
      <c r="K728" s="25" t="s">
        <v>12834</v>
      </c>
      <c r="L728" s="25" t="s">
        <v>66</v>
      </c>
      <c r="M728" s="25">
        <v>27</v>
      </c>
      <c r="N728" s="25" t="s">
        <v>3426</v>
      </c>
      <c r="O728" s="25">
        <v>150</v>
      </c>
      <c r="V728" s="25" t="s">
        <v>12842</v>
      </c>
      <c r="W728" s="25" t="s">
        <v>80</v>
      </c>
      <c r="X728" s="25">
        <v>27</v>
      </c>
      <c r="Y728" s="25" t="s">
        <v>12834</v>
      </c>
      <c r="Z728" s="25" t="s">
        <v>3362</v>
      </c>
      <c r="AA728" s="25">
        <v>27</v>
      </c>
      <c r="AB728" s="25" t="s">
        <v>3426</v>
      </c>
      <c r="AC728" s="25">
        <v>150</v>
      </c>
      <c r="AJ728" s="25" t="s">
        <v>99</v>
      </c>
      <c r="AO728" s="25">
        <v>4</v>
      </c>
      <c r="AP728" s="34">
        <v>42622</v>
      </c>
      <c r="AQ728" s="34">
        <v>42640</v>
      </c>
      <c r="AT728" s="25" t="s">
        <v>15</v>
      </c>
    </row>
    <row r="729" spans="1:47">
      <c r="A729" s="25" t="s">
        <v>12843</v>
      </c>
      <c r="B729" s="25">
        <v>414005</v>
      </c>
      <c r="C729" s="25" t="s">
        <v>94</v>
      </c>
      <c r="G729" s="25" t="s">
        <v>12844</v>
      </c>
      <c r="H729" s="25" t="s">
        <v>12845</v>
      </c>
      <c r="I729" s="25" t="s">
        <v>80</v>
      </c>
      <c r="J729" s="25">
        <v>36</v>
      </c>
      <c r="L729" s="25" t="s">
        <v>3362</v>
      </c>
      <c r="M729" s="25">
        <v>24</v>
      </c>
      <c r="O729" s="25">
        <v>6</v>
      </c>
      <c r="R729" s="25" t="s">
        <v>12846</v>
      </c>
      <c r="V729" s="25" t="s">
        <v>12847</v>
      </c>
      <c r="W729" s="25" t="s">
        <v>80</v>
      </c>
      <c r="X729" s="25">
        <v>36</v>
      </c>
      <c r="Z729" s="25" t="s">
        <v>66</v>
      </c>
      <c r="AA729" s="25">
        <v>24</v>
      </c>
      <c r="AG729" s="25" t="s">
        <v>8061</v>
      </c>
      <c r="AJ729" s="25" t="s">
        <v>397</v>
      </c>
      <c r="AO729" s="25">
        <v>5</v>
      </c>
      <c r="AP729" s="34">
        <v>42622</v>
      </c>
      <c r="AQ729" s="34">
        <v>42639</v>
      </c>
      <c r="AT729" s="25" t="s">
        <v>15</v>
      </c>
    </row>
    <row r="730" spans="1:47">
      <c r="A730" s="25" t="s">
        <v>12848</v>
      </c>
      <c r="B730" s="25">
        <v>414656</v>
      </c>
      <c r="C730" s="25" t="s">
        <v>94</v>
      </c>
      <c r="G730" s="25" t="s">
        <v>12849</v>
      </c>
      <c r="H730" s="25" t="s">
        <v>2959</v>
      </c>
      <c r="V730" s="25" t="s">
        <v>4150</v>
      </c>
      <c r="W730" s="25" t="s">
        <v>12733</v>
      </c>
      <c r="X730" s="25">
        <v>46</v>
      </c>
      <c r="AA730" s="25">
        <v>25</v>
      </c>
      <c r="AC730" s="25">
        <v>32</v>
      </c>
      <c r="AD730" s="25" t="s">
        <v>3362</v>
      </c>
      <c r="AF730" s="25" t="s">
        <v>12850</v>
      </c>
      <c r="AG730" s="25" t="s">
        <v>12851</v>
      </c>
      <c r="AJ730" s="25" t="s">
        <v>374</v>
      </c>
      <c r="AO730" s="25">
        <v>4</v>
      </c>
      <c r="AP730" s="34">
        <v>42622</v>
      </c>
      <c r="AQ730" s="34">
        <v>42646</v>
      </c>
      <c r="AT730" s="25" t="s">
        <v>15</v>
      </c>
    </row>
    <row r="731" spans="1:47">
      <c r="A731" s="25" t="s">
        <v>12852</v>
      </c>
      <c r="B731" s="25">
        <v>412841</v>
      </c>
      <c r="C731" s="25" t="s">
        <v>3686</v>
      </c>
      <c r="G731" s="25" t="s">
        <v>12853</v>
      </c>
      <c r="H731" s="25" t="s">
        <v>3366</v>
      </c>
      <c r="V731" s="25" t="s">
        <v>12854</v>
      </c>
      <c r="AG731" s="25" t="s">
        <v>12855</v>
      </c>
      <c r="AI731" s="25">
        <v>5381029</v>
      </c>
      <c r="AJ731" s="25" t="s">
        <v>91</v>
      </c>
      <c r="AO731" s="25">
        <v>12</v>
      </c>
      <c r="AP731" s="34">
        <v>42622</v>
      </c>
      <c r="AQ731" s="34">
        <v>42603</v>
      </c>
      <c r="AT731" s="25" t="s">
        <v>15</v>
      </c>
    </row>
    <row r="732" spans="1:47">
      <c r="A732" s="25" t="s">
        <v>12856</v>
      </c>
      <c r="B732" s="25">
        <v>413539</v>
      </c>
      <c r="C732" s="25" t="s">
        <v>125</v>
      </c>
      <c r="D732" s="25" t="s">
        <v>286</v>
      </c>
      <c r="E732" s="25">
        <v>10</v>
      </c>
      <c r="G732" s="25" t="s">
        <v>12857</v>
      </c>
      <c r="H732" s="25" t="s">
        <v>3366</v>
      </c>
      <c r="V732" s="25" t="s">
        <v>12858</v>
      </c>
      <c r="AG732" s="25" t="s">
        <v>8657</v>
      </c>
      <c r="AH732" s="25">
        <v>98549601</v>
      </c>
      <c r="AI732" s="25">
        <v>3104448616</v>
      </c>
      <c r="AJ732" s="25" t="s">
        <v>91</v>
      </c>
      <c r="AO732" s="25">
        <v>12</v>
      </c>
      <c r="AP732" s="34">
        <v>42622</v>
      </c>
      <c r="AQ732" s="34">
        <v>42614</v>
      </c>
      <c r="AT732" s="25" t="s">
        <v>15</v>
      </c>
    </row>
    <row r="733" spans="1:47">
      <c r="A733" s="25" t="s">
        <v>12859</v>
      </c>
      <c r="B733" s="25">
        <v>147405</v>
      </c>
      <c r="D733" s="25" t="s">
        <v>101</v>
      </c>
      <c r="G733" s="25" t="s">
        <v>12860</v>
      </c>
      <c r="H733" s="25" t="s">
        <v>2959</v>
      </c>
      <c r="I733" s="25" t="s">
        <v>80</v>
      </c>
      <c r="J733" s="25">
        <v>40</v>
      </c>
      <c r="K733" s="25" t="s">
        <v>2706</v>
      </c>
      <c r="L733" s="25" t="s">
        <v>66</v>
      </c>
      <c r="M733" s="25">
        <v>42</v>
      </c>
      <c r="N733" s="25" t="s">
        <v>3354</v>
      </c>
      <c r="S733" s="25" t="s">
        <v>8322</v>
      </c>
      <c r="V733" s="25" t="s">
        <v>2959</v>
      </c>
      <c r="W733" s="25" t="s">
        <v>80</v>
      </c>
      <c r="X733" s="25">
        <v>46</v>
      </c>
      <c r="Y733" s="25" t="s">
        <v>2706</v>
      </c>
      <c r="Z733" s="25" t="s">
        <v>66</v>
      </c>
      <c r="AA733" s="25">
        <v>42</v>
      </c>
      <c r="AB733" s="25" t="s">
        <v>3354</v>
      </c>
      <c r="AJ733" s="25" t="s">
        <v>316</v>
      </c>
      <c r="AO733" s="25">
        <v>7</v>
      </c>
      <c r="AP733" s="34">
        <v>42622</v>
      </c>
      <c r="AQ733" s="34">
        <v>42628</v>
      </c>
      <c r="AT733" s="25" t="s">
        <v>15</v>
      </c>
    </row>
    <row r="734" spans="1:47">
      <c r="A734" s="25" t="s">
        <v>12861</v>
      </c>
      <c r="B734" s="25">
        <v>414185</v>
      </c>
      <c r="D734" s="25" t="s">
        <v>101</v>
      </c>
      <c r="G734" s="25" t="s">
        <v>12862</v>
      </c>
      <c r="H734" s="25" t="s">
        <v>12596</v>
      </c>
      <c r="V734" s="25" t="s">
        <v>12863</v>
      </c>
      <c r="W734" s="25" t="s">
        <v>80</v>
      </c>
      <c r="X734" s="25">
        <v>25</v>
      </c>
      <c r="Y734" s="25" t="s">
        <v>3426</v>
      </c>
      <c r="Z734" s="25" t="s">
        <v>66</v>
      </c>
      <c r="AA734" s="25">
        <v>45</v>
      </c>
      <c r="AC734" s="25">
        <v>15</v>
      </c>
      <c r="AF734" s="25" t="s">
        <v>12864</v>
      </c>
      <c r="AJ734" s="25" t="s">
        <v>404</v>
      </c>
      <c r="AO734" s="25">
        <v>2</v>
      </c>
      <c r="AP734" s="34">
        <v>42622</v>
      </c>
      <c r="AQ734" s="34">
        <v>42619</v>
      </c>
      <c r="AT734" s="25" t="s">
        <v>15</v>
      </c>
    </row>
    <row r="735" spans="1:47">
      <c r="A735" s="25" t="s">
        <v>12865</v>
      </c>
      <c r="B735" s="25">
        <v>414628</v>
      </c>
      <c r="C735" s="25" t="s">
        <v>94</v>
      </c>
      <c r="G735" s="25" t="s">
        <v>12866</v>
      </c>
      <c r="H735" s="25" t="s">
        <v>12867</v>
      </c>
      <c r="I735" s="25" t="s">
        <v>80</v>
      </c>
      <c r="J735" s="25">
        <v>27</v>
      </c>
      <c r="K735" s="25" t="s">
        <v>12834</v>
      </c>
      <c r="L735" s="25" t="s">
        <v>66</v>
      </c>
      <c r="M735" s="25">
        <v>27</v>
      </c>
      <c r="N735" s="25" t="s">
        <v>2706</v>
      </c>
      <c r="O735" s="25">
        <v>80</v>
      </c>
      <c r="U735" s="25">
        <v>3360497</v>
      </c>
      <c r="V735" s="25" t="s">
        <v>12868</v>
      </c>
      <c r="W735" s="25" t="s">
        <v>80</v>
      </c>
      <c r="X735" s="25">
        <v>36</v>
      </c>
      <c r="Z735" s="25" t="s">
        <v>66</v>
      </c>
      <c r="AA735" s="25">
        <v>27</v>
      </c>
      <c r="AB735" s="25" t="s">
        <v>104</v>
      </c>
      <c r="AC735" s="25">
        <v>4</v>
      </c>
      <c r="AF735" s="25" t="s">
        <v>12869</v>
      </c>
      <c r="AI735" s="25">
        <v>3361767</v>
      </c>
      <c r="AJ735" s="25" t="s">
        <v>311</v>
      </c>
      <c r="AO735" s="25">
        <v>5</v>
      </c>
      <c r="AP735" s="34">
        <v>42622</v>
      </c>
      <c r="AQ735" s="34">
        <v>42620</v>
      </c>
      <c r="AT735" s="25" t="s">
        <v>15</v>
      </c>
    </row>
    <row r="736" spans="1:47">
      <c r="A736" s="25" t="s">
        <v>12870</v>
      </c>
      <c r="B736" s="25">
        <v>414562</v>
      </c>
      <c r="D736" s="25" t="s">
        <v>286</v>
      </c>
      <c r="G736" s="25" t="s">
        <v>10211</v>
      </c>
      <c r="H736" s="25" t="s">
        <v>5902</v>
      </c>
      <c r="V736" s="25" t="s">
        <v>12871</v>
      </c>
      <c r="W736" s="25" t="s">
        <v>80</v>
      </c>
      <c r="X736" s="25">
        <v>39</v>
      </c>
      <c r="Z736" s="25" t="s">
        <v>66</v>
      </c>
      <c r="AA736" s="25">
        <v>44</v>
      </c>
      <c r="AB736" s="25" t="s">
        <v>83</v>
      </c>
      <c r="AC736" s="25">
        <v>14</v>
      </c>
      <c r="AJ736" s="25" t="s">
        <v>3530</v>
      </c>
      <c r="AO736" s="25">
        <v>8</v>
      </c>
      <c r="AP736" s="34">
        <v>42622</v>
      </c>
      <c r="AQ736" s="34">
        <v>43723</v>
      </c>
      <c r="AT736" s="25" t="s">
        <v>15</v>
      </c>
    </row>
    <row r="737" spans="1:86">
      <c r="A737" s="25" t="s">
        <v>12872</v>
      </c>
      <c r="B737" s="25" t="s">
        <v>12873</v>
      </c>
      <c r="C737" s="25" t="s">
        <v>3591</v>
      </c>
      <c r="G737" s="25" t="s">
        <v>12874</v>
      </c>
      <c r="H737" s="25" t="s">
        <v>12875</v>
      </c>
      <c r="T737" s="25">
        <v>43440319</v>
      </c>
      <c r="U737" s="25">
        <v>6008011</v>
      </c>
      <c r="V737" s="25" t="s">
        <v>4150</v>
      </c>
      <c r="W737" s="25" t="s">
        <v>12733</v>
      </c>
      <c r="X737" s="25">
        <v>26</v>
      </c>
      <c r="AA737" s="25">
        <v>40</v>
      </c>
      <c r="AB737" s="25" t="s">
        <v>2706</v>
      </c>
      <c r="AC737" s="25">
        <v>120</v>
      </c>
      <c r="AD737" s="25" t="s">
        <v>66</v>
      </c>
      <c r="AJ737" s="25" t="s">
        <v>3675</v>
      </c>
      <c r="AO737" s="25">
        <v>6</v>
      </c>
      <c r="AP737" s="34">
        <v>42622</v>
      </c>
      <c r="AQ737" s="34">
        <v>43724</v>
      </c>
      <c r="AT737" s="25" t="s">
        <v>15</v>
      </c>
    </row>
    <row r="738" spans="1:86">
      <c r="A738" s="25" t="s">
        <v>12876</v>
      </c>
      <c r="B738" s="25" t="s">
        <v>12877</v>
      </c>
      <c r="C738" s="25" t="s">
        <v>3591</v>
      </c>
      <c r="G738" s="25" t="s">
        <v>12878</v>
      </c>
      <c r="H738" s="25" t="s">
        <v>12879</v>
      </c>
      <c r="I738" s="25" t="s">
        <v>80</v>
      </c>
      <c r="J738" s="25">
        <v>39</v>
      </c>
      <c r="L738" s="25" t="s">
        <v>3362</v>
      </c>
      <c r="M738" s="25">
        <v>37</v>
      </c>
      <c r="O738" s="25">
        <v>13</v>
      </c>
      <c r="T738" s="25">
        <v>39213163</v>
      </c>
      <c r="V738" s="25" t="s">
        <v>12880</v>
      </c>
      <c r="W738" s="25" t="s">
        <v>80</v>
      </c>
      <c r="X738" s="25">
        <v>39</v>
      </c>
      <c r="Z738" s="25" t="s">
        <v>66</v>
      </c>
      <c r="AA738" s="25">
        <v>37</v>
      </c>
      <c r="AC738" s="25">
        <v>13</v>
      </c>
      <c r="AF738" s="25" t="s">
        <v>12881</v>
      </c>
      <c r="AJ738" s="25" t="s">
        <v>211</v>
      </c>
      <c r="AO738" s="25">
        <v>9</v>
      </c>
      <c r="AP738" s="34">
        <v>42622</v>
      </c>
      <c r="AQ738" s="34">
        <v>42535</v>
      </c>
      <c r="AT738" s="25" t="s">
        <v>15</v>
      </c>
    </row>
    <row r="739" spans="1:86">
      <c r="A739" s="25" t="s">
        <v>12882</v>
      </c>
      <c r="B739" s="25">
        <v>379051</v>
      </c>
      <c r="C739" s="25" t="s">
        <v>3591</v>
      </c>
      <c r="G739" s="25" t="s">
        <v>12883</v>
      </c>
      <c r="H739" s="25" t="s">
        <v>8395</v>
      </c>
      <c r="I739" s="25" t="s">
        <v>80</v>
      </c>
      <c r="J739" s="25">
        <v>41</v>
      </c>
      <c r="K739" s="25" t="s">
        <v>12884</v>
      </c>
      <c r="M739" s="25">
        <v>29</v>
      </c>
      <c r="N739" s="25" t="s">
        <v>2706</v>
      </c>
      <c r="O739" s="25">
        <v>78</v>
      </c>
      <c r="R739" s="25" t="s">
        <v>12745</v>
      </c>
      <c r="T739" s="25">
        <v>3541185</v>
      </c>
      <c r="U739" s="25">
        <v>2709609</v>
      </c>
      <c r="V739" s="25" t="s">
        <v>4150</v>
      </c>
      <c r="W739" s="25" t="s">
        <v>80</v>
      </c>
      <c r="X739" s="25">
        <v>41</v>
      </c>
      <c r="Y739" s="25" t="s">
        <v>12884</v>
      </c>
      <c r="AA739" s="25">
        <v>29</v>
      </c>
      <c r="AB739" s="25" t="s">
        <v>2706</v>
      </c>
      <c r="AC739" s="25">
        <v>78</v>
      </c>
      <c r="AF739" s="25" t="s">
        <v>12885</v>
      </c>
      <c r="AJ739" s="25" t="s">
        <v>322</v>
      </c>
      <c r="AO739" s="25">
        <v>6</v>
      </c>
      <c r="AP739" s="34">
        <v>42622</v>
      </c>
      <c r="AQ739" s="34">
        <v>42475</v>
      </c>
      <c r="AT739" s="25" t="s">
        <v>15</v>
      </c>
    </row>
    <row r="740" spans="1:86">
      <c r="A740" s="25" t="s">
        <v>12886</v>
      </c>
      <c r="B740" s="25">
        <v>414338</v>
      </c>
      <c r="C740" s="25" t="s">
        <v>3591</v>
      </c>
      <c r="G740" s="25" t="s">
        <v>12887</v>
      </c>
      <c r="H740" s="25" t="s">
        <v>3870</v>
      </c>
      <c r="I740" s="25" t="s">
        <v>63</v>
      </c>
      <c r="J740" s="25">
        <v>42</v>
      </c>
      <c r="K740" s="25" t="s">
        <v>3354</v>
      </c>
      <c r="M740" s="25">
        <v>48</v>
      </c>
      <c r="N740" s="25" t="s">
        <v>3426</v>
      </c>
      <c r="O740" s="25">
        <v>97</v>
      </c>
      <c r="P740" s="25" t="s">
        <v>66</v>
      </c>
      <c r="V740" s="25" t="s">
        <v>4150</v>
      </c>
      <c r="W740" s="25" t="s">
        <v>12733</v>
      </c>
      <c r="X740" s="25">
        <v>42</v>
      </c>
      <c r="Y740" s="25" t="s">
        <v>3354</v>
      </c>
      <c r="AA740" s="25">
        <v>48</v>
      </c>
      <c r="AB740" s="25" t="s">
        <v>3426</v>
      </c>
      <c r="AC740" s="25">
        <v>97</v>
      </c>
      <c r="AD740" s="25" t="s">
        <v>66</v>
      </c>
      <c r="AJ740" s="25" t="s">
        <v>225</v>
      </c>
      <c r="AO740" s="25">
        <v>7</v>
      </c>
      <c r="AP740" s="34">
        <v>42622</v>
      </c>
      <c r="AQ740" s="34">
        <v>42634</v>
      </c>
      <c r="AT740" s="25" t="s">
        <v>15</v>
      </c>
    </row>
    <row r="741" spans="1:86">
      <c r="A741" s="25" t="s">
        <v>12888</v>
      </c>
      <c r="B741" s="25">
        <v>414563</v>
      </c>
      <c r="D741" s="25" t="s">
        <v>286</v>
      </c>
      <c r="G741" s="25" t="s">
        <v>10211</v>
      </c>
      <c r="H741" s="25" t="s">
        <v>3870</v>
      </c>
      <c r="V741" s="25" t="s">
        <v>12889</v>
      </c>
      <c r="W741" s="25" t="s">
        <v>12733</v>
      </c>
      <c r="X741" s="25">
        <v>43</v>
      </c>
      <c r="AA741" s="25">
        <v>38</v>
      </c>
      <c r="AB741" s="25" t="s">
        <v>3354</v>
      </c>
      <c r="AC741" s="25">
        <v>55</v>
      </c>
      <c r="AD741" s="25" t="s">
        <v>66</v>
      </c>
      <c r="AF741" s="25" t="s">
        <v>12885</v>
      </c>
      <c r="AJ741" s="25" t="s">
        <v>147</v>
      </c>
      <c r="AO741" s="25">
        <v>9</v>
      </c>
      <c r="AP741" s="34">
        <v>42622</v>
      </c>
      <c r="AQ741" s="34">
        <v>42620</v>
      </c>
      <c r="AT741" s="25" t="s">
        <v>15</v>
      </c>
    </row>
    <row r="742" spans="1:86">
      <c r="A742" s="25" t="s">
        <v>12890</v>
      </c>
      <c r="B742" s="25">
        <v>414527</v>
      </c>
      <c r="D742" s="25" t="s">
        <v>101</v>
      </c>
      <c r="G742" s="25" t="s">
        <v>12891</v>
      </c>
      <c r="H742" s="25" t="s">
        <v>12892</v>
      </c>
      <c r="V742" s="25" t="s">
        <v>4150</v>
      </c>
      <c r="W742" s="25" t="s">
        <v>146</v>
      </c>
      <c r="X742" s="25">
        <v>33</v>
      </c>
      <c r="Y742" s="25" t="s">
        <v>3354</v>
      </c>
      <c r="Z742" s="25" t="s">
        <v>66</v>
      </c>
      <c r="AA742" s="25">
        <v>32</v>
      </c>
      <c r="AB742" s="25" t="s">
        <v>12834</v>
      </c>
      <c r="AC742" s="25">
        <v>58</v>
      </c>
      <c r="AF742" s="25" t="s">
        <v>12893</v>
      </c>
      <c r="AJ742" s="25" t="s">
        <v>496</v>
      </c>
      <c r="AO742" s="25">
        <v>9</v>
      </c>
      <c r="AP742" s="34">
        <v>42622</v>
      </c>
      <c r="AQ742" s="34">
        <v>42637</v>
      </c>
      <c r="AT742" s="25" t="s">
        <v>15</v>
      </c>
    </row>
    <row r="743" spans="1:86">
      <c r="A743" s="25" t="s">
        <v>12894</v>
      </c>
      <c r="B743" s="25" t="s">
        <v>12895</v>
      </c>
      <c r="C743" s="25" t="s">
        <v>3538</v>
      </c>
      <c r="G743" s="25" t="s">
        <v>12896</v>
      </c>
      <c r="H743" s="25" t="s">
        <v>5902</v>
      </c>
      <c r="V743" s="25" t="s">
        <v>12897</v>
      </c>
      <c r="W743" s="25" t="s">
        <v>80</v>
      </c>
      <c r="X743" s="25">
        <v>40</v>
      </c>
      <c r="Z743" s="25" t="s">
        <v>66</v>
      </c>
      <c r="AA743" s="25">
        <v>24</v>
      </c>
      <c r="AB743" s="25" t="s">
        <v>12765</v>
      </c>
      <c r="AC743" s="25">
        <v>79</v>
      </c>
      <c r="AJ743" s="25" t="s">
        <v>74</v>
      </c>
      <c r="AO743" s="25">
        <v>6</v>
      </c>
      <c r="AP743" s="34">
        <v>42622</v>
      </c>
      <c r="AQ743" s="34">
        <v>42618</v>
      </c>
      <c r="AT743" s="25" t="s">
        <v>15</v>
      </c>
    </row>
    <row r="744" spans="1:86">
      <c r="A744" s="25" t="s">
        <v>12898</v>
      </c>
      <c r="B744" s="25">
        <v>390445</v>
      </c>
      <c r="C744" s="25" t="s">
        <v>94</v>
      </c>
      <c r="G744" s="25" t="s">
        <v>12899</v>
      </c>
      <c r="H744" s="25" t="s">
        <v>12900</v>
      </c>
      <c r="U744" s="25">
        <v>3566138</v>
      </c>
      <c r="V744" s="25" t="s">
        <v>4150</v>
      </c>
      <c r="W744" s="25" t="s">
        <v>80</v>
      </c>
      <c r="X744" s="25">
        <v>27</v>
      </c>
      <c r="Z744" s="25" t="s">
        <v>66</v>
      </c>
      <c r="AA744" s="25">
        <v>27</v>
      </c>
      <c r="AB744" s="25" t="s">
        <v>12834</v>
      </c>
      <c r="AC744" s="25">
        <v>5</v>
      </c>
      <c r="AG744" s="25" t="s">
        <v>12901</v>
      </c>
      <c r="AJ744" s="25" t="s">
        <v>99</v>
      </c>
      <c r="AO744" s="25">
        <v>4</v>
      </c>
      <c r="AP744" s="34">
        <v>42622</v>
      </c>
      <c r="AQ744" s="34">
        <v>42523</v>
      </c>
      <c r="AT744" s="25" t="s">
        <v>15</v>
      </c>
    </row>
    <row r="745" spans="1:86">
      <c r="A745" s="25" t="s">
        <v>12902</v>
      </c>
      <c r="B745" s="25">
        <v>414989</v>
      </c>
      <c r="C745" s="25" t="s">
        <v>172</v>
      </c>
      <c r="G745" s="25" t="s">
        <v>12903</v>
      </c>
      <c r="H745" s="25" t="s">
        <v>2959</v>
      </c>
      <c r="V745" s="25" t="s">
        <v>2959</v>
      </c>
      <c r="W745" s="25" t="s">
        <v>80</v>
      </c>
      <c r="X745" s="25">
        <v>46</v>
      </c>
      <c r="Y745" s="25" t="s">
        <v>81</v>
      </c>
      <c r="Z745" s="25" t="s">
        <v>66</v>
      </c>
      <c r="AA745" s="25">
        <v>39</v>
      </c>
      <c r="AB745" s="25" t="s">
        <v>170</v>
      </c>
      <c r="AJ745" s="25" t="s">
        <v>3626</v>
      </c>
      <c r="AO745" s="25">
        <v>7</v>
      </c>
      <c r="AP745" s="34">
        <v>42625</v>
      </c>
      <c r="AQ745" s="34">
        <v>42643</v>
      </c>
      <c r="AT745" s="25" t="s">
        <v>15</v>
      </c>
    </row>
    <row r="746" spans="1:86">
      <c r="A746" s="25" t="s">
        <v>12904</v>
      </c>
      <c r="B746" s="25">
        <v>408981</v>
      </c>
      <c r="C746" s="25" t="s">
        <v>3686</v>
      </c>
      <c r="G746" s="25" t="s">
        <v>12905</v>
      </c>
      <c r="H746" s="25" t="s">
        <v>12906</v>
      </c>
      <c r="I746" s="25" t="s">
        <v>11350</v>
      </c>
      <c r="J746" s="25">
        <v>36</v>
      </c>
      <c r="M746" s="25">
        <v>22</v>
      </c>
      <c r="O746" s="25">
        <v>5</v>
      </c>
      <c r="T746" s="25">
        <v>42894535</v>
      </c>
      <c r="U746" s="25">
        <v>3192703536</v>
      </c>
      <c r="V746" s="25" t="s">
        <v>12907</v>
      </c>
      <c r="W746" s="25" t="s">
        <v>80</v>
      </c>
      <c r="X746" s="25">
        <v>36</v>
      </c>
      <c r="AA746" s="25">
        <v>22</v>
      </c>
      <c r="AC746" s="25">
        <v>5</v>
      </c>
      <c r="AF746" s="25" t="s">
        <v>12908</v>
      </c>
      <c r="AJ746" s="25" t="s">
        <v>397</v>
      </c>
      <c r="AO746" s="25">
        <v>5</v>
      </c>
      <c r="AP746" s="34">
        <v>42625</v>
      </c>
      <c r="AQ746" s="34">
        <v>42599</v>
      </c>
      <c r="AT746" s="25" t="s">
        <v>15</v>
      </c>
    </row>
    <row r="747" spans="1:86">
      <c r="A747" s="25" t="s">
        <v>12909</v>
      </c>
      <c r="B747" s="25">
        <v>383946</v>
      </c>
      <c r="C747" s="25" t="s">
        <v>3928</v>
      </c>
      <c r="G747" s="25" t="s">
        <v>12910</v>
      </c>
      <c r="H747" s="25" t="s">
        <v>3366</v>
      </c>
      <c r="V747" s="25" t="s">
        <v>12911</v>
      </c>
      <c r="W747" s="25" t="s">
        <v>12733</v>
      </c>
      <c r="X747" s="25">
        <v>27</v>
      </c>
      <c r="Y747" s="25" t="s">
        <v>170</v>
      </c>
      <c r="AA747" s="25">
        <v>34</v>
      </c>
      <c r="AB747" s="25" t="s">
        <v>136</v>
      </c>
      <c r="AC747" s="25">
        <v>145</v>
      </c>
      <c r="AD747" s="25" t="s">
        <v>66</v>
      </c>
      <c r="AJ747" s="25" t="s">
        <v>635</v>
      </c>
      <c r="AO747" s="25">
        <v>3</v>
      </c>
      <c r="AP747" s="34">
        <v>42625</v>
      </c>
      <c r="AQ747" s="34">
        <v>42507</v>
      </c>
      <c r="AT747" s="25" t="s">
        <v>15</v>
      </c>
    </row>
    <row r="748" spans="1:86">
      <c r="A748" s="25" t="s">
        <v>12912</v>
      </c>
      <c r="B748" s="25">
        <v>125267</v>
      </c>
      <c r="C748" s="25" t="s">
        <v>94</v>
      </c>
      <c r="G748" s="25" t="s">
        <v>12913</v>
      </c>
      <c r="H748" s="25" t="s">
        <v>2959</v>
      </c>
      <c r="S748" s="25" t="s">
        <v>12914</v>
      </c>
      <c r="V748" s="25" t="s">
        <v>12915</v>
      </c>
      <c r="AG748" s="25" t="s">
        <v>12916</v>
      </c>
      <c r="AJ748" s="25" t="s">
        <v>91</v>
      </c>
      <c r="AO748" s="25">
        <v>12</v>
      </c>
      <c r="AP748" s="34">
        <v>42625</v>
      </c>
      <c r="AQ748" s="34">
        <v>42659</v>
      </c>
      <c r="AT748" s="25" t="s">
        <v>15</v>
      </c>
    </row>
    <row r="749" spans="1:86">
      <c r="A749" s="25" t="s">
        <v>12917</v>
      </c>
      <c r="B749" s="25">
        <v>383514</v>
      </c>
      <c r="C749" s="25" t="s">
        <v>3928</v>
      </c>
      <c r="G749" s="25" t="s">
        <v>12918</v>
      </c>
      <c r="H749" s="25" t="s">
        <v>3366</v>
      </c>
      <c r="V749" s="25" t="s">
        <v>12919</v>
      </c>
      <c r="AG749" s="25" t="s">
        <v>12920</v>
      </c>
      <c r="AJ749" s="25" t="s">
        <v>91</v>
      </c>
      <c r="AO749" s="25">
        <v>12</v>
      </c>
      <c r="AP749" s="34">
        <v>42625</v>
      </c>
      <c r="AQ749" s="34">
        <v>42653</v>
      </c>
      <c r="AT749" s="25" t="s">
        <v>15</v>
      </c>
    </row>
    <row r="750" spans="1:86">
      <c r="A750" s="25" t="s">
        <v>12921</v>
      </c>
      <c r="B750" s="25" t="s">
        <v>12922</v>
      </c>
      <c r="C750" s="25" t="s">
        <v>3686</v>
      </c>
      <c r="G750" s="25" t="s">
        <v>12923</v>
      </c>
      <c r="H750" s="25" t="s">
        <v>11754</v>
      </c>
      <c r="V750" s="25" t="s">
        <v>12924</v>
      </c>
      <c r="W750" s="25" t="s">
        <v>80</v>
      </c>
      <c r="X750" s="25">
        <v>37</v>
      </c>
      <c r="Y750" s="25" t="s">
        <v>2706</v>
      </c>
      <c r="Z750" s="25" t="s">
        <v>66</v>
      </c>
      <c r="AA750" s="25">
        <v>27</v>
      </c>
      <c r="AB750" s="25" t="s">
        <v>3354</v>
      </c>
      <c r="AC750" s="25">
        <v>45</v>
      </c>
      <c r="AJ750" s="25" t="s">
        <v>276</v>
      </c>
      <c r="AO750" s="25">
        <v>5</v>
      </c>
      <c r="AP750" s="34">
        <v>42625</v>
      </c>
      <c r="AQ750" s="34">
        <v>42634</v>
      </c>
      <c r="AT750" s="25" t="s">
        <v>15</v>
      </c>
    </row>
    <row r="751" spans="1:86">
      <c r="A751" s="25" t="s">
        <v>12925</v>
      </c>
      <c r="B751" s="25" t="s">
        <v>12926</v>
      </c>
      <c r="G751" s="37" t="s">
        <v>12927</v>
      </c>
      <c r="H751" s="25" t="s">
        <v>11754</v>
      </c>
      <c r="V751" s="25" t="s">
        <v>12928</v>
      </c>
      <c r="W751" s="25" t="s">
        <v>12733</v>
      </c>
      <c r="X751" s="25">
        <v>43</v>
      </c>
      <c r="Y751" s="25" t="s">
        <v>83</v>
      </c>
      <c r="AA751" s="25">
        <v>46</v>
      </c>
      <c r="AB751" s="25" t="s">
        <v>83</v>
      </c>
      <c r="AC751" s="25">
        <v>40</v>
      </c>
      <c r="AD751" s="25" t="s">
        <v>66</v>
      </c>
      <c r="AH751" s="25">
        <v>8285620</v>
      </c>
      <c r="AI751" s="25">
        <v>3325456</v>
      </c>
      <c r="AJ751" s="25" t="s">
        <v>225</v>
      </c>
      <c r="AO751" s="25">
        <v>7</v>
      </c>
      <c r="AP751" s="34">
        <v>42625</v>
      </c>
      <c r="AQ751" s="34">
        <v>42438</v>
      </c>
      <c r="AT751" s="25" t="s">
        <v>15</v>
      </c>
    </row>
    <row r="752" spans="1:86" s="62" customFormat="1">
      <c r="A752" s="62" t="s">
        <v>12929</v>
      </c>
      <c r="B752" s="62">
        <v>415649</v>
      </c>
      <c r="C752" s="62" t="s">
        <v>3591</v>
      </c>
      <c r="G752" s="82" t="s">
        <v>12930</v>
      </c>
      <c r="H752" s="62" t="s">
        <v>12931</v>
      </c>
      <c r="I752" s="62" t="s">
        <v>11350</v>
      </c>
      <c r="J752" s="62">
        <v>39</v>
      </c>
      <c r="L752" s="62" t="s">
        <v>3362</v>
      </c>
      <c r="M752" s="62">
        <v>30</v>
      </c>
      <c r="O752" s="62">
        <v>33</v>
      </c>
      <c r="T752" s="62">
        <v>8344513</v>
      </c>
      <c r="U752" s="62">
        <v>3326355</v>
      </c>
      <c r="V752" s="62" t="s">
        <v>4150</v>
      </c>
      <c r="W752" s="62" t="s">
        <v>80</v>
      </c>
      <c r="X752" s="62">
        <v>39</v>
      </c>
      <c r="Z752" s="62" t="s">
        <v>66</v>
      </c>
      <c r="AA752" s="62">
        <v>30</v>
      </c>
      <c r="AC752" s="62">
        <v>33</v>
      </c>
      <c r="AF752" s="62" t="s">
        <v>12885</v>
      </c>
      <c r="AJ752" s="62" t="s">
        <v>211</v>
      </c>
      <c r="AO752" s="62">
        <v>9</v>
      </c>
      <c r="AP752" s="83">
        <v>42627</v>
      </c>
      <c r="AQ752" s="83">
        <v>42643</v>
      </c>
      <c r="AT752" s="62" t="s">
        <v>15</v>
      </c>
      <c r="AV752" s="82"/>
      <c r="AW752" s="82"/>
      <c r="AX752" s="82"/>
      <c r="AY752" s="82"/>
      <c r="AZ752" s="82"/>
      <c r="BA752" s="82"/>
      <c r="BB752" s="82"/>
      <c r="BC752" s="82"/>
      <c r="BD752" s="82"/>
      <c r="BE752" s="82"/>
      <c r="BF752" s="82"/>
      <c r="BG752" s="82"/>
      <c r="BH752" s="82"/>
      <c r="BI752" s="82"/>
      <c r="BJ752" s="82"/>
      <c r="BK752" s="82"/>
      <c r="BL752" s="82"/>
      <c r="BM752" s="82"/>
      <c r="BN752" s="82"/>
      <c r="BO752" s="82"/>
      <c r="BP752" s="82"/>
      <c r="BQ752" s="82"/>
      <c r="BR752" s="82"/>
      <c r="BS752" s="82"/>
      <c r="BT752" s="82"/>
      <c r="BU752" s="82"/>
      <c r="BV752" s="82"/>
      <c r="BW752" s="82"/>
      <c r="BX752" s="82"/>
      <c r="BY752" s="82"/>
      <c r="BZ752" s="82"/>
      <c r="CA752" s="82"/>
      <c r="CB752" s="82"/>
      <c r="CC752" s="82"/>
      <c r="CD752" s="82"/>
      <c r="CE752" s="82"/>
      <c r="CF752" s="82"/>
      <c r="CG752" s="82"/>
      <c r="CH752" s="82"/>
    </row>
    <row r="753" spans="1:54" ht="15.75">
      <c r="A753" s="25" t="s">
        <v>12932</v>
      </c>
      <c r="B753" s="25" t="s">
        <v>12933</v>
      </c>
      <c r="C753" s="25" t="s">
        <v>3686</v>
      </c>
      <c r="G753" s="37" t="s">
        <v>12934</v>
      </c>
      <c r="H753" s="25" t="s">
        <v>5902</v>
      </c>
      <c r="S753" s="25" t="s">
        <v>6450</v>
      </c>
      <c r="V753" s="25" t="s">
        <v>12935</v>
      </c>
      <c r="W753" s="25" t="s">
        <v>80</v>
      </c>
      <c r="X753" s="25">
        <v>37</v>
      </c>
      <c r="AJ753" s="25" t="s">
        <v>347</v>
      </c>
      <c r="AO753" s="25">
        <v>10</v>
      </c>
      <c r="AP753" s="34">
        <v>42626</v>
      </c>
      <c r="AQ753" s="34">
        <v>42627</v>
      </c>
      <c r="AT753" s="25" t="s">
        <v>15</v>
      </c>
      <c r="AU753" s="25" t="s">
        <v>12936</v>
      </c>
      <c r="BB753" s="37" t="s">
        <v>12937</v>
      </c>
    </row>
    <row r="754" spans="1:54">
      <c r="A754" s="25" t="s">
        <v>12938</v>
      </c>
      <c r="B754" s="84">
        <v>415485</v>
      </c>
      <c r="D754" s="25" t="s">
        <v>101</v>
      </c>
      <c r="G754" s="25" t="s">
        <v>12939</v>
      </c>
      <c r="H754" s="25" t="s">
        <v>2959</v>
      </c>
      <c r="V754" s="25" t="s">
        <v>12940</v>
      </c>
      <c r="W754" s="25" t="s">
        <v>80</v>
      </c>
      <c r="X754" s="25">
        <v>29</v>
      </c>
      <c r="Z754" s="25" t="s">
        <v>66</v>
      </c>
      <c r="AA754" s="25">
        <v>43</v>
      </c>
      <c r="AC754" s="25">
        <v>73</v>
      </c>
      <c r="AG754" s="25" t="s">
        <v>12941</v>
      </c>
      <c r="AJ754" s="25" t="s">
        <v>404</v>
      </c>
      <c r="AO754" s="25">
        <v>1</v>
      </c>
      <c r="AP754" s="34">
        <v>42627</v>
      </c>
      <c r="AQ754" s="34">
        <v>42638</v>
      </c>
      <c r="AT754" s="25" t="s">
        <v>15</v>
      </c>
    </row>
    <row r="755" spans="1:54">
      <c r="A755" s="25" t="s">
        <v>12942</v>
      </c>
      <c r="B755" s="25">
        <v>415486</v>
      </c>
      <c r="D755" s="25" t="s">
        <v>101</v>
      </c>
      <c r="G755" s="25" t="s">
        <v>12943</v>
      </c>
      <c r="H755" s="25" t="s">
        <v>2959</v>
      </c>
      <c r="V755" s="25" t="s">
        <v>12944</v>
      </c>
      <c r="W755" s="25" t="s">
        <v>12733</v>
      </c>
      <c r="X755" s="25">
        <v>48</v>
      </c>
      <c r="AA755" s="25">
        <v>49</v>
      </c>
      <c r="AC755" s="25">
        <v>20</v>
      </c>
      <c r="AD755" s="25" t="s">
        <v>3362</v>
      </c>
      <c r="AJ755" s="25" t="s">
        <v>432</v>
      </c>
      <c r="AO755" s="25">
        <v>1</v>
      </c>
      <c r="AP755" s="34">
        <v>42627</v>
      </c>
      <c r="AQ755" s="34">
        <v>42634</v>
      </c>
      <c r="AT755" s="25" t="s">
        <v>15</v>
      </c>
      <c r="AU755" s="25" t="s">
        <v>12945</v>
      </c>
    </row>
    <row r="756" spans="1:54">
      <c r="A756" s="25" t="s">
        <v>12946</v>
      </c>
      <c r="B756" s="25">
        <v>415487</v>
      </c>
      <c r="C756" s="25" t="s">
        <v>3591</v>
      </c>
      <c r="G756" s="25" t="s">
        <v>12947</v>
      </c>
      <c r="H756" s="25" t="s">
        <v>2959</v>
      </c>
      <c r="V756" s="25" t="s">
        <v>12948</v>
      </c>
      <c r="AG756" s="25" t="s">
        <v>12949</v>
      </c>
      <c r="AJ756" s="25" t="s">
        <v>191</v>
      </c>
      <c r="AO756" s="25">
        <v>11</v>
      </c>
      <c r="AP756" s="34">
        <v>42627</v>
      </c>
      <c r="AQ756" s="34">
        <v>42693</v>
      </c>
      <c r="AT756" s="25" t="s">
        <v>15</v>
      </c>
    </row>
    <row r="757" spans="1:54">
      <c r="A757" s="25" t="s">
        <v>12950</v>
      </c>
      <c r="B757" s="25">
        <v>415494</v>
      </c>
      <c r="C757" s="25" t="s">
        <v>125</v>
      </c>
      <c r="G757" s="25" t="s">
        <v>12951</v>
      </c>
      <c r="H757" s="25" t="s">
        <v>12952</v>
      </c>
      <c r="T757" s="25">
        <v>32494442</v>
      </c>
      <c r="U757" s="25">
        <v>2709707</v>
      </c>
      <c r="V757" s="25" t="s">
        <v>4150</v>
      </c>
      <c r="W757" s="25" t="s">
        <v>80</v>
      </c>
      <c r="X757" s="25">
        <v>40</v>
      </c>
      <c r="Z757" s="25" t="s">
        <v>66</v>
      </c>
      <c r="AA757" s="25">
        <v>24</v>
      </c>
      <c r="AB757" s="25" t="s">
        <v>72</v>
      </c>
      <c r="AC757" s="25">
        <v>50</v>
      </c>
      <c r="AJ757" s="25" t="s">
        <v>74</v>
      </c>
      <c r="AO757" s="25">
        <v>6</v>
      </c>
      <c r="AP757" s="34">
        <v>42627</v>
      </c>
      <c r="AQ757" s="34">
        <v>42639</v>
      </c>
      <c r="AT757" s="25" t="s">
        <v>15</v>
      </c>
    </row>
    <row r="758" spans="1:54">
      <c r="A758" s="25" t="s">
        <v>12953</v>
      </c>
      <c r="B758" s="25">
        <v>415495</v>
      </c>
      <c r="C758" s="25" t="s">
        <v>3686</v>
      </c>
      <c r="G758" s="25" t="s">
        <v>12954</v>
      </c>
      <c r="H758" s="25" t="s">
        <v>12955</v>
      </c>
      <c r="T758" s="25">
        <v>32543934</v>
      </c>
      <c r="U758" s="25">
        <v>3345366</v>
      </c>
      <c r="V758" s="25" t="s">
        <v>12956</v>
      </c>
      <c r="W758" s="25" t="s">
        <v>12733</v>
      </c>
      <c r="X758" s="25">
        <v>34</v>
      </c>
      <c r="Y758" s="25" t="s">
        <v>83</v>
      </c>
      <c r="AA758" s="25">
        <v>39</v>
      </c>
      <c r="AC758" s="25">
        <v>51</v>
      </c>
      <c r="AD758" s="25" t="s">
        <v>66</v>
      </c>
      <c r="AJ758" s="25" t="s">
        <v>211</v>
      </c>
      <c r="AO758" s="25">
        <v>9</v>
      </c>
      <c r="AP758" s="34">
        <v>42627</v>
      </c>
      <c r="AQ758" s="34">
        <v>42640</v>
      </c>
      <c r="AT758" s="25" t="s">
        <v>15</v>
      </c>
    </row>
    <row r="759" spans="1:54">
      <c r="A759" s="25" t="s">
        <v>12957</v>
      </c>
      <c r="B759" s="25">
        <v>415496</v>
      </c>
      <c r="G759" s="25" t="s">
        <v>12958</v>
      </c>
      <c r="H759" s="25" t="s">
        <v>12959</v>
      </c>
      <c r="I759" s="25" t="s">
        <v>11350</v>
      </c>
      <c r="J759" s="25">
        <v>41</v>
      </c>
      <c r="K759" s="25" t="s">
        <v>83</v>
      </c>
      <c r="L759" s="25" t="s">
        <v>66</v>
      </c>
      <c r="M759" s="25">
        <v>32</v>
      </c>
      <c r="N759" s="25" t="s">
        <v>104</v>
      </c>
      <c r="O759" s="25">
        <v>12</v>
      </c>
      <c r="R759" s="25" t="s">
        <v>12960</v>
      </c>
      <c r="T759" s="25">
        <v>32528236</v>
      </c>
      <c r="U759" s="25">
        <v>3122079957</v>
      </c>
      <c r="V759" s="25" t="s">
        <v>12961</v>
      </c>
      <c r="AG759" s="25" t="s">
        <v>12962</v>
      </c>
      <c r="AJ759" s="25" t="s">
        <v>67</v>
      </c>
      <c r="AO759" s="25">
        <v>7</v>
      </c>
      <c r="AP759" s="34">
        <v>42627</v>
      </c>
      <c r="AQ759" s="34">
        <v>42641</v>
      </c>
      <c r="AT759" s="25" t="s">
        <v>15</v>
      </c>
    </row>
    <row r="760" spans="1:54">
      <c r="A760" s="25" t="s">
        <v>12963</v>
      </c>
      <c r="B760" s="25">
        <v>415498</v>
      </c>
      <c r="D760" s="25" t="s">
        <v>286</v>
      </c>
      <c r="G760" s="25" t="s">
        <v>12964</v>
      </c>
      <c r="H760" s="25" t="s">
        <v>12965</v>
      </c>
      <c r="I760" s="25" t="s">
        <v>11350</v>
      </c>
      <c r="J760" s="25">
        <v>46</v>
      </c>
      <c r="K760" s="25" t="s">
        <v>136</v>
      </c>
      <c r="L760" s="25" t="s">
        <v>66</v>
      </c>
      <c r="M760" s="25">
        <v>37</v>
      </c>
      <c r="O760" s="25">
        <v>75</v>
      </c>
      <c r="T760" s="25">
        <v>42875695</v>
      </c>
      <c r="U760" s="25">
        <v>2765249</v>
      </c>
      <c r="V760" s="25" t="s">
        <v>12966</v>
      </c>
      <c r="W760" s="25" t="s">
        <v>80</v>
      </c>
      <c r="X760" s="25">
        <v>46</v>
      </c>
      <c r="Y760" s="25" t="s">
        <v>136</v>
      </c>
      <c r="Z760" s="25" t="s">
        <v>66</v>
      </c>
      <c r="AA760" s="25">
        <v>37</v>
      </c>
      <c r="AC760" s="25">
        <v>51</v>
      </c>
      <c r="AJ760" s="25" t="s">
        <v>3626</v>
      </c>
      <c r="AO760" s="25">
        <v>7</v>
      </c>
      <c r="AP760" s="34">
        <v>42627</v>
      </c>
      <c r="AQ760" s="34">
        <v>42634</v>
      </c>
      <c r="AT760" s="25" t="s">
        <v>15</v>
      </c>
    </row>
    <row r="761" spans="1:54">
      <c r="A761" s="25" t="s">
        <v>12967</v>
      </c>
      <c r="B761" s="25">
        <v>414974</v>
      </c>
      <c r="C761" s="25" t="s">
        <v>3591</v>
      </c>
      <c r="G761" s="25" t="s">
        <v>12968</v>
      </c>
      <c r="H761" s="25" t="s">
        <v>2959</v>
      </c>
      <c r="V761" s="25" t="s">
        <v>12969</v>
      </c>
      <c r="W761" s="25" t="s">
        <v>80</v>
      </c>
      <c r="X761" s="25">
        <v>27</v>
      </c>
      <c r="Z761" s="25" t="s">
        <v>66</v>
      </c>
      <c r="AA761" s="25">
        <v>28</v>
      </c>
      <c r="AC761" s="25">
        <v>121</v>
      </c>
      <c r="AF761" s="25" t="s">
        <v>12970</v>
      </c>
      <c r="AG761" s="25" t="s">
        <v>12971</v>
      </c>
      <c r="AJ761" s="25" t="s">
        <v>99</v>
      </c>
      <c r="AO761" s="25">
        <v>4</v>
      </c>
      <c r="AP761" s="34">
        <v>42627</v>
      </c>
      <c r="AQ761" s="34">
        <v>42674</v>
      </c>
      <c r="AT761" s="25" t="s">
        <v>15</v>
      </c>
    </row>
    <row r="762" spans="1:54">
      <c r="A762" s="25" t="s">
        <v>12972</v>
      </c>
      <c r="B762" s="25">
        <v>413910</v>
      </c>
      <c r="C762" s="25" t="s">
        <v>3591</v>
      </c>
      <c r="G762" s="25" t="s">
        <v>12973</v>
      </c>
      <c r="H762" s="25" t="s">
        <v>5902</v>
      </c>
      <c r="V762" s="25" t="s">
        <v>12974</v>
      </c>
      <c r="W762" s="25" t="s">
        <v>289</v>
      </c>
      <c r="X762" s="25">
        <v>31</v>
      </c>
      <c r="AA762" s="25">
        <v>33</v>
      </c>
      <c r="AB762" s="25" t="s">
        <v>83</v>
      </c>
      <c r="AC762" s="25">
        <v>88</v>
      </c>
      <c r="AD762" s="25" t="s">
        <v>66</v>
      </c>
      <c r="AF762" s="25" t="s">
        <v>12975</v>
      </c>
      <c r="AJ762" s="25" t="s">
        <v>262</v>
      </c>
      <c r="AO762" s="25">
        <v>3</v>
      </c>
      <c r="AP762" s="34">
        <v>42627</v>
      </c>
      <c r="AQ762" s="34">
        <v>42607</v>
      </c>
      <c r="AT762" s="25" t="s">
        <v>15</v>
      </c>
    </row>
    <row r="763" spans="1:54">
      <c r="A763" s="25" t="s">
        <v>12976</v>
      </c>
      <c r="B763" s="25">
        <v>413910</v>
      </c>
      <c r="C763" s="25" t="s">
        <v>3591</v>
      </c>
      <c r="G763" s="25" t="s">
        <v>12977</v>
      </c>
      <c r="H763" s="25" t="s">
        <v>12978</v>
      </c>
      <c r="V763" s="25" t="s">
        <v>2959</v>
      </c>
      <c r="AP763" s="34">
        <v>42600</v>
      </c>
      <c r="AQ763" s="34">
        <v>42603</v>
      </c>
      <c r="AT763" s="25" t="s">
        <v>15</v>
      </c>
    </row>
    <row r="764" spans="1:54">
      <c r="A764" s="25" t="s">
        <v>12979</v>
      </c>
      <c r="B764" s="25">
        <v>415497</v>
      </c>
      <c r="D764" s="25" t="s">
        <v>3934</v>
      </c>
      <c r="G764" s="25" t="s">
        <v>12980</v>
      </c>
      <c r="H764" s="25" t="s">
        <v>2959</v>
      </c>
      <c r="V764" s="25" t="s">
        <v>12981</v>
      </c>
      <c r="W764" s="25" t="s">
        <v>12733</v>
      </c>
      <c r="X764" s="25">
        <v>24</v>
      </c>
      <c r="Y764" s="25" t="s">
        <v>3426</v>
      </c>
      <c r="AA764" s="25">
        <v>41</v>
      </c>
      <c r="AC764" s="25">
        <v>40</v>
      </c>
      <c r="AD764" s="25" t="s">
        <v>3362</v>
      </c>
      <c r="AJ764" s="25" t="s">
        <v>3675</v>
      </c>
      <c r="AO764" s="25">
        <v>6</v>
      </c>
      <c r="AP764" s="34">
        <v>42627</v>
      </c>
      <c r="AQ764" s="34">
        <v>42622</v>
      </c>
      <c r="AT764" s="25" t="s">
        <v>15</v>
      </c>
    </row>
    <row r="765" spans="1:54">
      <c r="A765" s="25" t="s">
        <v>12982</v>
      </c>
      <c r="B765" s="25">
        <v>416087</v>
      </c>
      <c r="G765" s="25" t="s">
        <v>12983</v>
      </c>
      <c r="H765" s="25" t="s">
        <v>12984</v>
      </c>
      <c r="I765" s="25" t="s">
        <v>11041</v>
      </c>
      <c r="J765" s="25">
        <v>33</v>
      </c>
      <c r="M765" s="25">
        <v>34</v>
      </c>
      <c r="N765" s="25" t="s">
        <v>12834</v>
      </c>
      <c r="O765" s="25">
        <v>48</v>
      </c>
      <c r="P765" s="25" t="s">
        <v>3362</v>
      </c>
      <c r="T765" s="25">
        <v>1037623992</v>
      </c>
      <c r="U765" s="25">
        <v>3313100</v>
      </c>
      <c r="V765" s="25" t="s">
        <v>12985</v>
      </c>
      <c r="W765" s="25" t="s">
        <v>12986</v>
      </c>
      <c r="X765" s="25">
        <v>34</v>
      </c>
      <c r="Y765" s="25" t="s">
        <v>12987</v>
      </c>
      <c r="Z765" s="25" t="s">
        <v>66</v>
      </c>
      <c r="AA765" s="25">
        <v>32</v>
      </c>
      <c r="AB765" s="25" t="s">
        <v>3426</v>
      </c>
      <c r="AC765" s="25">
        <v>33</v>
      </c>
      <c r="AJ765" s="25" t="s">
        <v>232</v>
      </c>
      <c r="AO765" s="25">
        <v>9</v>
      </c>
      <c r="AP765" s="34">
        <v>42628</v>
      </c>
      <c r="AQ765" s="34">
        <v>42628</v>
      </c>
      <c r="AT765" s="25" t="s">
        <v>15</v>
      </c>
    </row>
    <row r="766" spans="1:54">
      <c r="A766" s="25" t="s">
        <v>12988</v>
      </c>
      <c r="B766" s="25">
        <v>416035</v>
      </c>
      <c r="C766" s="25" t="s">
        <v>3686</v>
      </c>
      <c r="G766" s="25" t="s">
        <v>12989</v>
      </c>
      <c r="H766" s="25" t="s">
        <v>3366</v>
      </c>
      <c r="V766" s="25" t="s">
        <v>12990</v>
      </c>
      <c r="AG766" s="25" t="s">
        <v>12991</v>
      </c>
      <c r="AJ766" s="25" t="s">
        <v>347</v>
      </c>
      <c r="AO766" s="25">
        <v>10</v>
      </c>
      <c r="AP766" s="34">
        <v>42628</v>
      </c>
      <c r="AQ766" s="34">
        <v>42631</v>
      </c>
      <c r="AT766" s="25" t="s">
        <v>15</v>
      </c>
      <c r="AU766" s="25" t="s">
        <v>12992</v>
      </c>
    </row>
    <row r="767" spans="1:54">
      <c r="A767" s="25" t="s">
        <v>12993</v>
      </c>
      <c r="B767" s="25">
        <v>415614</v>
      </c>
      <c r="C767" s="25" t="s">
        <v>94</v>
      </c>
      <c r="G767" s="25" t="s">
        <v>12994</v>
      </c>
      <c r="H767" s="25" t="s">
        <v>2959</v>
      </c>
      <c r="V767" s="25" t="s">
        <v>12995</v>
      </c>
      <c r="AG767" s="25" t="s">
        <v>12996</v>
      </c>
      <c r="AJ767" s="25" t="s">
        <v>91</v>
      </c>
      <c r="AO767" s="25">
        <v>12</v>
      </c>
      <c r="AP767" s="34">
        <v>42629</v>
      </c>
      <c r="AQ767" s="34">
        <v>42625</v>
      </c>
      <c r="AT767" s="25" t="s">
        <v>15</v>
      </c>
    </row>
    <row r="768" spans="1:54">
      <c r="A768" s="25" t="s">
        <v>12997</v>
      </c>
      <c r="B768" s="25">
        <v>414788</v>
      </c>
      <c r="C768" s="25" t="s">
        <v>94</v>
      </c>
      <c r="G768" s="25" t="s">
        <v>12998</v>
      </c>
      <c r="H768" s="25" t="s">
        <v>3870</v>
      </c>
      <c r="V768" s="25" t="s">
        <v>12999</v>
      </c>
      <c r="W768" s="25" t="s">
        <v>289</v>
      </c>
      <c r="X768" s="25">
        <v>29</v>
      </c>
      <c r="AA768" s="25">
        <v>26</v>
      </c>
      <c r="AB768" s="25" t="s">
        <v>3354</v>
      </c>
      <c r="AC768" s="25">
        <v>181</v>
      </c>
      <c r="AD768" s="25" t="s">
        <v>3362</v>
      </c>
      <c r="AF768" s="25" t="s">
        <v>13000</v>
      </c>
      <c r="AJ768" s="25" t="s">
        <v>153</v>
      </c>
      <c r="AO768" s="25">
        <v>3</v>
      </c>
      <c r="AP768" s="34">
        <v>42629</v>
      </c>
      <c r="AQ768" s="34">
        <v>42590</v>
      </c>
      <c r="AT768" s="25" t="s">
        <v>15</v>
      </c>
    </row>
    <row r="769" spans="1:46">
      <c r="A769" s="25" t="s">
        <v>13001</v>
      </c>
      <c r="B769" s="25">
        <v>148140</v>
      </c>
      <c r="C769" s="25" t="s">
        <v>3686</v>
      </c>
      <c r="G769" s="25" t="s">
        <v>13002</v>
      </c>
      <c r="H769" s="25" t="s">
        <v>5902</v>
      </c>
      <c r="V769" s="25" t="s">
        <v>13003</v>
      </c>
      <c r="AG769" s="25" t="s">
        <v>11333</v>
      </c>
      <c r="AJ769" s="25" t="s">
        <v>276</v>
      </c>
      <c r="AO769" s="25">
        <v>5</v>
      </c>
      <c r="AP769" s="34">
        <v>42629</v>
      </c>
      <c r="AQ769" s="34">
        <v>42642</v>
      </c>
      <c r="AT769" s="25" t="s">
        <v>15</v>
      </c>
    </row>
    <row r="770" spans="1:46">
      <c r="A770" s="25" t="s">
        <v>13004</v>
      </c>
      <c r="B770" s="25">
        <v>410601</v>
      </c>
      <c r="C770" s="25" t="s">
        <v>94</v>
      </c>
      <c r="G770" s="25" t="s">
        <v>13005</v>
      </c>
      <c r="H770" s="25" t="s">
        <v>13006</v>
      </c>
      <c r="U770" s="25">
        <v>3345998</v>
      </c>
      <c r="V770" s="25" t="s">
        <v>13007</v>
      </c>
      <c r="W770" s="25" t="s">
        <v>146</v>
      </c>
      <c r="X770" s="25">
        <v>27</v>
      </c>
      <c r="Y770" s="25" t="s">
        <v>83</v>
      </c>
      <c r="Z770" s="25" t="s">
        <v>66</v>
      </c>
      <c r="AA770" s="25">
        <v>42</v>
      </c>
      <c r="AC770" s="25">
        <v>45</v>
      </c>
      <c r="AG770" s="25" t="s">
        <v>13008</v>
      </c>
      <c r="AJ770" s="25" t="s">
        <v>374</v>
      </c>
      <c r="AO770" s="25">
        <v>4</v>
      </c>
      <c r="AP770" s="34">
        <v>42629</v>
      </c>
      <c r="AQ770" s="34">
        <v>42621</v>
      </c>
      <c r="AT770" s="25" t="s">
        <v>15</v>
      </c>
    </row>
    <row r="771" spans="1:46">
      <c r="A771" s="25" t="s">
        <v>13009</v>
      </c>
      <c r="B771" s="25">
        <v>414946</v>
      </c>
      <c r="C771" s="25" t="s">
        <v>3686</v>
      </c>
      <c r="G771" s="25" t="s">
        <v>13010</v>
      </c>
      <c r="H771" s="25" t="s">
        <v>2642</v>
      </c>
      <c r="I771" s="25" t="s">
        <v>11350</v>
      </c>
      <c r="J771" s="25">
        <v>27</v>
      </c>
      <c r="K771" s="25" t="s">
        <v>170</v>
      </c>
      <c r="L771" s="25" t="s">
        <v>66</v>
      </c>
      <c r="M771" s="25">
        <v>27</v>
      </c>
      <c r="N771" s="25" t="s">
        <v>81</v>
      </c>
      <c r="O771" s="25">
        <v>150</v>
      </c>
      <c r="V771" s="25" t="s">
        <v>13011</v>
      </c>
      <c r="AJ771" s="25" t="s">
        <v>99</v>
      </c>
      <c r="AO771" s="25">
        <v>4</v>
      </c>
      <c r="AP771" s="34">
        <v>42629</v>
      </c>
      <c r="AQ771" s="34">
        <v>42621</v>
      </c>
      <c r="AT771" s="25" t="s">
        <v>15</v>
      </c>
    </row>
    <row r="772" spans="1:46">
      <c r="A772" s="25" t="s">
        <v>13012</v>
      </c>
      <c r="B772" s="25" t="s">
        <v>13013</v>
      </c>
      <c r="D772" s="25" t="s">
        <v>286</v>
      </c>
      <c r="G772" s="25" t="s">
        <v>13014</v>
      </c>
      <c r="H772" s="25" t="s">
        <v>13015</v>
      </c>
      <c r="I772" s="25" t="s">
        <v>11350</v>
      </c>
      <c r="J772" s="25">
        <v>57</v>
      </c>
      <c r="L772" s="25" t="s">
        <v>66</v>
      </c>
      <c r="M772" s="25">
        <v>43</v>
      </c>
      <c r="N772" s="25" t="s">
        <v>83</v>
      </c>
      <c r="O772" s="25">
        <v>191</v>
      </c>
      <c r="V772" s="25" t="s">
        <v>13016</v>
      </c>
      <c r="W772" s="25" t="s">
        <v>289</v>
      </c>
      <c r="X772" s="25">
        <v>29</v>
      </c>
      <c r="AA772" s="25">
        <v>34</v>
      </c>
      <c r="AB772" s="25" t="s">
        <v>136</v>
      </c>
      <c r="AC772" s="25">
        <v>3</v>
      </c>
      <c r="AD772" s="25" t="s">
        <v>66</v>
      </c>
      <c r="AJ772" s="25" t="s">
        <v>194</v>
      </c>
      <c r="AO772" s="25">
        <v>3</v>
      </c>
      <c r="AP772" s="34">
        <v>42629</v>
      </c>
      <c r="AQ772" s="34">
        <v>42626</v>
      </c>
      <c r="AT772" s="25" t="s">
        <v>15</v>
      </c>
    </row>
    <row r="773" spans="1:46">
      <c r="A773" s="25" t="s">
        <v>13017</v>
      </c>
      <c r="B773" s="25">
        <v>417252</v>
      </c>
      <c r="C773" s="25" t="s">
        <v>3591</v>
      </c>
      <c r="G773" s="25" t="s">
        <v>13018</v>
      </c>
      <c r="H773" s="25" t="s">
        <v>13019</v>
      </c>
      <c r="I773" s="25" t="s">
        <v>63</v>
      </c>
      <c r="J773" s="25">
        <v>24</v>
      </c>
      <c r="K773" s="25" t="s">
        <v>72</v>
      </c>
      <c r="M773" s="25">
        <v>40</v>
      </c>
      <c r="O773" s="25">
        <v>141</v>
      </c>
      <c r="P773" s="25" t="s">
        <v>3362</v>
      </c>
      <c r="R773" s="25" t="s">
        <v>13020</v>
      </c>
      <c r="U773" s="25">
        <v>2761967</v>
      </c>
      <c r="V773" s="25" t="s">
        <v>13021</v>
      </c>
      <c r="W773" s="25" t="s">
        <v>12733</v>
      </c>
      <c r="X773" s="25">
        <v>24</v>
      </c>
      <c r="Y773" s="25" t="s">
        <v>72</v>
      </c>
      <c r="AA773" s="25">
        <v>40</v>
      </c>
      <c r="AC773" s="25">
        <v>141</v>
      </c>
      <c r="AD773" s="25" t="s">
        <v>66</v>
      </c>
      <c r="AF773" s="25" t="s">
        <v>13022</v>
      </c>
      <c r="AH773" s="25">
        <v>32296992</v>
      </c>
      <c r="AJ773" s="25" t="s">
        <v>74</v>
      </c>
      <c r="AO773" s="25">
        <v>6</v>
      </c>
      <c r="AP773" s="34">
        <v>42633</v>
      </c>
      <c r="AQ773" s="34">
        <v>42643</v>
      </c>
      <c r="AT773" s="25" t="s">
        <v>15</v>
      </c>
    </row>
    <row r="774" spans="1:46">
      <c r="A774" s="25" t="s">
        <v>13023</v>
      </c>
      <c r="B774" s="25">
        <v>417253</v>
      </c>
      <c r="D774" s="25" t="s">
        <v>101</v>
      </c>
      <c r="G774" s="25" t="s">
        <v>13024</v>
      </c>
      <c r="H774" s="25" t="s">
        <v>3870</v>
      </c>
      <c r="V774" s="25" t="s">
        <v>13025</v>
      </c>
      <c r="W774" s="25" t="s">
        <v>12733</v>
      </c>
      <c r="X774" s="25">
        <v>40</v>
      </c>
      <c r="AA774" s="25">
        <v>35</v>
      </c>
      <c r="AC774" s="25">
        <v>39</v>
      </c>
      <c r="AD774" s="25" t="s">
        <v>66</v>
      </c>
      <c r="AJ774" s="25" t="s">
        <v>147</v>
      </c>
      <c r="AO774" s="25">
        <v>9</v>
      </c>
      <c r="AP774" s="34">
        <v>42633</v>
      </c>
      <c r="AQ774" s="34">
        <v>42646</v>
      </c>
      <c r="AT774" s="25" t="s">
        <v>15</v>
      </c>
    </row>
    <row r="775" spans="1:46">
      <c r="A775" s="25" t="s">
        <v>13026</v>
      </c>
      <c r="B775" s="25" t="s">
        <v>13027</v>
      </c>
      <c r="C775" s="25" t="s">
        <v>3591</v>
      </c>
      <c r="G775" s="25" t="s">
        <v>13028</v>
      </c>
      <c r="H775" s="25" t="s">
        <v>13029</v>
      </c>
      <c r="T775" s="25">
        <v>21527903</v>
      </c>
      <c r="V775" s="25" t="s">
        <v>13030</v>
      </c>
      <c r="W775" s="25" t="s">
        <v>80</v>
      </c>
      <c r="X775" s="25">
        <v>41</v>
      </c>
      <c r="Y775" s="25" t="s">
        <v>104</v>
      </c>
      <c r="Z775" s="25" t="s">
        <v>66</v>
      </c>
      <c r="AA775" s="25">
        <v>25</v>
      </c>
      <c r="AB775" s="25" t="s">
        <v>83</v>
      </c>
      <c r="AC775" s="25">
        <v>71</v>
      </c>
      <c r="AH775" s="25">
        <v>1037600979</v>
      </c>
      <c r="AI775" s="25">
        <v>3006984516</v>
      </c>
      <c r="AJ775" s="25" t="s">
        <v>3675</v>
      </c>
      <c r="AO775" s="25">
        <v>6</v>
      </c>
      <c r="AP775" s="34">
        <v>42633</v>
      </c>
      <c r="AQ775" s="34">
        <v>43730</v>
      </c>
      <c r="AT775" s="25" t="s">
        <v>15</v>
      </c>
    </row>
    <row r="776" spans="1:46">
      <c r="A776" s="25" t="s">
        <v>13031</v>
      </c>
      <c r="B776" s="25">
        <v>417239</v>
      </c>
      <c r="D776" s="25" t="s">
        <v>101</v>
      </c>
      <c r="G776" s="25" t="s">
        <v>13032</v>
      </c>
      <c r="H776" s="25" t="s">
        <v>2959</v>
      </c>
      <c r="I776" s="25" t="s">
        <v>146</v>
      </c>
      <c r="J776" s="25">
        <v>35</v>
      </c>
      <c r="K776" s="25" t="s">
        <v>83</v>
      </c>
      <c r="L776" s="25" t="s">
        <v>66</v>
      </c>
      <c r="T776" s="25" t="s">
        <v>61</v>
      </c>
      <c r="U776" s="25" t="s">
        <v>61</v>
      </c>
      <c r="V776" s="25" t="s">
        <v>4150</v>
      </c>
      <c r="W776" s="25" t="s">
        <v>146</v>
      </c>
      <c r="X776" s="25">
        <v>35</v>
      </c>
      <c r="Y776" s="25" t="s">
        <v>83</v>
      </c>
      <c r="Z776" s="25" t="s">
        <v>66</v>
      </c>
      <c r="AG776" s="25" t="s">
        <v>13033</v>
      </c>
      <c r="AH776" s="25" t="s">
        <v>61</v>
      </c>
      <c r="AI776" s="25" t="s">
        <v>61</v>
      </c>
      <c r="AJ776" s="25" t="s">
        <v>496</v>
      </c>
      <c r="AO776" s="25">
        <v>9</v>
      </c>
      <c r="AP776" s="34">
        <v>42633</v>
      </c>
      <c r="AQ776" s="34">
        <v>42632</v>
      </c>
      <c r="AT776" s="25" t="s">
        <v>15</v>
      </c>
    </row>
    <row r="777" spans="1:46">
      <c r="A777" s="25" t="s">
        <v>13034</v>
      </c>
      <c r="B777" s="25">
        <v>417240</v>
      </c>
      <c r="C777" s="25" t="s">
        <v>94</v>
      </c>
      <c r="G777" s="25" t="s">
        <v>13035</v>
      </c>
      <c r="H777" s="25" t="s">
        <v>11408</v>
      </c>
      <c r="V777" s="25" t="s">
        <v>13036</v>
      </c>
      <c r="W777" s="25" t="s">
        <v>63</v>
      </c>
      <c r="X777" s="25">
        <v>39</v>
      </c>
      <c r="Y777" s="25" t="s">
        <v>315</v>
      </c>
      <c r="Z777" s="25" t="s">
        <v>66</v>
      </c>
      <c r="AA777" s="25">
        <v>48</v>
      </c>
      <c r="AB777" s="25" t="s">
        <v>72</v>
      </c>
      <c r="AC777" s="25">
        <v>50</v>
      </c>
      <c r="AG777" s="25" t="s">
        <v>13037</v>
      </c>
      <c r="AH777" s="25" t="s">
        <v>61</v>
      </c>
      <c r="AI777" s="25" t="s">
        <v>61</v>
      </c>
      <c r="AP777" s="34">
        <v>42633</v>
      </c>
      <c r="AQ777" s="34">
        <v>42641</v>
      </c>
      <c r="AT777" s="25" t="s">
        <v>15</v>
      </c>
    </row>
    <row r="778" spans="1:46">
      <c r="A778" s="25" t="s">
        <v>13038</v>
      </c>
      <c r="B778" s="25">
        <v>417066</v>
      </c>
      <c r="C778" s="25" t="s">
        <v>94</v>
      </c>
      <c r="G778" s="25" t="s">
        <v>13039</v>
      </c>
      <c r="H778" s="25" t="s">
        <v>3870</v>
      </c>
      <c r="I778" s="25" t="s">
        <v>63</v>
      </c>
      <c r="J778" s="25">
        <v>24</v>
      </c>
      <c r="M778" s="25">
        <v>36</v>
      </c>
      <c r="N778" s="25" t="s">
        <v>170</v>
      </c>
      <c r="P778" s="25" t="s">
        <v>66</v>
      </c>
      <c r="Q778" s="25">
        <v>141</v>
      </c>
      <c r="S778" s="25" t="s">
        <v>13040</v>
      </c>
      <c r="T778" s="25" t="s">
        <v>61</v>
      </c>
      <c r="U778" s="25" t="s">
        <v>61</v>
      </c>
      <c r="V778" s="25" t="s">
        <v>13041</v>
      </c>
      <c r="AH778" s="25" t="s">
        <v>61</v>
      </c>
      <c r="AI778" s="25" t="s">
        <v>61</v>
      </c>
      <c r="AP778" s="34">
        <v>42633</v>
      </c>
      <c r="AQ778" s="34">
        <v>42675</v>
      </c>
      <c r="AT778" s="25" t="s">
        <v>15</v>
      </c>
    </row>
    <row r="779" spans="1:46">
      <c r="A779" s="25" t="s">
        <v>13042</v>
      </c>
      <c r="B779" s="25">
        <v>416818</v>
      </c>
      <c r="C779" s="25" t="s">
        <v>3591</v>
      </c>
      <c r="G779" s="25" t="s">
        <v>13043</v>
      </c>
      <c r="H779" s="25" t="s">
        <v>13044</v>
      </c>
      <c r="I779" s="25" t="s">
        <v>63</v>
      </c>
      <c r="J779" s="25">
        <v>24</v>
      </c>
      <c r="M779" s="25">
        <v>36</v>
      </c>
      <c r="N779" s="25" t="s">
        <v>170</v>
      </c>
      <c r="P779" s="25" t="s">
        <v>66</v>
      </c>
      <c r="Q779" s="25">
        <v>141</v>
      </c>
      <c r="S779" s="25" t="s">
        <v>13045</v>
      </c>
      <c r="T779" s="25" t="s">
        <v>61</v>
      </c>
      <c r="U779" s="25" t="s">
        <v>61</v>
      </c>
      <c r="V779" s="25" t="s">
        <v>13046</v>
      </c>
      <c r="W779" s="25" t="s">
        <v>63</v>
      </c>
      <c r="X779" s="25">
        <v>24</v>
      </c>
      <c r="AA779" s="25">
        <v>36</v>
      </c>
      <c r="AB779" s="25" t="s">
        <v>170</v>
      </c>
      <c r="AD779" s="25" t="s">
        <v>66</v>
      </c>
      <c r="AE779" s="25">
        <v>141</v>
      </c>
      <c r="AF779" s="25" t="s">
        <v>13047</v>
      </c>
      <c r="AG779" s="25" t="s">
        <v>13048</v>
      </c>
      <c r="AH779" s="25" t="s">
        <v>61</v>
      </c>
      <c r="AI779" s="25" t="s">
        <v>61</v>
      </c>
      <c r="AJ779" s="25" t="s">
        <v>347</v>
      </c>
      <c r="AO779" s="25">
        <v>10</v>
      </c>
      <c r="AP779" s="34">
        <v>42633</v>
      </c>
      <c r="AQ779" s="34">
        <v>42655</v>
      </c>
      <c r="AT779" s="25" t="s">
        <v>15</v>
      </c>
    </row>
    <row r="780" spans="1:46">
      <c r="A780" s="25" t="s">
        <v>13049</v>
      </c>
      <c r="B780" s="25">
        <v>416824</v>
      </c>
      <c r="D780" s="25" t="s">
        <v>101</v>
      </c>
      <c r="G780" s="25" t="s">
        <v>13050</v>
      </c>
      <c r="H780" s="25" t="s">
        <v>3366</v>
      </c>
      <c r="V780" s="25" t="s">
        <v>13051</v>
      </c>
      <c r="W780" s="25" t="s">
        <v>80</v>
      </c>
      <c r="X780" s="25">
        <v>40</v>
      </c>
      <c r="Z780" s="25" t="s">
        <v>66</v>
      </c>
      <c r="AA780" s="25">
        <v>27</v>
      </c>
      <c r="AC780" s="25">
        <v>141</v>
      </c>
      <c r="AG780" s="25" t="s">
        <v>13052</v>
      </c>
      <c r="AH780" s="25" t="s">
        <v>61</v>
      </c>
      <c r="AI780" s="25" t="s">
        <v>61</v>
      </c>
      <c r="AP780" s="34">
        <v>42633</v>
      </c>
      <c r="AQ780" s="34">
        <v>42639</v>
      </c>
      <c r="AT780" s="25" t="s">
        <v>15</v>
      </c>
    </row>
    <row r="781" spans="1:46">
      <c r="A781" s="25" t="s">
        <v>13053</v>
      </c>
      <c r="B781" s="25">
        <v>418836</v>
      </c>
      <c r="C781" s="25" t="s">
        <v>3591</v>
      </c>
      <c r="G781" s="25" t="s">
        <v>13054</v>
      </c>
      <c r="H781" s="25" t="s">
        <v>13055</v>
      </c>
      <c r="U781" s="25">
        <v>3128075496</v>
      </c>
      <c r="V781" s="25" t="s">
        <v>4150</v>
      </c>
      <c r="W781" s="25" t="s">
        <v>12733</v>
      </c>
      <c r="X781" s="25">
        <v>42</v>
      </c>
      <c r="AA781" s="25">
        <v>26</v>
      </c>
      <c r="AB781" s="25" t="s">
        <v>3354</v>
      </c>
      <c r="AC781" s="25">
        <v>153</v>
      </c>
      <c r="AD781" s="25" t="s">
        <v>66</v>
      </c>
      <c r="AF781" s="25" t="s">
        <v>12885</v>
      </c>
      <c r="AJ781" s="25" t="s">
        <v>153</v>
      </c>
      <c r="AO781" s="25">
        <v>3</v>
      </c>
      <c r="AP781" s="34">
        <v>42640</v>
      </c>
      <c r="AQ781" s="34">
        <v>42649</v>
      </c>
      <c r="AT781" s="25" t="s">
        <v>15</v>
      </c>
    </row>
    <row r="782" spans="1:46">
      <c r="A782" s="25" t="s">
        <v>13056</v>
      </c>
      <c r="B782" s="25">
        <v>418837</v>
      </c>
      <c r="D782" s="25" t="s">
        <v>101</v>
      </c>
      <c r="G782" s="25" t="s">
        <v>13057</v>
      </c>
      <c r="H782" s="25" t="s">
        <v>2959</v>
      </c>
      <c r="V782" s="25" t="s">
        <v>13058</v>
      </c>
      <c r="W782" s="25" t="s">
        <v>80</v>
      </c>
      <c r="X782" s="25">
        <v>40</v>
      </c>
      <c r="Y782" s="25" t="s">
        <v>3354</v>
      </c>
      <c r="Z782" s="25" t="s">
        <v>66</v>
      </c>
      <c r="AA782" s="25">
        <v>25</v>
      </c>
      <c r="AC782" s="25">
        <v>86</v>
      </c>
      <c r="AJ782" s="25" t="s">
        <v>74</v>
      </c>
      <c r="AO782" s="25">
        <v>6</v>
      </c>
      <c r="AP782" s="34">
        <v>42640</v>
      </c>
      <c r="AQ782" s="34">
        <v>42644</v>
      </c>
      <c r="AT782" s="25" t="s">
        <v>15</v>
      </c>
    </row>
    <row r="783" spans="1:46">
      <c r="A783" s="25" t="s">
        <v>13059</v>
      </c>
      <c r="B783" s="25" t="s">
        <v>13060</v>
      </c>
      <c r="D783" s="25" t="s">
        <v>286</v>
      </c>
      <c r="G783" s="25" t="s">
        <v>13061</v>
      </c>
      <c r="H783" s="25" t="s">
        <v>3366</v>
      </c>
      <c r="V783" s="25" t="s">
        <v>13062</v>
      </c>
      <c r="W783" s="25" t="s">
        <v>12733</v>
      </c>
      <c r="X783" s="25">
        <v>48</v>
      </c>
      <c r="Z783" s="25" t="s">
        <v>66</v>
      </c>
      <c r="AA783" s="25">
        <v>30</v>
      </c>
      <c r="AC783" s="25">
        <v>40</v>
      </c>
      <c r="AI783" s="25">
        <v>3164241071</v>
      </c>
      <c r="AJ783" s="25" t="s">
        <v>432</v>
      </c>
      <c r="AO783" s="25">
        <v>1</v>
      </c>
      <c r="AP783" s="34">
        <v>42640</v>
      </c>
      <c r="AQ783" s="34">
        <v>42641</v>
      </c>
      <c r="AT783" s="25" t="s">
        <v>15</v>
      </c>
    </row>
    <row r="784" spans="1:46">
      <c r="A784" s="25" t="s">
        <v>13063</v>
      </c>
      <c r="B784" s="25">
        <v>417271</v>
      </c>
      <c r="C784" s="25" t="s">
        <v>3686</v>
      </c>
      <c r="G784" s="25" t="s">
        <v>13064</v>
      </c>
      <c r="H784" s="25" t="s">
        <v>3366</v>
      </c>
      <c r="V784" s="25" t="s">
        <v>13065</v>
      </c>
      <c r="W784" s="25" t="s">
        <v>12733</v>
      </c>
      <c r="X784" s="25">
        <v>25</v>
      </c>
      <c r="Y784" s="25" t="s">
        <v>3354</v>
      </c>
      <c r="AJ784" s="25" t="s">
        <v>454</v>
      </c>
      <c r="AO784" s="25">
        <v>6</v>
      </c>
      <c r="AP784" s="34">
        <v>42640</v>
      </c>
      <c r="AQ784" s="34">
        <v>42629</v>
      </c>
      <c r="AT784" s="25" t="s">
        <v>15</v>
      </c>
    </row>
    <row r="785" spans="1:47">
      <c r="A785" s="25" t="s">
        <v>13066</v>
      </c>
      <c r="B785" s="25">
        <v>416682</v>
      </c>
      <c r="C785" s="25" t="s">
        <v>3928</v>
      </c>
      <c r="G785" s="25" t="s">
        <v>13067</v>
      </c>
      <c r="H785" s="25" t="s">
        <v>3366</v>
      </c>
      <c r="V785" s="25" t="s">
        <v>13068</v>
      </c>
      <c r="W785" s="25" t="s">
        <v>12733</v>
      </c>
      <c r="X785" s="25">
        <v>24</v>
      </c>
      <c r="Y785" s="25" t="s">
        <v>3426</v>
      </c>
      <c r="AA785" s="25">
        <v>40</v>
      </c>
      <c r="AC785" s="25">
        <v>140</v>
      </c>
      <c r="AD785" s="25" t="s">
        <v>3362</v>
      </c>
      <c r="AJ785" s="25" t="s">
        <v>13069</v>
      </c>
      <c r="AO785" s="25">
        <v>6</v>
      </c>
      <c r="AP785" s="34">
        <v>42640</v>
      </c>
      <c r="AQ785" s="34">
        <v>42709</v>
      </c>
      <c r="AT785" s="25" t="s">
        <v>15</v>
      </c>
    </row>
    <row r="786" spans="1:47">
      <c r="A786" s="25" t="s">
        <v>13070</v>
      </c>
      <c r="B786" s="25">
        <v>417490</v>
      </c>
      <c r="C786" s="25" t="s">
        <v>3591</v>
      </c>
      <c r="G786" s="25" t="s">
        <v>13071</v>
      </c>
      <c r="H786" s="25" t="s">
        <v>13072</v>
      </c>
      <c r="R786" s="25" t="s">
        <v>13073</v>
      </c>
      <c r="S786" s="25" t="s">
        <v>13074</v>
      </c>
      <c r="T786" s="25">
        <v>42878576</v>
      </c>
      <c r="V786" s="25" t="s">
        <v>13075</v>
      </c>
      <c r="AF786" s="25" t="s">
        <v>13076</v>
      </c>
      <c r="AG786" s="25" t="s">
        <v>13077</v>
      </c>
      <c r="AJ786" s="25" t="s">
        <v>91</v>
      </c>
      <c r="AO786" s="25">
        <v>12</v>
      </c>
      <c r="AP786" s="34">
        <v>42640</v>
      </c>
      <c r="AQ786" s="34">
        <v>42643</v>
      </c>
      <c r="AT786" s="25" t="s">
        <v>15</v>
      </c>
    </row>
    <row r="787" spans="1:47">
      <c r="A787" s="25" t="s">
        <v>13078</v>
      </c>
      <c r="B787" s="25">
        <v>416117</v>
      </c>
      <c r="C787" s="25" t="s">
        <v>3686</v>
      </c>
      <c r="G787" s="25" t="s">
        <v>13079</v>
      </c>
      <c r="H787" s="25" t="s">
        <v>2959</v>
      </c>
      <c r="V787" s="25" t="s">
        <v>13080</v>
      </c>
      <c r="W787" s="25" t="s">
        <v>12733</v>
      </c>
      <c r="X787" s="25">
        <v>24</v>
      </c>
      <c r="Y787" s="25" t="s">
        <v>12987</v>
      </c>
      <c r="AA787" s="25">
        <v>41</v>
      </c>
      <c r="AC787" s="25">
        <v>190</v>
      </c>
      <c r="AD787" s="25" t="s">
        <v>3362</v>
      </c>
      <c r="AJ787" s="25" t="s">
        <v>3675</v>
      </c>
      <c r="AO787" s="25">
        <v>6</v>
      </c>
      <c r="AP787" s="34">
        <v>42640</v>
      </c>
      <c r="AQ787" s="34">
        <v>42627</v>
      </c>
      <c r="AT787" s="25" t="s">
        <v>15</v>
      </c>
    </row>
    <row r="788" spans="1:47">
      <c r="A788" s="25" t="s">
        <v>13081</v>
      </c>
      <c r="B788" s="25">
        <v>6966</v>
      </c>
      <c r="D788" s="25" t="s">
        <v>286</v>
      </c>
      <c r="G788" s="25" t="s">
        <v>13082</v>
      </c>
      <c r="H788" s="25" t="s">
        <v>3366</v>
      </c>
      <c r="V788" s="25" t="s">
        <v>13083</v>
      </c>
      <c r="AG788" s="25" t="s">
        <v>11604</v>
      </c>
      <c r="AJ788" s="25" t="s">
        <v>91</v>
      </c>
      <c r="AO788" s="25">
        <v>12</v>
      </c>
      <c r="AP788" s="34">
        <v>42640</v>
      </c>
      <c r="AQ788" s="34">
        <v>42648</v>
      </c>
      <c r="AT788" s="25" t="s">
        <v>15</v>
      </c>
    </row>
    <row r="789" spans="1:47">
      <c r="A789" s="25" t="s">
        <v>13084</v>
      </c>
      <c r="B789" s="25">
        <v>416119</v>
      </c>
      <c r="C789" s="25" t="s">
        <v>3928</v>
      </c>
      <c r="G789" s="25" t="s">
        <v>13085</v>
      </c>
      <c r="H789" s="25" t="s">
        <v>13086</v>
      </c>
      <c r="U789" s="25">
        <v>3128324440</v>
      </c>
      <c r="AJ789" s="25" t="s">
        <v>13087</v>
      </c>
      <c r="AO789" s="25">
        <v>10</v>
      </c>
      <c r="AP789" s="34">
        <v>42640</v>
      </c>
      <c r="AQ789" s="34">
        <v>42627</v>
      </c>
      <c r="AT789" s="25" t="s">
        <v>15</v>
      </c>
    </row>
    <row r="790" spans="1:47">
      <c r="A790" s="25" t="s">
        <v>13088</v>
      </c>
      <c r="B790" s="25">
        <v>416116</v>
      </c>
      <c r="C790" s="25" t="s">
        <v>3686</v>
      </c>
      <c r="G790" s="25" t="s">
        <v>13089</v>
      </c>
      <c r="H790" s="25" t="s">
        <v>13090</v>
      </c>
      <c r="I790" s="25" t="s">
        <v>11350</v>
      </c>
      <c r="J790" s="25">
        <v>36</v>
      </c>
      <c r="K790" s="25" t="s">
        <v>12834</v>
      </c>
      <c r="M790" s="25">
        <v>23</v>
      </c>
      <c r="V790" s="25" t="s">
        <v>4150</v>
      </c>
      <c r="W790" s="25" t="s">
        <v>80</v>
      </c>
      <c r="X790" s="25">
        <v>36</v>
      </c>
      <c r="Y790" s="25" t="s">
        <v>12834</v>
      </c>
      <c r="AA790" s="25">
        <v>23</v>
      </c>
      <c r="AG790" s="25" t="s">
        <v>13091</v>
      </c>
      <c r="AJ790" s="25" t="s">
        <v>347</v>
      </c>
      <c r="AO790" s="25">
        <v>10</v>
      </c>
      <c r="AP790" s="34">
        <v>42640</v>
      </c>
      <c r="AQ790" s="34">
        <v>42623</v>
      </c>
      <c r="AT790" s="25" t="s">
        <v>15</v>
      </c>
    </row>
    <row r="791" spans="1:47">
      <c r="A791" s="25" t="s">
        <v>13092</v>
      </c>
      <c r="B791" s="25">
        <v>416115</v>
      </c>
      <c r="C791" s="25" t="s">
        <v>3686</v>
      </c>
      <c r="G791" s="25" t="s">
        <v>13093</v>
      </c>
      <c r="H791" s="25" t="s">
        <v>3366</v>
      </c>
      <c r="V791" s="25" t="s">
        <v>13094</v>
      </c>
      <c r="AG791" s="25" t="s">
        <v>13095</v>
      </c>
      <c r="AJ791" s="25" t="s">
        <v>225</v>
      </c>
      <c r="AO791" s="25">
        <v>7</v>
      </c>
      <c r="AP791" s="34">
        <v>42640</v>
      </c>
      <c r="AQ791" s="34">
        <v>42625</v>
      </c>
      <c r="AT791" s="25" t="s">
        <v>15</v>
      </c>
    </row>
    <row r="792" spans="1:47">
      <c r="A792" s="25" t="s">
        <v>13096</v>
      </c>
      <c r="B792" s="25">
        <v>7067</v>
      </c>
      <c r="G792" s="25" t="s">
        <v>13097</v>
      </c>
      <c r="H792" s="25" t="s">
        <v>3366</v>
      </c>
      <c r="V792" s="25" t="s">
        <v>13098</v>
      </c>
      <c r="W792" s="25" t="s">
        <v>12733</v>
      </c>
      <c r="X792" s="25">
        <v>25</v>
      </c>
      <c r="AA792" s="25">
        <v>38</v>
      </c>
      <c r="AB792" s="25" t="s">
        <v>12834</v>
      </c>
      <c r="AC792" s="25">
        <v>115</v>
      </c>
      <c r="AD792" s="25" t="s">
        <v>3362</v>
      </c>
      <c r="AF792" s="25" t="s">
        <v>13099</v>
      </c>
      <c r="AJ792" s="25" t="s">
        <v>454</v>
      </c>
      <c r="AO792" s="25">
        <v>6</v>
      </c>
      <c r="AP792" s="34">
        <v>42640</v>
      </c>
      <c r="AQ792" s="34">
        <v>42759</v>
      </c>
      <c r="AS792" s="25" t="s">
        <v>792</v>
      </c>
      <c r="AT792" s="25" t="s">
        <v>15</v>
      </c>
    </row>
    <row r="793" spans="1:47">
      <c r="A793" s="25" t="s">
        <v>13100</v>
      </c>
      <c r="B793" s="25">
        <v>417669</v>
      </c>
      <c r="C793" s="25" t="s">
        <v>3591</v>
      </c>
      <c r="H793" s="25" t="s">
        <v>13101</v>
      </c>
      <c r="S793" s="25" t="s">
        <v>13102</v>
      </c>
      <c r="U793" s="25">
        <v>3362519</v>
      </c>
      <c r="V793" s="25" t="s">
        <v>13103</v>
      </c>
      <c r="W793" s="25" t="s">
        <v>12733</v>
      </c>
      <c r="X793" s="25">
        <v>24</v>
      </c>
      <c r="AA793" s="25">
        <v>36</v>
      </c>
      <c r="AB793" s="25" t="s">
        <v>12834</v>
      </c>
      <c r="AC793" s="25">
        <v>141</v>
      </c>
      <c r="AD793" s="25" t="s">
        <v>3362</v>
      </c>
      <c r="AF793" s="25" t="s">
        <v>13104</v>
      </c>
      <c r="AJ793" s="25" t="s">
        <v>347</v>
      </c>
      <c r="AO793" s="25">
        <v>10</v>
      </c>
      <c r="AP793" s="34">
        <v>42640</v>
      </c>
      <c r="AQ793" s="34">
        <v>42650</v>
      </c>
      <c r="AS793" s="25" t="s">
        <v>806</v>
      </c>
      <c r="AT793" s="25" t="s">
        <v>15</v>
      </c>
    </row>
    <row r="794" spans="1:47">
      <c r="A794" s="25" t="s">
        <v>13105</v>
      </c>
      <c r="B794" s="25">
        <v>418871</v>
      </c>
      <c r="C794" s="25" t="s">
        <v>3928</v>
      </c>
      <c r="G794" s="25" t="s">
        <v>13106</v>
      </c>
      <c r="H794" s="25" t="s">
        <v>2959</v>
      </c>
      <c r="V794" s="25" t="s">
        <v>13107</v>
      </c>
      <c r="W794" s="25" t="s">
        <v>12733</v>
      </c>
      <c r="X794" s="25">
        <v>27</v>
      </c>
      <c r="Y794" s="25" t="s">
        <v>12834</v>
      </c>
      <c r="AA794" s="25">
        <v>27</v>
      </c>
      <c r="AC794" s="25">
        <v>108</v>
      </c>
      <c r="AD794" s="25" t="s">
        <v>3362</v>
      </c>
      <c r="AJ794" s="25" t="s">
        <v>99</v>
      </c>
      <c r="AO794" s="25">
        <v>4</v>
      </c>
      <c r="AP794" s="34">
        <v>42641</v>
      </c>
      <c r="AQ794" s="34">
        <v>42639</v>
      </c>
      <c r="AT794" s="25" t="s">
        <v>15</v>
      </c>
    </row>
    <row r="795" spans="1:47">
      <c r="A795" s="25" t="s">
        <v>13108</v>
      </c>
      <c r="B795" s="25" t="s">
        <v>13109</v>
      </c>
      <c r="G795" s="25" t="s">
        <v>13110</v>
      </c>
      <c r="H795" s="25" t="s">
        <v>2959</v>
      </c>
      <c r="V795" s="25" t="s">
        <v>13111</v>
      </c>
      <c r="W795" s="25" t="s">
        <v>12733</v>
      </c>
      <c r="X795" s="25">
        <v>42</v>
      </c>
      <c r="Y795" s="25" t="s">
        <v>2706</v>
      </c>
      <c r="AA795" s="25">
        <v>26</v>
      </c>
      <c r="AC795" s="25">
        <v>75</v>
      </c>
      <c r="AD795" s="25" t="s">
        <v>66</v>
      </c>
      <c r="AJ795" s="25" t="s">
        <v>153</v>
      </c>
      <c r="AO795" s="25">
        <v>3</v>
      </c>
      <c r="AP795" s="34">
        <v>42645</v>
      </c>
      <c r="AQ795" s="34">
        <v>42662</v>
      </c>
      <c r="AT795" s="25" t="s">
        <v>15</v>
      </c>
    </row>
    <row r="796" spans="1:47">
      <c r="A796" s="25" t="s">
        <v>13112</v>
      </c>
      <c r="B796" s="25">
        <v>419177</v>
      </c>
      <c r="C796" s="25" t="s">
        <v>3928</v>
      </c>
      <c r="G796" s="25" t="s">
        <v>13113</v>
      </c>
      <c r="H796" s="25" t="s">
        <v>2959</v>
      </c>
      <c r="V796" s="25" t="s">
        <v>13114</v>
      </c>
      <c r="W796" s="25" t="s">
        <v>12733</v>
      </c>
      <c r="X796" s="25">
        <v>42</v>
      </c>
      <c r="Y796" s="25" t="s">
        <v>2706</v>
      </c>
      <c r="AA796" s="25">
        <v>46</v>
      </c>
      <c r="AB796" s="25" t="s">
        <v>12834</v>
      </c>
      <c r="AC796" s="25">
        <v>10</v>
      </c>
      <c r="AD796" s="25" t="s">
        <v>3362</v>
      </c>
      <c r="AJ796" s="25" t="s">
        <v>316</v>
      </c>
      <c r="AO796" s="25">
        <v>7</v>
      </c>
      <c r="AP796" s="34">
        <v>42645</v>
      </c>
      <c r="AQ796" s="34">
        <v>42653</v>
      </c>
      <c r="AT796" s="25" t="s">
        <v>15</v>
      </c>
      <c r="AU796" s="25" t="s">
        <v>13115</v>
      </c>
    </row>
    <row r="797" spans="1:47">
      <c r="A797" s="25" t="s">
        <v>13116</v>
      </c>
      <c r="B797" s="25">
        <v>419350</v>
      </c>
      <c r="C797" s="25" t="s">
        <v>3591</v>
      </c>
      <c r="G797" s="25" t="s">
        <v>13117</v>
      </c>
      <c r="H797" s="25" t="s">
        <v>13118</v>
      </c>
      <c r="T797" s="25">
        <v>43733120</v>
      </c>
      <c r="U797" s="25">
        <v>2764000</v>
      </c>
      <c r="V797" s="25" t="s">
        <v>4150</v>
      </c>
      <c r="W797" s="25" t="s">
        <v>80</v>
      </c>
      <c r="X797" s="25">
        <v>40</v>
      </c>
      <c r="Y797" s="25" t="s">
        <v>13119</v>
      </c>
      <c r="Z797" s="25" t="s">
        <v>66</v>
      </c>
      <c r="AA797" s="25">
        <v>41</v>
      </c>
      <c r="AC797" s="25">
        <v>36</v>
      </c>
      <c r="AJ797" s="25" t="s">
        <v>67</v>
      </c>
      <c r="AO797" s="25">
        <v>7</v>
      </c>
      <c r="AP797" s="34">
        <v>42645</v>
      </c>
      <c r="AQ797" s="34">
        <v>42657</v>
      </c>
      <c r="AT797" s="25" t="s">
        <v>15</v>
      </c>
    </row>
    <row r="798" spans="1:47">
      <c r="A798" s="25" t="s">
        <v>13120</v>
      </c>
      <c r="B798" s="25" t="s">
        <v>13121</v>
      </c>
      <c r="C798" s="25" t="s">
        <v>3928</v>
      </c>
      <c r="G798" s="25" t="s">
        <v>13122</v>
      </c>
      <c r="H798" s="25" t="s">
        <v>10249</v>
      </c>
      <c r="V798" s="25" t="s">
        <v>13123</v>
      </c>
      <c r="W798" s="25" t="s">
        <v>12733</v>
      </c>
      <c r="X798" s="25">
        <v>36</v>
      </c>
      <c r="Y798" s="25" t="s">
        <v>2706</v>
      </c>
      <c r="AA798" s="25">
        <v>40</v>
      </c>
      <c r="AB798" s="25" t="s">
        <v>12884</v>
      </c>
      <c r="AF798" s="25" t="s">
        <v>13124</v>
      </c>
      <c r="AJ798" s="25" t="s">
        <v>67</v>
      </c>
      <c r="AO798" s="25">
        <v>7</v>
      </c>
      <c r="AP798" s="34">
        <v>42645</v>
      </c>
      <c r="AQ798" s="34">
        <v>42643</v>
      </c>
      <c r="AT798" s="25" t="s">
        <v>15</v>
      </c>
    </row>
    <row r="799" spans="1:47">
      <c r="A799" s="25" t="s">
        <v>13125</v>
      </c>
      <c r="B799" s="25">
        <v>419705</v>
      </c>
      <c r="C799" s="25" t="s">
        <v>3591</v>
      </c>
      <c r="G799" s="25" t="s">
        <v>13126</v>
      </c>
      <c r="H799" s="25" t="s">
        <v>10249</v>
      </c>
      <c r="V799" s="25" t="s">
        <v>13127</v>
      </c>
      <c r="W799" s="25" t="s">
        <v>146</v>
      </c>
      <c r="X799" s="25">
        <v>35</v>
      </c>
      <c r="Y799" s="25" t="s">
        <v>3354</v>
      </c>
      <c r="Z799" s="25" t="s">
        <v>66</v>
      </c>
      <c r="AA799" s="25">
        <v>33</v>
      </c>
      <c r="AC799" s="25">
        <v>18</v>
      </c>
      <c r="AJ799" s="25" t="s">
        <v>232</v>
      </c>
      <c r="AO799" s="25">
        <v>9</v>
      </c>
      <c r="AP799" s="34">
        <v>42645</v>
      </c>
      <c r="AQ799" s="34">
        <v>42411</v>
      </c>
      <c r="AT799" s="25" t="s">
        <v>15</v>
      </c>
    </row>
    <row r="800" spans="1:47">
      <c r="A800" s="25" t="s">
        <v>13128</v>
      </c>
      <c r="B800" s="25">
        <v>419803</v>
      </c>
      <c r="D800" s="25" t="s">
        <v>101</v>
      </c>
      <c r="G800" s="25" t="s">
        <v>10821</v>
      </c>
      <c r="H800" s="25" t="s">
        <v>13129</v>
      </c>
      <c r="S800" s="25" t="s">
        <v>13130</v>
      </c>
      <c r="T800" s="25">
        <v>1037586340</v>
      </c>
      <c r="U800" s="25">
        <v>3324035</v>
      </c>
      <c r="V800" s="25" t="s">
        <v>2959</v>
      </c>
      <c r="AJ800" s="25" t="s">
        <v>279</v>
      </c>
      <c r="AO800" s="25">
        <v>9</v>
      </c>
      <c r="AP800" s="34">
        <v>42645</v>
      </c>
      <c r="AQ800" s="34">
        <v>42647</v>
      </c>
      <c r="AT800" s="25" t="s">
        <v>15</v>
      </c>
    </row>
    <row r="801" spans="1:86">
      <c r="A801" s="25" t="s">
        <v>13131</v>
      </c>
      <c r="B801" s="25">
        <v>419828</v>
      </c>
      <c r="D801" s="25" t="s">
        <v>101</v>
      </c>
      <c r="G801" s="25" t="s">
        <v>10821</v>
      </c>
      <c r="S801" s="25" t="s">
        <v>13132</v>
      </c>
      <c r="V801" s="25" t="s">
        <v>2959</v>
      </c>
      <c r="AG801" s="25" t="s">
        <v>13133</v>
      </c>
      <c r="AJ801" s="25" t="s">
        <v>91</v>
      </c>
      <c r="AO801" s="25">
        <v>12</v>
      </c>
      <c r="AP801" s="34">
        <v>42645</v>
      </c>
      <c r="AQ801" s="34">
        <v>43746</v>
      </c>
      <c r="AT801" s="25" t="s">
        <v>15</v>
      </c>
    </row>
    <row r="802" spans="1:86">
      <c r="A802" s="25" t="s">
        <v>13134</v>
      </c>
      <c r="B802" s="25">
        <v>419608</v>
      </c>
      <c r="C802" s="25" t="s">
        <v>3591</v>
      </c>
      <c r="G802" s="25" t="s">
        <v>13135</v>
      </c>
      <c r="H802" s="25" t="s">
        <v>13136</v>
      </c>
      <c r="S802" t="str">
        <f>CONCATENATE(I803," ",J803," ",K803," ",L803," ",M803," ",N803," ",O803," ",P803," ",Q803," ",R803)</f>
        <v xml:space="preserve">KR 24   36 D 141 Sur  </v>
      </c>
      <c r="T802" s="25">
        <v>79054188</v>
      </c>
      <c r="U802" s="25">
        <v>3004876896</v>
      </c>
      <c r="V802" s="25" t="s">
        <v>13103</v>
      </c>
      <c r="AC802" s="25">
        <v>141</v>
      </c>
      <c r="AF802" s="25">
        <v>23</v>
      </c>
      <c r="AG802" s="25" t="str">
        <f>CONCATENATE(W803," ",X803," ",Y803," ",Z803," ",AA803," ",AB803," ",AC802," ",AD803," ",AE803," ",AF802)</f>
        <v>KR 24   36 D 141   23</v>
      </c>
      <c r="AH802" s="25" t="s">
        <v>4150</v>
      </c>
      <c r="AJ802" s="25" t="s">
        <v>347</v>
      </c>
      <c r="AK802" s="25" t="s">
        <v>347</v>
      </c>
      <c r="AO802" s="25">
        <v>10</v>
      </c>
      <c r="AP802" s="34">
        <v>42643</v>
      </c>
      <c r="AQ802" s="34">
        <v>42656</v>
      </c>
      <c r="AS802" s="25" t="s">
        <v>806</v>
      </c>
      <c r="AT802" s="25" t="s">
        <v>15</v>
      </c>
      <c r="AU802" s="25" t="s">
        <v>5176</v>
      </c>
    </row>
    <row r="803" spans="1:86">
      <c r="A803" s="25" t="s">
        <v>13137</v>
      </c>
      <c r="B803" s="25" t="s">
        <v>13138</v>
      </c>
      <c r="C803" s="25" t="s">
        <v>125</v>
      </c>
      <c r="G803" s="25" t="s">
        <v>13139</v>
      </c>
      <c r="H803" s="25" t="s">
        <v>3366</v>
      </c>
      <c r="I803" s="25" t="s">
        <v>63</v>
      </c>
      <c r="J803" s="25">
        <v>24</v>
      </c>
      <c r="M803" s="25">
        <v>36</v>
      </c>
      <c r="N803" s="25" t="s">
        <v>170</v>
      </c>
      <c r="O803" s="25">
        <v>141</v>
      </c>
      <c r="P803" s="25" t="s">
        <v>13140</v>
      </c>
      <c r="V803" s="25" t="s">
        <v>13141</v>
      </c>
      <c r="W803" s="25" t="s">
        <v>63</v>
      </c>
      <c r="X803" s="25">
        <v>24</v>
      </c>
      <c r="AA803" s="25">
        <v>36</v>
      </c>
      <c r="AB803" s="25" t="s">
        <v>170</v>
      </c>
      <c r="AG803" s="25" t="s">
        <v>13142</v>
      </c>
      <c r="AJ803" s="25" t="s">
        <v>91</v>
      </c>
      <c r="AO803" s="25">
        <v>12</v>
      </c>
      <c r="AP803" s="34">
        <v>42648</v>
      </c>
      <c r="AQ803" s="34">
        <v>42629</v>
      </c>
      <c r="AT803" s="25" t="s">
        <v>15</v>
      </c>
    </row>
    <row r="804" spans="1:86">
      <c r="A804" s="25" t="s">
        <v>13143</v>
      </c>
      <c r="B804" s="25" t="s">
        <v>13144</v>
      </c>
      <c r="C804" s="25" t="s">
        <v>3538</v>
      </c>
      <c r="G804" s="25" t="s">
        <v>13145</v>
      </c>
      <c r="H804" s="25" t="s">
        <v>2959</v>
      </c>
      <c r="V804" s="25" t="s">
        <v>13146</v>
      </c>
      <c r="W804" s="25" t="s">
        <v>80</v>
      </c>
      <c r="X804" s="25">
        <v>23</v>
      </c>
      <c r="Z804" s="25" t="s">
        <v>66</v>
      </c>
      <c r="AA804" s="25">
        <v>27</v>
      </c>
      <c r="AC804" s="25">
        <v>19</v>
      </c>
      <c r="AG804" s="25" t="str">
        <f>CONCATENATE(W805," ",X805," ",Y805," ",Z805," ",AA805," ",AB805," ",AC804," ",AD805," ",AE805," ",AF804)</f>
        <v xml:space="preserve">Kr 24 f  40  19 sur  </v>
      </c>
      <c r="AJ804" s="25" t="s">
        <v>374</v>
      </c>
      <c r="AO804" s="25">
        <v>4</v>
      </c>
      <c r="AP804" s="34">
        <v>42645</v>
      </c>
      <c r="AQ804" s="34">
        <v>42636</v>
      </c>
      <c r="AS804" s="25" t="s">
        <v>806</v>
      </c>
      <c r="AT804" s="25" t="s">
        <v>15</v>
      </c>
    </row>
    <row r="805" spans="1:86" s="62" customFormat="1">
      <c r="A805" s="62" t="s">
        <v>13147</v>
      </c>
      <c r="B805" s="62">
        <v>417254</v>
      </c>
      <c r="C805" s="62" t="s">
        <v>3591</v>
      </c>
      <c r="G805" s="62" t="s">
        <v>13148</v>
      </c>
      <c r="H805" s="62" t="s">
        <v>13019</v>
      </c>
      <c r="I805" s="62" t="s">
        <v>63</v>
      </c>
      <c r="J805" s="62">
        <v>24</v>
      </c>
      <c r="K805" s="62" t="s">
        <v>12765</v>
      </c>
      <c r="M805" s="62">
        <v>40</v>
      </c>
      <c r="O805" s="62">
        <v>141</v>
      </c>
      <c r="P805" s="62" t="s">
        <v>3362</v>
      </c>
      <c r="V805" s="62" t="s">
        <v>13021</v>
      </c>
      <c r="W805" s="62" t="s">
        <v>12733</v>
      </c>
      <c r="X805" s="62">
        <v>24</v>
      </c>
      <c r="Y805" s="62" t="s">
        <v>12765</v>
      </c>
      <c r="AA805" s="62">
        <v>40</v>
      </c>
      <c r="AC805" s="62">
        <v>141</v>
      </c>
      <c r="AD805" s="62" t="s">
        <v>3362</v>
      </c>
      <c r="AF805" s="62">
        <v>116</v>
      </c>
      <c r="AJ805" s="62" t="s">
        <v>74</v>
      </c>
      <c r="AO805" s="62">
        <v>6</v>
      </c>
      <c r="AP805" s="83">
        <v>42649</v>
      </c>
      <c r="AQ805" s="83">
        <v>42512</v>
      </c>
      <c r="AT805" s="62" t="s">
        <v>13149</v>
      </c>
      <c r="AV805" s="82"/>
      <c r="AW805" s="82"/>
      <c r="AX805" s="82"/>
      <c r="AY805" s="82"/>
      <c r="AZ805" s="82"/>
      <c r="BA805" s="82"/>
      <c r="BB805" s="82"/>
      <c r="BC805" s="82"/>
      <c r="BD805" s="82"/>
      <c r="BE805" s="82"/>
      <c r="BF805" s="82"/>
      <c r="BG805" s="82"/>
      <c r="BH805" s="82"/>
      <c r="BI805" s="82"/>
      <c r="BJ805" s="82"/>
      <c r="BK805" s="82"/>
      <c r="BL805" s="82"/>
      <c r="BM805" s="82"/>
      <c r="BN805" s="82"/>
      <c r="BO805" s="82"/>
      <c r="BP805" s="82"/>
      <c r="BQ805" s="82"/>
      <c r="BR805" s="82"/>
      <c r="BS805" s="82"/>
      <c r="BT805" s="82"/>
      <c r="BU805" s="82"/>
      <c r="BV805" s="82"/>
      <c r="BW805" s="82"/>
      <c r="BX805" s="82"/>
      <c r="BY805" s="82"/>
      <c r="BZ805" s="82"/>
      <c r="CA805" s="82"/>
      <c r="CB805" s="82"/>
      <c r="CC805" s="82"/>
      <c r="CD805" s="82"/>
      <c r="CE805" s="82"/>
      <c r="CF805" s="82"/>
      <c r="CG805" s="82"/>
      <c r="CH805" s="82"/>
    </row>
    <row r="806" spans="1:86">
      <c r="A806" s="25" t="s">
        <v>13150</v>
      </c>
      <c r="B806" s="25">
        <v>152180</v>
      </c>
      <c r="C806" s="25" t="s">
        <v>3591</v>
      </c>
      <c r="G806" s="25" t="s">
        <v>13151</v>
      </c>
      <c r="V806" s="25" t="s">
        <v>13152</v>
      </c>
      <c r="W806" s="25" t="s">
        <v>12733</v>
      </c>
      <c r="X806" s="25">
        <v>31</v>
      </c>
      <c r="AA806" s="25">
        <v>41</v>
      </c>
      <c r="AB806" s="25" t="s">
        <v>12884</v>
      </c>
      <c r="AC806" s="25">
        <v>39</v>
      </c>
      <c r="AD806" s="25" t="s">
        <v>3362</v>
      </c>
      <c r="AJ806" s="25" t="s">
        <v>322</v>
      </c>
      <c r="AO806" s="25">
        <v>6</v>
      </c>
      <c r="AP806" s="34">
        <v>42648</v>
      </c>
      <c r="AQ806" s="34">
        <v>42638</v>
      </c>
      <c r="AT806" s="25" t="s">
        <v>15</v>
      </c>
    </row>
    <row r="807" spans="1:86">
      <c r="A807" s="25" t="s">
        <v>13153</v>
      </c>
      <c r="B807" s="25">
        <v>420613</v>
      </c>
      <c r="C807" s="25" t="s">
        <v>3591</v>
      </c>
      <c r="G807" s="25" t="s">
        <v>13154</v>
      </c>
      <c r="H807" s="25" t="s">
        <v>13155</v>
      </c>
      <c r="I807" s="25" t="s">
        <v>12986</v>
      </c>
      <c r="J807" s="25">
        <v>34</v>
      </c>
      <c r="K807" s="25" t="s">
        <v>2706</v>
      </c>
      <c r="M807" s="25">
        <v>32</v>
      </c>
      <c r="N807" s="25" t="s">
        <v>2706</v>
      </c>
      <c r="O807" s="25">
        <v>74</v>
      </c>
      <c r="T807" s="25">
        <v>3417388</v>
      </c>
      <c r="U807" s="25">
        <v>2761941</v>
      </c>
      <c r="V807" s="25" t="s">
        <v>13156</v>
      </c>
      <c r="W807" s="25" t="s">
        <v>12986</v>
      </c>
      <c r="X807" s="25">
        <v>34</v>
      </c>
      <c r="Y807" s="25" t="s">
        <v>2706</v>
      </c>
      <c r="AA807" s="25">
        <v>32</v>
      </c>
      <c r="AB807" s="25" t="s">
        <v>2706</v>
      </c>
      <c r="AC807" s="25">
        <v>74</v>
      </c>
      <c r="AJ807" s="25" t="s">
        <v>279</v>
      </c>
      <c r="AO807" s="25">
        <v>9</v>
      </c>
      <c r="AP807" s="34">
        <v>42648</v>
      </c>
      <c r="AQ807" s="34">
        <v>42646</v>
      </c>
      <c r="AT807" s="25" t="s">
        <v>15</v>
      </c>
    </row>
    <row r="808" spans="1:86">
      <c r="A808" s="25" t="s">
        <v>13157</v>
      </c>
      <c r="B808" s="25">
        <v>420932</v>
      </c>
      <c r="C808" s="25" t="s">
        <v>3686</v>
      </c>
      <c r="G808" s="25" t="s">
        <v>13158</v>
      </c>
      <c r="H808" s="25" t="s">
        <v>5902</v>
      </c>
      <c r="V808" s="25" t="s">
        <v>13159</v>
      </c>
      <c r="W808" s="25" t="s">
        <v>11350</v>
      </c>
      <c r="X808" s="25">
        <v>10</v>
      </c>
      <c r="Y808" s="25" t="s">
        <v>3354</v>
      </c>
      <c r="AA808" s="25">
        <v>41</v>
      </c>
      <c r="AC808" s="25">
        <v>18</v>
      </c>
      <c r="AG808" s="25" t="s">
        <v>13160</v>
      </c>
      <c r="AH808" s="25" t="s">
        <v>13161</v>
      </c>
      <c r="AI808" s="25">
        <v>4481123</v>
      </c>
      <c r="AP808" s="34">
        <v>42648</v>
      </c>
      <c r="AQ808" s="34">
        <v>42650</v>
      </c>
      <c r="AT808" s="25" t="s">
        <v>15</v>
      </c>
    </row>
    <row r="809" spans="1:86">
      <c r="A809" s="25" t="s">
        <v>13162</v>
      </c>
      <c r="B809" s="25">
        <v>420993</v>
      </c>
      <c r="D809" s="25" t="s">
        <v>58</v>
      </c>
      <c r="G809" s="25" t="s">
        <v>13163</v>
      </c>
      <c r="H809" s="25" t="s">
        <v>2959</v>
      </c>
      <c r="V809" s="25" t="s">
        <v>4150</v>
      </c>
      <c r="AE809" s="25">
        <v>3.8</v>
      </c>
      <c r="AF809" s="25" t="s">
        <v>13164</v>
      </c>
      <c r="AJ809" s="25" t="s">
        <v>225</v>
      </c>
      <c r="AO809" s="25">
        <v>7</v>
      </c>
      <c r="AP809" s="34">
        <v>42648</v>
      </c>
      <c r="AQ809" s="34">
        <v>42647</v>
      </c>
      <c r="AT809" s="25" t="s">
        <v>15</v>
      </c>
    </row>
    <row r="810" spans="1:86">
      <c r="A810" s="25" t="s">
        <v>13165</v>
      </c>
      <c r="B810" s="25">
        <v>420992</v>
      </c>
      <c r="C810" s="25" t="s">
        <v>3928</v>
      </c>
      <c r="G810" s="25" t="s">
        <v>13166</v>
      </c>
      <c r="H810" s="25" t="s">
        <v>3870</v>
      </c>
      <c r="V810" s="25" t="s">
        <v>4150</v>
      </c>
      <c r="W810" s="25" t="s">
        <v>11350</v>
      </c>
      <c r="X810" s="25">
        <v>37</v>
      </c>
      <c r="Y810" s="25" t="s">
        <v>2706</v>
      </c>
      <c r="Z810" s="25" t="s">
        <v>3362</v>
      </c>
      <c r="AA810" s="25">
        <v>27</v>
      </c>
      <c r="AB810" s="25" t="s">
        <v>12834</v>
      </c>
      <c r="AC810" s="25">
        <v>2</v>
      </c>
      <c r="AF810" s="25" t="s">
        <v>13167</v>
      </c>
      <c r="AI810" s="25">
        <v>3012675680</v>
      </c>
      <c r="AJ810" s="25" t="s">
        <v>276</v>
      </c>
      <c r="AO810" s="25">
        <v>5</v>
      </c>
      <c r="AP810" s="34">
        <v>42648</v>
      </c>
      <c r="AQ810" s="34">
        <v>42659</v>
      </c>
      <c r="AT810" s="25" t="s">
        <v>15</v>
      </c>
    </row>
    <row r="811" spans="1:86">
      <c r="A811" s="25" t="s">
        <v>13168</v>
      </c>
      <c r="B811" s="25">
        <v>421259</v>
      </c>
      <c r="C811" s="25" t="s">
        <v>125</v>
      </c>
      <c r="G811" s="25" t="s">
        <v>13169</v>
      </c>
      <c r="H811" s="25" t="s">
        <v>3870</v>
      </c>
      <c r="S811" s="25" t="s">
        <v>11871</v>
      </c>
      <c r="T811" s="25" t="s">
        <v>61</v>
      </c>
      <c r="U811" s="25" t="s">
        <v>61</v>
      </c>
      <c r="V811" s="25" t="s">
        <v>13170</v>
      </c>
      <c r="W811" s="25" t="s">
        <v>80</v>
      </c>
      <c r="X811" s="25">
        <v>45</v>
      </c>
      <c r="Y811" s="25" t="s">
        <v>104</v>
      </c>
      <c r="Z811" s="25" t="s">
        <v>66</v>
      </c>
      <c r="AA811" s="25">
        <v>24</v>
      </c>
      <c r="AB811" s="25" t="s">
        <v>170</v>
      </c>
      <c r="AC811" s="25">
        <v>74</v>
      </c>
      <c r="AG811" s="25" t="str">
        <f>CONCATENATE(W811," ",X811," ",Y811," ",Z811," ",AA811," ",AB811," ",AC811," ",AD811," ",AE811," ",AF811)</f>
        <v xml:space="preserve">CL 45 B SUR 24 D 74   </v>
      </c>
      <c r="AH811" s="25" t="s">
        <v>61</v>
      </c>
      <c r="AI811" s="25" t="s">
        <v>61</v>
      </c>
      <c r="AJ811" s="25" t="s">
        <v>959</v>
      </c>
      <c r="AO811" s="25">
        <v>7</v>
      </c>
      <c r="AP811" s="34">
        <v>42663</v>
      </c>
      <c r="AQ811" s="34">
        <v>42653</v>
      </c>
      <c r="AT811" s="25" t="s">
        <v>15</v>
      </c>
    </row>
    <row r="812" spans="1:86">
      <c r="A812" s="25" t="s">
        <v>13171</v>
      </c>
      <c r="B812" s="25">
        <v>417493</v>
      </c>
      <c r="C812" s="25" t="s">
        <v>3928</v>
      </c>
      <c r="G812" s="25" t="s">
        <v>13172</v>
      </c>
      <c r="H812" s="25" t="s">
        <v>3366</v>
      </c>
      <c r="V812" s="25" t="s">
        <v>13173</v>
      </c>
      <c r="W812" s="25" t="s">
        <v>12986</v>
      </c>
      <c r="X812" s="25">
        <v>33</v>
      </c>
      <c r="Z812" s="25" t="s">
        <v>3362</v>
      </c>
      <c r="AA812" s="25">
        <v>33</v>
      </c>
      <c r="AC812" s="25">
        <v>61</v>
      </c>
      <c r="AH812" s="25">
        <v>98522547</v>
      </c>
      <c r="AJ812" s="25" t="s">
        <v>496</v>
      </c>
      <c r="AO812" s="25">
        <v>9</v>
      </c>
      <c r="AP812" s="34">
        <v>42649</v>
      </c>
      <c r="AQ812" s="34">
        <v>42632</v>
      </c>
      <c r="AT812" s="25" t="s">
        <v>13174</v>
      </c>
    </row>
    <row r="813" spans="1:86">
      <c r="A813" s="25" t="s">
        <v>13175</v>
      </c>
      <c r="B813" s="25">
        <v>416422</v>
      </c>
      <c r="C813" s="25" t="s">
        <v>3928</v>
      </c>
      <c r="G813" s="25" t="s">
        <v>13176</v>
      </c>
      <c r="H813" s="25" t="s">
        <v>13177</v>
      </c>
      <c r="I813" s="25" t="s">
        <v>13178</v>
      </c>
      <c r="J813" s="25">
        <v>42</v>
      </c>
      <c r="K813" s="25" t="s">
        <v>2706</v>
      </c>
      <c r="M813" s="25">
        <v>23</v>
      </c>
      <c r="N813" s="25" t="s">
        <v>3354</v>
      </c>
      <c r="O813" s="25">
        <v>14</v>
      </c>
      <c r="P813" s="25" t="s">
        <v>3362</v>
      </c>
      <c r="T813" s="25">
        <v>29382550</v>
      </c>
      <c r="U813" s="25">
        <v>2763242</v>
      </c>
      <c r="V813" s="25" t="s">
        <v>4150</v>
      </c>
      <c r="AJ813" s="25" t="s">
        <v>374</v>
      </c>
      <c r="AO813" s="25">
        <v>4</v>
      </c>
      <c r="AP813" s="34">
        <v>42649</v>
      </c>
      <c r="AQ813" s="34">
        <v>42628</v>
      </c>
      <c r="AT813" s="25" t="s">
        <v>13174</v>
      </c>
    </row>
    <row r="814" spans="1:86">
      <c r="A814" s="25" t="s">
        <v>13179</v>
      </c>
      <c r="B814" s="25">
        <v>416421</v>
      </c>
      <c r="C814" s="25" t="s">
        <v>172</v>
      </c>
      <c r="G814" s="25" t="s">
        <v>13180</v>
      </c>
      <c r="H814" s="25" t="s">
        <v>2959</v>
      </c>
      <c r="AJ814" s="25" t="s">
        <v>184</v>
      </c>
      <c r="AP814" s="34">
        <v>42649</v>
      </c>
      <c r="AQ814" s="34">
        <v>42628</v>
      </c>
      <c r="AT814" s="25" t="s">
        <v>13174</v>
      </c>
    </row>
    <row r="815" spans="1:86">
      <c r="A815" s="25" t="s">
        <v>13181</v>
      </c>
      <c r="B815" s="25">
        <v>421335</v>
      </c>
      <c r="C815" s="25" t="s">
        <v>3928</v>
      </c>
      <c r="G815" s="25" t="s">
        <v>13182</v>
      </c>
      <c r="H815" s="25" t="s">
        <v>3366</v>
      </c>
      <c r="V815" s="25" t="s">
        <v>11324</v>
      </c>
      <c r="AG815" s="25" t="s">
        <v>10715</v>
      </c>
      <c r="AJ815" s="25" t="s">
        <v>147</v>
      </c>
      <c r="AO815" s="25">
        <v>9</v>
      </c>
      <c r="AP815" s="34">
        <v>42649</v>
      </c>
      <c r="AQ815" s="34">
        <v>42636</v>
      </c>
      <c r="AT815" s="25" t="s">
        <v>13174</v>
      </c>
    </row>
    <row r="816" spans="1:86">
      <c r="A816" s="25" t="s">
        <v>13183</v>
      </c>
      <c r="B816" s="25">
        <v>421334</v>
      </c>
      <c r="C816" s="25" t="s">
        <v>3928</v>
      </c>
      <c r="G816" s="25" t="s">
        <v>13184</v>
      </c>
      <c r="H816" s="25" t="s">
        <v>2959</v>
      </c>
      <c r="V816" s="25" t="s">
        <v>13185</v>
      </c>
      <c r="W816" s="25" t="s">
        <v>13178</v>
      </c>
      <c r="X816" s="25">
        <v>27</v>
      </c>
      <c r="AA816" s="25">
        <v>23</v>
      </c>
      <c r="AC816" s="25">
        <v>117</v>
      </c>
      <c r="AD816" s="25" t="s">
        <v>3362</v>
      </c>
      <c r="AJ816" s="25" t="s">
        <v>99</v>
      </c>
      <c r="AP816" s="34">
        <v>42649</v>
      </c>
      <c r="AQ816" s="34">
        <v>42635</v>
      </c>
      <c r="AT816" s="25" t="s">
        <v>13174</v>
      </c>
    </row>
    <row r="817" spans="1:46">
      <c r="A817" s="25" t="s">
        <v>13186</v>
      </c>
      <c r="B817" s="25">
        <v>417865</v>
      </c>
      <c r="C817" s="25" t="s">
        <v>3686</v>
      </c>
      <c r="G817" s="25" t="s">
        <v>13187</v>
      </c>
      <c r="H817" s="25" t="s">
        <v>5902</v>
      </c>
      <c r="V817" s="25" t="s">
        <v>13188</v>
      </c>
      <c r="W817" s="25" t="s">
        <v>11350</v>
      </c>
      <c r="X817" s="25">
        <v>49</v>
      </c>
      <c r="AA817" s="25">
        <v>46</v>
      </c>
      <c r="AC817" s="25">
        <v>31</v>
      </c>
      <c r="AH817" s="25">
        <v>32497826</v>
      </c>
      <c r="AI817" s="25">
        <v>2881031</v>
      </c>
      <c r="AJ817" s="25" t="s">
        <v>1696</v>
      </c>
      <c r="AO817" s="25">
        <v>8</v>
      </c>
      <c r="AP817" s="34">
        <v>42649</v>
      </c>
      <c r="AQ817" s="34">
        <v>42634</v>
      </c>
      <c r="AT817" s="25" t="s">
        <v>13174</v>
      </c>
    </row>
    <row r="818" spans="1:46">
      <c r="A818" s="25" t="s">
        <v>13189</v>
      </c>
      <c r="B818" s="25">
        <v>421118</v>
      </c>
      <c r="C818" s="25" t="s">
        <v>3591</v>
      </c>
      <c r="G818" s="25" t="s">
        <v>13190</v>
      </c>
      <c r="H818" s="25" t="s">
        <v>3366</v>
      </c>
      <c r="V818" s="25" t="s">
        <v>6198</v>
      </c>
      <c r="W818" s="25" t="s">
        <v>13178</v>
      </c>
      <c r="X818" s="25">
        <v>24</v>
      </c>
      <c r="Y818" s="25" t="s">
        <v>3726</v>
      </c>
      <c r="AA818" s="25">
        <v>40</v>
      </c>
      <c r="AC818" s="25">
        <v>140</v>
      </c>
      <c r="AD818" s="25" t="s">
        <v>3362</v>
      </c>
      <c r="AH818" s="25">
        <v>39296877</v>
      </c>
      <c r="AI818" s="25">
        <v>2706043</v>
      </c>
      <c r="AJ818" s="25" t="s">
        <v>74</v>
      </c>
      <c r="AO818" s="25">
        <v>6</v>
      </c>
      <c r="AP818" s="34">
        <v>42649</v>
      </c>
      <c r="AQ818" s="34">
        <v>42644</v>
      </c>
      <c r="AT818" s="25" t="s">
        <v>13174</v>
      </c>
    </row>
    <row r="819" spans="1:46">
      <c r="A819" s="25" t="s">
        <v>13191</v>
      </c>
      <c r="B819" s="25" t="s">
        <v>13192</v>
      </c>
      <c r="C819" s="25" t="s">
        <v>3928</v>
      </c>
      <c r="G819" s="25" t="s">
        <v>13193</v>
      </c>
      <c r="H819" s="25" t="s">
        <v>3366</v>
      </c>
      <c r="V819" s="25" t="s">
        <v>13194</v>
      </c>
      <c r="W819" s="25" t="s">
        <v>13178</v>
      </c>
      <c r="X819" s="25">
        <v>36</v>
      </c>
      <c r="Y819" s="25" t="s">
        <v>2706</v>
      </c>
      <c r="AA819" s="25">
        <v>40</v>
      </c>
      <c r="AB819" s="25" t="s">
        <v>12884</v>
      </c>
      <c r="AC819" s="25">
        <v>2</v>
      </c>
      <c r="AD819" s="25" t="s">
        <v>3362</v>
      </c>
      <c r="AH819" s="25">
        <v>43534643</v>
      </c>
      <c r="AI819" s="25">
        <v>2991269</v>
      </c>
      <c r="AJ819" s="25" t="s">
        <v>67</v>
      </c>
      <c r="AO819" s="25">
        <v>7</v>
      </c>
      <c r="AP819" s="34">
        <v>42649</v>
      </c>
      <c r="AQ819" s="34">
        <v>42645</v>
      </c>
      <c r="AT819" s="25" t="s">
        <v>13174</v>
      </c>
    </row>
    <row r="820" spans="1:46">
      <c r="A820" s="25" t="s">
        <v>13195</v>
      </c>
      <c r="B820" s="25">
        <v>421117</v>
      </c>
      <c r="C820" s="25" t="s">
        <v>3686</v>
      </c>
      <c r="G820" s="25" t="s">
        <v>13196</v>
      </c>
      <c r="H820" s="25" t="s">
        <v>3366</v>
      </c>
      <c r="V820" s="25" t="s">
        <v>13197</v>
      </c>
      <c r="W820" s="25" t="s">
        <v>11350</v>
      </c>
      <c r="X820" s="25">
        <v>40</v>
      </c>
      <c r="Z820" s="25" t="s">
        <v>3362</v>
      </c>
      <c r="AA820" s="25">
        <v>38</v>
      </c>
      <c r="AC820" s="25">
        <v>85</v>
      </c>
      <c r="AJ820" s="25" t="s">
        <v>67</v>
      </c>
      <c r="AO820" s="25">
        <v>7</v>
      </c>
      <c r="AP820" s="34">
        <v>42649</v>
      </c>
      <c r="AQ820" s="34">
        <v>42649</v>
      </c>
      <c r="AT820" s="25" t="s">
        <v>13174</v>
      </c>
    </row>
    <row r="821" spans="1:46">
      <c r="A821" s="25" t="s">
        <v>13198</v>
      </c>
      <c r="B821" s="25">
        <v>421504</v>
      </c>
      <c r="C821" s="25" t="s">
        <v>3591</v>
      </c>
      <c r="G821" s="25" t="s">
        <v>13199</v>
      </c>
      <c r="H821" s="25" t="s">
        <v>3366</v>
      </c>
      <c r="V821" s="25" t="s">
        <v>13200</v>
      </c>
      <c r="AJ821" s="25" t="s">
        <v>99</v>
      </c>
      <c r="AO821" s="25">
        <v>4</v>
      </c>
      <c r="AP821" s="34">
        <v>42649</v>
      </c>
      <c r="AT821" s="25" t="s">
        <v>15</v>
      </c>
    </row>
    <row r="822" spans="1:46">
      <c r="A822" s="25" t="s">
        <v>13201</v>
      </c>
      <c r="B822" s="25">
        <v>422435</v>
      </c>
      <c r="C822" s="25" t="s">
        <v>87</v>
      </c>
      <c r="G822" s="25" t="s">
        <v>13202</v>
      </c>
      <c r="H822" s="25" t="s">
        <v>13203</v>
      </c>
      <c r="I822" s="25" t="s">
        <v>63</v>
      </c>
      <c r="J822" s="25">
        <v>39</v>
      </c>
      <c r="K822" s="25" t="s">
        <v>136</v>
      </c>
      <c r="M822" s="25">
        <v>45</v>
      </c>
      <c r="N822" s="25" t="s">
        <v>315</v>
      </c>
      <c r="O822" s="25">
        <v>42</v>
      </c>
      <c r="P822" s="25" t="s">
        <v>66</v>
      </c>
      <c r="T822" s="25">
        <v>43725872</v>
      </c>
      <c r="U822" s="25">
        <v>3017571540</v>
      </c>
      <c r="V822" s="25" t="s">
        <v>13204</v>
      </c>
      <c r="W822" s="25" t="s">
        <v>63</v>
      </c>
      <c r="X822" s="25">
        <v>39</v>
      </c>
      <c r="Y822" s="25" t="s">
        <v>136</v>
      </c>
      <c r="Z822" s="25" t="s">
        <v>66</v>
      </c>
      <c r="AA822" s="25">
        <v>45</v>
      </c>
      <c r="AB822" s="25" t="s">
        <v>315</v>
      </c>
      <c r="AC822" s="25">
        <v>42</v>
      </c>
      <c r="AF822" s="25" t="s">
        <v>1857</v>
      </c>
      <c r="AG822" s="25" t="s">
        <v>10688</v>
      </c>
      <c r="AH822" s="25" t="s">
        <v>61</v>
      </c>
      <c r="AI822" s="25" t="s">
        <v>61</v>
      </c>
      <c r="AJ822" s="25" t="s">
        <v>316</v>
      </c>
      <c r="AO822" s="25">
        <v>7</v>
      </c>
      <c r="AP822" s="34">
        <v>42653</v>
      </c>
      <c r="AQ822" s="34">
        <v>42659</v>
      </c>
      <c r="AT822" s="25" t="s">
        <v>15</v>
      </c>
    </row>
    <row r="823" spans="1:46">
      <c r="A823" s="25" t="s">
        <v>13205</v>
      </c>
      <c r="B823" s="25">
        <v>422451</v>
      </c>
      <c r="C823" s="25" t="s">
        <v>3928</v>
      </c>
      <c r="G823" s="25" t="s">
        <v>13206</v>
      </c>
      <c r="H823" s="25" t="s">
        <v>13207</v>
      </c>
      <c r="I823" s="25" t="s">
        <v>80</v>
      </c>
      <c r="J823" s="25">
        <v>41</v>
      </c>
      <c r="K823" s="25" t="s">
        <v>83</v>
      </c>
      <c r="L823" s="25" t="s">
        <v>66</v>
      </c>
      <c r="M823" s="25">
        <v>32</v>
      </c>
      <c r="O823" s="25">
        <v>46</v>
      </c>
      <c r="S823" s="25" t="s">
        <v>13208</v>
      </c>
      <c r="T823" s="25">
        <v>21872181</v>
      </c>
      <c r="U823" s="25">
        <v>3323479</v>
      </c>
      <c r="V823" s="25" t="s">
        <v>4150</v>
      </c>
      <c r="W823" s="25" t="s">
        <v>80</v>
      </c>
      <c r="X823" s="25">
        <v>41</v>
      </c>
      <c r="Y823" s="25" t="s">
        <v>83</v>
      </c>
      <c r="Z823" s="25" t="s">
        <v>66</v>
      </c>
      <c r="AA823" s="25">
        <v>32</v>
      </c>
      <c r="AC823" s="25">
        <v>46</v>
      </c>
      <c r="AF823" s="25" t="s">
        <v>13209</v>
      </c>
      <c r="AG823" s="25" t="s">
        <v>13210</v>
      </c>
      <c r="AH823" s="25" t="s">
        <v>61</v>
      </c>
      <c r="AI823" s="25" t="s">
        <v>61</v>
      </c>
      <c r="AJ823" s="25" t="s">
        <v>322</v>
      </c>
      <c r="AO823" s="25">
        <v>6</v>
      </c>
      <c r="AP823" s="34">
        <v>42653</v>
      </c>
      <c r="AQ823" s="34">
        <v>42653</v>
      </c>
      <c r="AT823" s="25" t="s">
        <v>15</v>
      </c>
    </row>
    <row r="824" spans="1:46">
      <c r="A824" s="25" t="s">
        <v>13211</v>
      </c>
      <c r="B824" s="25">
        <v>422328</v>
      </c>
      <c r="G824" s="25" t="s">
        <v>13212</v>
      </c>
      <c r="H824" s="25" t="s">
        <v>3870</v>
      </c>
      <c r="S824" s="25" t="s">
        <v>13213</v>
      </c>
      <c r="T824" s="25" t="s">
        <v>13214</v>
      </c>
      <c r="U824" s="25" t="s">
        <v>13214</v>
      </c>
      <c r="V824" s="25" t="s">
        <v>4150</v>
      </c>
      <c r="W824" s="25" t="s">
        <v>63</v>
      </c>
      <c r="X824" s="25">
        <v>46</v>
      </c>
      <c r="Z824" s="25" t="s">
        <v>66</v>
      </c>
      <c r="AA824" s="25">
        <v>48</v>
      </c>
      <c r="AB824" s="25" t="s">
        <v>81</v>
      </c>
      <c r="AC824" s="25">
        <v>76</v>
      </c>
      <c r="AG824" s="25" t="s">
        <v>13215</v>
      </c>
      <c r="AH824" s="25" t="s">
        <v>61</v>
      </c>
      <c r="AI824" s="25" t="s">
        <v>61</v>
      </c>
      <c r="AJ824" s="25" t="s">
        <v>1696</v>
      </c>
      <c r="AO824" s="25">
        <v>6</v>
      </c>
      <c r="AP824" s="34">
        <v>42653</v>
      </c>
      <c r="AQ824" s="34">
        <v>42659</v>
      </c>
      <c r="AT824" s="25" t="s">
        <v>15</v>
      </c>
    </row>
    <row r="825" spans="1:46">
      <c r="A825" s="25" t="s">
        <v>13216</v>
      </c>
      <c r="B825" s="25">
        <v>421894</v>
      </c>
      <c r="C825" s="25" t="s">
        <v>3538</v>
      </c>
      <c r="G825" s="25" t="s">
        <v>13217</v>
      </c>
      <c r="H825" s="25" t="s">
        <v>13218</v>
      </c>
      <c r="I825" s="25" t="s">
        <v>63</v>
      </c>
      <c r="J825" s="25">
        <v>26</v>
      </c>
      <c r="L825" s="25" t="s">
        <v>66</v>
      </c>
      <c r="M825" s="25">
        <v>41</v>
      </c>
      <c r="N825" s="25" t="s">
        <v>104</v>
      </c>
      <c r="O825" s="25">
        <v>25</v>
      </c>
      <c r="S825" s="25" t="s">
        <v>13219</v>
      </c>
      <c r="T825" s="25">
        <v>42888086</v>
      </c>
      <c r="U825" s="25" t="s">
        <v>13220</v>
      </c>
      <c r="V825" s="25" t="s">
        <v>13221</v>
      </c>
      <c r="W825" s="25" t="s">
        <v>63</v>
      </c>
      <c r="X825" s="25">
        <v>26</v>
      </c>
      <c r="Y825" s="25" t="s">
        <v>298</v>
      </c>
      <c r="Z825" s="25" t="s">
        <v>66</v>
      </c>
      <c r="AA825" s="25">
        <v>41</v>
      </c>
      <c r="AB825" s="25" t="s">
        <v>104</v>
      </c>
      <c r="AC825" s="25">
        <v>5</v>
      </c>
      <c r="AG825" s="25" t="s">
        <v>13222</v>
      </c>
      <c r="AH825" s="25" t="s">
        <v>61</v>
      </c>
      <c r="AI825" s="25" t="s">
        <v>61</v>
      </c>
      <c r="AJ825" s="25" t="s">
        <v>322</v>
      </c>
      <c r="AO825" s="25">
        <v>6</v>
      </c>
      <c r="AP825" s="34">
        <v>42653</v>
      </c>
      <c r="AQ825" s="34">
        <v>42649</v>
      </c>
      <c r="AT825" s="25" t="s">
        <v>15</v>
      </c>
    </row>
    <row r="826" spans="1:46">
      <c r="A826" s="25" t="s">
        <v>13223</v>
      </c>
      <c r="B826" s="25">
        <v>421981</v>
      </c>
      <c r="D826" s="25" t="s">
        <v>58</v>
      </c>
      <c r="G826" s="25" t="s">
        <v>13224</v>
      </c>
      <c r="H826" s="25" t="s">
        <v>3870</v>
      </c>
      <c r="S826" s="25" t="s">
        <v>13213</v>
      </c>
      <c r="T826" s="25" t="s">
        <v>13214</v>
      </c>
      <c r="U826" s="25" t="s">
        <v>13214</v>
      </c>
      <c r="V826" s="25" t="s">
        <v>4150</v>
      </c>
      <c r="W826" s="25" t="s">
        <v>80</v>
      </c>
      <c r="X826" s="25">
        <v>35</v>
      </c>
      <c r="Z826" s="25" t="s">
        <v>66</v>
      </c>
      <c r="AA826" s="25">
        <v>39</v>
      </c>
      <c r="AC826" s="25">
        <v>45</v>
      </c>
      <c r="AG826" s="25" t="s">
        <v>13225</v>
      </c>
      <c r="AH826" s="25" t="s">
        <v>61</v>
      </c>
      <c r="AI826" s="25" t="s">
        <v>61</v>
      </c>
      <c r="AJ826" s="25" t="s">
        <v>279</v>
      </c>
      <c r="AO826" s="25">
        <v>9</v>
      </c>
      <c r="AP826" s="34">
        <v>42653</v>
      </c>
      <c r="AQ826" s="34">
        <v>42659</v>
      </c>
      <c r="AT826" s="25" t="s">
        <v>15</v>
      </c>
    </row>
    <row r="827" spans="1:46">
      <c r="A827" s="25" t="s">
        <v>13226</v>
      </c>
      <c r="B827" s="25">
        <v>421857</v>
      </c>
      <c r="C827" s="25" t="s">
        <v>3591</v>
      </c>
      <c r="G827" s="25" t="s">
        <v>13227</v>
      </c>
      <c r="H827" s="25" t="s">
        <v>13228</v>
      </c>
      <c r="S827" s="25" t="s">
        <v>12693</v>
      </c>
      <c r="T827" s="25">
        <v>3541185</v>
      </c>
      <c r="U827" s="25">
        <v>2709609</v>
      </c>
      <c r="V827" s="25" t="s">
        <v>13229</v>
      </c>
      <c r="W827" s="25" t="s">
        <v>80</v>
      </c>
      <c r="X827" s="25">
        <v>41</v>
      </c>
      <c r="Y827" s="25" t="s">
        <v>298</v>
      </c>
      <c r="AG827" s="25" t="s">
        <v>13230</v>
      </c>
      <c r="AH827" s="25" t="s">
        <v>61</v>
      </c>
      <c r="AI827" s="25" t="s">
        <v>61</v>
      </c>
      <c r="AJ827" s="25" t="s">
        <v>322</v>
      </c>
      <c r="AO827" s="25">
        <v>6</v>
      </c>
      <c r="AP827" s="34">
        <v>42653</v>
      </c>
      <c r="AT827" s="25" t="s">
        <v>15</v>
      </c>
    </row>
    <row r="828" spans="1:46">
      <c r="A828" s="25" t="s">
        <v>13231</v>
      </c>
      <c r="B828" s="25">
        <v>421858</v>
      </c>
      <c r="C828" s="25" t="s">
        <v>94</v>
      </c>
      <c r="G828" s="25" t="s">
        <v>13232</v>
      </c>
      <c r="H828" s="25" t="s">
        <v>13233</v>
      </c>
      <c r="S828" s="25" t="s">
        <v>13213</v>
      </c>
      <c r="T828" s="25">
        <v>70115503</v>
      </c>
      <c r="U828" s="25">
        <v>3128759432</v>
      </c>
      <c r="V828" s="25" t="s">
        <v>13234</v>
      </c>
      <c r="W828" s="25" t="s">
        <v>289</v>
      </c>
      <c r="X828" s="25">
        <v>31</v>
      </c>
      <c r="AA828" s="25">
        <v>31</v>
      </c>
      <c r="AC828" s="25">
        <v>12</v>
      </c>
      <c r="AG828" s="25" t="s">
        <v>13235</v>
      </c>
      <c r="AH828" s="25" t="s">
        <v>61</v>
      </c>
      <c r="AI828" s="25" t="s">
        <v>61</v>
      </c>
      <c r="AJ828" s="25" t="s">
        <v>262</v>
      </c>
      <c r="AO828" s="25">
        <v>3</v>
      </c>
      <c r="AP828" s="34">
        <v>42653</v>
      </c>
      <c r="AQ828" s="34">
        <v>42638</v>
      </c>
      <c r="AT828" s="25" t="s">
        <v>15</v>
      </c>
    </row>
    <row r="829" spans="1:46">
      <c r="A829" s="25" t="s">
        <v>13236</v>
      </c>
      <c r="B829" s="25">
        <v>421860</v>
      </c>
      <c r="C829" s="25" t="s">
        <v>94</v>
      </c>
      <c r="G829" s="25" t="s">
        <v>13237</v>
      </c>
      <c r="H829" s="25" t="s">
        <v>13238</v>
      </c>
      <c r="S829" s="25" t="s">
        <v>13239</v>
      </c>
      <c r="T829" s="25" t="s">
        <v>13214</v>
      </c>
      <c r="U829" s="25" t="s">
        <v>13240</v>
      </c>
      <c r="V829" s="25" t="s">
        <v>13241</v>
      </c>
      <c r="AG829" s="25" t="s">
        <v>13242</v>
      </c>
      <c r="AH829" s="25" t="s">
        <v>61</v>
      </c>
      <c r="AI829" s="25" t="s">
        <v>61</v>
      </c>
      <c r="AJ829" s="25" t="s">
        <v>363</v>
      </c>
      <c r="AO829" s="25">
        <v>13</v>
      </c>
      <c r="AP829" s="34">
        <v>42653</v>
      </c>
      <c r="AT829" s="25" t="s">
        <v>15</v>
      </c>
    </row>
    <row r="830" spans="1:46">
      <c r="A830" s="25" t="s">
        <v>13243</v>
      </c>
      <c r="B830" s="25">
        <v>392583</v>
      </c>
      <c r="D830" s="25" t="s">
        <v>101</v>
      </c>
      <c r="G830" s="25" t="s">
        <v>13244</v>
      </c>
      <c r="H830" s="25" t="s">
        <v>3366</v>
      </c>
      <c r="S830" s="25" t="s">
        <v>13213</v>
      </c>
      <c r="T830" s="25" t="s">
        <v>13214</v>
      </c>
      <c r="U830" s="25" t="s">
        <v>13214</v>
      </c>
      <c r="V830" s="25" t="s">
        <v>13245</v>
      </c>
      <c r="AG830" s="25" t="s">
        <v>11411</v>
      </c>
      <c r="AH830" s="25" t="s">
        <v>61</v>
      </c>
      <c r="AI830" s="25" t="s">
        <v>61</v>
      </c>
      <c r="AJ830" s="25" t="s">
        <v>147</v>
      </c>
      <c r="AP830" s="34">
        <v>42653</v>
      </c>
      <c r="AT830" s="25" t="s">
        <v>13174</v>
      </c>
    </row>
    <row r="831" spans="1:46">
      <c r="A831" s="25" t="s">
        <v>13246</v>
      </c>
      <c r="B831" s="25">
        <v>422719</v>
      </c>
      <c r="C831" s="25" t="s">
        <v>3591</v>
      </c>
      <c r="G831" s="25" t="s">
        <v>13247</v>
      </c>
      <c r="H831" s="25" t="s">
        <v>3870</v>
      </c>
      <c r="V831" s="25" t="s">
        <v>4150</v>
      </c>
      <c r="W831" s="25" t="s">
        <v>80</v>
      </c>
      <c r="X831" s="25">
        <v>40</v>
      </c>
      <c r="Z831" s="25" t="s">
        <v>66</v>
      </c>
      <c r="AA831" s="25">
        <v>25</v>
      </c>
      <c r="AB831" s="25" t="s">
        <v>83</v>
      </c>
      <c r="AC831" s="25">
        <v>62</v>
      </c>
      <c r="AF831" s="25" t="s">
        <v>13248</v>
      </c>
      <c r="AG831" s="25" t="str">
        <f>CONCATENATE(W832," ",X832," ",Y832," ",Z832," ",AA832," ",AB832," ",AC831," ",AD832," ",AE832," ",AF831)</f>
        <v xml:space="preserve">      62   Interior 125</v>
      </c>
      <c r="AH831" s="25" t="s">
        <v>61</v>
      </c>
      <c r="AI831" s="25" t="s">
        <v>61</v>
      </c>
      <c r="AJ831" s="25" t="s">
        <v>74</v>
      </c>
      <c r="AO831" s="25">
        <v>6</v>
      </c>
      <c r="AP831" s="34">
        <v>42654</v>
      </c>
      <c r="AQ831" s="34">
        <v>42668</v>
      </c>
      <c r="AT831" s="25" t="s">
        <v>15</v>
      </c>
    </row>
    <row r="832" spans="1:46">
      <c r="A832" s="25" t="s">
        <v>13249</v>
      </c>
      <c r="B832" s="25">
        <v>422717</v>
      </c>
      <c r="C832" s="25" t="s">
        <v>3591</v>
      </c>
      <c r="G832" s="25" t="s">
        <v>13250</v>
      </c>
      <c r="H832" s="25" t="s">
        <v>13251</v>
      </c>
      <c r="U832" s="25">
        <v>3311156</v>
      </c>
      <c r="V832" s="25" t="s">
        <v>4150</v>
      </c>
      <c r="AG832" s="25" t="s">
        <v>13252</v>
      </c>
      <c r="AH832" s="25" t="s">
        <v>61</v>
      </c>
      <c r="AI832" s="25">
        <v>3336327</v>
      </c>
      <c r="AJ832" s="25" t="s">
        <v>67</v>
      </c>
      <c r="AO832" s="25">
        <v>7</v>
      </c>
      <c r="AP832" s="34">
        <v>42654</v>
      </c>
      <c r="AQ832" s="34">
        <v>42670</v>
      </c>
      <c r="AT832" s="25" t="s">
        <v>15</v>
      </c>
    </row>
    <row r="833" spans="1:49">
      <c r="A833" s="25" t="s">
        <v>13253</v>
      </c>
      <c r="B833" s="25">
        <v>407336</v>
      </c>
      <c r="C833" s="25" t="s">
        <v>94</v>
      </c>
      <c r="G833" s="25" t="s">
        <v>13254</v>
      </c>
      <c r="H833" s="25" t="s">
        <v>13255</v>
      </c>
      <c r="R833" s="25" t="s">
        <v>12252</v>
      </c>
      <c r="S833" s="25" t="s">
        <v>13256</v>
      </c>
      <c r="T833" s="25" t="s">
        <v>13214</v>
      </c>
      <c r="U833" s="25" t="s">
        <v>13214</v>
      </c>
      <c r="V833" s="25" t="s">
        <v>13257</v>
      </c>
      <c r="AG833" s="25" t="s">
        <v>13258</v>
      </c>
      <c r="AI833" s="25">
        <v>2681822</v>
      </c>
      <c r="AJ833" s="25" t="s">
        <v>191</v>
      </c>
      <c r="AO833" s="25">
        <v>11</v>
      </c>
      <c r="AP833" s="34">
        <v>42654</v>
      </c>
      <c r="AQ833" s="34">
        <v>42555</v>
      </c>
      <c r="AT833" s="25" t="s">
        <v>15</v>
      </c>
    </row>
    <row r="834" spans="1:49">
      <c r="A834" s="25" t="s">
        <v>13259</v>
      </c>
      <c r="B834" s="25">
        <v>419170</v>
      </c>
      <c r="C834" s="25" t="s">
        <v>3686</v>
      </c>
      <c r="G834" s="25" t="s">
        <v>13260</v>
      </c>
      <c r="H834" s="25" t="s">
        <v>3366</v>
      </c>
      <c r="V834" s="25" t="s">
        <v>13261</v>
      </c>
      <c r="AG834" s="25" t="s">
        <v>13262</v>
      </c>
      <c r="AH834" s="25" t="s">
        <v>61</v>
      </c>
      <c r="AI834" s="25" t="s">
        <v>61</v>
      </c>
      <c r="AJ834" s="25" t="s">
        <v>347</v>
      </c>
      <c r="AO834" s="25">
        <v>10</v>
      </c>
      <c r="AP834" s="34">
        <v>42654</v>
      </c>
      <c r="AQ834" s="34">
        <v>42641</v>
      </c>
      <c r="AS834" s="25" t="s">
        <v>3256</v>
      </c>
      <c r="AT834" s="25" t="s">
        <v>15</v>
      </c>
    </row>
    <row r="835" spans="1:49">
      <c r="A835" s="25" t="s">
        <v>13263</v>
      </c>
      <c r="B835" s="25">
        <v>422743</v>
      </c>
      <c r="D835" s="25" t="s">
        <v>101</v>
      </c>
      <c r="G835" s="25" t="s">
        <v>13264</v>
      </c>
      <c r="H835" s="25" t="s">
        <v>3870</v>
      </c>
      <c r="V835" s="25" t="s">
        <v>4150</v>
      </c>
      <c r="W835" s="25" t="s">
        <v>80</v>
      </c>
      <c r="X835" s="25">
        <v>37</v>
      </c>
      <c r="Y835" s="25" t="s">
        <v>83</v>
      </c>
      <c r="Z835" s="25" t="s">
        <v>66</v>
      </c>
      <c r="AA835" s="25">
        <v>34</v>
      </c>
      <c r="AC835" s="25">
        <v>35</v>
      </c>
      <c r="AG835" t="str">
        <f>CONCATENATE(W835," ",X835," ",Y835," ",Z835," ",AA835," ",AB835," ",AC835," ",AD835," ",AS835," ",AF835)</f>
        <v xml:space="preserve">CL 37 A SUR 34  35   </v>
      </c>
      <c r="AH835" s="25" t="s">
        <v>61</v>
      </c>
      <c r="AI835" s="25" t="s">
        <v>61</v>
      </c>
      <c r="AJ835" s="25" t="s">
        <v>232</v>
      </c>
      <c r="AO835" s="25">
        <v>9</v>
      </c>
      <c r="AP835" s="34">
        <v>42654</v>
      </c>
      <c r="AQ835" s="34">
        <v>42659</v>
      </c>
      <c r="AT835" s="25" t="s">
        <v>15</v>
      </c>
    </row>
    <row r="836" spans="1:49">
      <c r="A836" s="25" t="s">
        <v>13265</v>
      </c>
      <c r="B836" s="25">
        <v>422742</v>
      </c>
      <c r="C836" s="25" t="s">
        <v>3591</v>
      </c>
      <c r="G836" s="25" t="s">
        <v>13266</v>
      </c>
      <c r="H836" s="25" t="s">
        <v>3870</v>
      </c>
      <c r="V836" s="25" t="s">
        <v>13267</v>
      </c>
      <c r="W836" s="25" t="s">
        <v>63</v>
      </c>
      <c r="X836" s="25">
        <v>42</v>
      </c>
      <c r="Y836" s="25" t="s">
        <v>136</v>
      </c>
      <c r="AA836" s="25">
        <v>48</v>
      </c>
      <c r="AB836" s="25" t="s">
        <v>315</v>
      </c>
      <c r="AC836" s="25">
        <v>38</v>
      </c>
      <c r="AD836" s="25" t="s">
        <v>66</v>
      </c>
      <c r="AF836" s="25" t="s">
        <v>13268</v>
      </c>
      <c r="AG836" t="str">
        <f>CONCATENATE(W836," ",X836," ",Y836," ",Z836," ",AA836," ",AB836," ",AC836," ",AD836," ",AS836," ",AF836)</f>
        <v>KR 42 DD  48 E 38 SUR  Bloque 7.5 1er piso</v>
      </c>
      <c r="AH836" s="25" t="s">
        <v>61</v>
      </c>
      <c r="AI836" s="25" t="s">
        <v>61</v>
      </c>
      <c r="AJ836" s="25" t="s">
        <v>225</v>
      </c>
      <c r="AO836" s="25">
        <v>7</v>
      </c>
      <c r="AP836" s="34">
        <v>42654</v>
      </c>
      <c r="AQ836" s="34">
        <v>42659</v>
      </c>
      <c r="AT836" s="25" t="s">
        <v>15</v>
      </c>
    </row>
    <row r="837" spans="1:49">
      <c r="A837" s="25" t="s">
        <v>13269</v>
      </c>
      <c r="B837" s="25">
        <v>422741</v>
      </c>
      <c r="C837" s="25" t="s">
        <v>94</v>
      </c>
      <c r="G837" s="25" t="s">
        <v>13270</v>
      </c>
      <c r="H837" s="25" t="s">
        <v>3870</v>
      </c>
      <c r="V837" s="25" t="s">
        <v>13267</v>
      </c>
      <c r="W837" s="25" t="s">
        <v>63</v>
      </c>
      <c r="X837" s="25">
        <v>42</v>
      </c>
      <c r="Y837" s="25" t="s">
        <v>136</v>
      </c>
      <c r="AA837" s="25">
        <v>48</v>
      </c>
      <c r="AB837" s="25" t="s">
        <v>315</v>
      </c>
      <c r="AC837" s="25">
        <v>38</v>
      </c>
      <c r="AD837" s="25" t="s">
        <v>66</v>
      </c>
      <c r="AF837" s="25" t="s">
        <v>13268</v>
      </c>
      <c r="AG837" t="str">
        <f>CONCATENATE(W837," ",X837," ",Y837," ",Z837," ",AA837," ",AB837," ",AC837," ",AD837," ",AS837," ",AF837)</f>
        <v>KR 42 DD  48 E 38 SUR  Bloque 7.5 1er piso</v>
      </c>
      <c r="AH837" s="25" t="s">
        <v>61</v>
      </c>
      <c r="AI837" s="25" t="s">
        <v>61</v>
      </c>
      <c r="AJ837" s="25" t="s">
        <v>225</v>
      </c>
      <c r="AO837" s="25">
        <v>7</v>
      </c>
      <c r="AP837" s="34">
        <v>42654</v>
      </c>
      <c r="AQ837" s="34">
        <v>42659</v>
      </c>
      <c r="AT837" s="25" t="s">
        <v>15</v>
      </c>
    </row>
    <row r="838" spans="1:49">
      <c r="A838" s="25" t="s">
        <v>13271</v>
      </c>
      <c r="B838" s="25">
        <v>423368</v>
      </c>
      <c r="C838" s="25" t="s">
        <v>3538</v>
      </c>
      <c r="G838" s="25" t="s">
        <v>13272</v>
      </c>
      <c r="H838" s="25" t="s">
        <v>13273</v>
      </c>
      <c r="I838" s="25" t="s">
        <v>289</v>
      </c>
      <c r="J838" s="25">
        <v>29</v>
      </c>
      <c r="M838" s="25">
        <v>34</v>
      </c>
      <c r="N838" s="25" t="s">
        <v>104</v>
      </c>
      <c r="O838" s="25">
        <v>61</v>
      </c>
      <c r="P838" s="25" t="s">
        <v>66</v>
      </c>
      <c r="S838" s="25" t="s">
        <v>13274</v>
      </c>
      <c r="T838" s="25" t="s">
        <v>13214</v>
      </c>
      <c r="U838" s="25">
        <v>3346093</v>
      </c>
      <c r="V838" s="25" t="s">
        <v>4150</v>
      </c>
      <c r="W838" s="25" t="s">
        <v>289</v>
      </c>
      <c r="X838" s="25">
        <v>29</v>
      </c>
      <c r="AA838" s="25">
        <v>34</v>
      </c>
      <c r="AB838" s="25" t="s">
        <v>104</v>
      </c>
      <c r="AC838" s="25">
        <v>61</v>
      </c>
      <c r="AD838" s="25" t="s">
        <v>66</v>
      </c>
      <c r="AG838" s="25" t="s">
        <v>13275</v>
      </c>
      <c r="AH838" s="25" t="s">
        <v>61</v>
      </c>
      <c r="AI838" s="25" t="s">
        <v>61</v>
      </c>
      <c r="AJ838" s="25" t="s">
        <v>194</v>
      </c>
      <c r="AO838" s="25">
        <v>3</v>
      </c>
      <c r="AP838" s="34">
        <v>42656</v>
      </c>
      <c r="AQ838" s="34">
        <v>42659</v>
      </c>
      <c r="AT838" s="25" t="s">
        <v>15</v>
      </c>
    </row>
    <row r="839" spans="1:49">
      <c r="A839" s="25" t="s">
        <v>13276</v>
      </c>
      <c r="B839" s="25">
        <v>423340</v>
      </c>
      <c r="C839" s="25" t="s">
        <v>125</v>
      </c>
      <c r="G839" s="25" t="s">
        <v>13277</v>
      </c>
      <c r="H839" s="25" t="s">
        <v>13278</v>
      </c>
      <c r="S839" s="25" t="s">
        <v>13213</v>
      </c>
      <c r="T839" s="25" t="s">
        <v>13214</v>
      </c>
      <c r="U839" s="25">
        <v>3310562</v>
      </c>
      <c r="V839" s="25" t="s">
        <v>13279</v>
      </c>
      <c r="W839" s="25" t="s">
        <v>146</v>
      </c>
      <c r="X839" s="25">
        <v>34</v>
      </c>
      <c r="Y839" s="25" t="s">
        <v>170</v>
      </c>
      <c r="Z839" s="25" t="s">
        <v>66</v>
      </c>
      <c r="AA839" s="25">
        <v>34</v>
      </c>
      <c r="AB839" s="25" t="s">
        <v>170</v>
      </c>
      <c r="AC839" s="25">
        <v>21</v>
      </c>
      <c r="AG839" s="25" t="s">
        <v>13280</v>
      </c>
      <c r="AH839" s="25" t="s">
        <v>61</v>
      </c>
      <c r="AI839" s="25" t="s">
        <v>61</v>
      </c>
      <c r="AJ839" s="25" t="s">
        <v>279</v>
      </c>
      <c r="AO839" s="25">
        <v>9</v>
      </c>
      <c r="AP839" s="34">
        <v>42656</v>
      </c>
      <c r="AQ839" s="34">
        <v>42669</v>
      </c>
      <c r="AT839" s="25" t="s">
        <v>15</v>
      </c>
      <c r="AU839" s="25" t="s">
        <v>13281</v>
      </c>
    </row>
    <row r="840" spans="1:49">
      <c r="A840" s="25" t="s">
        <v>13282</v>
      </c>
      <c r="B840" s="25">
        <v>416207</v>
      </c>
      <c r="C840" s="25" t="s">
        <v>3591</v>
      </c>
      <c r="G840" s="25" t="s">
        <v>13283</v>
      </c>
      <c r="H840" s="25" t="s">
        <v>12174</v>
      </c>
      <c r="S840" s="25" t="s">
        <v>13213</v>
      </c>
      <c r="T840" s="25" t="s">
        <v>13214</v>
      </c>
      <c r="V840" s="25" t="s">
        <v>13284</v>
      </c>
      <c r="W840" s="25" t="s">
        <v>80</v>
      </c>
      <c r="X840" s="25">
        <v>40</v>
      </c>
      <c r="Z840" s="25" t="s">
        <v>66</v>
      </c>
      <c r="AA840" s="25">
        <v>47</v>
      </c>
      <c r="AB840" s="25" t="s">
        <v>83</v>
      </c>
      <c r="AC840" s="25">
        <v>18</v>
      </c>
      <c r="AG840" s="25" t="s">
        <v>13285</v>
      </c>
      <c r="AH840" s="25" t="s">
        <v>61</v>
      </c>
      <c r="AI840" s="25" t="s">
        <v>61</v>
      </c>
      <c r="AJ840" s="25" t="s">
        <v>3530</v>
      </c>
      <c r="AO840" s="25">
        <v>8</v>
      </c>
      <c r="AP840" s="34">
        <v>42656</v>
      </c>
      <c r="AQ840" s="34">
        <v>42627</v>
      </c>
      <c r="AT840" s="25" t="s">
        <v>15</v>
      </c>
    </row>
    <row r="841" spans="1:49">
      <c r="A841" s="25" t="s">
        <v>13286</v>
      </c>
      <c r="B841" s="25">
        <v>423142</v>
      </c>
      <c r="C841" s="25" t="s">
        <v>3591</v>
      </c>
      <c r="G841" s="25" t="s">
        <v>13287</v>
      </c>
      <c r="H841" s="25" t="s">
        <v>13288</v>
      </c>
      <c r="I841" s="25" t="s">
        <v>63</v>
      </c>
      <c r="J841" s="25">
        <v>41</v>
      </c>
      <c r="K841" s="25" t="s">
        <v>83</v>
      </c>
      <c r="M841" s="25">
        <v>22</v>
      </c>
      <c r="O841" s="25">
        <v>87</v>
      </c>
      <c r="P841" s="25" t="s">
        <v>66</v>
      </c>
      <c r="S841" s="25" t="s">
        <v>13289</v>
      </c>
      <c r="T841" s="25">
        <v>1036618823</v>
      </c>
      <c r="U841" s="25">
        <v>3134558</v>
      </c>
      <c r="V841" s="25" t="s">
        <v>10340</v>
      </c>
      <c r="W841" s="25" t="s">
        <v>63</v>
      </c>
      <c r="X841" s="25">
        <v>41</v>
      </c>
      <c r="Y841" s="25" t="s">
        <v>83</v>
      </c>
      <c r="Z841" s="25" t="s">
        <v>66</v>
      </c>
      <c r="AA841" s="25">
        <v>22</v>
      </c>
      <c r="AC841" s="25">
        <v>87</v>
      </c>
      <c r="AF841" s="25" t="s">
        <v>13290</v>
      </c>
      <c r="AG841" s="25" t="s">
        <v>13291</v>
      </c>
      <c r="AH841" s="25" t="s">
        <v>61</v>
      </c>
      <c r="AI841" s="25" t="s">
        <v>61</v>
      </c>
      <c r="AJ841" s="25" t="s">
        <v>374</v>
      </c>
      <c r="AO841" s="25">
        <v>4</v>
      </c>
      <c r="AP841" s="34">
        <v>42656</v>
      </c>
      <c r="AQ841" s="34">
        <v>42655</v>
      </c>
      <c r="AT841" s="25" t="s">
        <v>15</v>
      </c>
    </row>
    <row r="842" spans="1:49">
      <c r="A842" s="25" t="s">
        <v>13292</v>
      </c>
      <c r="B842" s="25">
        <v>423127</v>
      </c>
      <c r="C842" s="25" t="s">
        <v>3686</v>
      </c>
      <c r="F842" s="25" t="s">
        <v>13293</v>
      </c>
      <c r="G842" s="25" t="s">
        <v>13294</v>
      </c>
      <c r="H842" s="25" t="s">
        <v>13295</v>
      </c>
      <c r="S842" s="25" t="s">
        <v>13296</v>
      </c>
      <c r="T842" s="25">
        <v>70041864</v>
      </c>
      <c r="U842" s="25">
        <v>3138326550</v>
      </c>
      <c r="V842" s="25" t="s">
        <v>13293</v>
      </c>
      <c r="AG842" s="25" t="s">
        <v>13297</v>
      </c>
      <c r="AH842" s="25" t="s">
        <v>61</v>
      </c>
      <c r="AI842" s="25">
        <v>3175122942</v>
      </c>
      <c r="AJ842" s="25" t="s">
        <v>91</v>
      </c>
      <c r="AO842" s="25">
        <v>12</v>
      </c>
      <c r="AP842" s="34">
        <v>42656</v>
      </c>
      <c r="AQ842" s="34">
        <v>42553</v>
      </c>
      <c r="AT842" s="25" t="s">
        <v>13174</v>
      </c>
      <c r="AV842" s="38">
        <v>42920</v>
      </c>
      <c r="AW842" s="37" t="s">
        <v>13298</v>
      </c>
    </row>
    <row r="843" spans="1:49">
      <c r="A843" s="25" t="s">
        <v>13299</v>
      </c>
      <c r="B843" s="25" t="s">
        <v>13300</v>
      </c>
      <c r="C843" s="25" t="s">
        <v>3591</v>
      </c>
      <c r="G843" s="25" t="s">
        <v>13301</v>
      </c>
      <c r="H843" s="25" t="s">
        <v>13302</v>
      </c>
      <c r="S843" s="25" t="s">
        <v>13303</v>
      </c>
      <c r="T843" s="25">
        <v>1037638125</v>
      </c>
      <c r="U843" s="25">
        <v>3327147</v>
      </c>
      <c r="V843" s="25" t="s">
        <v>13304</v>
      </c>
      <c r="W843" s="25" t="s">
        <v>80</v>
      </c>
      <c r="X843" s="25">
        <v>41</v>
      </c>
      <c r="Y843" s="25" t="s">
        <v>104</v>
      </c>
      <c r="Z843" s="25" t="s">
        <v>66</v>
      </c>
      <c r="AA843" s="25">
        <v>25</v>
      </c>
      <c r="AB843" s="25" t="s">
        <v>83</v>
      </c>
      <c r="AC843" s="25">
        <v>25</v>
      </c>
      <c r="AG843" s="25" t="s">
        <v>13305</v>
      </c>
      <c r="AH843" s="25" t="s">
        <v>61</v>
      </c>
      <c r="AI843" s="25" t="s">
        <v>61</v>
      </c>
      <c r="AJ843" s="25" t="s">
        <v>322</v>
      </c>
      <c r="AO843" s="25">
        <v>6</v>
      </c>
      <c r="AP843" s="34">
        <v>42656</v>
      </c>
      <c r="AQ843" s="34">
        <v>42662</v>
      </c>
      <c r="AT843" s="25" t="s">
        <v>15</v>
      </c>
    </row>
    <row r="844" spans="1:49">
      <c r="A844" s="25" t="s">
        <v>13306</v>
      </c>
      <c r="B844" s="25" t="s">
        <v>13307</v>
      </c>
      <c r="C844" s="25" t="s">
        <v>3591</v>
      </c>
      <c r="G844" s="25" t="s">
        <v>13301</v>
      </c>
      <c r="H844" s="25" t="s">
        <v>13308</v>
      </c>
      <c r="S844" s="25" t="s">
        <v>13213</v>
      </c>
      <c r="T844" s="25" t="s">
        <v>13214</v>
      </c>
      <c r="U844" s="25">
        <v>3327147</v>
      </c>
      <c r="V844" s="25" t="s">
        <v>13304</v>
      </c>
      <c r="W844" s="25" t="s">
        <v>80</v>
      </c>
      <c r="X844" s="25">
        <v>41</v>
      </c>
      <c r="Y844" s="25" t="s">
        <v>104</v>
      </c>
      <c r="Z844" s="25" t="s">
        <v>66</v>
      </c>
      <c r="AA844" s="25">
        <v>25</v>
      </c>
      <c r="AB844" s="25" t="s">
        <v>83</v>
      </c>
      <c r="AC844" s="25">
        <v>25</v>
      </c>
      <c r="AG844" s="25" t="s">
        <v>13305</v>
      </c>
      <c r="AH844" s="25" t="s">
        <v>61</v>
      </c>
      <c r="AI844" s="25" t="s">
        <v>61</v>
      </c>
      <c r="AJ844" s="25" t="s">
        <v>322</v>
      </c>
      <c r="AO844" s="25">
        <v>6</v>
      </c>
      <c r="AP844" s="34">
        <v>42656</v>
      </c>
      <c r="AQ844" s="34">
        <v>42656</v>
      </c>
      <c r="AT844" s="25" t="s">
        <v>15</v>
      </c>
    </row>
    <row r="845" spans="1:49">
      <c r="A845" s="25" t="s">
        <v>13309</v>
      </c>
      <c r="B845" s="25">
        <v>423536</v>
      </c>
      <c r="C845" s="25" t="s">
        <v>3928</v>
      </c>
      <c r="G845" s="25" t="s">
        <v>13310</v>
      </c>
      <c r="H845" s="25" t="s">
        <v>13311</v>
      </c>
      <c r="I845" s="25" t="s">
        <v>12986</v>
      </c>
      <c r="J845" s="25">
        <v>33</v>
      </c>
      <c r="L845" s="25" t="s">
        <v>3362</v>
      </c>
      <c r="M845" s="25">
        <v>33</v>
      </c>
      <c r="O845" s="25">
        <v>12</v>
      </c>
      <c r="T845" s="25">
        <v>42888095</v>
      </c>
      <c r="U845" s="25" t="s">
        <v>13312</v>
      </c>
      <c r="V845" s="25" t="s">
        <v>4150</v>
      </c>
      <c r="AG845" s="25" t="s">
        <v>13313</v>
      </c>
      <c r="AJ845" s="25" t="s">
        <v>496</v>
      </c>
      <c r="AO845" s="25">
        <v>9</v>
      </c>
      <c r="AP845" s="34">
        <v>42659</v>
      </c>
      <c r="AQ845" s="34">
        <v>43759</v>
      </c>
      <c r="AT845" s="25" t="s">
        <v>15</v>
      </c>
      <c r="AU845" s="25" t="s">
        <v>13314</v>
      </c>
    </row>
    <row r="846" spans="1:49">
      <c r="A846" s="25" t="s">
        <v>13315</v>
      </c>
      <c r="B846" s="25" t="s">
        <v>13316</v>
      </c>
      <c r="C846" s="25" t="s">
        <v>125</v>
      </c>
      <c r="G846" s="25" t="s">
        <v>13317</v>
      </c>
      <c r="H846" s="25" t="s">
        <v>5902</v>
      </c>
      <c r="V846" s="25" t="s">
        <v>13318</v>
      </c>
      <c r="AG846" s="25" t="s">
        <v>11159</v>
      </c>
      <c r="AJ846" s="25" t="s">
        <v>91</v>
      </c>
      <c r="AO846" s="25">
        <v>12</v>
      </c>
      <c r="AP846" s="34">
        <v>42659</v>
      </c>
      <c r="AQ846" s="34">
        <v>43759</v>
      </c>
      <c r="AT846" s="25" t="s">
        <v>15</v>
      </c>
    </row>
    <row r="847" spans="1:49">
      <c r="A847" s="25" t="s">
        <v>13319</v>
      </c>
      <c r="B847" s="25" t="s">
        <v>13320</v>
      </c>
      <c r="C847" s="25" t="s">
        <v>125</v>
      </c>
      <c r="G847" s="25" t="s">
        <v>13321</v>
      </c>
      <c r="H847" s="25" t="s">
        <v>5902</v>
      </c>
      <c r="V847" s="25" t="s">
        <v>13322</v>
      </c>
      <c r="AG847" s="25" t="s">
        <v>13323</v>
      </c>
      <c r="AJ847" s="25" t="s">
        <v>91</v>
      </c>
      <c r="AO847" s="25">
        <v>12</v>
      </c>
      <c r="AP847" s="34">
        <v>42659</v>
      </c>
      <c r="AQ847" s="34">
        <v>42668</v>
      </c>
      <c r="AT847" s="25" t="s">
        <v>15</v>
      </c>
    </row>
    <row r="848" spans="1:49">
      <c r="A848" s="25" t="s">
        <v>13324</v>
      </c>
      <c r="B848" s="25">
        <v>396682</v>
      </c>
      <c r="C848" s="25" t="s">
        <v>3591</v>
      </c>
      <c r="G848" s="25" t="s">
        <v>13325</v>
      </c>
      <c r="H848" s="25" t="s">
        <v>13326</v>
      </c>
      <c r="T848" s="25">
        <v>42881150</v>
      </c>
      <c r="U848" s="25">
        <v>3134018</v>
      </c>
      <c r="V848" s="25" t="s">
        <v>13327</v>
      </c>
      <c r="W848" s="25" t="s">
        <v>11350</v>
      </c>
      <c r="X848" s="25">
        <v>23</v>
      </c>
      <c r="Z848" s="25" t="s">
        <v>3362</v>
      </c>
      <c r="AA848" s="25">
        <v>27</v>
      </c>
      <c r="AB848" s="25" t="s">
        <v>2706</v>
      </c>
      <c r="AC848" s="25">
        <v>64</v>
      </c>
      <c r="AF848" s="25">
        <v>118</v>
      </c>
      <c r="AH848" s="25">
        <v>71384112</v>
      </c>
      <c r="AJ848" s="25" t="s">
        <v>374</v>
      </c>
      <c r="AO848" s="25">
        <v>4</v>
      </c>
      <c r="AP848" s="34">
        <v>42659</v>
      </c>
      <c r="AQ848" s="34">
        <v>42583</v>
      </c>
      <c r="AT848" s="25" t="s">
        <v>13174</v>
      </c>
    </row>
    <row r="849" spans="1:47">
      <c r="A849" s="25" t="s">
        <v>13328</v>
      </c>
      <c r="B849" s="25">
        <v>414085</v>
      </c>
      <c r="C849" s="25" t="s">
        <v>3591</v>
      </c>
      <c r="G849" s="25" t="s">
        <v>13329</v>
      </c>
      <c r="H849" s="25" t="s">
        <v>13330</v>
      </c>
      <c r="T849" s="25">
        <v>15524256</v>
      </c>
      <c r="U849" s="25">
        <v>5970062</v>
      </c>
      <c r="V849" s="25" t="s">
        <v>13331</v>
      </c>
      <c r="W849" s="25" t="s">
        <v>289</v>
      </c>
      <c r="X849" s="25">
        <v>29</v>
      </c>
      <c r="AA849" s="25">
        <v>34</v>
      </c>
      <c r="AB849" s="25" t="s">
        <v>3354</v>
      </c>
      <c r="AC849" s="25">
        <v>2</v>
      </c>
      <c r="AD849" s="25" t="s">
        <v>66</v>
      </c>
      <c r="AF849" s="25">
        <v>202</v>
      </c>
      <c r="AJ849" s="25" t="s">
        <v>635</v>
      </c>
      <c r="AO849" s="25">
        <v>3</v>
      </c>
      <c r="AP849" s="34">
        <v>42659</v>
      </c>
      <c r="AQ849" s="34">
        <v>42627</v>
      </c>
      <c r="AT849" s="25" t="s">
        <v>15</v>
      </c>
    </row>
    <row r="850" spans="1:47">
      <c r="A850" s="25" t="s">
        <v>13332</v>
      </c>
      <c r="B850" s="25">
        <v>7357</v>
      </c>
      <c r="C850" s="25" t="s">
        <v>125</v>
      </c>
      <c r="G850" s="25" t="s">
        <v>13333</v>
      </c>
      <c r="H850" s="25" t="s">
        <v>5902</v>
      </c>
      <c r="V850" s="25" t="s">
        <v>13334</v>
      </c>
      <c r="W850" s="25" t="s">
        <v>13178</v>
      </c>
      <c r="X850" s="25">
        <v>42</v>
      </c>
      <c r="AA850" s="25">
        <v>42</v>
      </c>
      <c r="AB850" s="25" t="s">
        <v>12987</v>
      </c>
      <c r="AC850" s="25">
        <v>62</v>
      </c>
      <c r="AD850" s="25" t="s">
        <v>66</v>
      </c>
      <c r="AJ850" s="25" t="s">
        <v>67</v>
      </c>
      <c r="AO850" s="25">
        <v>7</v>
      </c>
      <c r="AP850" s="34">
        <v>42659</v>
      </c>
      <c r="AQ850" s="34">
        <v>42665</v>
      </c>
      <c r="AT850" s="25" t="s">
        <v>15</v>
      </c>
    </row>
    <row r="851" spans="1:47">
      <c r="A851" s="25" t="s">
        <v>13335</v>
      </c>
      <c r="B851" s="25" t="s">
        <v>13336</v>
      </c>
      <c r="C851" s="25" t="s">
        <v>3538</v>
      </c>
      <c r="G851" s="25" t="s">
        <v>13337</v>
      </c>
      <c r="H851" s="25" t="s">
        <v>5902</v>
      </c>
      <c r="V851" s="25" t="s">
        <v>13338</v>
      </c>
      <c r="W851" s="25" t="s">
        <v>13178</v>
      </c>
      <c r="X851" s="25">
        <v>24</v>
      </c>
      <c r="AA851" s="25">
        <v>40</v>
      </c>
      <c r="AB851" s="25" t="s">
        <v>3354</v>
      </c>
      <c r="AC851" s="25">
        <v>52</v>
      </c>
      <c r="AD851" s="25" t="s">
        <v>66</v>
      </c>
      <c r="AJ851" s="25" t="s">
        <v>3675</v>
      </c>
      <c r="AO851" s="25">
        <v>6</v>
      </c>
      <c r="AP851" s="34">
        <v>42659</v>
      </c>
      <c r="AQ851" s="34">
        <v>42650</v>
      </c>
      <c r="AT851" s="25" t="s">
        <v>15</v>
      </c>
    </row>
    <row r="852" spans="1:47">
      <c r="A852" s="25" t="s">
        <v>13339</v>
      </c>
      <c r="B852" s="25">
        <v>421333</v>
      </c>
      <c r="C852" s="25" t="s">
        <v>3928</v>
      </c>
      <c r="G852" s="25" t="s">
        <v>13193</v>
      </c>
      <c r="H852" s="25" t="s">
        <v>2959</v>
      </c>
      <c r="V852" s="25" t="s">
        <v>13340</v>
      </c>
      <c r="W852" s="25" t="s">
        <v>11350</v>
      </c>
      <c r="X852" s="25">
        <v>40</v>
      </c>
      <c r="Y852" s="25" t="s">
        <v>12884</v>
      </c>
      <c r="Z852" s="25" t="s">
        <v>3362</v>
      </c>
      <c r="AA852" s="25">
        <v>32</v>
      </c>
      <c r="AC852" s="25">
        <v>75</v>
      </c>
      <c r="AJ852" s="25" t="s">
        <v>67</v>
      </c>
      <c r="AO852" s="25">
        <v>7</v>
      </c>
      <c r="AP852" s="34">
        <v>42659</v>
      </c>
      <c r="AQ852" s="34">
        <v>42543</v>
      </c>
      <c r="AT852" s="25" t="s">
        <v>15</v>
      </c>
    </row>
    <row r="853" spans="1:47">
      <c r="A853" s="25" t="s">
        <v>13341</v>
      </c>
      <c r="B853" s="25" t="s">
        <v>13342</v>
      </c>
      <c r="D853" s="25" t="s">
        <v>286</v>
      </c>
      <c r="G853" s="25" t="s">
        <v>13343</v>
      </c>
      <c r="H853" s="25" t="s">
        <v>5902</v>
      </c>
      <c r="V853" s="25" t="s">
        <v>13146</v>
      </c>
      <c r="W853" s="25" t="s">
        <v>11350</v>
      </c>
      <c r="X853" s="25">
        <v>23</v>
      </c>
      <c r="AA853" s="25">
        <v>27</v>
      </c>
      <c r="AC853" s="25">
        <v>19</v>
      </c>
      <c r="AG853" s="25" t="s">
        <v>13344</v>
      </c>
      <c r="AJ853" s="25" t="s">
        <v>374</v>
      </c>
      <c r="AO853" s="25">
        <v>8</v>
      </c>
      <c r="AP853" s="34">
        <v>42659</v>
      </c>
      <c r="AQ853" s="34">
        <v>42636</v>
      </c>
      <c r="AS853" s="25" t="s">
        <v>792</v>
      </c>
      <c r="AT853" s="25" t="s">
        <v>15</v>
      </c>
    </row>
    <row r="854" spans="1:47">
      <c r="A854" s="25" t="s">
        <v>13345</v>
      </c>
      <c r="B854" s="25">
        <v>423246</v>
      </c>
      <c r="C854" s="25" t="s">
        <v>3686</v>
      </c>
      <c r="G854" s="25" t="s">
        <v>13346</v>
      </c>
      <c r="H854" s="25" t="s">
        <v>5902</v>
      </c>
      <c r="V854" s="25" t="s">
        <v>4150</v>
      </c>
      <c r="AG854" s="25" t="s">
        <v>13347</v>
      </c>
      <c r="AJ854" s="25" t="s">
        <v>67</v>
      </c>
      <c r="AO854" s="25">
        <v>7</v>
      </c>
      <c r="AP854" s="34">
        <v>42659</v>
      </c>
      <c r="AQ854" s="34">
        <v>42646</v>
      </c>
      <c r="AT854" s="25" t="s">
        <v>15</v>
      </c>
    </row>
    <row r="855" spans="1:47">
      <c r="A855" s="25" t="s">
        <v>13348</v>
      </c>
      <c r="B855" s="25" t="s">
        <v>13349</v>
      </c>
      <c r="C855" s="25" t="s">
        <v>3538</v>
      </c>
      <c r="G855" s="25" t="s">
        <v>13350</v>
      </c>
      <c r="H855" s="25" t="s">
        <v>6207</v>
      </c>
      <c r="T855" s="25">
        <v>72102188</v>
      </c>
      <c r="V855" s="25" t="s">
        <v>13351</v>
      </c>
      <c r="W855" s="25" t="s">
        <v>13178</v>
      </c>
      <c r="X855" s="25">
        <v>27</v>
      </c>
      <c r="AA855" s="25">
        <v>23</v>
      </c>
      <c r="AC855" s="25">
        <v>195</v>
      </c>
      <c r="AD855" s="25" t="s">
        <v>3362</v>
      </c>
      <c r="AG855" s="25" t="str">
        <f>CONCATENATE(W855," ",X855," ",Y855," ",Z855," ",AA855," ",AB855," ",AC855," ",AD855," ",AE855," ",AF855)</f>
        <v xml:space="preserve">kr 27   23  195 sur  </v>
      </c>
      <c r="AJ855" s="25" t="s">
        <v>374</v>
      </c>
      <c r="AO855" s="25">
        <v>8</v>
      </c>
      <c r="AP855" s="34">
        <v>42659</v>
      </c>
      <c r="AQ855" s="34">
        <v>42423</v>
      </c>
      <c r="AT855" s="25" t="s">
        <v>13149</v>
      </c>
    </row>
    <row r="856" spans="1:47">
      <c r="A856" s="25" t="s">
        <v>13352</v>
      </c>
      <c r="B856" s="25">
        <v>580485</v>
      </c>
      <c r="C856" s="25" t="s">
        <v>3686</v>
      </c>
      <c r="D856" s="25" t="s">
        <v>101</v>
      </c>
      <c r="F856" s="25" t="s">
        <v>13353</v>
      </c>
      <c r="G856" s="25" t="s">
        <v>13354</v>
      </c>
      <c r="H856" s="25" t="s">
        <v>3366</v>
      </c>
      <c r="S856" s="25" t="s">
        <v>2718</v>
      </c>
      <c r="T856" s="25" t="s">
        <v>61</v>
      </c>
      <c r="U856" s="25">
        <v>3394072</v>
      </c>
      <c r="V856" s="25" t="s">
        <v>13355</v>
      </c>
      <c r="W856" s="25" t="s">
        <v>80</v>
      </c>
      <c r="X856" s="25">
        <v>3</v>
      </c>
      <c r="Z856" s="25" t="s">
        <v>13140</v>
      </c>
      <c r="AA856" s="25">
        <v>43</v>
      </c>
      <c r="AB856" s="25" t="s">
        <v>83</v>
      </c>
      <c r="AC856" s="25">
        <v>52</v>
      </c>
      <c r="AG856" s="25" t="str">
        <f t="shared" ref="AG856:AG898" si="27">CONCATENATE(W856," ",X856," ",Y856," ",Z856," ",AA856," ",AB856," ",AC856," ",AD856," ",AE856," ",AF856)</f>
        <v xml:space="preserve">CL 3  Sur 43 A 52   </v>
      </c>
      <c r="AH856" s="25" t="s">
        <v>13356</v>
      </c>
      <c r="AI856" s="25">
        <v>3862100</v>
      </c>
      <c r="AK856" s="25" t="s">
        <v>91</v>
      </c>
      <c r="AO856" s="25">
        <v>12</v>
      </c>
      <c r="AP856" s="34">
        <v>42652</v>
      </c>
      <c r="AQ856" s="34">
        <v>42642</v>
      </c>
      <c r="AS856" s="25" t="s">
        <v>3256</v>
      </c>
      <c r="AT856" s="25" t="s">
        <v>15</v>
      </c>
    </row>
    <row r="857" spans="1:47">
      <c r="A857" s="25" t="s">
        <v>13357</v>
      </c>
      <c r="B857" s="25">
        <v>422370</v>
      </c>
      <c r="C857" s="25" t="s">
        <v>3686</v>
      </c>
      <c r="G857" s="25" t="s">
        <v>13358</v>
      </c>
      <c r="H857" s="25" t="s">
        <v>13359</v>
      </c>
      <c r="S857" s="25" t="s">
        <v>2718</v>
      </c>
      <c r="T857" s="25" t="s">
        <v>61</v>
      </c>
      <c r="U857" s="25">
        <v>3145162443</v>
      </c>
      <c r="V857" s="25" t="s">
        <v>13360</v>
      </c>
      <c r="AG857" s="25" t="s">
        <v>13361</v>
      </c>
      <c r="AH857" s="25" t="s">
        <v>61</v>
      </c>
      <c r="AI857" s="25" t="s">
        <v>61</v>
      </c>
      <c r="AK857" s="25" t="s">
        <v>91</v>
      </c>
      <c r="AO857" s="25">
        <v>12</v>
      </c>
      <c r="AP857" s="34">
        <v>42653</v>
      </c>
      <c r="AQ857" s="34">
        <v>42653</v>
      </c>
      <c r="AT857" s="25" t="s">
        <v>15</v>
      </c>
    </row>
    <row r="858" spans="1:47">
      <c r="A858" s="25" t="s">
        <v>13362</v>
      </c>
      <c r="B858" s="25">
        <v>424245</v>
      </c>
      <c r="C858" s="25" t="s">
        <v>3591</v>
      </c>
      <c r="G858" s="25" t="s">
        <v>13363</v>
      </c>
      <c r="H858" s="25" t="s">
        <v>13364</v>
      </c>
      <c r="I858" s="25" t="s">
        <v>63</v>
      </c>
      <c r="J858" s="25">
        <v>24</v>
      </c>
      <c r="K858" s="25" t="s">
        <v>170</v>
      </c>
      <c r="M858" s="25">
        <v>40</v>
      </c>
      <c r="P858" s="25" t="s">
        <v>66</v>
      </c>
      <c r="S858" s="25" t="s">
        <v>2718</v>
      </c>
      <c r="T858" s="25" t="s">
        <v>61</v>
      </c>
      <c r="U858" s="25" t="s">
        <v>61</v>
      </c>
      <c r="V858" s="25" t="s">
        <v>13365</v>
      </c>
      <c r="W858" s="25" t="s">
        <v>63</v>
      </c>
      <c r="X858" s="25">
        <v>24</v>
      </c>
      <c r="Y858" s="25" t="s">
        <v>170</v>
      </c>
      <c r="AA858" s="25">
        <v>40</v>
      </c>
      <c r="AC858" s="25">
        <v>160</v>
      </c>
      <c r="AD858" s="25" t="s">
        <v>66</v>
      </c>
      <c r="AG858" s="25" t="str">
        <f t="shared" si="27"/>
        <v xml:space="preserve">KR 24 D  40  160 SUR  </v>
      </c>
      <c r="AH858" s="25" t="s">
        <v>61</v>
      </c>
      <c r="AI858" s="25" t="s">
        <v>61</v>
      </c>
      <c r="AJ858" s="25" t="s">
        <v>74</v>
      </c>
      <c r="AO858" s="25">
        <v>6</v>
      </c>
      <c r="AP858" s="34">
        <v>42661</v>
      </c>
      <c r="AQ858" s="34">
        <v>42666</v>
      </c>
      <c r="AT858" s="25" t="s">
        <v>15</v>
      </c>
    </row>
    <row r="859" spans="1:47">
      <c r="A859" s="25" t="s">
        <v>13366</v>
      </c>
      <c r="B859" s="25" t="s">
        <v>13367</v>
      </c>
      <c r="C859" s="25" t="s">
        <v>125</v>
      </c>
      <c r="G859" s="25" t="s">
        <v>13169</v>
      </c>
      <c r="H859" s="25" t="s">
        <v>3870</v>
      </c>
      <c r="S859" s="25" t="s">
        <v>11871</v>
      </c>
      <c r="T859" s="25" t="s">
        <v>61</v>
      </c>
      <c r="U859" s="25" t="s">
        <v>61</v>
      </c>
      <c r="V859" s="25" t="s">
        <v>13170</v>
      </c>
      <c r="W859" s="25" t="s">
        <v>80</v>
      </c>
      <c r="X859" s="25">
        <v>45</v>
      </c>
      <c r="Y859" s="25" t="s">
        <v>104</v>
      </c>
      <c r="Z859" s="25" t="s">
        <v>66</v>
      </c>
      <c r="AA859" s="25">
        <v>24</v>
      </c>
      <c r="AB859" s="25" t="s">
        <v>170</v>
      </c>
      <c r="AC859" s="25">
        <v>74</v>
      </c>
      <c r="AG859" s="25" t="str">
        <f t="shared" si="27"/>
        <v xml:space="preserve">CL 45 B SUR 24 D 74   </v>
      </c>
      <c r="AH859" s="25" t="s">
        <v>61</v>
      </c>
      <c r="AI859" s="25" t="s">
        <v>61</v>
      </c>
      <c r="AJ859" s="25" t="s">
        <v>959</v>
      </c>
      <c r="AO859" s="25">
        <v>7</v>
      </c>
      <c r="AP859" s="34">
        <v>42663</v>
      </c>
      <c r="AQ859" s="34">
        <v>42653</v>
      </c>
      <c r="AT859" s="25" t="s">
        <v>15</v>
      </c>
      <c r="AU859" s="25" t="s">
        <v>13368</v>
      </c>
    </row>
    <row r="860" spans="1:47">
      <c r="A860" s="25" t="s">
        <v>13369</v>
      </c>
      <c r="B860" s="25">
        <v>7371</v>
      </c>
      <c r="C860" s="25" t="s">
        <v>94</v>
      </c>
      <c r="F860" s="25" t="s">
        <v>13370</v>
      </c>
      <c r="G860" s="25" t="s">
        <v>13371</v>
      </c>
      <c r="H860" s="25" t="s">
        <v>8475</v>
      </c>
      <c r="S860" s="25" t="str">
        <f t="shared" ref="S860:S898" si="28">CONCATENATE(I860," ",J860," ",K860," ",L860," ",M860," ",N860," ",O860," ",P860," ",Q860," ",R860)</f>
        <v xml:space="preserve">         </v>
      </c>
      <c r="V860" s="25" t="s">
        <v>13372</v>
      </c>
      <c r="AF860" s="25" t="s">
        <v>13373</v>
      </c>
      <c r="AG860" s="25" t="str">
        <f t="shared" si="27"/>
        <v xml:space="preserve">         vecino urbanizacion Hojarasca</v>
      </c>
      <c r="AH860" s="25" t="s">
        <v>61</v>
      </c>
      <c r="AI860" s="25">
        <v>3780174</v>
      </c>
      <c r="AP860" s="34">
        <v>42666</v>
      </c>
      <c r="AQ860" s="34">
        <v>42543</v>
      </c>
      <c r="AT860" s="25" t="s">
        <v>15</v>
      </c>
    </row>
    <row r="861" spans="1:47">
      <c r="A861" s="25" t="s">
        <v>13374</v>
      </c>
      <c r="B861" s="25">
        <v>419172</v>
      </c>
      <c r="C861" s="25" t="s">
        <v>3538</v>
      </c>
      <c r="G861" s="25" t="s">
        <v>13375</v>
      </c>
      <c r="H861" s="25" t="s">
        <v>3366</v>
      </c>
      <c r="S861" s="25" t="str">
        <f t="shared" si="28"/>
        <v xml:space="preserve">         </v>
      </c>
      <c r="V861" s="25" t="s">
        <v>13376</v>
      </c>
      <c r="W861" s="25" t="s">
        <v>80</v>
      </c>
      <c r="X861" s="25">
        <v>23</v>
      </c>
      <c r="AA861" s="25">
        <v>27</v>
      </c>
      <c r="AG861" s="25" t="str">
        <f t="shared" si="27"/>
        <v xml:space="preserve">CL 23   27     </v>
      </c>
      <c r="AH861" s="25" t="s">
        <v>61</v>
      </c>
      <c r="AI861" s="25" t="s">
        <v>61</v>
      </c>
      <c r="AJ861" s="25" t="s">
        <v>374</v>
      </c>
      <c r="AO861" s="25">
        <v>4</v>
      </c>
      <c r="AP861" s="34">
        <v>42666</v>
      </c>
      <c r="AQ861" s="34">
        <v>42636</v>
      </c>
      <c r="AT861" s="25" t="s">
        <v>13174</v>
      </c>
    </row>
    <row r="862" spans="1:47">
      <c r="A862" s="25" t="s">
        <v>13377</v>
      </c>
      <c r="B862" s="25">
        <v>424806</v>
      </c>
      <c r="C862" s="25" t="s">
        <v>94</v>
      </c>
      <c r="G862" s="25" t="s">
        <v>13378</v>
      </c>
      <c r="H862" s="25" t="s">
        <v>13379</v>
      </c>
      <c r="I862" s="25" t="s">
        <v>63</v>
      </c>
      <c r="J862" s="25">
        <v>28</v>
      </c>
      <c r="K862" s="25" t="s">
        <v>298</v>
      </c>
      <c r="M862" s="25">
        <v>34</v>
      </c>
      <c r="N862" s="25" t="s">
        <v>136</v>
      </c>
      <c r="O862" s="25">
        <v>41</v>
      </c>
      <c r="P862" s="25" t="s">
        <v>66</v>
      </c>
      <c r="Q862" s="25" t="s">
        <v>13380</v>
      </c>
      <c r="S862" s="25" t="str">
        <f>CONCATENATE(I862," ",J862," ",K862," ",L862," ",M862," ",N862," ",O862," ",P862," ",Q862," ",R862)</f>
        <v xml:space="preserve">KR 28 AA  34 DD 41 SUR torre C Apto 9903 </v>
      </c>
      <c r="T862" s="25">
        <v>98563269</v>
      </c>
      <c r="U862" s="25">
        <v>2063422</v>
      </c>
      <c r="V862" s="25" t="s">
        <v>13381</v>
      </c>
      <c r="W862" s="25" t="s">
        <v>63</v>
      </c>
      <c r="X862" s="25">
        <v>28</v>
      </c>
      <c r="Y862" s="25" t="s">
        <v>298</v>
      </c>
      <c r="AA862" s="25">
        <v>34</v>
      </c>
      <c r="AB862" s="25" t="s">
        <v>136</v>
      </c>
      <c r="AC862" s="25">
        <v>41</v>
      </c>
      <c r="AD862" s="25" t="s">
        <v>66</v>
      </c>
      <c r="AE862" s="25" t="s">
        <v>13382</v>
      </c>
      <c r="AG862" s="25" t="str">
        <f t="shared" si="27"/>
        <v xml:space="preserve">KR 28 AA  34 DD 41 SUR torre C pto 202 </v>
      </c>
      <c r="AH862" s="25" t="s">
        <v>61</v>
      </c>
      <c r="AI862" s="25" t="s">
        <v>61</v>
      </c>
      <c r="AJ862" s="25" t="s">
        <v>635</v>
      </c>
      <c r="AO862" s="25">
        <v>3</v>
      </c>
      <c r="AP862" s="34">
        <v>42666</v>
      </c>
      <c r="AQ862" s="34">
        <v>42675</v>
      </c>
      <c r="AT862" s="25" t="s">
        <v>15</v>
      </c>
    </row>
    <row r="863" spans="1:47">
      <c r="A863" s="25" t="s">
        <v>13383</v>
      </c>
      <c r="B863" s="25">
        <v>7399</v>
      </c>
      <c r="C863" s="25" t="s">
        <v>3686</v>
      </c>
      <c r="G863" s="25" t="s">
        <v>13384</v>
      </c>
      <c r="H863" s="25" t="s">
        <v>6341</v>
      </c>
      <c r="S863" s="25" t="str">
        <f t="shared" si="28"/>
        <v xml:space="preserve">         </v>
      </c>
      <c r="V863" s="25" t="s">
        <v>4150</v>
      </c>
      <c r="AF863" s="25" t="s">
        <v>13385</v>
      </c>
      <c r="AG863" s="25" t="str">
        <f t="shared" si="27"/>
        <v xml:space="preserve">         Predio 074 - Vereda Pantanillo</v>
      </c>
      <c r="AH863" s="25" t="s">
        <v>61</v>
      </c>
      <c r="AI863" s="25" t="s">
        <v>61</v>
      </c>
      <c r="AJ863" s="25" t="s">
        <v>363</v>
      </c>
      <c r="AK863" s="25" t="s">
        <v>363</v>
      </c>
      <c r="AO863" s="25">
        <v>13</v>
      </c>
      <c r="AP863" s="34">
        <v>42666</v>
      </c>
      <c r="AQ863" s="34">
        <v>42657</v>
      </c>
      <c r="AT863" s="25" t="s">
        <v>13174</v>
      </c>
    </row>
    <row r="864" spans="1:47">
      <c r="A864" s="25" t="s">
        <v>13386</v>
      </c>
      <c r="B864" s="25">
        <v>424976</v>
      </c>
      <c r="C864" s="25" t="s">
        <v>94</v>
      </c>
      <c r="G864" s="25" t="s">
        <v>13387</v>
      </c>
      <c r="H864" s="25" t="s">
        <v>3366</v>
      </c>
      <c r="S864" s="25" t="str">
        <f t="shared" si="28"/>
        <v xml:space="preserve">         </v>
      </c>
      <c r="V864" s="25" t="s">
        <v>13388</v>
      </c>
      <c r="AG864" s="25" t="str">
        <f t="shared" si="27"/>
        <v xml:space="preserve">         </v>
      </c>
      <c r="AH864" s="25">
        <v>98560828</v>
      </c>
      <c r="AI864" s="25">
        <v>3007685075</v>
      </c>
      <c r="AJ864" s="25" t="s">
        <v>3675</v>
      </c>
      <c r="AO864" s="25">
        <v>6</v>
      </c>
      <c r="AP864" s="34">
        <v>42667</v>
      </c>
      <c r="AQ864" s="34">
        <v>42657</v>
      </c>
      <c r="AT864" s="25" t="s">
        <v>13174</v>
      </c>
    </row>
    <row r="865" spans="1:47">
      <c r="A865" s="25" t="s">
        <v>13389</v>
      </c>
      <c r="B865" s="25" t="s">
        <v>13390</v>
      </c>
      <c r="G865" s="25" t="s">
        <v>13391</v>
      </c>
      <c r="H865" s="25" t="s">
        <v>3870</v>
      </c>
      <c r="S865" s="25" t="str">
        <f t="shared" si="28"/>
        <v xml:space="preserve">         </v>
      </c>
      <c r="V865" s="25" t="s">
        <v>13392</v>
      </c>
      <c r="AF865" s="25" t="s">
        <v>13393</v>
      </c>
      <c r="AG865" s="25" t="str">
        <f t="shared" si="27"/>
        <v xml:space="preserve">         Loma el esmeraldal</v>
      </c>
      <c r="AH865" s="25" t="s">
        <v>61</v>
      </c>
      <c r="AI865" s="25" t="s">
        <v>61</v>
      </c>
      <c r="AJ865" s="25" t="s">
        <v>99</v>
      </c>
      <c r="AO865" s="25">
        <v>4</v>
      </c>
      <c r="AP865" s="34">
        <v>42669</v>
      </c>
      <c r="AQ865" s="34">
        <v>42668</v>
      </c>
      <c r="AT865" s="25" t="s">
        <v>13174</v>
      </c>
    </row>
    <row r="866" spans="1:47">
      <c r="A866" s="25" t="s">
        <v>13394</v>
      </c>
      <c r="B866" s="25">
        <v>425527</v>
      </c>
      <c r="G866" s="25" t="s">
        <v>13395</v>
      </c>
      <c r="H866" s="25" t="s">
        <v>13396</v>
      </c>
      <c r="S866" s="25" t="str">
        <f t="shared" si="28"/>
        <v xml:space="preserve">         </v>
      </c>
      <c r="V866" s="25" t="s">
        <v>13397</v>
      </c>
      <c r="W866" s="25" t="s">
        <v>80</v>
      </c>
      <c r="X866" s="25">
        <v>39</v>
      </c>
      <c r="Y866" s="25" t="s">
        <v>104</v>
      </c>
      <c r="AA866" s="25">
        <v>29</v>
      </c>
      <c r="AD866" s="25" t="s">
        <v>66</v>
      </c>
      <c r="AE866" s="25" t="s">
        <v>13398</v>
      </c>
      <c r="AF866" s="25" t="s">
        <v>13399</v>
      </c>
      <c r="AG866" s="25" t="str">
        <f t="shared" si="27"/>
        <v>CL 39 B  29   SUR 28-115 Apto 905</v>
      </c>
      <c r="AH866" s="25" t="s">
        <v>61</v>
      </c>
      <c r="AI866" s="25" t="s">
        <v>61</v>
      </c>
      <c r="AP866" s="34">
        <v>42669</v>
      </c>
      <c r="AQ866" s="34">
        <v>42683</v>
      </c>
      <c r="AT866" s="25" t="s">
        <v>15</v>
      </c>
    </row>
    <row r="867" spans="1:47">
      <c r="A867" s="25" t="s">
        <v>13400</v>
      </c>
      <c r="B867" s="25">
        <v>424978</v>
      </c>
      <c r="C867" s="25" t="s">
        <v>3686</v>
      </c>
      <c r="G867" s="25" t="s">
        <v>13401</v>
      </c>
      <c r="H867" s="25" t="s">
        <v>3366</v>
      </c>
      <c r="S867" s="25" t="str">
        <f t="shared" si="28"/>
        <v xml:space="preserve">         </v>
      </c>
      <c r="V867" s="25" t="s">
        <v>13402</v>
      </c>
      <c r="AF867" s="25" t="s">
        <v>13403</v>
      </c>
      <c r="AG867" s="25" t="str">
        <f t="shared" si="27"/>
        <v xml:space="preserve">         Sector Arenales</v>
      </c>
      <c r="AH867" s="25" t="s">
        <v>61</v>
      </c>
      <c r="AI867" s="25" t="s">
        <v>61</v>
      </c>
      <c r="AJ867" s="25" t="s">
        <v>74</v>
      </c>
      <c r="AO867" s="25">
        <v>6</v>
      </c>
      <c r="AP867" s="34">
        <v>42669</v>
      </c>
      <c r="AQ867" s="34">
        <v>42662</v>
      </c>
      <c r="AT867" s="25" t="s">
        <v>13174</v>
      </c>
    </row>
    <row r="868" spans="1:47">
      <c r="A868" s="25" t="s">
        <v>13404</v>
      </c>
      <c r="B868" s="25">
        <v>425263</v>
      </c>
      <c r="C868" s="25" t="s">
        <v>3538</v>
      </c>
      <c r="G868" s="25" t="s">
        <v>13405</v>
      </c>
      <c r="H868" s="25" t="s">
        <v>13406</v>
      </c>
      <c r="S868" s="25" t="str">
        <f t="shared" si="28"/>
        <v xml:space="preserve">         </v>
      </c>
      <c r="V868" s="25" t="s">
        <v>82</v>
      </c>
      <c r="AF868" s="25" t="s">
        <v>13407</v>
      </c>
      <c r="AG868" s="25" t="str">
        <f t="shared" si="27"/>
        <v xml:space="preserve">         Vereda Arenales</v>
      </c>
      <c r="AH868" s="25" t="s">
        <v>61</v>
      </c>
      <c r="AI868" s="25" t="s">
        <v>61</v>
      </c>
      <c r="AJ868" s="25" t="s">
        <v>74</v>
      </c>
      <c r="AO868" s="25">
        <v>6</v>
      </c>
      <c r="AP868" s="34">
        <v>42669</v>
      </c>
      <c r="AQ868" s="34">
        <v>42680</v>
      </c>
      <c r="AT868" s="25" t="s">
        <v>15</v>
      </c>
    </row>
    <row r="869" spans="1:47">
      <c r="A869" s="25" t="s">
        <v>13408</v>
      </c>
      <c r="B869" s="25">
        <v>426906</v>
      </c>
      <c r="C869" s="25" t="s">
        <v>3591</v>
      </c>
      <c r="G869" s="25" t="s">
        <v>13409</v>
      </c>
      <c r="H869" s="25" t="s">
        <v>13410</v>
      </c>
      <c r="I869" s="25" t="s">
        <v>63</v>
      </c>
      <c r="J869" s="25">
        <v>40</v>
      </c>
      <c r="M869" s="25">
        <v>49</v>
      </c>
      <c r="N869" s="25" t="s">
        <v>170</v>
      </c>
      <c r="O869" s="25">
        <v>44</v>
      </c>
      <c r="P869" s="25" t="s">
        <v>66</v>
      </c>
      <c r="S869" s="25" t="str">
        <f t="shared" si="28"/>
        <v xml:space="preserve">KR 40   49 D 44 SUR  </v>
      </c>
      <c r="T869" s="25">
        <v>43751128</v>
      </c>
      <c r="V869" s="25" t="s">
        <v>13411</v>
      </c>
      <c r="W869" s="25" t="s">
        <v>80</v>
      </c>
      <c r="X869" s="25">
        <v>52</v>
      </c>
      <c r="Y869" s="25" t="s">
        <v>104</v>
      </c>
      <c r="Z869" s="25" t="s">
        <v>66</v>
      </c>
      <c r="AA869" s="25">
        <v>40</v>
      </c>
      <c r="AC869" s="25">
        <v>111</v>
      </c>
      <c r="AG869" s="25" t="str">
        <f t="shared" si="27"/>
        <v xml:space="preserve">CL 52 B SUR 40  111   </v>
      </c>
      <c r="AH869" s="25" t="s">
        <v>61</v>
      </c>
      <c r="AI869" s="25" t="s">
        <v>61</v>
      </c>
      <c r="AJ869" s="25" t="s">
        <v>449</v>
      </c>
      <c r="AO869" s="25">
        <v>3</v>
      </c>
      <c r="AP869" s="34">
        <v>42671</v>
      </c>
      <c r="AQ869" s="34">
        <v>42679</v>
      </c>
      <c r="AS869" s="25" t="s">
        <v>806</v>
      </c>
      <c r="AT869" s="25" t="s">
        <v>15</v>
      </c>
    </row>
    <row r="870" spans="1:47">
      <c r="A870" s="25" t="s">
        <v>13412</v>
      </c>
      <c r="B870" s="25">
        <v>424224</v>
      </c>
      <c r="C870" s="25" t="s">
        <v>172</v>
      </c>
      <c r="G870" s="25" t="s">
        <v>13413</v>
      </c>
      <c r="H870" s="25" t="s">
        <v>3366</v>
      </c>
      <c r="S870" s="25" t="str">
        <f t="shared" si="28"/>
        <v xml:space="preserve">         </v>
      </c>
      <c r="V870" s="25" t="s">
        <v>4150</v>
      </c>
      <c r="W870" s="25" t="s">
        <v>80</v>
      </c>
      <c r="X870" s="25">
        <v>49</v>
      </c>
      <c r="Y870" s="25" t="s">
        <v>170</v>
      </c>
      <c r="Z870" s="25" t="s">
        <v>66</v>
      </c>
      <c r="AA870" s="25">
        <v>32</v>
      </c>
      <c r="AB870" s="25" t="s">
        <v>104</v>
      </c>
      <c r="AC870" s="25">
        <v>21</v>
      </c>
      <c r="AF870" s="25" t="s">
        <v>13414</v>
      </c>
      <c r="AG870" s="25" t="str">
        <f t="shared" si="27"/>
        <v>CL 49 D SUR 32 B 21   Edf. Sol de Verano</v>
      </c>
      <c r="AH870" s="25" t="s">
        <v>61</v>
      </c>
      <c r="AI870" s="25" t="s">
        <v>61</v>
      </c>
      <c r="AJ870" s="25" t="s">
        <v>225</v>
      </c>
      <c r="AO870" s="25">
        <v>7</v>
      </c>
      <c r="AP870" s="34">
        <v>42671</v>
      </c>
      <c r="AQ870" s="34">
        <v>42668</v>
      </c>
      <c r="AT870" s="25" t="s">
        <v>15</v>
      </c>
    </row>
    <row r="871" spans="1:47">
      <c r="A871" s="25" t="s">
        <v>13415</v>
      </c>
      <c r="B871" s="25">
        <v>426893</v>
      </c>
      <c r="C871" s="25" t="s">
        <v>3538</v>
      </c>
      <c r="G871" s="25" t="s">
        <v>13416</v>
      </c>
      <c r="H871" s="25" t="s">
        <v>13417</v>
      </c>
      <c r="S871" s="25" t="str">
        <f t="shared" si="28"/>
        <v xml:space="preserve">         </v>
      </c>
      <c r="U871" s="25">
        <v>59733330</v>
      </c>
      <c r="V871" s="25" t="s">
        <v>13418</v>
      </c>
      <c r="W871" s="25" t="s">
        <v>12986</v>
      </c>
      <c r="X871" s="25">
        <v>34</v>
      </c>
      <c r="Y871" s="25" t="s">
        <v>2706</v>
      </c>
      <c r="Z871" s="25" t="s">
        <v>3362</v>
      </c>
      <c r="AA871" s="25">
        <v>29</v>
      </c>
      <c r="AC871" s="25">
        <v>55</v>
      </c>
      <c r="AG871" s="25" t="str">
        <f t="shared" si="27"/>
        <v xml:space="preserve">tr 34 b sur 29  55   </v>
      </c>
      <c r="AJ871" s="25" t="s">
        <v>194</v>
      </c>
      <c r="AO871" s="25">
        <v>3</v>
      </c>
      <c r="AP871" s="34">
        <v>42672</v>
      </c>
      <c r="AQ871" s="34">
        <v>42732</v>
      </c>
      <c r="AT871" s="25" t="s">
        <v>15</v>
      </c>
    </row>
    <row r="872" spans="1:47">
      <c r="A872" s="25" t="s">
        <v>13419</v>
      </c>
      <c r="B872" s="25" t="s">
        <v>13420</v>
      </c>
      <c r="C872" s="25" t="s">
        <v>3591</v>
      </c>
      <c r="G872" s="25" t="s">
        <v>13421</v>
      </c>
      <c r="H872" s="25" t="s">
        <v>13422</v>
      </c>
      <c r="I872" s="25" t="s">
        <v>80</v>
      </c>
      <c r="J872" s="25">
        <v>37</v>
      </c>
      <c r="K872" s="25" t="s">
        <v>2706</v>
      </c>
      <c r="L872" s="25" t="s">
        <v>66</v>
      </c>
      <c r="M872" s="25">
        <v>28</v>
      </c>
      <c r="N872" s="25" t="s">
        <v>3426</v>
      </c>
      <c r="O872" s="25">
        <v>149</v>
      </c>
      <c r="S872" s="25" t="str">
        <f t="shared" si="28"/>
        <v xml:space="preserve">CL 37 b SUR 28 c 149   </v>
      </c>
      <c r="T872" s="25">
        <v>42792807</v>
      </c>
      <c r="U872" s="25">
        <v>3117499763</v>
      </c>
      <c r="V872" s="25" t="s">
        <v>13423</v>
      </c>
      <c r="W872" s="25" t="s">
        <v>11350</v>
      </c>
      <c r="X872" s="25">
        <v>37</v>
      </c>
      <c r="Y872" s="25" t="s">
        <v>2706</v>
      </c>
      <c r="Z872" s="25" t="s">
        <v>3362</v>
      </c>
      <c r="AA872" s="25">
        <v>28</v>
      </c>
      <c r="AB872" s="25" t="s">
        <v>3426</v>
      </c>
      <c r="AC872" s="25">
        <v>149</v>
      </c>
      <c r="AG872" s="25" t="str">
        <f t="shared" si="27"/>
        <v xml:space="preserve">cl 37 b sur 28 c 149   </v>
      </c>
      <c r="AJ872" s="25" t="s">
        <v>276</v>
      </c>
      <c r="AO872" s="25">
        <v>10</v>
      </c>
      <c r="AP872" s="34">
        <v>42672</v>
      </c>
      <c r="AQ872" s="34">
        <v>42676</v>
      </c>
      <c r="AT872" s="25" t="s">
        <v>15</v>
      </c>
    </row>
    <row r="873" spans="1:47">
      <c r="A873" s="25" t="s">
        <v>13424</v>
      </c>
      <c r="B873" s="25">
        <v>426287</v>
      </c>
      <c r="C873" s="25" t="s">
        <v>3686</v>
      </c>
      <c r="G873" s="25" t="s">
        <v>13425</v>
      </c>
      <c r="H873" s="25" t="s">
        <v>5902</v>
      </c>
      <c r="S873" s="25" t="str">
        <f t="shared" si="28"/>
        <v xml:space="preserve">         </v>
      </c>
      <c r="V873" s="25" t="s">
        <v>13426</v>
      </c>
      <c r="W873" s="25" t="s">
        <v>13178</v>
      </c>
      <c r="X873" s="25">
        <v>43</v>
      </c>
      <c r="AA873" s="25">
        <v>14</v>
      </c>
      <c r="AC873" s="25">
        <v>27</v>
      </c>
      <c r="AG873" s="25" t="str">
        <f t="shared" si="27"/>
        <v xml:space="preserve">kr 43   14  27   </v>
      </c>
      <c r="AP873" s="34">
        <v>42672</v>
      </c>
      <c r="AQ873" s="34">
        <v>42663</v>
      </c>
      <c r="AT873" s="25" t="s">
        <v>15</v>
      </c>
    </row>
    <row r="874" spans="1:47">
      <c r="A874" s="25" t="s">
        <v>13427</v>
      </c>
      <c r="B874" s="25">
        <v>425924</v>
      </c>
      <c r="C874" s="25" t="s">
        <v>125</v>
      </c>
      <c r="G874" s="25" t="s">
        <v>13428</v>
      </c>
      <c r="H874" s="25" t="s">
        <v>10249</v>
      </c>
      <c r="S874" s="25" t="str">
        <f t="shared" si="28"/>
        <v xml:space="preserve">         </v>
      </c>
      <c r="V874" s="25" t="s">
        <v>4150</v>
      </c>
      <c r="W874" s="25" t="s">
        <v>13178</v>
      </c>
      <c r="X874" s="25">
        <v>46</v>
      </c>
      <c r="AA874" s="25">
        <v>48</v>
      </c>
      <c r="AB874" s="25" t="s">
        <v>3426</v>
      </c>
      <c r="AC874" s="25">
        <v>40</v>
      </c>
      <c r="AD874" s="25" t="s">
        <v>3362</v>
      </c>
      <c r="AG874" s="25" t="str">
        <f t="shared" si="27"/>
        <v xml:space="preserve">kr 46   48 c 40 sur  </v>
      </c>
      <c r="AJ874" s="25" t="s">
        <v>1696</v>
      </c>
      <c r="AO874" s="25">
        <v>6</v>
      </c>
      <c r="AP874" s="34">
        <v>42672</v>
      </c>
      <c r="AQ874" s="34">
        <v>42655</v>
      </c>
      <c r="AT874" s="25" t="s">
        <v>15</v>
      </c>
    </row>
    <row r="875" spans="1:47">
      <c r="A875" s="25" t="s">
        <v>13429</v>
      </c>
      <c r="B875" s="25">
        <v>425926</v>
      </c>
      <c r="D875" s="25" t="s">
        <v>58</v>
      </c>
      <c r="E875" s="25">
        <v>3</v>
      </c>
      <c r="G875" s="25" t="s">
        <v>10762</v>
      </c>
      <c r="H875" s="25" t="s">
        <v>3366</v>
      </c>
      <c r="S875" s="25" t="str">
        <f t="shared" si="28"/>
        <v xml:space="preserve">         </v>
      </c>
      <c r="V875" s="25" t="s">
        <v>13430</v>
      </c>
      <c r="W875" s="25" t="s">
        <v>80</v>
      </c>
      <c r="X875" s="25">
        <v>41</v>
      </c>
      <c r="Y875" s="25" t="s">
        <v>12884</v>
      </c>
      <c r="Z875" s="25" t="s">
        <v>66</v>
      </c>
      <c r="AA875" s="25">
        <v>25</v>
      </c>
      <c r="AC875" s="25">
        <v>149</v>
      </c>
      <c r="AG875" s="25" t="str">
        <f t="shared" si="27"/>
        <v xml:space="preserve">CL 41 aa SUR 25  149   </v>
      </c>
      <c r="AJ875" s="25" t="s">
        <v>322</v>
      </c>
      <c r="AO875" s="25">
        <v>6</v>
      </c>
      <c r="AP875" s="34">
        <v>42672</v>
      </c>
      <c r="AQ875" s="34">
        <v>42655</v>
      </c>
      <c r="AT875" s="25" t="s">
        <v>15</v>
      </c>
    </row>
    <row r="876" spans="1:47">
      <c r="A876" s="25" t="s">
        <v>13431</v>
      </c>
      <c r="B876" s="25">
        <v>420612</v>
      </c>
      <c r="C876" s="25" t="s">
        <v>3538</v>
      </c>
      <c r="G876" s="25" t="s">
        <v>13432</v>
      </c>
      <c r="H876" s="25" t="s">
        <v>13433</v>
      </c>
      <c r="S876" s="25" t="str">
        <f t="shared" si="28"/>
        <v xml:space="preserve">         </v>
      </c>
      <c r="V876" s="25" t="s">
        <v>13434</v>
      </c>
      <c r="W876" s="25" t="s">
        <v>80</v>
      </c>
      <c r="X876" s="25">
        <v>48</v>
      </c>
      <c r="Y876" s="25" t="s">
        <v>744</v>
      </c>
      <c r="Z876" s="25" t="s">
        <v>66</v>
      </c>
      <c r="AF876" s="25" t="s">
        <v>13435</v>
      </c>
      <c r="AG876" s="25" t="str">
        <f t="shared" si="27"/>
        <v>CL 48 CC SUR      Bloque 1.2 esquina</v>
      </c>
      <c r="AH876" s="25" t="s">
        <v>61</v>
      </c>
      <c r="AI876" s="25" t="s">
        <v>61</v>
      </c>
      <c r="AJ876" s="25" t="s">
        <v>225</v>
      </c>
      <c r="AO876" s="25">
        <v>7</v>
      </c>
      <c r="AP876" s="34">
        <v>42674</v>
      </c>
      <c r="AQ876" s="34">
        <v>42702</v>
      </c>
      <c r="AT876" s="25" t="s">
        <v>15</v>
      </c>
      <c r="AU876" s="25" t="s">
        <v>13436</v>
      </c>
    </row>
    <row r="877" spans="1:47">
      <c r="A877" s="25" t="s">
        <v>13437</v>
      </c>
      <c r="B877" s="25" t="s">
        <v>13438</v>
      </c>
      <c r="C877" s="25" t="s">
        <v>94</v>
      </c>
      <c r="G877" s="25" t="s">
        <v>13439</v>
      </c>
      <c r="H877" s="25" t="s">
        <v>3366</v>
      </c>
      <c r="S877" s="25" t="str">
        <f t="shared" si="28"/>
        <v xml:space="preserve">         </v>
      </c>
      <c r="V877" s="25" t="s">
        <v>13440</v>
      </c>
      <c r="AF877" s="25" t="s">
        <v>13441</v>
      </c>
      <c r="AG877" s="25" t="str">
        <f t="shared" si="27"/>
        <v xml:space="preserve">         Parcelacion Valle la Miel</v>
      </c>
      <c r="AH877" s="25" t="s">
        <v>61</v>
      </c>
      <c r="AI877" s="25" t="s">
        <v>61</v>
      </c>
      <c r="AJ877" s="25" t="s">
        <v>191</v>
      </c>
      <c r="AO877" s="25">
        <v>11</v>
      </c>
      <c r="AP877" s="34">
        <v>42676</v>
      </c>
      <c r="AQ877" s="34">
        <v>42608</v>
      </c>
      <c r="AT877" s="25" t="s">
        <v>15</v>
      </c>
    </row>
    <row r="878" spans="1:47">
      <c r="A878" s="25" t="s">
        <v>13442</v>
      </c>
      <c r="B878" s="25" t="s">
        <v>13443</v>
      </c>
      <c r="C878" s="25" t="s">
        <v>3591</v>
      </c>
      <c r="G878" s="25" t="s">
        <v>13444</v>
      </c>
      <c r="H878" s="25" t="s">
        <v>13445</v>
      </c>
      <c r="S878" s="25" t="str">
        <f t="shared" si="28"/>
        <v xml:space="preserve">         </v>
      </c>
      <c r="V878" s="25" t="s">
        <v>10835</v>
      </c>
      <c r="AF878" s="25" t="s">
        <v>13446</v>
      </c>
      <c r="AG878" s="25" t="str">
        <f t="shared" si="27"/>
        <v xml:space="preserve">         Trianon - San Rafael - Salado - Alcala</v>
      </c>
      <c r="AH878" s="25" t="s">
        <v>61</v>
      </c>
      <c r="AI878" s="25" t="s">
        <v>61</v>
      </c>
      <c r="AJ878" s="25" t="s">
        <v>147</v>
      </c>
      <c r="AO878" s="25">
        <v>9</v>
      </c>
      <c r="AP878" s="34">
        <v>42676</v>
      </c>
      <c r="AQ878" s="34">
        <v>42673</v>
      </c>
      <c r="AT878" s="25" t="s">
        <v>15</v>
      </c>
      <c r="AU878" s="25" t="s">
        <v>13447</v>
      </c>
    </row>
    <row r="879" spans="1:47">
      <c r="A879" s="25" t="s">
        <v>13448</v>
      </c>
      <c r="B879" s="25">
        <v>428044</v>
      </c>
      <c r="C879" s="25" t="s">
        <v>3686</v>
      </c>
      <c r="G879" s="25" t="s">
        <v>13449</v>
      </c>
      <c r="H879" s="25" t="s">
        <v>3366</v>
      </c>
      <c r="S879" s="25" t="str">
        <f t="shared" si="28"/>
        <v xml:space="preserve">         </v>
      </c>
      <c r="V879" s="25" t="s">
        <v>13450</v>
      </c>
      <c r="W879" s="25" t="s">
        <v>80</v>
      </c>
      <c r="X879" s="25">
        <v>36</v>
      </c>
      <c r="Y879" s="25" t="s">
        <v>170</v>
      </c>
      <c r="Z879" s="25" t="s">
        <v>66</v>
      </c>
      <c r="AA879" s="25">
        <v>27</v>
      </c>
      <c r="AB879" s="25" t="s">
        <v>170</v>
      </c>
      <c r="AC879" s="25">
        <v>29</v>
      </c>
      <c r="AG879" s="25" t="str">
        <f t="shared" si="27"/>
        <v xml:space="preserve">CL 36 D SUR 27 D 29   </v>
      </c>
      <c r="AH879" s="25" t="s">
        <v>61</v>
      </c>
      <c r="AI879" s="25" t="s">
        <v>61</v>
      </c>
      <c r="AJ879" s="25" t="s">
        <v>347</v>
      </c>
      <c r="AO879" s="25">
        <v>10</v>
      </c>
      <c r="AP879" s="34">
        <v>42676</v>
      </c>
      <c r="AQ879" s="34">
        <v>42676</v>
      </c>
      <c r="AT879" s="25" t="s">
        <v>15</v>
      </c>
    </row>
    <row r="880" spans="1:47">
      <c r="A880" s="25" t="s">
        <v>13451</v>
      </c>
      <c r="B880" s="25">
        <v>424604</v>
      </c>
      <c r="C880" s="25" t="s">
        <v>3591</v>
      </c>
      <c r="H880" s="25" t="s">
        <v>13452</v>
      </c>
      <c r="S880" s="25" t="str">
        <f t="shared" si="28"/>
        <v xml:space="preserve">         </v>
      </c>
      <c r="U880" s="25">
        <v>3860805</v>
      </c>
      <c r="V880" s="25" t="s">
        <v>13453</v>
      </c>
      <c r="AF880" s="25" t="s">
        <v>13454</v>
      </c>
      <c r="AG880" s="25" t="str">
        <f t="shared" si="27"/>
        <v xml:space="preserve">         Sector los lotes</v>
      </c>
      <c r="AH880" s="25" t="s">
        <v>61</v>
      </c>
      <c r="AI880" s="25" t="s">
        <v>61</v>
      </c>
      <c r="AJ880" s="25" t="s">
        <v>91</v>
      </c>
      <c r="AO880" s="25">
        <v>12</v>
      </c>
      <c r="AP880" s="34">
        <v>42677</v>
      </c>
      <c r="AQ880" s="34">
        <v>42689</v>
      </c>
      <c r="AT880" s="25" t="s">
        <v>13174</v>
      </c>
    </row>
    <row r="881" spans="1:47">
      <c r="A881" s="25" t="s">
        <v>13455</v>
      </c>
      <c r="B881" s="25">
        <v>427328</v>
      </c>
      <c r="C881" s="25" t="s">
        <v>94</v>
      </c>
      <c r="G881" s="25" t="s">
        <v>13456</v>
      </c>
      <c r="H881" s="25" t="s">
        <v>6341</v>
      </c>
      <c r="S881" s="25" t="str">
        <f t="shared" si="28"/>
        <v xml:space="preserve">         </v>
      </c>
      <c r="V881" s="25" t="s">
        <v>13457</v>
      </c>
      <c r="W881" s="25" t="s">
        <v>289</v>
      </c>
      <c r="X881" s="25">
        <v>39</v>
      </c>
      <c r="AA881" s="25">
        <v>33</v>
      </c>
      <c r="AB881" s="25" t="s">
        <v>104</v>
      </c>
      <c r="AC881" s="25">
        <v>22</v>
      </c>
      <c r="AD881" s="25" t="s">
        <v>66</v>
      </c>
      <c r="AG881" s="25" t="str">
        <f t="shared" si="27"/>
        <v xml:space="preserve">DG 39   33 B 22 SUR  </v>
      </c>
      <c r="AH881" s="25" t="s">
        <v>61</v>
      </c>
      <c r="AI881" s="25" t="s">
        <v>61</v>
      </c>
      <c r="AJ881" s="25" t="s">
        <v>279</v>
      </c>
      <c r="AO881" s="25">
        <v>9</v>
      </c>
      <c r="AP881" s="34">
        <v>42677</v>
      </c>
      <c r="AQ881" s="34">
        <v>42674</v>
      </c>
      <c r="AT881" s="25" t="s">
        <v>15</v>
      </c>
    </row>
    <row r="882" spans="1:47">
      <c r="A882" s="25" t="s">
        <v>13458</v>
      </c>
      <c r="B882" s="25">
        <v>427244</v>
      </c>
      <c r="C882" s="25" t="s">
        <v>172</v>
      </c>
      <c r="G882" s="25" t="s">
        <v>13459</v>
      </c>
      <c r="H882" s="25" t="s">
        <v>3366</v>
      </c>
      <c r="S882" s="25" t="str">
        <f t="shared" si="28"/>
        <v xml:space="preserve">         </v>
      </c>
      <c r="V882" s="25" t="s">
        <v>13460</v>
      </c>
      <c r="AG882" s="25" t="s">
        <v>13461</v>
      </c>
      <c r="AH882" s="25">
        <v>43878642</v>
      </c>
      <c r="AI882" s="25">
        <v>3328029</v>
      </c>
      <c r="AJ882" s="25" t="s">
        <v>3675</v>
      </c>
      <c r="AO882" s="25">
        <v>6</v>
      </c>
      <c r="AP882" s="34">
        <v>42677</v>
      </c>
      <c r="AQ882" s="34">
        <v>42672</v>
      </c>
      <c r="AT882" s="25" t="s">
        <v>15</v>
      </c>
      <c r="AU882" s="25" t="s">
        <v>13462</v>
      </c>
    </row>
    <row r="883" spans="1:47">
      <c r="A883" s="25" t="s">
        <v>13463</v>
      </c>
      <c r="B883" s="25" t="s">
        <v>13464</v>
      </c>
      <c r="C883" s="25" t="s">
        <v>3591</v>
      </c>
      <c r="G883" s="25" t="s">
        <v>13190</v>
      </c>
      <c r="H883" s="25" t="s">
        <v>13465</v>
      </c>
      <c r="S883" s="25" t="str">
        <f t="shared" si="28"/>
        <v xml:space="preserve">         </v>
      </c>
      <c r="V883" s="25" t="s">
        <v>13466</v>
      </c>
      <c r="AG883" s="25" t="s">
        <v>13467</v>
      </c>
      <c r="AI883" s="25" t="s">
        <v>13468</v>
      </c>
      <c r="AJ883" s="25" t="s">
        <v>397</v>
      </c>
      <c r="AO883" s="25">
        <v>5</v>
      </c>
      <c r="AP883" s="34">
        <v>42677</v>
      </c>
      <c r="AQ883" s="34">
        <v>42902</v>
      </c>
      <c r="AT883" s="25" t="s">
        <v>15</v>
      </c>
    </row>
    <row r="884" spans="1:47">
      <c r="A884" s="25" t="s">
        <v>13469</v>
      </c>
      <c r="B884" s="25" t="s">
        <v>13470</v>
      </c>
      <c r="C884" s="25" t="s">
        <v>3591</v>
      </c>
      <c r="G884" s="25" t="s">
        <v>13190</v>
      </c>
      <c r="H884" s="25" t="s">
        <v>1478</v>
      </c>
      <c r="S884" s="25" t="str">
        <f t="shared" si="28"/>
        <v xml:space="preserve">         </v>
      </c>
      <c r="V884" s="25" t="s">
        <v>4150</v>
      </c>
      <c r="W884" s="25" t="s">
        <v>80</v>
      </c>
      <c r="X884" s="25">
        <v>40</v>
      </c>
      <c r="Y884" s="25" t="s">
        <v>104</v>
      </c>
      <c r="Z884" s="25" t="s">
        <v>66</v>
      </c>
      <c r="AA884" s="25">
        <v>27</v>
      </c>
      <c r="AB884" s="25" t="s">
        <v>83</v>
      </c>
      <c r="AC884" s="25">
        <v>18</v>
      </c>
      <c r="AF884" s="25" t="s">
        <v>13471</v>
      </c>
      <c r="AG884" s="25" t="str">
        <f t="shared" si="27"/>
        <v>CL 40 B SUR 27 A 18   casa 154</v>
      </c>
      <c r="AH884" s="25" t="s">
        <v>61</v>
      </c>
      <c r="AI884" s="25" t="s">
        <v>61</v>
      </c>
      <c r="AJ884" s="25" t="s">
        <v>3675</v>
      </c>
      <c r="AO884" s="25">
        <v>6</v>
      </c>
      <c r="AP884" s="34">
        <v>42677</v>
      </c>
      <c r="AQ884" s="34">
        <v>42420</v>
      </c>
      <c r="AT884" s="25" t="s">
        <v>15</v>
      </c>
    </row>
    <row r="885" spans="1:47">
      <c r="A885" s="25" t="s">
        <v>13472</v>
      </c>
      <c r="B885" s="25" t="s">
        <v>13473</v>
      </c>
      <c r="C885" s="25" t="s">
        <v>3591</v>
      </c>
      <c r="G885" s="25" t="s">
        <v>13190</v>
      </c>
      <c r="H885" s="25" t="s">
        <v>13474</v>
      </c>
      <c r="S885" s="25" t="str">
        <f t="shared" si="28"/>
        <v xml:space="preserve">         </v>
      </c>
      <c r="T885" s="25">
        <v>42885704</v>
      </c>
      <c r="U885" s="25">
        <v>3147959617</v>
      </c>
      <c r="V885" s="25" t="s">
        <v>4150</v>
      </c>
      <c r="AG885" s="25" t="s">
        <v>13475</v>
      </c>
      <c r="AH885" s="25" t="s">
        <v>61</v>
      </c>
      <c r="AI885" s="25" t="s">
        <v>61</v>
      </c>
      <c r="AJ885" s="25" t="s">
        <v>3675</v>
      </c>
      <c r="AO885" s="25">
        <v>6</v>
      </c>
      <c r="AP885" s="34">
        <v>42677</v>
      </c>
      <c r="AQ885" s="34">
        <v>42627</v>
      </c>
      <c r="AT885" s="25" t="s">
        <v>15</v>
      </c>
    </row>
    <row r="886" spans="1:47">
      <c r="A886" s="25" t="s">
        <v>13476</v>
      </c>
      <c r="B886" s="25">
        <v>428116</v>
      </c>
      <c r="C886" s="25" t="s">
        <v>3686</v>
      </c>
      <c r="G886" s="25" t="s">
        <v>13477</v>
      </c>
      <c r="H886" s="25" t="s">
        <v>2959</v>
      </c>
      <c r="S886" s="25" t="str">
        <f t="shared" si="28"/>
        <v xml:space="preserve">         </v>
      </c>
      <c r="V886" s="25" t="s">
        <v>13478</v>
      </c>
      <c r="AF886" s="25" t="s">
        <v>13479</v>
      </c>
      <c r="AG886" s="25" t="str">
        <f t="shared" si="27"/>
        <v xml:space="preserve">         finca la Daniela - Sector el Roble</v>
      </c>
      <c r="AH886" s="25" t="s">
        <v>61</v>
      </c>
      <c r="AI886" s="25" t="s">
        <v>61</v>
      </c>
      <c r="AJ886" s="25" t="s">
        <v>191</v>
      </c>
      <c r="AO886" s="25">
        <v>11</v>
      </c>
      <c r="AP886" s="34">
        <v>42677</v>
      </c>
      <c r="AQ886" s="34">
        <v>42694</v>
      </c>
      <c r="AT886" s="25" t="s">
        <v>15</v>
      </c>
    </row>
    <row r="887" spans="1:47">
      <c r="A887" s="25" t="s">
        <v>13480</v>
      </c>
      <c r="B887" s="25">
        <v>155073</v>
      </c>
      <c r="C887" s="25" t="s">
        <v>94</v>
      </c>
      <c r="G887" s="25" t="s">
        <v>13481</v>
      </c>
      <c r="H887" s="25" t="s">
        <v>13482</v>
      </c>
      <c r="S887" s="25" t="str">
        <f t="shared" si="28"/>
        <v xml:space="preserve">         </v>
      </c>
      <c r="T887" s="25">
        <v>39435468</v>
      </c>
      <c r="U887" s="25">
        <v>3163288791</v>
      </c>
      <c r="V887" s="25" t="s">
        <v>13483</v>
      </c>
      <c r="AF887" s="25" t="s">
        <v>13484</v>
      </c>
      <c r="AG887" s="25" t="str">
        <f t="shared" si="27"/>
        <v xml:space="preserve">         Finca Ensueños</v>
      </c>
      <c r="AH887" s="25" t="s">
        <v>61</v>
      </c>
      <c r="AI887" s="25">
        <v>2518327</v>
      </c>
      <c r="AJ887" s="25" t="s">
        <v>91</v>
      </c>
      <c r="AO887" s="25">
        <v>12</v>
      </c>
      <c r="AP887" s="34">
        <v>42677</v>
      </c>
      <c r="AQ887" s="34">
        <v>42683</v>
      </c>
      <c r="AT887" s="25" t="s">
        <v>15</v>
      </c>
    </row>
    <row r="888" spans="1:47">
      <c r="A888" s="25" t="s">
        <v>13485</v>
      </c>
      <c r="B888" s="25">
        <v>428417</v>
      </c>
      <c r="C888" s="25" t="s">
        <v>94</v>
      </c>
      <c r="G888" s="25" t="s">
        <v>13486</v>
      </c>
      <c r="H888" s="25" t="s">
        <v>2959</v>
      </c>
      <c r="S888" s="25" t="str">
        <f t="shared" si="28"/>
        <v xml:space="preserve">         </v>
      </c>
      <c r="V888" s="25" t="s">
        <v>82</v>
      </c>
      <c r="W888" s="25" t="s">
        <v>63</v>
      </c>
      <c r="X888" s="25">
        <v>43</v>
      </c>
      <c r="AA888" s="25">
        <v>40</v>
      </c>
      <c r="AC888" s="25" t="s">
        <v>13487</v>
      </c>
      <c r="AG888" s="25" t="str">
        <f t="shared" si="27"/>
        <v xml:space="preserve">KR 43   40  H 74   </v>
      </c>
      <c r="AH888" s="25" t="s">
        <v>61</v>
      </c>
      <c r="AI888" s="25" t="s">
        <v>61</v>
      </c>
      <c r="AJ888" s="25" t="s">
        <v>67</v>
      </c>
      <c r="AO888" s="25">
        <v>7</v>
      </c>
      <c r="AP888" s="34">
        <v>42677</v>
      </c>
      <c r="AQ888" s="34">
        <v>42696</v>
      </c>
      <c r="AT888" s="25" t="s">
        <v>15</v>
      </c>
    </row>
    <row r="889" spans="1:47">
      <c r="A889" s="25" t="s">
        <v>13488</v>
      </c>
      <c r="B889" s="25">
        <v>428420</v>
      </c>
      <c r="C889" s="25" t="s">
        <v>94</v>
      </c>
      <c r="G889" s="25" t="s">
        <v>13489</v>
      </c>
      <c r="H889" s="25" t="s">
        <v>9838</v>
      </c>
      <c r="I889" s="25" t="s">
        <v>63</v>
      </c>
      <c r="J889" s="25">
        <v>25</v>
      </c>
      <c r="K889" s="25" t="s">
        <v>104</v>
      </c>
      <c r="M889" s="25">
        <v>27</v>
      </c>
      <c r="O889" s="25">
        <v>15</v>
      </c>
      <c r="P889" s="25" t="s">
        <v>66</v>
      </c>
      <c r="R889" s="25" t="s">
        <v>13490</v>
      </c>
      <c r="S889" s="25" t="str">
        <f t="shared" si="28"/>
        <v>KR 25 B  27  15 SUR  int. 119</v>
      </c>
      <c r="V889" s="25" t="s">
        <v>4150</v>
      </c>
      <c r="W889" s="25" t="s">
        <v>63</v>
      </c>
      <c r="X889" s="25">
        <v>25</v>
      </c>
      <c r="Y889" s="25" t="s">
        <v>104</v>
      </c>
      <c r="AA889" s="25">
        <v>27</v>
      </c>
      <c r="AC889" s="25">
        <v>15</v>
      </c>
      <c r="AD889" s="25" t="s">
        <v>66</v>
      </c>
      <c r="AF889" s="25" t="s">
        <v>13490</v>
      </c>
      <c r="AG889" s="25" t="str">
        <f t="shared" si="27"/>
        <v>KR 25 B  27  15 SUR  int. 119</v>
      </c>
      <c r="AH889" s="25" t="s">
        <v>61</v>
      </c>
      <c r="AI889" s="25" t="s">
        <v>61</v>
      </c>
      <c r="AJ889" s="25" t="s">
        <v>184</v>
      </c>
      <c r="AO889" s="25">
        <v>4</v>
      </c>
      <c r="AP889" s="34">
        <v>42677</v>
      </c>
      <c r="AQ889" s="34">
        <v>42683</v>
      </c>
      <c r="AT889" s="25" t="s">
        <v>15</v>
      </c>
    </row>
    <row r="890" spans="1:47">
      <c r="A890" s="25" t="s">
        <v>13491</v>
      </c>
      <c r="C890" s="25" t="s">
        <v>94</v>
      </c>
      <c r="G890" s="25" t="s">
        <v>13492</v>
      </c>
      <c r="H890" s="25" t="s">
        <v>13493</v>
      </c>
      <c r="R890" s="25" t="s">
        <v>13494</v>
      </c>
      <c r="S890" s="25" t="str">
        <f>CONCATENATE(I890," ",J890," ",K890," ",L890," ",M890," ",N890," ",O890," ",P890," ",Q890," ",R890)</f>
        <v xml:space="preserve">         Sector Manga Azul - Emplame con el Barrio San Jose</v>
      </c>
      <c r="T890" s="25" t="s">
        <v>61</v>
      </c>
      <c r="U890" s="25" t="s">
        <v>61</v>
      </c>
      <c r="V890" s="25" t="s">
        <v>13495</v>
      </c>
      <c r="AF890" s="25" t="s">
        <v>13494</v>
      </c>
      <c r="AG890" s="25" t="str">
        <f t="shared" si="27"/>
        <v xml:space="preserve">         Sector Manga Azul - Emplame con el Barrio San Jose</v>
      </c>
      <c r="AH890" s="25" t="s">
        <v>61</v>
      </c>
      <c r="AI890" s="25" t="s">
        <v>61</v>
      </c>
      <c r="AJ890" s="25" t="s">
        <v>67</v>
      </c>
      <c r="AO890" s="25">
        <v>7</v>
      </c>
      <c r="AP890" s="34">
        <v>42677</v>
      </c>
      <c r="AQ890" s="34">
        <v>42567</v>
      </c>
      <c r="AT890" s="25" t="s">
        <v>15</v>
      </c>
    </row>
    <row r="891" spans="1:47">
      <c r="A891" s="25" t="s">
        <v>13496</v>
      </c>
      <c r="B891" s="25" t="s">
        <v>13497</v>
      </c>
      <c r="C891" s="25" t="s">
        <v>3686</v>
      </c>
      <c r="F891" s="25" t="s">
        <v>13498</v>
      </c>
      <c r="G891" s="25" t="s">
        <v>13499</v>
      </c>
      <c r="H891" s="25" t="s">
        <v>3366</v>
      </c>
      <c r="S891" s="25" t="s">
        <v>13500</v>
      </c>
      <c r="V891" s="25" t="s">
        <v>13501</v>
      </c>
      <c r="AF891" s="25" t="s">
        <v>11141</v>
      </c>
      <c r="AG891" s="25" t="s">
        <v>13502</v>
      </c>
      <c r="AH891" s="25" t="s">
        <v>61</v>
      </c>
      <c r="AI891" s="25" t="s">
        <v>61</v>
      </c>
      <c r="AJ891" s="25" t="s">
        <v>276</v>
      </c>
      <c r="AO891" s="25">
        <v>5</v>
      </c>
      <c r="AP891" s="34">
        <v>42677</v>
      </c>
      <c r="AQ891" s="34">
        <v>42807</v>
      </c>
      <c r="AT891" s="25" t="s">
        <v>15</v>
      </c>
    </row>
    <row r="892" spans="1:47">
      <c r="A892" s="25" t="s">
        <v>13503</v>
      </c>
      <c r="B892" s="25">
        <v>429224</v>
      </c>
      <c r="C892" s="25" t="s">
        <v>87</v>
      </c>
      <c r="G892" s="25" t="s">
        <v>13504</v>
      </c>
      <c r="H892" s="25" t="s">
        <v>3366</v>
      </c>
      <c r="S892" s="25" t="str">
        <f t="shared" si="28"/>
        <v xml:space="preserve">         </v>
      </c>
      <c r="V892" s="25" t="s">
        <v>13505</v>
      </c>
      <c r="W892" s="25" t="s">
        <v>80</v>
      </c>
      <c r="X892" s="25">
        <v>55</v>
      </c>
      <c r="AA892" s="25">
        <v>49</v>
      </c>
      <c r="AC892" s="25">
        <v>85</v>
      </c>
      <c r="AF892" s="25">
        <v>1108</v>
      </c>
      <c r="AG892" s="25" t="str">
        <f t="shared" si="27"/>
        <v>CL 55   49  85   1108</v>
      </c>
      <c r="AJ892" s="25" t="s">
        <v>3675</v>
      </c>
      <c r="AO892" s="25">
        <v>6</v>
      </c>
      <c r="AP892" s="34">
        <v>42683</v>
      </c>
      <c r="AQ892" s="34">
        <v>42682</v>
      </c>
      <c r="AT892" s="25" t="s">
        <v>15</v>
      </c>
    </row>
    <row r="893" spans="1:47">
      <c r="A893" s="25" t="s">
        <v>13506</v>
      </c>
      <c r="B893" s="25">
        <v>428594</v>
      </c>
      <c r="C893" s="25" t="s">
        <v>125</v>
      </c>
      <c r="G893" s="25" t="s">
        <v>13507</v>
      </c>
      <c r="H893" s="25" t="s">
        <v>3366</v>
      </c>
      <c r="S893" s="25" t="str">
        <f t="shared" si="28"/>
        <v xml:space="preserve">         </v>
      </c>
      <c r="V893" s="25" t="s">
        <v>13508</v>
      </c>
      <c r="AF893" s="25" t="s">
        <v>13509</v>
      </c>
      <c r="AG893" s="25" t="str">
        <f t="shared" si="27"/>
        <v xml:space="preserve">           sector el silencio casa 414-616</v>
      </c>
      <c r="AH893" s="25">
        <v>71652255</v>
      </c>
      <c r="AI893" s="25" t="s">
        <v>13510</v>
      </c>
      <c r="AJ893" s="25" t="s">
        <v>91</v>
      </c>
      <c r="AO893" s="25">
        <v>12</v>
      </c>
      <c r="AP893" s="34">
        <v>42683</v>
      </c>
      <c r="AQ893" s="34">
        <v>42646</v>
      </c>
      <c r="AT893" s="25" t="s">
        <v>15</v>
      </c>
      <c r="AU893" s="25" t="s">
        <v>13511</v>
      </c>
    </row>
    <row r="894" spans="1:47">
      <c r="A894" s="25" t="s">
        <v>13512</v>
      </c>
      <c r="B894" s="25">
        <v>155072</v>
      </c>
      <c r="C894" s="25" t="s">
        <v>3928</v>
      </c>
      <c r="G894" s="25" t="s">
        <v>13513</v>
      </c>
      <c r="H894" s="25" t="s">
        <v>13514</v>
      </c>
      <c r="S894" s="25" t="s">
        <v>13515</v>
      </c>
      <c r="AG894" s="25" t="str">
        <f t="shared" si="27"/>
        <v xml:space="preserve">         </v>
      </c>
      <c r="AJ894" s="25" t="s">
        <v>91</v>
      </c>
      <c r="AO894" s="25">
        <v>12</v>
      </c>
      <c r="AP894" s="34">
        <v>42683</v>
      </c>
      <c r="AQ894" s="34">
        <v>42677</v>
      </c>
      <c r="AT894" s="25" t="s">
        <v>15</v>
      </c>
    </row>
    <row r="895" spans="1:47">
      <c r="A895" s="25" t="s">
        <v>13516</v>
      </c>
      <c r="B895" s="25">
        <v>428603</v>
      </c>
      <c r="C895" s="25" t="s">
        <v>125</v>
      </c>
      <c r="G895" s="25" t="s">
        <v>13517</v>
      </c>
      <c r="H895" s="25" t="s">
        <v>3366</v>
      </c>
      <c r="V895" s="25" t="s">
        <v>4150</v>
      </c>
      <c r="AF895" s="25" t="s">
        <v>13518</v>
      </c>
      <c r="AG895" s="25" t="str">
        <f t="shared" si="27"/>
        <v xml:space="preserve">         sector el silecio</v>
      </c>
      <c r="AJ895" s="25" t="s">
        <v>91</v>
      </c>
      <c r="AO895" s="25">
        <v>12</v>
      </c>
      <c r="AP895" s="34">
        <v>42683</v>
      </c>
      <c r="AQ895" s="34">
        <v>42677</v>
      </c>
      <c r="AT895" s="25" t="s">
        <v>15</v>
      </c>
    </row>
    <row r="896" spans="1:47">
      <c r="A896" s="25" t="s">
        <v>13519</v>
      </c>
      <c r="B896" s="25">
        <v>429118</v>
      </c>
      <c r="C896" s="25" t="s">
        <v>3928</v>
      </c>
      <c r="G896" s="25" t="s">
        <v>13520</v>
      </c>
      <c r="H896" s="25" t="s">
        <v>13521</v>
      </c>
      <c r="S896" s="25" t="str">
        <f t="shared" si="28"/>
        <v xml:space="preserve">         </v>
      </c>
      <c r="T896" s="25">
        <v>1037576528</v>
      </c>
      <c r="U896" s="25">
        <v>3022777370</v>
      </c>
      <c r="V896" s="25" t="s">
        <v>13522</v>
      </c>
      <c r="W896" s="25" t="s">
        <v>289</v>
      </c>
      <c r="X896" s="25">
        <v>29</v>
      </c>
      <c r="AA896" s="25">
        <v>26</v>
      </c>
      <c r="AB896" s="25" t="s">
        <v>3354</v>
      </c>
      <c r="AC896" s="25">
        <v>65</v>
      </c>
      <c r="AD896" s="25" t="s">
        <v>3362</v>
      </c>
      <c r="AF896" s="25" t="s">
        <v>13523</v>
      </c>
      <c r="AG896" s="25" t="str">
        <f t="shared" si="27"/>
        <v>DG 29   26 a 65 sur  al lado de esta direccion</v>
      </c>
      <c r="AJ896" s="25" t="s">
        <v>635</v>
      </c>
      <c r="AO896" s="25">
        <v>3</v>
      </c>
      <c r="AP896" s="34">
        <v>42683</v>
      </c>
      <c r="AQ896" s="34">
        <v>42708</v>
      </c>
      <c r="AT896" s="25" t="s">
        <v>15</v>
      </c>
    </row>
    <row r="897" spans="1:86">
      <c r="A897" s="25" t="s">
        <v>13524</v>
      </c>
      <c r="B897" s="25">
        <v>429197</v>
      </c>
      <c r="C897" s="25" t="s">
        <v>3928</v>
      </c>
      <c r="G897" s="25" t="s">
        <v>13525</v>
      </c>
      <c r="H897" s="25" t="s">
        <v>3366</v>
      </c>
      <c r="S897" s="25" t="str">
        <f t="shared" si="28"/>
        <v xml:space="preserve">         </v>
      </c>
      <c r="V897" s="25" t="s">
        <v>13526</v>
      </c>
      <c r="W897" s="25" t="s">
        <v>13178</v>
      </c>
      <c r="X897" s="25">
        <v>48</v>
      </c>
      <c r="AA897" s="25">
        <v>49</v>
      </c>
      <c r="AB897" s="25" t="s">
        <v>2706</v>
      </c>
      <c r="AC897" s="25">
        <v>15</v>
      </c>
      <c r="AD897" s="25" t="s">
        <v>3362</v>
      </c>
      <c r="AG897" s="25" t="str">
        <f t="shared" si="27"/>
        <v xml:space="preserve">kr 48   49 b 15 sur  </v>
      </c>
      <c r="AJ897" s="25" t="s">
        <v>1696</v>
      </c>
      <c r="AO897" s="25">
        <v>8</v>
      </c>
      <c r="AP897" s="34">
        <v>42683</v>
      </c>
      <c r="AQ897" s="34">
        <v>42629</v>
      </c>
      <c r="AS897" s="25" t="s">
        <v>366</v>
      </c>
      <c r="AT897" s="25" t="s">
        <v>15</v>
      </c>
      <c r="AU897" s="25" t="s">
        <v>13527</v>
      </c>
      <c r="AV897" s="38">
        <v>42699</v>
      </c>
    </row>
    <row r="898" spans="1:86">
      <c r="A898" s="25" t="s">
        <v>13528</v>
      </c>
      <c r="B898" s="25">
        <v>429193</v>
      </c>
      <c r="C898" s="25" t="s">
        <v>3591</v>
      </c>
      <c r="G898" s="25" t="s">
        <v>13529</v>
      </c>
      <c r="H898" s="25" t="s">
        <v>13530</v>
      </c>
      <c r="I898" s="25" t="s">
        <v>63</v>
      </c>
      <c r="J898" s="25">
        <v>32</v>
      </c>
      <c r="M898" s="25">
        <v>41</v>
      </c>
      <c r="N898" s="25" t="s">
        <v>12884</v>
      </c>
      <c r="O898" s="25">
        <v>13</v>
      </c>
      <c r="P898" s="25" t="s">
        <v>3362</v>
      </c>
      <c r="Q898" s="25">
        <v>3.2</v>
      </c>
      <c r="S898" s="25" t="str">
        <f t="shared" si="28"/>
        <v xml:space="preserve">KR 32   41 aa 13 sur 3,2 </v>
      </c>
      <c r="U898" s="25">
        <v>3015514558</v>
      </c>
      <c r="V898" s="25" t="s">
        <v>13531</v>
      </c>
      <c r="W898" s="25" t="s">
        <v>13178</v>
      </c>
      <c r="X898" s="25">
        <v>32</v>
      </c>
      <c r="AA898" s="25">
        <v>41</v>
      </c>
      <c r="AB898" s="25" t="s">
        <v>12884</v>
      </c>
      <c r="AC898" s="25">
        <v>13</v>
      </c>
      <c r="AD898" s="25" t="s">
        <v>3362</v>
      </c>
      <c r="AE898" s="25">
        <v>3.2</v>
      </c>
      <c r="AF898" s="25">
        <v>501</v>
      </c>
      <c r="AG898" s="25" t="str">
        <f t="shared" si="27"/>
        <v>kr 32   41 aa 13 sur 3,2 501</v>
      </c>
      <c r="AI898" s="25">
        <v>5969894</v>
      </c>
      <c r="AJ898" s="25" t="s">
        <v>67</v>
      </c>
      <c r="AO898" s="25">
        <v>7</v>
      </c>
      <c r="AP898" s="34">
        <v>42683</v>
      </c>
      <c r="AQ898" s="34">
        <v>42679</v>
      </c>
      <c r="AT898" s="25" t="s">
        <v>15</v>
      </c>
    </row>
    <row r="899" spans="1:86" s="86" customFormat="1">
      <c r="A899" s="25" t="s">
        <v>13532</v>
      </c>
      <c r="B899" s="25" t="s">
        <v>13533</v>
      </c>
      <c r="C899" s="25" t="s">
        <v>3686</v>
      </c>
      <c r="D899" s="25"/>
      <c r="E899" s="25"/>
      <c r="F899" s="25"/>
      <c r="G899" s="25" t="s">
        <v>12070</v>
      </c>
      <c r="H899" s="25" t="s">
        <v>3366</v>
      </c>
      <c r="I899" s="25"/>
      <c r="J899" s="25"/>
      <c r="K899" s="25"/>
      <c r="L899" s="25"/>
      <c r="M899" s="25"/>
      <c r="N899" s="25"/>
      <c r="O899" s="25"/>
      <c r="P899" s="25"/>
      <c r="Q899" s="25"/>
      <c r="R899" s="25"/>
      <c r="S899" s="55" t="s">
        <v>11871</v>
      </c>
      <c r="T899" s="25" t="s">
        <v>61</v>
      </c>
      <c r="U899" s="25" t="s">
        <v>61</v>
      </c>
      <c r="V899" s="25" t="s">
        <v>13534</v>
      </c>
      <c r="W899" s="25" t="s">
        <v>80</v>
      </c>
      <c r="X899" s="25">
        <v>27</v>
      </c>
      <c r="Y899" s="25"/>
      <c r="Z899" s="25" t="s">
        <v>66</v>
      </c>
      <c r="AA899" s="25"/>
      <c r="AB899" s="25"/>
      <c r="AC899" s="25"/>
      <c r="AD899" s="25"/>
      <c r="AE899" s="25"/>
      <c r="AF899" s="25" t="s">
        <v>11630</v>
      </c>
      <c r="AG899" s="25" t="s">
        <v>12073</v>
      </c>
      <c r="AH899" s="25" t="s">
        <v>11764</v>
      </c>
      <c r="AI899" s="25" t="s">
        <v>61</v>
      </c>
      <c r="AJ899" s="25" t="s">
        <v>99</v>
      </c>
      <c r="AK899" s="25"/>
      <c r="AL899" s="25"/>
      <c r="AM899" s="25"/>
      <c r="AN899" s="25"/>
      <c r="AO899" s="25">
        <v>4</v>
      </c>
      <c r="AP899" s="34">
        <v>42577</v>
      </c>
      <c r="AQ899" s="25"/>
      <c r="AR899" s="46"/>
      <c r="AS899" s="25"/>
      <c r="AT899" s="25" t="s">
        <v>15</v>
      </c>
      <c r="AU899" s="25"/>
      <c r="AV899" s="87"/>
      <c r="AW899" s="87"/>
      <c r="AX899" s="87"/>
      <c r="AY899" s="87"/>
      <c r="AZ899" s="87"/>
      <c r="BA899" s="87"/>
      <c r="BB899" s="87"/>
      <c r="BC899" s="87"/>
      <c r="BD899" s="87"/>
      <c r="BE899" s="87"/>
      <c r="BF899" s="87"/>
      <c r="BG899" s="87"/>
      <c r="BH899" s="87"/>
      <c r="BI899" s="87"/>
      <c r="BJ899" s="87"/>
      <c r="BK899" s="87"/>
      <c r="BL899" s="87"/>
      <c r="BM899" s="87"/>
      <c r="BN899" s="87"/>
      <c r="BO899" s="87"/>
      <c r="BP899" s="87"/>
      <c r="BQ899" s="87"/>
      <c r="BR899" s="87"/>
      <c r="BS899" s="87"/>
      <c r="BT899" s="87"/>
      <c r="BU899" s="87"/>
      <c r="BV899" s="87"/>
      <c r="BW899" s="87"/>
      <c r="BX899" s="87"/>
      <c r="BY899" s="87"/>
      <c r="BZ899" s="87"/>
      <c r="CA899" s="87"/>
      <c r="CB899" s="87"/>
      <c r="CC899" s="87"/>
      <c r="CD899" s="87"/>
      <c r="CE899" s="87"/>
      <c r="CF899" s="87"/>
      <c r="CG899" s="87"/>
      <c r="CH899" s="87"/>
    </row>
    <row r="900" spans="1:86" s="86" customFormat="1">
      <c r="A900" s="25" t="s">
        <v>13535</v>
      </c>
      <c r="B900" s="25" t="s">
        <v>13536</v>
      </c>
      <c r="C900" s="25" t="s">
        <v>3686</v>
      </c>
      <c r="D900" s="25"/>
      <c r="E900" s="25"/>
      <c r="F900" s="25"/>
      <c r="G900" s="25" t="s">
        <v>12070</v>
      </c>
      <c r="H900" s="25" t="s">
        <v>3366</v>
      </c>
      <c r="I900" s="25"/>
      <c r="J900" s="25"/>
      <c r="K900" s="25"/>
      <c r="L900" s="25"/>
      <c r="M900" s="25"/>
      <c r="N900" s="25"/>
      <c r="O900" s="25"/>
      <c r="P900" s="25"/>
      <c r="Q900" s="25"/>
      <c r="R900" s="25"/>
      <c r="S900" s="55" t="s">
        <v>11871</v>
      </c>
      <c r="T900" s="25" t="s">
        <v>61</v>
      </c>
      <c r="U900" s="25" t="s">
        <v>61</v>
      </c>
      <c r="V900" s="25" t="s">
        <v>13537</v>
      </c>
      <c r="W900" s="25" t="s">
        <v>80</v>
      </c>
      <c r="X900" s="25">
        <v>27</v>
      </c>
      <c r="Y900" s="25"/>
      <c r="Z900" s="25" t="s">
        <v>66</v>
      </c>
      <c r="AA900" s="25"/>
      <c r="AB900" s="25"/>
      <c r="AC900" s="25"/>
      <c r="AD900" s="25"/>
      <c r="AE900" s="25"/>
      <c r="AF900" s="25" t="s">
        <v>11630</v>
      </c>
      <c r="AG900" s="25" t="s">
        <v>12073</v>
      </c>
      <c r="AH900" s="25" t="s">
        <v>11764</v>
      </c>
      <c r="AI900" s="25" t="s">
        <v>61</v>
      </c>
      <c r="AJ900" s="25" t="s">
        <v>99</v>
      </c>
      <c r="AK900" s="25"/>
      <c r="AL900" s="25"/>
      <c r="AM900" s="25"/>
      <c r="AN900" s="25"/>
      <c r="AO900" s="25">
        <v>4</v>
      </c>
      <c r="AP900" s="34">
        <v>42577</v>
      </c>
      <c r="AQ900" s="25"/>
      <c r="AR900" s="46"/>
      <c r="AS900" s="25"/>
      <c r="AT900" s="25" t="s">
        <v>15</v>
      </c>
      <c r="AU900" s="25"/>
      <c r="AV900" s="87"/>
      <c r="AW900" s="87"/>
      <c r="AX900" s="87"/>
      <c r="AY900" s="87"/>
      <c r="AZ900" s="87"/>
      <c r="BA900" s="87"/>
      <c r="BB900" s="87"/>
      <c r="BC900" s="87"/>
      <c r="BD900" s="87"/>
      <c r="BE900" s="87"/>
      <c r="BF900" s="87"/>
      <c r="BG900" s="87"/>
      <c r="BH900" s="87"/>
      <c r="BI900" s="87"/>
      <c r="BJ900" s="87"/>
      <c r="BK900" s="87"/>
      <c r="BL900" s="87"/>
      <c r="BM900" s="87"/>
      <c r="BN900" s="87"/>
      <c r="BO900" s="87"/>
      <c r="BP900" s="87"/>
      <c r="BQ900" s="87"/>
      <c r="BR900" s="87"/>
      <c r="BS900" s="87"/>
      <c r="BT900" s="87"/>
      <c r="BU900" s="87"/>
      <c r="BV900" s="87"/>
      <c r="BW900" s="87"/>
      <c r="BX900" s="87"/>
      <c r="BY900" s="87"/>
      <c r="BZ900" s="87"/>
      <c r="CA900" s="87"/>
      <c r="CB900" s="87"/>
      <c r="CC900" s="87"/>
      <c r="CD900" s="87"/>
      <c r="CE900" s="87"/>
      <c r="CF900" s="87"/>
      <c r="CG900" s="87"/>
      <c r="CH900" s="87"/>
    </row>
    <row r="901" spans="1:86" s="86" customFormat="1">
      <c r="A901" s="25" t="s">
        <v>13538</v>
      </c>
      <c r="B901" s="25" t="s">
        <v>13539</v>
      </c>
      <c r="C901" s="25" t="s">
        <v>3686</v>
      </c>
      <c r="D901" s="25"/>
      <c r="E901" s="25"/>
      <c r="F901" s="25"/>
      <c r="G901" s="25" t="s">
        <v>12070</v>
      </c>
      <c r="H901" s="25" t="s">
        <v>3366</v>
      </c>
      <c r="I901" s="25"/>
      <c r="J901" s="25"/>
      <c r="K901" s="25"/>
      <c r="L901" s="25"/>
      <c r="M901" s="25"/>
      <c r="N901" s="25"/>
      <c r="O901" s="25"/>
      <c r="P901" s="25"/>
      <c r="Q901" s="25"/>
      <c r="R901" s="25"/>
      <c r="S901" s="55" t="s">
        <v>11871</v>
      </c>
      <c r="T901" s="25" t="s">
        <v>61</v>
      </c>
      <c r="U901" s="25" t="s">
        <v>61</v>
      </c>
      <c r="V901" s="25" t="s">
        <v>13540</v>
      </c>
      <c r="W901" s="25" t="s">
        <v>80</v>
      </c>
      <c r="X901" s="25">
        <v>27</v>
      </c>
      <c r="Y901" s="25"/>
      <c r="Z901" s="25" t="s">
        <v>66</v>
      </c>
      <c r="AA901" s="25"/>
      <c r="AB901" s="25"/>
      <c r="AC901" s="25"/>
      <c r="AD901" s="25"/>
      <c r="AE901" s="25"/>
      <c r="AF901" s="25" t="s">
        <v>11630</v>
      </c>
      <c r="AG901" s="25" t="s">
        <v>12073</v>
      </c>
      <c r="AH901" s="25" t="s">
        <v>11764</v>
      </c>
      <c r="AI901" s="25" t="s">
        <v>61</v>
      </c>
      <c r="AJ901" s="25" t="s">
        <v>99</v>
      </c>
      <c r="AK901" s="25"/>
      <c r="AL901" s="25"/>
      <c r="AM901" s="25"/>
      <c r="AN901" s="25"/>
      <c r="AO901" s="25">
        <v>4</v>
      </c>
      <c r="AP901" s="34">
        <v>42577</v>
      </c>
      <c r="AQ901" s="25"/>
      <c r="AR901" s="46"/>
      <c r="AS901" s="25"/>
      <c r="AT901" s="25" t="s">
        <v>15</v>
      </c>
      <c r="AU901" s="25"/>
      <c r="AV901" s="87"/>
      <c r="AW901" s="87"/>
      <c r="AX901" s="87"/>
      <c r="AY901" s="87"/>
      <c r="AZ901" s="87"/>
      <c r="BA901" s="87"/>
      <c r="BB901" s="87"/>
      <c r="BC901" s="87"/>
      <c r="BD901" s="87"/>
      <c r="BE901" s="87"/>
      <c r="BF901" s="87"/>
      <c r="BG901" s="87"/>
      <c r="BH901" s="87"/>
      <c r="BI901" s="87"/>
      <c r="BJ901" s="87"/>
      <c r="BK901" s="87"/>
      <c r="BL901" s="87"/>
      <c r="BM901" s="87"/>
      <c r="BN901" s="87"/>
      <c r="BO901" s="87"/>
      <c r="BP901" s="87"/>
      <c r="BQ901" s="87"/>
      <c r="BR901" s="87"/>
      <c r="BS901" s="87"/>
      <c r="BT901" s="87"/>
      <c r="BU901" s="87"/>
      <c r="BV901" s="87"/>
      <c r="BW901" s="87"/>
      <c r="BX901" s="87"/>
      <c r="BY901" s="87"/>
      <c r="BZ901" s="87"/>
      <c r="CA901" s="87"/>
      <c r="CB901" s="87"/>
      <c r="CC901" s="87"/>
      <c r="CD901" s="87"/>
      <c r="CE901" s="87"/>
      <c r="CF901" s="87"/>
      <c r="CG901" s="87"/>
      <c r="CH901" s="87"/>
    </row>
    <row r="902" spans="1:86" s="86" customFormat="1">
      <c r="A902" s="25" t="s">
        <v>13541</v>
      </c>
      <c r="B902" s="25" t="s">
        <v>13542</v>
      </c>
      <c r="C902" s="25" t="s">
        <v>3686</v>
      </c>
      <c r="D902" s="25"/>
      <c r="E902" s="25"/>
      <c r="F902" s="25"/>
      <c r="G902" s="25" t="s">
        <v>12070</v>
      </c>
      <c r="H902" s="25" t="s">
        <v>3366</v>
      </c>
      <c r="I902" s="25"/>
      <c r="J902" s="25"/>
      <c r="K902" s="25"/>
      <c r="L902" s="25"/>
      <c r="M902" s="25"/>
      <c r="N902" s="25"/>
      <c r="O902" s="25"/>
      <c r="P902" s="25"/>
      <c r="Q902" s="25"/>
      <c r="R902" s="25"/>
      <c r="S902" s="55" t="s">
        <v>11871</v>
      </c>
      <c r="T902" s="25" t="s">
        <v>61</v>
      </c>
      <c r="U902" s="25" t="s">
        <v>61</v>
      </c>
      <c r="V902" s="25" t="s">
        <v>13543</v>
      </c>
      <c r="W902" s="25" t="s">
        <v>80</v>
      </c>
      <c r="X902" s="25">
        <v>27</v>
      </c>
      <c r="Y902" s="25"/>
      <c r="Z902" s="25" t="s">
        <v>66</v>
      </c>
      <c r="AA902" s="25"/>
      <c r="AB902" s="25"/>
      <c r="AC902" s="25"/>
      <c r="AD902" s="25"/>
      <c r="AE902" s="25"/>
      <c r="AF902" s="25" t="s">
        <v>11630</v>
      </c>
      <c r="AG902" s="25" t="s">
        <v>12073</v>
      </c>
      <c r="AH902" s="25" t="s">
        <v>11764</v>
      </c>
      <c r="AI902" s="25" t="s">
        <v>61</v>
      </c>
      <c r="AJ902" s="25" t="s">
        <v>99</v>
      </c>
      <c r="AK902" s="25"/>
      <c r="AL902" s="25"/>
      <c r="AM902" s="25"/>
      <c r="AN902" s="25"/>
      <c r="AO902" s="25">
        <v>4</v>
      </c>
      <c r="AP902" s="34">
        <v>42577</v>
      </c>
      <c r="AQ902" s="25"/>
      <c r="AR902" s="46"/>
      <c r="AS902" s="25"/>
      <c r="AT902" s="25" t="s">
        <v>15</v>
      </c>
      <c r="AU902" s="25"/>
      <c r="AV902" s="87"/>
      <c r="AW902" s="87"/>
      <c r="AX902" s="87"/>
      <c r="AY902" s="87"/>
      <c r="AZ902" s="87"/>
      <c r="BA902" s="87"/>
      <c r="BB902" s="87"/>
      <c r="BC902" s="87"/>
      <c r="BD902" s="87"/>
      <c r="BE902" s="87"/>
      <c r="BF902" s="87"/>
      <c r="BG902" s="87"/>
      <c r="BH902" s="87"/>
      <c r="BI902" s="87"/>
      <c r="BJ902" s="87"/>
      <c r="BK902" s="87"/>
      <c r="BL902" s="87"/>
      <c r="BM902" s="87"/>
      <c r="BN902" s="87"/>
      <c r="BO902" s="87"/>
      <c r="BP902" s="87"/>
      <c r="BQ902" s="87"/>
      <c r="BR902" s="87"/>
      <c r="BS902" s="87"/>
      <c r="BT902" s="87"/>
      <c r="BU902" s="87"/>
      <c r="BV902" s="87"/>
      <c r="BW902" s="87"/>
      <c r="BX902" s="87"/>
      <c r="BY902" s="87"/>
      <c r="BZ902" s="87"/>
      <c r="CA902" s="87"/>
      <c r="CB902" s="87"/>
      <c r="CC902" s="87"/>
      <c r="CD902" s="87"/>
      <c r="CE902" s="87"/>
      <c r="CF902" s="87"/>
      <c r="CG902" s="87"/>
      <c r="CH902" s="87"/>
    </row>
    <row r="903" spans="1:86">
      <c r="A903" s="25" t="s">
        <v>13544</v>
      </c>
      <c r="B903" s="25" t="s">
        <v>13545</v>
      </c>
      <c r="C903" s="25" t="s">
        <v>3686</v>
      </c>
      <c r="G903" s="25" t="s">
        <v>12070</v>
      </c>
      <c r="H903" s="25" t="s">
        <v>3366</v>
      </c>
      <c r="S903" s="55" t="s">
        <v>11871</v>
      </c>
      <c r="T903" s="25" t="s">
        <v>61</v>
      </c>
      <c r="U903" s="25" t="s">
        <v>61</v>
      </c>
      <c r="V903" s="25" t="s">
        <v>13546</v>
      </c>
      <c r="W903" s="25" t="s">
        <v>80</v>
      </c>
      <c r="X903" s="25">
        <v>27</v>
      </c>
      <c r="Z903" s="25" t="s">
        <v>66</v>
      </c>
      <c r="AF903" s="25" t="s">
        <v>11630</v>
      </c>
      <c r="AG903" s="25" t="s">
        <v>12073</v>
      </c>
      <c r="AH903" s="25" t="s">
        <v>11764</v>
      </c>
      <c r="AI903" s="25" t="s">
        <v>61</v>
      </c>
      <c r="AJ903" s="25" t="s">
        <v>99</v>
      </c>
      <c r="AO903" s="25">
        <v>4</v>
      </c>
      <c r="AP903" s="34">
        <v>42577</v>
      </c>
      <c r="AQ903" s="34">
        <v>42574</v>
      </c>
      <c r="AR903" s="46"/>
      <c r="AT903" s="25" t="s">
        <v>15</v>
      </c>
    </row>
    <row r="904" spans="1:86">
      <c r="A904" s="25" t="s">
        <v>13547</v>
      </c>
      <c r="B904" s="25" t="s">
        <v>13548</v>
      </c>
      <c r="C904" s="25" t="s">
        <v>3686</v>
      </c>
      <c r="G904" s="25" t="s">
        <v>13549</v>
      </c>
      <c r="H904" s="25" t="s">
        <v>3366</v>
      </c>
      <c r="S904" s="55" t="s">
        <v>11871</v>
      </c>
      <c r="T904" s="25" t="s">
        <v>61</v>
      </c>
      <c r="U904" s="25" t="s">
        <v>61</v>
      </c>
      <c r="V904" s="25" t="s">
        <v>13550</v>
      </c>
      <c r="W904" s="25" t="s">
        <v>80</v>
      </c>
      <c r="X904" s="25">
        <v>27</v>
      </c>
      <c r="Z904" s="25" t="s">
        <v>66</v>
      </c>
      <c r="AF904" s="25" t="s">
        <v>11630</v>
      </c>
      <c r="AG904" s="25" t="s">
        <v>12073</v>
      </c>
      <c r="AH904" s="25" t="s">
        <v>11764</v>
      </c>
      <c r="AI904" s="25" t="s">
        <v>61</v>
      </c>
      <c r="AJ904" s="25" t="s">
        <v>99</v>
      </c>
      <c r="AO904" s="25">
        <v>4</v>
      </c>
      <c r="AP904" s="34">
        <v>42577</v>
      </c>
      <c r="AQ904" s="34">
        <v>42574</v>
      </c>
      <c r="AR904" s="46"/>
      <c r="AT904" s="25" t="s">
        <v>15</v>
      </c>
    </row>
    <row r="905" spans="1:86">
      <c r="A905" s="25" t="s">
        <v>13551</v>
      </c>
      <c r="B905" s="25">
        <v>402451</v>
      </c>
      <c r="C905" s="25" t="s">
        <v>3686</v>
      </c>
      <c r="G905" s="25" t="s">
        <v>13549</v>
      </c>
      <c r="H905" s="25" t="s">
        <v>3366</v>
      </c>
      <c r="S905" s="55" t="s">
        <v>11871</v>
      </c>
      <c r="T905" s="25" t="s">
        <v>61</v>
      </c>
      <c r="U905" s="25" t="s">
        <v>61</v>
      </c>
      <c r="V905" s="25" t="s">
        <v>11830</v>
      </c>
      <c r="W905" s="25" t="s">
        <v>80</v>
      </c>
      <c r="X905" s="25">
        <v>27</v>
      </c>
      <c r="Z905" s="25" t="s">
        <v>66</v>
      </c>
      <c r="AF905" s="25" t="s">
        <v>11630</v>
      </c>
      <c r="AG905" s="25" t="s">
        <v>12073</v>
      </c>
      <c r="AH905" s="25" t="s">
        <v>11764</v>
      </c>
      <c r="AI905" s="25" t="s">
        <v>61</v>
      </c>
      <c r="AJ905" s="25" t="s">
        <v>99</v>
      </c>
      <c r="AO905" s="25">
        <v>4</v>
      </c>
      <c r="AP905" s="34">
        <v>42577</v>
      </c>
      <c r="AQ905" s="34">
        <v>42574</v>
      </c>
      <c r="AR905" s="46"/>
      <c r="AT905" s="25" t="s">
        <v>15</v>
      </c>
    </row>
    <row r="906" spans="1:86" s="86" customFormat="1">
      <c r="A906" s="25" t="s">
        <v>13552</v>
      </c>
      <c r="B906" s="25" t="s">
        <v>13553</v>
      </c>
      <c r="C906" s="25" t="s">
        <v>3686</v>
      </c>
      <c r="D906" s="25"/>
      <c r="E906" s="25"/>
      <c r="F906" s="25"/>
      <c r="G906" s="25" t="s">
        <v>13549</v>
      </c>
      <c r="H906" s="25" t="s">
        <v>3366</v>
      </c>
      <c r="I906" s="25"/>
      <c r="J906" s="25"/>
      <c r="K906" s="25"/>
      <c r="L906" s="25"/>
      <c r="M906" s="25"/>
      <c r="N906" s="25"/>
      <c r="O906" s="25"/>
      <c r="P906" s="25"/>
      <c r="Q906" s="25"/>
      <c r="R906" s="25"/>
      <c r="S906" s="55" t="s">
        <v>11871</v>
      </c>
      <c r="T906" s="25" t="s">
        <v>61</v>
      </c>
      <c r="U906" s="25" t="s">
        <v>61</v>
      </c>
      <c r="V906" s="25" t="s">
        <v>13554</v>
      </c>
      <c r="W906" s="25" t="s">
        <v>80</v>
      </c>
      <c r="X906" s="25">
        <v>27</v>
      </c>
      <c r="Y906" s="25"/>
      <c r="Z906" s="25" t="s">
        <v>66</v>
      </c>
      <c r="AA906" s="25"/>
      <c r="AB906" s="25"/>
      <c r="AC906" s="25"/>
      <c r="AD906" s="25"/>
      <c r="AE906" s="25"/>
      <c r="AF906" s="25" t="s">
        <v>11630</v>
      </c>
      <c r="AG906" s="25" t="s">
        <v>12073</v>
      </c>
      <c r="AH906" s="25" t="s">
        <v>11764</v>
      </c>
      <c r="AI906" s="25" t="s">
        <v>61</v>
      </c>
      <c r="AJ906" s="25" t="s">
        <v>99</v>
      </c>
      <c r="AK906" s="25"/>
      <c r="AL906" s="25"/>
      <c r="AM906" s="25"/>
      <c r="AN906" s="25"/>
      <c r="AO906" s="25">
        <v>4</v>
      </c>
      <c r="AP906" s="34">
        <v>42577</v>
      </c>
      <c r="AQ906" s="25"/>
      <c r="AR906" s="46"/>
      <c r="AS906" s="25"/>
      <c r="AT906" s="25" t="s">
        <v>15</v>
      </c>
      <c r="AU906" s="25"/>
      <c r="AV906" s="87"/>
      <c r="AW906" s="87"/>
      <c r="AX906" s="87"/>
      <c r="AY906" s="87"/>
      <c r="AZ906" s="87"/>
      <c r="BA906" s="87"/>
      <c r="BB906" s="87"/>
      <c r="BC906" s="87"/>
      <c r="BD906" s="87"/>
      <c r="BE906" s="87"/>
      <c r="BF906" s="87"/>
      <c r="BG906" s="87"/>
      <c r="BH906" s="87"/>
      <c r="BI906" s="87"/>
      <c r="BJ906" s="87"/>
      <c r="BK906" s="87"/>
      <c r="BL906" s="87"/>
      <c r="BM906" s="87"/>
      <c r="BN906" s="87"/>
      <c r="BO906" s="87"/>
      <c r="BP906" s="87"/>
      <c r="BQ906" s="87"/>
      <c r="BR906" s="87"/>
      <c r="BS906" s="87"/>
      <c r="BT906" s="87"/>
      <c r="BU906" s="87"/>
      <c r="BV906" s="87"/>
      <c r="BW906" s="87"/>
      <c r="BX906" s="87"/>
      <c r="BY906" s="87"/>
      <c r="BZ906" s="87"/>
      <c r="CA906" s="87"/>
      <c r="CB906" s="87"/>
      <c r="CC906" s="87"/>
      <c r="CD906" s="87"/>
      <c r="CE906" s="87"/>
      <c r="CF906" s="87"/>
      <c r="CG906" s="87"/>
      <c r="CH906" s="87"/>
    </row>
    <row r="907" spans="1:86" s="86" customFormat="1">
      <c r="A907" s="25" t="s">
        <v>13555</v>
      </c>
      <c r="B907" s="25" t="s">
        <v>13556</v>
      </c>
      <c r="C907" s="25" t="s">
        <v>3686</v>
      </c>
      <c r="D907" s="25"/>
      <c r="E907" s="25"/>
      <c r="F907" s="25"/>
      <c r="G907" s="25" t="s">
        <v>13549</v>
      </c>
      <c r="H907" s="25" t="s">
        <v>3366</v>
      </c>
      <c r="I907" s="25"/>
      <c r="J907" s="25"/>
      <c r="K907" s="25"/>
      <c r="L907" s="25"/>
      <c r="M907" s="25"/>
      <c r="N907" s="25"/>
      <c r="O907" s="25"/>
      <c r="P907" s="25"/>
      <c r="Q907" s="25"/>
      <c r="R907" s="25"/>
      <c r="S907" s="55" t="s">
        <v>11871</v>
      </c>
      <c r="T907" s="25" t="s">
        <v>61</v>
      </c>
      <c r="U907" s="25" t="s">
        <v>61</v>
      </c>
      <c r="V907" s="25" t="s">
        <v>13557</v>
      </c>
      <c r="W907" s="25" t="s">
        <v>80</v>
      </c>
      <c r="X907" s="25">
        <v>27</v>
      </c>
      <c r="Y907" s="25"/>
      <c r="Z907" s="25" t="s">
        <v>66</v>
      </c>
      <c r="AA907" s="25"/>
      <c r="AB907" s="25"/>
      <c r="AC907" s="25"/>
      <c r="AD907" s="25"/>
      <c r="AE907" s="25"/>
      <c r="AF907" s="25" t="s">
        <v>11630</v>
      </c>
      <c r="AG907" s="25" t="s">
        <v>12073</v>
      </c>
      <c r="AH907" s="25" t="s">
        <v>11764</v>
      </c>
      <c r="AI907" s="25" t="s">
        <v>61</v>
      </c>
      <c r="AJ907" s="25" t="s">
        <v>99</v>
      </c>
      <c r="AK907" s="25"/>
      <c r="AL907" s="25"/>
      <c r="AM907" s="25"/>
      <c r="AN907" s="25"/>
      <c r="AO907" s="25">
        <v>4</v>
      </c>
      <c r="AP907" s="34">
        <v>42577</v>
      </c>
      <c r="AQ907" s="25"/>
      <c r="AR907" s="46"/>
      <c r="AS907" s="25"/>
      <c r="AT907" s="25" t="s">
        <v>15</v>
      </c>
      <c r="AU907" s="25"/>
      <c r="AV907" s="87"/>
      <c r="AW907" s="87"/>
      <c r="AX907" s="87"/>
      <c r="AY907" s="87"/>
      <c r="AZ907" s="87"/>
      <c r="BA907" s="87"/>
      <c r="BB907" s="87"/>
      <c r="BC907" s="87"/>
      <c r="BD907" s="87"/>
      <c r="BE907" s="87"/>
      <c r="BF907" s="87"/>
      <c r="BG907" s="87"/>
      <c r="BH907" s="87"/>
      <c r="BI907" s="87"/>
      <c r="BJ907" s="87"/>
      <c r="BK907" s="87"/>
      <c r="BL907" s="87"/>
      <c r="BM907" s="87"/>
      <c r="BN907" s="87"/>
      <c r="BO907" s="87"/>
      <c r="BP907" s="87"/>
      <c r="BQ907" s="87"/>
      <c r="BR907" s="87"/>
      <c r="BS907" s="87"/>
      <c r="BT907" s="87"/>
      <c r="BU907" s="87"/>
      <c r="BV907" s="87"/>
      <c r="BW907" s="87"/>
      <c r="BX907" s="87"/>
      <c r="BY907" s="87"/>
      <c r="BZ907" s="87"/>
      <c r="CA907" s="87"/>
      <c r="CB907" s="87"/>
      <c r="CC907" s="87"/>
      <c r="CD907" s="87"/>
      <c r="CE907" s="87"/>
      <c r="CF907" s="87"/>
      <c r="CG907" s="87"/>
      <c r="CH907" s="87"/>
    </row>
    <row r="908" spans="1:86" s="86" customFormat="1">
      <c r="A908" s="25" t="s">
        <v>13558</v>
      </c>
      <c r="B908" s="25" t="s">
        <v>13559</v>
      </c>
      <c r="C908" s="25" t="s">
        <v>3686</v>
      </c>
      <c r="D908" s="25"/>
      <c r="E908" s="25"/>
      <c r="F908" s="25"/>
      <c r="G908" s="25" t="s">
        <v>13549</v>
      </c>
      <c r="H908" s="25" t="s">
        <v>3366</v>
      </c>
      <c r="I908" s="25"/>
      <c r="J908" s="25"/>
      <c r="K908" s="25"/>
      <c r="L908" s="25"/>
      <c r="M908" s="25"/>
      <c r="N908" s="25"/>
      <c r="O908" s="25"/>
      <c r="P908" s="25"/>
      <c r="Q908" s="25"/>
      <c r="R908" s="25"/>
      <c r="S908" s="55" t="s">
        <v>11871</v>
      </c>
      <c r="T908" s="25" t="s">
        <v>61</v>
      </c>
      <c r="U908" s="25" t="s">
        <v>61</v>
      </c>
      <c r="V908" s="25" t="s">
        <v>13560</v>
      </c>
      <c r="W908" s="25" t="s">
        <v>80</v>
      </c>
      <c r="X908" s="25">
        <v>27</v>
      </c>
      <c r="Y908" s="25"/>
      <c r="Z908" s="25" t="s">
        <v>66</v>
      </c>
      <c r="AA908" s="25"/>
      <c r="AB908" s="25"/>
      <c r="AC908" s="25"/>
      <c r="AD908" s="25"/>
      <c r="AE908" s="25"/>
      <c r="AF908" s="25" t="s">
        <v>11630</v>
      </c>
      <c r="AG908" s="25" t="s">
        <v>12073</v>
      </c>
      <c r="AH908" s="25" t="s">
        <v>11764</v>
      </c>
      <c r="AI908" s="25" t="s">
        <v>61</v>
      </c>
      <c r="AJ908" s="25" t="s">
        <v>99</v>
      </c>
      <c r="AK908" s="25"/>
      <c r="AL908" s="25"/>
      <c r="AM908" s="25"/>
      <c r="AN908" s="25"/>
      <c r="AO908" s="25">
        <v>4</v>
      </c>
      <c r="AP908" s="34">
        <v>42577</v>
      </c>
      <c r="AQ908" s="25"/>
      <c r="AR908" s="46"/>
      <c r="AS908" s="25"/>
      <c r="AT908" s="25" t="s">
        <v>15</v>
      </c>
      <c r="AU908" s="25"/>
      <c r="AV908" s="87"/>
      <c r="AW908" s="87"/>
      <c r="AX908" s="87"/>
      <c r="AY908" s="87"/>
      <c r="AZ908" s="87"/>
      <c r="BA908" s="87"/>
      <c r="BB908" s="87"/>
      <c r="BC908" s="87"/>
      <c r="BD908" s="87"/>
      <c r="BE908" s="87"/>
      <c r="BF908" s="87"/>
      <c r="BG908" s="87"/>
      <c r="BH908" s="87"/>
      <c r="BI908" s="87"/>
      <c r="BJ908" s="87"/>
      <c r="BK908" s="87"/>
      <c r="BL908" s="87"/>
      <c r="BM908" s="87"/>
      <c r="BN908" s="87"/>
      <c r="BO908" s="87"/>
      <c r="BP908" s="87"/>
      <c r="BQ908" s="87"/>
      <c r="BR908" s="87"/>
      <c r="BS908" s="87"/>
      <c r="BT908" s="87"/>
      <c r="BU908" s="87"/>
      <c r="BV908" s="87"/>
      <c r="BW908" s="87"/>
      <c r="BX908" s="87"/>
      <c r="BY908" s="87"/>
      <c r="BZ908" s="87"/>
      <c r="CA908" s="87"/>
      <c r="CB908" s="87"/>
      <c r="CC908" s="87"/>
      <c r="CD908" s="87"/>
      <c r="CE908" s="87"/>
      <c r="CF908" s="87"/>
      <c r="CG908" s="87"/>
      <c r="CH908" s="87"/>
    </row>
    <row r="909" spans="1:86" s="86" customFormat="1">
      <c r="A909" s="25" t="s">
        <v>13561</v>
      </c>
      <c r="B909" s="25" t="s">
        <v>13562</v>
      </c>
      <c r="C909" s="25" t="s">
        <v>3686</v>
      </c>
      <c r="D909" s="25"/>
      <c r="E909" s="25"/>
      <c r="F909" s="25"/>
      <c r="G909" s="25" t="s">
        <v>13549</v>
      </c>
      <c r="H909" s="25" t="s">
        <v>3366</v>
      </c>
      <c r="I909" s="25"/>
      <c r="J909" s="25"/>
      <c r="K909" s="25"/>
      <c r="L909" s="25"/>
      <c r="M909" s="25"/>
      <c r="N909" s="25"/>
      <c r="O909" s="25"/>
      <c r="P909" s="25"/>
      <c r="Q909" s="25"/>
      <c r="R909" s="25"/>
      <c r="S909" s="55" t="s">
        <v>11871</v>
      </c>
      <c r="T909" s="25" t="s">
        <v>61</v>
      </c>
      <c r="U909" s="25" t="s">
        <v>61</v>
      </c>
      <c r="V909" s="25" t="s">
        <v>13563</v>
      </c>
      <c r="W909" s="25" t="s">
        <v>80</v>
      </c>
      <c r="X909" s="25">
        <v>27</v>
      </c>
      <c r="Y909" s="25"/>
      <c r="Z909" s="25" t="s">
        <v>66</v>
      </c>
      <c r="AA909" s="25"/>
      <c r="AB909" s="25"/>
      <c r="AC909" s="25"/>
      <c r="AD909" s="25"/>
      <c r="AE909" s="25"/>
      <c r="AF909" s="25" t="s">
        <v>11630</v>
      </c>
      <c r="AG909" s="25" t="s">
        <v>12073</v>
      </c>
      <c r="AH909" s="25" t="s">
        <v>11764</v>
      </c>
      <c r="AI909" s="25" t="s">
        <v>61</v>
      </c>
      <c r="AJ909" s="25" t="s">
        <v>99</v>
      </c>
      <c r="AK909" s="25"/>
      <c r="AL909" s="25"/>
      <c r="AM909" s="25"/>
      <c r="AN909" s="25"/>
      <c r="AO909" s="25">
        <v>4</v>
      </c>
      <c r="AP909" s="34">
        <v>42577</v>
      </c>
      <c r="AQ909" s="25"/>
      <c r="AR909" s="46"/>
      <c r="AS909" s="25"/>
      <c r="AT909" s="25" t="s">
        <v>15</v>
      </c>
      <c r="AU909" s="25"/>
      <c r="AV909" s="87"/>
      <c r="AW909" s="87"/>
      <c r="AX909" s="87"/>
      <c r="AY909" s="87"/>
      <c r="AZ909" s="87"/>
      <c r="BA909" s="87"/>
      <c r="BB909" s="87"/>
      <c r="BC909" s="87"/>
      <c r="BD909" s="87"/>
      <c r="BE909" s="87"/>
      <c r="BF909" s="87"/>
      <c r="BG909" s="87"/>
      <c r="BH909" s="87"/>
      <c r="BI909" s="87"/>
      <c r="BJ909" s="87"/>
      <c r="BK909" s="87"/>
      <c r="BL909" s="87"/>
      <c r="BM909" s="87"/>
      <c r="BN909" s="87"/>
      <c r="BO909" s="87"/>
      <c r="BP909" s="87"/>
      <c r="BQ909" s="87"/>
      <c r="BR909" s="87"/>
      <c r="BS909" s="87"/>
      <c r="BT909" s="87"/>
      <c r="BU909" s="87"/>
      <c r="BV909" s="87"/>
      <c r="BW909" s="87"/>
      <c r="BX909" s="87"/>
      <c r="BY909" s="87"/>
      <c r="BZ909" s="87"/>
      <c r="CA909" s="87"/>
      <c r="CB909" s="87"/>
      <c r="CC909" s="87"/>
      <c r="CD909" s="87"/>
      <c r="CE909" s="87"/>
      <c r="CF909" s="87"/>
      <c r="CG909" s="87"/>
      <c r="CH909" s="87"/>
    </row>
    <row r="910" spans="1:86" s="86" customFormat="1">
      <c r="A910" s="25" t="s">
        <v>13564</v>
      </c>
      <c r="B910" s="25" t="s">
        <v>13565</v>
      </c>
      <c r="C910" s="25" t="s">
        <v>3686</v>
      </c>
      <c r="D910" s="25"/>
      <c r="E910" s="25"/>
      <c r="F910" s="25"/>
      <c r="G910" s="25" t="s">
        <v>13549</v>
      </c>
      <c r="H910" s="25" t="s">
        <v>3366</v>
      </c>
      <c r="I910" s="25"/>
      <c r="J910" s="25"/>
      <c r="K910" s="25"/>
      <c r="L910" s="25"/>
      <c r="M910" s="25"/>
      <c r="N910" s="25"/>
      <c r="O910" s="25"/>
      <c r="P910" s="25"/>
      <c r="Q910" s="25"/>
      <c r="R910" s="25"/>
      <c r="S910" s="55" t="s">
        <v>11871</v>
      </c>
      <c r="T910" s="25" t="s">
        <v>61</v>
      </c>
      <c r="U910" s="25" t="s">
        <v>61</v>
      </c>
      <c r="V910" s="25" t="s">
        <v>13566</v>
      </c>
      <c r="W910" s="25" t="s">
        <v>80</v>
      </c>
      <c r="X910" s="25">
        <v>27</v>
      </c>
      <c r="Y910" s="25"/>
      <c r="Z910" s="25" t="s">
        <v>66</v>
      </c>
      <c r="AA910" s="25"/>
      <c r="AB910" s="25"/>
      <c r="AC910" s="25"/>
      <c r="AD910" s="25"/>
      <c r="AE910" s="25"/>
      <c r="AF910" s="25" t="s">
        <v>11630</v>
      </c>
      <c r="AG910" s="25" t="s">
        <v>12073</v>
      </c>
      <c r="AH910" s="25" t="s">
        <v>11764</v>
      </c>
      <c r="AI910" s="25" t="s">
        <v>61</v>
      </c>
      <c r="AJ910" s="25" t="s">
        <v>99</v>
      </c>
      <c r="AK910" s="25"/>
      <c r="AL910" s="25"/>
      <c r="AM910" s="25"/>
      <c r="AN910" s="25"/>
      <c r="AO910" s="25">
        <v>4</v>
      </c>
      <c r="AP910" s="34">
        <v>42577</v>
      </c>
      <c r="AQ910" s="25"/>
      <c r="AR910" s="46"/>
      <c r="AS910" s="25"/>
      <c r="AT910" s="25" t="s">
        <v>15</v>
      </c>
      <c r="AU910" s="25"/>
      <c r="AV910" s="87"/>
      <c r="AW910" s="87"/>
      <c r="AX910" s="87"/>
      <c r="AY910" s="87"/>
      <c r="AZ910" s="87"/>
      <c r="BA910" s="87"/>
      <c r="BB910" s="87"/>
      <c r="BC910" s="87"/>
      <c r="BD910" s="87"/>
      <c r="BE910" s="87"/>
      <c r="BF910" s="87"/>
      <c r="BG910" s="87"/>
      <c r="BH910" s="87"/>
      <c r="BI910" s="87"/>
      <c r="BJ910" s="87"/>
      <c r="BK910" s="87"/>
      <c r="BL910" s="87"/>
      <c r="BM910" s="87"/>
      <c r="BN910" s="87"/>
      <c r="BO910" s="87"/>
      <c r="BP910" s="87"/>
      <c r="BQ910" s="87"/>
      <c r="BR910" s="87"/>
      <c r="BS910" s="87"/>
      <c r="BT910" s="87"/>
      <c r="BU910" s="87"/>
      <c r="BV910" s="87"/>
      <c r="BW910" s="87"/>
      <c r="BX910" s="87"/>
      <c r="BY910" s="87"/>
      <c r="BZ910" s="87"/>
      <c r="CA910" s="87"/>
      <c r="CB910" s="87"/>
      <c r="CC910" s="87"/>
      <c r="CD910" s="87"/>
      <c r="CE910" s="87"/>
      <c r="CF910" s="87"/>
      <c r="CG910" s="87"/>
      <c r="CH910" s="87"/>
    </row>
    <row r="911" spans="1:86" s="86" customFormat="1">
      <c r="A911" s="25" t="s">
        <v>13567</v>
      </c>
      <c r="B911" s="25" t="s">
        <v>13568</v>
      </c>
      <c r="C911" s="25" t="s">
        <v>3686</v>
      </c>
      <c r="D911" s="25"/>
      <c r="E911" s="25"/>
      <c r="F911" s="25"/>
      <c r="G911" s="25" t="s">
        <v>13549</v>
      </c>
      <c r="H911" s="25" t="s">
        <v>3366</v>
      </c>
      <c r="I911" s="25"/>
      <c r="J911" s="25"/>
      <c r="K911" s="25"/>
      <c r="L911" s="25"/>
      <c r="M911" s="25"/>
      <c r="N911" s="25"/>
      <c r="O911" s="25"/>
      <c r="P911" s="25"/>
      <c r="Q911" s="25"/>
      <c r="R911" s="25"/>
      <c r="S911" s="55" t="s">
        <v>11871</v>
      </c>
      <c r="T911" s="25" t="s">
        <v>61</v>
      </c>
      <c r="U911" s="25" t="s">
        <v>61</v>
      </c>
      <c r="V911" s="25" t="s">
        <v>13569</v>
      </c>
      <c r="W911" s="25" t="s">
        <v>80</v>
      </c>
      <c r="X911" s="25">
        <v>27</v>
      </c>
      <c r="Y911" s="25"/>
      <c r="Z911" s="25" t="s">
        <v>66</v>
      </c>
      <c r="AA911" s="25"/>
      <c r="AB911" s="25"/>
      <c r="AC911" s="25"/>
      <c r="AD911" s="25"/>
      <c r="AE911" s="25"/>
      <c r="AF911" s="25" t="s">
        <v>11630</v>
      </c>
      <c r="AG911" s="25" t="s">
        <v>12073</v>
      </c>
      <c r="AH911" s="25" t="s">
        <v>11764</v>
      </c>
      <c r="AI911" s="25" t="s">
        <v>61</v>
      </c>
      <c r="AJ911" s="25" t="s">
        <v>99</v>
      </c>
      <c r="AK911" s="25"/>
      <c r="AL911" s="25"/>
      <c r="AM911" s="25"/>
      <c r="AN911" s="25"/>
      <c r="AO911" s="25">
        <v>4</v>
      </c>
      <c r="AP911" s="34">
        <v>42577</v>
      </c>
      <c r="AQ911" s="25"/>
      <c r="AR911" s="46"/>
      <c r="AS911" s="25"/>
      <c r="AT911" s="25" t="s">
        <v>15</v>
      </c>
      <c r="AU911" s="25"/>
      <c r="AV911" s="87"/>
      <c r="AW911" s="87"/>
      <c r="AX911" s="87"/>
      <c r="AY911" s="87"/>
      <c r="AZ911" s="87"/>
      <c r="BA911" s="87"/>
      <c r="BB911" s="87"/>
      <c r="BC911" s="87"/>
      <c r="BD911" s="87"/>
      <c r="BE911" s="87"/>
      <c r="BF911" s="87"/>
      <c r="BG911" s="87"/>
      <c r="BH911" s="87"/>
      <c r="BI911" s="87"/>
      <c r="BJ911" s="87"/>
      <c r="BK911" s="87"/>
      <c r="BL911" s="87"/>
      <c r="BM911" s="87"/>
      <c r="BN911" s="87"/>
      <c r="BO911" s="87"/>
      <c r="BP911" s="87"/>
      <c r="BQ911" s="87"/>
      <c r="BR911" s="87"/>
      <c r="BS911" s="87"/>
      <c r="BT911" s="87"/>
      <c r="BU911" s="87"/>
      <c r="BV911" s="87"/>
      <c r="BW911" s="87"/>
      <c r="BX911" s="87"/>
      <c r="BY911" s="87"/>
      <c r="BZ911" s="87"/>
      <c r="CA911" s="87"/>
      <c r="CB911" s="87"/>
      <c r="CC911" s="87"/>
      <c r="CD911" s="87"/>
      <c r="CE911" s="87"/>
      <c r="CF911" s="87"/>
      <c r="CG911" s="87"/>
      <c r="CH911" s="87"/>
    </row>
    <row r="912" spans="1:86" s="86" customFormat="1">
      <c r="A912" s="25" t="s">
        <v>13570</v>
      </c>
      <c r="B912" s="25" t="s">
        <v>13571</v>
      </c>
      <c r="C912" s="25" t="s">
        <v>3686</v>
      </c>
      <c r="D912" s="25"/>
      <c r="E912" s="25"/>
      <c r="F912" s="25"/>
      <c r="G912" s="25" t="s">
        <v>13549</v>
      </c>
      <c r="H912" s="25" t="s">
        <v>3366</v>
      </c>
      <c r="I912" s="25"/>
      <c r="J912" s="25"/>
      <c r="K912" s="25"/>
      <c r="L912" s="25"/>
      <c r="M912" s="25"/>
      <c r="N912" s="25"/>
      <c r="O912" s="25"/>
      <c r="P912" s="25"/>
      <c r="Q912" s="25"/>
      <c r="R912" s="25"/>
      <c r="S912" s="55" t="s">
        <v>11871</v>
      </c>
      <c r="T912" s="25" t="s">
        <v>61</v>
      </c>
      <c r="U912" s="25" t="s">
        <v>61</v>
      </c>
      <c r="V912" s="25" t="s">
        <v>13572</v>
      </c>
      <c r="W912" s="25" t="s">
        <v>80</v>
      </c>
      <c r="X912" s="25">
        <v>27</v>
      </c>
      <c r="Y912" s="25"/>
      <c r="Z912" s="25" t="s">
        <v>66</v>
      </c>
      <c r="AA912" s="25"/>
      <c r="AB912" s="25"/>
      <c r="AC912" s="25"/>
      <c r="AD912" s="25"/>
      <c r="AE912" s="25"/>
      <c r="AF912" s="25" t="s">
        <v>11630</v>
      </c>
      <c r="AG912" s="25" t="s">
        <v>12073</v>
      </c>
      <c r="AH912" s="25" t="s">
        <v>11764</v>
      </c>
      <c r="AI912" s="25" t="s">
        <v>61</v>
      </c>
      <c r="AJ912" s="25" t="s">
        <v>99</v>
      </c>
      <c r="AK912" s="25"/>
      <c r="AL912" s="25"/>
      <c r="AM912" s="25"/>
      <c r="AN912" s="25"/>
      <c r="AO912" s="25">
        <v>4</v>
      </c>
      <c r="AP912" s="34">
        <v>42577</v>
      </c>
      <c r="AQ912" s="25"/>
      <c r="AR912" s="46"/>
      <c r="AS912" s="25"/>
      <c r="AT912" s="25" t="s">
        <v>15</v>
      </c>
      <c r="AU912" s="25"/>
      <c r="AV912" s="87"/>
      <c r="AW912" s="87"/>
      <c r="AX912" s="87"/>
      <c r="AY912" s="87"/>
      <c r="AZ912" s="87"/>
      <c r="BA912" s="87"/>
      <c r="BB912" s="87"/>
      <c r="BC912" s="87"/>
      <c r="BD912" s="87"/>
      <c r="BE912" s="87"/>
      <c r="BF912" s="87"/>
      <c r="BG912" s="87"/>
      <c r="BH912" s="87"/>
      <c r="BI912" s="87"/>
      <c r="BJ912" s="87"/>
      <c r="BK912" s="87"/>
      <c r="BL912" s="87"/>
      <c r="BM912" s="87"/>
      <c r="BN912" s="87"/>
      <c r="BO912" s="87"/>
      <c r="BP912" s="87"/>
      <c r="BQ912" s="87"/>
      <c r="BR912" s="87"/>
      <c r="BS912" s="87"/>
      <c r="BT912" s="87"/>
      <c r="BU912" s="87"/>
      <c r="BV912" s="87"/>
      <c r="BW912" s="87"/>
      <c r="BX912" s="87"/>
      <c r="BY912" s="87"/>
      <c r="BZ912" s="87"/>
      <c r="CA912" s="87"/>
      <c r="CB912" s="87"/>
      <c r="CC912" s="87"/>
      <c r="CD912" s="87"/>
      <c r="CE912" s="87"/>
      <c r="CF912" s="87"/>
      <c r="CG912" s="87"/>
      <c r="CH912" s="87"/>
    </row>
    <row r="913" spans="1:86" s="86" customFormat="1">
      <c r="A913" s="25" t="s">
        <v>13573</v>
      </c>
      <c r="B913" s="25" t="s">
        <v>13574</v>
      </c>
      <c r="C913" s="25" t="s">
        <v>3686</v>
      </c>
      <c r="D913" s="25"/>
      <c r="E913" s="25"/>
      <c r="F913" s="25"/>
      <c r="G913" s="25" t="s">
        <v>13549</v>
      </c>
      <c r="H913" s="25" t="s">
        <v>3366</v>
      </c>
      <c r="I913" s="25"/>
      <c r="J913" s="25"/>
      <c r="K913" s="25"/>
      <c r="L913" s="25"/>
      <c r="M913" s="25"/>
      <c r="N913" s="25"/>
      <c r="O913" s="25"/>
      <c r="P913" s="25"/>
      <c r="Q913" s="25"/>
      <c r="R913" s="25"/>
      <c r="S913" s="55" t="s">
        <v>11871</v>
      </c>
      <c r="T913" s="25" t="s">
        <v>61</v>
      </c>
      <c r="U913" s="25" t="s">
        <v>61</v>
      </c>
      <c r="V913" s="25" t="s">
        <v>13575</v>
      </c>
      <c r="W913" s="25" t="s">
        <v>80</v>
      </c>
      <c r="X913" s="25">
        <v>27</v>
      </c>
      <c r="Y913" s="25"/>
      <c r="Z913" s="25" t="s">
        <v>66</v>
      </c>
      <c r="AA913" s="25"/>
      <c r="AB913" s="25"/>
      <c r="AC913" s="25"/>
      <c r="AD913" s="25"/>
      <c r="AE913" s="25"/>
      <c r="AF913" s="25" t="s">
        <v>11630</v>
      </c>
      <c r="AG913" s="25" t="s">
        <v>12073</v>
      </c>
      <c r="AH913" s="25" t="s">
        <v>11764</v>
      </c>
      <c r="AI913" s="25" t="s">
        <v>61</v>
      </c>
      <c r="AJ913" s="25" t="s">
        <v>99</v>
      </c>
      <c r="AK913" s="25"/>
      <c r="AL913" s="25"/>
      <c r="AM913" s="25"/>
      <c r="AN913" s="25"/>
      <c r="AO913" s="25">
        <v>4</v>
      </c>
      <c r="AP913" s="34">
        <v>42577</v>
      </c>
      <c r="AQ913" s="25"/>
      <c r="AR913" s="46"/>
      <c r="AS913" s="25"/>
      <c r="AT913" s="25" t="s">
        <v>15</v>
      </c>
      <c r="AU913" s="25"/>
      <c r="AV913" s="87"/>
      <c r="AW913" s="87"/>
      <c r="AX913" s="87"/>
      <c r="AY913" s="87"/>
      <c r="AZ913" s="87"/>
      <c r="BA913" s="87"/>
      <c r="BB913" s="87"/>
      <c r="BC913" s="87"/>
      <c r="BD913" s="87"/>
      <c r="BE913" s="87"/>
      <c r="BF913" s="87"/>
      <c r="BG913" s="87"/>
      <c r="BH913" s="87"/>
      <c r="BI913" s="87"/>
      <c r="BJ913" s="87"/>
      <c r="BK913" s="87"/>
      <c r="BL913" s="87"/>
      <c r="BM913" s="87"/>
      <c r="BN913" s="87"/>
      <c r="BO913" s="87"/>
      <c r="BP913" s="87"/>
      <c r="BQ913" s="87"/>
      <c r="BR913" s="87"/>
      <c r="BS913" s="87"/>
      <c r="BT913" s="87"/>
      <c r="BU913" s="87"/>
      <c r="BV913" s="87"/>
      <c r="BW913" s="87"/>
      <c r="BX913" s="87"/>
      <c r="BY913" s="87"/>
      <c r="BZ913" s="87"/>
      <c r="CA913" s="87"/>
      <c r="CB913" s="87"/>
      <c r="CC913" s="87"/>
      <c r="CD913" s="87"/>
      <c r="CE913" s="87"/>
      <c r="CF913" s="87"/>
      <c r="CG913" s="87"/>
      <c r="CH913" s="87"/>
    </row>
    <row r="914" spans="1:86" s="86" customFormat="1">
      <c r="A914" s="25" t="s">
        <v>13576</v>
      </c>
      <c r="B914" s="25" t="s">
        <v>13577</v>
      </c>
      <c r="C914" s="25" t="s">
        <v>3686</v>
      </c>
      <c r="D914" s="25"/>
      <c r="E914" s="25"/>
      <c r="F914" s="25"/>
      <c r="G914" s="25" t="s">
        <v>13549</v>
      </c>
      <c r="H914" s="25" t="s">
        <v>3366</v>
      </c>
      <c r="I914" s="25"/>
      <c r="J914" s="25"/>
      <c r="K914" s="25"/>
      <c r="L914" s="25"/>
      <c r="M914" s="25"/>
      <c r="N914" s="25"/>
      <c r="O914" s="25"/>
      <c r="P914" s="25"/>
      <c r="Q914" s="25"/>
      <c r="R914" s="25"/>
      <c r="S914" s="55" t="s">
        <v>11871</v>
      </c>
      <c r="T914" s="25" t="s">
        <v>61</v>
      </c>
      <c r="U914" s="25" t="s">
        <v>61</v>
      </c>
      <c r="V914" s="25" t="s">
        <v>13578</v>
      </c>
      <c r="W914" s="25" t="s">
        <v>80</v>
      </c>
      <c r="X914" s="25">
        <v>27</v>
      </c>
      <c r="Y914" s="25"/>
      <c r="Z914" s="25" t="s">
        <v>66</v>
      </c>
      <c r="AA914" s="25"/>
      <c r="AB914" s="25"/>
      <c r="AC914" s="25"/>
      <c r="AD914" s="25"/>
      <c r="AE914" s="25"/>
      <c r="AF914" s="25" t="s">
        <v>11630</v>
      </c>
      <c r="AG914" s="25" t="s">
        <v>12073</v>
      </c>
      <c r="AH914" s="25" t="s">
        <v>11764</v>
      </c>
      <c r="AI914" s="25" t="s">
        <v>61</v>
      </c>
      <c r="AJ914" s="25" t="s">
        <v>99</v>
      </c>
      <c r="AK914" s="25"/>
      <c r="AL914" s="25"/>
      <c r="AM914" s="25"/>
      <c r="AN914" s="25"/>
      <c r="AO914" s="25">
        <v>4</v>
      </c>
      <c r="AP914" s="34">
        <v>42577</v>
      </c>
      <c r="AQ914" s="25"/>
      <c r="AR914" s="46"/>
      <c r="AS914" s="25"/>
      <c r="AT914" s="25" t="s">
        <v>15</v>
      </c>
      <c r="AU914" s="25"/>
      <c r="AV914" s="87"/>
      <c r="AW914" s="87"/>
      <c r="AX914" s="87"/>
      <c r="AY914" s="87"/>
      <c r="AZ914" s="87"/>
      <c r="BA914" s="87"/>
      <c r="BB914" s="87"/>
      <c r="BC914" s="87"/>
      <c r="BD914" s="87"/>
      <c r="BE914" s="87"/>
      <c r="BF914" s="87"/>
      <c r="BG914" s="87"/>
      <c r="BH914" s="87"/>
      <c r="BI914" s="87"/>
      <c r="BJ914" s="87"/>
      <c r="BK914" s="87"/>
      <c r="BL914" s="87"/>
      <c r="BM914" s="87"/>
      <c r="BN914" s="87"/>
      <c r="BO914" s="87"/>
      <c r="BP914" s="87"/>
      <c r="BQ914" s="87"/>
      <c r="BR914" s="87"/>
      <c r="BS914" s="87"/>
      <c r="BT914" s="87"/>
      <c r="BU914" s="87"/>
      <c r="BV914" s="87"/>
      <c r="BW914" s="87"/>
      <c r="BX914" s="87"/>
      <c r="BY914" s="87"/>
      <c r="BZ914" s="87"/>
      <c r="CA914" s="87"/>
      <c r="CB914" s="87"/>
      <c r="CC914" s="87"/>
      <c r="CD914" s="87"/>
      <c r="CE914" s="87"/>
      <c r="CF914" s="87"/>
      <c r="CG914" s="87"/>
      <c r="CH914" s="87"/>
    </row>
    <row r="915" spans="1:86" s="86" customFormat="1">
      <c r="A915" s="25" t="s">
        <v>13579</v>
      </c>
      <c r="B915" s="25" t="s">
        <v>13580</v>
      </c>
      <c r="C915" s="25" t="s">
        <v>3686</v>
      </c>
      <c r="D915" s="25"/>
      <c r="E915" s="25"/>
      <c r="F915" s="25"/>
      <c r="G915" s="25" t="s">
        <v>13549</v>
      </c>
      <c r="H915" s="25" t="s">
        <v>3366</v>
      </c>
      <c r="I915" s="25"/>
      <c r="J915" s="25"/>
      <c r="K915" s="25"/>
      <c r="L915" s="25"/>
      <c r="M915" s="25"/>
      <c r="N915" s="25"/>
      <c r="O915" s="25"/>
      <c r="P915" s="25"/>
      <c r="Q915" s="25"/>
      <c r="R915" s="25"/>
      <c r="S915" s="55" t="s">
        <v>11871</v>
      </c>
      <c r="T915" s="25" t="s">
        <v>61</v>
      </c>
      <c r="U915" s="25" t="s">
        <v>61</v>
      </c>
      <c r="V915" s="25" t="s">
        <v>13581</v>
      </c>
      <c r="W915" s="25" t="s">
        <v>80</v>
      </c>
      <c r="X915" s="25">
        <v>27</v>
      </c>
      <c r="Y915" s="25"/>
      <c r="Z915" s="25" t="s">
        <v>66</v>
      </c>
      <c r="AA915" s="25"/>
      <c r="AB915" s="25"/>
      <c r="AC915" s="25"/>
      <c r="AD915" s="25"/>
      <c r="AE915" s="25"/>
      <c r="AF915" s="25" t="s">
        <v>11630</v>
      </c>
      <c r="AG915" s="25" t="s">
        <v>12073</v>
      </c>
      <c r="AH915" s="25" t="s">
        <v>11764</v>
      </c>
      <c r="AI915" s="25" t="s">
        <v>61</v>
      </c>
      <c r="AJ915" s="25" t="s">
        <v>99</v>
      </c>
      <c r="AK915" s="25"/>
      <c r="AL915" s="25"/>
      <c r="AM915" s="25"/>
      <c r="AN915" s="25"/>
      <c r="AO915" s="25">
        <v>4</v>
      </c>
      <c r="AP915" s="34">
        <v>42577</v>
      </c>
      <c r="AQ915" s="25"/>
      <c r="AR915" s="46"/>
      <c r="AS915" s="25"/>
      <c r="AT915" s="25" t="s">
        <v>15</v>
      </c>
      <c r="AU915" s="25"/>
      <c r="AV915" s="87"/>
      <c r="AW915" s="87"/>
      <c r="AX915" s="87"/>
      <c r="AY915" s="87"/>
      <c r="AZ915" s="87"/>
      <c r="BA915" s="87"/>
      <c r="BB915" s="87"/>
      <c r="BC915" s="87"/>
      <c r="BD915" s="87"/>
      <c r="BE915" s="87"/>
      <c r="BF915" s="87"/>
      <c r="BG915" s="87"/>
      <c r="BH915" s="87"/>
      <c r="BI915" s="87"/>
      <c r="BJ915" s="87"/>
      <c r="BK915" s="87"/>
      <c r="BL915" s="87"/>
      <c r="BM915" s="87"/>
      <c r="BN915" s="87"/>
      <c r="BO915" s="87"/>
      <c r="BP915" s="87"/>
      <c r="BQ915" s="87"/>
      <c r="BR915" s="87"/>
      <c r="BS915" s="87"/>
      <c r="BT915" s="87"/>
      <c r="BU915" s="87"/>
      <c r="BV915" s="87"/>
      <c r="BW915" s="87"/>
      <c r="BX915" s="87"/>
      <c r="BY915" s="87"/>
      <c r="BZ915" s="87"/>
      <c r="CA915" s="87"/>
      <c r="CB915" s="87"/>
      <c r="CC915" s="87"/>
      <c r="CD915" s="87"/>
      <c r="CE915" s="87"/>
      <c r="CF915" s="87"/>
      <c r="CG915" s="87"/>
      <c r="CH915" s="87"/>
    </row>
    <row r="916" spans="1:86" s="86" customFormat="1">
      <c r="A916" s="25" t="s">
        <v>13582</v>
      </c>
      <c r="B916" s="25" t="s">
        <v>13583</v>
      </c>
      <c r="C916" s="25" t="s">
        <v>3686</v>
      </c>
      <c r="D916" s="25"/>
      <c r="E916" s="25"/>
      <c r="F916" s="25"/>
      <c r="G916" s="25" t="s">
        <v>13549</v>
      </c>
      <c r="H916" s="25" t="s">
        <v>3366</v>
      </c>
      <c r="I916" s="25"/>
      <c r="J916" s="25"/>
      <c r="K916" s="25"/>
      <c r="L916" s="25"/>
      <c r="M916" s="25"/>
      <c r="N916" s="25"/>
      <c r="O916" s="25"/>
      <c r="P916" s="25"/>
      <c r="Q916" s="25"/>
      <c r="R916" s="25"/>
      <c r="S916" s="55" t="s">
        <v>11871</v>
      </c>
      <c r="T916" s="25" t="s">
        <v>61</v>
      </c>
      <c r="U916" s="25" t="s">
        <v>61</v>
      </c>
      <c r="V916" s="25" t="s">
        <v>13584</v>
      </c>
      <c r="W916" s="25" t="s">
        <v>80</v>
      </c>
      <c r="X916" s="25">
        <v>27</v>
      </c>
      <c r="Y916" s="25"/>
      <c r="Z916" s="25" t="s">
        <v>66</v>
      </c>
      <c r="AA916" s="25"/>
      <c r="AB916" s="25"/>
      <c r="AC916" s="25"/>
      <c r="AD916" s="25"/>
      <c r="AE916" s="25"/>
      <c r="AF916" s="25" t="s">
        <v>11630</v>
      </c>
      <c r="AG916" s="25" t="s">
        <v>12073</v>
      </c>
      <c r="AH916" s="25" t="s">
        <v>11764</v>
      </c>
      <c r="AI916" s="25" t="s">
        <v>61</v>
      </c>
      <c r="AJ916" s="25" t="s">
        <v>99</v>
      </c>
      <c r="AK916" s="25"/>
      <c r="AL916" s="25"/>
      <c r="AM916" s="25"/>
      <c r="AN916" s="25"/>
      <c r="AO916" s="25">
        <v>4</v>
      </c>
      <c r="AP916" s="34">
        <v>42577</v>
      </c>
      <c r="AQ916" s="25"/>
      <c r="AR916" s="46"/>
      <c r="AS916" s="25"/>
      <c r="AT916" s="25" t="s">
        <v>15</v>
      </c>
      <c r="AU916" s="25"/>
      <c r="AV916" s="87"/>
      <c r="AW916" s="87"/>
      <c r="AX916" s="87"/>
      <c r="AY916" s="87"/>
      <c r="AZ916" s="87"/>
      <c r="BA916" s="87"/>
      <c r="BB916" s="87"/>
      <c r="BC916" s="87"/>
      <c r="BD916" s="87"/>
      <c r="BE916" s="87"/>
      <c r="BF916" s="87"/>
      <c r="BG916" s="87"/>
      <c r="BH916" s="87"/>
      <c r="BI916" s="87"/>
      <c r="BJ916" s="87"/>
      <c r="BK916" s="87"/>
      <c r="BL916" s="87"/>
      <c r="BM916" s="87"/>
      <c r="BN916" s="87"/>
      <c r="BO916" s="87"/>
      <c r="BP916" s="87"/>
      <c r="BQ916" s="87"/>
      <c r="BR916" s="87"/>
      <c r="BS916" s="87"/>
      <c r="BT916" s="87"/>
      <c r="BU916" s="87"/>
      <c r="BV916" s="87"/>
      <c r="BW916" s="87"/>
      <c r="BX916" s="87"/>
      <c r="BY916" s="87"/>
      <c r="BZ916" s="87"/>
      <c r="CA916" s="87"/>
      <c r="CB916" s="87"/>
      <c r="CC916" s="87"/>
      <c r="CD916" s="87"/>
      <c r="CE916" s="87"/>
      <c r="CF916" s="87"/>
      <c r="CG916" s="87"/>
      <c r="CH916" s="87"/>
    </row>
    <row r="917" spans="1:86" s="86" customFormat="1">
      <c r="A917" s="25" t="s">
        <v>13585</v>
      </c>
      <c r="B917" s="25" t="s">
        <v>13586</v>
      </c>
      <c r="C917" s="25" t="s">
        <v>3686</v>
      </c>
      <c r="D917" s="25"/>
      <c r="E917" s="25"/>
      <c r="F917" s="25"/>
      <c r="G917" s="25" t="s">
        <v>13549</v>
      </c>
      <c r="H917" s="25" t="s">
        <v>3366</v>
      </c>
      <c r="I917" s="25"/>
      <c r="J917" s="25"/>
      <c r="K917" s="25"/>
      <c r="L917" s="25"/>
      <c r="M917" s="25"/>
      <c r="N917" s="25"/>
      <c r="O917" s="25"/>
      <c r="P917" s="25"/>
      <c r="Q917" s="25"/>
      <c r="R917" s="25"/>
      <c r="S917" s="55" t="s">
        <v>11871</v>
      </c>
      <c r="T917" s="25" t="s">
        <v>61</v>
      </c>
      <c r="U917" s="25" t="s">
        <v>61</v>
      </c>
      <c r="V917" s="25" t="s">
        <v>13587</v>
      </c>
      <c r="W917" s="25" t="s">
        <v>80</v>
      </c>
      <c r="X917" s="25">
        <v>27</v>
      </c>
      <c r="Y917" s="25"/>
      <c r="Z917" s="25" t="s">
        <v>66</v>
      </c>
      <c r="AA917" s="25"/>
      <c r="AB917" s="25"/>
      <c r="AC917" s="25"/>
      <c r="AD917" s="25"/>
      <c r="AE917" s="25"/>
      <c r="AF917" s="25" t="s">
        <v>11630</v>
      </c>
      <c r="AG917" s="25" t="s">
        <v>12073</v>
      </c>
      <c r="AH917" s="25" t="s">
        <v>11764</v>
      </c>
      <c r="AI917" s="25" t="s">
        <v>61</v>
      </c>
      <c r="AJ917" s="25" t="s">
        <v>99</v>
      </c>
      <c r="AK917" s="25"/>
      <c r="AL917" s="25"/>
      <c r="AM917" s="25"/>
      <c r="AN917" s="25"/>
      <c r="AO917" s="25">
        <v>4</v>
      </c>
      <c r="AP917" s="34">
        <v>42577</v>
      </c>
      <c r="AQ917" s="25"/>
      <c r="AR917" s="46"/>
      <c r="AS917" s="25"/>
      <c r="AT917" s="25" t="s">
        <v>15</v>
      </c>
      <c r="AU917" s="25"/>
      <c r="AV917" s="87"/>
      <c r="AW917" s="87"/>
      <c r="AX917" s="87"/>
      <c r="AY917" s="87"/>
      <c r="AZ917" s="87"/>
      <c r="BA917" s="87"/>
      <c r="BB917" s="87"/>
      <c r="BC917" s="87"/>
      <c r="BD917" s="87"/>
      <c r="BE917" s="87"/>
      <c r="BF917" s="87"/>
      <c r="BG917" s="87"/>
      <c r="BH917" s="87"/>
      <c r="BI917" s="87"/>
      <c r="BJ917" s="87"/>
      <c r="BK917" s="87"/>
      <c r="BL917" s="87"/>
      <c r="BM917" s="87"/>
      <c r="BN917" s="87"/>
      <c r="BO917" s="87"/>
      <c r="BP917" s="87"/>
      <c r="BQ917" s="87"/>
      <c r="BR917" s="87"/>
      <c r="BS917" s="87"/>
      <c r="BT917" s="87"/>
      <c r="BU917" s="87"/>
      <c r="BV917" s="87"/>
      <c r="BW917" s="87"/>
      <c r="BX917" s="87"/>
      <c r="BY917" s="87"/>
      <c r="BZ917" s="87"/>
      <c r="CA917" s="87"/>
      <c r="CB917" s="87"/>
      <c r="CC917" s="87"/>
      <c r="CD917" s="87"/>
      <c r="CE917" s="87"/>
      <c r="CF917" s="87"/>
      <c r="CG917" s="87"/>
      <c r="CH917" s="87"/>
    </row>
    <row r="918" spans="1:86" s="86" customFormat="1">
      <c r="A918" s="25" t="s">
        <v>13588</v>
      </c>
      <c r="B918" s="25" t="s">
        <v>13589</v>
      </c>
      <c r="C918" s="25" t="s">
        <v>3686</v>
      </c>
      <c r="D918" s="25"/>
      <c r="E918" s="25"/>
      <c r="F918" s="25"/>
      <c r="G918" s="25" t="s">
        <v>12070</v>
      </c>
      <c r="H918" s="25" t="s">
        <v>3366</v>
      </c>
      <c r="I918" s="25"/>
      <c r="J918" s="25"/>
      <c r="K918" s="25"/>
      <c r="L918" s="25"/>
      <c r="M918" s="25"/>
      <c r="N918" s="25"/>
      <c r="O918" s="25"/>
      <c r="P918" s="25"/>
      <c r="Q918" s="25"/>
      <c r="R918" s="25"/>
      <c r="S918" s="55" t="s">
        <v>11871</v>
      </c>
      <c r="T918" s="25" t="s">
        <v>61</v>
      </c>
      <c r="U918" s="25" t="s">
        <v>61</v>
      </c>
      <c r="V918" s="25" t="s">
        <v>5468</v>
      </c>
      <c r="W918" s="25" t="s">
        <v>80</v>
      </c>
      <c r="X918" s="25">
        <v>27</v>
      </c>
      <c r="Y918" s="25"/>
      <c r="Z918" s="25" t="s">
        <v>66</v>
      </c>
      <c r="AA918" s="25"/>
      <c r="AB918" s="25"/>
      <c r="AC918" s="25"/>
      <c r="AD918" s="25"/>
      <c r="AE918" s="25"/>
      <c r="AF918" s="25" t="s">
        <v>11630</v>
      </c>
      <c r="AG918" s="25" t="s">
        <v>12073</v>
      </c>
      <c r="AH918" s="25" t="s">
        <v>11764</v>
      </c>
      <c r="AI918" s="25" t="s">
        <v>61</v>
      </c>
      <c r="AJ918" s="25" t="s">
        <v>99</v>
      </c>
      <c r="AK918" s="25"/>
      <c r="AL918" s="25"/>
      <c r="AM918" s="25"/>
      <c r="AN918" s="25"/>
      <c r="AO918" s="25">
        <v>4</v>
      </c>
      <c r="AP918" s="34">
        <v>42577</v>
      </c>
      <c r="AQ918" s="25"/>
      <c r="AR918" s="46"/>
      <c r="AS918" s="25"/>
      <c r="AT918" s="25" t="s">
        <v>15</v>
      </c>
      <c r="AU918" s="25"/>
      <c r="AV918" s="87"/>
      <c r="AW918" s="87"/>
      <c r="AX918" s="87"/>
      <c r="AY918" s="87"/>
      <c r="AZ918" s="87"/>
      <c r="BA918" s="87"/>
      <c r="BB918" s="87"/>
      <c r="BC918" s="87"/>
      <c r="BD918" s="87"/>
      <c r="BE918" s="87"/>
      <c r="BF918" s="87"/>
      <c r="BG918" s="87"/>
      <c r="BH918" s="87"/>
      <c r="BI918" s="87"/>
      <c r="BJ918" s="87"/>
      <c r="BK918" s="87"/>
      <c r="BL918" s="87"/>
      <c r="BM918" s="87"/>
      <c r="BN918" s="87"/>
      <c r="BO918" s="87"/>
      <c r="BP918" s="87"/>
      <c r="BQ918" s="87"/>
      <c r="BR918" s="87"/>
      <c r="BS918" s="87"/>
      <c r="BT918" s="87"/>
      <c r="BU918" s="87"/>
      <c r="BV918" s="87"/>
      <c r="BW918" s="87"/>
      <c r="BX918" s="87"/>
      <c r="BY918" s="87"/>
      <c r="BZ918" s="87"/>
      <c r="CA918" s="87"/>
      <c r="CB918" s="87"/>
      <c r="CC918" s="87"/>
      <c r="CD918" s="87"/>
      <c r="CE918" s="87"/>
      <c r="CF918" s="87"/>
      <c r="CG918" s="87"/>
      <c r="CH918" s="87"/>
    </row>
    <row r="919" spans="1:86" s="86" customFormat="1">
      <c r="A919" s="25" t="s">
        <v>13590</v>
      </c>
      <c r="B919" s="25" t="s">
        <v>13591</v>
      </c>
      <c r="C919" s="25"/>
      <c r="D919" s="25" t="s">
        <v>101</v>
      </c>
      <c r="E919" s="25"/>
      <c r="F919" s="25"/>
      <c r="G919" s="25" t="s">
        <v>13592</v>
      </c>
      <c r="H919" s="25" t="s">
        <v>3870</v>
      </c>
      <c r="I919" s="25"/>
      <c r="J919" s="25"/>
      <c r="K919" s="25"/>
      <c r="L919" s="25"/>
      <c r="M919" s="25"/>
      <c r="N919" s="25"/>
      <c r="O919" s="25"/>
      <c r="P919" s="25"/>
      <c r="Q919" s="25"/>
      <c r="R919" s="25"/>
      <c r="S919" s="55" t="s">
        <v>61</v>
      </c>
      <c r="T919" s="25"/>
      <c r="U919" s="25"/>
      <c r="V919" s="55" t="s">
        <v>13593</v>
      </c>
      <c r="W919" s="25"/>
      <c r="X919" s="25"/>
      <c r="Y919" s="25"/>
      <c r="Z919" s="25"/>
      <c r="AA919" s="25"/>
      <c r="AB919" s="25"/>
      <c r="AC919" s="25"/>
      <c r="AD919" s="25"/>
      <c r="AE919" s="25"/>
      <c r="AF919" s="25"/>
      <c r="AG919" s="25" t="str">
        <f>CONCATENATE(W919," ",X919," ",Y919," ",Z919," ",AA919," ",AB919," ",AC919," ",AD919," ",AE919," ",AF919)</f>
        <v xml:space="preserve">         </v>
      </c>
      <c r="AH919" s="25"/>
      <c r="AI919" s="25"/>
      <c r="AJ919" s="25" t="s">
        <v>3626</v>
      </c>
      <c r="AK919" s="25"/>
      <c r="AL919" s="25"/>
      <c r="AM919" s="25"/>
      <c r="AN919" s="25"/>
      <c r="AO919" s="25">
        <v>7</v>
      </c>
      <c r="AP919" s="34">
        <v>42578</v>
      </c>
      <c r="AQ919" s="25"/>
      <c r="AR919" s="46"/>
      <c r="AS919" s="25"/>
      <c r="AT919" s="25" t="s">
        <v>15</v>
      </c>
      <c r="AU919" s="25"/>
      <c r="AV919" s="87"/>
      <c r="AW919" s="87"/>
      <c r="AX919" s="87"/>
      <c r="AY919" s="87"/>
      <c r="AZ919" s="87"/>
      <c r="BA919" s="87"/>
      <c r="BB919" s="87"/>
      <c r="BC919" s="87"/>
      <c r="BD919" s="87"/>
      <c r="BE919" s="87"/>
      <c r="BF919" s="87"/>
      <c r="BG919" s="87"/>
      <c r="BH919" s="87"/>
      <c r="BI919" s="87"/>
      <c r="BJ919" s="87"/>
      <c r="BK919" s="87"/>
      <c r="BL919" s="87"/>
      <c r="BM919" s="87"/>
      <c r="BN919" s="87"/>
      <c r="BO919" s="87"/>
      <c r="BP919" s="87"/>
      <c r="BQ919" s="87"/>
      <c r="BR919" s="87"/>
      <c r="BS919" s="87"/>
      <c r="BT919" s="87"/>
      <c r="BU919" s="87"/>
      <c r="BV919" s="87"/>
      <c r="BW919" s="87"/>
      <c r="BX919" s="87"/>
      <c r="BY919" s="87"/>
      <c r="BZ919" s="87"/>
      <c r="CA919" s="87"/>
      <c r="CB919" s="87"/>
      <c r="CC919" s="87"/>
      <c r="CD919" s="87"/>
      <c r="CE919" s="87"/>
      <c r="CF919" s="87"/>
      <c r="CG919" s="87"/>
      <c r="CH919" s="87"/>
    </row>
    <row r="920" spans="1:86" s="86" customFormat="1">
      <c r="A920" s="25" t="s">
        <v>13594</v>
      </c>
      <c r="B920" s="25" t="s">
        <v>13595</v>
      </c>
      <c r="C920" s="25"/>
      <c r="D920" s="25" t="s">
        <v>101</v>
      </c>
      <c r="E920" s="25"/>
      <c r="F920" s="25"/>
      <c r="G920" s="25" t="s">
        <v>10762</v>
      </c>
      <c r="H920" s="25" t="s">
        <v>2959</v>
      </c>
      <c r="I920" s="25"/>
      <c r="J920" s="25"/>
      <c r="K920" s="25"/>
      <c r="L920" s="25"/>
      <c r="M920" s="25"/>
      <c r="N920" s="25"/>
      <c r="O920" s="25"/>
      <c r="P920" s="25"/>
      <c r="Q920" s="25"/>
      <c r="R920" s="25"/>
      <c r="S920" s="25"/>
      <c r="T920" s="25"/>
      <c r="U920" s="25"/>
      <c r="V920" s="55" t="s">
        <v>13596</v>
      </c>
      <c r="W920" s="25"/>
      <c r="X920" s="25"/>
      <c r="Y920" s="25"/>
      <c r="Z920" s="25"/>
      <c r="AA920" s="25"/>
      <c r="AB920" s="25"/>
      <c r="AC920" s="25"/>
      <c r="AD920" s="25"/>
      <c r="AE920" s="25"/>
      <c r="AF920" s="25" t="s">
        <v>13597</v>
      </c>
      <c r="AG920" s="25" t="str">
        <f>CONCATENATE(W920," ",X920," ",Y920," ",Z920," ",AA920," ",AB920," ",AC920," ",AD920," ",AE920," ",AF920)</f>
        <v xml:space="preserve">         las margaritras</v>
      </c>
      <c r="AH920" s="25" t="s">
        <v>11764</v>
      </c>
      <c r="AI920" s="25" t="s">
        <v>61</v>
      </c>
      <c r="AJ920" s="25" t="s">
        <v>496</v>
      </c>
      <c r="AK920" s="25"/>
      <c r="AL920" s="25"/>
      <c r="AM920" s="25"/>
      <c r="AN920" s="25"/>
      <c r="AO920" s="25">
        <v>9</v>
      </c>
      <c r="AP920" s="34">
        <v>42578</v>
      </c>
      <c r="AQ920" s="25"/>
      <c r="AR920" s="46"/>
      <c r="AS920" s="25"/>
      <c r="AT920" s="25" t="s">
        <v>15</v>
      </c>
      <c r="AU920" s="25"/>
      <c r="AV920" s="87"/>
      <c r="AW920" s="87"/>
      <c r="AX920" s="87"/>
      <c r="AY920" s="87"/>
      <c r="AZ920" s="87"/>
      <c r="BA920" s="87"/>
      <c r="BB920" s="87"/>
      <c r="BC920" s="87"/>
      <c r="BD920" s="87"/>
      <c r="BE920" s="87"/>
      <c r="BF920" s="87"/>
      <c r="BG920" s="87"/>
      <c r="BH920" s="87"/>
      <c r="BI920" s="87"/>
      <c r="BJ920" s="87"/>
      <c r="BK920" s="87"/>
      <c r="BL920" s="87"/>
      <c r="BM920" s="87"/>
      <c r="BN920" s="87"/>
      <c r="BO920" s="87"/>
      <c r="BP920" s="87"/>
      <c r="BQ920" s="87"/>
      <c r="BR920" s="87"/>
      <c r="BS920" s="87"/>
      <c r="BT920" s="87"/>
      <c r="BU920" s="87"/>
      <c r="BV920" s="87"/>
      <c r="BW920" s="87"/>
      <c r="BX920" s="87"/>
      <c r="BY920" s="87"/>
      <c r="BZ920" s="87"/>
      <c r="CA920" s="87"/>
      <c r="CB920" s="87"/>
      <c r="CC920" s="87"/>
      <c r="CD920" s="87"/>
      <c r="CE920" s="87"/>
      <c r="CF920" s="87"/>
      <c r="CG920" s="87"/>
      <c r="CH920" s="87"/>
    </row>
    <row r="921" spans="1:86" s="86" customFormat="1">
      <c r="A921" s="25" t="s">
        <v>13598</v>
      </c>
      <c r="B921" s="43" t="s">
        <v>13599</v>
      </c>
      <c r="C921" s="25" t="s">
        <v>94</v>
      </c>
      <c r="D921" s="25"/>
      <c r="E921" s="25"/>
      <c r="F921" s="25"/>
      <c r="G921" s="25" t="s">
        <v>13600</v>
      </c>
      <c r="H921" s="25" t="s">
        <v>13601</v>
      </c>
      <c r="I921" s="25"/>
      <c r="J921" s="25"/>
      <c r="K921" s="25"/>
      <c r="L921" s="25"/>
      <c r="M921" s="25"/>
      <c r="N921" s="25"/>
      <c r="O921" s="25"/>
      <c r="P921" s="25"/>
      <c r="Q921" s="25"/>
      <c r="R921" s="25"/>
      <c r="S921" s="25"/>
      <c r="T921" s="25"/>
      <c r="U921" s="25"/>
      <c r="V921" s="55" t="s">
        <v>4150</v>
      </c>
      <c r="W921" s="25"/>
      <c r="X921" s="25"/>
      <c r="Y921" s="25"/>
      <c r="Z921" s="25"/>
      <c r="AA921" s="25"/>
      <c r="AB921" s="25"/>
      <c r="AC921" s="25"/>
      <c r="AD921" s="25"/>
      <c r="AE921" s="25"/>
      <c r="AF921" s="25" t="s">
        <v>13602</v>
      </c>
      <c r="AG921" s="25" t="str">
        <f>CONCATENATE(W921," ",X921," ",Y921," ",Z921," ",AA921," ",AB921," ",AC921," ",AD921," ",AE921," ",AF921)</f>
        <v xml:space="preserve">         brujas</v>
      </c>
      <c r="AH921" s="25" t="s">
        <v>11764</v>
      </c>
      <c r="AI921" s="25" t="s">
        <v>61</v>
      </c>
      <c r="AJ921" s="25" t="s">
        <v>347</v>
      </c>
      <c r="AK921" s="25"/>
      <c r="AL921" s="25"/>
      <c r="AM921" s="25"/>
      <c r="AN921" s="25"/>
      <c r="AO921" s="25">
        <v>10</v>
      </c>
      <c r="AP921" s="34">
        <v>42578</v>
      </c>
      <c r="AQ921" s="25"/>
      <c r="AR921" s="46"/>
      <c r="AS921" s="25"/>
      <c r="AT921" s="25" t="s">
        <v>15</v>
      </c>
      <c r="AU921" s="25"/>
      <c r="AV921" s="87"/>
      <c r="AW921" s="87"/>
      <c r="AX921" s="87"/>
      <c r="AY921" s="87"/>
      <c r="AZ921" s="87"/>
      <c r="BA921" s="87"/>
      <c r="BB921" s="87"/>
      <c r="BC921" s="87"/>
      <c r="BD921" s="87"/>
      <c r="BE921" s="87"/>
      <c r="BF921" s="87"/>
      <c r="BG921" s="87"/>
      <c r="BH921" s="87"/>
      <c r="BI921" s="87"/>
      <c r="BJ921" s="87"/>
      <c r="BK921" s="87"/>
      <c r="BL921" s="87"/>
      <c r="BM921" s="87"/>
      <c r="BN921" s="87"/>
      <c r="BO921" s="87"/>
      <c r="BP921" s="87"/>
      <c r="BQ921" s="87"/>
      <c r="BR921" s="87"/>
      <c r="BS921" s="87"/>
      <c r="BT921" s="87"/>
      <c r="BU921" s="87"/>
      <c r="BV921" s="87"/>
      <c r="BW921" s="87"/>
      <c r="BX921" s="87"/>
      <c r="BY921" s="87"/>
      <c r="BZ921" s="87"/>
      <c r="CA921" s="87"/>
      <c r="CB921" s="87"/>
      <c r="CC921" s="87"/>
      <c r="CD921" s="87"/>
      <c r="CE921" s="87"/>
      <c r="CF921" s="87"/>
      <c r="CG921" s="87"/>
      <c r="CH921" s="87"/>
    </row>
    <row r="922" spans="1:86" s="86" customFormat="1">
      <c r="A922" s="25" t="s">
        <v>13603</v>
      </c>
      <c r="B922" s="25" t="s">
        <v>13604</v>
      </c>
      <c r="C922" s="25"/>
      <c r="D922" s="25" t="s">
        <v>58</v>
      </c>
      <c r="E922" s="25"/>
      <c r="F922" s="25"/>
      <c r="G922" s="25" t="s">
        <v>13605</v>
      </c>
      <c r="H922" s="25" t="s">
        <v>3870</v>
      </c>
      <c r="I922" s="25"/>
      <c r="J922" s="25"/>
      <c r="K922" s="25"/>
      <c r="L922" s="25"/>
      <c r="M922" s="25"/>
      <c r="N922" s="25"/>
      <c r="O922" s="25"/>
      <c r="P922" s="25"/>
      <c r="Q922" s="25"/>
      <c r="R922" s="25"/>
      <c r="S922" s="25"/>
      <c r="T922" s="25"/>
      <c r="U922" s="25"/>
      <c r="V922" s="55" t="s">
        <v>13606</v>
      </c>
      <c r="W922" s="25"/>
      <c r="X922" s="25"/>
      <c r="Y922" s="25"/>
      <c r="Z922" s="25"/>
      <c r="AA922" s="25"/>
      <c r="AB922" s="25"/>
      <c r="AC922" s="25"/>
      <c r="AD922" s="25"/>
      <c r="AE922" s="25"/>
      <c r="AF922" s="25" t="s">
        <v>13607</v>
      </c>
      <c r="AG922" s="25" t="str">
        <f>CONCATENATE(W922," ",X922," ",Y922," ",Z922," ",AA922," ",AB922," ",AC922," ",AD922," ",AE922," ",AF922)</f>
        <v xml:space="preserve">         las orquideas</v>
      </c>
      <c r="AH922" s="25" t="s">
        <v>5138</v>
      </c>
      <c r="AI922" s="25" t="s">
        <v>61</v>
      </c>
      <c r="AJ922" s="25" t="s">
        <v>153</v>
      </c>
      <c r="AK922" s="25"/>
      <c r="AL922" s="25"/>
      <c r="AM922" s="25"/>
      <c r="AN922" s="25"/>
      <c r="AO922" s="25">
        <v>3</v>
      </c>
      <c r="AP922" s="34">
        <v>42578</v>
      </c>
      <c r="AQ922" s="25"/>
      <c r="AR922" s="46"/>
      <c r="AS922" s="25"/>
      <c r="AT922" s="25" t="s">
        <v>15</v>
      </c>
      <c r="AU922" s="25"/>
      <c r="AV922" s="87"/>
      <c r="AW922" s="87"/>
      <c r="AX922" s="87"/>
      <c r="AY922" s="87"/>
      <c r="AZ922" s="87"/>
      <c r="BA922" s="87"/>
      <c r="BB922" s="87"/>
      <c r="BC922" s="87"/>
      <c r="BD922" s="87"/>
      <c r="BE922" s="87"/>
      <c r="BF922" s="87"/>
      <c r="BG922" s="87"/>
      <c r="BH922" s="87"/>
      <c r="BI922" s="87"/>
      <c r="BJ922" s="87"/>
      <c r="BK922" s="87"/>
      <c r="BL922" s="87"/>
      <c r="BM922" s="87"/>
      <c r="BN922" s="87"/>
      <c r="BO922" s="87"/>
      <c r="BP922" s="87"/>
      <c r="BQ922" s="87"/>
      <c r="BR922" s="87"/>
      <c r="BS922" s="87"/>
      <c r="BT922" s="87"/>
      <c r="BU922" s="87"/>
      <c r="BV922" s="87"/>
      <c r="BW922" s="87"/>
      <c r="BX922" s="87"/>
      <c r="BY922" s="87"/>
      <c r="BZ922" s="87"/>
      <c r="CA922" s="87"/>
      <c r="CB922" s="87"/>
      <c r="CC922" s="87"/>
      <c r="CD922" s="87"/>
      <c r="CE922" s="87"/>
      <c r="CF922" s="87"/>
      <c r="CG922" s="87"/>
      <c r="CH922" s="87"/>
    </row>
    <row r="923" spans="1:86">
      <c r="A923" s="25" t="s">
        <v>13608</v>
      </c>
      <c r="B923" s="25" t="s">
        <v>13609</v>
      </c>
      <c r="C923" s="25" t="s">
        <v>3686</v>
      </c>
      <c r="G923" s="25" t="s">
        <v>13610</v>
      </c>
      <c r="H923" s="25" t="s">
        <v>3366</v>
      </c>
      <c r="S923" s="25" t="s">
        <v>2718</v>
      </c>
      <c r="T923" s="25" t="s">
        <v>61</v>
      </c>
      <c r="U923" s="25" t="s">
        <v>61</v>
      </c>
      <c r="V923" s="55" t="s">
        <v>13611</v>
      </c>
      <c r="AF923" s="25" t="s">
        <v>13612</v>
      </c>
      <c r="AG923" s="25" t="str">
        <f t="shared" ref="AG923:AG947" si="29">CONCATENATE(W923," ",X923," ",Y923," ",Z923," ",AA923," ",AB923," ",AC923," ",AD923," ",AE923," ",AF923)</f>
        <v xml:space="preserve">         vereda Pantanillo predio 074</v>
      </c>
      <c r="AH923" s="25" t="s">
        <v>5138</v>
      </c>
      <c r="AI923" s="25">
        <v>5381038</v>
      </c>
      <c r="AJ923" s="25" t="s">
        <v>363</v>
      </c>
      <c r="AK923" s="25" t="s">
        <v>363</v>
      </c>
      <c r="AO923" s="25">
        <v>13</v>
      </c>
      <c r="AP923" s="34">
        <v>42685</v>
      </c>
      <c r="AQ923" s="34">
        <v>42654</v>
      </c>
      <c r="AT923" s="25" t="s">
        <v>15</v>
      </c>
    </row>
    <row r="924" spans="1:86">
      <c r="A924" s="25" t="s">
        <v>13613</v>
      </c>
      <c r="B924" s="25">
        <v>429488</v>
      </c>
      <c r="C924" s="25" t="s">
        <v>94</v>
      </c>
      <c r="G924" s="25" t="s">
        <v>13614</v>
      </c>
      <c r="H924" s="25" t="s">
        <v>13615</v>
      </c>
      <c r="S924" s="25" t="s">
        <v>2718</v>
      </c>
      <c r="T924" s="25" t="s">
        <v>61</v>
      </c>
      <c r="U924" s="25" t="s">
        <v>61</v>
      </c>
      <c r="V924" s="55" t="s">
        <v>13616</v>
      </c>
      <c r="AF924" s="25" t="s">
        <v>13617</v>
      </c>
      <c r="AG924" s="25" t="str">
        <f t="shared" si="29"/>
        <v xml:space="preserve">         Predio 923</v>
      </c>
      <c r="AH924" s="25" t="s">
        <v>13618</v>
      </c>
      <c r="AI924" s="25">
        <v>3211212</v>
      </c>
      <c r="AJ924" s="25" t="s">
        <v>91</v>
      </c>
      <c r="AK924" s="25" t="s">
        <v>91</v>
      </c>
      <c r="AO924" s="25">
        <v>12</v>
      </c>
      <c r="AP924" s="34">
        <v>42683</v>
      </c>
      <c r="AQ924" s="34">
        <v>42683</v>
      </c>
      <c r="AT924" s="25" t="s">
        <v>15</v>
      </c>
    </row>
    <row r="925" spans="1:86">
      <c r="A925" s="25" t="s">
        <v>13619</v>
      </c>
      <c r="B925" s="25">
        <v>430198</v>
      </c>
      <c r="C925" s="25" t="s">
        <v>3538</v>
      </c>
      <c r="G925" s="25" t="s">
        <v>13620</v>
      </c>
      <c r="H925" s="25" t="s">
        <v>13621</v>
      </c>
      <c r="S925" s="25" t="s">
        <v>9399</v>
      </c>
      <c r="U925" s="25">
        <v>3139417</v>
      </c>
      <c r="V925" s="55" t="s">
        <v>13622</v>
      </c>
      <c r="AG925" s="25" t="s">
        <v>13623</v>
      </c>
      <c r="AI925" s="25" t="s">
        <v>13624</v>
      </c>
      <c r="AJ925" s="25" t="s">
        <v>91</v>
      </c>
      <c r="AK925" s="25" t="s">
        <v>998</v>
      </c>
      <c r="AO925" s="25">
        <v>12</v>
      </c>
      <c r="AP925" s="34">
        <v>42686</v>
      </c>
      <c r="AQ925" s="34">
        <v>42689</v>
      </c>
      <c r="AT925" s="25" t="s">
        <v>15</v>
      </c>
    </row>
    <row r="926" spans="1:86">
      <c r="A926" s="25" t="s">
        <v>13625</v>
      </c>
      <c r="B926" s="25">
        <v>430199</v>
      </c>
      <c r="C926" s="25" t="s">
        <v>3928</v>
      </c>
      <c r="G926" s="25" t="s">
        <v>13626</v>
      </c>
      <c r="H926" s="25" t="s">
        <v>2959</v>
      </c>
      <c r="V926" s="55" t="s">
        <v>4150</v>
      </c>
      <c r="W926" s="25" t="s">
        <v>11350</v>
      </c>
      <c r="X926" s="25">
        <v>34</v>
      </c>
      <c r="Y926" s="25" t="s">
        <v>12987</v>
      </c>
      <c r="AA926" s="25">
        <v>107</v>
      </c>
      <c r="AC926" s="25">
        <v>102</v>
      </c>
      <c r="AG926" s="25" t="str">
        <f t="shared" si="29"/>
        <v xml:space="preserve">cl 34 dd  107  102   </v>
      </c>
      <c r="AJ926" s="25" t="s">
        <v>311</v>
      </c>
      <c r="AO926" s="25">
        <v>5</v>
      </c>
      <c r="AP926" s="34">
        <v>42686</v>
      </c>
      <c r="AQ926" s="34">
        <v>42689</v>
      </c>
      <c r="AT926" s="25" t="s">
        <v>15</v>
      </c>
      <c r="AU926" s="25" t="s">
        <v>13627</v>
      </c>
    </row>
    <row r="927" spans="1:86">
      <c r="A927" s="25" t="s">
        <v>13628</v>
      </c>
      <c r="B927" s="25">
        <v>429212</v>
      </c>
      <c r="C927" s="25" t="s">
        <v>3928</v>
      </c>
      <c r="G927" s="25" t="s">
        <v>13629</v>
      </c>
      <c r="H927" s="25" t="s">
        <v>13630</v>
      </c>
      <c r="I927" s="25" t="s">
        <v>63</v>
      </c>
      <c r="J927" s="25">
        <v>24</v>
      </c>
      <c r="K927" s="25" t="s">
        <v>12834</v>
      </c>
      <c r="M927" s="25">
        <v>41</v>
      </c>
      <c r="O927" s="25">
        <v>116</v>
      </c>
      <c r="P927" s="25" t="s">
        <v>3362</v>
      </c>
      <c r="U927" s="25">
        <v>3311775</v>
      </c>
      <c r="V927" s="55" t="s">
        <v>13631</v>
      </c>
      <c r="W927" s="25" t="s">
        <v>13178</v>
      </c>
      <c r="X927" s="25">
        <v>24</v>
      </c>
      <c r="Y927" s="25" t="s">
        <v>12987</v>
      </c>
      <c r="AA927" s="25">
        <v>41</v>
      </c>
      <c r="AC927" s="25">
        <v>190</v>
      </c>
      <c r="AD927" s="25" t="s">
        <v>3362</v>
      </c>
      <c r="AG927" s="25" t="str">
        <f t="shared" si="29"/>
        <v xml:space="preserve">kr 24 dd  41  190 sur  </v>
      </c>
      <c r="AI927" s="25">
        <v>4440764</v>
      </c>
      <c r="AJ927" s="25" t="s">
        <v>322</v>
      </c>
      <c r="AO927" s="25">
        <v>6</v>
      </c>
      <c r="AP927" s="34">
        <v>42686</v>
      </c>
      <c r="AQ927" s="34">
        <v>42424</v>
      </c>
      <c r="AT927" s="25" t="s">
        <v>15</v>
      </c>
    </row>
    <row r="928" spans="1:86">
      <c r="A928" s="25" t="s">
        <v>13632</v>
      </c>
      <c r="B928" s="25">
        <v>429656</v>
      </c>
      <c r="C928" s="25" t="s">
        <v>3591</v>
      </c>
      <c r="G928" s="25" t="s">
        <v>13633</v>
      </c>
      <c r="H928" s="25" t="s">
        <v>13634</v>
      </c>
      <c r="T928" s="25">
        <v>42872049</v>
      </c>
      <c r="U928" s="25">
        <v>3134018</v>
      </c>
      <c r="V928" s="55" t="s">
        <v>13635</v>
      </c>
      <c r="W928" s="25" t="s">
        <v>11350</v>
      </c>
      <c r="X928" s="25">
        <v>23</v>
      </c>
      <c r="Z928" s="25" t="s">
        <v>3362</v>
      </c>
      <c r="AA928" s="25">
        <v>27</v>
      </c>
      <c r="AB928" s="25" t="s">
        <v>2706</v>
      </c>
      <c r="AC928" s="25">
        <v>64</v>
      </c>
      <c r="AG928" s="25" t="str">
        <f t="shared" si="29"/>
        <v xml:space="preserve">cl 23  sur 27 b 64   </v>
      </c>
      <c r="AJ928" s="25" t="s">
        <v>374</v>
      </c>
      <c r="AO928" s="25">
        <v>4</v>
      </c>
      <c r="AP928" s="34">
        <v>42686</v>
      </c>
      <c r="AQ928" s="34">
        <v>42600</v>
      </c>
      <c r="AT928" s="25" t="s">
        <v>15</v>
      </c>
    </row>
    <row r="929" spans="1:46">
      <c r="A929" s="25" t="s">
        <v>13636</v>
      </c>
      <c r="B929" s="25">
        <v>429618</v>
      </c>
      <c r="C929" s="25" t="s">
        <v>3928</v>
      </c>
      <c r="G929" s="25" t="s">
        <v>13637</v>
      </c>
      <c r="H929" s="25" t="s">
        <v>13638</v>
      </c>
      <c r="I929" s="25" t="s">
        <v>63</v>
      </c>
      <c r="J929" s="25">
        <v>42</v>
      </c>
      <c r="K929" s="25" t="s">
        <v>2706</v>
      </c>
      <c r="M929" s="25">
        <v>25</v>
      </c>
      <c r="N929" s="25" t="s">
        <v>3354</v>
      </c>
      <c r="O929" s="25">
        <v>151</v>
      </c>
      <c r="P929" s="25" t="s">
        <v>3362</v>
      </c>
      <c r="R929" s="25" t="s">
        <v>13639</v>
      </c>
      <c r="S929" s="25" t="s">
        <v>13640</v>
      </c>
      <c r="U929" s="25">
        <v>3162596550</v>
      </c>
      <c r="V929" s="55" t="s">
        <v>13641</v>
      </c>
      <c r="W929" s="25" t="s">
        <v>13178</v>
      </c>
      <c r="X929" s="25">
        <v>43</v>
      </c>
      <c r="Y929" s="25" t="s">
        <v>83</v>
      </c>
      <c r="AA929" s="25">
        <v>27</v>
      </c>
      <c r="AB929" s="25" t="s">
        <v>3354</v>
      </c>
      <c r="AD929" s="25" t="s">
        <v>66</v>
      </c>
      <c r="AG929" s="25" t="str">
        <f t="shared" si="29"/>
        <v xml:space="preserve">kr 43 A  27 a  SUR  </v>
      </c>
      <c r="AJ929" s="25" t="s">
        <v>2861</v>
      </c>
      <c r="AO929" s="25">
        <v>2</v>
      </c>
      <c r="AP929" s="34">
        <v>42686</v>
      </c>
      <c r="AQ929" s="34">
        <v>42701</v>
      </c>
      <c r="AT929" s="25" t="s">
        <v>15</v>
      </c>
    </row>
    <row r="930" spans="1:46">
      <c r="A930" s="25" t="s">
        <v>13642</v>
      </c>
      <c r="B930" s="25">
        <v>429614</v>
      </c>
      <c r="C930" s="25" t="s">
        <v>3591</v>
      </c>
      <c r="G930" s="25" t="s">
        <v>13643</v>
      </c>
      <c r="H930" s="25" t="s">
        <v>13644</v>
      </c>
      <c r="I930" s="25" t="s">
        <v>63</v>
      </c>
      <c r="J930" s="25">
        <v>24</v>
      </c>
      <c r="K930" s="25" t="s">
        <v>3726</v>
      </c>
      <c r="M930" s="25">
        <v>40</v>
      </c>
      <c r="O930" s="25">
        <v>18</v>
      </c>
      <c r="P930" s="25" t="s">
        <v>3362</v>
      </c>
      <c r="T930" s="25">
        <v>98565996</v>
      </c>
      <c r="U930" s="25">
        <v>3326115</v>
      </c>
      <c r="V930" s="55" t="s">
        <v>13645</v>
      </c>
      <c r="W930" s="25" t="s">
        <v>13178</v>
      </c>
      <c r="X930" s="25">
        <v>24</v>
      </c>
      <c r="Y930" s="25" t="s">
        <v>3726</v>
      </c>
      <c r="AA930" s="25">
        <v>40</v>
      </c>
      <c r="AC930" s="25">
        <v>140</v>
      </c>
      <c r="AD930" s="25" t="s">
        <v>66</v>
      </c>
      <c r="AG930" s="25" t="str">
        <f t="shared" si="29"/>
        <v xml:space="preserve">kr 24 e  40  140 SUR  </v>
      </c>
      <c r="AJ930" s="25" t="s">
        <v>74</v>
      </c>
      <c r="AO930" s="25">
        <v>6</v>
      </c>
      <c r="AP930" s="34">
        <v>42686</v>
      </c>
      <c r="AQ930" s="34">
        <v>42718</v>
      </c>
      <c r="AT930" s="25" t="s">
        <v>15</v>
      </c>
    </row>
    <row r="931" spans="1:46">
      <c r="A931" s="25" t="s">
        <v>13646</v>
      </c>
      <c r="B931" s="25">
        <v>7678</v>
      </c>
      <c r="C931" s="25" t="s">
        <v>87</v>
      </c>
      <c r="G931" s="25" t="s">
        <v>12405</v>
      </c>
      <c r="H931" s="25" t="s">
        <v>3366</v>
      </c>
      <c r="V931" s="55" t="s">
        <v>13647</v>
      </c>
      <c r="W931" s="25" t="s">
        <v>13178</v>
      </c>
      <c r="X931" s="25">
        <v>42</v>
      </c>
      <c r="Y931" s="25" t="s">
        <v>13648</v>
      </c>
      <c r="AA931" s="25">
        <v>48</v>
      </c>
      <c r="AB931" s="25" t="s">
        <v>3426</v>
      </c>
      <c r="AC931" s="25">
        <v>56</v>
      </c>
      <c r="AG931" s="25" t="str">
        <f t="shared" si="29"/>
        <v xml:space="preserve">kr 42 bb  48 c 56   </v>
      </c>
      <c r="AJ931" s="25" t="s">
        <v>3626</v>
      </c>
      <c r="AO931" s="25">
        <v>7</v>
      </c>
      <c r="AP931" s="34">
        <v>42686</v>
      </c>
      <c r="AQ931" s="34">
        <v>42703</v>
      </c>
      <c r="AT931" s="25" t="s">
        <v>15</v>
      </c>
    </row>
    <row r="932" spans="1:46">
      <c r="A932" s="25" t="s">
        <v>13649</v>
      </c>
      <c r="B932" s="25" t="s">
        <v>13650</v>
      </c>
      <c r="C932" s="25" t="s">
        <v>3928</v>
      </c>
      <c r="G932" s="25" t="s">
        <v>13651</v>
      </c>
      <c r="H932" s="25" t="s">
        <v>3366</v>
      </c>
      <c r="V932" s="55" t="s">
        <v>13652</v>
      </c>
      <c r="AF932" s="25" t="s">
        <v>11935</v>
      </c>
      <c r="AG932" s="25" t="str">
        <f t="shared" si="29"/>
        <v xml:space="preserve">         vereda santa catalina</v>
      </c>
      <c r="AJ932" s="25" t="s">
        <v>419</v>
      </c>
      <c r="AO932" s="25">
        <v>10</v>
      </c>
      <c r="AP932" s="34">
        <v>42686</v>
      </c>
      <c r="AQ932" s="34">
        <v>42585</v>
      </c>
      <c r="AS932" s="25" t="s">
        <v>792</v>
      </c>
      <c r="AT932" s="25" t="s">
        <v>15</v>
      </c>
    </row>
    <row r="933" spans="1:46">
      <c r="A933" s="25" t="s">
        <v>13653</v>
      </c>
      <c r="B933" s="25">
        <v>399835</v>
      </c>
      <c r="C933" s="25" t="s">
        <v>3686</v>
      </c>
      <c r="G933" s="25" t="s">
        <v>13654</v>
      </c>
      <c r="H933" s="25" t="s">
        <v>10249</v>
      </c>
      <c r="V933" s="55" t="s">
        <v>13631</v>
      </c>
      <c r="AG933" s="25" t="str">
        <f t="shared" si="29"/>
        <v xml:space="preserve">         </v>
      </c>
      <c r="AJ933" s="25" t="s">
        <v>3675</v>
      </c>
      <c r="AO933" s="25">
        <v>6</v>
      </c>
      <c r="AP933" s="34">
        <v>42686</v>
      </c>
      <c r="AQ933" s="34">
        <v>42657</v>
      </c>
      <c r="AT933" s="25" t="s">
        <v>15</v>
      </c>
    </row>
    <row r="934" spans="1:46">
      <c r="A934" s="25" t="s">
        <v>13655</v>
      </c>
      <c r="B934" s="25">
        <v>427169</v>
      </c>
      <c r="C934" s="25" t="s">
        <v>94</v>
      </c>
      <c r="G934" s="25" t="s">
        <v>13656</v>
      </c>
      <c r="H934" s="25" t="s">
        <v>3366</v>
      </c>
      <c r="V934" s="55" t="s">
        <v>13657</v>
      </c>
      <c r="AF934" s="25" t="s">
        <v>12064</v>
      </c>
      <c r="AG934" s="25" t="str">
        <f t="shared" si="29"/>
        <v xml:space="preserve">         vereda perico</v>
      </c>
      <c r="AH934" s="25">
        <v>42820662</v>
      </c>
      <c r="AI934" s="25">
        <v>3104440419</v>
      </c>
      <c r="AJ934" s="25" t="s">
        <v>91</v>
      </c>
      <c r="AO934" s="25">
        <v>12</v>
      </c>
      <c r="AP934" s="34">
        <v>42687</v>
      </c>
      <c r="AQ934" s="34">
        <v>42657</v>
      </c>
      <c r="AT934" s="25" t="s">
        <v>15</v>
      </c>
    </row>
    <row r="935" spans="1:46">
      <c r="A935" s="25" t="s">
        <v>13658</v>
      </c>
      <c r="B935" s="25">
        <v>427168</v>
      </c>
      <c r="C935" s="25" t="s">
        <v>125</v>
      </c>
      <c r="G935" s="25" t="s">
        <v>13659</v>
      </c>
      <c r="H935" s="25" t="s">
        <v>13615</v>
      </c>
      <c r="V935" s="55" t="s">
        <v>13660</v>
      </c>
      <c r="W935" s="25" t="s">
        <v>12986</v>
      </c>
      <c r="X935" s="25">
        <v>32</v>
      </c>
      <c r="Y935" s="25" t="s">
        <v>83</v>
      </c>
      <c r="AA935" s="25">
        <v>28</v>
      </c>
      <c r="AC935" s="25">
        <v>53</v>
      </c>
      <c r="AD935" s="25" t="s">
        <v>66</v>
      </c>
      <c r="AG935" s="25" t="str">
        <f t="shared" si="29"/>
        <v xml:space="preserve">tr 32 A  28  53 SUR  </v>
      </c>
      <c r="AH935" s="25">
        <v>98555946</v>
      </c>
      <c r="AI935" s="25">
        <v>3002055002</v>
      </c>
      <c r="AJ935" s="25" t="s">
        <v>635</v>
      </c>
      <c r="AO935" s="25">
        <v>3</v>
      </c>
      <c r="AP935" s="34">
        <v>42687</v>
      </c>
      <c r="AQ935" s="34">
        <v>42667</v>
      </c>
      <c r="AT935" s="25" t="s">
        <v>15</v>
      </c>
    </row>
    <row r="936" spans="1:46">
      <c r="A936" s="25" t="s">
        <v>13661</v>
      </c>
      <c r="B936" s="25">
        <v>422980</v>
      </c>
      <c r="D936" s="25" t="s">
        <v>58</v>
      </c>
      <c r="G936" s="25" t="s">
        <v>13662</v>
      </c>
      <c r="H936" s="25" t="s">
        <v>3366</v>
      </c>
      <c r="I936" s="25" t="s">
        <v>11041</v>
      </c>
      <c r="J936" s="25">
        <v>33</v>
      </c>
      <c r="M936" s="25">
        <v>34</v>
      </c>
      <c r="N936" s="25" t="s">
        <v>3726</v>
      </c>
      <c r="O936" s="25">
        <v>19</v>
      </c>
      <c r="P936" s="25" t="s">
        <v>3362</v>
      </c>
      <c r="S936" s="25" t="s">
        <v>13663</v>
      </c>
      <c r="T936" s="25" t="s">
        <v>61</v>
      </c>
      <c r="V936" s="55" t="s">
        <v>13664</v>
      </c>
      <c r="W936" s="25" t="s">
        <v>11041</v>
      </c>
      <c r="X936" s="25">
        <v>33</v>
      </c>
      <c r="Y936" s="25" t="s">
        <v>3726</v>
      </c>
      <c r="AA936" s="25">
        <v>34</v>
      </c>
      <c r="AC936" s="25">
        <v>19</v>
      </c>
      <c r="AD936" s="25" t="s">
        <v>3362</v>
      </c>
      <c r="AF936" s="25" t="s">
        <v>13663</v>
      </c>
      <c r="AG936" s="25" t="str">
        <f t="shared" si="29"/>
        <v>dg 33 e  34  19 sur  margaritas</v>
      </c>
      <c r="AH936" s="25" t="s">
        <v>61</v>
      </c>
      <c r="AI936" s="25">
        <v>3022643305</v>
      </c>
      <c r="AJ936" s="25" t="s">
        <v>232</v>
      </c>
      <c r="AO936" s="25">
        <v>9</v>
      </c>
      <c r="AP936" s="34">
        <v>42687</v>
      </c>
      <c r="AQ936" s="34">
        <v>42651</v>
      </c>
      <c r="AT936" s="25" t="s">
        <v>15</v>
      </c>
    </row>
    <row r="937" spans="1:46">
      <c r="A937" s="25" t="s">
        <v>13665</v>
      </c>
      <c r="B937" s="25">
        <v>423564</v>
      </c>
      <c r="C937" s="25" t="s">
        <v>87</v>
      </c>
      <c r="D937" s="25" t="s">
        <v>58</v>
      </c>
      <c r="G937" s="25" t="s">
        <v>13662</v>
      </c>
      <c r="H937" s="25" t="s">
        <v>3366</v>
      </c>
      <c r="I937" s="25" t="s">
        <v>80</v>
      </c>
      <c r="J937" s="25">
        <v>23</v>
      </c>
      <c r="L937" s="25" t="s">
        <v>66</v>
      </c>
      <c r="M937" s="25">
        <v>23</v>
      </c>
      <c r="N937" s="25" t="s">
        <v>83</v>
      </c>
      <c r="O937" s="25">
        <v>27</v>
      </c>
      <c r="P937" s="25" t="s">
        <v>3362</v>
      </c>
      <c r="T937" s="25" t="s">
        <v>61</v>
      </c>
      <c r="U937" s="25" t="s">
        <v>61</v>
      </c>
      <c r="V937" s="55" t="s">
        <v>13666</v>
      </c>
      <c r="W937" s="25" t="s">
        <v>11350</v>
      </c>
      <c r="X937" s="25">
        <v>27</v>
      </c>
      <c r="AA937" s="25">
        <v>25</v>
      </c>
      <c r="AC937" s="25">
        <v>25</v>
      </c>
      <c r="AD937" s="25" t="s">
        <v>3362</v>
      </c>
      <c r="AG937" s="25" t="str">
        <f t="shared" si="29"/>
        <v xml:space="preserve">cl 27   25  25 sur  </v>
      </c>
      <c r="AH937" s="25" t="s">
        <v>61</v>
      </c>
      <c r="AI937" s="25">
        <v>5972530</v>
      </c>
      <c r="AJ937" s="25" t="s">
        <v>374</v>
      </c>
      <c r="AO937" s="25">
        <v>4</v>
      </c>
      <c r="AP937" s="34">
        <v>42687</v>
      </c>
      <c r="AQ937" s="34">
        <v>42656</v>
      </c>
      <c r="AT937" s="25" t="s">
        <v>15</v>
      </c>
    </row>
    <row r="938" spans="1:46">
      <c r="A938" s="25" t="s">
        <v>13667</v>
      </c>
      <c r="B938" s="25">
        <v>423245</v>
      </c>
      <c r="C938" s="25" t="s">
        <v>94</v>
      </c>
      <c r="G938" s="25" t="s">
        <v>13668</v>
      </c>
      <c r="H938" s="25" t="s">
        <v>3366</v>
      </c>
      <c r="I938" s="25" t="s">
        <v>11350</v>
      </c>
      <c r="J938" s="25">
        <v>39</v>
      </c>
      <c r="L938" s="25" t="s">
        <v>3362</v>
      </c>
      <c r="M938" s="25">
        <v>36</v>
      </c>
      <c r="N938" s="25" t="s">
        <v>104</v>
      </c>
      <c r="O938" s="25">
        <v>36</v>
      </c>
      <c r="T938" s="25" t="s">
        <v>61</v>
      </c>
      <c r="U938" s="25" t="s">
        <v>61</v>
      </c>
      <c r="V938" s="55" t="s">
        <v>13669</v>
      </c>
      <c r="W938" s="25" t="s">
        <v>11350</v>
      </c>
      <c r="X938" s="25">
        <v>36</v>
      </c>
      <c r="AA938" s="25">
        <v>26</v>
      </c>
      <c r="AC938" s="25">
        <v>26</v>
      </c>
      <c r="AD938" s="25" t="s">
        <v>3362</v>
      </c>
      <c r="AG938" s="25" t="str">
        <f t="shared" si="29"/>
        <v xml:space="preserve">cl 36   26  26 sur  </v>
      </c>
      <c r="AH938" s="25">
        <v>42750630</v>
      </c>
      <c r="AI938" s="25">
        <v>2767080</v>
      </c>
      <c r="AJ938" s="25" t="s">
        <v>211</v>
      </c>
      <c r="AO938" s="25">
        <v>9</v>
      </c>
      <c r="AP938" s="34">
        <v>42687</v>
      </c>
      <c r="AQ938" s="34">
        <v>42650</v>
      </c>
      <c r="AT938" s="25" t="s">
        <v>15</v>
      </c>
    </row>
    <row r="939" spans="1:46">
      <c r="A939" s="25" t="s">
        <v>13670</v>
      </c>
      <c r="B939" s="25">
        <v>421508</v>
      </c>
      <c r="C939" s="25" t="s">
        <v>87</v>
      </c>
      <c r="D939" s="25" t="s">
        <v>58</v>
      </c>
      <c r="G939" s="25" t="s">
        <v>13671</v>
      </c>
      <c r="H939" s="25" t="s">
        <v>12012</v>
      </c>
      <c r="I939" s="25" t="s">
        <v>4141</v>
      </c>
      <c r="J939" s="25">
        <v>39</v>
      </c>
      <c r="K939" s="25" t="s">
        <v>2706</v>
      </c>
      <c r="L939" s="25" t="s">
        <v>3362</v>
      </c>
      <c r="M939" s="25">
        <v>20</v>
      </c>
      <c r="N939" s="25" t="s">
        <v>83</v>
      </c>
      <c r="O939" s="25">
        <v>20</v>
      </c>
      <c r="S939" s="25" t="s">
        <v>3363</v>
      </c>
      <c r="T939" s="25" t="s">
        <v>61</v>
      </c>
      <c r="U939" s="25" t="s">
        <v>61</v>
      </c>
      <c r="V939" s="55" t="s">
        <v>13672</v>
      </c>
      <c r="W939" s="25" t="s">
        <v>11350</v>
      </c>
      <c r="X939" s="25">
        <v>39</v>
      </c>
      <c r="AA939" s="25">
        <v>20</v>
      </c>
      <c r="AD939" s="25" t="s">
        <v>3362</v>
      </c>
      <c r="AG939" s="25" t="str">
        <f t="shared" si="29"/>
        <v xml:space="preserve">cl 39   20   sur  </v>
      </c>
      <c r="AH939" s="25">
        <v>71695325</v>
      </c>
      <c r="AJ939" s="25" t="s">
        <v>211</v>
      </c>
      <c r="AO939" s="25">
        <v>9</v>
      </c>
      <c r="AP939" s="34">
        <v>42687</v>
      </c>
      <c r="AQ939" s="34">
        <v>42647</v>
      </c>
      <c r="AT939" s="25" t="s">
        <v>15</v>
      </c>
    </row>
    <row r="940" spans="1:46">
      <c r="A940" s="25" t="s">
        <v>13673</v>
      </c>
      <c r="B940" s="25">
        <v>421872</v>
      </c>
      <c r="C940" s="25" t="s">
        <v>125</v>
      </c>
      <c r="G940" s="25" t="s">
        <v>13674</v>
      </c>
      <c r="H940" s="25" t="s">
        <v>13675</v>
      </c>
      <c r="S940" s="25" t="s">
        <v>10688</v>
      </c>
      <c r="T940" s="25">
        <v>70695920</v>
      </c>
      <c r="U940" s="25">
        <v>3148679652</v>
      </c>
      <c r="V940" s="55" t="s">
        <v>13676</v>
      </c>
      <c r="W940" s="25" t="s">
        <v>13677</v>
      </c>
      <c r="X940" s="25">
        <v>42</v>
      </c>
      <c r="AA940" s="25">
        <v>46</v>
      </c>
      <c r="AB940" s="25" t="s">
        <v>12834</v>
      </c>
      <c r="AG940" s="25" t="str">
        <f t="shared" si="29"/>
        <v xml:space="preserve">cra 42   46 d    </v>
      </c>
      <c r="AH940" s="25">
        <v>70695920</v>
      </c>
      <c r="AI940" s="25">
        <v>3148679652</v>
      </c>
      <c r="AJ940" s="25" t="s">
        <v>10688</v>
      </c>
      <c r="AO940" s="25">
        <v>7</v>
      </c>
      <c r="AP940" s="34">
        <v>42689</v>
      </c>
      <c r="AQ940" s="34">
        <v>42648</v>
      </c>
      <c r="AT940" s="25" t="s">
        <v>13149</v>
      </c>
    </row>
    <row r="941" spans="1:46">
      <c r="A941" s="25" t="s">
        <v>13678</v>
      </c>
      <c r="B941" s="25">
        <v>422346</v>
      </c>
      <c r="C941" s="25" t="s">
        <v>13679</v>
      </c>
      <c r="D941" s="25" t="s">
        <v>101</v>
      </c>
      <c r="G941" s="25" t="s">
        <v>13244</v>
      </c>
      <c r="H941" s="25" t="s">
        <v>2959</v>
      </c>
      <c r="S941" s="25" t="s">
        <v>11539</v>
      </c>
      <c r="V941" s="55" t="s">
        <v>13680</v>
      </c>
      <c r="W941" s="25" t="s">
        <v>13681</v>
      </c>
      <c r="X941" s="25">
        <v>35</v>
      </c>
      <c r="Z941" s="25" t="s">
        <v>3362</v>
      </c>
      <c r="AA941" s="25">
        <v>33</v>
      </c>
      <c r="AB941" s="25" t="s">
        <v>11041</v>
      </c>
      <c r="AG941" s="25" t="str">
        <f t="shared" si="29"/>
        <v xml:space="preserve">tv 35  sur 33 dg    </v>
      </c>
      <c r="AH941" s="25">
        <v>70545101</v>
      </c>
      <c r="AI941" s="25">
        <v>3015193026</v>
      </c>
      <c r="AJ941" s="25" t="s">
        <v>11539</v>
      </c>
      <c r="AO941" s="25">
        <v>9</v>
      </c>
      <c r="AP941" s="34">
        <v>42689</v>
      </c>
      <c r="AQ941" s="34">
        <v>42648</v>
      </c>
      <c r="AT941" s="25" t="s">
        <v>13149</v>
      </c>
    </row>
    <row r="942" spans="1:46">
      <c r="A942" s="25" t="s">
        <v>13682</v>
      </c>
      <c r="B942" s="25">
        <v>419175</v>
      </c>
      <c r="C942" s="25" t="s">
        <v>3591</v>
      </c>
      <c r="G942" s="25" t="s">
        <v>13683</v>
      </c>
      <c r="H942" s="25" t="s">
        <v>3366</v>
      </c>
      <c r="S942" s="25" t="s">
        <v>13684</v>
      </c>
      <c r="V942" s="55" t="s">
        <v>13685</v>
      </c>
      <c r="W942" s="25" t="s">
        <v>63</v>
      </c>
      <c r="X942" s="25">
        <v>29</v>
      </c>
      <c r="Y942" s="25" t="s">
        <v>2706</v>
      </c>
      <c r="AA942" s="25">
        <v>39</v>
      </c>
      <c r="AC942" s="25">
        <v>2</v>
      </c>
      <c r="AD942" s="25" t="s">
        <v>3362</v>
      </c>
      <c r="AF942" s="25" t="s">
        <v>13686</v>
      </c>
      <c r="AG942" s="25" t="str">
        <f t="shared" si="29"/>
        <v>KR 29 b  39  2 sur  embrujo</v>
      </c>
      <c r="AH942" s="25">
        <v>43869781</v>
      </c>
      <c r="AI942" s="25">
        <v>2709851</v>
      </c>
      <c r="AJ942" s="25" t="s">
        <v>211</v>
      </c>
      <c r="AO942" s="25">
        <v>9</v>
      </c>
      <c r="AP942" s="34">
        <v>42689</v>
      </c>
      <c r="AQ942" s="34">
        <v>42638</v>
      </c>
      <c r="AT942" s="25" t="s">
        <v>13149</v>
      </c>
    </row>
    <row r="943" spans="1:46">
      <c r="A943" s="25" t="s">
        <v>13687</v>
      </c>
      <c r="B943" s="25" t="s">
        <v>13688</v>
      </c>
      <c r="C943" s="25" t="s">
        <v>3686</v>
      </c>
      <c r="G943" s="25" t="s">
        <v>13689</v>
      </c>
      <c r="H943" s="25" t="s">
        <v>3366</v>
      </c>
      <c r="S943" s="25" t="s">
        <v>11630</v>
      </c>
      <c r="V943" s="55" t="s">
        <v>4150</v>
      </c>
      <c r="W943" s="25" t="s">
        <v>146</v>
      </c>
      <c r="X943" s="25">
        <v>27</v>
      </c>
      <c r="AA943" s="25">
        <v>25</v>
      </c>
      <c r="AG943" s="25" t="str">
        <f t="shared" si="29"/>
        <v xml:space="preserve">TR 27   25     </v>
      </c>
      <c r="AJ943" s="25" t="s">
        <v>243</v>
      </c>
      <c r="AO943" s="25">
        <v>2</v>
      </c>
      <c r="AP943" s="34">
        <v>42689</v>
      </c>
      <c r="AQ943" s="34">
        <v>42640</v>
      </c>
      <c r="AT943" s="25" t="s">
        <v>13149</v>
      </c>
    </row>
    <row r="944" spans="1:46">
      <c r="A944" s="25" t="s">
        <v>13690</v>
      </c>
      <c r="B944" s="25">
        <v>415494</v>
      </c>
      <c r="C944" s="25" t="s">
        <v>87</v>
      </c>
      <c r="G944" s="25" t="s">
        <v>13517</v>
      </c>
      <c r="H944" s="25" t="s">
        <v>13691</v>
      </c>
      <c r="S944" s="25" t="s">
        <v>13692</v>
      </c>
      <c r="T944" s="25">
        <v>32494442</v>
      </c>
      <c r="U944" s="25">
        <v>2709707</v>
      </c>
      <c r="V944" s="55" t="s">
        <v>13693</v>
      </c>
      <c r="W944" s="25" t="s">
        <v>80</v>
      </c>
      <c r="X944" s="25">
        <v>40</v>
      </c>
      <c r="Z944" s="25" t="s">
        <v>3362</v>
      </c>
      <c r="AA944" s="25">
        <v>24</v>
      </c>
      <c r="AB944" s="25" t="s">
        <v>12765</v>
      </c>
      <c r="AC944" s="25">
        <v>50</v>
      </c>
      <c r="AF944" s="25" t="s">
        <v>13692</v>
      </c>
      <c r="AG944" s="25" t="str">
        <f t="shared" si="29"/>
        <v>CL 40  sur 24 f 50   salado</v>
      </c>
      <c r="AH944" s="25">
        <v>21722217</v>
      </c>
      <c r="AI944" s="25">
        <v>2706193</v>
      </c>
      <c r="AJ944" s="25" t="s">
        <v>74</v>
      </c>
      <c r="AO944" s="25">
        <v>11</v>
      </c>
      <c r="AP944" s="34">
        <v>42689</v>
      </c>
      <c r="AQ944" s="34">
        <v>42639</v>
      </c>
      <c r="AT944" s="25" t="s">
        <v>13149</v>
      </c>
    </row>
    <row r="945" spans="1:46">
      <c r="A945" s="25" t="s">
        <v>13694</v>
      </c>
      <c r="B945" s="25">
        <v>128453</v>
      </c>
      <c r="C945" s="25" t="s">
        <v>3686</v>
      </c>
      <c r="G945" s="25" t="s">
        <v>13695</v>
      </c>
      <c r="H945" s="25" t="s">
        <v>3366</v>
      </c>
      <c r="S945" s="25" t="s">
        <v>10776</v>
      </c>
      <c r="V945" s="55" t="s">
        <v>13696</v>
      </c>
      <c r="W945" s="25" t="s">
        <v>11350</v>
      </c>
      <c r="X945" s="25">
        <v>43</v>
      </c>
      <c r="Y945" s="25" t="s">
        <v>3354</v>
      </c>
      <c r="AA945" s="25">
        <v>46</v>
      </c>
      <c r="AB945" s="25" t="s">
        <v>3354</v>
      </c>
      <c r="AC945" s="25">
        <v>72</v>
      </c>
      <c r="AF945" s="25" t="s">
        <v>10776</v>
      </c>
      <c r="AG945" s="25" t="str">
        <f t="shared" si="29"/>
        <v>cl 43 a  46 a 72   las vegas</v>
      </c>
      <c r="AH945" s="25">
        <v>8012305</v>
      </c>
      <c r="AI945" s="25">
        <v>3318461</v>
      </c>
      <c r="AJ945" s="25" t="s">
        <v>432</v>
      </c>
      <c r="AO945" s="25">
        <v>1</v>
      </c>
      <c r="AP945" s="34">
        <v>42689</v>
      </c>
      <c r="AQ945" s="34">
        <v>42634</v>
      </c>
      <c r="AT945" s="25" t="s">
        <v>15</v>
      </c>
    </row>
    <row r="946" spans="1:46">
      <c r="A946" s="25" t="s">
        <v>13697</v>
      </c>
      <c r="B946" s="25">
        <v>419326</v>
      </c>
      <c r="C946" s="25" t="s">
        <v>87</v>
      </c>
      <c r="G946" s="25" t="s">
        <v>13698</v>
      </c>
      <c r="H946" s="25" t="s">
        <v>13699</v>
      </c>
      <c r="S946" s="25" t="s">
        <v>11630</v>
      </c>
      <c r="U946" s="25">
        <v>5784141</v>
      </c>
      <c r="V946" s="55" t="s">
        <v>13700</v>
      </c>
      <c r="W946" s="25" t="s">
        <v>13178</v>
      </c>
      <c r="X946" s="25">
        <v>25</v>
      </c>
      <c r="Y946" s="25" t="s">
        <v>2706</v>
      </c>
      <c r="AA946" s="25">
        <v>27</v>
      </c>
      <c r="AC946" s="25">
        <v>39</v>
      </c>
      <c r="AD946" s="25" t="s">
        <v>3362</v>
      </c>
      <c r="AF946" s="25" t="s">
        <v>11630</v>
      </c>
      <c r="AG946" s="25" t="str">
        <f t="shared" si="29"/>
        <v>kr 25 b  27  39 sur  esmeraldal</v>
      </c>
      <c r="AI946" s="25">
        <v>3366228</v>
      </c>
      <c r="AJ946" s="25" t="s">
        <v>99</v>
      </c>
      <c r="AO946" s="25">
        <v>4</v>
      </c>
      <c r="AP946" s="34">
        <v>42689</v>
      </c>
      <c r="AQ946" s="34">
        <v>42653</v>
      </c>
      <c r="AT946" s="25" t="s">
        <v>13149</v>
      </c>
    </row>
    <row r="947" spans="1:46">
      <c r="A947" s="25" t="s">
        <v>13701</v>
      </c>
      <c r="B947" s="25">
        <v>422370</v>
      </c>
      <c r="C947" s="25" t="s">
        <v>3686</v>
      </c>
      <c r="G947" s="25" t="s">
        <v>13702</v>
      </c>
      <c r="H947" s="25" t="s">
        <v>13703</v>
      </c>
      <c r="S947" s="25" t="s">
        <v>13704</v>
      </c>
      <c r="U947" s="25">
        <v>3146162443</v>
      </c>
      <c r="V947" s="55" t="s">
        <v>13705</v>
      </c>
      <c r="AF947" s="25" t="s">
        <v>13706</v>
      </c>
      <c r="AG947" s="25" t="str">
        <f t="shared" si="29"/>
        <v xml:space="preserve">         vereda el silencio</v>
      </c>
      <c r="AI947" s="25">
        <v>3155926570</v>
      </c>
      <c r="AJ947" s="25" t="s">
        <v>13704</v>
      </c>
      <c r="AK947" s="25" t="s">
        <v>13704</v>
      </c>
      <c r="AO947" s="25">
        <v>13</v>
      </c>
      <c r="AP947" s="34">
        <v>42689</v>
      </c>
      <c r="AQ947" s="34">
        <v>42653</v>
      </c>
      <c r="AT947" s="25" t="s">
        <v>13149</v>
      </c>
    </row>
    <row r="948" spans="1:46">
      <c r="A948" s="25" t="s">
        <v>13707</v>
      </c>
      <c r="B948" s="25">
        <v>421499</v>
      </c>
      <c r="C948" s="25" t="s">
        <v>94</v>
      </c>
      <c r="G948" s="25" t="s">
        <v>13708</v>
      </c>
      <c r="H948" s="25" t="s">
        <v>13709</v>
      </c>
      <c r="I948" s="25" t="s">
        <v>13178</v>
      </c>
      <c r="J948" s="25">
        <v>29</v>
      </c>
      <c r="K948" s="25" t="s">
        <v>2706</v>
      </c>
      <c r="M948" s="25">
        <v>40</v>
      </c>
      <c r="N948" s="25" t="s">
        <v>12765</v>
      </c>
      <c r="O948" s="25">
        <v>94</v>
      </c>
      <c r="P948" s="25" t="s">
        <v>3362</v>
      </c>
      <c r="S948" s="25" t="s">
        <v>10742</v>
      </c>
      <c r="T948" s="25">
        <v>32349343</v>
      </c>
      <c r="V948" s="55" t="s">
        <v>13710</v>
      </c>
      <c r="W948" s="25" t="s">
        <v>13178</v>
      </c>
      <c r="X948" s="25">
        <v>29</v>
      </c>
      <c r="Y948" s="25" t="s">
        <v>2706</v>
      </c>
      <c r="Z948" s="25" t="s">
        <v>3362</v>
      </c>
      <c r="AA948" s="25">
        <v>40</v>
      </c>
      <c r="AB948" s="25" t="s">
        <v>12765</v>
      </c>
      <c r="AC948" s="25">
        <v>94</v>
      </c>
      <c r="AF948" s="25" t="s">
        <v>10742</v>
      </c>
      <c r="AG948" s="25" t="s">
        <v>13711</v>
      </c>
      <c r="AH948" s="25">
        <v>32349343</v>
      </c>
      <c r="AI948" s="25">
        <v>3024598</v>
      </c>
      <c r="AJ948" s="25" t="s">
        <v>225</v>
      </c>
      <c r="AO948" s="25">
        <v>7</v>
      </c>
      <c r="AP948" s="34">
        <v>42689</v>
      </c>
      <c r="AQ948" s="34">
        <v>42653</v>
      </c>
      <c r="AT948" s="25" t="s">
        <v>13149</v>
      </c>
    </row>
    <row r="949" spans="1:46">
      <c r="A949" s="25" t="s">
        <v>13712</v>
      </c>
      <c r="B949" s="25">
        <v>418545</v>
      </c>
      <c r="C949" s="25" t="s">
        <v>87</v>
      </c>
      <c r="D949" s="25" t="s">
        <v>101</v>
      </c>
      <c r="G949" s="25" t="s">
        <v>13244</v>
      </c>
      <c r="H949" s="25" t="s">
        <v>2959</v>
      </c>
      <c r="S949" s="25" t="s">
        <v>12312</v>
      </c>
      <c r="V949" s="55" t="s">
        <v>13713</v>
      </c>
      <c r="W949" s="25" t="s">
        <v>146</v>
      </c>
      <c r="X949" s="25">
        <v>32</v>
      </c>
      <c r="Y949" s="25" t="s">
        <v>3354</v>
      </c>
      <c r="Z949" s="25" t="s">
        <v>3362</v>
      </c>
      <c r="AA949" s="25">
        <v>29</v>
      </c>
      <c r="AC949" s="25">
        <v>180</v>
      </c>
      <c r="AG949" s="25" t="s">
        <v>559</v>
      </c>
      <c r="AJ949" s="25" t="s">
        <v>635</v>
      </c>
      <c r="AO949" s="25">
        <v>3</v>
      </c>
      <c r="AP949" s="34">
        <v>42689</v>
      </c>
      <c r="AQ949" s="34">
        <v>42637</v>
      </c>
      <c r="AT949" s="25" t="s">
        <v>13149</v>
      </c>
    </row>
    <row r="950" spans="1:46">
      <c r="A950" s="25" t="s">
        <v>13714</v>
      </c>
      <c r="B950" s="25">
        <v>425960</v>
      </c>
      <c r="C950" s="25" t="s">
        <v>94</v>
      </c>
      <c r="G950" s="25" t="s">
        <v>790</v>
      </c>
      <c r="H950" s="25" t="s">
        <v>3366</v>
      </c>
      <c r="S950" s="25" t="s">
        <v>13715</v>
      </c>
      <c r="V950" s="55" t="s">
        <v>13657</v>
      </c>
      <c r="AF950" s="25" t="s">
        <v>12064</v>
      </c>
      <c r="AG950" s="25" t="s">
        <v>12064</v>
      </c>
      <c r="AH950" s="25">
        <v>42820862</v>
      </c>
      <c r="AI950" s="25">
        <v>2685833</v>
      </c>
      <c r="AJ950" s="25" t="s">
        <v>998</v>
      </c>
      <c r="AK950" s="25" t="s">
        <v>998</v>
      </c>
      <c r="AO950" s="25">
        <v>13</v>
      </c>
      <c r="AP950" s="34">
        <v>42689</v>
      </c>
      <c r="AQ950" s="34">
        <v>42657</v>
      </c>
      <c r="AT950" s="25" t="s">
        <v>13149</v>
      </c>
    </row>
    <row r="951" spans="1:46">
      <c r="A951" s="25" t="s">
        <v>13716</v>
      </c>
      <c r="B951" s="25">
        <v>424977</v>
      </c>
      <c r="C951" s="25" t="s">
        <v>3686</v>
      </c>
      <c r="G951" s="25" t="s">
        <v>13717</v>
      </c>
      <c r="H951" s="25" t="s">
        <v>3366</v>
      </c>
      <c r="S951" s="25" t="s">
        <v>10715</v>
      </c>
      <c r="V951" s="55" t="s">
        <v>13718</v>
      </c>
      <c r="AH951" s="25" t="s">
        <v>13719</v>
      </c>
      <c r="AI951" s="25">
        <v>4444586</v>
      </c>
      <c r="AJ951" s="25" t="s">
        <v>432</v>
      </c>
      <c r="AO951" s="25">
        <v>1</v>
      </c>
      <c r="AP951" s="34">
        <v>42689</v>
      </c>
      <c r="AQ951" s="34">
        <v>42662</v>
      </c>
      <c r="AT951" s="25" t="s">
        <v>15</v>
      </c>
    </row>
    <row r="952" spans="1:46">
      <c r="A952" s="25" t="s">
        <v>13720</v>
      </c>
      <c r="B952" s="25">
        <v>424225</v>
      </c>
      <c r="C952" s="25" t="s">
        <v>87</v>
      </c>
      <c r="G952" s="25" t="s">
        <v>13721</v>
      </c>
      <c r="H952" s="25" t="s">
        <v>3366</v>
      </c>
      <c r="S952" s="25" t="s">
        <v>11670</v>
      </c>
      <c r="V952" s="55" t="s">
        <v>13722</v>
      </c>
      <c r="W952" s="25" t="s">
        <v>63</v>
      </c>
      <c r="X952" s="25">
        <v>31</v>
      </c>
      <c r="AA952" s="25">
        <v>40</v>
      </c>
      <c r="AB952" s="25" t="s">
        <v>3726</v>
      </c>
      <c r="AD952" s="25" t="s">
        <v>3362</v>
      </c>
      <c r="AH952" s="25">
        <v>1037638774</v>
      </c>
      <c r="AI952" s="25">
        <v>6014267</v>
      </c>
      <c r="AJ952" s="25" t="s">
        <v>225</v>
      </c>
      <c r="AO952" s="25">
        <v>7</v>
      </c>
      <c r="AP952" s="34">
        <v>42689</v>
      </c>
      <c r="AQ952" s="34">
        <v>42667</v>
      </c>
      <c r="AT952" s="25" t="s">
        <v>13149</v>
      </c>
    </row>
    <row r="953" spans="1:46">
      <c r="A953" s="25" t="s">
        <v>13723</v>
      </c>
      <c r="B953" s="25">
        <v>421119</v>
      </c>
      <c r="C953" s="25" t="s">
        <v>87</v>
      </c>
      <c r="G953" s="25" t="s">
        <v>3361</v>
      </c>
      <c r="H953" s="25" t="s">
        <v>3366</v>
      </c>
      <c r="S953" s="25" t="s">
        <v>10636</v>
      </c>
      <c r="V953" s="55" t="s">
        <v>13724</v>
      </c>
      <c r="W953" s="25" t="s">
        <v>146</v>
      </c>
      <c r="X953" s="25">
        <v>34</v>
      </c>
      <c r="Z953" s="25" t="s">
        <v>3362</v>
      </c>
      <c r="AA953" s="25">
        <v>31</v>
      </c>
      <c r="AB953" s="25" t="s">
        <v>3726</v>
      </c>
      <c r="AC953" s="25">
        <v>2</v>
      </c>
      <c r="AG953" s="25" t="s">
        <v>13725</v>
      </c>
      <c r="AJ953" s="25" t="s">
        <v>153</v>
      </c>
      <c r="AO953" s="25">
        <v>9</v>
      </c>
      <c r="AP953" s="34">
        <v>42689</v>
      </c>
      <c r="AQ953" s="34">
        <v>42647</v>
      </c>
      <c r="AT953" s="25" t="s">
        <v>13149</v>
      </c>
    </row>
    <row r="954" spans="1:46">
      <c r="A954" s="25" t="s">
        <v>13726</v>
      </c>
      <c r="B954" s="25">
        <v>384777</v>
      </c>
      <c r="C954" s="25" t="s">
        <v>87</v>
      </c>
      <c r="D954" s="25" t="s">
        <v>101</v>
      </c>
      <c r="G954" s="25" t="s">
        <v>8536</v>
      </c>
      <c r="H954" s="25" t="s">
        <v>13727</v>
      </c>
      <c r="I954" s="25" t="s">
        <v>80</v>
      </c>
      <c r="J954" s="25">
        <v>24</v>
      </c>
      <c r="L954" s="25" t="s">
        <v>3362</v>
      </c>
      <c r="M954" s="25">
        <v>42</v>
      </c>
      <c r="O954" s="25">
        <v>42</v>
      </c>
      <c r="S954" s="25" t="s">
        <v>13728</v>
      </c>
      <c r="T954" s="25">
        <v>30695</v>
      </c>
      <c r="V954" s="55" t="s">
        <v>13729</v>
      </c>
      <c r="W954" s="25" t="s">
        <v>63</v>
      </c>
      <c r="X954" s="25">
        <v>42</v>
      </c>
      <c r="AA954" s="25">
        <v>23</v>
      </c>
      <c r="AB954" s="25" t="s">
        <v>3354</v>
      </c>
      <c r="AC954" s="25">
        <v>153</v>
      </c>
      <c r="AD954" s="25" t="s">
        <v>3362</v>
      </c>
      <c r="AJ954" s="25" t="s">
        <v>153</v>
      </c>
      <c r="AO954" s="25">
        <v>9</v>
      </c>
      <c r="AP954" s="34">
        <v>42689</v>
      </c>
      <c r="AQ954" s="34">
        <v>42669</v>
      </c>
      <c r="AT954" s="25" t="s">
        <v>15</v>
      </c>
    </row>
    <row r="955" spans="1:46">
      <c r="A955" s="25" t="s">
        <v>13730</v>
      </c>
      <c r="B955" s="25">
        <v>424605</v>
      </c>
      <c r="C955" s="25" t="s">
        <v>87</v>
      </c>
      <c r="G955" s="25" t="s">
        <v>10211</v>
      </c>
      <c r="H955" s="25" t="s">
        <v>2959</v>
      </c>
      <c r="S955" s="25" t="s">
        <v>3917</v>
      </c>
      <c r="V955" s="55" t="s">
        <v>13731</v>
      </c>
      <c r="W955" s="25" t="s">
        <v>80</v>
      </c>
      <c r="X955" s="25">
        <v>46</v>
      </c>
      <c r="Y955" s="25" t="s">
        <v>3726</v>
      </c>
      <c r="Z955" s="25" t="s">
        <v>3362</v>
      </c>
      <c r="AA955" s="25">
        <v>42</v>
      </c>
      <c r="AB955" s="25" t="s">
        <v>2706</v>
      </c>
      <c r="AC955" s="25">
        <v>5</v>
      </c>
      <c r="AG955" s="25" t="s">
        <v>13732</v>
      </c>
      <c r="AH955" s="25" t="s">
        <v>13733</v>
      </c>
      <c r="AI955" s="25">
        <v>3105993176</v>
      </c>
      <c r="AJ955" s="25" t="s">
        <v>10688</v>
      </c>
      <c r="AO955" s="25">
        <v>7</v>
      </c>
      <c r="AP955" s="34">
        <v>42689</v>
      </c>
      <c r="AQ955" s="34">
        <v>42667</v>
      </c>
      <c r="AT955" s="25" t="s">
        <v>13149</v>
      </c>
    </row>
    <row r="956" spans="1:46">
      <c r="A956" s="25" t="s">
        <v>13734</v>
      </c>
      <c r="B956" s="25">
        <v>430383</v>
      </c>
      <c r="C956" s="25" t="s">
        <v>3538</v>
      </c>
      <c r="G956" s="25" t="s">
        <v>13735</v>
      </c>
      <c r="H956" s="25" t="s">
        <v>3366</v>
      </c>
      <c r="S956" s="25" t="s">
        <v>10793</v>
      </c>
      <c r="V956" s="55" t="s">
        <v>13736</v>
      </c>
      <c r="W956" s="25" t="s">
        <v>80</v>
      </c>
      <c r="X956" s="25">
        <v>36</v>
      </c>
      <c r="Y956" s="25" t="s">
        <v>12834</v>
      </c>
      <c r="Z956" s="25" t="s">
        <v>3362</v>
      </c>
      <c r="AA956" s="25">
        <v>3</v>
      </c>
      <c r="AF956" s="25" t="s">
        <v>10793</v>
      </c>
      <c r="AG956" s="25" t="s">
        <v>13737</v>
      </c>
      <c r="AI956" s="25">
        <v>3335100</v>
      </c>
      <c r="AJ956" s="25" t="s">
        <v>397</v>
      </c>
      <c r="AO956" s="25">
        <v>5</v>
      </c>
      <c r="AP956" s="34">
        <v>42689</v>
      </c>
      <c r="AQ956" s="34">
        <v>42684</v>
      </c>
      <c r="AT956" s="25" t="s">
        <v>15</v>
      </c>
    </row>
    <row r="957" spans="1:46">
      <c r="A957" s="25" t="s">
        <v>13738</v>
      </c>
      <c r="B957" s="25">
        <v>430376</v>
      </c>
      <c r="C957" s="25" t="s">
        <v>87</v>
      </c>
      <c r="D957" s="25" t="s">
        <v>101</v>
      </c>
      <c r="G957" s="25" t="s">
        <v>5937</v>
      </c>
      <c r="H957" s="25" t="s">
        <v>13739</v>
      </c>
      <c r="S957" s="25" t="s">
        <v>10802</v>
      </c>
      <c r="V957" s="55" t="s">
        <v>7892</v>
      </c>
      <c r="AF957" s="25" t="s">
        <v>10802</v>
      </c>
      <c r="AJ957" s="25" t="s">
        <v>262</v>
      </c>
      <c r="AO957" s="25">
        <v>3</v>
      </c>
      <c r="AP957" s="34">
        <v>42689</v>
      </c>
      <c r="AQ957" s="34">
        <v>42689</v>
      </c>
      <c r="AT957" s="25" t="s">
        <v>13149</v>
      </c>
    </row>
    <row r="958" spans="1:46">
      <c r="A958" s="25" t="s">
        <v>13740</v>
      </c>
      <c r="B958" s="25">
        <v>430377</v>
      </c>
      <c r="C958" s="25" t="s">
        <v>87</v>
      </c>
      <c r="D958" s="25" t="s">
        <v>101</v>
      </c>
      <c r="G958" s="25" t="s">
        <v>13741</v>
      </c>
      <c r="H958" s="25" t="s">
        <v>13739</v>
      </c>
      <c r="S958" s="25" t="s">
        <v>10742</v>
      </c>
      <c r="V958" s="55" t="s">
        <v>2959</v>
      </c>
      <c r="AF958" s="25" t="s">
        <v>10742</v>
      </c>
      <c r="AG958" s="25" t="s">
        <v>13742</v>
      </c>
      <c r="AJ958" s="25" t="s">
        <v>225</v>
      </c>
      <c r="AO958" s="25">
        <v>7</v>
      </c>
      <c r="AP958" s="34">
        <v>42689</v>
      </c>
      <c r="AQ958" s="34">
        <v>42689</v>
      </c>
      <c r="AT958" s="25" t="s">
        <v>13149</v>
      </c>
    </row>
    <row r="959" spans="1:46">
      <c r="A959" s="25" t="s">
        <v>13743</v>
      </c>
      <c r="B959" s="25">
        <v>423251</v>
      </c>
      <c r="C959" s="25" t="s">
        <v>87</v>
      </c>
      <c r="G959" s="25" t="s">
        <v>13744</v>
      </c>
      <c r="H959" s="25" t="s">
        <v>3366</v>
      </c>
      <c r="S959" s="25" t="s">
        <v>10640</v>
      </c>
      <c r="V959" s="55" t="s">
        <v>13745</v>
      </c>
      <c r="W959" s="25" t="s">
        <v>63</v>
      </c>
      <c r="X959" s="25">
        <v>32</v>
      </c>
      <c r="AA959" s="25">
        <v>40</v>
      </c>
      <c r="AC959" s="25">
        <v>62</v>
      </c>
      <c r="AD959" s="25" t="s">
        <v>3362</v>
      </c>
      <c r="AF959" s="25" t="s">
        <v>10640</v>
      </c>
      <c r="AG959" s="25" t="s">
        <v>13746</v>
      </c>
      <c r="AH959" s="25">
        <v>21624729</v>
      </c>
      <c r="AI959" s="25">
        <v>3104746068</v>
      </c>
      <c r="AJ959" s="25" t="s">
        <v>211</v>
      </c>
      <c r="AO959" s="25">
        <v>9</v>
      </c>
      <c r="AP959" s="34">
        <v>42689</v>
      </c>
      <c r="AQ959" s="34">
        <v>42655</v>
      </c>
      <c r="AT959" s="25" t="s">
        <v>13149</v>
      </c>
    </row>
    <row r="960" spans="1:46">
      <c r="A960" s="25" t="s">
        <v>13747</v>
      </c>
      <c r="B960" s="25">
        <v>391608</v>
      </c>
      <c r="C960" s="25" t="s">
        <v>87</v>
      </c>
      <c r="G960" s="25" t="s">
        <v>13662</v>
      </c>
      <c r="H960" s="25" t="s">
        <v>3366</v>
      </c>
      <c r="S960" s="25" t="s">
        <v>10535</v>
      </c>
      <c r="V960" s="55" t="s">
        <v>7892</v>
      </c>
      <c r="W960" s="25" t="s">
        <v>63</v>
      </c>
      <c r="X960" s="25">
        <v>46</v>
      </c>
      <c r="AA960" s="25">
        <v>19</v>
      </c>
      <c r="AC960" s="25">
        <v>130</v>
      </c>
      <c r="AG960" s="25" t="s">
        <v>13748</v>
      </c>
      <c r="AJ960" s="25" t="s">
        <v>374</v>
      </c>
      <c r="AO960" s="25">
        <v>4</v>
      </c>
      <c r="AP960" s="34">
        <v>42689</v>
      </c>
      <c r="AQ960" s="34">
        <v>42519</v>
      </c>
      <c r="AT960" s="25" t="s">
        <v>13149</v>
      </c>
    </row>
    <row r="961" spans="1:46">
      <c r="A961" s="25" t="s">
        <v>13749</v>
      </c>
      <c r="B961" s="25">
        <v>391084</v>
      </c>
      <c r="C961" s="25" t="s">
        <v>87</v>
      </c>
      <c r="D961" s="25" t="s">
        <v>101</v>
      </c>
      <c r="G961" s="25" t="s">
        <v>8536</v>
      </c>
      <c r="H961" s="25" t="s">
        <v>3366</v>
      </c>
      <c r="S961" s="25" t="s">
        <v>12377</v>
      </c>
      <c r="V961" s="55" t="s">
        <v>7892</v>
      </c>
      <c r="W961" s="25" t="s">
        <v>80</v>
      </c>
      <c r="X961" s="25">
        <v>40</v>
      </c>
      <c r="Y961" s="25" t="s">
        <v>12765</v>
      </c>
      <c r="Z961" s="25" t="s">
        <v>3362</v>
      </c>
      <c r="AG961" s="25" t="s">
        <v>13750</v>
      </c>
      <c r="AI961" s="25">
        <v>5774553</v>
      </c>
      <c r="AJ961" s="25" t="s">
        <v>3675</v>
      </c>
      <c r="AO961" s="25">
        <v>5</v>
      </c>
      <c r="AP961" s="34">
        <v>42689</v>
      </c>
      <c r="AQ961" s="34">
        <v>42694</v>
      </c>
      <c r="AT961" s="25" t="s">
        <v>13149</v>
      </c>
    </row>
    <row r="962" spans="1:46">
      <c r="A962" s="25" t="s">
        <v>13751</v>
      </c>
      <c r="B962" s="25">
        <v>403186</v>
      </c>
      <c r="C962" s="25" t="s">
        <v>87</v>
      </c>
      <c r="G962" s="25" t="s">
        <v>13721</v>
      </c>
      <c r="H962" s="25" t="s">
        <v>3366</v>
      </c>
      <c r="S962" s="25" t="s">
        <v>9349</v>
      </c>
      <c r="V962" s="55" t="s">
        <v>13752</v>
      </c>
      <c r="W962" s="25" t="s">
        <v>80</v>
      </c>
      <c r="X962" s="25">
        <v>41</v>
      </c>
      <c r="Y962" s="25" t="s">
        <v>13648</v>
      </c>
      <c r="AA962" s="25">
        <v>29</v>
      </c>
      <c r="AB962" s="25" t="s">
        <v>12884</v>
      </c>
      <c r="AC962" s="25">
        <v>5</v>
      </c>
      <c r="AG962" s="25" t="s">
        <v>13753</v>
      </c>
      <c r="AH962" s="25">
        <v>3775580</v>
      </c>
      <c r="AI962" s="25">
        <v>2710454</v>
      </c>
      <c r="AJ962" s="25" t="s">
        <v>322</v>
      </c>
      <c r="AO962" s="25">
        <v>5</v>
      </c>
      <c r="AP962" s="34">
        <v>42689</v>
      </c>
      <c r="AQ962" s="34">
        <v>42578</v>
      </c>
      <c r="AT962" s="25" t="s">
        <v>13149</v>
      </c>
    </row>
    <row r="963" spans="1:46">
      <c r="A963" s="25" t="s">
        <v>13754</v>
      </c>
      <c r="B963" s="25">
        <v>397443</v>
      </c>
      <c r="C963" s="25" t="s">
        <v>3591</v>
      </c>
      <c r="G963" s="25" t="s">
        <v>13755</v>
      </c>
      <c r="H963" s="25" t="s">
        <v>3366</v>
      </c>
      <c r="S963" s="25" t="s">
        <v>11396</v>
      </c>
      <c r="V963" s="55" t="s">
        <v>13756</v>
      </c>
      <c r="W963" s="25" t="s">
        <v>63</v>
      </c>
      <c r="X963" s="25">
        <v>40</v>
      </c>
      <c r="Y963" s="25" t="s">
        <v>3354</v>
      </c>
      <c r="AA963" s="25">
        <v>48</v>
      </c>
      <c r="AC963" s="25">
        <v>72</v>
      </c>
      <c r="AD963" s="25" t="s">
        <v>3362</v>
      </c>
      <c r="AG963" s="25" t="s">
        <v>13757</v>
      </c>
      <c r="AH963" s="25">
        <v>98491424</v>
      </c>
      <c r="AI963" s="25">
        <v>4173735</v>
      </c>
      <c r="AJ963" s="25" t="s">
        <v>3626</v>
      </c>
      <c r="AO963" s="25">
        <v>7</v>
      </c>
      <c r="AP963" s="34">
        <v>42689</v>
      </c>
      <c r="AQ963" s="34">
        <v>42549</v>
      </c>
      <c r="AT963" s="25" t="s">
        <v>13149</v>
      </c>
    </row>
    <row r="964" spans="1:46">
      <c r="A964" s="25" t="s">
        <v>13758</v>
      </c>
      <c r="B964" s="25">
        <v>404436</v>
      </c>
      <c r="C964" s="25" t="s">
        <v>125</v>
      </c>
      <c r="G964" s="25" t="s">
        <v>13759</v>
      </c>
      <c r="H964" s="25" t="s">
        <v>13760</v>
      </c>
      <c r="I964" s="25" t="s">
        <v>63</v>
      </c>
      <c r="J964" s="25">
        <v>30</v>
      </c>
      <c r="M964" s="25">
        <v>40</v>
      </c>
      <c r="O964" s="25">
        <v>43</v>
      </c>
      <c r="P964" s="25" t="s">
        <v>3362</v>
      </c>
      <c r="S964" s="25" t="s">
        <v>10715</v>
      </c>
      <c r="T964" s="25">
        <v>1053803271</v>
      </c>
      <c r="U964" s="25">
        <v>2767034</v>
      </c>
      <c r="V964" s="55" t="s">
        <v>7892</v>
      </c>
      <c r="AJ964" s="25" t="s">
        <v>147</v>
      </c>
      <c r="AO964" s="25">
        <v>9</v>
      </c>
      <c r="AP964" s="34">
        <v>42689</v>
      </c>
      <c r="AQ964" s="34">
        <v>42695</v>
      </c>
      <c r="AT964" s="25" t="s">
        <v>13149</v>
      </c>
    </row>
    <row r="965" spans="1:46">
      <c r="A965" s="25" t="s">
        <v>13761</v>
      </c>
      <c r="B965" s="25">
        <v>404822</v>
      </c>
      <c r="C965" s="25" t="s">
        <v>87</v>
      </c>
      <c r="D965" s="25" t="s">
        <v>101</v>
      </c>
      <c r="G965" s="25" t="s">
        <v>13244</v>
      </c>
      <c r="H965" s="25" t="s">
        <v>3366</v>
      </c>
      <c r="S965" s="25" t="s">
        <v>11447</v>
      </c>
      <c r="V965" s="55" t="s">
        <v>13762</v>
      </c>
      <c r="W965" s="25" t="s">
        <v>80</v>
      </c>
      <c r="X965" s="25">
        <v>41</v>
      </c>
      <c r="Z965" s="25" t="s">
        <v>3362</v>
      </c>
      <c r="AA965" s="25">
        <v>25</v>
      </c>
      <c r="AC965" s="25">
        <v>149</v>
      </c>
      <c r="AG965" s="25" t="s">
        <v>13763</v>
      </c>
      <c r="AH965" s="25">
        <v>70550884</v>
      </c>
      <c r="AI965" s="25">
        <v>3014254396</v>
      </c>
      <c r="AJ965" s="25" t="s">
        <v>3675</v>
      </c>
      <c r="AO965" s="25">
        <v>5</v>
      </c>
      <c r="AP965" s="34">
        <v>42689</v>
      </c>
      <c r="AQ965" s="34">
        <v>42583</v>
      </c>
      <c r="AT965" s="25" t="s">
        <v>13149</v>
      </c>
    </row>
    <row r="966" spans="1:46">
      <c r="A966" s="25" t="s">
        <v>13764</v>
      </c>
      <c r="B966" s="25">
        <v>397218</v>
      </c>
      <c r="C966" s="25" t="s">
        <v>125</v>
      </c>
      <c r="G966" s="25" t="s">
        <v>13765</v>
      </c>
      <c r="H966" s="25" t="s">
        <v>3366</v>
      </c>
      <c r="S966" s="25" t="s">
        <v>10715</v>
      </c>
      <c r="V966" s="55" t="s">
        <v>13766</v>
      </c>
      <c r="AF966" s="25" t="s">
        <v>13767</v>
      </c>
      <c r="AG966" s="25" t="s">
        <v>12729</v>
      </c>
      <c r="AJ966" s="25" t="s">
        <v>10715</v>
      </c>
      <c r="AO966" s="25">
        <v>9</v>
      </c>
      <c r="AP966" s="34">
        <v>42689</v>
      </c>
      <c r="AQ966" s="34">
        <v>42578</v>
      </c>
      <c r="AT966" s="25" t="s">
        <v>13149</v>
      </c>
    </row>
    <row r="967" spans="1:46">
      <c r="A967" s="25" t="s">
        <v>13768</v>
      </c>
      <c r="B967" s="25">
        <v>397219</v>
      </c>
      <c r="C967" s="25" t="s">
        <v>87</v>
      </c>
      <c r="D967" s="25" t="s">
        <v>101</v>
      </c>
      <c r="G967" s="25" t="s">
        <v>13244</v>
      </c>
      <c r="H967" s="25" t="s">
        <v>3366</v>
      </c>
      <c r="S967" s="25" t="s">
        <v>10640</v>
      </c>
      <c r="V967" s="55" t="s">
        <v>13769</v>
      </c>
      <c r="W967" s="25" t="s">
        <v>80</v>
      </c>
      <c r="X967" s="25">
        <v>40</v>
      </c>
      <c r="Y967" s="25" t="s">
        <v>3354</v>
      </c>
      <c r="AA967" s="25">
        <v>34</v>
      </c>
      <c r="AB967" s="25" t="s">
        <v>3354</v>
      </c>
      <c r="AC967" s="25">
        <v>25</v>
      </c>
      <c r="AF967" s="25" t="s">
        <v>10640</v>
      </c>
      <c r="AI967" s="25">
        <v>2702852</v>
      </c>
      <c r="AJ967" s="25" t="s">
        <v>211</v>
      </c>
      <c r="AO967" s="25">
        <v>9</v>
      </c>
      <c r="AP967" s="34">
        <v>42689</v>
      </c>
      <c r="AQ967" s="34">
        <v>42578</v>
      </c>
      <c r="AT967" s="25" t="s">
        <v>13149</v>
      </c>
    </row>
    <row r="968" spans="1:46">
      <c r="A968" s="25" t="s">
        <v>13770</v>
      </c>
      <c r="B968" s="25">
        <v>420616</v>
      </c>
      <c r="C968" s="25" t="s">
        <v>3686</v>
      </c>
      <c r="G968" s="25" t="s">
        <v>13771</v>
      </c>
      <c r="H968" s="25" t="s">
        <v>3366</v>
      </c>
      <c r="S968" s="25" t="s">
        <v>10688</v>
      </c>
      <c r="V968" s="55" t="s">
        <v>4150</v>
      </c>
      <c r="AF968" s="25" t="s">
        <v>13347</v>
      </c>
      <c r="AG968" s="25" t="s">
        <v>10742</v>
      </c>
      <c r="AJ968" s="25" t="s">
        <v>225</v>
      </c>
      <c r="AO968" s="25">
        <v>7</v>
      </c>
      <c r="AP968" s="34">
        <v>42690</v>
      </c>
      <c r="AQ968" s="34">
        <v>42646</v>
      </c>
      <c r="AT968" s="25" t="s">
        <v>13149</v>
      </c>
    </row>
    <row r="969" spans="1:46">
      <c r="A969" s="25" t="s">
        <v>13772</v>
      </c>
      <c r="B969" s="25">
        <v>424226</v>
      </c>
      <c r="C969" s="25" t="s">
        <v>87</v>
      </c>
      <c r="D969" s="25" t="s">
        <v>101</v>
      </c>
      <c r="G969" s="25" t="s">
        <v>8536</v>
      </c>
      <c r="H969" s="25" t="s">
        <v>3366</v>
      </c>
      <c r="S969" s="25" t="s">
        <v>10715</v>
      </c>
      <c r="V969" s="55" t="s">
        <v>13773</v>
      </c>
      <c r="W969" s="25" t="s">
        <v>80</v>
      </c>
      <c r="X969" s="25">
        <v>37</v>
      </c>
      <c r="Z969" s="25" t="s">
        <v>3362</v>
      </c>
      <c r="AA969" s="25">
        <v>43</v>
      </c>
      <c r="AB969" s="25" t="s">
        <v>3354</v>
      </c>
      <c r="AC969" s="25">
        <v>34</v>
      </c>
      <c r="AG969" s="25" t="s">
        <v>13774</v>
      </c>
      <c r="AH969" s="25">
        <v>71737781</v>
      </c>
      <c r="AJ969" s="25" t="s">
        <v>10715</v>
      </c>
      <c r="AO969" s="25">
        <v>9</v>
      </c>
      <c r="AP969" s="34">
        <v>42690</v>
      </c>
      <c r="AQ969" s="34">
        <v>42662</v>
      </c>
      <c r="AT969" s="25" t="s">
        <v>13149</v>
      </c>
    </row>
    <row r="970" spans="1:46">
      <c r="A970" s="25" t="s">
        <v>13775</v>
      </c>
      <c r="B970" s="25">
        <v>418544</v>
      </c>
      <c r="C970" s="25" t="s">
        <v>3686</v>
      </c>
      <c r="G970" s="25" t="s">
        <v>13776</v>
      </c>
      <c r="H970" s="25" t="s">
        <v>3366</v>
      </c>
      <c r="S970" s="25" t="s">
        <v>12342</v>
      </c>
      <c r="V970" s="55" t="s">
        <v>7892</v>
      </c>
      <c r="W970" s="25" t="s">
        <v>289</v>
      </c>
      <c r="X970" s="25">
        <v>31</v>
      </c>
      <c r="Y970" s="25" t="s">
        <v>3726</v>
      </c>
      <c r="AA970" s="25">
        <v>34</v>
      </c>
      <c r="AB970" s="25" t="s">
        <v>3426</v>
      </c>
      <c r="AC970" s="25">
        <v>19</v>
      </c>
      <c r="AD970" s="25" t="s">
        <v>3362</v>
      </c>
      <c r="AG970" s="25" t="s">
        <v>13777</v>
      </c>
      <c r="AJ970" s="25" t="s">
        <v>12342</v>
      </c>
      <c r="AO970" s="25">
        <v>3</v>
      </c>
      <c r="AP970" s="34">
        <v>42690</v>
      </c>
      <c r="AQ970" s="34">
        <v>42637</v>
      </c>
      <c r="AT970" s="25" t="s">
        <v>13149</v>
      </c>
    </row>
    <row r="971" spans="1:46">
      <c r="A971" s="25" t="s">
        <v>13778</v>
      </c>
      <c r="B971" s="25">
        <v>414184</v>
      </c>
      <c r="C971" s="25" t="s">
        <v>3686</v>
      </c>
      <c r="G971" s="25" t="s">
        <v>13779</v>
      </c>
      <c r="H971" s="25" t="s">
        <v>3366</v>
      </c>
      <c r="S971" s="25" t="s">
        <v>10636</v>
      </c>
      <c r="V971" s="55" t="s">
        <v>13780</v>
      </c>
      <c r="W971" s="25" t="s">
        <v>146</v>
      </c>
      <c r="X971" s="25">
        <v>27</v>
      </c>
      <c r="Y971" s="25" t="s">
        <v>3354</v>
      </c>
      <c r="Z971" s="25" t="s">
        <v>3362</v>
      </c>
      <c r="AA971" s="25">
        <v>42</v>
      </c>
      <c r="AC971" s="25">
        <v>45</v>
      </c>
      <c r="AH971" s="25" t="s">
        <v>13781</v>
      </c>
      <c r="AJ971" s="25" t="s">
        <v>496</v>
      </c>
      <c r="AO971" s="25">
        <v>9</v>
      </c>
      <c r="AP971" s="34">
        <v>42690</v>
      </c>
      <c r="AQ971" s="34">
        <v>42619</v>
      </c>
      <c r="AT971" s="25" t="s">
        <v>13149</v>
      </c>
    </row>
    <row r="972" spans="1:46">
      <c r="A972" s="25" t="s">
        <v>13782</v>
      </c>
      <c r="B972" s="25">
        <v>416118</v>
      </c>
      <c r="C972" s="25" t="s">
        <v>87</v>
      </c>
      <c r="D972" s="25" t="s">
        <v>101</v>
      </c>
      <c r="G972" s="25" t="s">
        <v>8536</v>
      </c>
      <c r="H972" s="25" t="s">
        <v>3366</v>
      </c>
      <c r="S972" s="25" t="s">
        <v>13783</v>
      </c>
      <c r="V972" s="55" t="s">
        <v>2959</v>
      </c>
      <c r="AF972" s="25" t="s">
        <v>13783</v>
      </c>
      <c r="AG972" s="25" t="s">
        <v>13783</v>
      </c>
      <c r="AJ972" s="25" t="s">
        <v>232</v>
      </c>
      <c r="AO972" s="25">
        <v>9</v>
      </c>
      <c r="AP972" s="34">
        <v>42690</v>
      </c>
      <c r="AQ972" s="34">
        <v>42627</v>
      </c>
      <c r="AT972" s="25" t="s">
        <v>13149</v>
      </c>
    </row>
    <row r="973" spans="1:46">
      <c r="A973" s="25" t="s">
        <v>13784</v>
      </c>
      <c r="B973" s="25">
        <v>412512</v>
      </c>
      <c r="C973" s="25" t="s">
        <v>3538</v>
      </c>
      <c r="G973" s="25" t="s">
        <v>13785</v>
      </c>
      <c r="H973" s="25" t="s">
        <v>12703</v>
      </c>
      <c r="S973" s="25" t="s">
        <v>11159</v>
      </c>
      <c r="T973" s="25">
        <v>41769285</v>
      </c>
      <c r="U973" s="25">
        <v>3016966422</v>
      </c>
      <c r="V973" s="55" t="s">
        <v>4150</v>
      </c>
      <c r="AG973" s="25" t="s">
        <v>11159</v>
      </c>
      <c r="AJ973" s="25" t="s">
        <v>91</v>
      </c>
      <c r="AO973" s="25">
        <v>12</v>
      </c>
      <c r="AP973" s="34">
        <v>42690</v>
      </c>
      <c r="AT973" s="25" t="s">
        <v>13149</v>
      </c>
    </row>
    <row r="974" spans="1:46">
      <c r="A974" s="25" t="s">
        <v>13786</v>
      </c>
      <c r="B974" s="25" t="s">
        <v>13787</v>
      </c>
      <c r="C974" s="25" t="s">
        <v>87</v>
      </c>
      <c r="G974" s="25" t="s">
        <v>13085</v>
      </c>
      <c r="H974" s="25" t="s">
        <v>3366</v>
      </c>
      <c r="S974" s="25" t="s">
        <v>11581</v>
      </c>
      <c r="V974" s="55" t="s">
        <v>13788</v>
      </c>
      <c r="W974" s="25" t="s">
        <v>80</v>
      </c>
      <c r="X974" s="25">
        <v>46</v>
      </c>
      <c r="Y974" s="25" t="s">
        <v>2706</v>
      </c>
      <c r="Z974" s="25" t="s">
        <v>3362</v>
      </c>
      <c r="AA974" s="25">
        <v>37</v>
      </c>
      <c r="AC974" s="25">
        <v>21</v>
      </c>
      <c r="AG974" s="25" t="s">
        <v>11581</v>
      </c>
      <c r="AH974" s="25">
        <v>21862252</v>
      </c>
      <c r="AI974" s="25">
        <v>6027958</v>
      </c>
      <c r="AJ974" s="25" t="s">
        <v>3626</v>
      </c>
      <c r="AO974" s="25">
        <v>7</v>
      </c>
      <c r="AP974" s="34">
        <v>42690</v>
      </c>
      <c r="AQ974" s="34">
        <v>42991</v>
      </c>
      <c r="AT974" s="25" t="s">
        <v>13149</v>
      </c>
    </row>
    <row r="975" spans="1:46">
      <c r="A975" s="25" t="s">
        <v>13789</v>
      </c>
      <c r="B975" s="25">
        <v>418541</v>
      </c>
      <c r="C975" s="25" t="s">
        <v>87</v>
      </c>
      <c r="G975" s="25" t="s">
        <v>13790</v>
      </c>
      <c r="H975" s="25" t="s">
        <v>3366</v>
      </c>
      <c r="S975" s="25" t="s">
        <v>12342</v>
      </c>
      <c r="V975" s="55" t="s">
        <v>13791</v>
      </c>
      <c r="AF975" s="25" t="s">
        <v>13792</v>
      </c>
      <c r="AG975" s="25" t="s">
        <v>12342</v>
      </c>
      <c r="AH975" s="25">
        <v>1037654141</v>
      </c>
      <c r="AI975" s="25">
        <v>3196182635</v>
      </c>
      <c r="AJ975" s="25" t="s">
        <v>194</v>
      </c>
      <c r="AO975" s="25">
        <v>3</v>
      </c>
      <c r="AP975" s="34">
        <v>42690</v>
      </c>
      <c r="AQ975" s="34">
        <v>42637</v>
      </c>
      <c r="AT975" s="25" t="s">
        <v>15</v>
      </c>
    </row>
    <row r="976" spans="1:46">
      <c r="A976" s="25" t="s">
        <v>13793</v>
      </c>
      <c r="B976" s="25">
        <v>419173</v>
      </c>
      <c r="C976" s="25" t="s">
        <v>94</v>
      </c>
      <c r="G976" s="25" t="s">
        <v>13794</v>
      </c>
      <c r="H976" s="25" t="s">
        <v>3366</v>
      </c>
      <c r="S976" s="25" t="s">
        <v>13795</v>
      </c>
      <c r="V976" s="55" t="s">
        <v>13796</v>
      </c>
      <c r="W976" s="25" t="s">
        <v>63</v>
      </c>
      <c r="X976" s="25">
        <v>45</v>
      </c>
      <c r="Y976" s="25" t="s">
        <v>2706</v>
      </c>
      <c r="AA976" s="25">
        <v>34</v>
      </c>
      <c r="AC976" s="25">
        <v>70</v>
      </c>
      <c r="AD976" s="25" t="s">
        <v>3362</v>
      </c>
      <c r="AG976" s="25" t="s">
        <v>13797</v>
      </c>
      <c r="AH976" s="25">
        <v>71663422</v>
      </c>
      <c r="AI976" s="25">
        <v>2709126</v>
      </c>
      <c r="AJ976" s="25" t="s">
        <v>841</v>
      </c>
      <c r="AO976" s="25">
        <v>2</v>
      </c>
      <c r="AP976" s="34">
        <v>42690</v>
      </c>
      <c r="AQ976" s="34">
        <v>42638</v>
      </c>
      <c r="AT976" s="25" t="s">
        <v>13149</v>
      </c>
    </row>
    <row r="977" spans="1:49">
      <c r="A977" s="25" t="s">
        <v>13798</v>
      </c>
      <c r="B977" s="25">
        <v>424975</v>
      </c>
      <c r="C977" s="25" t="s">
        <v>94</v>
      </c>
      <c r="G977" s="25" t="s">
        <v>13799</v>
      </c>
      <c r="H977" s="25" t="s">
        <v>3366</v>
      </c>
      <c r="S977" s="25" t="s">
        <v>11617</v>
      </c>
      <c r="V977" s="55" t="s">
        <v>13800</v>
      </c>
      <c r="AF977" s="25" t="s">
        <v>13801</v>
      </c>
      <c r="AG977" s="25" t="s">
        <v>11617</v>
      </c>
      <c r="AH977" s="25">
        <v>3377835</v>
      </c>
      <c r="AI977" s="25">
        <v>3122731735</v>
      </c>
      <c r="AJ977" s="25" t="s">
        <v>347</v>
      </c>
      <c r="AO977" s="25">
        <v>10</v>
      </c>
      <c r="AP977" s="34">
        <v>42690</v>
      </c>
      <c r="AQ977" s="34">
        <v>42663</v>
      </c>
      <c r="AT977" s="25" t="s">
        <v>13149</v>
      </c>
    </row>
    <row r="978" spans="1:49">
      <c r="A978" s="25" t="s">
        <v>13802</v>
      </c>
      <c r="B978" s="25">
        <v>423628</v>
      </c>
      <c r="C978" s="25" t="s">
        <v>3686</v>
      </c>
      <c r="G978" s="25" t="s">
        <v>13803</v>
      </c>
      <c r="H978" s="25" t="s">
        <v>3366</v>
      </c>
      <c r="S978" s="25" t="s">
        <v>11935</v>
      </c>
      <c r="T978" s="25">
        <v>1037638125</v>
      </c>
      <c r="U978" s="25">
        <v>3317378</v>
      </c>
      <c r="V978" s="55" t="s">
        <v>13804</v>
      </c>
      <c r="W978" s="25" t="s">
        <v>80</v>
      </c>
      <c r="X978" s="25">
        <v>36</v>
      </c>
      <c r="Z978" s="25" t="s">
        <v>3362</v>
      </c>
      <c r="AA978" s="25">
        <v>22</v>
      </c>
      <c r="AC978" s="25">
        <v>4</v>
      </c>
      <c r="AF978" s="25" t="s">
        <v>13805</v>
      </c>
      <c r="AG978" s="25" t="s">
        <v>11935</v>
      </c>
      <c r="AH978" s="25">
        <v>42985466</v>
      </c>
      <c r="AI978" s="25">
        <v>3128348312</v>
      </c>
      <c r="AJ978" s="25" t="s">
        <v>419</v>
      </c>
      <c r="AO978" s="25">
        <v>10</v>
      </c>
      <c r="AP978" s="34">
        <v>42690</v>
      </c>
      <c r="AQ978" s="34">
        <v>42657</v>
      </c>
      <c r="AT978" s="25" t="s">
        <v>13149</v>
      </c>
    </row>
    <row r="979" spans="1:49">
      <c r="A979" s="25" t="s">
        <v>13806</v>
      </c>
      <c r="B979" s="25">
        <v>423530</v>
      </c>
      <c r="C979" s="25" t="s">
        <v>87</v>
      </c>
      <c r="G979" s="25" t="s">
        <v>13744</v>
      </c>
      <c r="H979" s="25" t="s">
        <v>3366</v>
      </c>
      <c r="S979" s="25" t="s">
        <v>10658</v>
      </c>
      <c r="V979" s="55" t="s">
        <v>13807</v>
      </c>
      <c r="W979" s="25" t="s">
        <v>63</v>
      </c>
      <c r="X979" s="25">
        <v>24</v>
      </c>
      <c r="Y979" s="25" t="s">
        <v>12765</v>
      </c>
      <c r="AA979" s="25">
        <v>34</v>
      </c>
      <c r="AB979" s="25" t="s">
        <v>12987</v>
      </c>
      <c r="AC979" s="25">
        <v>29</v>
      </c>
      <c r="AD979" s="25" t="s">
        <v>3362</v>
      </c>
      <c r="AG979" s="25" t="s">
        <v>13808</v>
      </c>
      <c r="AJ979" s="25" t="s">
        <v>635</v>
      </c>
      <c r="AO979" s="25">
        <v>3</v>
      </c>
      <c r="AP979" s="34">
        <v>42690</v>
      </c>
      <c r="AQ979" s="34">
        <v>42644</v>
      </c>
      <c r="AT979" s="25" t="s">
        <v>13149</v>
      </c>
    </row>
    <row r="980" spans="1:49">
      <c r="A980" s="25" t="s">
        <v>13809</v>
      </c>
      <c r="B980" s="25">
        <v>423247</v>
      </c>
      <c r="C980" s="25" t="s">
        <v>87</v>
      </c>
      <c r="G980" s="25" t="s">
        <v>13810</v>
      </c>
      <c r="H980" s="25" t="s">
        <v>3366</v>
      </c>
      <c r="S980" s="25" t="s">
        <v>10636</v>
      </c>
      <c r="V980" s="55" t="s">
        <v>13724</v>
      </c>
      <c r="W980" s="25" t="s">
        <v>146</v>
      </c>
      <c r="X980" s="25">
        <v>34</v>
      </c>
      <c r="Z980" s="25" t="s">
        <v>3362</v>
      </c>
      <c r="AA980" s="25">
        <v>31</v>
      </c>
      <c r="AB980" s="25" t="s">
        <v>3726</v>
      </c>
      <c r="AC980" s="25">
        <v>2</v>
      </c>
      <c r="AG980" s="25" t="s">
        <v>13811</v>
      </c>
      <c r="AJ980" s="25" t="s">
        <v>496</v>
      </c>
      <c r="AO980" s="25">
        <v>9</v>
      </c>
      <c r="AP980" s="34">
        <v>42690</v>
      </c>
      <c r="AQ980" s="34">
        <v>42644</v>
      </c>
      <c r="AT980" s="25" t="s">
        <v>13149</v>
      </c>
    </row>
    <row r="981" spans="1:49">
      <c r="A981" s="25" t="s">
        <v>13812</v>
      </c>
      <c r="B981" s="25">
        <v>421115</v>
      </c>
      <c r="C981" s="25" t="s">
        <v>3686</v>
      </c>
      <c r="G981" s="25" t="s">
        <v>13813</v>
      </c>
      <c r="H981" s="25" t="s">
        <v>3366</v>
      </c>
      <c r="S981" s="25" t="s">
        <v>8550</v>
      </c>
      <c r="V981" s="55" t="s">
        <v>13814</v>
      </c>
      <c r="W981" s="25" t="s">
        <v>63</v>
      </c>
      <c r="X981" s="25">
        <v>25</v>
      </c>
      <c r="Y981" s="25" t="s">
        <v>3354</v>
      </c>
      <c r="AA981" s="25">
        <v>38</v>
      </c>
      <c r="AB981" s="25" t="s">
        <v>12834</v>
      </c>
      <c r="AC981" s="25">
        <v>15</v>
      </c>
      <c r="AD981" s="25" t="s">
        <v>3362</v>
      </c>
      <c r="AG981" s="25" t="s">
        <v>13815</v>
      </c>
      <c r="AH981" s="25" t="s">
        <v>10307</v>
      </c>
      <c r="AI981" s="25">
        <v>3666014</v>
      </c>
      <c r="AJ981" s="25" t="s">
        <v>454</v>
      </c>
      <c r="AO981" s="25">
        <v>6</v>
      </c>
      <c r="AP981" s="34">
        <v>42690</v>
      </c>
      <c r="AQ981" s="34">
        <v>42642</v>
      </c>
      <c r="AT981" s="25" t="s">
        <v>13149</v>
      </c>
    </row>
    <row r="982" spans="1:49">
      <c r="A982" s="25" t="s">
        <v>13816</v>
      </c>
      <c r="B982" s="25">
        <v>422746</v>
      </c>
      <c r="C982" s="25" t="s">
        <v>125</v>
      </c>
      <c r="G982" s="25" t="s">
        <v>13817</v>
      </c>
      <c r="S982" s="25" t="s">
        <v>12259</v>
      </c>
      <c r="V982" s="55" t="s">
        <v>4150</v>
      </c>
      <c r="AF982" s="25" t="s">
        <v>13818</v>
      </c>
      <c r="AG982" s="25" t="s">
        <v>13819</v>
      </c>
      <c r="AJ982" s="25" t="s">
        <v>449</v>
      </c>
      <c r="AO982" s="25">
        <v>3</v>
      </c>
      <c r="AP982" s="34">
        <v>42690</v>
      </c>
      <c r="AQ982" s="34">
        <v>42653</v>
      </c>
      <c r="AT982" s="25" t="s">
        <v>13149</v>
      </c>
    </row>
    <row r="983" spans="1:49">
      <c r="A983" s="25" t="s">
        <v>13820</v>
      </c>
      <c r="B983" s="25">
        <v>421501</v>
      </c>
      <c r="C983" s="25" t="s">
        <v>3591</v>
      </c>
      <c r="G983" s="25" t="s">
        <v>13821</v>
      </c>
      <c r="H983" s="25" t="s">
        <v>3870</v>
      </c>
      <c r="V983" s="55" t="s">
        <v>13822</v>
      </c>
      <c r="AF983" s="25" t="s">
        <v>13823</v>
      </c>
      <c r="AG983" s="25" t="str">
        <f t="shared" ref="AG983:AG1045" si="30">CONCATENATE(W983," ",X983," ",Y983," ",Z983," ",AA983," ",AB983," ",AC983," ",AD983," ",AE983," ",AF983)</f>
        <v xml:space="preserve">         los lotes</v>
      </c>
      <c r="AH983" s="25" t="s">
        <v>61</v>
      </c>
      <c r="AI983" s="25" t="s">
        <v>61</v>
      </c>
      <c r="AJ983" s="25" t="s">
        <v>91</v>
      </c>
      <c r="AK983" s="25" t="s">
        <v>91</v>
      </c>
      <c r="AO983" s="25">
        <v>12</v>
      </c>
      <c r="AP983" s="34">
        <v>42690</v>
      </c>
      <c r="AQ983" s="34">
        <v>42653</v>
      </c>
      <c r="AT983" s="25" t="s">
        <v>15</v>
      </c>
    </row>
    <row r="984" spans="1:49">
      <c r="A984" s="25" t="s">
        <v>13824</v>
      </c>
      <c r="B984" s="25">
        <v>422656</v>
      </c>
      <c r="C984" s="25" t="s">
        <v>3591</v>
      </c>
      <c r="G984" s="25" t="s">
        <v>13825</v>
      </c>
      <c r="H984" s="25" t="s">
        <v>3870</v>
      </c>
      <c r="V984" s="55" t="s">
        <v>13826</v>
      </c>
      <c r="W984" s="25" t="s">
        <v>63</v>
      </c>
      <c r="X984" s="25">
        <v>34</v>
      </c>
      <c r="AA984" s="25">
        <v>39</v>
      </c>
      <c r="AC984" s="25">
        <v>7</v>
      </c>
      <c r="AD984" s="25" t="s">
        <v>66</v>
      </c>
      <c r="AF984" s="25" t="s">
        <v>13827</v>
      </c>
      <c r="AG984" s="25" t="str">
        <f t="shared" si="30"/>
        <v>KR 34   39  7 SUR  Int. 202</v>
      </c>
      <c r="AH984" s="25" t="s">
        <v>61</v>
      </c>
      <c r="AI984" s="25" t="s">
        <v>61</v>
      </c>
      <c r="AJ984" s="25" t="s">
        <v>211</v>
      </c>
      <c r="AO984" s="25">
        <v>9</v>
      </c>
      <c r="AP984" s="34">
        <v>42690</v>
      </c>
      <c r="AQ984" s="34">
        <v>42661</v>
      </c>
      <c r="AT984" s="25" t="s">
        <v>15</v>
      </c>
    </row>
    <row r="985" spans="1:49">
      <c r="A985" s="25" t="s">
        <v>13828</v>
      </c>
      <c r="B985" s="25" t="s">
        <v>13829</v>
      </c>
      <c r="C985" s="25" t="s">
        <v>125</v>
      </c>
      <c r="G985" s="25" t="s">
        <v>13830</v>
      </c>
      <c r="H985" s="25" t="s">
        <v>3366</v>
      </c>
      <c r="V985" s="55" t="s">
        <v>13831</v>
      </c>
      <c r="W985" s="25" t="s">
        <v>63</v>
      </c>
      <c r="X985" s="25">
        <v>27</v>
      </c>
      <c r="Y985" s="25" t="s">
        <v>170</v>
      </c>
      <c r="AA985" s="25">
        <v>27</v>
      </c>
      <c r="AC985" s="25">
        <v>6</v>
      </c>
      <c r="AD985" s="25" t="s">
        <v>66</v>
      </c>
      <c r="AG985" s="25" t="str">
        <f t="shared" si="30"/>
        <v xml:space="preserve">KR 27 D  27  6 SUR  </v>
      </c>
      <c r="AH985" s="25" t="s">
        <v>61</v>
      </c>
      <c r="AI985" s="25" t="s">
        <v>61</v>
      </c>
      <c r="AJ985" s="25" t="s">
        <v>99</v>
      </c>
      <c r="AO985" s="25">
        <v>4</v>
      </c>
      <c r="AP985" s="34">
        <v>42692</v>
      </c>
      <c r="AQ985" s="43" t="s">
        <v>13832</v>
      </c>
      <c r="AS985" s="25" t="s">
        <v>806</v>
      </c>
      <c r="AT985" s="25" t="s">
        <v>15</v>
      </c>
      <c r="AV985" s="38">
        <v>42943</v>
      </c>
      <c r="AW985" s="37" t="s">
        <v>263</v>
      </c>
    </row>
    <row r="986" spans="1:49">
      <c r="A986" s="25" t="s">
        <v>13833</v>
      </c>
      <c r="B986" s="25">
        <v>156079</v>
      </c>
      <c r="C986" s="25" t="s">
        <v>3591</v>
      </c>
      <c r="G986" s="25" t="s">
        <v>13834</v>
      </c>
      <c r="H986" s="25" t="s">
        <v>13835</v>
      </c>
      <c r="V986" s="55" t="s">
        <v>13836</v>
      </c>
      <c r="W986" s="25" t="s">
        <v>80</v>
      </c>
      <c r="X986" s="25">
        <v>43</v>
      </c>
      <c r="Z986" s="25" t="s">
        <v>3362</v>
      </c>
      <c r="AA986" s="25">
        <v>46</v>
      </c>
      <c r="AB986" s="25" t="s">
        <v>83</v>
      </c>
      <c r="AC986" s="25">
        <v>46</v>
      </c>
      <c r="AG986" s="25" t="str">
        <f t="shared" si="30"/>
        <v xml:space="preserve">CL 43  sur 46 A 46   </v>
      </c>
      <c r="AH986" s="25">
        <v>1037664407</v>
      </c>
      <c r="AI986" s="25">
        <v>3168705749</v>
      </c>
      <c r="AJ986" s="25" t="s">
        <v>67</v>
      </c>
      <c r="AO986" s="25">
        <v>7</v>
      </c>
      <c r="AP986" s="34">
        <v>42692</v>
      </c>
      <c r="AQ986" s="34">
        <v>42686</v>
      </c>
      <c r="AT986" s="25" t="s">
        <v>15</v>
      </c>
    </row>
    <row r="987" spans="1:49">
      <c r="A987" s="25" t="s">
        <v>13837</v>
      </c>
      <c r="B987" s="25" t="s">
        <v>13838</v>
      </c>
      <c r="C987" s="25" t="s">
        <v>125</v>
      </c>
      <c r="G987" s="25" t="s">
        <v>13839</v>
      </c>
      <c r="H987" s="25" t="s">
        <v>3366</v>
      </c>
      <c r="V987" s="55" t="s">
        <v>13840</v>
      </c>
      <c r="W987" s="25" t="s">
        <v>80</v>
      </c>
      <c r="X987" s="25">
        <v>27</v>
      </c>
      <c r="Z987" s="25" t="s">
        <v>66</v>
      </c>
      <c r="AA987" s="25">
        <v>27</v>
      </c>
      <c r="AC987" s="25">
        <v>92</v>
      </c>
      <c r="AG987" s="25" t="str">
        <f t="shared" si="30"/>
        <v xml:space="preserve">CL 27  SUR 27  92   </v>
      </c>
      <c r="AH987" s="25" t="s">
        <v>13841</v>
      </c>
      <c r="AI987" s="25">
        <v>3104991535</v>
      </c>
      <c r="AJ987" s="25" t="s">
        <v>99</v>
      </c>
      <c r="AO987" s="25">
        <v>4</v>
      </c>
      <c r="AP987" s="34">
        <v>42692</v>
      </c>
      <c r="AQ987" s="34">
        <v>42710</v>
      </c>
      <c r="AT987" s="25" t="s">
        <v>15</v>
      </c>
    </row>
    <row r="988" spans="1:49">
      <c r="A988" s="25" t="s">
        <v>13842</v>
      </c>
      <c r="B988" s="25">
        <v>430908</v>
      </c>
      <c r="C988" s="25" t="s">
        <v>125</v>
      </c>
      <c r="G988" s="25" t="s">
        <v>13843</v>
      </c>
      <c r="H988" s="25" t="s">
        <v>3366</v>
      </c>
      <c r="V988" s="55" t="s">
        <v>13844</v>
      </c>
      <c r="W988" s="25" t="s">
        <v>63</v>
      </c>
      <c r="X988" s="25">
        <v>42</v>
      </c>
      <c r="Y988" s="25" t="s">
        <v>104</v>
      </c>
      <c r="AA988" s="25">
        <v>25</v>
      </c>
      <c r="AC988" s="25">
        <v>134</v>
      </c>
      <c r="AD988" s="25" t="s">
        <v>66</v>
      </c>
      <c r="AG988" s="25" t="str">
        <f t="shared" si="30"/>
        <v xml:space="preserve">KR 42 B  25  134 SUR  </v>
      </c>
      <c r="AH988" s="25" t="s">
        <v>13845</v>
      </c>
      <c r="AI988" s="25">
        <v>3143501789</v>
      </c>
      <c r="AJ988" s="25" t="s">
        <v>153</v>
      </c>
      <c r="AO988" s="25">
        <v>3</v>
      </c>
      <c r="AP988" s="34">
        <v>42692</v>
      </c>
      <c r="AQ988" s="34">
        <v>42486</v>
      </c>
      <c r="AT988" s="25" t="s">
        <v>15</v>
      </c>
    </row>
    <row r="989" spans="1:49">
      <c r="A989" s="25" t="s">
        <v>13846</v>
      </c>
      <c r="B989" s="25">
        <v>430910</v>
      </c>
      <c r="C989" s="25" t="s">
        <v>125</v>
      </c>
      <c r="G989" s="25" t="s">
        <v>13847</v>
      </c>
      <c r="H989" s="25" t="s">
        <v>3366</v>
      </c>
      <c r="V989" s="55" t="s">
        <v>13848</v>
      </c>
      <c r="W989" s="25" t="s">
        <v>80</v>
      </c>
      <c r="X989" s="25">
        <v>23</v>
      </c>
      <c r="Z989" s="25" t="s">
        <v>66</v>
      </c>
      <c r="AA989" s="25">
        <v>42</v>
      </c>
      <c r="AB989" s="25" t="s">
        <v>104</v>
      </c>
      <c r="AC989" s="25">
        <v>66</v>
      </c>
      <c r="AG989" s="25" t="str">
        <f t="shared" si="30"/>
        <v xml:space="preserve">CL 23  SUR 42 B 66   </v>
      </c>
      <c r="AH989" s="25" t="s">
        <v>13849</v>
      </c>
      <c r="AI989" s="25">
        <v>2709114</v>
      </c>
      <c r="AJ989" s="25" t="s">
        <v>374</v>
      </c>
      <c r="AO989" s="25">
        <v>4</v>
      </c>
      <c r="AP989" s="34">
        <v>42692</v>
      </c>
      <c r="AQ989" s="34">
        <v>42690</v>
      </c>
      <c r="AT989" s="25" t="s">
        <v>15</v>
      </c>
    </row>
    <row r="990" spans="1:49">
      <c r="A990" s="25" t="s">
        <v>13850</v>
      </c>
      <c r="B990" s="25">
        <v>430914</v>
      </c>
      <c r="C990" s="25" t="s">
        <v>125</v>
      </c>
      <c r="G990" s="25" t="s">
        <v>13839</v>
      </c>
      <c r="H990" s="25" t="s">
        <v>3366</v>
      </c>
      <c r="V990" s="55" t="s">
        <v>13851</v>
      </c>
      <c r="W990" s="25" t="s">
        <v>80</v>
      </c>
      <c r="X990" s="25">
        <v>27</v>
      </c>
      <c r="Y990" s="25" t="s">
        <v>104</v>
      </c>
      <c r="Z990" s="25" t="s">
        <v>66</v>
      </c>
      <c r="AA990" s="25">
        <v>27</v>
      </c>
      <c r="AC990" s="25">
        <v>92</v>
      </c>
      <c r="AG990" s="25" t="str">
        <f t="shared" si="30"/>
        <v xml:space="preserve">CL 27 B SUR 27  92   </v>
      </c>
      <c r="AH990" s="25" t="s">
        <v>13852</v>
      </c>
      <c r="AI990" s="25">
        <v>3363635</v>
      </c>
      <c r="AJ990" s="25" t="s">
        <v>99</v>
      </c>
      <c r="AO990" s="25">
        <v>4</v>
      </c>
      <c r="AP990" s="34">
        <v>42692</v>
      </c>
      <c r="AQ990" s="34">
        <v>42689</v>
      </c>
      <c r="AT990" s="25" t="s">
        <v>15</v>
      </c>
    </row>
    <row r="991" spans="1:49">
      <c r="A991" s="25" t="s">
        <v>13853</v>
      </c>
      <c r="B991" s="25">
        <v>430912</v>
      </c>
      <c r="C991" s="25" t="s">
        <v>125</v>
      </c>
      <c r="G991" s="25" t="s">
        <v>13847</v>
      </c>
      <c r="H991" s="25" t="s">
        <v>3366</v>
      </c>
      <c r="V991" s="55" t="s">
        <v>13854</v>
      </c>
      <c r="W991" s="25" t="s">
        <v>63</v>
      </c>
      <c r="X991" s="25">
        <v>27</v>
      </c>
      <c r="AA991" s="25">
        <v>23</v>
      </c>
      <c r="AC991" s="25">
        <v>205</v>
      </c>
      <c r="AD991" s="25" t="s">
        <v>66</v>
      </c>
      <c r="AG991" s="25" t="str">
        <f t="shared" si="30"/>
        <v xml:space="preserve">KR 27   23  205 SUR  </v>
      </c>
      <c r="AI991" s="25">
        <v>3137632768</v>
      </c>
      <c r="AJ991" s="25" t="s">
        <v>99</v>
      </c>
      <c r="AO991" s="25">
        <v>4</v>
      </c>
      <c r="AP991" s="34">
        <v>42692</v>
      </c>
      <c r="AQ991" s="34">
        <v>42689</v>
      </c>
      <c r="AT991" s="25" t="s">
        <v>15</v>
      </c>
    </row>
    <row r="992" spans="1:49">
      <c r="A992" s="25" t="s">
        <v>13855</v>
      </c>
      <c r="B992" s="25">
        <v>430907</v>
      </c>
      <c r="C992" s="25" t="s">
        <v>3686</v>
      </c>
      <c r="D992" s="25" t="s">
        <v>101</v>
      </c>
      <c r="E992" s="25">
        <v>5</v>
      </c>
      <c r="G992" s="25" t="s">
        <v>13856</v>
      </c>
      <c r="H992" s="25" t="s">
        <v>3366</v>
      </c>
      <c r="V992" s="55" t="s">
        <v>13857</v>
      </c>
      <c r="W992" s="25" t="s">
        <v>63</v>
      </c>
      <c r="X992" s="25">
        <v>43</v>
      </c>
      <c r="AA992" s="25">
        <v>35</v>
      </c>
      <c r="AC992" s="25">
        <v>12</v>
      </c>
      <c r="AG992" s="25" t="str">
        <f t="shared" si="30"/>
        <v xml:space="preserve">KR 43   35  12   </v>
      </c>
      <c r="AH992" s="25">
        <v>40176197</v>
      </c>
      <c r="AI992" s="25">
        <v>3314833</v>
      </c>
      <c r="AJ992" s="25" t="s">
        <v>147</v>
      </c>
      <c r="AO992" s="25">
        <v>9</v>
      </c>
      <c r="AP992" s="34">
        <v>42692</v>
      </c>
      <c r="AQ992" s="34">
        <v>42690</v>
      </c>
      <c r="AT992" s="25" t="s">
        <v>15</v>
      </c>
    </row>
    <row r="993" spans="1:48">
      <c r="A993" s="25" t="s">
        <v>13858</v>
      </c>
      <c r="B993" s="25" t="s">
        <v>13859</v>
      </c>
      <c r="C993" s="25" t="s">
        <v>94</v>
      </c>
      <c r="G993" s="25" t="s">
        <v>13860</v>
      </c>
      <c r="H993" s="25" t="s">
        <v>13861</v>
      </c>
      <c r="T993" s="25">
        <v>43500506</v>
      </c>
      <c r="U993" s="25">
        <v>3002131922</v>
      </c>
      <c r="V993" s="55" t="s">
        <v>13862</v>
      </c>
      <c r="W993" s="25" t="s">
        <v>80</v>
      </c>
      <c r="X993" s="25">
        <v>36</v>
      </c>
      <c r="Y993" s="25" t="s">
        <v>170</v>
      </c>
      <c r="Z993" s="25" t="s">
        <v>66</v>
      </c>
      <c r="AA993" s="25">
        <v>27</v>
      </c>
      <c r="AC993" s="25">
        <v>151</v>
      </c>
      <c r="AF993" s="25" t="s">
        <v>13863</v>
      </c>
      <c r="AG993" s="25" t="str">
        <f t="shared" si="30"/>
        <v>CL 36 D SUR 27  151   Biocity sector City Plaza</v>
      </c>
      <c r="AJ993" s="25" t="s">
        <v>311</v>
      </c>
      <c r="AO993" s="25">
        <v>5</v>
      </c>
      <c r="AP993" s="34">
        <v>42692</v>
      </c>
      <c r="AQ993" s="34">
        <v>42416</v>
      </c>
      <c r="AT993" s="25" t="s">
        <v>15</v>
      </c>
      <c r="AU993" s="25" t="s">
        <v>13864</v>
      </c>
    </row>
    <row r="994" spans="1:48">
      <c r="A994" s="25" t="s">
        <v>13865</v>
      </c>
      <c r="B994" s="25">
        <v>427874</v>
      </c>
      <c r="C994" s="25" t="s">
        <v>87</v>
      </c>
      <c r="G994" s="25" t="s">
        <v>13866</v>
      </c>
      <c r="H994" s="25" t="s">
        <v>3366</v>
      </c>
      <c r="V994" s="55" t="s">
        <v>13867</v>
      </c>
      <c r="W994" s="25" t="s">
        <v>63</v>
      </c>
      <c r="X994" s="25">
        <v>47</v>
      </c>
      <c r="Y994" s="25" t="s">
        <v>72</v>
      </c>
      <c r="AA994" s="25">
        <v>82</v>
      </c>
      <c r="AC994" s="25">
        <v>4</v>
      </c>
      <c r="AD994" s="25" t="s">
        <v>66</v>
      </c>
      <c r="AG994" s="25" t="str">
        <f t="shared" si="30"/>
        <v xml:space="preserve">KR 47 F  82  4 SUR  </v>
      </c>
      <c r="AH994" s="25" t="s">
        <v>13868</v>
      </c>
      <c r="AI994" s="25">
        <v>3013912</v>
      </c>
      <c r="AJ994" s="25" t="s">
        <v>3675</v>
      </c>
      <c r="AO994" s="25">
        <v>6</v>
      </c>
      <c r="AP994" s="34">
        <v>42692</v>
      </c>
      <c r="AQ994" s="34">
        <v>42675</v>
      </c>
      <c r="AT994" s="25" t="s">
        <v>15</v>
      </c>
    </row>
    <row r="995" spans="1:48">
      <c r="A995" s="25" t="s">
        <v>13869</v>
      </c>
      <c r="B995" s="25">
        <v>431266</v>
      </c>
      <c r="C995" s="25" t="s">
        <v>125</v>
      </c>
      <c r="G995" s="25" t="s">
        <v>13843</v>
      </c>
      <c r="H995" s="25" t="s">
        <v>3366</v>
      </c>
      <c r="V995" s="55" t="s">
        <v>13870</v>
      </c>
      <c r="W995" s="25" t="s">
        <v>289</v>
      </c>
      <c r="X995" s="25">
        <v>29</v>
      </c>
      <c r="AA995" s="25">
        <v>35</v>
      </c>
      <c r="AF995" s="25" t="s">
        <v>13871</v>
      </c>
      <c r="AG995" s="25" t="str">
        <f t="shared" si="30"/>
        <v>DG 29   35     frente al CAI las cometas</v>
      </c>
      <c r="AI995" s="25">
        <v>3103959619</v>
      </c>
      <c r="AJ995" s="25" t="s">
        <v>311</v>
      </c>
      <c r="AO995" s="25">
        <v>5</v>
      </c>
      <c r="AP995" s="34">
        <v>42692</v>
      </c>
      <c r="AQ995" s="34">
        <v>42691</v>
      </c>
      <c r="AT995" s="25" t="s">
        <v>15</v>
      </c>
    </row>
    <row r="996" spans="1:48">
      <c r="A996" s="25" t="s">
        <v>13872</v>
      </c>
      <c r="B996" s="25">
        <v>431308</v>
      </c>
      <c r="C996" s="25" t="s">
        <v>3538</v>
      </c>
      <c r="G996" s="25" t="s">
        <v>13873</v>
      </c>
      <c r="H996" s="25" t="s">
        <v>3366</v>
      </c>
      <c r="V996" s="55" t="s">
        <v>13874</v>
      </c>
      <c r="AF996" s="25" t="s">
        <v>13875</v>
      </c>
      <c r="AG996" s="25" t="str">
        <f t="shared" si="30"/>
        <v xml:space="preserve">         Predio 028</v>
      </c>
      <c r="AH996" s="25" t="s">
        <v>61</v>
      </c>
      <c r="AI996" s="25" t="s">
        <v>61</v>
      </c>
      <c r="AJ996" s="25" t="s">
        <v>347</v>
      </c>
      <c r="AO996" s="25">
        <v>10</v>
      </c>
      <c r="AP996" s="34">
        <v>42692</v>
      </c>
      <c r="AQ996" s="34">
        <v>42678</v>
      </c>
      <c r="AT996" s="25" t="s">
        <v>13149</v>
      </c>
    </row>
    <row r="997" spans="1:48">
      <c r="A997" s="25" t="s">
        <v>13876</v>
      </c>
      <c r="B997" s="25" t="s">
        <v>13877</v>
      </c>
      <c r="D997" s="25" t="s">
        <v>3934</v>
      </c>
      <c r="G997" s="25" t="s">
        <v>13878</v>
      </c>
      <c r="H997" s="25" t="s">
        <v>3366</v>
      </c>
      <c r="T997" s="25" t="s">
        <v>12507</v>
      </c>
      <c r="U997" s="25" t="s">
        <v>12507</v>
      </c>
      <c r="V997" s="55" t="s">
        <v>13879</v>
      </c>
      <c r="W997" s="25" t="s">
        <v>80</v>
      </c>
      <c r="X997" s="25">
        <v>45</v>
      </c>
      <c r="Y997" s="25" t="s">
        <v>83</v>
      </c>
      <c r="Z997" s="25" t="s">
        <v>66</v>
      </c>
      <c r="AA997" s="25">
        <v>39</v>
      </c>
      <c r="AC997" s="25">
        <v>22</v>
      </c>
      <c r="AG997" s="25" t="str">
        <f t="shared" si="30"/>
        <v xml:space="preserve">CL 45 A SUR 39  22   </v>
      </c>
      <c r="AH997" s="25" t="s">
        <v>13880</v>
      </c>
      <c r="AI997" s="25">
        <v>3112424</v>
      </c>
      <c r="AJ997" s="25" t="s">
        <v>959</v>
      </c>
      <c r="AO997" s="25">
        <v>7</v>
      </c>
      <c r="AP997" s="34">
        <v>42693</v>
      </c>
      <c r="AQ997" s="34">
        <v>42689</v>
      </c>
      <c r="AT997" s="25" t="s">
        <v>15</v>
      </c>
    </row>
    <row r="998" spans="1:48">
      <c r="A998" s="25" t="s">
        <v>13881</v>
      </c>
      <c r="B998" s="25">
        <v>431265</v>
      </c>
      <c r="C998" s="25" t="s">
        <v>3591</v>
      </c>
      <c r="G998" s="25" t="s">
        <v>13882</v>
      </c>
      <c r="H998" s="25" t="s">
        <v>3366</v>
      </c>
      <c r="V998" s="55" t="s">
        <v>13883</v>
      </c>
      <c r="AF998" s="25" t="s">
        <v>13884</v>
      </c>
      <c r="AG998" s="25" t="str">
        <f t="shared" si="30"/>
        <v xml:space="preserve">         vereda Arenales</v>
      </c>
      <c r="AH998" s="25" t="s">
        <v>61</v>
      </c>
      <c r="AI998" s="25">
        <v>4445617</v>
      </c>
      <c r="AJ998" s="25" t="s">
        <v>191</v>
      </c>
      <c r="AO998" s="25">
        <v>11</v>
      </c>
      <c r="AP998" s="34">
        <v>42695</v>
      </c>
      <c r="AQ998" s="34">
        <v>42703</v>
      </c>
      <c r="AT998" s="25" t="s">
        <v>13149</v>
      </c>
    </row>
    <row r="999" spans="1:48">
      <c r="A999" s="25" t="s">
        <v>13885</v>
      </c>
      <c r="B999" s="25">
        <v>429983</v>
      </c>
      <c r="C999" s="25" t="s">
        <v>94</v>
      </c>
      <c r="G999" s="25" t="s">
        <v>13886</v>
      </c>
      <c r="H999" s="25" t="s">
        <v>13887</v>
      </c>
      <c r="R999" s="25" t="s">
        <v>13888</v>
      </c>
      <c r="S999" s="25" t="str">
        <f t="shared" ref="S999:S1030" si="31">CONCATENATE(I999," ",J999," ",K999," ",L999," ",M999," ",N999," ",O999," ",P999," ",Q999," ",R999)</f>
        <v xml:space="preserve">         Vereda la Esperanza</v>
      </c>
      <c r="T999" s="25">
        <v>21954349</v>
      </c>
      <c r="U999" s="25">
        <v>3206316620</v>
      </c>
      <c r="V999" s="55" t="s">
        <v>13889</v>
      </c>
      <c r="AF999" s="25" t="s">
        <v>13890</v>
      </c>
      <c r="AG999" s="25" t="str">
        <f t="shared" si="30"/>
        <v xml:space="preserve">         Vereda la Esperanza </v>
      </c>
      <c r="AH999" s="25" t="s">
        <v>12093</v>
      </c>
      <c r="AI999" s="25" t="s">
        <v>61</v>
      </c>
      <c r="AJ999" s="25" t="s">
        <v>91</v>
      </c>
      <c r="AO999" s="25">
        <v>12</v>
      </c>
      <c r="AP999" s="34">
        <v>42695</v>
      </c>
      <c r="AQ999" s="34">
        <v>42709</v>
      </c>
      <c r="AS999" s="25" t="s">
        <v>815</v>
      </c>
      <c r="AT999" s="25" t="s">
        <v>13149</v>
      </c>
      <c r="AV999" s="37" t="s">
        <v>11754</v>
      </c>
    </row>
    <row r="1000" spans="1:48">
      <c r="A1000" s="25" t="s">
        <v>13891</v>
      </c>
      <c r="B1000" s="25">
        <v>427889</v>
      </c>
      <c r="C1000" s="25" t="s">
        <v>94</v>
      </c>
      <c r="G1000" s="25" t="s">
        <v>13892</v>
      </c>
      <c r="H1000" s="25" t="s">
        <v>3366</v>
      </c>
      <c r="S1000" s="25" t="str">
        <f t="shared" si="31"/>
        <v xml:space="preserve">         </v>
      </c>
      <c r="V1000" s="55" t="s">
        <v>13893</v>
      </c>
      <c r="W1000" s="25" t="s">
        <v>80</v>
      </c>
      <c r="X1000" s="25">
        <v>37</v>
      </c>
      <c r="Y1000" s="25" t="s">
        <v>104</v>
      </c>
      <c r="Z1000" s="25" t="s">
        <v>66</v>
      </c>
      <c r="AA1000" s="25">
        <v>28</v>
      </c>
      <c r="AB1000" s="25" t="s">
        <v>81</v>
      </c>
      <c r="AC1000" s="25">
        <v>1</v>
      </c>
      <c r="AG1000" s="25" t="str">
        <f t="shared" si="30"/>
        <v xml:space="preserve">CL 37 B SUR 28 C 1   </v>
      </c>
      <c r="AH1000" s="25" t="s">
        <v>61</v>
      </c>
      <c r="AI1000" s="25" t="s">
        <v>61</v>
      </c>
      <c r="AJ1000" s="25" t="s">
        <v>276</v>
      </c>
      <c r="AO1000" s="25">
        <v>5</v>
      </c>
      <c r="AP1000" s="34">
        <v>42695</v>
      </c>
      <c r="AQ1000" s="34">
        <v>42675</v>
      </c>
      <c r="AT1000" s="25" t="s">
        <v>13149</v>
      </c>
    </row>
    <row r="1001" spans="1:48">
      <c r="A1001" s="25" t="s">
        <v>13894</v>
      </c>
      <c r="B1001" s="25">
        <v>431471</v>
      </c>
      <c r="C1001" s="25" t="s">
        <v>3686</v>
      </c>
      <c r="G1001" s="25" t="s">
        <v>13895</v>
      </c>
      <c r="H1001" s="25" t="s">
        <v>3366</v>
      </c>
      <c r="S1001" s="25" t="str">
        <f t="shared" si="31"/>
        <v xml:space="preserve">         </v>
      </c>
      <c r="V1001" s="55" t="s">
        <v>13896</v>
      </c>
      <c r="AF1001" s="25" t="s">
        <v>13897</v>
      </c>
      <c r="AG1001" s="25" t="str">
        <f t="shared" si="30"/>
        <v xml:space="preserve">         Plan Parcial la Calleja loma del chocho</v>
      </c>
      <c r="AH1001" s="25" t="s">
        <v>13898</v>
      </c>
      <c r="AI1001" s="25">
        <v>3362266</v>
      </c>
      <c r="AJ1001" s="25" t="s">
        <v>397</v>
      </c>
      <c r="AO1001" s="25">
        <v>5</v>
      </c>
      <c r="AP1001" s="34">
        <v>42695</v>
      </c>
      <c r="AQ1001" s="34">
        <v>42691</v>
      </c>
      <c r="AT1001" s="25" t="s">
        <v>15</v>
      </c>
    </row>
    <row r="1002" spans="1:48">
      <c r="A1002" s="25" t="s">
        <v>13899</v>
      </c>
      <c r="B1002" s="25">
        <v>431265</v>
      </c>
      <c r="D1002" s="25" t="s">
        <v>58</v>
      </c>
      <c r="G1002" s="25" t="s">
        <v>13900</v>
      </c>
      <c r="H1002" s="25" t="s">
        <v>3366</v>
      </c>
      <c r="S1002" s="25" t="str">
        <f t="shared" si="31"/>
        <v xml:space="preserve">         </v>
      </c>
      <c r="V1002" s="55" t="s">
        <v>13901</v>
      </c>
      <c r="W1002" s="25" t="s">
        <v>289</v>
      </c>
      <c r="X1002" s="25">
        <v>30</v>
      </c>
      <c r="AA1002" s="25">
        <v>35</v>
      </c>
      <c r="AB1002" s="25" t="s">
        <v>104</v>
      </c>
      <c r="AC1002" s="25">
        <v>40</v>
      </c>
      <c r="AD1002" s="25" t="s">
        <v>66</v>
      </c>
      <c r="AG1002" s="25" t="str">
        <f t="shared" si="30"/>
        <v xml:space="preserve">DG 30   35 B 40 SUR  </v>
      </c>
      <c r="AI1002" s="25" t="s">
        <v>13902</v>
      </c>
      <c r="AJ1002" s="25" t="s">
        <v>262</v>
      </c>
      <c r="AO1002" s="25">
        <v>3</v>
      </c>
      <c r="AP1002" s="34">
        <v>42695</v>
      </c>
      <c r="AQ1002" s="34">
        <v>42691</v>
      </c>
      <c r="AT1002" s="25" t="s">
        <v>15</v>
      </c>
    </row>
    <row r="1003" spans="1:48">
      <c r="A1003" s="25" t="s">
        <v>13903</v>
      </c>
      <c r="B1003" s="25">
        <v>431430</v>
      </c>
      <c r="C1003" s="25" t="s">
        <v>3538</v>
      </c>
      <c r="D1003" s="25" t="s">
        <v>286</v>
      </c>
      <c r="G1003" s="25" t="s">
        <v>13904</v>
      </c>
      <c r="H1003" s="25" t="s">
        <v>273</v>
      </c>
      <c r="S1003" s="25" t="str">
        <f t="shared" si="31"/>
        <v xml:space="preserve">         </v>
      </c>
      <c r="V1003" s="55" t="s">
        <v>13905</v>
      </c>
      <c r="AF1003" s="25" t="s">
        <v>13906</v>
      </c>
      <c r="AG1003" s="25" t="str">
        <f t="shared" si="30"/>
        <v xml:space="preserve">         Vereda Arenales (Donde llegan los buses por la carretera hacia el hoyo - cerca a la casa de Don Hugo)</v>
      </c>
      <c r="AH1003" s="25" t="s">
        <v>61</v>
      </c>
      <c r="AI1003" s="25" t="s">
        <v>61</v>
      </c>
      <c r="AJ1003" s="25" t="s">
        <v>191</v>
      </c>
      <c r="AK1003" s="25" t="s">
        <v>191</v>
      </c>
      <c r="AO1003" s="25">
        <v>11</v>
      </c>
      <c r="AP1003" s="34">
        <v>42695</v>
      </c>
      <c r="AQ1003" s="34">
        <v>42708</v>
      </c>
      <c r="AT1003" s="25" t="s">
        <v>15</v>
      </c>
    </row>
    <row r="1004" spans="1:48">
      <c r="A1004" s="25" t="s">
        <v>13907</v>
      </c>
      <c r="B1004" s="25">
        <v>432096</v>
      </c>
      <c r="C1004" s="25" t="s">
        <v>3591</v>
      </c>
      <c r="G1004" s="25" t="s">
        <v>13908</v>
      </c>
      <c r="H1004" s="25" t="s">
        <v>13909</v>
      </c>
      <c r="I1004" s="25" t="s">
        <v>63</v>
      </c>
      <c r="J1004" s="25">
        <v>24</v>
      </c>
      <c r="K1004" s="25" t="s">
        <v>81</v>
      </c>
      <c r="M1004" s="25">
        <v>40</v>
      </c>
      <c r="O1004" s="25">
        <v>90</v>
      </c>
      <c r="P1004" s="25" t="s">
        <v>66</v>
      </c>
      <c r="Q1004" s="25" t="s">
        <v>13910</v>
      </c>
      <c r="R1004" s="25" t="s">
        <v>13911</v>
      </c>
      <c r="S1004" s="25" t="str">
        <f t="shared" si="31"/>
        <v>KR 24 C  40  90 SUR torre 3 apto 404 unidad residencial santa catalina</v>
      </c>
      <c r="T1004" s="25">
        <v>1125802274</v>
      </c>
      <c r="U1004" s="41" t="s">
        <v>13912</v>
      </c>
      <c r="V1004" s="55" t="s">
        <v>4150</v>
      </c>
      <c r="W1004" s="25" t="s">
        <v>63</v>
      </c>
      <c r="X1004" s="25">
        <v>24</v>
      </c>
      <c r="Y1004" s="25" t="s">
        <v>81</v>
      </c>
      <c r="AA1004" s="25">
        <v>40</v>
      </c>
      <c r="AC1004" s="25">
        <v>90</v>
      </c>
      <c r="AD1004" s="25" t="s">
        <v>66</v>
      </c>
      <c r="AE1004" s="25" t="s">
        <v>13910</v>
      </c>
      <c r="AF1004" s="25" t="s">
        <v>13911</v>
      </c>
      <c r="AG1004" s="25" t="str">
        <f t="shared" si="30"/>
        <v>KR 24 C  40  90 SUR torre 3 apto 404 unidad residencial santa catalina</v>
      </c>
      <c r="AH1004" s="25" t="s">
        <v>61</v>
      </c>
      <c r="AI1004" s="25" t="s">
        <v>61</v>
      </c>
      <c r="AJ1004" s="25" t="s">
        <v>153</v>
      </c>
      <c r="AO1004" s="25">
        <v>3</v>
      </c>
      <c r="AP1004" s="34">
        <v>42696</v>
      </c>
      <c r="AQ1004" s="34">
        <v>42707</v>
      </c>
      <c r="AT1004" s="25" t="s">
        <v>15</v>
      </c>
    </row>
    <row r="1005" spans="1:48">
      <c r="A1005" s="25" t="s">
        <v>13913</v>
      </c>
      <c r="B1005" s="25">
        <v>431631</v>
      </c>
      <c r="C1005" s="25" t="s">
        <v>87</v>
      </c>
      <c r="G1005" s="25" t="s">
        <v>13914</v>
      </c>
      <c r="H1005" s="25" t="s">
        <v>2959</v>
      </c>
      <c r="S1005" s="25" t="s">
        <v>13915</v>
      </c>
      <c r="V1005" s="55" t="s">
        <v>13916</v>
      </c>
      <c r="AF1005" s="25" t="s">
        <v>13917</v>
      </c>
      <c r="AG1005" s="25" t="str">
        <f t="shared" si="30"/>
        <v xml:space="preserve">         via palmas km 7</v>
      </c>
      <c r="AI1005" s="25">
        <v>3144703694</v>
      </c>
      <c r="AJ1005" s="25" t="s">
        <v>91</v>
      </c>
      <c r="AK1005" s="25" t="s">
        <v>91</v>
      </c>
      <c r="AO1005" s="25">
        <v>12</v>
      </c>
      <c r="AP1005" s="34">
        <v>42696</v>
      </c>
      <c r="AQ1005" s="34">
        <v>42717</v>
      </c>
      <c r="AT1005" s="25" t="s">
        <v>15</v>
      </c>
    </row>
    <row r="1006" spans="1:48">
      <c r="A1006" s="25" t="s">
        <v>13918</v>
      </c>
      <c r="B1006" s="25">
        <v>431775</v>
      </c>
      <c r="C1006" s="25" t="s">
        <v>3591</v>
      </c>
      <c r="G1006" s="25" t="s">
        <v>13919</v>
      </c>
      <c r="H1006" s="25" t="s">
        <v>13920</v>
      </c>
      <c r="I1006" s="25" t="s">
        <v>289</v>
      </c>
      <c r="J1006" s="25">
        <v>30</v>
      </c>
      <c r="K1006" s="25" t="s">
        <v>2706</v>
      </c>
      <c r="M1006" s="25">
        <v>32</v>
      </c>
      <c r="N1006" s="25" t="s">
        <v>12834</v>
      </c>
      <c r="O1006" s="25">
        <v>48</v>
      </c>
      <c r="P1006" s="25" t="s">
        <v>3362</v>
      </c>
      <c r="Q1006" s="25" t="s">
        <v>1857</v>
      </c>
      <c r="S1006" s="25" t="str">
        <f t="shared" si="31"/>
        <v xml:space="preserve">DG 30 b  32 d 48 sur piso 2 </v>
      </c>
      <c r="T1006" s="25">
        <v>42750575</v>
      </c>
      <c r="U1006" s="25">
        <v>2707679</v>
      </c>
      <c r="V1006" s="55" t="s">
        <v>13921</v>
      </c>
      <c r="W1006" s="25" t="s">
        <v>289</v>
      </c>
      <c r="X1006" s="25">
        <v>30</v>
      </c>
      <c r="Y1006" s="25" t="s">
        <v>2706</v>
      </c>
      <c r="AA1006" s="25">
        <v>32</v>
      </c>
      <c r="AB1006" s="25" t="s">
        <v>12834</v>
      </c>
      <c r="AC1006" s="25">
        <v>48</v>
      </c>
      <c r="AD1006" s="25" t="s">
        <v>3362</v>
      </c>
      <c r="AE1006" s="25" t="s">
        <v>6046</v>
      </c>
      <c r="AG1006" s="25" t="str">
        <f t="shared" si="30"/>
        <v xml:space="preserve">DG 30 b  32 d 48 sur apt 301 </v>
      </c>
      <c r="AJ1006" s="25" t="s">
        <v>449</v>
      </c>
      <c r="AO1006" s="25">
        <v>3</v>
      </c>
      <c r="AP1006" s="34">
        <v>42696</v>
      </c>
      <c r="AQ1006" s="34">
        <v>42703</v>
      </c>
      <c r="AT1006" s="25" t="s">
        <v>15</v>
      </c>
    </row>
    <row r="1007" spans="1:48">
      <c r="A1007" s="25" t="s">
        <v>13922</v>
      </c>
      <c r="B1007" s="25">
        <v>431948</v>
      </c>
      <c r="C1007" s="25" t="s">
        <v>94</v>
      </c>
      <c r="G1007" s="25" t="s">
        <v>12533</v>
      </c>
      <c r="H1007" s="25" t="s">
        <v>13596</v>
      </c>
      <c r="I1007" s="25" t="s">
        <v>63</v>
      </c>
      <c r="J1007" s="25">
        <v>43</v>
      </c>
      <c r="K1007" s="25" t="s">
        <v>3354</v>
      </c>
      <c r="M1007" s="25">
        <v>50</v>
      </c>
      <c r="N1007" s="25" t="s">
        <v>12834</v>
      </c>
      <c r="O1007" s="25">
        <v>38</v>
      </c>
      <c r="P1007" s="25" t="s">
        <v>3362</v>
      </c>
      <c r="S1007" s="25" t="str">
        <f t="shared" si="31"/>
        <v xml:space="preserve">KR 43 a  50 d 38 sur  </v>
      </c>
      <c r="T1007" s="25">
        <v>21666853</v>
      </c>
      <c r="U1007" s="25">
        <v>2889610</v>
      </c>
      <c r="V1007" s="55" t="s">
        <v>4150</v>
      </c>
      <c r="W1007" s="25" t="s">
        <v>63</v>
      </c>
      <c r="X1007" s="25">
        <v>43</v>
      </c>
      <c r="Y1007" s="25" t="s">
        <v>3354</v>
      </c>
      <c r="AA1007" s="25">
        <v>50</v>
      </c>
      <c r="AB1007" s="25" t="s">
        <v>12834</v>
      </c>
      <c r="AC1007" s="25">
        <v>38</v>
      </c>
      <c r="AD1007" s="25" t="s">
        <v>3362</v>
      </c>
      <c r="AG1007" s="25" t="str">
        <f t="shared" si="30"/>
        <v xml:space="preserve">KR 43 a  50 d 38 sur  </v>
      </c>
      <c r="AH1007" s="25" t="s">
        <v>61</v>
      </c>
      <c r="AI1007" s="25" t="s">
        <v>61</v>
      </c>
      <c r="AJ1007" s="25" t="s">
        <v>225</v>
      </c>
      <c r="AO1007" s="25">
        <v>7</v>
      </c>
      <c r="AP1007" s="34">
        <v>42696</v>
      </c>
      <c r="AQ1007" s="34">
        <v>42701</v>
      </c>
      <c r="AT1007" s="25" t="s">
        <v>15</v>
      </c>
    </row>
    <row r="1008" spans="1:48">
      <c r="A1008" s="25" t="s">
        <v>13923</v>
      </c>
      <c r="B1008" s="25">
        <v>432081</v>
      </c>
      <c r="C1008" s="25" t="s">
        <v>87</v>
      </c>
      <c r="G1008" s="25" t="s">
        <v>3361</v>
      </c>
      <c r="H1008" s="25" t="s">
        <v>3366</v>
      </c>
      <c r="R1008" s="25" t="s">
        <v>11604</v>
      </c>
      <c r="S1008" s="25" t="s">
        <v>13924</v>
      </c>
      <c r="V1008" s="55" t="s">
        <v>13925</v>
      </c>
      <c r="AF1008" s="25" t="s">
        <v>13926</v>
      </c>
      <c r="AG1008" s="25" t="str">
        <f t="shared" si="30"/>
        <v xml:space="preserve">         supermercado mercaajuste</v>
      </c>
      <c r="AJ1008" s="25" t="s">
        <v>91</v>
      </c>
      <c r="AO1008" s="25">
        <v>12</v>
      </c>
      <c r="AP1008" s="34">
        <v>42696</v>
      </c>
      <c r="AQ1008" s="34">
        <v>42709</v>
      </c>
      <c r="AS1008" s="25" t="s">
        <v>366</v>
      </c>
      <c r="AT1008" s="25" t="s">
        <v>15</v>
      </c>
    </row>
    <row r="1009" spans="1:46">
      <c r="A1009" s="25" t="s">
        <v>13927</v>
      </c>
      <c r="B1009" s="25">
        <v>432080</v>
      </c>
      <c r="C1009" s="25" t="s">
        <v>94</v>
      </c>
      <c r="G1009" s="25" t="s">
        <v>13928</v>
      </c>
      <c r="H1009" s="25" t="s">
        <v>3366</v>
      </c>
      <c r="S1009" s="25" t="s">
        <v>13929</v>
      </c>
      <c r="V1009" s="55" t="s">
        <v>13930</v>
      </c>
      <c r="W1009" s="25" t="s">
        <v>63</v>
      </c>
      <c r="X1009" s="25">
        <v>25</v>
      </c>
      <c r="AA1009" s="25">
        <v>27</v>
      </c>
      <c r="AC1009" s="25">
        <v>46</v>
      </c>
      <c r="AD1009" s="25" t="s">
        <v>3362</v>
      </c>
      <c r="AG1009" s="25" t="str">
        <f t="shared" si="30"/>
        <v xml:space="preserve">KR 25   27  46 sur  </v>
      </c>
      <c r="AI1009" s="25">
        <v>2845690</v>
      </c>
      <c r="AJ1009" s="25" t="s">
        <v>243</v>
      </c>
      <c r="AO1009" s="25">
        <v>2</v>
      </c>
      <c r="AP1009" s="34">
        <v>42696</v>
      </c>
      <c r="AQ1009" s="34">
        <v>42707</v>
      </c>
      <c r="AT1009" s="25" t="s">
        <v>13149</v>
      </c>
    </row>
    <row r="1010" spans="1:46">
      <c r="A1010" s="25" t="s">
        <v>13931</v>
      </c>
      <c r="B1010" s="25">
        <v>432054</v>
      </c>
      <c r="C1010" s="25" t="s">
        <v>87</v>
      </c>
      <c r="G1010" s="25" t="s">
        <v>13932</v>
      </c>
      <c r="H1010" s="25" t="s">
        <v>6341</v>
      </c>
      <c r="I1010" s="25" t="s">
        <v>80</v>
      </c>
      <c r="J1010" s="25">
        <v>44</v>
      </c>
      <c r="K1010" s="25" t="s">
        <v>2706</v>
      </c>
      <c r="L1010" s="25" t="s">
        <v>3362</v>
      </c>
      <c r="M1010" s="25">
        <v>42</v>
      </c>
      <c r="N1010" s="25" t="s">
        <v>2706</v>
      </c>
      <c r="O1010" s="25">
        <v>45</v>
      </c>
      <c r="S1010" s="25" t="str">
        <f t="shared" si="31"/>
        <v xml:space="preserve">CL 44 b sur 42 b 45   </v>
      </c>
      <c r="V1010" s="55" t="s">
        <v>7892</v>
      </c>
      <c r="W1010" s="25" t="s">
        <v>80</v>
      </c>
      <c r="X1010" s="25">
        <v>44</v>
      </c>
      <c r="Y1010" s="25" t="s">
        <v>2706</v>
      </c>
      <c r="AA1010" s="25">
        <v>42</v>
      </c>
      <c r="AB1010" s="25" t="s">
        <v>2706</v>
      </c>
      <c r="AC1010" s="25">
        <v>45</v>
      </c>
      <c r="AD1010" s="25" t="s">
        <v>3362</v>
      </c>
      <c r="AG1010" s="25" t="str">
        <f t="shared" si="30"/>
        <v xml:space="preserve">CL 44 b  42 b 45 sur  </v>
      </c>
      <c r="AJ1010" s="25" t="s">
        <v>316</v>
      </c>
      <c r="AO1010" s="25">
        <v>7</v>
      </c>
      <c r="AP1010" s="34">
        <v>42696</v>
      </c>
      <c r="AQ1010" s="34">
        <v>42709</v>
      </c>
      <c r="AT1010" s="25" t="s">
        <v>13149</v>
      </c>
    </row>
    <row r="1011" spans="1:46">
      <c r="A1011" s="25" t="s">
        <v>13933</v>
      </c>
      <c r="B1011" s="25">
        <v>156450</v>
      </c>
      <c r="C1011" s="25" t="s">
        <v>3591</v>
      </c>
      <c r="G1011" s="25" t="s">
        <v>13934</v>
      </c>
      <c r="H1011" s="25" t="s">
        <v>13935</v>
      </c>
      <c r="S1011" s="25" t="s">
        <v>13936</v>
      </c>
      <c r="U1011" s="25" t="s">
        <v>13937</v>
      </c>
      <c r="V1011" s="55" t="s">
        <v>13836</v>
      </c>
      <c r="W1011" s="25" t="s">
        <v>80</v>
      </c>
      <c r="X1011" s="25">
        <v>40</v>
      </c>
      <c r="Z1011" s="25" t="s">
        <v>3362</v>
      </c>
      <c r="AA1011" s="25">
        <v>46</v>
      </c>
      <c r="AB1011" s="25" t="s">
        <v>3354</v>
      </c>
      <c r="AC1011" s="25">
        <v>56</v>
      </c>
      <c r="AG1011" s="25" t="str">
        <f t="shared" si="30"/>
        <v xml:space="preserve">CL 40  sur 46 a 56   </v>
      </c>
      <c r="AH1011" s="25">
        <v>1037664407</v>
      </c>
      <c r="AI1011" s="25">
        <v>316502049</v>
      </c>
      <c r="AJ1011" s="25" t="s">
        <v>3675</v>
      </c>
      <c r="AO1011" s="25">
        <v>6</v>
      </c>
      <c r="AP1011" s="34">
        <v>42696</v>
      </c>
      <c r="AQ1011" s="34">
        <v>42688</v>
      </c>
      <c r="AT1011" s="25" t="s">
        <v>15</v>
      </c>
    </row>
    <row r="1012" spans="1:46">
      <c r="A1012" s="25" t="s">
        <v>13938</v>
      </c>
      <c r="B1012" s="25">
        <v>430426</v>
      </c>
      <c r="C1012" s="25" t="s">
        <v>3686</v>
      </c>
      <c r="G1012" s="25" t="s">
        <v>13939</v>
      </c>
      <c r="H1012" s="25" t="s">
        <v>3366</v>
      </c>
      <c r="S1012" s="25" t="s">
        <v>13940</v>
      </c>
      <c r="V1012" s="55" t="s">
        <v>13941</v>
      </c>
      <c r="AG1012" s="25" t="s">
        <v>13942</v>
      </c>
      <c r="AH1012" s="25">
        <v>811032292</v>
      </c>
      <c r="AI1012" s="25">
        <v>4548582</v>
      </c>
      <c r="AJ1012" s="25" t="s">
        <v>347</v>
      </c>
      <c r="AO1012" s="25">
        <v>10</v>
      </c>
      <c r="AP1012" s="34">
        <v>42696</v>
      </c>
      <c r="AQ1012" s="34">
        <v>42716</v>
      </c>
      <c r="AT1012" s="25" t="s">
        <v>13149</v>
      </c>
    </row>
    <row r="1013" spans="1:46">
      <c r="A1013" s="25" t="s">
        <v>13943</v>
      </c>
      <c r="B1013" s="25">
        <v>432454</v>
      </c>
      <c r="C1013" s="25" t="s">
        <v>87</v>
      </c>
      <c r="G1013" s="25" t="s">
        <v>13944</v>
      </c>
      <c r="H1013" s="25" t="s">
        <v>13945</v>
      </c>
      <c r="S1013" s="25" t="str">
        <f t="shared" si="31"/>
        <v xml:space="preserve">         </v>
      </c>
      <c r="V1013" s="55" t="s">
        <v>8375</v>
      </c>
      <c r="W1013" s="25" t="s">
        <v>63</v>
      </c>
      <c r="X1013" s="25">
        <v>27</v>
      </c>
      <c r="Y1013" s="25" t="s">
        <v>170</v>
      </c>
      <c r="Z1013" s="25" t="s">
        <v>66</v>
      </c>
      <c r="AA1013" s="25">
        <v>27</v>
      </c>
      <c r="AB1013" s="25" t="s">
        <v>104</v>
      </c>
      <c r="AC1013" s="25">
        <v>180</v>
      </c>
      <c r="AF1013" s="25" t="s">
        <v>13946</v>
      </c>
      <c r="AG1013" s="25" t="str">
        <f t="shared" si="30"/>
        <v xml:space="preserve">KR 27 D SUR 27 B 180   casa 147 urbanización siempre verde </v>
      </c>
      <c r="AJ1013" s="25" t="s">
        <v>311</v>
      </c>
      <c r="AO1013" s="25">
        <v>5</v>
      </c>
      <c r="AP1013" s="34">
        <v>42698</v>
      </c>
      <c r="AQ1013" s="34">
        <v>42703</v>
      </c>
      <c r="AT1013" s="25" t="s">
        <v>13149</v>
      </c>
    </row>
    <row r="1014" spans="1:46">
      <c r="A1014" s="25" t="s">
        <v>13947</v>
      </c>
      <c r="B1014" s="25">
        <v>155571</v>
      </c>
      <c r="C1014" s="25" t="s">
        <v>87</v>
      </c>
      <c r="G1014" s="25" t="s">
        <v>13948</v>
      </c>
      <c r="H1014" s="25" t="s">
        <v>3366</v>
      </c>
      <c r="S1014" s="25" t="str">
        <f t="shared" si="31"/>
        <v xml:space="preserve">         </v>
      </c>
      <c r="V1014" s="55" t="s">
        <v>8375</v>
      </c>
      <c r="W1014" s="25" t="s">
        <v>63</v>
      </c>
      <c r="X1014" s="25">
        <v>29</v>
      </c>
      <c r="Y1014" s="25" t="s">
        <v>83</v>
      </c>
      <c r="AA1014" s="25">
        <v>36</v>
      </c>
      <c r="AB1014" s="25" t="s">
        <v>170</v>
      </c>
      <c r="AC1014" s="25">
        <v>71</v>
      </c>
      <c r="AD1014" s="25" t="s">
        <v>66</v>
      </c>
      <c r="AF1014" s="25" t="s">
        <v>13949</v>
      </c>
      <c r="AG1014" s="25" t="str">
        <f t="shared" si="30"/>
        <v>KR 29 A  36 D 71 SUR  institucion educativa san vicente de paul</v>
      </c>
      <c r="AJ1014" s="25" t="s">
        <v>194</v>
      </c>
      <c r="AO1014" s="25">
        <v>3</v>
      </c>
      <c r="AP1014" s="34">
        <v>42698</v>
      </c>
      <c r="AQ1014" s="34">
        <v>42705</v>
      </c>
      <c r="AT1014" s="25" t="s">
        <v>15</v>
      </c>
    </row>
    <row r="1015" spans="1:46">
      <c r="A1015" s="25" t="s">
        <v>13950</v>
      </c>
      <c r="B1015" s="25" t="s">
        <v>13951</v>
      </c>
      <c r="C1015" s="25" t="s">
        <v>3686</v>
      </c>
      <c r="G1015" s="25" t="s">
        <v>13952</v>
      </c>
      <c r="H1015" s="25" t="s">
        <v>3366</v>
      </c>
      <c r="S1015" s="25" t="str">
        <f t="shared" si="31"/>
        <v xml:space="preserve">         </v>
      </c>
      <c r="V1015" s="55" t="s">
        <v>13953</v>
      </c>
      <c r="W1015" s="25" t="s">
        <v>80</v>
      </c>
      <c r="X1015" s="25">
        <v>27</v>
      </c>
      <c r="Y1015" s="25" t="s">
        <v>170</v>
      </c>
      <c r="Z1015" s="25" t="s">
        <v>66</v>
      </c>
      <c r="AA1015" s="25">
        <v>27</v>
      </c>
      <c r="AB1015" s="25" t="s">
        <v>81</v>
      </c>
      <c r="AC1015" s="25">
        <v>50</v>
      </c>
      <c r="AF1015" s="25" t="s">
        <v>13953</v>
      </c>
      <c r="AG1015" s="25" t="str">
        <f t="shared" si="30"/>
        <v xml:space="preserve">CL 27 D SUR 27 C 50   ciudadela residencial puebla </v>
      </c>
      <c r="AI1015" s="25" t="s">
        <v>13954</v>
      </c>
      <c r="AJ1015" s="25" t="s">
        <v>99</v>
      </c>
      <c r="AO1015" s="25">
        <v>4</v>
      </c>
      <c r="AP1015" s="34">
        <v>42698</v>
      </c>
      <c r="AQ1015" s="34">
        <v>43053</v>
      </c>
      <c r="AT1015" s="25" t="s">
        <v>13149</v>
      </c>
    </row>
    <row r="1016" spans="1:46">
      <c r="A1016" s="25" t="s">
        <v>13955</v>
      </c>
      <c r="B1016" s="25">
        <v>431786</v>
      </c>
      <c r="C1016" s="25" t="s">
        <v>94</v>
      </c>
      <c r="G1016" s="25" t="s">
        <v>13956</v>
      </c>
      <c r="H1016" s="25" t="s">
        <v>12012</v>
      </c>
      <c r="S1016" s="25" t="str">
        <f t="shared" si="31"/>
        <v xml:space="preserve">         </v>
      </c>
      <c r="V1016" s="55" t="s">
        <v>8375</v>
      </c>
      <c r="AF1016" s="25" t="s">
        <v>13957</v>
      </c>
      <c r="AG1016" s="25" t="str">
        <f t="shared" si="30"/>
        <v xml:space="preserve">         km 17 via las palmas sector la acuarela, antes de la porteria de la unidad arrayanes</v>
      </c>
      <c r="AJ1016" s="25" t="s">
        <v>91</v>
      </c>
      <c r="AO1016" s="25">
        <v>12</v>
      </c>
      <c r="AP1016" s="34">
        <v>42698</v>
      </c>
      <c r="AQ1016" s="34">
        <v>42705</v>
      </c>
      <c r="AT1016" s="25" t="s">
        <v>15</v>
      </c>
    </row>
    <row r="1017" spans="1:46">
      <c r="A1017" s="25" t="s">
        <v>13958</v>
      </c>
      <c r="B1017" s="25">
        <v>432382</v>
      </c>
      <c r="C1017" s="25" t="s">
        <v>87</v>
      </c>
      <c r="D1017" s="25" t="s">
        <v>3934</v>
      </c>
      <c r="E1017" s="25">
        <v>9</v>
      </c>
      <c r="G1017" s="25" t="s">
        <v>13959</v>
      </c>
      <c r="H1017" s="25" t="s">
        <v>3366</v>
      </c>
      <c r="S1017" s="25" t="str">
        <f t="shared" si="31"/>
        <v xml:space="preserve">         </v>
      </c>
      <c r="V1017" s="55" t="s">
        <v>13960</v>
      </c>
      <c r="W1017" s="25" t="s">
        <v>63</v>
      </c>
      <c r="X1017" s="25">
        <v>36</v>
      </c>
      <c r="Y1017" s="25" t="s">
        <v>104</v>
      </c>
      <c r="AA1017" s="25">
        <v>40</v>
      </c>
      <c r="AB1017" s="25" t="s">
        <v>298</v>
      </c>
      <c r="AC1017" s="25">
        <v>20</v>
      </c>
      <c r="AD1017" s="25" t="s">
        <v>66</v>
      </c>
      <c r="AF1017" s="25" t="s">
        <v>13961</v>
      </c>
      <c r="AG1017" s="25" t="str">
        <f t="shared" si="30"/>
        <v xml:space="preserve">KR 36 B  40 AA 20 SUR  barrio señorial </v>
      </c>
      <c r="AH1017" s="25">
        <v>8345250</v>
      </c>
      <c r="AI1017" s="25" t="s">
        <v>13962</v>
      </c>
      <c r="AJ1017" s="25" t="s">
        <v>225</v>
      </c>
      <c r="AO1017" s="25">
        <v>7</v>
      </c>
      <c r="AP1017" s="34">
        <v>42698</v>
      </c>
      <c r="AQ1017" s="34">
        <v>42689</v>
      </c>
      <c r="AS1017" s="25" t="s">
        <v>3256</v>
      </c>
      <c r="AT1017" s="25" t="s">
        <v>15</v>
      </c>
    </row>
    <row r="1018" spans="1:46">
      <c r="A1018" s="25" t="s">
        <v>13963</v>
      </c>
      <c r="B1018" s="25">
        <v>432098</v>
      </c>
      <c r="C1018" s="25" t="s">
        <v>87</v>
      </c>
      <c r="D1018" s="25" t="s">
        <v>3934</v>
      </c>
      <c r="E1018" s="25">
        <v>9</v>
      </c>
      <c r="G1018" s="25" t="s">
        <v>13964</v>
      </c>
      <c r="H1018" s="25" t="s">
        <v>12012</v>
      </c>
      <c r="S1018" s="25" t="str">
        <f t="shared" si="31"/>
        <v xml:space="preserve">         </v>
      </c>
      <c r="V1018" s="55" t="s">
        <v>13965</v>
      </c>
      <c r="AF1018" s="25" t="s">
        <v>13966</v>
      </c>
      <c r="AG1018" s="25" t="str">
        <f t="shared" si="30"/>
        <v xml:space="preserve">         CARRERA 109 B # 62 AC - 34</v>
      </c>
      <c r="AH1018" s="25">
        <v>98644867</v>
      </c>
      <c r="AI1018" s="25">
        <v>3122029116</v>
      </c>
      <c r="AJ1018" s="25" t="s">
        <v>3937</v>
      </c>
      <c r="AO1018" s="25">
        <v>6</v>
      </c>
      <c r="AP1018" s="34">
        <v>42698</v>
      </c>
      <c r="AQ1018" s="34">
        <v>42689</v>
      </c>
      <c r="AT1018" s="25" t="s">
        <v>15</v>
      </c>
    </row>
    <row r="1019" spans="1:46">
      <c r="A1019" s="25" t="s">
        <v>13967</v>
      </c>
      <c r="B1019" s="25">
        <v>431513</v>
      </c>
      <c r="C1019" s="25" t="s">
        <v>87</v>
      </c>
      <c r="D1019" s="25" t="s">
        <v>101</v>
      </c>
      <c r="E1019" s="25">
        <v>3</v>
      </c>
      <c r="G1019" s="25" t="s">
        <v>13968</v>
      </c>
      <c r="H1019" s="25" t="s">
        <v>3366</v>
      </c>
      <c r="S1019" s="25" t="str">
        <f t="shared" si="31"/>
        <v xml:space="preserve">         </v>
      </c>
      <c r="V1019" s="55" t="s">
        <v>13969</v>
      </c>
      <c r="W1019" s="25" t="s">
        <v>289</v>
      </c>
      <c r="X1019" s="25">
        <v>30</v>
      </c>
      <c r="Y1019" s="25" t="s">
        <v>104</v>
      </c>
      <c r="AA1019" s="25">
        <v>32</v>
      </c>
      <c r="AB1019" s="25" t="s">
        <v>170</v>
      </c>
      <c r="AC1019" s="25">
        <v>48</v>
      </c>
      <c r="AD1019" s="25" t="s">
        <v>66</v>
      </c>
      <c r="AG1019" s="25" t="str">
        <f t="shared" si="30"/>
        <v xml:space="preserve">DG 30 B  32 D 48 SUR  </v>
      </c>
      <c r="AJ1019" s="25" t="s">
        <v>153</v>
      </c>
      <c r="AO1019" s="25">
        <v>3</v>
      </c>
      <c r="AP1019" s="34">
        <v>42698</v>
      </c>
      <c r="AQ1019" s="34">
        <v>42695</v>
      </c>
      <c r="AT1019" s="25" t="s">
        <v>15</v>
      </c>
    </row>
    <row r="1020" spans="1:46">
      <c r="A1020" s="25" t="s">
        <v>13970</v>
      </c>
      <c r="B1020" s="25">
        <v>431977</v>
      </c>
      <c r="C1020" s="25" t="s">
        <v>3686</v>
      </c>
      <c r="E1020" s="25">
        <v>5</v>
      </c>
      <c r="G1020" s="25" t="s">
        <v>13971</v>
      </c>
      <c r="H1020" s="25" t="s">
        <v>3366</v>
      </c>
      <c r="S1020" s="25" t="str">
        <f t="shared" si="31"/>
        <v xml:space="preserve">         </v>
      </c>
      <c r="V1020" s="55" t="s">
        <v>13972</v>
      </c>
      <c r="W1020" s="25" t="s">
        <v>63</v>
      </c>
      <c r="X1020" s="25">
        <v>43</v>
      </c>
      <c r="Y1020" s="25" t="s">
        <v>83</v>
      </c>
      <c r="AA1020" s="25">
        <v>18</v>
      </c>
      <c r="AC1020" s="25">
        <v>135</v>
      </c>
      <c r="AD1020" s="25" t="s">
        <v>66</v>
      </c>
      <c r="AG1020" s="25" t="str">
        <f t="shared" si="30"/>
        <v xml:space="preserve">KR 43 A  18  135 SUR  </v>
      </c>
      <c r="AH1020" s="25" t="s">
        <v>13973</v>
      </c>
      <c r="AI1020" s="25">
        <v>4025700</v>
      </c>
      <c r="AJ1020" s="25" t="s">
        <v>91</v>
      </c>
      <c r="AO1020" s="25">
        <v>12</v>
      </c>
      <c r="AP1020" s="34">
        <v>42698</v>
      </c>
      <c r="AQ1020" s="34">
        <v>42696</v>
      </c>
      <c r="AT1020" s="25" t="s">
        <v>15</v>
      </c>
    </row>
    <row r="1021" spans="1:46">
      <c r="A1021" s="25" t="s">
        <v>13974</v>
      </c>
      <c r="B1021" s="25">
        <v>432493</v>
      </c>
      <c r="C1021" s="25" t="s">
        <v>125</v>
      </c>
      <c r="E1021" s="25">
        <v>10</v>
      </c>
      <c r="G1021" s="25" t="s">
        <v>13975</v>
      </c>
      <c r="H1021" s="25" t="s">
        <v>12012</v>
      </c>
      <c r="S1021" s="25" t="str">
        <f t="shared" si="31"/>
        <v xml:space="preserve">         </v>
      </c>
      <c r="V1021" s="55" t="s">
        <v>13976</v>
      </c>
      <c r="AF1021" s="25" t="s">
        <v>13977</v>
      </c>
      <c r="AG1021" s="25" t="str">
        <f t="shared" si="30"/>
        <v xml:space="preserve">         Azuleda Condominios  vereda pantanillo </v>
      </c>
      <c r="AH1021" s="25">
        <v>3382423</v>
      </c>
      <c r="AI1021" s="25">
        <v>3148110143</v>
      </c>
      <c r="AJ1021" s="25" t="s">
        <v>91</v>
      </c>
      <c r="AO1021" s="25">
        <v>12</v>
      </c>
      <c r="AP1021" s="34">
        <v>42698</v>
      </c>
      <c r="AQ1021" s="34">
        <v>42696</v>
      </c>
      <c r="AT1021" s="25" t="s">
        <v>15</v>
      </c>
    </row>
    <row r="1022" spans="1:46">
      <c r="A1022" s="25" t="s">
        <v>13978</v>
      </c>
      <c r="B1022" s="25">
        <v>431269</v>
      </c>
      <c r="C1022" s="25" t="s">
        <v>3686</v>
      </c>
      <c r="G1022" s="25" t="s">
        <v>13979</v>
      </c>
      <c r="H1022" s="25" t="s">
        <v>3366</v>
      </c>
      <c r="S1022" s="25" t="str">
        <f t="shared" si="31"/>
        <v xml:space="preserve">         </v>
      </c>
      <c r="V1022" s="55" t="s">
        <v>13980</v>
      </c>
      <c r="W1022" s="25" t="s">
        <v>63</v>
      </c>
      <c r="X1022" s="25">
        <v>40</v>
      </c>
      <c r="AA1022" s="25">
        <v>39</v>
      </c>
      <c r="AC1022" s="25">
        <v>78</v>
      </c>
      <c r="AD1022" s="25" t="s">
        <v>66</v>
      </c>
      <c r="AG1022" s="25" t="str">
        <f t="shared" si="30"/>
        <v xml:space="preserve">KR 40   39  78 SUR  </v>
      </c>
      <c r="AH1022" s="25" t="s">
        <v>13981</v>
      </c>
      <c r="AI1022" s="25">
        <v>3314188</v>
      </c>
      <c r="AJ1022" s="25" t="s">
        <v>211</v>
      </c>
      <c r="AO1022" s="25">
        <v>9</v>
      </c>
      <c r="AP1022" s="34">
        <v>42698</v>
      </c>
      <c r="AQ1022" s="34">
        <v>42689</v>
      </c>
      <c r="AT1022" s="25" t="s">
        <v>15</v>
      </c>
    </row>
    <row r="1023" spans="1:46">
      <c r="A1023" s="25" t="s">
        <v>13982</v>
      </c>
      <c r="B1023" s="25">
        <v>407043</v>
      </c>
      <c r="C1023" s="25" t="s">
        <v>3686</v>
      </c>
      <c r="G1023" s="25" t="s">
        <v>12357</v>
      </c>
      <c r="H1023" s="25" t="s">
        <v>3366</v>
      </c>
      <c r="S1023" s="25" t="str">
        <f t="shared" si="31"/>
        <v xml:space="preserve">         </v>
      </c>
      <c r="V1023" s="55" t="s">
        <v>13983</v>
      </c>
      <c r="AF1023" s="25" t="s">
        <v>13984</v>
      </c>
      <c r="AG1023" s="25" t="str">
        <f t="shared" si="30"/>
        <v xml:space="preserve">         las palmas, rompoi palmas.</v>
      </c>
      <c r="AH1023" s="25" t="s">
        <v>13985</v>
      </c>
      <c r="AI1023" s="25">
        <v>3860836</v>
      </c>
      <c r="AJ1023" s="25" t="s">
        <v>91</v>
      </c>
      <c r="AO1023" s="25">
        <v>12</v>
      </c>
      <c r="AP1023" s="34">
        <v>42698</v>
      </c>
      <c r="AQ1023" s="34">
        <v>42670</v>
      </c>
      <c r="AT1023" s="25" t="s">
        <v>13149</v>
      </c>
    </row>
    <row r="1024" spans="1:46">
      <c r="A1024" s="25" t="s">
        <v>13986</v>
      </c>
      <c r="B1024" s="25">
        <v>431274</v>
      </c>
      <c r="C1024" s="25" t="s">
        <v>3686</v>
      </c>
      <c r="G1024" s="25" t="s">
        <v>13987</v>
      </c>
      <c r="H1024" s="25" t="s">
        <v>3366</v>
      </c>
      <c r="S1024" s="25" t="str">
        <f t="shared" si="31"/>
        <v xml:space="preserve">         </v>
      </c>
      <c r="V1024" s="55" t="s">
        <v>13988</v>
      </c>
      <c r="AF1024" s="25" t="s">
        <v>13989</v>
      </c>
      <c r="AG1024" s="25" t="str">
        <f t="shared" si="30"/>
        <v xml:space="preserve">         km 17 via la palmas</v>
      </c>
      <c r="AJ1024" s="25" t="s">
        <v>91</v>
      </c>
      <c r="AO1024" s="25">
        <v>12</v>
      </c>
      <c r="AP1024" s="34">
        <v>42698</v>
      </c>
      <c r="AQ1024" s="34">
        <v>42691</v>
      </c>
      <c r="AT1024" s="25" t="s">
        <v>13149</v>
      </c>
    </row>
    <row r="1025" spans="1:49">
      <c r="A1025" s="25" t="s">
        <v>13990</v>
      </c>
      <c r="B1025" s="25">
        <v>431270</v>
      </c>
      <c r="C1025" s="25" t="s">
        <v>3686</v>
      </c>
      <c r="G1025" s="25" t="s">
        <v>13991</v>
      </c>
      <c r="H1025" s="25" t="s">
        <v>12012</v>
      </c>
      <c r="S1025" s="25" t="str">
        <f t="shared" si="31"/>
        <v xml:space="preserve">         </v>
      </c>
      <c r="V1025" s="55" t="s">
        <v>13992</v>
      </c>
      <c r="W1025" s="25" t="s">
        <v>63</v>
      </c>
      <c r="X1025" s="25">
        <v>43</v>
      </c>
      <c r="Y1025" s="25" t="s">
        <v>104</v>
      </c>
      <c r="AA1025" s="25">
        <v>35</v>
      </c>
      <c r="AC1025" s="25">
        <v>6</v>
      </c>
      <c r="AD1025" s="25" t="s">
        <v>66</v>
      </c>
      <c r="AG1025" s="25" t="str">
        <f t="shared" si="30"/>
        <v xml:space="preserve">KR 43 B  35  6 SUR  </v>
      </c>
      <c r="AI1025" s="25">
        <v>2711198</v>
      </c>
      <c r="AJ1025" s="25" t="s">
        <v>211</v>
      </c>
      <c r="AO1025" s="25">
        <v>9</v>
      </c>
      <c r="AP1025" s="34">
        <v>42698</v>
      </c>
      <c r="AQ1025" s="34">
        <v>42690</v>
      </c>
      <c r="AS1025" s="25" t="s">
        <v>3256</v>
      </c>
      <c r="AT1025" s="25" t="s">
        <v>15</v>
      </c>
      <c r="AU1025" s="25" t="s">
        <v>13993</v>
      </c>
    </row>
    <row r="1026" spans="1:49">
      <c r="A1026" s="25" t="s">
        <v>13994</v>
      </c>
      <c r="B1026" s="25">
        <v>431458</v>
      </c>
      <c r="C1026" s="25" t="s">
        <v>3686</v>
      </c>
      <c r="G1026" s="25" t="s">
        <v>13995</v>
      </c>
      <c r="H1026" s="25" t="s">
        <v>12012</v>
      </c>
      <c r="S1026" s="25" t="str">
        <f t="shared" si="31"/>
        <v xml:space="preserve">         </v>
      </c>
      <c r="V1026" s="55" t="s">
        <v>13996</v>
      </c>
      <c r="W1026" s="25" t="s">
        <v>80</v>
      </c>
      <c r="X1026" s="25">
        <v>37</v>
      </c>
      <c r="Z1026" s="25" t="s">
        <v>66</v>
      </c>
      <c r="AA1026" s="25">
        <v>43</v>
      </c>
      <c r="AC1026" s="25">
        <v>65</v>
      </c>
      <c r="AG1026" s="25" t="str">
        <f t="shared" si="30"/>
        <v xml:space="preserve">CL 37  SUR 43  65   </v>
      </c>
      <c r="AH1026" s="25" t="s">
        <v>13997</v>
      </c>
      <c r="AI1026" s="25">
        <v>5991888</v>
      </c>
      <c r="AJ1026" s="25" t="s">
        <v>147</v>
      </c>
      <c r="AO1026" s="25">
        <v>9</v>
      </c>
      <c r="AP1026" s="34">
        <v>42698</v>
      </c>
      <c r="AQ1026" s="34">
        <v>42698</v>
      </c>
      <c r="AT1026" s="25" t="s">
        <v>15</v>
      </c>
    </row>
    <row r="1027" spans="1:49">
      <c r="A1027" s="25" t="s">
        <v>13998</v>
      </c>
      <c r="B1027" s="25">
        <v>431959</v>
      </c>
      <c r="C1027" s="25" t="s">
        <v>3686</v>
      </c>
      <c r="G1027" s="25" t="s">
        <v>13999</v>
      </c>
      <c r="H1027" s="25" t="s">
        <v>14000</v>
      </c>
      <c r="S1027" s="25" t="s">
        <v>14001</v>
      </c>
      <c r="V1027" s="55" t="s">
        <v>14002</v>
      </c>
      <c r="W1027" s="25" t="s">
        <v>80</v>
      </c>
      <c r="X1027" s="25">
        <v>26</v>
      </c>
      <c r="AA1027" s="25">
        <v>41</v>
      </c>
      <c r="AB1027" s="25" t="s">
        <v>104</v>
      </c>
      <c r="AC1027" s="25">
        <v>15</v>
      </c>
      <c r="AD1027" s="25" t="s">
        <v>66</v>
      </c>
      <c r="AF1027" s="25" t="s">
        <v>12745</v>
      </c>
      <c r="AG1027" s="25" t="str">
        <f t="shared" si="30"/>
        <v>CL 26   41 B 15 SUR  apto 301</v>
      </c>
      <c r="AH1027" s="25">
        <v>21871384</v>
      </c>
      <c r="AI1027" s="25">
        <v>3022959</v>
      </c>
      <c r="AJ1027" s="25" t="s">
        <v>3675</v>
      </c>
      <c r="AO1027" s="25">
        <v>6</v>
      </c>
      <c r="AP1027" s="34">
        <v>42699</v>
      </c>
      <c r="AQ1027" s="34">
        <v>43793</v>
      </c>
      <c r="AT1027" s="25" t="s">
        <v>13149</v>
      </c>
    </row>
    <row r="1028" spans="1:49">
      <c r="A1028" s="25" t="s">
        <v>14003</v>
      </c>
      <c r="B1028" s="25">
        <v>418542</v>
      </c>
      <c r="C1028" s="25" t="s">
        <v>3591</v>
      </c>
      <c r="G1028" s="25" t="s">
        <v>14004</v>
      </c>
      <c r="H1028" s="25" t="s">
        <v>2959</v>
      </c>
      <c r="S1028" s="25" t="str">
        <f t="shared" si="31"/>
        <v xml:space="preserve">         </v>
      </c>
      <c r="V1028" s="55" t="s">
        <v>14005</v>
      </c>
      <c r="W1028" s="25" t="s">
        <v>63</v>
      </c>
      <c r="X1028" s="25">
        <v>30</v>
      </c>
      <c r="Z1028" s="25" t="s">
        <v>66</v>
      </c>
      <c r="AA1028" s="25">
        <v>41</v>
      </c>
      <c r="AB1028" s="25" t="s">
        <v>198</v>
      </c>
      <c r="AC1028" s="25">
        <v>27</v>
      </c>
      <c r="AG1028" s="25" t="str">
        <f t="shared" si="30"/>
        <v xml:space="preserve">KR 30  SUR 41 BB 27   </v>
      </c>
      <c r="AH1028" s="25">
        <v>3399952</v>
      </c>
      <c r="AI1028" s="25">
        <v>2943580</v>
      </c>
      <c r="AJ1028" s="25" t="s">
        <v>322</v>
      </c>
      <c r="AO1028" s="25">
        <v>6</v>
      </c>
      <c r="AP1028" s="34">
        <v>42699</v>
      </c>
      <c r="AQ1028" s="34">
        <v>42636</v>
      </c>
      <c r="AT1028" s="25" t="s">
        <v>13149</v>
      </c>
    </row>
    <row r="1029" spans="1:49">
      <c r="A1029" s="25" t="s">
        <v>14006</v>
      </c>
      <c r="B1029" s="25">
        <v>414085</v>
      </c>
      <c r="C1029" s="25" t="s">
        <v>3591</v>
      </c>
      <c r="G1029" s="25" t="s">
        <v>14007</v>
      </c>
      <c r="H1029" s="25" t="s">
        <v>14008</v>
      </c>
      <c r="S1029" s="25" t="str">
        <f t="shared" si="31"/>
        <v xml:space="preserve">         </v>
      </c>
      <c r="T1029" s="25">
        <v>98586108</v>
      </c>
      <c r="U1029" s="25">
        <v>3147768053</v>
      </c>
      <c r="V1029" s="55" t="s">
        <v>14009</v>
      </c>
      <c r="W1029" s="25" t="s">
        <v>63</v>
      </c>
      <c r="X1029" s="25">
        <v>24</v>
      </c>
      <c r="Y1029" s="25" t="s">
        <v>170</v>
      </c>
      <c r="AA1029" s="25">
        <v>40</v>
      </c>
      <c r="AC1029" s="25">
        <v>180</v>
      </c>
      <c r="AD1029" s="25" t="s">
        <v>66</v>
      </c>
      <c r="AF1029" s="25" t="s">
        <v>14010</v>
      </c>
      <c r="AG1029" s="25" t="str">
        <f t="shared" si="30"/>
        <v>KR 24 D  40  180 SUR  int 180</v>
      </c>
      <c r="AH1029" s="25">
        <v>43041852</v>
      </c>
      <c r="AI1029" s="25" t="s">
        <v>14011</v>
      </c>
      <c r="AJ1029" s="25" t="s">
        <v>74</v>
      </c>
      <c r="AO1029" s="25">
        <v>6</v>
      </c>
      <c r="AP1029" s="34">
        <v>42699</v>
      </c>
      <c r="AQ1029" s="34">
        <v>42627</v>
      </c>
      <c r="AT1029" s="25" t="s">
        <v>15</v>
      </c>
    </row>
    <row r="1030" spans="1:49">
      <c r="A1030" s="25" t="s">
        <v>14012</v>
      </c>
      <c r="B1030" s="25">
        <v>433381</v>
      </c>
      <c r="C1030" s="25" t="s">
        <v>3591</v>
      </c>
      <c r="G1030" s="25" t="s">
        <v>14013</v>
      </c>
      <c r="H1030" s="25" t="s">
        <v>14014</v>
      </c>
      <c r="I1030" s="25" t="s">
        <v>63</v>
      </c>
      <c r="J1030" s="25">
        <v>39</v>
      </c>
      <c r="K1030" s="25" t="s">
        <v>83</v>
      </c>
      <c r="M1030" s="25">
        <v>40</v>
      </c>
      <c r="N1030" s="25" t="s">
        <v>104</v>
      </c>
      <c r="O1030" s="25">
        <v>21</v>
      </c>
      <c r="P1030" s="25" t="s">
        <v>66</v>
      </c>
      <c r="S1030" s="25" t="str">
        <f t="shared" si="31"/>
        <v xml:space="preserve">KR 39 A  40 B 21 SUR  </v>
      </c>
      <c r="T1030" s="25">
        <v>71362628</v>
      </c>
      <c r="U1030" s="25">
        <v>3117616238</v>
      </c>
      <c r="V1030" s="55" t="s">
        <v>8375</v>
      </c>
      <c r="W1030" s="25" t="s">
        <v>63</v>
      </c>
      <c r="X1030" s="25">
        <v>39</v>
      </c>
      <c r="Y1030" s="25" t="s">
        <v>83</v>
      </c>
      <c r="AA1030" s="25">
        <v>40</v>
      </c>
      <c r="AB1030" s="25" t="s">
        <v>104</v>
      </c>
      <c r="AC1030" s="25">
        <v>21</v>
      </c>
      <c r="AD1030" s="25" t="s">
        <v>66</v>
      </c>
      <c r="AF1030" s="25" t="s">
        <v>14015</v>
      </c>
      <c r="AG1030" s="25" t="str">
        <f t="shared" si="30"/>
        <v>KR 39 A  40 B 21 SUR  apto 402</v>
      </c>
      <c r="AJ1030" s="25" t="s">
        <v>67</v>
      </c>
      <c r="AO1030" s="25">
        <v>7</v>
      </c>
      <c r="AP1030" s="34">
        <v>42699</v>
      </c>
      <c r="AQ1030" s="34">
        <v>42704</v>
      </c>
      <c r="AT1030" s="25" t="s">
        <v>15</v>
      </c>
    </row>
    <row r="1031" spans="1:49">
      <c r="A1031" s="25" t="s">
        <v>14016</v>
      </c>
      <c r="B1031" s="25">
        <v>433197</v>
      </c>
      <c r="C1031" s="25" t="s">
        <v>94</v>
      </c>
      <c r="G1031" s="25" t="s">
        <v>14017</v>
      </c>
      <c r="H1031" s="25" t="s">
        <v>14018</v>
      </c>
      <c r="S1031" s="25" t="str">
        <f>CONCATENATE(I1031," ",J1031," ",K1031," ",L1031," ",M1031," ",N1031," ",O1031," ",P1031," ",Q1031," ",R1031)</f>
        <v xml:space="preserve">         </v>
      </c>
      <c r="T1031" s="25" t="s">
        <v>61</v>
      </c>
      <c r="V1031" s="55" t="s">
        <v>14019</v>
      </c>
      <c r="W1031" s="25" t="s">
        <v>80</v>
      </c>
      <c r="X1031" s="25">
        <v>41</v>
      </c>
      <c r="Y1031" s="25" t="s">
        <v>72</v>
      </c>
      <c r="Z1031" s="25" t="s">
        <v>66</v>
      </c>
      <c r="AA1031" s="25">
        <v>25</v>
      </c>
      <c r="AB1031" s="25" t="s">
        <v>83</v>
      </c>
      <c r="AC1031" s="25">
        <v>71</v>
      </c>
      <c r="AG1031" s="25" t="str">
        <f t="shared" si="30"/>
        <v xml:space="preserve">CL 41 F SUR 25 A 71   </v>
      </c>
      <c r="AJ1031" s="25" t="s">
        <v>322</v>
      </c>
      <c r="AO1031" s="25">
        <v>6</v>
      </c>
      <c r="AP1031" s="34">
        <v>42702</v>
      </c>
      <c r="AQ1031" s="34">
        <v>42696</v>
      </c>
      <c r="AT1031" s="25" t="s">
        <v>15</v>
      </c>
    </row>
    <row r="1032" spans="1:49">
      <c r="A1032" s="25" t="s">
        <v>14020</v>
      </c>
      <c r="B1032" s="25">
        <v>433271</v>
      </c>
      <c r="C1032" s="25" t="s">
        <v>3538</v>
      </c>
      <c r="G1032" s="25" t="s">
        <v>14021</v>
      </c>
      <c r="H1032" s="25" t="s">
        <v>14022</v>
      </c>
      <c r="I1032" s="25" t="s">
        <v>63</v>
      </c>
      <c r="J1032" s="25">
        <v>27</v>
      </c>
      <c r="K1032" s="25" t="s">
        <v>83</v>
      </c>
      <c r="M1032" s="25">
        <v>36</v>
      </c>
      <c r="O1032" s="25">
        <v>150</v>
      </c>
      <c r="P1032" s="25" t="s">
        <v>66</v>
      </c>
      <c r="S1032" s="25" t="str">
        <f>CONCATENATE(I1032," ",J1032," ",K1032," ",L1032," ",M1032," ",N1032," ",O1032," ",P1032," ",Q1032," ",R1032)</f>
        <v xml:space="preserve">KR 27 A  36  150 SUR  </v>
      </c>
      <c r="V1032" s="55" t="s">
        <v>14023</v>
      </c>
      <c r="AG1032" s="25" t="str">
        <f t="shared" si="30"/>
        <v xml:space="preserve">         </v>
      </c>
      <c r="AJ1032" s="25" t="s">
        <v>99</v>
      </c>
      <c r="AO1032" s="25">
        <v>4</v>
      </c>
      <c r="AP1032" s="34">
        <v>42702</v>
      </c>
      <c r="AQ1032" s="34">
        <v>42498</v>
      </c>
      <c r="AS1032" s="25" t="s">
        <v>792</v>
      </c>
      <c r="AT1032" s="25" t="s">
        <v>15</v>
      </c>
      <c r="AV1032" s="38">
        <v>42863</v>
      </c>
      <c r="AW1032" s="37" t="s">
        <v>14024</v>
      </c>
    </row>
    <row r="1033" spans="1:49">
      <c r="A1033" s="25" t="s">
        <v>14025</v>
      </c>
      <c r="B1033" s="25">
        <v>433462</v>
      </c>
      <c r="C1033" s="25" t="s">
        <v>87</v>
      </c>
      <c r="G1033" s="25" t="s">
        <v>14026</v>
      </c>
      <c r="H1033" s="25" t="s">
        <v>14027</v>
      </c>
      <c r="S1033" s="25" t="str">
        <f t="shared" ref="S1033:S1071" si="32">CONCATENATE(I1033," ",J1033," ",K1033," ",L1033," ",M1033," ",N1033," ",O1033," ",P1033," ",Q1033," ",R1033)</f>
        <v xml:space="preserve">         </v>
      </c>
      <c r="V1033" s="55" t="s">
        <v>14028</v>
      </c>
      <c r="AF1033" s="25" t="s">
        <v>14029</v>
      </c>
      <c r="AG1033" s="25" t="str">
        <f t="shared" si="30"/>
        <v xml:space="preserve">         Calle 40 d sur # 25 d 54 Interior 133</v>
      </c>
      <c r="AH1033" s="25" t="s">
        <v>61</v>
      </c>
      <c r="AI1033" s="25" t="s">
        <v>61</v>
      </c>
      <c r="AJ1033" s="25" t="s">
        <v>3675</v>
      </c>
      <c r="AO1033" s="25">
        <v>6</v>
      </c>
      <c r="AP1033" s="34">
        <v>42703</v>
      </c>
      <c r="AQ1033" s="34">
        <v>42702</v>
      </c>
      <c r="AT1033" s="25" t="s">
        <v>15</v>
      </c>
      <c r="AU1033" s="25" t="s">
        <v>14030</v>
      </c>
    </row>
    <row r="1034" spans="1:49">
      <c r="A1034" s="25" t="s">
        <v>14031</v>
      </c>
      <c r="B1034" s="25">
        <v>433466</v>
      </c>
      <c r="C1034" s="25" t="s">
        <v>87</v>
      </c>
      <c r="G1034" s="25" t="s">
        <v>14032</v>
      </c>
      <c r="H1034" s="25" t="s">
        <v>14033</v>
      </c>
      <c r="S1034" s="25" t="str">
        <f t="shared" si="32"/>
        <v xml:space="preserve">         </v>
      </c>
      <c r="U1034" s="25">
        <v>2842973</v>
      </c>
      <c r="V1034" s="55" t="s">
        <v>14034</v>
      </c>
      <c r="W1034" s="25" t="s">
        <v>80</v>
      </c>
      <c r="X1034" s="25">
        <v>30</v>
      </c>
      <c r="Z1034" s="25" t="s">
        <v>3362</v>
      </c>
      <c r="AF1034" s="25" t="s">
        <v>11409</v>
      </c>
      <c r="AG1034" s="25" t="str">
        <f>CONCATENATE(W1034," ",X1034," ",Y1034," ",Z1034," ",AA1034," ",AB1034," ",AC1034," ",AD1034," ",AE1034," ",AF1034)</f>
        <v>CL 30  sur      jardines</v>
      </c>
      <c r="AH1034" s="25" t="s">
        <v>8375</v>
      </c>
      <c r="AI1034" s="25" t="s">
        <v>4150</v>
      </c>
      <c r="AJ1034" s="25" t="s">
        <v>404</v>
      </c>
      <c r="AO1034" s="25">
        <v>2</v>
      </c>
      <c r="AP1034" s="34">
        <v>42704</v>
      </c>
      <c r="AQ1034" s="34">
        <v>42702</v>
      </c>
      <c r="AT1034" s="25" t="s">
        <v>15</v>
      </c>
    </row>
    <row r="1035" spans="1:49">
      <c r="A1035" s="25" t="s">
        <v>14035</v>
      </c>
      <c r="B1035" s="25">
        <v>434578</v>
      </c>
      <c r="C1035" s="25" t="s">
        <v>3591</v>
      </c>
      <c r="G1035" s="25" t="s">
        <v>14036</v>
      </c>
      <c r="H1035" s="25" t="s">
        <v>231</v>
      </c>
      <c r="S1035" s="25" t="str">
        <f t="shared" si="32"/>
        <v xml:space="preserve">         </v>
      </c>
      <c r="V1035" s="55" t="s">
        <v>14037</v>
      </c>
      <c r="W1035" s="25" t="s">
        <v>63</v>
      </c>
      <c r="X1035" s="25">
        <v>24</v>
      </c>
      <c r="Y1035" s="25" t="s">
        <v>170</v>
      </c>
      <c r="AA1035" s="25">
        <v>40</v>
      </c>
      <c r="AC1035" s="25">
        <v>180</v>
      </c>
      <c r="AD1035" s="25" t="s">
        <v>66</v>
      </c>
      <c r="AF1035" s="25" t="s">
        <v>14038</v>
      </c>
      <c r="AG1035" s="25" t="str">
        <f t="shared" si="30"/>
        <v>KR 24 D  40  180 SUR  interior 180</v>
      </c>
      <c r="AJ1035" s="25" t="s">
        <v>74</v>
      </c>
      <c r="AO1035" s="25">
        <v>6</v>
      </c>
      <c r="AP1035" s="34">
        <v>42704</v>
      </c>
      <c r="AQ1035" s="34">
        <v>42714</v>
      </c>
      <c r="AT1035" s="25" t="s">
        <v>15</v>
      </c>
    </row>
    <row r="1036" spans="1:49">
      <c r="A1036" s="25" t="s">
        <v>14039</v>
      </c>
      <c r="B1036" s="25">
        <v>7935</v>
      </c>
      <c r="C1036" s="25" t="s">
        <v>3686</v>
      </c>
      <c r="G1036" s="25" t="s">
        <v>14040</v>
      </c>
      <c r="H1036" s="25" t="s">
        <v>3050</v>
      </c>
      <c r="S1036" s="25" t="str">
        <f t="shared" si="32"/>
        <v xml:space="preserve">         </v>
      </c>
      <c r="V1036" s="55" t="s">
        <v>13814</v>
      </c>
      <c r="W1036" s="25" t="s">
        <v>63</v>
      </c>
      <c r="X1036" s="25">
        <v>25</v>
      </c>
      <c r="Y1036" s="25" t="s">
        <v>83</v>
      </c>
      <c r="AA1036" s="25">
        <v>38</v>
      </c>
      <c r="AB1036" s="25" t="s">
        <v>83</v>
      </c>
      <c r="AC1036" s="25">
        <v>115</v>
      </c>
      <c r="AD1036" s="25" t="s">
        <v>66</v>
      </c>
      <c r="AG1036" s="25" t="str">
        <f t="shared" si="30"/>
        <v xml:space="preserve">KR 25 A  38 A 115 SUR  </v>
      </c>
      <c r="AH1036" s="25" t="s">
        <v>61</v>
      </c>
      <c r="AJ1036" s="25" t="s">
        <v>91</v>
      </c>
      <c r="AO1036" s="25">
        <v>6</v>
      </c>
      <c r="AP1036" s="34">
        <v>42704</v>
      </c>
      <c r="AQ1036" s="34">
        <v>42702</v>
      </c>
      <c r="AT1036" s="25" t="s">
        <v>15</v>
      </c>
    </row>
    <row r="1037" spans="1:49">
      <c r="A1037" s="25" t="s">
        <v>14041</v>
      </c>
      <c r="B1037" s="25" t="s">
        <v>14042</v>
      </c>
      <c r="C1037" s="25" t="s">
        <v>3686</v>
      </c>
      <c r="G1037" s="25" t="s">
        <v>11892</v>
      </c>
      <c r="H1037" s="25" t="s">
        <v>3366</v>
      </c>
      <c r="R1037" s="25" t="s">
        <v>14043</v>
      </c>
      <c r="S1037" s="25" t="str">
        <f t="shared" si="32"/>
        <v xml:space="preserve">         barrio las palmas 472</v>
      </c>
      <c r="T1037" s="25" t="s">
        <v>61</v>
      </c>
      <c r="U1037" s="25" t="s">
        <v>61</v>
      </c>
      <c r="V1037" s="55" t="s">
        <v>14044</v>
      </c>
      <c r="AF1037" s="25" t="s">
        <v>14045</v>
      </c>
      <c r="AG1037" s="25" t="str">
        <f t="shared" si="30"/>
        <v xml:space="preserve">         barrio las palmas predio 472</v>
      </c>
      <c r="AH1037" s="25" t="s">
        <v>61</v>
      </c>
      <c r="AI1037" s="25">
        <v>3113515933</v>
      </c>
      <c r="AJ1037" s="25" t="s">
        <v>91</v>
      </c>
      <c r="AO1037" s="25">
        <v>12</v>
      </c>
      <c r="AP1037" s="34">
        <v>42705</v>
      </c>
      <c r="AQ1037" s="34">
        <v>42859</v>
      </c>
      <c r="AT1037" s="25" t="s">
        <v>15</v>
      </c>
      <c r="AV1037" s="38">
        <v>42859</v>
      </c>
      <c r="AW1037" s="37" t="s">
        <v>14046</v>
      </c>
    </row>
    <row r="1038" spans="1:49">
      <c r="A1038" s="25" t="s">
        <v>14047</v>
      </c>
      <c r="B1038" s="25">
        <v>156921</v>
      </c>
      <c r="C1038" s="25" t="s">
        <v>3686</v>
      </c>
      <c r="G1038" s="25" t="s">
        <v>14048</v>
      </c>
      <c r="H1038" s="25" t="s">
        <v>2959</v>
      </c>
      <c r="I1038" s="25" t="s">
        <v>80</v>
      </c>
      <c r="J1038" s="25">
        <v>24</v>
      </c>
      <c r="M1038" s="25">
        <v>38</v>
      </c>
      <c r="O1038" s="25">
        <v>91</v>
      </c>
      <c r="P1038" s="25" t="s">
        <v>66</v>
      </c>
      <c r="R1038" s="25" t="s">
        <v>14049</v>
      </c>
      <c r="S1038" s="25" t="str">
        <f t="shared" si="32"/>
        <v>CL 24   38  91 SUR  los benedictinos</v>
      </c>
      <c r="T1038" s="25" t="s">
        <v>61</v>
      </c>
      <c r="U1038" s="25" t="s">
        <v>61</v>
      </c>
      <c r="V1038" s="55" t="s">
        <v>14050</v>
      </c>
      <c r="W1038" s="25" t="s">
        <v>80</v>
      </c>
      <c r="X1038" s="25">
        <v>24</v>
      </c>
      <c r="Z1038" s="25" t="s">
        <v>66</v>
      </c>
      <c r="AA1038" s="25">
        <v>38</v>
      </c>
      <c r="AC1038" s="25">
        <v>91</v>
      </c>
      <c r="AG1038" s="25" t="str">
        <f t="shared" si="30"/>
        <v xml:space="preserve">CL 24  SUR 38  91   </v>
      </c>
      <c r="AJ1038" s="25" t="s">
        <v>374</v>
      </c>
      <c r="AO1038" s="25">
        <v>2</v>
      </c>
      <c r="AP1038" s="34">
        <v>42705</v>
      </c>
      <c r="AQ1038" s="34">
        <v>42697</v>
      </c>
      <c r="AT1038" s="25" t="s">
        <v>15</v>
      </c>
    </row>
    <row r="1039" spans="1:49">
      <c r="A1039" s="25" t="s">
        <v>14051</v>
      </c>
      <c r="B1039" s="25" t="s">
        <v>14052</v>
      </c>
      <c r="C1039" s="25" t="s">
        <v>87</v>
      </c>
      <c r="G1039" s="25" t="s">
        <v>14053</v>
      </c>
      <c r="I1039" s="25" t="s">
        <v>63</v>
      </c>
      <c r="J1039" s="25">
        <v>39</v>
      </c>
      <c r="M1039" s="25">
        <v>47</v>
      </c>
      <c r="O1039" s="25">
        <v>60</v>
      </c>
      <c r="P1039" s="25" t="s">
        <v>66</v>
      </c>
      <c r="R1039" s="25" t="s">
        <v>10815</v>
      </c>
      <c r="S1039" s="25" t="str">
        <f t="shared" si="32"/>
        <v>KR 39   47  60 SUR  el trianon</v>
      </c>
      <c r="T1039" s="25" t="s">
        <v>3366</v>
      </c>
      <c r="U1039" s="25" t="s">
        <v>61</v>
      </c>
      <c r="V1039" s="55" t="s">
        <v>14054</v>
      </c>
      <c r="W1039" s="25" t="s">
        <v>63</v>
      </c>
      <c r="X1039" s="25">
        <v>39</v>
      </c>
      <c r="Z1039" s="25" t="s">
        <v>66</v>
      </c>
      <c r="AA1039" s="25">
        <v>47</v>
      </c>
      <c r="AC1039" s="25">
        <v>60</v>
      </c>
      <c r="AF1039" s="25" t="s">
        <v>10815</v>
      </c>
      <c r="AG1039" s="25" t="str">
        <f t="shared" si="30"/>
        <v>KR 39  SUR 47  60   el trianon</v>
      </c>
      <c r="AH1039" s="25" t="s">
        <v>61</v>
      </c>
      <c r="AJ1039" s="25" t="s">
        <v>3626</v>
      </c>
      <c r="AO1039" s="25">
        <v>7</v>
      </c>
      <c r="AP1039" s="34">
        <v>42705</v>
      </c>
      <c r="AQ1039" s="34">
        <v>43804</v>
      </c>
      <c r="AT1039" s="25" t="s">
        <v>15</v>
      </c>
    </row>
    <row r="1040" spans="1:49">
      <c r="A1040" s="25" t="s">
        <v>14055</v>
      </c>
      <c r="B1040" s="25">
        <v>434875</v>
      </c>
      <c r="C1040" s="25" t="s">
        <v>87</v>
      </c>
      <c r="G1040" s="25" t="s">
        <v>10781</v>
      </c>
      <c r="H1040" s="25" t="s">
        <v>14056</v>
      </c>
      <c r="R1040" s="25" t="s">
        <v>14057</v>
      </c>
      <c r="S1040" s="25" t="str">
        <f t="shared" si="32"/>
        <v xml:space="preserve">         variante las palmas KM 7</v>
      </c>
      <c r="T1040" s="25" t="s">
        <v>61</v>
      </c>
      <c r="U1040" s="25" t="s">
        <v>61</v>
      </c>
      <c r="V1040" s="55" t="s">
        <v>14058</v>
      </c>
      <c r="AF1040" s="25" t="s">
        <v>14059</v>
      </c>
      <c r="AG1040" s="25" t="str">
        <f t="shared" si="30"/>
        <v xml:space="preserve">         variante las palmas aeropuerto KM 7, diagonal al colegio</v>
      </c>
      <c r="AH1040" s="25" t="s">
        <v>61</v>
      </c>
      <c r="AI1040" s="25" t="s">
        <v>61</v>
      </c>
      <c r="AJ1040" s="25" t="s">
        <v>91</v>
      </c>
      <c r="AO1040" s="25">
        <v>12</v>
      </c>
      <c r="AP1040" s="34">
        <v>42705</v>
      </c>
      <c r="AQ1040" s="34">
        <v>42719</v>
      </c>
      <c r="AS1040" s="25" t="s">
        <v>792</v>
      </c>
      <c r="AT1040" s="25" t="s">
        <v>15</v>
      </c>
      <c r="AV1040" s="38">
        <v>42828</v>
      </c>
      <c r="AW1040" s="37" t="s">
        <v>14060</v>
      </c>
    </row>
    <row r="1041" spans="1:86">
      <c r="A1041" s="25" t="s">
        <v>14061</v>
      </c>
      <c r="B1041" s="25" t="s">
        <v>14062</v>
      </c>
      <c r="C1041" s="25" t="s">
        <v>94</v>
      </c>
      <c r="G1041" s="25" t="s">
        <v>14063</v>
      </c>
      <c r="H1041" s="25" t="s">
        <v>14064</v>
      </c>
      <c r="R1041" s="25" t="s">
        <v>14065</v>
      </c>
      <c r="S1041" s="25" t="str">
        <f t="shared" si="32"/>
        <v xml:space="preserve">         valle de la miel, vereda el vallano </v>
      </c>
      <c r="T1041" s="25" t="s">
        <v>61</v>
      </c>
      <c r="U1041" s="25" t="s">
        <v>61</v>
      </c>
      <c r="V1041" s="55" t="s">
        <v>14066</v>
      </c>
      <c r="W1041" s="25" t="s">
        <v>63</v>
      </c>
      <c r="X1041" s="25">
        <v>15</v>
      </c>
      <c r="AA1041" s="25">
        <v>7</v>
      </c>
      <c r="AB1041" s="25" t="s">
        <v>83</v>
      </c>
      <c r="AC1041" s="25">
        <v>30</v>
      </c>
      <c r="AF1041" s="25" t="s">
        <v>14067</v>
      </c>
      <c r="AG1041" s="25" t="str">
        <f t="shared" si="30"/>
        <v>KR 15   7 A 30   Cra 15 N° 7a 30 casa 1</v>
      </c>
      <c r="AH1041" s="25" t="s">
        <v>61</v>
      </c>
      <c r="AI1041" s="25">
        <v>3458332</v>
      </c>
      <c r="AJ1041" s="25" t="s">
        <v>191</v>
      </c>
      <c r="AO1041" s="25">
        <v>11</v>
      </c>
      <c r="AP1041" s="34">
        <v>1121996</v>
      </c>
      <c r="AQ1041" s="34">
        <v>42692</v>
      </c>
      <c r="AT1041" s="25" t="s">
        <v>15</v>
      </c>
    </row>
    <row r="1042" spans="1:86">
      <c r="A1042" s="25" t="s">
        <v>14068</v>
      </c>
      <c r="B1042" s="25">
        <v>340564</v>
      </c>
      <c r="C1042" s="25" t="s">
        <v>3686</v>
      </c>
      <c r="G1042" s="25" t="s">
        <v>14069</v>
      </c>
      <c r="H1042" s="25" t="s">
        <v>3366</v>
      </c>
      <c r="R1042" s="25" t="s">
        <v>61</v>
      </c>
      <c r="S1042" s="25" t="str">
        <f t="shared" si="32"/>
        <v xml:space="preserve">         no reporta</v>
      </c>
      <c r="T1042" s="25" t="s">
        <v>61</v>
      </c>
      <c r="U1042" s="25" t="s">
        <v>61</v>
      </c>
      <c r="V1042" s="55" t="s">
        <v>14070</v>
      </c>
      <c r="W1042" s="25" t="s">
        <v>63</v>
      </c>
      <c r="X1042" s="25">
        <v>46</v>
      </c>
      <c r="Z1042" s="25" t="s">
        <v>66</v>
      </c>
      <c r="AA1042" s="25">
        <v>20</v>
      </c>
      <c r="AC1042" s="25">
        <v>11</v>
      </c>
      <c r="AF1042" s="25" t="s">
        <v>14071</v>
      </c>
      <c r="AG1042" s="25" t="str">
        <f t="shared" si="30"/>
        <v>KR 46  SUR 20  11   Cra 46 N° 20 sur 11</v>
      </c>
      <c r="AH1042" s="25" t="s">
        <v>61</v>
      </c>
      <c r="AI1042" s="25">
        <v>3319807</v>
      </c>
      <c r="AP1042" s="34">
        <v>42705</v>
      </c>
      <c r="AQ1042" s="34">
        <v>42443</v>
      </c>
      <c r="AT1042" s="25" t="s">
        <v>15</v>
      </c>
    </row>
    <row r="1043" spans="1:86">
      <c r="A1043" s="25" t="s">
        <v>14072</v>
      </c>
      <c r="B1043" s="25">
        <v>157164</v>
      </c>
      <c r="C1043" s="25" t="s">
        <v>3591</v>
      </c>
      <c r="G1043" s="25" t="s">
        <v>14073</v>
      </c>
      <c r="H1043" s="25" t="s">
        <v>3366</v>
      </c>
      <c r="R1043" s="25" t="s">
        <v>61</v>
      </c>
      <c r="S1043" s="25" t="str">
        <f>CONCATENATE(I1043," ",J1043," ",K1043," ",L1043," ",M1043," ",N1043," ",O1043," ",P1043," ",Q1043," ",R1043)</f>
        <v xml:space="preserve">         no reporta</v>
      </c>
      <c r="T1043" s="25" t="s">
        <v>61</v>
      </c>
      <c r="U1043" s="25" t="s">
        <v>61</v>
      </c>
      <c r="V1043" s="55" t="s">
        <v>13836</v>
      </c>
      <c r="W1043" s="25" t="s">
        <v>80</v>
      </c>
      <c r="X1043" s="25">
        <v>42</v>
      </c>
      <c r="Z1043" s="25" t="s">
        <v>66</v>
      </c>
      <c r="AA1043" s="25">
        <v>46</v>
      </c>
      <c r="AF1043" s="25" t="s">
        <v>14074</v>
      </c>
      <c r="AG1043" s="25" t="s">
        <v>14075</v>
      </c>
      <c r="AH1043" s="25">
        <v>1049622681</v>
      </c>
      <c r="AI1043" s="25">
        <v>3194174354</v>
      </c>
      <c r="AJ1043" s="25" t="s">
        <v>3530</v>
      </c>
      <c r="AO1043" s="25">
        <v>7</v>
      </c>
      <c r="AP1043" s="34">
        <v>42705</v>
      </c>
      <c r="AQ1043" s="34">
        <v>43010</v>
      </c>
      <c r="AT1043" s="25" t="s">
        <v>15</v>
      </c>
    </row>
    <row r="1044" spans="1:86">
      <c r="A1044" s="25" t="s">
        <v>14076</v>
      </c>
      <c r="B1044" s="25">
        <v>261</v>
      </c>
      <c r="C1044" s="25" t="s">
        <v>94</v>
      </c>
      <c r="G1044" s="25" t="s">
        <v>14077</v>
      </c>
      <c r="H1044" s="25" t="s">
        <v>14078</v>
      </c>
      <c r="R1044" s="25" t="s">
        <v>61</v>
      </c>
      <c r="S1044" s="25" t="s">
        <v>61</v>
      </c>
      <c r="T1044" s="25" t="s">
        <v>61</v>
      </c>
      <c r="U1044" s="25" t="s">
        <v>61</v>
      </c>
      <c r="V1044" s="55" t="s">
        <v>14079</v>
      </c>
      <c r="AF1044" s="25" t="s">
        <v>14080</v>
      </c>
      <c r="AG1044" s="25" t="str">
        <f t="shared" si="30"/>
        <v xml:space="preserve">         predio palmas</v>
      </c>
      <c r="AH1044" s="25" t="s">
        <v>61</v>
      </c>
      <c r="AI1044" s="25" t="s">
        <v>61</v>
      </c>
      <c r="AK1044" s="25" t="s">
        <v>91</v>
      </c>
      <c r="AO1044" s="25">
        <v>12</v>
      </c>
      <c r="AP1044" s="34">
        <v>42709</v>
      </c>
      <c r="AQ1044" s="34">
        <v>42709</v>
      </c>
      <c r="AT1044" s="25" t="s">
        <v>15</v>
      </c>
      <c r="AV1044" s="38">
        <v>42709</v>
      </c>
      <c r="AW1044" s="37" t="s">
        <v>829</v>
      </c>
    </row>
    <row r="1045" spans="1:86">
      <c r="A1045" s="25" t="s">
        <v>14081</v>
      </c>
      <c r="B1045" s="25">
        <v>436077</v>
      </c>
      <c r="C1045" s="25" t="s">
        <v>87</v>
      </c>
      <c r="G1045" s="25" t="s">
        <v>14082</v>
      </c>
      <c r="I1045" s="25" t="s">
        <v>289</v>
      </c>
      <c r="J1045" s="25">
        <v>30</v>
      </c>
      <c r="K1045" s="25" t="s">
        <v>104</v>
      </c>
      <c r="M1045" s="25">
        <v>32</v>
      </c>
      <c r="N1045" s="25" t="s">
        <v>170</v>
      </c>
      <c r="O1045" s="25">
        <v>14</v>
      </c>
      <c r="P1045" s="25" t="s">
        <v>66</v>
      </c>
      <c r="R1045" s="25" t="s">
        <v>61</v>
      </c>
      <c r="S1045" s="25" t="s">
        <v>61</v>
      </c>
      <c r="T1045" s="25" t="s">
        <v>61</v>
      </c>
      <c r="U1045" s="25" t="s">
        <v>61</v>
      </c>
      <c r="V1045" s="55" t="s">
        <v>8375</v>
      </c>
      <c r="AG1045" s="25" t="str">
        <f t="shared" si="30"/>
        <v xml:space="preserve">         </v>
      </c>
      <c r="AJ1045" s="25" t="s">
        <v>449</v>
      </c>
      <c r="AO1045" s="25">
        <v>3</v>
      </c>
      <c r="AP1045" s="34">
        <v>42711</v>
      </c>
      <c r="AQ1045" s="34">
        <v>42716</v>
      </c>
      <c r="AT1045" s="25" t="s">
        <v>15</v>
      </c>
      <c r="AU1045" s="25" t="s">
        <v>14083</v>
      </c>
    </row>
    <row r="1046" spans="1:86">
      <c r="A1046" s="25" t="s">
        <v>14084</v>
      </c>
      <c r="B1046" s="25">
        <v>435250</v>
      </c>
      <c r="C1046" s="25" t="s">
        <v>94</v>
      </c>
      <c r="G1046" s="25" t="s">
        <v>14085</v>
      </c>
      <c r="S1046" s="25" t="str">
        <f t="shared" si="32"/>
        <v xml:space="preserve">         </v>
      </c>
      <c r="AF1046" s="25" t="s">
        <v>14086</v>
      </c>
      <c r="AG1046" s="25" t="s">
        <v>14086</v>
      </c>
      <c r="AH1046" s="25" t="s">
        <v>11764</v>
      </c>
      <c r="AI1046" s="25" t="s">
        <v>11764</v>
      </c>
      <c r="AJ1046" s="25" t="s">
        <v>363</v>
      </c>
      <c r="AK1046" s="25" t="s">
        <v>363</v>
      </c>
      <c r="AO1046" s="25">
        <v>13</v>
      </c>
      <c r="AP1046" s="34">
        <v>42711</v>
      </c>
      <c r="AQ1046" s="34">
        <v>42719</v>
      </c>
      <c r="AT1046" s="25" t="s">
        <v>13149</v>
      </c>
    </row>
    <row r="1047" spans="1:86">
      <c r="A1047" s="25" t="s">
        <v>14087</v>
      </c>
      <c r="B1047" s="25">
        <v>435549</v>
      </c>
      <c r="C1047" s="25" t="s">
        <v>3591</v>
      </c>
      <c r="G1047" s="25" t="s">
        <v>14088</v>
      </c>
      <c r="H1047" s="25" t="s">
        <v>231</v>
      </c>
      <c r="R1047" s="25" t="s">
        <v>11764</v>
      </c>
      <c r="S1047" s="25" t="str">
        <f t="shared" si="32"/>
        <v xml:space="preserve">         no reporta </v>
      </c>
      <c r="T1047" s="25" t="s">
        <v>11764</v>
      </c>
      <c r="U1047" s="25" t="s">
        <v>61</v>
      </c>
      <c r="V1047" s="55" t="s">
        <v>14089</v>
      </c>
      <c r="W1047" s="25" t="s">
        <v>63</v>
      </c>
      <c r="X1047" s="25">
        <v>24</v>
      </c>
      <c r="Y1047" s="25" t="s">
        <v>170</v>
      </c>
      <c r="AA1047" s="25">
        <v>40</v>
      </c>
      <c r="AC1047" s="25">
        <v>180</v>
      </c>
      <c r="AD1047" s="25" t="s">
        <v>66</v>
      </c>
      <c r="AG1047" s="25" t="str">
        <f>CONCATENATE(W1047," ",X1047," ",Y1047," ",Z1047," ",AA1047," ",AB1047," ",AC1047," ",AD1047," ",AE1047," ",AF1047)</f>
        <v xml:space="preserve">KR 24 D  40  180 SUR  </v>
      </c>
      <c r="AH1047" s="25" t="s">
        <v>11764</v>
      </c>
      <c r="AI1047" s="25" t="s">
        <v>11764</v>
      </c>
      <c r="AJ1047" s="25" t="s">
        <v>3675</v>
      </c>
      <c r="AO1047" s="25">
        <v>6</v>
      </c>
      <c r="AP1047" s="34">
        <v>42711</v>
      </c>
      <c r="AQ1047" s="34">
        <v>42714</v>
      </c>
      <c r="AT1047" s="25" t="s">
        <v>15</v>
      </c>
    </row>
    <row r="1048" spans="1:86">
      <c r="A1048" s="25" t="s">
        <v>14090</v>
      </c>
      <c r="B1048" s="25">
        <v>435786</v>
      </c>
      <c r="C1048" s="25" t="s">
        <v>172</v>
      </c>
      <c r="G1048" s="25" t="s">
        <v>14091</v>
      </c>
      <c r="H1048" s="25" t="s">
        <v>14092</v>
      </c>
      <c r="I1048" s="25" t="s">
        <v>80</v>
      </c>
      <c r="J1048" s="25">
        <v>40</v>
      </c>
      <c r="K1048" s="25" t="s">
        <v>315</v>
      </c>
      <c r="L1048" s="25" t="s">
        <v>66</v>
      </c>
      <c r="M1048" s="25">
        <v>30</v>
      </c>
      <c r="O1048" s="25">
        <v>56</v>
      </c>
      <c r="R1048" s="25" t="s">
        <v>11764</v>
      </c>
      <c r="S1048" s="25" t="str">
        <f t="shared" si="32"/>
        <v xml:space="preserve">CL 40 E SUR 30  56   no reporta </v>
      </c>
      <c r="T1048" s="25">
        <v>15382090</v>
      </c>
      <c r="U1048" s="25">
        <v>3321462</v>
      </c>
      <c r="V1048" s="55" t="s">
        <v>14093</v>
      </c>
      <c r="AF1048" s="25" t="s">
        <v>14094</v>
      </c>
      <c r="AG1048" s="25" t="str">
        <f>CONCATENATE(W1048," ",X1048," ",Y1048," ",Z1048," ",AA1048," ",AB1048," ",AC1048," ",AD1048," ",AE1048," ",AF1048)</f>
        <v xml:space="preserve">         itagui </v>
      </c>
      <c r="AH1048" s="25" t="s">
        <v>11764</v>
      </c>
      <c r="AI1048" s="25" t="s">
        <v>11764</v>
      </c>
      <c r="AJ1048" s="25" t="s">
        <v>3675</v>
      </c>
      <c r="AO1048" s="25">
        <v>6</v>
      </c>
      <c r="AP1048" s="34">
        <v>42711</v>
      </c>
      <c r="AQ1048" s="34">
        <v>42462</v>
      </c>
      <c r="AT1048" s="25" t="s">
        <v>15</v>
      </c>
    </row>
    <row r="1049" spans="1:86">
      <c r="A1049" s="25" t="s">
        <v>14095</v>
      </c>
      <c r="B1049" s="25">
        <v>435758</v>
      </c>
      <c r="C1049" s="25" t="s">
        <v>94</v>
      </c>
      <c r="G1049" s="25" t="s">
        <v>14096</v>
      </c>
      <c r="H1049" s="25" t="s">
        <v>14097</v>
      </c>
      <c r="S1049" s="25" t="str">
        <f t="shared" si="32"/>
        <v xml:space="preserve">         </v>
      </c>
      <c r="T1049" s="25" t="s">
        <v>11764</v>
      </c>
      <c r="U1049" s="25" t="s">
        <v>14098</v>
      </c>
      <c r="V1049" s="55" t="s">
        <v>8375</v>
      </c>
      <c r="AG1049" s="25" t="s">
        <v>14099</v>
      </c>
      <c r="AJ1049" s="25" t="s">
        <v>10566</v>
      </c>
      <c r="AO1049" s="25">
        <v>5</v>
      </c>
      <c r="AP1049" s="34">
        <v>42711</v>
      </c>
      <c r="AQ1049" s="34">
        <v>42717</v>
      </c>
      <c r="AT1049" s="25" t="s">
        <v>15</v>
      </c>
    </row>
    <row r="1050" spans="1:86">
      <c r="A1050" s="25" t="s">
        <v>14100</v>
      </c>
      <c r="B1050" s="25">
        <v>157541</v>
      </c>
      <c r="C1050" s="25" t="s">
        <v>3591</v>
      </c>
      <c r="G1050" s="25" t="s">
        <v>14101</v>
      </c>
      <c r="H1050" s="25" t="s">
        <v>12012</v>
      </c>
      <c r="S1050" s="25" t="str">
        <f t="shared" si="32"/>
        <v xml:space="preserve">         </v>
      </c>
      <c r="V1050" s="55" t="s">
        <v>8375</v>
      </c>
      <c r="AG1050" s="25" t="s">
        <v>14102</v>
      </c>
      <c r="AJ1050" s="25" t="s">
        <v>147</v>
      </c>
      <c r="AO1050" s="25">
        <v>9</v>
      </c>
      <c r="AP1050" s="34">
        <v>42711</v>
      </c>
      <c r="AQ1050" s="34">
        <v>42503</v>
      </c>
      <c r="AT1050" s="25" t="s">
        <v>15</v>
      </c>
    </row>
    <row r="1051" spans="1:86" s="62" customFormat="1">
      <c r="A1051" s="62" t="s">
        <v>14103</v>
      </c>
      <c r="B1051" s="62" t="s">
        <v>14104</v>
      </c>
      <c r="C1051" s="62" t="s">
        <v>3686</v>
      </c>
      <c r="G1051" s="62" t="s">
        <v>14105</v>
      </c>
      <c r="H1051" s="62" t="s">
        <v>3366</v>
      </c>
      <c r="S1051" s="62" t="str">
        <f t="shared" si="32"/>
        <v xml:space="preserve">         </v>
      </c>
      <c r="V1051" s="88" t="s">
        <v>14106</v>
      </c>
      <c r="AG1051" s="62" t="s">
        <v>14106</v>
      </c>
      <c r="AJ1051" s="62" t="s">
        <v>276</v>
      </c>
      <c r="AO1051" s="62">
        <v>5</v>
      </c>
      <c r="AP1051" s="83">
        <v>42711</v>
      </c>
      <c r="AQ1051" s="83">
        <v>43329</v>
      </c>
      <c r="AT1051" s="62" t="s">
        <v>15</v>
      </c>
      <c r="AV1051" s="92">
        <v>42992</v>
      </c>
      <c r="AW1051" s="82" t="s">
        <v>263</v>
      </c>
      <c r="AX1051" s="82"/>
      <c r="AY1051" s="82"/>
      <c r="AZ1051" s="82"/>
      <c r="BA1051" s="82"/>
      <c r="BB1051" s="82"/>
      <c r="BC1051" s="82"/>
      <c r="BD1051" s="82"/>
      <c r="BE1051" s="82"/>
      <c r="BF1051" s="82"/>
      <c r="BG1051" s="82"/>
      <c r="BH1051" s="82"/>
      <c r="BI1051" s="82"/>
      <c r="BJ1051" s="82"/>
      <c r="BK1051" s="82"/>
      <c r="BL1051" s="82"/>
      <c r="BM1051" s="82"/>
      <c r="BN1051" s="82"/>
      <c r="BO1051" s="82"/>
      <c r="BP1051" s="82"/>
      <c r="BQ1051" s="82"/>
      <c r="BR1051" s="82"/>
      <c r="BS1051" s="82"/>
      <c r="BT1051" s="82"/>
      <c r="BU1051" s="82"/>
      <c r="BV1051" s="82"/>
      <c r="BW1051" s="82"/>
      <c r="BX1051" s="82"/>
      <c r="BY1051" s="82"/>
      <c r="BZ1051" s="82"/>
      <c r="CA1051" s="82"/>
      <c r="CB1051" s="82"/>
      <c r="CC1051" s="82"/>
      <c r="CD1051" s="82"/>
      <c r="CE1051" s="82"/>
      <c r="CF1051" s="82"/>
      <c r="CG1051" s="82"/>
      <c r="CH1051" s="82"/>
    </row>
    <row r="1052" spans="1:86">
      <c r="A1052" s="25" t="s">
        <v>14107</v>
      </c>
      <c r="B1052" s="25">
        <v>434456</v>
      </c>
      <c r="C1052" s="25" t="s">
        <v>125</v>
      </c>
      <c r="G1052" s="25" t="s">
        <v>14108</v>
      </c>
      <c r="H1052" s="25" t="s">
        <v>3366</v>
      </c>
      <c r="S1052" s="25" t="str">
        <f t="shared" si="32"/>
        <v xml:space="preserve">         </v>
      </c>
      <c r="V1052" s="55" t="s">
        <v>14109</v>
      </c>
      <c r="AF1052" s="25" t="s">
        <v>14110</v>
      </c>
      <c r="AG1052" s="25" t="str">
        <f t="shared" ref="AG1052:AG1059" si="33">CONCATENATE(W1052," ",X1052," ",Y1052," ",Z1052," ",AA1052," ",AB1052," ",AC1052," ",AD1052," ",AE1052," ",AF1052)</f>
        <v xml:space="preserve">         Finca los Alpes - pantanillo</v>
      </c>
      <c r="AH1052" s="25" t="s">
        <v>61</v>
      </c>
      <c r="AI1052" s="25" t="s">
        <v>61</v>
      </c>
      <c r="AJ1052" s="25" t="s">
        <v>363</v>
      </c>
      <c r="AO1052" s="25">
        <v>13</v>
      </c>
      <c r="AP1052" s="34">
        <v>42713</v>
      </c>
      <c r="AQ1052" s="34">
        <v>42702</v>
      </c>
      <c r="AT1052" s="25" t="s">
        <v>15</v>
      </c>
    </row>
    <row r="1053" spans="1:86">
      <c r="A1053" s="25" t="s">
        <v>14111</v>
      </c>
      <c r="B1053" s="25">
        <v>435113</v>
      </c>
      <c r="D1053" s="25" t="s">
        <v>286</v>
      </c>
      <c r="G1053" s="25" t="s">
        <v>14112</v>
      </c>
      <c r="H1053" s="25" t="s">
        <v>3366</v>
      </c>
      <c r="S1053" s="25" t="str">
        <f t="shared" si="32"/>
        <v xml:space="preserve">         </v>
      </c>
      <c r="V1053" s="55" t="s">
        <v>14113</v>
      </c>
      <c r="AG1053" s="25" t="str">
        <f t="shared" si="33"/>
        <v xml:space="preserve">         </v>
      </c>
      <c r="AH1053" s="25" t="s">
        <v>14114</v>
      </c>
      <c r="AI1053" s="25">
        <v>3017606816</v>
      </c>
      <c r="AJ1053" s="25" t="s">
        <v>91</v>
      </c>
      <c r="AO1053" s="25">
        <v>12</v>
      </c>
      <c r="AP1053" s="34">
        <v>42714</v>
      </c>
      <c r="AQ1053" s="34">
        <v>42705</v>
      </c>
      <c r="AT1053" s="25" t="s">
        <v>15</v>
      </c>
    </row>
    <row r="1054" spans="1:86">
      <c r="A1054" s="25" t="s">
        <v>14115</v>
      </c>
      <c r="B1054" s="25">
        <v>436936</v>
      </c>
      <c r="C1054" s="25" t="s">
        <v>125</v>
      </c>
      <c r="G1054" s="25" t="s">
        <v>14116</v>
      </c>
      <c r="H1054" s="25" t="s">
        <v>231</v>
      </c>
      <c r="I1054" s="25" t="s">
        <v>63</v>
      </c>
      <c r="J1054" s="25">
        <v>41</v>
      </c>
      <c r="K1054" s="25" t="s">
        <v>3354</v>
      </c>
      <c r="M1054" s="25">
        <v>44</v>
      </c>
      <c r="O1054" s="25">
        <v>33</v>
      </c>
      <c r="P1054" s="25" t="s">
        <v>3362</v>
      </c>
      <c r="S1054" s="25" t="str">
        <f t="shared" si="32"/>
        <v xml:space="preserve">KR 41 a  44  33 sur  </v>
      </c>
      <c r="V1054" s="55" t="s">
        <v>14117</v>
      </c>
      <c r="W1054" s="25" t="s">
        <v>63</v>
      </c>
      <c r="X1054" s="25">
        <v>41</v>
      </c>
      <c r="AA1054" s="25">
        <v>44</v>
      </c>
      <c r="AC1054" s="25">
        <v>35</v>
      </c>
      <c r="AD1054" s="25" t="s">
        <v>3362</v>
      </c>
      <c r="AG1054" s="25" t="str">
        <f t="shared" si="33"/>
        <v xml:space="preserve">KR 41   44  35 sur  </v>
      </c>
      <c r="AJ1054" s="25" t="s">
        <v>10653</v>
      </c>
      <c r="AO1054" s="25">
        <v>7</v>
      </c>
      <c r="AP1054" s="34">
        <v>42714</v>
      </c>
      <c r="AQ1054" s="34">
        <v>42726</v>
      </c>
      <c r="AT1054" s="25" t="s">
        <v>15</v>
      </c>
    </row>
    <row r="1055" spans="1:86">
      <c r="A1055" s="25" t="s">
        <v>14118</v>
      </c>
      <c r="B1055" s="54"/>
      <c r="C1055" s="25" t="s">
        <v>3686</v>
      </c>
      <c r="G1055" s="25" t="s">
        <v>14119</v>
      </c>
      <c r="H1055" s="25" t="s">
        <v>14120</v>
      </c>
      <c r="I1055" s="25" t="s">
        <v>63</v>
      </c>
      <c r="J1055" s="25">
        <v>40</v>
      </c>
      <c r="K1055" s="25" t="s">
        <v>3354</v>
      </c>
      <c r="M1055" s="25">
        <v>46</v>
      </c>
      <c r="N1055" s="25" t="s">
        <v>3726</v>
      </c>
      <c r="O1055" s="25">
        <v>23</v>
      </c>
      <c r="P1055" s="25" t="s">
        <v>3362</v>
      </c>
      <c r="Q1055" s="25">
        <v>2</v>
      </c>
      <c r="R1055" s="25">
        <v>504</v>
      </c>
      <c r="S1055" s="25" t="str">
        <f t="shared" si="32"/>
        <v>KR 40 a  46 e 23 sur 2 504</v>
      </c>
      <c r="U1055" s="25">
        <v>3342718</v>
      </c>
      <c r="V1055" s="55" t="s">
        <v>14121</v>
      </c>
      <c r="W1055" s="25" t="s">
        <v>80</v>
      </c>
      <c r="X1055" s="25">
        <v>45</v>
      </c>
      <c r="Y1055" s="25" t="s">
        <v>2706</v>
      </c>
      <c r="Z1055" s="25" t="s">
        <v>3362</v>
      </c>
      <c r="AA1055" s="25">
        <v>38</v>
      </c>
      <c r="AC1055" s="25">
        <v>15</v>
      </c>
      <c r="AG1055" s="25" t="str">
        <f t="shared" si="33"/>
        <v xml:space="preserve">CL 45 b sur 38  15   </v>
      </c>
      <c r="AJ1055" s="25" t="s">
        <v>3626</v>
      </c>
      <c r="AO1055" s="25">
        <v>7</v>
      </c>
      <c r="AP1055" s="34">
        <v>42714</v>
      </c>
      <c r="AQ1055" s="34">
        <v>42391</v>
      </c>
      <c r="AS1055" s="25" t="s">
        <v>3256</v>
      </c>
      <c r="AT1055" s="25" t="s">
        <v>15</v>
      </c>
    </row>
    <row r="1056" spans="1:86">
      <c r="A1056" s="25" t="s">
        <v>14122</v>
      </c>
      <c r="B1056" s="25" t="s">
        <v>14123</v>
      </c>
      <c r="C1056" s="25" t="s">
        <v>3686</v>
      </c>
      <c r="G1056" s="25" t="s">
        <v>14124</v>
      </c>
      <c r="H1056" s="25" t="s">
        <v>5902</v>
      </c>
      <c r="S1056" s="25" t="str">
        <f t="shared" si="32"/>
        <v xml:space="preserve">         </v>
      </c>
      <c r="V1056" s="55" t="s">
        <v>14125</v>
      </c>
      <c r="AG1056" s="25" t="str">
        <f t="shared" si="33"/>
        <v xml:space="preserve">         </v>
      </c>
      <c r="AH1056" s="25">
        <v>71587134</v>
      </c>
      <c r="AJ1056" s="25" t="s">
        <v>419</v>
      </c>
      <c r="AP1056" s="34">
        <v>42714</v>
      </c>
      <c r="AQ1056" s="34">
        <v>42713</v>
      </c>
      <c r="AT1056" s="25" t="s">
        <v>15</v>
      </c>
    </row>
    <row r="1057" spans="1:47">
      <c r="A1057" s="25" t="s">
        <v>14126</v>
      </c>
      <c r="B1057" s="25">
        <v>435279</v>
      </c>
      <c r="D1057" s="25" t="s">
        <v>3934</v>
      </c>
      <c r="G1057" s="25" t="s">
        <v>14127</v>
      </c>
      <c r="H1057" s="25" t="s">
        <v>3366</v>
      </c>
      <c r="S1057" s="25" t="str">
        <f t="shared" si="32"/>
        <v xml:space="preserve">         </v>
      </c>
      <c r="V1057" s="55" t="s">
        <v>14128</v>
      </c>
      <c r="AF1057" s="25" t="s">
        <v>635</v>
      </c>
      <c r="AG1057" s="25" t="str">
        <f t="shared" si="33"/>
        <v xml:space="preserve">         Alto de Misael</v>
      </c>
      <c r="AJ1057" s="25" t="s">
        <v>635</v>
      </c>
      <c r="AO1057" s="25">
        <v>3</v>
      </c>
      <c r="AP1057" s="34">
        <v>42716</v>
      </c>
      <c r="AQ1057" s="34">
        <v>42717</v>
      </c>
      <c r="AT1057" s="25" t="s">
        <v>15</v>
      </c>
      <c r="AU1057" s="25" t="s">
        <v>14129</v>
      </c>
    </row>
    <row r="1058" spans="1:47">
      <c r="A1058" s="25" t="s">
        <v>14130</v>
      </c>
      <c r="B1058" s="25">
        <v>438652</v>
      </c>
      <c r="C1058" s="25" t="s">
        <v>3591</v>
      </c>
      <c r="G1058" s="25" t="s">
        <v>14131</v>
      </c>
      <c r="I1058" s="25" t="s">
        <v>80</v>
      </c>
      <c r="J1058" s="25">
        <v>45</v>
      </c>
      <c r="K1058" s="25" t="s">
        <v>83</v>
      </c>
      <c r="L1058" s="25" t="s">
        <v>66</v>
      </c>
      <c r="M1058" s="25">
        <v>39</v>
      </c>
      <c r="N1058" s="25" t="s">
        <v>104</v>
      </c>
      <c r="O1058" s="25">
        <v>190</v>
      </c>
      <c r="R1058" s="25" t="s">
        <v>11764</v>
      </c>
      <c r="S1058" s="25" t="str">
        <f t="shared" si="32"/>
        <v xml:space="preserve">CL 45 A SUR 39 B 190   no reporta </v>
      </c>
      <c r="U1058" s="25" t="s">
        <v>14132</v>
      </c>
      <c r="V1058" s="55" t="s">
        <v>14133</v>
      </c>
      <c r="W1058" s="25" t="s">
        <v>80</v>
      </c>
      <c r="X1058" s="25">
        <v>45</v>
      </c>
      <c r="Y1058" s="25" t="s">
        <v>83</v>
      </c>
      <c r="Z1058" s="25" t="s">
        <v>66</v>
      </c>
      <c r="AA1058" s="25">
        <v>39</v>
      </c>
      <c r="AB1058" s="25" t="s">
        <v>104</v>
      </c>
      <c r="AC1058" s="25">
        <v>190</v>
      </c>
      <c r="AG1058" s="25" t="str">
        <f t="shared" si="33"/>
        <v xml:space="preserve">CL 45 A SUR 39 B 190   </v>
      </c>
      <c r="AJ1058" s="25" t="s">
        <v>67</v>
      </c>
      <c r="AO1058" s="25">
        <v>7</v>
      </c>
      <c r="AP1058" s="34">
        <v>42719</v>
      </c>
      <c r="AQ1058" s="34">
        <v>42721</v>
      </c>
      <c r="AT1058" s="25" t="s">
        <v>15</v>
      </c>
    </row>
    <row r="1059" spans="1:47">
      <c r="A1059" s="25" t="s">
        <v>14134</v>
      </c>
      <c r="B1059" s="25">
        <v>435129</v>
      </c>
      <c r="C1059" s="25" t="s">
        <v>94</v>
      </c>
      <c r="G1059" s="25" t="s">
        <v>14135</v>
      </c>
      <c r="H1059" s="25" t="s">
        <v>14136</v>
      </c>
      <c r="I1059" s="25" t="s">
        <v>80</v>
      </c>
      <c r="J1059" s="25">
        <v>41</v>
      </c>
      <c r="K1059" s="25" t="s">
        <v>104</v>
      </c>
      <c r="L1059" s="25" t="s">
        <v>66</v>
      </c>
      <c r="M1059" s="25">
        <v>34</v>
      </c>
      <c r="O1059" s="25">
        <v>50</v>
      </c>
      <c r="S1059" s="25" t="str">
        <f t="shared" si="32"/>
        <v xml:space="preserve">CL 41 B SUR 34  50   </v>
      </c>
      <c r="T1059" s="25" t="s">
        <v>14137</v>
      </c>
      <c r="V1059" s="55" t="s">
        <v>14138</v>
      </c>
      <c r="AF1059" s="25" t="s">
        <v>14139</v>
      </c>
      <c r="AG1059" s="25" t="str">
        <f t="shared" si="33"/>
        <v xml:space="preserve">         contiguo a la direccion del peticionario</v>
      </c>
      <c r="AJ1059" s="25" t="s">
        <v>67</v>
      </c>
      <c r="AO1059" s="25">
        <v>7</v>
      </c>
      <c r="AP1059" s="34">
        <v>42719</v>
      </c>
      <c r="AQ1059" s="34">
        <v>42726</v>
      </c>
      <c r="AT1059" s="25" t="s">
        <v>13149</v>
      </c>
    </row>
    <row r="1060" spans="1:47">
      <c r="A1060" s="25" t="s">
        <v>14140</v>
      </c>
      <c r="B1060" s="25" t="s">
        <v>14141</v>
      </c>
      <c r="C1060" s="25" t="s">
        <v>3591</v>
      </c>
      <c r="G1060" s="25" t="s">
        <v>14142</v>
      </c>
      <c r="H1060" s="25" t="s">
        <v>14143</v>
      </c>
      <c r="I1060" s="25" t="s">
        <v>63</v>
      </c>
      <c r="J1060" s="25">
        <v>25</v>
      </c>
      <c r="K1060" s="25" t="s">
        <v>83</v>
      </c>
      <c r="M1060" s="25">
        <v>36</v>
      </c>
      <c r="N1060" s="25" t="s">
        <v>170</v>
      </c>
      <c r="O1060" s="25">
        <v>138</v>
      </c>
      <c r="P1060" s="25" t="s">
        <v>66</v>
      </c>
      <c r="S1060" s="25" t="str">
        <f t="shared" si="32"/>
        <v xml:space="preserve">KR 25 A  36 D 138 SUR  </v>
      </c>
      <c r="T1060" s="25">
        <v>21316995</v>
      </c>
      <c r="U1060" s="25" t="s">
        <v>14144</v>
      </c>
      <c r="V1060" s="55" t="s">
        <v>14145</v>
      </c>
      <c r="AG1060" s="25" t="s">
        <v>14146</v>
      </c>
      <c r="AJ1060" s="25" t="s">
        <v>347</v>
      </c>
      <c r="AO1060" s="25">
        <v>10</v>
      </c>
      <c r="AP1060" s="34">
        <v>42719</v>
      </c>
      <c r="AQ1060" s="34">
        <v>42719</v>
      </c>
      <c r="AT1060" s="25" t="s">
        <v>15</v>
      </c>
    </row>
    <row r="1061" spans="1:47">
      <c r="A1061" s="25" t="s">
        <v>14147</v>
      </c>
      <c r="B1061" s="25">
        <v>429983</v>
      </c>
      <c r="C1061" s="25" t="s">
        <v>94</v>
      </c>
      <c r="G1061" s="25" t="s">
        <v>14148</v>
      </c>
      <c r="H1061" s="25" t="s">
        <v>14149</v>
      </c>
      <c r="S1061" s="25" t="s">
        <v>14150</v>
      </c>
      <c r="T1061" s="25">
        <v>21954349</v>
      </c>
      <c r="U1061" s="25">
        <v>3206316620</v>
      </c>
      <c r="V1061" s="55" t="s">
        <v>14151</v>
      </c>
      <c r="AG1061" s="25" t="s">
        <v>14099</v>
      </c>
      <c r="AI1061" s="25">
        <v>3860171</v>
      </c>
      <c r="AJ1061" s="25" t="s">
        <v>91</v>
      </c>
      <c r="AO1061" s="25">
        <v>12</v>
      </c>
      <c r="AP1061" s="34">
        <v>42719</v>
      </c>
      <c r="AQ1061" s="34">
        <v>42709</v>
      </c>
      <c r="AT1061" s="25" t="s">
        <v>15</v>
      </c>
    </row>
    <row r="1062" spans="1:47">
      <c r="A1062" s="25" t="s">
        <v>14152</v>
      </c>
      <c r="B1062" s="25">
        <v>438131</v>
      </c>
      <c r="C1062" s="25" t="s">
        <v>87</v>
      </c>
      <c r="D1062" s="25" t="s">
        <v>58</v>
      </c>
      <c r="E1062" s="25">
        <v>3</v>
      </c>
      <c r="G1062" s="25" t="s">
        <v>14153</v>
      </c>
      <c r="H1062" s="25" t="s">
        <v>3366</v>
      </c>
      <c r="S1062" s="25" t="str">
        <f t="shared" si="32"/>
        <v xml:space="preserve">         </v>
      </c>
      <c r="V1062" s="55" t="s">
        <v>14154</v>
      </c>
      <c r="W1062" s="25" t="s">
        <v>63</v>
      </c>
      <c r="X1062" s="25">
        <v>31</v>
      </c>
      <c r="Y1062" s="25" t="s">
        <v>72</v>
      </c>
      <c r="AA1062" s="25">
        <v>40</v>
      </c>
      <c r="AB1062" s="25" t="s">
        <v>315</v>
      </c>
      <c r="AC1062" s="25">
        <v>38</v>
      </c>
      <c r="AD1062" s="25" t="s">
        <v>66</v>
      </c>
      <c r="AG1062" s="25" t="str">
        <f t="shared" ref="AG1062:AG1071" si="34">CONCATENATE(W1062," ",X1062," ",Y1062," ",Z1062," ",AA1062," ",AB1062," ",AC1062," ",AD1062," ",AE1062," ",AF1062)</f>
        <v xml:space="preserve">KR 31 F  40 E 38 SUR  </v>
      </c>
      <c r="AH1062" s="25">
        <v>8259749</v>
      </c>
      <c r="AI1062" s="25">
        <v>3340456</v>
      </c>
      <c r="AJ1062" s="25" t="s">
        <v>3937</v>
      </c>
      <c r="AO1062" s="25">
        <v>6</v>
      </c>
      <c r="AP1062" s="34">
        <v>42719</v>
      </c>
      <c r="AQ1062" s="34">
        <v>42716</v>
      </c>
      <c r="AS1062" s="25" t="s">
        <v>3256</v>
      </c>
      <c r="AT1062" s="25" t="s">
        <v>13149</v>
      </c>
      <c r="AU1062" s="25" t="s">
        <v>14155</v>
      </c>
    </row>
    <row r="1063" spans="1:47">
      <c r="A1063" s="25" t="s">
        <v>14156</v>
      </c>
      <c r="B1063" s="25" t="s">
        <v>14157</v>
      </c>
      <c r="C1063" s="25" t="s">
        <v>3686</v>
      </c>
      <c r="F1063" s="25" t="s">
        <v>14158</v>
      </c>
      <c r="G1063" s="25" t="s">
        <v>14159</v>
      </c>
      <c r="H1063" s="25" t="s">
        <v>3366</v>
      </c>
      <c r="S1063" s="25" t="str">
        <f t="shared" si="32"/>
        <v xml:space="preserve">         </v>
      </c>
      <c r="V1063" s="55" t="s">
        <v>14160</v>
      </c>
      <c r="W1063" s="25" t="s">
        <v>80</v>
      </c>
      <c r="X1063" s="25">
        <v>23</v>
      </c>
      <c r="Y1063" s="25" t="s">
        <v>72</v>
      </c>
      <c r="AA1063" s="25">
        <v>42</v>
      </c>
      <c r="AB1063" s="25" t="s">
        <v>104</v>
      </c>
      <c r="AC1063" s="25">
        <v>66</v>
      </c>
      <c r="AG1063" s="25" t="str">
        <f t="shared" si="34"/>
        <v xml:space="preserve">CL 23 F  42 B 66   </v>
      </c>
      <c r="AH1063" s="25" t="s">
        <v>14161</v>
      </c>
      <c r="AI1063" s="25">
        <v>3332845</v>
      </c>
      <c r="AJ1063" s="25" t="s">
        <v>243</v>
      </c>
      <c r="AO1063" s="25">
        <v>2</v>
      </c>
      <c r="AP1063" s="34">
        <v>42719</v>
      </c>
      <c r="AQ1063" s="34">
        <v>42952</v>
      </c>
      <c r="AS1063" s="25" t="s">
        <v>792</v>
      </c>
      <c r="AT1063" s="25" t="s">
        <v>13149</v>
      </c>
    </row>
    <row r="1064" spans="1:47">
      <c r="A1064" s="25" t="s">
        <v>14162</v>
      </c>
      <c r="B1064" s="25">
        <v>340564</v>
      </c>
      <c r="C1064" s="25" t="s">
        <v>3686</v>
      </c>
      <c r="G1064" s="25" t="s">
        <v>14163</v>
      </c>
      <c r="H1064" s="25" t="s">
        <v>14164</v>
      </c>
      <c r="S1064" s="25" t="str">
        <f t="shared" si="32"/>
        <v xml:space="preserve">         </v>
      </c>
      <c r="T1064" s="25">
        <v>71270426</v>
      </c>
      <c r="U1064" s="25">
        <v>3067428</v>
      </c>
      <c r="V1064" s="55" t="s">
        <v>61</v>
      </c>
      <c r="W1064" s="25" t="s">
        <v>63</v>
      </c>
      <c r="X1064" s="25">
        <v>27</v>
      </c>
      <c r="AA1064" s="25">
        <v>23</v>
      </c>
      <c r="AC1064" s="25">
        <v>126</v>
      </c>
      <c r="AD1064" s="25" t="s">
        <v>66</v>
      </c>
      <c r="AG1064" s="25" t="str">
        <f t="shared" si="34"/>
        <v xml:space="preserve">KR 27   23  126 SUR  </v>
      </c>
      <c r="AH1064" s="25" t="s">
        <v>11764</v>
      </c>
      <c r="AI1064" s="25" t="s">
        <v>61</v>
      </c>
      <c r="AJ1064" s="25" t="s">
        <v>347</v>
      </c>
      <c r="AO1064" s="25">
        <v>10</v>
      </c>
      <c r="AP1064" s="34">
        <v>42719</v>
      </c>
      <c r="AQ1064" s="34">
        <v>42717</v>
      </c>
      <c r="AT1064" s="25" t="s">
        <v>15</v>
      </c>
    </row>
    <row r="1065" spans="1:47">
      <c r="A1065" s="25" t="s">
        <v>14165</v>
      </c>
      <c r="B1065" s="25">
        <v>437043</v>
      </c>
      <c r="C1065" s="25" t="s">
        <v>94</v>
      </c>
      <c r="G1065" s="25" t="s">
        <v>14166</v>
      </c>
      <c r="H1065" s="25" t="s">
        <v>14167</v>
      </c>
      <c r="R1065" s="25" t="s">
        <v>61</v>
      </c>
      <c r="S1065" s="25" t="str">
        <f>CONCATENATE(I1065," ",J1065," ",K1065," ",L1065," ",M1065," ",N1065," ",O1065," ",P1065," ",Q1065," ",R1065)</f>
        <v xml:space="preserve">         no reporta</v>
      </c>
      <c r="T1065" s="25" t="s">
        <v>61</v>
      </c>
      <c r="U1065" s="25">
        <v>3336216</v>
      </c>
      <c r="V1065" s="55" t="s">
        <v>14168</v>
      </c>
      <c r="W1065" s="25" t="s">
        <v>63</v>
      </c>
      <c r="X1065" s="25">
        <v>26</v>
      </c>
      <c r="Y1065" s="25" t="s">
        <v>298</v>
      </c>
      <c r="Z1065" s="25" t="s">
        <v>66</v>
      </c>
      <c r="AA1065" s="25">
        <v>41</v>
      </c>
      <c r="AB1065" s="25" t="s">
        <v>104</v>
      </c>
      <c r="AC1065" s="25">
        <v>1</v>
      </c>
      <c r="AG1065" s="25" t="str">
        <f t="shared" si="34"/>
        <v xml:space="preserve">KR 26 AA SUR 41 B 1   </v>
      </c>
      <c r="AH1065" s="25" t="s">
        <v>61</v>
      </c>
      <c r="AP1065" s="34">
        <v>42719</v>
      </c>
      <c r="AQ1065" s="34">
        <v>42785</v>
      </c>
      <c r="AT1065" s="25" t="s">
        <v>15</v>
      </c>
    </row>
    <row r="1066" spans="1:47">
      <c r="A1066" s="25" t="s">
        <v>14169</v>
      </c>
      <c r="B1066" s="54"/>
      <c r="C1066" s="25" t="s">
        <v>94</v>
      </c>
      <c r="G1066" s="25" t="s">
        <v>14170</v>
      </c>
      <c r="H1066" s="25" t="s">
        <v>2959</v>
      </c>
      <c r="R1066" s="25" t="s">
        <v>11764</v>
      </c>
      <c r="S1066" s="25" t="str">
        <f t="shared" si="32"/>
        <v xml:space="preserve">         no reporta </v>
      </c>
      <c r="T1066" s="25" t="s">
        <v>61</v>
      </c>
      <c r="U1066" s="25" t="s">
        <v>61</v>
      </c>
      <c r="V1066" s="55" t="s">
        <v>14171</v>
      </c>
      <c r="W1066" s="25" t="s">
        <v>63</v>
      </c>
      <c r="X1066" s="25">
        <v>47</v>
      </c>
      <c r="Z1066" s="25" t="s">
        <v>66</v>
      </c>
      <c r="AA1066" s="25">
        <v>32</v>
      </c>
      <c r="AC1066" s="25">
        <v>64</v>
      </c>
      <c r="AG1066" s="25" t="str">
        <f t="shared" si="34"/>
        <v xml:space="preserve">KR 47  SUR 32  64   </v>
      </c>
      <c r="AH1066" s="25" t="s">
        <v>61</v>
      </c>
      <c r="AI1066" s="25" t="s">
        <v>61</v>
      </c>
      <c r="AP1066" s="34">
        <v>42719</v>
      </c>
      <c r="AQ1066" s="34">
        <v>42721</v>
      </c>
      <c r="AT1066" s="25" t="s">
        <v>15</v>
      </c>
    </row>
    <row r="1067" spans="1:47">
      <c r="A1067" s="25" t="s">
        <v>14172</v>
      </c>
      <c r="B1067" s="25" t="s">
        <v>14173</v>
      </c>
      <c r="C1067" s="25" t="s">
        <v>3538</v>
      </c>
      <c r="G1067" s="25" t="s">
        <v>14174</v>
      </c>
      <c r="H1067" s="25" t="s">
        <v>3366</v>
      </c>
      <c r="S1067" s="25" t="str">
        <f t="shared" si="32"/>
        <v xml:space="preserve">         </v>
      </c>
      <c r="V1067" s="55" t="s">
        <v>14175</v>
      </c>
      <c r="W1067" s="25" t="s">
        <v>80</v>
      </c>
      <c r="X1067" s="25">
        <v>27</v>
      </c>
      <c r="Z1067" s="25" t="s">
        <v>66</v>
      </c>
      <c r="AA1067" s="25">
        <v>27</v>
      </c>
      <c r="AB1067" s="25" t="s">
        <v>104</v>
      </c>
      <c r="AC1067" s="25">
        <v>100</v>
      </c>
      <c r="AG1067" s="25" t="str">
        <f t="shared" si="34"/>
        <v xml:space="preserve">CL 27  SUR 27 B 100   </v>
      </c>
      <c r="AH1067" s="25" t="s">
        <v>61</v>
      </c>
      <c r="AI1067" s="25" t="s">
        <v>61</v>
      </c>
      <c r="AJ1067" s="25" t="s">
        <v>99</v>
      </c>
      <c r="AO1067" s="25">
        <v>4</v>
      </c>
      <c r="AP1067" s="34">
        <v>42721</v>
      </c>
      <c r="AQ1067" s="34">
        <v>42709</v>
      </c>
      <c r="AT1067" s="25" t="s">
        <v>15</v>
      </c>
    </row>
    <row r="1068" spans="1:47">
      <c r="A1068" s="25" t="s">
        <v>14176</v>
      </c>
      <c r="B1068" s="25">
        <v>442595</v>
      </c>
      <c r="D1068" s="25" t="s">
        <v>58</v>
      </c>
      <c r="G1068" s="25" t="s">
        <v>14177</v>
      </c>
      <c r="H1068" s="25" t="s">
        <v>10262</v>
      </c>
      <c r="S1068" s="25" t="str">
        <f t="shared" si="32"/>
        <v xml:space="preserve">         </v>
      </c>
      <c r="V1068" s="55" t="s">
        <v>14178</v>
      </c>
      <c r="AF1068" s="25" t="s">
        <v>14179</v>
      </c>
      <c r="AG1068" s="25" t="str">
        <f t="shared" si="34"/>
        <v xml:space="preserve">         Barrio La Paz</v>
      </c>
      <c r="AH1068" s="25" t="s">
        <v>61</v>
      </c>
      <c r="AI1068" s="25" t="s">
        <v>61</v>
      </c>
      <c r="AJ1068" s="25" t="s">
        <v>316</v>
      </c>
      <c r="AO1068" s="25">
        <v>7</v>
      </c>
      <c r="AP1068" s="34">
        <v>42732</v>
      </c>
      <c r="AQ1068" s="34">
        <v>42731</v>
      </c>
      <c r="AT1068" s="25" t="s">
        <v>15</v>
      </c>
    </row>
    <row r="1069" spans="1:47">
      <c r="A1069" s="25" t="s">
        <v>14180</v>
      </c>
      <c r="B1069" s="25">
        <v>159171</v>
      </c>
      <c r="C1069" s="25" t="s">
        <v>3686</v>
      </c>
      <c r="G1069" s="25" t="s">
        <v>14181</v>
      </c>
      <c r="H1069" s="25" t="s">
        <v>3366</v>
      </c>
      <c r="S1069" s="25" t="str">
        <f t="shared" si="32"/>
        <v xml:space="preserve">         </v>
      </c>
      <c r="V1069" s="55" t="s">
        <v>14182</v>
      </c>
      <c r="W1069" s="25" t="s">
        <v>80</v>
      </c>
      <c r="X1069" s="25">
        <v>40</v>
      </c>
      <c r="Z1069" s="25" t="s">
        <v>66</v>
      </c>
      <c r="AA1069" s="25">
        <v>23</v>
      </c>
      <c r="AB1069" s="25" t="s">
        <v>83</v>
      </c>
      <c r="AC1069" s="25">
        <v>81</v>
      </c>
      <c r="AF1069" s="25" t="s">
        <v>8451</v>
      </c>
      <c r="AG1069" s="25" t="str">
        <f t="shared" si="34"/>
        <v>CL 40  SUR 23 A 81   Interior 105</v>
      </c>
      <c r="AH1069" s="25" t="s">
        <v>61</v>
      </c>
      <c r="AI1069" s="25" t="s">
        <v>61</v>
      </c>
      <c r="AJ1069" s="25" t="s">
        <v>347</v>
      </c>
      <c r="AO1069" s="25">
        <v>10</v>
      </c>
      <c r="AP1069" s="34">
        <v>42732</v>
      </c>
      <c r="AQ1069" s="34">
        <v>42703</v>
      </c>
      <c r="AS1069" s="25" t="s">
        <v>815</v>
      </c>
      <c r="AT1069" s="25" t="s">
        <v>15</v>
      </c>
      <c r="AU1069" s="25" t="s">
        <v>7088</v>
      </c>
    </row>
    <row r="1070" spans="1:47">
      <c r="A1070" s="25" t="s">
        <v>14183</v>
      </c>
      <c r="B1070" s="25">
        <v>441917</v>
      </c>
      <c r="C1070" s="25" t="s">
        <v>3591</v>
      </c>
      <c r="G1070" s="25" t="s">
        <v>14184</v>
      </c>
      <c r="H1070" s="25" t="s">
        <v>14185</v>
      </c>
      <c r="T1070" s="25" t="s">
        <v>61</v>
      </c>
      <c r="U1070" s="25" t="s">
        <v>61</v>
      </c>
      <c r="V1070" s="55" t="s">
        <v>14186</v>
      </c>
      <c r="AF1070" s="25" t="s">
        <v>14187</v>
      </c>
      <c r="AG1070" s="25" t="str">
        <f t="shared" si="34"/>
        <v xml:space="preserve">         Cra 27 g # 35 sur 17 ( int 106)</v>
      </c>
      <c r="AH1070" s="25">
        <v>43206541</v>
      </c>
      <c r="AI1070" s="25" t="s">
        <v>14188</v>
      </c>
      <c r="AJ1070" s="25" t="s">
        <v>262</v>
      </c>
      <c r="AP1070" s="34">
        <v>42732</v>
      </c>
      <c r="AQ1070" s="34">
        <v>42702</v>
      </c>
      <c r="AS1070" s="25" t="s">
        <v>806</v>
      </c>
      <c r="AT1070" s="25" t="s">
        <v>15</v>
      </c>
      <c r="AU1070" s="25" t="s">
        <v>11531</v>
      </c>
    </row>
    <row r="1071" spans="1:47">
      <c r="A1071" s="25" t="s">
        <v>14189</v>
      </c>
      <c r="B1071" s="25">
        <v>159128</v>
      </c>
      <c r="C1071" s="25" t="s">
        <v>3538</v>
      </c>
      <c r="G1071" s="25" t="s">
        <v>14190</v>
      </c>
      <c r="H1071" s="25" t="s">
        <v>14191</v>
      </c>
      <c r="S1071" s="25" t="str">
        <f t="shared" si="32"/>
        <v xml:space="preserve">         </v>
      </c>
      <c r="V1071" s="55" t="s">
        <v>4150</v>
      </c>
      <c r="AF1071" s="25" t="s">
        <v>14192</v>
      </c>
      <c r="AG1071" s="25" t="str">
        <f t="shared" si="34"/>
        <v xml:space="preserve">         Cra 40 a # 40 f sur 28</v>
      </c>
      <c r="AH1071" s="25" t="s">
        <v>14193</v>
      </c>
      <c r="AI1071" s="25" t="s">
        <v>61</v>
      </c>
      <c r="AJ1071" s="25" t="s">
        <v>67</v>
      </c>
      <c r="AO1071" s="25">
        <v>7</v>
      </c>
      <c r="AP1071" s="34">
        <v>42730</v>
      </c>
      <c r="AQ1071" s="34">
        <v>42548</v>
      </c>
      <c r="AT1071" s="25" t="s">
        <v>15</v>
      </c>
    </row>
    <row r="1072" spans="1:47">
      <c r="A1072" s="25" t="s">
        <v>14189</v>
      </c>
      <c r="B1072" s="25">
        <v>394878</v>
      </c>
      <c r="C1072" s="25" t="s">
        <v>3591</v>
      </c>
      <c r="G1072" s="25" t="s">
        <v>14194</v>
      </c>
      <c r="H1072" s="25" t="s">
        <v>2959</v>
      </c>
      <c r="R1072" s="25" t="s">
        <v>61</v>
      </c>
      <c r="S1072" s="25" t="str">
        <f>CONCATENATE(I1072," ",J1072," ",K1072," ",L1072," ",M1072," ",N1072," ",O1072," ",P1072," ",Q1072," ",R1072)</f>
        <v xml:space="preserve">         no reporta</v>
      </c>
      <c r="T1072" s="25" t="s">
        <v>14195</v>
      </c>
      <c r="U1072" s="25" t="s">
        <v>61</v>
      </c>
      <c r="V1072" s="55" t="s">
        <v>4150</v>
      </c>
      <c r="AG1072" s="25" t="s">
        <v>14196</v>
      </c>
      <c r="AH1072" s="25" t="s">
        <v>61</v>
      </c>
      <c r="AI1072" s="25" t="s">
        <v>61</v>
      </c>
      <c r="AJ1072" s="25" t="s">
        <v>147</v>
      </c>
      <c r="AP1072" s="34">
        <v>42544</v>
      </c>
      <c r="AQ1072" s="34">
        <v>42572</v>
      </c>
      <c r="AT1072" s="25" t="s">
        <v>15</v>
      </c>
    </row>
    <row r="1073" spans="1:46">
      <c r="A1073" s="25" t="s">
        <v>14197</v>
      </c>
      <c r="B1073" s="25">
        <v>399990</v>
      </c>
      <c r="D1073" s="25" t="s">
        <v>58</v>
      </c>
      <c r="G1073" s="25" t="s">
        <v>14198</v>
      </c>
      <c r="H1073" s="25" t="s">
        <v>2959</v>
      </c>
      <c r="S1073" s="25" t="s">
        <v>61</v>
      </c>
      <c r="T1073" s="25" t="s">
        <v>61</v>
      </c>
      <c r="U1073" s="25" t="s">
        <v>61</v>
      </c>
      <c r="V1073" s="55" t="s">
        <v>12138</v>
      </c>
      <c r="AF1073" s="25" t="s">
        <v>14199</v>
      </c>
      <c r="AG1073" s="25" t="str">
        <f>CONCATENATE(W1073," ",X1073," ",Y1073," ",Z1073," ",AA1073," ",AB1073," ",AC1073," ",AD1073," ",AE1073," ",AF1073)</f>
        <v xml:space="preserve">         tv 35 a sur # 32 60</v>
      </c>
      <c r="AH1073" s="25" t="s">
        <v>61</v>
      </c>
      <c r="AI1073" s="25" t="s">
        <v>61</v>
      </c>
      <c r="AJ1073" s="25" t="s">
        <v>232</v>
      </c>
      <c r="AP1073" s="34">
        <v>42564</v>
      </c>
      <c r="AQ1073" s="34">
        <v>42572</v>
      </c>
      <c r="AT1073" s="25" t="s">
        <v>15</v>
      </c>
    </row>
    <row r="1074" spans="1:46">
      <c r="A1074" s="25" t="s">
        <v>14200</v>
      </c>
      <c r="C1074" s="25" t="s">
        <v>3686</v>
      </c>
      <c r="G1074" s="25" t="s">
        <v>14201</v>
      </c>
      <c r="H1074" s="25" t="s">
        <v>3366</v>
      </c>
      <c r="S1074" s="25" t="s">
        <v>61</v>
      </c>
      <c r="T1074" s="25" t="s">
        <v>61</v>
      </c>
      <c r="U1074" s="25" t="s">
        <v>61</v>
      </c>
      <c r="V1074" s="55" t="s">
        <v>14202</v>
      </c>
      <c r="AG1074" s="25" t="s">
        <v>11333</v>
      </c>
      <c r="AH1074" s="25" t="s">
        <v>61</v>
      </c>
      <c r="AI1074" s="25" t="s">
        <v>61</v>
      </c>
      <c r="AJ1074" s="25" t="s">
        <v>276</v>
      </c>
      <c r="AP1074" s="34">
        <v>42599</v>
      </c>
      <c r="AQ1074" s="34">
        <v>42619</v>
      </c>
      <c r="AT1074" s="25" t="s">
        <v>15</v>
      </c>
    </row>
    <row r="1075" spans="1:46">
      <c r="A1075" s="25" t="s">
        <v>14203</v>
      </c>
      <c r="C1075" s="25" t="s">
        <v>3591</v>
      </c>
      <c r="G1075" s="25" t="s">
        <v>14204</v>
      </c>
      <c r="H1075" s="25" t="s">
        <v>3366</v>
      </c>
      <c r="S1075" s="25" t="s">
        <v>61</v>
      </c>
      <c r="T1075" s="25" t="s">
        <v>61</v>
      </c>
      <c r="U1075" s="25" t="s">
        <v>61</v>
      </c>
      <c r="V1075" s="55" t="s">
        <v>14205</v>
      </c>
      <c r="AG1075" s="25" t="s">
        <v>14206</v>
      </c>
      <c r="AH1075" s="25" t="s">
        <v>61</v>
      </c>
      <c r="AI1075" s="25" t="s">
        <v>61</v>
      </c>
      <c r="AJ1075" s="25" t="s">
        <v>432</v>
      </c>
      <c r="AP1075" s="34">
        <v>42653</v>
      </c>
      <c r="AQ1075" s="34">
        <v>42652</v>
      </c>
      <c r="AT1075" s="25" t="s">
        <v>15</v>
      </c>
    </row>
    <row r="1076" spans="1:46">
      <c r="A1076" s="25" t="s">
        <v>14207</v>
      </c>
      <c r="B1076" s="25">
        <v>436198</v>
      </c>
      <c r="C1076" s="25" t="s">
        <v>3686</v>
      </c>
      <c r="G1076" s="25" t="s">
        <v>14208</v>
      </c>
      <c r="H1076" s="25" t="s">
        <v>3366</v>
      </c>
      <c r="S1076" s="25" t="s">
        <v>61</v>
      </c>
      <c r="T1076" s="25" t="s">
        <v>61</v>
      </c>
      <c r="U1076" s="25" t="s">
        <v>61</v>
      </c>
      <c r="V1076" s="55" t="s">
        <v>4150</v>
      </c>
      <c r="AG1076" s="25" t="s">
        <v>14209</v>
      </c>
      <c r="AH1076" s="25" t="s">
        <v>61</v>
      </c>
      <c r="AI1076" s="25" t="s">
        <v>61</v>
      </c>
      <c r="AJ1076" s="25" t="s">
        <v>184</v>
      </c>
      <c r="AP1076" s="34">
        <v>42563</v>
      </c>
      <c r="AQ1076" s="34">
        <v>42711</v>
      </c>
      <c r="AT1076" s="25" t="s">
        <v>15</v>
      </c>
    </row>
    <row r="1077" spans="1:46">
      <c r="A1077" s="25" t="s">
        <v>14210</v>
      </c>
      <c r="B1077" s="25">
        <v>436672</v>
      </c>
      <c r="C1077" s="25" t="s">
        <v>3686</v>
      </c>
      <c r="G1077" s="25" t="s">
        <v>14211</v>
      </c>
      <c r="H1077" s="25" t="s">
        <v>3366</v>
      </c>
      <c r="S1077" s="25" t="s">
        <v>61</v>
      </c>
      <c r="T1077" s="25" t="s">
        <v>61</v>
      </c>
      <c r="U1077" s="25" t="s">
        <v>61</v>
      </c>
      <c r="V1077" s="55" t="s">
        <v>14212</v>
      </c>
      <c r="AG1077" s="25" t="s">
        <v>14213</v>
      </c>
      <c r="AH1077" s="25" t="s">
        <v>14214</v>
      </c>
      <c r="AI1077" s="25">
        <v>3170002</v>
      </c>
      <c r="AP1077" s="34">
        <v>42625</v>
      </c>
      <c r="AQ1077" s="34">
        <v>42710</v>
      </c>
      <c r="AT1077" s="25" t="s">
        <v>15</v>
      </c>
    </row>
    <row r="1078" spans="1:46">
      <c r="A1078" s="25" t="s">
        <v>14215</v>
      </c>
      <c r="B1078" s="25">
        <v>437072</v>
      </c>
      <c r="C1078" s="25" t="s">
        <v>3686</v>
      </c>
      <c r="G1078" s="25" t="s">
        <v>14216</v>
      </c>
      <c r="H1078" s="25" t="s">
        <v>3366</v>
      </c>
      <c r="S1078" s="25" t="s">
        <v>61</v>
      </c>
      <c r="T1078" s="25" t="s">
        <v>61</v>
      </c>
      <c r="U1078" s="25" t="s">
        <v>61</v>
      </c>
      <c r="V1078" s="55" t="s">
        <v>14217</v>
      </c>
      <c r="AG1078" s="25" t="s">
        <v>14218</v>
      </c>
      <c r="AH1078" s="25" t="s">
        <v>61</v>
      </c>
      <c r="AI1078" s="25">
        <v>5990867</v>
      </c>
      <c r="AJ1078" s="25" t="s">
        <v>184</v>
      </c>
      <c r="AP1078" s="34">
        <v>42716</v>
      </c>
      <c r="AQ1078" s="34">
        <v>42713</v>
      </c>
      <c r="AT1078" s="25" t="s">
        <v>15</v>
      </c>
    </row>
    <row r="1079" spans="1:46">
      <c r="A1079" s="25" t="s">
        <v>14219</v>
      </c>
      <c r="B1079" s="25">
        <v>437151</v>
      </c>
      <c r="C1079" s="25" t="s">
        <v>3591</v>
      </c>
      <c r="G1079" s="25" t="s">
        <v>14220</v>
      </c>
      <c r="H1079" s="25" t="s">
        <v>3366</v>
      </c>
      <c r="S1079" s="25" t="s">
        <v>61</v>
      </c>
      <c r="T1079" s="25" t="s">
        <v>61</v>
      </c>
      <c r="U1079" s="25" t="s">
        <v>61</v>
      </c>
      <c r="V1079" s="55" t="s">
        <v>14221</v>
      </c>
      <c r="AG1079" s="25" t="s">
        <v>14222</v>
      </c>
      <c r="AH1079" s="25" t="s">
        <v>14223</v>
      </c>
      <c r="AI1079" s="25" t="s">
        <v>61</v>
      </c>
      <c r="AJ1079" s="25" t="s">
        <v>74</v>
      </c>
      <c r="AP1079" s="34">
        <v>42716</v>
      </c>
      <c r="AQ1079" s="34">
        <v>42716</v>
      </c>
      <c r="AT1079" s="25" t="s">
        <v>15</v>
      </c>
    </row>
    <row r="1080" spans="1:46">
      <c r="A1080" s="25" t="s">
        <v>14224</v>
      </c>
      <c r="B1080" s="25">
        <v>437150</v>
      </c>
      <c r="C1080" s="25" t="s">
        <v>3591</v>
      </c>
      <c r="G1080" s="25" t="s">
        <v>14225</v>
      </c>
      <c r="H1080" s="25" t="s">
        <v>3366</v>
      </c>
      <c r="S1080" s="25" t="s">
        <v>61</v>
      </c>
      <c r="T1080" s="25" t="s">
        <v>61</v>
      </c>
      <c r="U1080" s="25" t="s">
        <v>61</v>
      </c>
      <c r="V1080" s="55" t="s">
        <v>14226</v>
      </c>
      <c r="AG1080" s="25" t="s">
        <v>14227</v>
      </c>
      <c r="AH1080" s="25" t="s">
        <v>14228</v>
      </c>
      <c r="AI1080" s="25" t="s">
        <v>61</v>
      </c>
      <c r="AP1080" s="34">
        <v>42716</v>
      </c>
      <c r="AQ1080" s="34">
        <v>42715</v>
      </c>
      <c r="AT1080" s="25" t="s">
        <v>15</v>
      </c>
    </row>
    <row r="1081" spans="1:46">
      <c r="A1081" s="25" t="s">
        <v>14229</v>
      </c>
      <c r="B1081" s="25">
        <v>437158</v>
      </c>
      <c r="D1081" s="25" t="s">
        <v>3934</v>
      </c>
      <c r="G1081" s="25" t="s">
        <v>14230</v>
      </c>
      <c r="H1081" s="25" t="s">
        <v>3366</v>
      </c>
      <c r="S1081" s="25" t="s">
        <v>61</v>
      </c>
      <c r="T1081" s="25" t="s">
        <v>61</v>
      </c>
      <c r="U1081" s="25" t="s">
        <v>61</v>
      </c>
      <c r="V1081" s="55" t="s">
        <v>14231</v>
      </c>
      <c r="AG1081" s="25" t="s">
        <v>11411</v>
      </c>
      <c r="AH1081" s="25" t="s">
        <v>61</v>
      </c>
      <c r="AI1081" s="25" t="s">
        <v>61</v>
      </c>
      <c r="AP1081" s="34">
        <v>42716</v>
      </c>
      <c r="AQ1081" s="34">
        <v>42714</v>
      </c>
      <c r="AT1081" s="25" t="s">
        <v>15</v>
      </c>
    </row>
    <row r="1082" spans="1:46">
      <c r="A1082" s="25" t="s">
        <v>14232</v>
      </c>
      <c r="B1082" s="25">
        <v>437162</v>
      </c>
      <c r="D1082" s="25" t="s">
        <v>3934</v>
      </c>
      <c r="G1082" s="25" t="s">
        <v>14230</v>
      </c>
      <c r="H1082" s="25" t="s">
        <v>3366</v>
      </c>
      <c r="S1082" s="25" t="s">
        <v>61</v>
      </c>
      <c r="T1082" s="25" t="s">
        <v>61</v>
      </c>
      <c r="U1082" s="25" t="s">
        <v>61</v>
      </c>
      <c r="V1082" s="55" t="s">
        <v>14233</v>
      </c>
      <c r="AG1082" s="25" t="s">
        <v>11141</v>
      </c>
      <c r="AH1082" s="25" t="s">
        <v>61</v>
      </c>
      <c r="AI1082" s="25" t="s">
        <v>61</v>
      </c>
      <c r="AJ1082" s="25" t="s">
        <v>347</v>
      </c>
      <c r="AP1082" s="34">
        <v>42433</v>
      </c>
      <c r="AQ1082" s="34">
        <v>42788</v>
      </c>
      <c r="AT1082" s="25" t="s">
        <v>15</v>
      </c>
    </row>
    <row r="1083" spans="1:46">
      <c r="A1083" s="25" t="s">
        <v>14234</v>
      </c>
      <c r="B1083" s="25">
        <v>437168</v>
      </c>
      <c r="D1083" s="25" t="s">
        <v>3934</v>
      </c>
      <c r="G1083" s="25" t="s">
        <v>14230</v>
      </c>
      <c r="H1083" s="25" t="s">
        <v>3366</v>
      </c>
      <c r="S1083" s="25" t="s">
        <v>61</v>
      </c>
      <c r="T1083" s="25" t="s">
        <v>61</v>
      </c>
      <c r="U1083" s="25" t="s">
        <v>61</v>
      </c>
      <c r="V1083" s="55" t="s">
        <v>14235</v>
      </c>
      <c r="AG1083" s="25" t="s">
        <v>11447</v>
      </c>
      <c r="AH1083" s="25" t="s">
        <v>61</v>
      </c>
      <c r="AI1083" s="25" t="s">
        <v>61</v>
      </c>
      <c r="AJ1083" s="25" t="s">
        <v>3675</v>
      </c>
      <c r="AP1083" s="34">
        <v>42716</v>
      </c>
      <c r="AQ1083" s="34">
        <v>42714</v>
      </c>
      <c r="AT1083" s="25" t="s">
        <v>15</v>
      </c>
    </row>
    <row r="1084" spans="1:46">
      <c r="A1084" s="25" t="s">
        <v>14236</v>
      </c>
      <c r="B1084" s="25">
        <v>437163</v>
      </c>
      <c r="D1084" s="25" t="s">
        <v>3934</v>
      </c>
      <c r="G1084" s="25" t="s">
        <v>14230</v>
      </c>
      <c r="H1084" s="25" t="s">
        <v>3366</v>
      </c>
      <c r="S1084" s="25" t="s">
        <v>61</v>
      </c>
      <c r="T1084" s="25" t="s">
        <v>61</v>
      </c>
      <c r="U1084" s="25" t="s">
        <v>61</v>
      </c>
      <c r="V1084" s="55" t="s">
        <v>14237</v>
      </c>
      <c r="AG1084" s="25" t="s">
        <v>11447</v>
      </c>
      <c r="AH1084" s="25" t="s">
        <v>61</v>
      </c>
      <c r="AI1084" s="25" t="s">
        <v>61</v>
      </c>
      <c r="AJ1084" s="25" t="s">
        <v>3675</v>
      </c>
      <c r="AP1084" s="34">
        <v>42716</v>
      </c>
      <c r="AQ1084" s="34">
        <v>42714</v>
      </c>
      <c r="AT1084" s="25" t="s">
        <v>15</v>
      </c>
    </row>
    <row r="1085" spans="1:46">
      <c r="A1085" s="25" t="s">
        <v>14238</v>
      </c>
      <c r="B1085" s="25">
        <v>437154</v>
      </c>
      <c r="D1085" s="25" t="s">
        <v>3934</v>
      </c>
      <c r="G1085" s="25" t="s">
        <v>14230</v>
      </c>
      <c r="H1085" s="25" t="s">
        <v>3366</v>
      </c>
      <c r="S1085" s="25" t="s">
        <v>61</v>
      </c>
      <c r="T1085" s="25" t="s">
        <v>61</v>
      </c>
      <c r="U1085" s="25" t="s">
        <v>61</v>
      </c>
      <c r="V1085" s="55" t="s">
        <v>14239</v>
      </c>
      <c r="AG1085" s="25" t="s">
        <v>12412</v>
      </c>
      <c r="AH1085" s="25" t="s">
        <v>61</v>
      </c>
      <c r="AI1085" s="25" t="s">
        <v>61</v>
      </c>
      <c r="AJ1085" s="25" t="s">
        <v>432</v>
      </c>
      <c r="AP1085" s="34">
        <v>42716</v>
      </c>
      <c r="AQ1085" s="34">
        <v>42714</v>
      </c>
      <c r="AT1085" s="25" t="s">
        <v>15</v>
      </c>
    </row>
    <row r="1086" spans="1:46">
      <c r="A1086" s="25" t="s">
        <v>14240</v>
      </c>
      <c r="B1086" s="25">
        <v>437155</v>
      </c>
      <c r="D1086" s="25" t="s">
        <v>3934</v>
      </c>
      <c r="G1086" s="25" t="s">
        <v>14230</v>
      </c>
      <c r="H1086" s="25" t="s">
        <v>3366</v>
      </c>
      <c r="S1086" s="25" t="s">
        <v>61</v>
      </c>
      <c r="T1086" s="25" t="s">
        <v>61</v>
      </c>
      <c r="U1086" s="25" t="s">
        <v>61</v>
      </c>
      <c r="V1086" s="55" t="s">
        <v>14239</v>
      </c>
      <c r="AG1086" s="25" t="s">
        <v>12412</v>
      </c>
      <c r="AH1086" s="25" t="s">
        <v>61</v>
      </c>
      <c r="AI1086" s="25" t="s">
        <v>61</v>
      </c>
      <c r="AJ1086" s="25" t="s">
        <v>432</v>
      </c>
      <c r="AP1086" s="34">
        <v>42716</v>
      </c>
      <c r="AQ1086" s="34">
        <v>42714</v>
      </c>
      <c r="AT1086" s="25" t="s">
        <v>15</v>
      </c>
    </row>
    <row r="1087" spans="1:46">
      <c r="A1087" s="25" t="s">
        <v>14241</v>
      </c>
      <c r="B1087" s="25">
        <v>120853</v>
      </c>
      <c r="C1087" s="25" t="s">
        <v>3591</v>
      </c>
      <c r="G1087" s="25" t="s">
        <v>14242</v>
      </c>
      <c r="H1087" s="25" t="s">
        <v>3366</v>
      </c>
      <c r="S1087" s="25" t="s">
        <v>61</v>
      </c>
      <c r="T1087" s="25" t="s">
        <v>61</v>
      </c>
      <c r="U1087" s="25" t="s">
        <v>61</v>
      </c>
      <c r="V1087" s="55" t="s">
        <v>14243</v>
      </c>
      <c r="AG1087" s="25" t="s">
        <v>14244</v>
      </c>
      <c r="AH1087" s="25" t="s">
        <v>61</v>
      </c>
      <c r="AI1087" s="25">
        <v>3122139576</v>
      </c>
      <c r="AJ1087" s="25" t="s">
        <v>74</v>
      </c>
      <c r="AP1087" s="34">
        <v>42673</v>
      </c>
      <c r="AQ1087" s="34">
        <v>42680</v>
      </c>
      <c r="AT1087" s="25" t="s">
        <v>15</v>
      </c>
    </row>
    <row r="1088" spans="1:46">
      <c r="A1088" s="25" t="s">
        <v>14245</v>
      </c>
      <c r="B1088" s="25">
        <v>435219</v>
      </c>
      <c r="D1088" s="25" t="s">
        <v>101</v>
      </c>
      <c r="G1088" s="25" t="s">
        <v>14246</v>
      </c>
      <c r="H1088" s="25" t="s">
        <v>14247</v>
      </c>
      <c r="S1088" s="25" t="s">
        <v>10555</v>
      </c>
      <c r="T1088" s="25" t="s">
        <v>61</v>
      </c>
      <c r="U1088" s="25" t="s">
        <v>61</v>
      </c>
      <c r="V1088" s="55" t="s">
        <v>14248</v>
      </c>
      <c r="AG1088" s="25" t="s">
        <v>14249</v>
      </c>
      <c r="AH1088" s="25" t="s">
        <v>61</v>
      </c>
      <c r="AI1088" s="25" t="s">
        <v>61</v>
      </c>
      <c r="AP1088" s="43" t="s">
        <v>14250</v>
      </c>
      <c r="AQ1088" s="34">
        <v>42709</v>
      </c>
      <c r="AT1088" s="25" t="s">
        <v>15</v>
      </c>
    </row>
    <row r="1089" spans="1:46">
      <c r="A1089" s="25" t="s">
        <v>14251</v>
      </c>
      <c r="B1089" s="25">
        <v>433473</v>
      </c>
      <c r="D1089" s="25" t="s">
        <v>3934</v>
      </c>
      <c r="G1089" s="25" t="s">
        <v>14252</v>
      </c>
      <c r="H1089" s="25" t="s">
        <v>3366</v>
      </c>
      <c r="S1089" s="25" t="s">
        <v>61</v>
      </c>
      <c r="T1089" s="25" t="s">
        <v>61</v>
      </c>
      <c r="U1089" s="25" t="s">
        <v>61</v>
      </c>
      <c r="V1089" s="55" t="s">
        <v>14253</v>
      </c>
      <c r="AG1089" s="25" t="s">
        <v>14254</v>
      </c>
      <c r="AH1089" s="25" t="s">
        <v>14255</v>
      </c>
      <c r="AI1089" s="25">
        <v>2915997</v>
      </c>
      <c r="AP1089" s="34">
        <v>42412</v>
      </c>
      <c r="AQ1089" s="34">
        <v>42697</v>
      </c>
      <c r="AT1089" s="25" t="s">
        <v>15</v>
      </c>
    </row>
    <row r="1090" spans="1:46">
      <c r="A1090" s="25" t="s">
        <v>14256</v>
      </c>
      <c r="B1090" s="25">
        <v>435280</v>
      </c>
      <c r="D1090" s="25" t="s">
        <v>101</v>
      </c>
      <c r="G1090" s="25" t="s">
        <v>14257</v>
      </c>
      <c r="H1090" s="25" t="s">
        <v>3366</v>
      </c>
      <c r="S1090" s="25" t="s">
        <v>61</v>
      </c>
      <c r="T1090" s="25" t="s">
        <v>61</v>
      </c>
      <c r="U1090" s="25" t="s">
        <v>61</v>
      </c>
      <c r="V1090" s="55" t="s">
        <v>14258</v>
      </c>
      <c r="AG1090" s="25" t="s">
        <v>14259</v>
      </c>
      <c r="AH1090" s="25">
        <v>42879442</v>
      </c>
      <c r="AI1090" s="25">
        <v>3003206749</v>
      </c>
      <c r="AJ1090" s="25" t="s">
        <v>3675</v>
      </c>
      <c r="AP1090" s="34">
        <v>42412</v>
      </c>
      <c r="AQ1090" s="34">
        <v>42706</v>
      </c>
      <c r="AT1090" s="25" t="s">
        <v>15</v>
      </c>
    </row>
    <row r="1091" spans="1:46">
      <c r="A1091" s="25" t="s">
        <v>14260</v>
      </c>
      <c r="B1091" s="25">
        <v>435425</v>
      </c>
      <c r="D1091" s="25" t="s">
        <v>101</v>
      </c>
      <c r="G1091" s="25" t="s">
        <v>14257</v>
      </c>
      <c r="H1091" s="25" t="s">
        <v>3366</v>
      </c>
      <c r="S1091" s="25" t="s">
        <v>61</v>
      </c>
      <c r="T1091" s="25" t="s">
        <v>61</v>
      </c>
      <c r="U1091" s="25" t="s">
        <v>61</v>
      </c>
      <c r="V1091" s="55" t="s">
        <v>14261</v>
      </c>
      <c r="AG1091" s="25" t="s">
        <v>14262</v>
      </c>
      <c r="AH1091" s="25" t="s">
        <v>14263</v>
      </c>
      <c r="AI1091" s="25">
        <v>2767315</v>
      </c>
      <c r="AJ1091" s="25" t="s">
        <v>3675</v>
      </c>
      <c r="AP1091" s="34">
        <v>42502</v>
      </c>
      <c r="AQ1091" s="34">
        <v>42706</v>
      </c>
      <c r="AT1091" s="25" t="s">
        <v>15</v>
      </c>
    </row>
    <row r="1092" spans="1:46">
      <c r="A1092" s="25" t="s">
        <v>14264</v>
      </c>
      <c r="B1092" s="25">
        <v>432794</v>
      </c>
      <c r="D1092" s="25" t="s">
        <v>286</v>
      </c>
      <c r="G1092" s="25" t="s">
        <v>14265</v>
      </c>
      <c r="H1092" s="25" t="s">
        <v>2959</v>
      </c>
      <c r="S1092" s="25" t="s">
        <v>61</v>
      </c>
      <c r="T1092" s="25" t="s">
        <v>61</v>
      </c>
      <c r="U1092" s="25" t="s">
        <v>61</v>
      </c>
      <c r="V1092" s="55" t="s">
        <v>14266</v>
      </c>
      <c r="AG1092" s="25" t="s">
        <v>11411</v>
      </c>
      <c r="AH1092" s="25" t="s">
        <v>61</v>
      </c>
      <c r="AI1092" s="25" t="s">
        <v>61</v>
      </c>
      <c r="AJ1092" s="25" t="s">
        <v>3675</v>
      </c>
      <c r="AP1092" s="61">
        <v>42698</v>
      </c>
      <c r="AQ1092" s="34">
        <v>42697</v>
      </c>
      <c r="AT1092" s="25" t="s">
        <v>15</v>
      </c>
    </row>
    <row r="1093" spans="1:46">
      <c r="A1093" s="25" t="s">
        <v>14267</v>
      </c>
      <c r="B1093" s="25">
        <v>424891</v>
      </c>
      <c r="C1093" s="25" t="s">
        <v>94</v>
      </c>
      <c r="G1093" s="25" t="s">
        <v>14268</v>
      </c>
      <c r="H1093" s="25" t="s">
        <v>14269</v>
      </c>
      <c r="S1093" s="25" t="s">
        <v>14270</v>
      </c>
      <c r="T1093" s="25" t="s">
        <v>14271</v>
      </c>
      <c r="U1093" s="25">
        <v>6004313</v>
      </c>
      <c r="V1093" s="55" t="s">
        <v>14272</v>
      </c>
      <c r="AG1093" s="25" t="s">
        <v>14273</v>
      </c>
      <c r="AH1093" s="25" t="s">
        <v>61</v>
      </c>
      <c r="AI1093" s="25" t="s">
        <v>61</v>
      </c>
      <c r="AJ1093" s="25" t="s">
        <v>91</v>
      </c>
      <c r="AP1093" s="61">
        <v>42663</v>
      </c>
      <c r="AQ1093" s="34">
        <v>42697</v>
      </c>
      <c r="AT1093" s="25" t="s">
        <v>15</v>
      </c>
    </row>
    <row r="1094" spans="1:46">
      <c r="A1094" s="25" t="s">
        <v>14274</v>
      </c>
      <c r="B1094" s="25">
        <v>435114</v>
      </c>
      <c r="D1094" s="25" t="s">
        <v>3934</v>
      </c>
      <c r="G1094" s="25" t="s">
        <v>14275</v>
      </c>
      <c r="H1094" s="25" t="s">
        <v>3366</v>
      </c>
      <c r="S1094" s="25" t="s">
        <v>11764</v>
      </c>
      <c r="T1094" s="25" t="s">
        <v>61</v>
      </c>
      <c r="U1094" s="25" t="s">
        <v>61</v>
      </c>
      <c r="AG1094" s="25" t="str">
        <f>CONCATENATE(W1094," ",X1094," ",Y1094," ",Z1094," ",AA1094," ",AB1094," ",AC1094," ",AD1094," ",AE1094," ",AF1094)</f>
        <v xml:space="preserve">         </v>
      </c>
      <c r="AP1094" s="34">
        <v>42663</v>
      </c>
      <c r="AQ1094" s="34">
        <v>42705</v>
      </c>
      <c r="AT1094" s="25" t="s">
        <v>15</v>
      </c>
    </row>
    <row r="1095" spans="1:46">
      <c r="A1095" s="25" t="s">
        <v>14276</v>
      </c>
      <c r="B1095" s="25">
        <v>432478</v>
      </c>
      <c r="D1095" s="25" t="s">
        <v>101</v>
      </c>
      <c r="G1095" s="25" t="s">
        <v>14277</v>
      </c>
      <c r="H1095" s="25" t="s">
        <v>3366</v>
      </c>
      <c r="S1095" s="25" t="s">
        <v>61</v>
      </c>
      <c r="T1095" s="25" t="s">
        <v>61</v>
      </c>
      <c r="U1095" s="25" t="s">
        <v>61</v>
      </c>
      <c r="V1095" s="55" t="s">
        <v>14278</v>
      </c>
      <c r="AG1095" s="25" t="s">
        <v>14279</v>
      </c>
      <c r="AH1095" s="25" t="s">
        <v>61</v>
      </c>
      <c r="AI1095" s="25" t="s">
        <v>61</v>
      </c>
      <c r="AJ1095" s="25" t="s">
        <v>147</v>
      </c>
      <c r="AP1095" s="34">
        <v>42663</v>
      </c>
      <c r="AQ1095" s="34">
        <v>42696</v>
      </c>
      <c r="AT1095" s="25" t="s">
        <v>15</v>
      </c>
    </row>
    <row r="1096" spans="1:46">
      <c r="A1096" s="25" t="s">
        <v>14280</v>
      </c>
      <c r="B1096" s="25">
        <v>431272</v>
      </c>
      <c r="C1096" s="25" t="s">
        <v>3591</v>
      </c>
      <c r="G1096" s="25" t="s">
        <v>14281</v>
      </c>
      <c r="H1096" s="25" t="s">
        <v>3366</v>
      </c>
      <c r="S1096" s="25" t="s">
        <v>61</v>
      </c>
      <c r="T1096" s="25" t="s">
        <v>61</v>
      </c>
      <c r="U1096" s="25" t="s">
        <v>61</v>
      </c>
      <c r="V1096" s="55" t="s">
        <v>14282</v>
      </c>
      <c r="AG1096" s="25" t="s">
        <v>14283</v>
      </c>
      <c r="AH1096" s="25" t="s">
        <v>61</v>
      </c>
      <c r="AI1096" s="25" t="s">
        <v>61</v>
      </c>
      <c r="AJ1096" s="25" t="s">
        <v>74</v>
      </c>
      <c r="AP1096" s="34">
        <v>42663</v>
      </c>
      <c r="AQ1096" s="34">
        <v>42668</v>
      </c>
      <c r="AT1096" s="25" t="s">
        <v>15</v>
      </c>
    </row>
    <row r="1097" spans="1:46">
      <c r="A1097" s="25" t="s">
        <v>14284</v>
      </c>
      <c r="B1097" s="25">
        <v>431273</v>
      </c>
      <c r="D1097" s="25" t="s">
        <v>101</v>
      </c>
      <c r="G1097" s="25" t="s">
        <v>10821</v>
      </c>
      <c r="H1097" s="25" t="s">
        <v>3366</v>
      </c>
      <c r="S1097" s="25" t="s">
        <v>61</v>
      </c>
      <c r="T1097" s="25" t="s">
        <v>61</v>
      </c>
      <c r="U1097" s="25" t="s">
        <v>61</v>
      </c>
      <c r="V1097" s="55" t="s">
        <v>14285</v>
      </c>
      <c r="AG1097" s="25" t="s">
        <v>14286</v>
      </c>
      <c r="AH1097" s="25" t="s">
        <v>14287</v>
      </c>
      <c r="AI1097" s="25">
        <v>3660422</v>
      </c>
      <c r="AJ1097" s="25" t="s">
        <v>91</v>
      </c>
      <c r="AP1097" s="34">
        <v>42692</v>
      </c>
      <c r="AQ1097" s="34">
        <v>42691</v>
      </c>
      <c r="AT1097" s="25" t="s">
        <v>15</v>
      </c>
    </row>
    <row r="1098" spans="1:46">
      <c r="A1098" s="25" t="s">
        <v>14288</v>
      </c>
      <c r="B1098" s="25" t="s">
        <v>14289</v>
      </c>
      <c r="C1098" s="25" t="s">
        <v>3686</v>
      </c>
      <c r="G1098" s="25" t="s">
        <v>14290</v>
      </c>
      <c r="H1098" s="25" t="s">
        <v>3366</v>
      </c>
      <c r="S1098" s="25" t="s">
        <v>61</v>
      </c>
      <c r="T1098" s="25" t="s">
        <v>61</v>
      </c>
      <c r="U1098" s="25" t="s">
        <v>61</v>
      </c>
      <c r="V1098" s="55" t="s">
        <v>14291</v>
      </c>
      <c r="AG1098" s="25" t="s">
        <v>14292</v>
      </c>
      <c r="AH1098" s="25" t="s">
        <v>14293</v>
      </c>
      <c r="AI1098" s="25">
        <v>3119737221</v>
      </c>
      <c r="AJ1098" s="25" t="s">
        <v>91</v>
      </c>
      <c r="AP1098" s="34">
        <v>42692</v>
      </c>
      <c r="AQ1098" s="34">
        <v>42692</v>
      </c>
      <c r="AT1098" s="25" t="s">
        <v>15</v>
      </c>
    </row>
    <row r="1099" spans="1:46">
      <c r="A1099" s="25" t="s">
        <v>14294</v>
      </c>
      <c r="B1099" s="25">
        <v>431514</v>
      </c>
      <c r="D1099" s="25" t="s">
        <v>58</v>
      </c>
      <c r="G1099" s="25" t="s">
        <v>14295</v>
      </c>
      <c r="H1099" s="25" t="s">
        <v>3366</v>
      </c>
      <c r="S1099" s="25" t="s">
        <v>61</v>
      </c>
      <c r="T1099" s="25" t="s">
        <v>61</v>
      </c>
      <c r="U1099" s="25" t="s">
        <v>61</v>
      </c>
      <c r="V1099" s="55" t="s">
        <v>14296</v>
      </c>
      <c r="AG1099" s="25" t="s">
        <v>14297</v>
      </c>
      <c r="AH1099" s="25" t="s">
        <v>14298</v>
      </c>
      <c r="AI1099" s="25">
        <v>3104972418</v>
      </c>
      <c r="AJ1099" s="25" t="s">
        <v>147</v>
      </c>
      <c r="AP1099" s="34">
        <v>42668</v>
      </c>
      <c r="AQ1099" s="34">
        <v>42692</v>
      </c>
      <c r="AT1099" s="25" t="s">
        <v>15</v>
      </c>
    </row>
    <row r="1100" spans="1:46">
      <c r="A1100" s="25" t="s">
        <v>14299</v>
      </c>
      <c r="B1100" s="25">
        <v>431271</v>
      </c>
      <c r="D1100" s="25" t="s">
        <v>3934</v>
      </c>
      <c r="G1100" s="25" t="s">
        <v>14300</v>
      </c>
      <c r="H1100" s="25" t="s">
        <v>3366</v>
      </c>
      <c r="S1100" s="25" t="s">
        <v>61</v>
      </c>
      <c r="T1100" s="25" t="s">
        <v>61</v>
      </c>
      <c r="U1100" s="25" t="s">
        <v>61</v>
      </c>
      <c r="V1100" s="55" t="s">
        <v>13304</v>
      </c>
      <c r="AG1100" s="25" t="s">
        <v>11411</v>
      </c>
      <c r="AH1100" s="25" t="s">
        <v>14301</v>
      </c>
      <c r="AI1100" s="25" t="s">
        <v>14302</v>
      </c>
      <c r="AJ1100" s="25" t="s">
        <v>211</v>
      </c>
      <c r="AP1100" s="34">
        <v>42695</v>
      </c>
      <c r="AQ1100" s="34">
        <v>42685</v>
      </c>
      <c r="AT1100" s="25" t="s">
        <v>15</v>
      </c>
    </row>
    <row r="1101" spans="1:46">
      <c r="A1101" s="25" t="s">
        <v>14303</v>
      </c>
      <c r="B1101" s="25">
        <v>431512</v>
      </c>
      <c r="C1101" s="25" t="s">
        <v>3591</v>
      </c>
      <c r="G1101" s="25" t="s">
        <v>14304</v>
      </c>
      <c r="H1101" s="25" t="s">
        <v>11408</v>
      </c>
      <c r="S1101" s="25" t="s">
        <v>61</v>
      </c>
      <c r="T1101" s="25" t="s">
        <v>61</v>
      </c>
      <c r="U1101" s="25" t="s">
        <v>61</v>
      </c>
      <c r="V1101" s="55" t="s">
        <v>14305</v>
      </c>
      <c r="AG1101" s="25" t="s">
        <v>14306</v>
      </c>
      <c r="AH1101" s="25">
        <v>22024089</v>
      </c>
      <c r="AI1101" s="25">
        <v>5982690</v>
      </c>
      <c r="AP1101" s="34">
        <v>42692</v>
      </c>
      <c r="AQ1101" s="34">
        <v>42693</v>
      </c>
      <c r="AT1101" s="25" t="s">
        <v>15</v>
      </c>
    </row>
    <row r="1102" spans="1:46">
      <c r="A1102" s="25" t="s">
        <v>14307</v>
      </c>
      <c r="B1102" s="25">
        <v>431264</v>
      </c>
      <c r="C1102" s="25" t="s">
        <v>172</v>
      </c>
      <c r="G1102" s="25" t="s">
        <v>14308</v>
      </c>
      <c r="H1102" s="25" t="s">
        <v>3366</v>
      </c>
      <c r="S1102" s="25" t="s">
        <v>61</v>
      </c>
      <c r="T1102" s="25" t="s">
        <v>61</v>
      </c>
      <c r="U1102" s="25" t="s">
        <v>61</v>
      </c>
      <c r="V1102" s="55" t="s">
        <v>923</v>
      </c>
      <c r="AG1102" s="25" t="s">
        <v>14309</v>
      </c>
      <c r="AH1102" s="25" t="s">
        <v>923</v>
      </c>
      <c r="AI1102" s="25" t="s">
        <v>923</v>
      </c>
      <c r="AJ1102" s="25" t="s">
        <v>147</v>
      </c>
      <c r="AP1102" s="34">
        <v>42695</v>
      </c>
      <c r="AQ1102" s="34">
        <v>42691</v>
      </c>
      <c r="AT1102" s="25" t="s">
        <v>15</v>
      </c>
    </row>
    <row r="1103" spans="1:46">
      <c r="A1103" s="25" t="s">
        <v>14310</v>
      </c>
      <c r="B1103" s="25">
        <v>428186</v>
      </c>
      <c r="C1103" s="25" t="s">
        <v>3591</v>
      </c>
      <c r="G1103" s="25" t="s">
        <v>14311</v>
      </c>
      <c r="H1103" s="25" t="s">
        <v>2959</v>
      </c>
      <c r="S1103" s="25" t="s">
        <v>61</v>
      </c>
      <c r="T1103" s="25" t="s">
        <v>61</v>
      </c>
      <c r="U1103" s="25" t="s">
        <v>61</v>
      </c>
      <c r="V1103" s="55" t="s">
        <v>14312</v>
      </c>
      <c r="AG1103" s="25" t="s">
        <v>14313</v>
      </c>
      <c r="AH1103" s="25">
        <v>21723157</v>
      </c>
      <c r="AI1103" s="25" t="s">
        <v>61</v>
      </c>
      <c r="AJ1103" s="25" t="s">
        <v>635</v>
      </c>
      <c r="AP1103" s="34">
        <v>42692</v>
      </c>
      <c r="AQ1103" s="34">
        <v>43797</v>
      </c>
      <c r="AT1103" s="25" t="s">
        <v>15</v>
      </c>
    </row>
    <row r="1104" spans="1:46">
      <c r="A1104" s="25" t="s">
        <v>14314</v>
      </c>
      <c r="B1104" s="25">
        <v>424608</v>
      </c>
      <c r="D1104" s="25" t="s">
        <v>3934</v>
      </c>
      <c r="G1104" s="25" t="s">
        <v>14315</v>
      </c>
      <c r="H1104" s="25" t="s">
        <v>2959</v>
      </c>
      <c r="S1104" s="25" t="s">
        <v>61</v>
      </c>
      <c r="T1104" s="25" t="s">
        <v>61</v>
      </c>
      <c r="U1104" s="25" t="s">
        <v>61</v>
      </c>
      <c r="V1104" s="55" t="s">
        <v>13731</v>
      </c>
      <c r="AG1104" s="25" t="s">
        <v>14316</v>
      </c>
      <c r="AH1104" s="25" t="s">
        <v>14317</v>
      </c>
      <c r="AI1104" s="25">
        <v>3105993176</v>
      </c>
      <c r="AJ1104" s="25" t="s">
        <v>316</v>
      </c>
      <c r="AP1104" s="34">
        <v>42692</v>
      </c>
      <c r="AQ1104" s="34">
        <v>43797</v>
      </c>
      <c r="AT1104" s="25" t="s">
        <v>15</v>
      </c>
    </row>
    <row r="1105" spans="1:46">
      <c r="A1105" s="25" t="s">
        <v>14318</v>
      </c>
      <c r="B1105" s="25">
        <v>427890</v>
      </c>
      <c r="C1105" s="25" t="s">
        <v>3686</v>
      </c>
      <c r="G1105" s="25" t="s">
        <v>14319</v>
      </c>
      <c r="H1105" s="25" t="s">
        <v>3366</v>
      </c>
      <c r="S1105" s="25" t="s">
        <v>61</v>
      </c>
      <c r="T1105" s="25" t="s">
        <v>61</v>
      </c>
      <c r="U1105" s="25" t="s">
        <v>61</v>
      </c>
      <c r="V1105" s="55" t="s">
        <v>2453</v>
      </c>
      <c r="AG1105" s="25" t="s">
        <v>14320</v>
      </c>
      <c r="AH1105" s="25" t="s">
        <v>61</v>
      </c>
      <c r="AI1105" s="25" t="s">
        <v>61</v>
      </c>
      <c r="AJ1105" s="25" t="s">
        <v>3530</v>
      </c>
      <c r="AP1105" s="34">
        <v>42692</v>
      </c>
      <c r="AQ1105" s="34">
        <v>42675</v>
      </c>
      <c r="AT1105" s="25" t="s">
        <v>15</v>
      </c>
    </row>
    <row r="1106" spans="1:46">
      <c r="A1106" s="25" t="s">
        <v>14321</v>
      </c>
      <c r="B1106" s="25">
        <v>422701</v>
      </c>
      <c r="C1106" s="25" t="s">
        <v>172</v>
      </c>
      <c r="G1106" s="25" t="s">
        <v>14322</v>
      </c>
      <c r="H1106" s="25" t="s">
        <v>3366</v>
      </c>
      <c r="S1106" s="25" t="s">
        <v>61</v>
      </c>
      <c r="T1106" s="25" t="s">
        <v>61</v>
      </c>
      <c r="U1106" s="25" t="s">
        <v>61</v>
      </c>
      <c r="V1106" s="55" t="s">
        <v>14323</v>
      </c>
      <c r="AG1106" s="25" t="s">
        <v>11159</v>
      </c>
      <c r="AH1106" s="25" t="s">
        <v>61</v>
      </c>
      <c r="AI1106" s="25" t="s">
        <v>61</v>
      </c>
      <c r="AJ1106" s="25" t="s">
        <v>91</v>
      </c>
      <c r="AP1106" s="34">
        <v>42692</v>
      </c>
      <c r="AQ1106" s="34">
        <v>42653</v>
      </c>
      <c r="AT1106" s="25" t="s">
        <v>15</v>
      </c>
    </row>
    <row r="1107" spans="1:46">
      <c r="A1107" s="25" t="s">
        <v>14324</v>
      </c>
      <c r="B1107" s="25">
        <v>437045</v>
      </c>
      <c r="C1107" s="25" t="s">
        <v>94</v>
      </c>
      <c r="G1107" s="25" t="s">
        <v>14325</v>
      </c>
      <c r="H1107" s="25" t="s">
        <v>3366</v>
      </c>
      <c r="S1107" s="25" t="s">
        <v>61</v>
      </c>
      <c r="T1107" s="25" t="s">
        <v>61</v>
      </c>
      <c r="U1107" s="25" t="s">
        <v>61</v>
      </c>
      <c r="V1107" s="55" t="s">
        <v>11427</v>
      </c>
      <c r="AG1107" s="25" t="s">
        <v>14326</v>
      </c>
      <c r="AH1107" s="25" t="s">
        <v>61</v>
      </c>
      <c r="AI1107" s="25" t="s">
        <v>61</v>
      </c>
      <c r="AJ1107" s="25" t="s">
        <v>91</v>
      </c>
      <c r="AP1107" s="34">
        <v>42692</v>
      </c>
      <c r="AQ1107" s="34">
        <v>42739</v>
      </c>
      <c r="AT1107" s="25" t="s">
        <v>15</v>
      </c>
    </row>
    <row r="1108" spans="1:46">
      <c r="A1108" s="25" t="s">
        <v>14327</v>
      </c>
      <c r="B1108" s="25" t="s">
        <v>14328</v>
      </c>
      <c r="C1108" s="25" t="s">
        <v>3686</v>
      </c>
      <c r="G1108" s="25" t="s">
        <v>14329</v>
      </c>
      <c r="H1108" s="25" t="s">
        <v>3366</v>
      </c>
      <c r="S1108" s="25" t="s">
        <v>61</v>
      </c>
      <c r="T1108" s="25" t="s">
        <v>61</v>
      </c>
      <c r="U1108" s="25" t="s">
        <v>61</v>
      </c>
      <c r="V1108" s="55" t="s">
        <v>14330</v>
      </c>
      <c r="AG1108" s="25" t="s">
        <v>11617</v>
      </c>
      <c r="AH1108" s="25" t="s">
        <v>61</v>
      </c>
      <c r="AI1108" s="25" t="s">
        <v>61</v>
      </c>
      <c r="AJ1108" s="25" t="s">
        <v>347</v>
      </c>
      <c r="AP1108" s="34">
        <v>42692</v>
      </c>
      <c r="AQ1108" s="34">
        <v>42698</v>
      </c>
      <c r="AT1108" s="25" t="s">
        <v>15</v>
      </c>
    </row>
    <row r="1109" spans="1:46">
      <c r="A1109" s="25" t="s">
        <v>14331</v>
      </c>
      <c r="B1109" s="25">
        <v>442387</v>
      </c>
      <c r="C1109" s="25" t="s">
        <v>3928</v>
      </c>
      <c r="G1109" s="25" t="s">
        <v>14332</v>
      </c>
      <c r="H1109" s="25" t="s">
        <v>14333</v>
      </c>
      <c r="S1109" s="25" t="s">
        <v>11411</v>
      </c>
      <c r="T1109" s="25" t="s">
        <v>61</v>
      </c>
      <c r="U1109" s="25" t="s">
        <v>61</v>
      </c>
      <c r="V1109" s="55" t="s">
        <v>4150</v>
      </c>
      <c r="AG1109" s="25" t="s">
        <v>14334</v>
      </c>
      <c r="AH1109" s="25" t="s">
        <v>14195</v>
      </c>
      <c r="AI1109" s="25" t="s">
        <v>61</v>
      </c>
      <c r="AJ1109" s="25" t="s">
        <v>232</v>
      </c>
      <c r="AP1109" s="34">
        <v>42692</v>
      </c>
      <c r="AQ1109" s="34">
        <v>42731</v>
      </c>
      <c r="AT1109" s="25" t="s">
        <v>15</v>
      </c>
    </row>
    <row r="1110" spans="1:46">
      <c r="A1110" s="25" t="s">
        <v>14335</v>
      </c>
      <c r="B1110" s="25">
        <v>440418</v>
      </c>
      <c r="C1110" s="25" t="s">
        <v>3591</v>
      </c>
      <c r="G1110" s="25" t="s">
        <v>14336</v>
      </c>
      <c r="H1110" s="25" t="s">
        <v>10249</v>
      </c>
      <c r="S1110" s="25" t="s">
        <v>11411</v>
      </c>
      <c r="T1110" s="25" t="s">
        <v>61</v>
      </c>
      <c r="U1110" s="25" t="s">
        <v>61</v>
      </c>
      <c r="V1110" s="55" t="s">
        <v>14337</v>
      </c>
      <c r="AG1110" s="25" t="s">
        <v>14338</v>
      </c>
      <c r="AH1110" s="25" t="s">
        <v>61</v>
      </c>
      <c r="AI1110" s="25">
        <v>3360258</v>
      </c>
      <c r="AJ1110" s="25" t="s">
        <v>184</v>
      </c>
      <c r="AP1110" s="34">
        <v>42692</v>
      </c>
      <c r="AQ1110" s="34">
        <v>42725</v>
      </c>
      <c r="AT1110" s="25" t="s">
        <v>15</v>
      </c>
    </row>
    <row r="1111" spans="1:46">
      <c r="A1111" s="25" t="s">
        <v>14339</v>
      </c>
      <c r="B1111" s="25">
        <v>442445</v>
      </c>
      <c r="C1111" s="25" t="s">
        <v>3928</v>
      </c>
      <c r="G1111" s="25" t="s">
        <v>14340</v>
      </c>
      <c r="H1111" s="25" t="s">
        <v>2959</v>
      </c>
      <c r="S1111" s="25" t="s">
        <v>61</v>
      </c>
      <c r="T1111" s="25" t="s">
        <v>61</v>
      </c>
      <c r="U1111" s="25" t="s">
        <v>61</v>
      </c>
      <c r="V1111" s="55" t="s">
        <v>14341</v>
      </c>
      <c r="AG1111" s="25" t="s">
        <v>14342</v>
      </c>
      <c r="AH1111" s="25" t="s">
        <v>61</v>
      </c>
      <c r="AI1111" s="25" t="s">
        <v>61</v>
      </c>
      <c r="AJ1111" s="25" t="s">
        <v>3626</v>
      </c>
      <c r="AP1111" s="34">
        <v>42692</v>
      </c>
      <c r="AQ1111" s="34">
        <v>42740</v>
      </c>
      <c r="AT1111" s="25" t="s">
        <v>15</v>
      </c>
    </row>
    <row r="1112" spans="1:46">
      <c r="A1112" s="25" t="s">
        <v>14343</v>
      </c>
      <c r="B1112" s="25">
        <v>426510</v>
      </c>
      <c r="C1112" s="25" t="s">
        <v>3591</v>
      </c>
      <c r="G1112" s="25" t="s">
        <v>14344</v>
      </c>
      <c r="H1112" s="25" t="s">
        <v>2959</v>
      </c>
      <c r="S1112" s="25" t="s">
        <v>61</v>
      </c>
      <c r="T1112" s="25" t="s">
        <v>61</v>
      </c>
      <c r="U1112" s="25" t="s">
        <v>61</v>
      </c>
      <c r="V1112" s="55" t="s">
        <v>4150</v>
      </c>
      <c r="AG1112" s="25" t="s">
        <v>14345</v>
      </c>
      <c r="AH1112" s="25" t="s">
        <v>61</v>
      </c>
      <c r="AI1112" s="25" t="s">
        <v>61</v>
      </c>
      <c r="AJ1112" s="25" t="s">
        <v>496</v>
      </c>
      <c r="AP1112" s="34">
        <v>42692</v>
      </c>
      <c r="AQ1112" s="34">
        <v>42669</v>
      </c>
      <c r="AT1112" s="25" t="s">
        <v>15</v>
      </c>
    </row>
    <row r="1113" spans="1:46">
      <c r="A1113" s="25" t="s">
        <v>14346</v>
      </c>
      <c r="B1113" s="25">
        <v>437662</v>
      </c>
      <c r="C1113" s="25" t="s">
        <v>3591</v>
      </c>
      <c r="G1113" s="25" t="s">
        <v>14347</v>
      </c>
      <c r="H1113" s="25" t="s">
        <v>2959</v>
      </c>
      <c r="S1113" s="25" t="s">
        <v>61</v>
      </c>
      <c r="T1113" s="25" t="s">
        <v>61</v>
      </c>
      <c r="U1113" s="25" t="s">
        <v>61</v>
      </c>
      <c r="V1113" s="55" t="s">
        <v>14348</v>
      </c>
      <c r="AG1113" s="25" t="s">
        <v>14349</v>
      </c>
      <c r="AH1113" s="25" t="s">
        <v>61</v>
      </c>
      <c r="AI1113" s="25" t="s">
        <v>14350</v>
      </c>
      <c r="AJ1113" s="25" t="s">
        <v>184</v>
      </c>
      <c r="AP1113" s="34">
        <v>42692</v>
      </c>
      <c r="AQ1113" s="34">
        <v>42713</v>
      </c>
      <c r="AT1113" s="25" t="s">
        <v>15</v>
      </c>
    </row>
    <row r="1114" spans="1:46">
      <c r="A1114" s="25" t="s">
        <v>14351</v>
      </c>
      <c r="B1114" s="25">
        <v>439515</v>
      </c>
      <c r="C1114" s="25" t="s">
        <v>3928</v>
      </c>
      <c r="G1114" s="25" t="s">
        <v>14352</v>
      </c>
      <c r="H1114" s="25" t="s">
        <v>14353</v>
      </c>
      <c r="S1114" s="25" t="s">
        <v>14354</v>
      </c>
      <c r="T1114" s="25" t="s">
        <v>61</v>
      </c>
      <c r="U1114" s="25" t="s">
        <v>61</v>
      </c>
      <c r="V1114" s="55" t="s">
        <v>14355</v>
      </c>
      <c r="AG1114" s="25" t="s">
        <v>14356</v>
      </c>
      <c r="AH1114" s="25" t="s">
        <v>11764</v>
      </c>
      <c r="AI1114" s="25" t="s">
        <v>14357</v>
      </c>
      <c r="AJ1114" s="25" t="s">
        <v>316</v>
      </c>
      <c r="AP1114" s="34">
        <v>42692</v>
      </c>
      <c r="AQ1114" s="34">
        <v>42724</v>
      </c>
      <c r="AT1114" s="25" t="s">
        <v>15</v>
      </c>
    </row>
    <row r="1115" spans="1:46">
      <c r="A1115" s="25" t="s">
        <v>14358</v>
      </c>
      <c r="B1115" s="25">
        <v>439518</v>
      </c>
      <c r="C1115" s="25" t="s">
        <v>3591</v>
      </c>
      <c r="G1115" s="25" t="s">
        <v>14359</v>
      </c>
      <c r="H1115" s="25" t="s">
        <v>14360</v>
      </c>
      <c r="S1115" s="25" t="s">
        <v>14361</v>
      </c>
      <c r="T1115" s="25" t="s">
        <v>61</v>
      </c>
      <c r="U1115" s="25" t="s">
        <v>14362</v>
      </c>
      <c r="V1115" s="55" t="s">
        <v>9509</v>
      </c>
      <c r="AG1115" s="25" t="s">
        <v>14363</v>
      </c>
      <c r="AH1115" s="25" t="s">
        <v>61</v>
      </c>
      <c r="AI1115" s="25" t="s">
        <v>61</v>
      </c>
      <c r="AJ1115" s="25" t="s">
        <v>374</v>
      </c>
      <c r="AP1115" s="34">
        <v>42692</v>
      </c>
      <c r="AQ1115" s="34">
        <v>42724</v>
      </c>
      <c r="AT1115" s="25" t="s">
        <v>15</v>
      </c>
    </row>
    <row r="1116" spans="1:46">
      <c r="A1116" s="25" t="s">
        <v>14364</v>
      </c>
      <c r="B1116" s="25">
        <v>426508</v>
      </c>
      <c r="D1116" s="25" t="s">
        <v>3934</v>
      </c>
      <c r="G1116" s="25" t="s">
        <v>14365</v>
      </c>
      <c r="H1116" s="25" t="s">
        <v>3366</v>
      </c>
      <c r="S1116" s="25" t="s">
        <v>14366</v>
      </c>
      <c r="T1116" s="25" t="s">
        <v>61</v>
      </c>
      <c r="U1116" s="25" t="s">
        <v>61</v>
      </c>
      <c r="V1116" s="55" t="s">
        <v>14366</v>
      </c>
      <c r="AG1116" s="25" t="s">
        <v>11411</v>
      </c>
      <c r="AH1116" s="25" t="s">
        <v>61</v>
      </c>
      <c r="AI1116" s="25" t="s">
        <v>61</v>
      </c>
      <c r="AJ1116" s="25" t="s">
        <v>3675</v>
      </c>
      <c r="AP1116" s="34">
        <v>42670</v>
      </c>
      <c r="AQ1116" s="34">
        <v>42674</v>
      </c>
      <c r="AT1116" s="25" t="s">
        <v>15</v>
      </c>
    </row>
    <row r="1117" spans="1:46">
      <c r="A1117" s="25" t="s">
        <v>14367</v>
      </c>
      <c r="B1117" s="43">
        <v>428186</v>
      </c>
      <c r="C1117" s="25" t="s">
        <v>3591</v>
      </c>
      <c r="G1117" s="25" t="s">
        <v>11903</v>
      </c>
      <c r="H1117" s="25" t="s">
        <v>273</v>
      </c>
      <c r="S1117" s="25" t="s">
        <v>61</v>
      </c>
      <c r="T1117" s="25" t="s">
        <v>61</v>
      </c>
      <c r="U1117" s="25" t="s">
        <v>61</v>
      </c>
      <c r="V1117" s="25" t="s">
        <v>14368</v>
      </c>
      <c r="W1117" s="25" t="s">
        <v>146</v>
      </c>
      <c r="X1117" s="25">
        <v>33</v>
      </c>
      <c r="Z1117" s="25" t="s">
        <v>66</v>
      </c>
      <c r="AA1117" s="25">
        <v>29</v>
      </c>
      <c r="AC1117" s="25">
        <v>26</v>
      </c>
      <c r="AG1117" t="str">
        <f>CONCATENATE(W1117," ",X1117," ",Y1117," ",Z1117," ",AA1117," ",AB1117," ",AC1117," ",AD1117," ",AE1117," ",AF1117)</f>
        <v xml:space="preserve">TR 33  SUR 29  26   </v>
      </c>
      <c r="AH1117" s="25" t="s">
        <v>14369</v>
      </c>
      <c r="AI1117" s="25" t="s">
        <v>61</v>
      </c>
      <c r="AJ1117" s="25" t="s">
        <v>635</v>
      </c>
      <c r="AO1117" s="25">
        <v>3</v>
      </c>
      <c r="AP1117" s="34">
        <v>42676</v>
      </c>
      <c r="AQ1117" s="34">
        <v>42676</v>
      </c>
      <c r="AR1117" s="46"/>
      <c r="AT1117" s="25" t="s">
        <v>15</v>
      </c>
    </row>
    <row r="1118" spans="1:46">
      <c r="A1118" s="25" t="s">
        <v>14370</v>
      </c>
      <c r="B1118" s="25">
        <v>8055</v>
      </c>
      <c r="C1118" s="25" t="s">
        <v>125</v>
      </c>
      <c r="G1118" s="25" t="s">
        <v>14371</v>
      </c>
      <c r="H1118" s="25" t="s">
        <v>273</v>
      </c>
      <c r="S1118" s="25" t="s">
        <v>61</v>
      </c>
      <c r="T1118" s="25" t="s">
        <v>61</v>
      </c>
      <c r="U1118" s="25" t="s">
        <v>61</v>
      </c>
      <c r="V1118" s="55" t="s">
        <v>14372</v>
      </c>
      <c r="W1118" s="25" t="s">
        <v>63</v>
      </c>
      <c r="X1118" s="25">
        <v>39</v>
      </c>
      <c r="AA1118" s="25">
        <v>27</v>
      </c>
      <c r="AC1118" s="25">
        <v>54</v>
      </c>
      <c r="AD1118" s="25" t="s">
        <v>66</v>
      </c>
      <c r="AG1118" s="25" t="str">
        <f t="shared" ref="AG1118:AG1144" si="35">CONCATENATE(W1118," ",X1118," ",Y1118," ",Z1118," ",AA1118," ",AB1118," ",AC1118," ",AD1118," ",AE1118," ",AF1118)</f>
        <v xml:space="preserve">KR 39   27  54 SUR  </v>
      </c>
      <c r="AH1118" s="25" t="s">
        <v>61</v>
      </c>
      <c r="AI1118" s="25">
        <v>3137516174</v>
      </c>
      <c r="AJ1118" s="25" t="s">
        <v>147</v>
      </c>
      <c r="AO1118" s="25">
        <v>9</v>
      </c>
      <c r="AP1118" s="34">
        <v>42716</v>
      </c>
      <c r="AQ1118" s="34">
        <v>42718</v>
      </c>
      <c r="AT1118" s="25" t="s">
        <v>15</v>
      </c>
    </row>
    <row r="1119" spans="1:46">
      <c r="A1119" s="25" t="s">
        <v>14373</v>
      </c>
      <c r="B1119" s="25">
        <v>392607</v>
      </c>
      <c r="D1119" s="25" t="s">
        <v>101</v>
      </c>
      <c r="G1119" s="25" t="s">
        <v>11622</v>
      </c>
      <c r="H1119" s="25" t="s">
        <v>3050</v>
      </c>
      <c r="S1119" s="25" t="s">
        <v>61</v>
      </c>
      <c r="T1119" s="25" t="s">
        <v>61</v>
      </c>
      <c r="U1119" s="25" t="s">
        <v>61</v>
      </c>
      <c r="V1119" s="55" t="s">
        <v>14374</v>
      </c>
      <c r="W1119" s="25" t="s">
        <v>146</v>
      </c>
      <c r="X1119" s="25">
        <v>33</v>
      </c>
      <c r="Z1119" s="25" t="s">
        <v>66</v>
      </c>
      <c r="AA1119" s="25">
        <v>40</v>
      </c>
      <c r="AC1119" s="25">
        <v>9</v>
      </c>
      <c r="AG1119" s="25" t="str">
        <f t="shared" si="35"/>
        <v xml:space="preserve">TR 33  SUR 40  9   </v>
      </c>
      <c r="AH1119" s="25" t="s">
        <v>14375</v>
      </c>
      <c r="AI1119" s="25">
        <v>3008764540</v>
      </c>
      <c r="AJ1119" s="25" t="s">
        <v>147</v>
      </c>
      <c r="AO1119" s="25">
        <v>9</v>
      </c>
      <c r="AP1119" s="34">
        <v>42534</v>
      </c>
      <c r="AQ1119" s="34">
        <v>42522</v>
      </c>
      <c r="AT1119" s="25" t="s">
        <v>15</v>
      </c>
    </row>
    <row r="1120" spans="1:46">
      <c r="A1120" s="25" t="s">
        <v>14376</v>
      </c>
      <c r="B1120" s="25" t="s">
        <v>14377</v>
      </c>
      <c r="C1120" s="25" t="s">
        <v>3686</v>
      </c>
      <c r="F1120" s="25" t="s">
        <v>14378</v>
      </c>
      <c r="G1120" s="25" t="s">
        <v>14379</v>
      </c>
      <c r="H1120" s="25" t="s">
        <v>14380</v>
      </c>
      <c r="I1120" s="25" t="s">
        <v>63</v>
      </c>
      <c r="J1120" s="25">
        <v>40</v>
      </c>
      <c r="K1120" s="25" t="s">
        <v>83</v>
      </c>
      <c r="M1120" s="25">
        <v>46</v>
      </c>
      <c r="N1120" s="25" t="s">
        <v>315</v>
      </c>
      <c r="O1120" s="25">
        <v>23</v>
      </c>
      <c r="P1120" s="25" t="s">
        <v>66</v>
      </c>
      <c r="Q1120" s="25">
        <v>2</v>
      </c>
      <c r="R1120" s="25">
        <v>504</v>
      </c>
      <c r="S1120" s="25" t="str">
        <f>CONCATENATE(I1120," ",J1120," ",K1120," ",L1120," ",M1120," ",N1120," ",O1120," ",P1120," ",Q1120," ",R1120)</f>
        <v>KR 40 A  46 E 23 SUR 2 504</v>
      </c>
      <c r="T1120" s="25" t="s">
        <v>61</v>
      </c>
      <c r="U1120" s="25">
        <v>3154521102</v>
      </c>
      <c r="V1120" s="55" t="s">
        <v>14381</v>
      </c>
      <c r="W1120" s="25" t="s">
        <v>80</v>
      </c>
      <c r="X1120" s="25">
        <v>45</v>
      </c>
      <c r="Y1120" s="25" t="s">
        <v>104</v>
      </c>
      <c r="Z1120" s="25" t="s">
        <v>66</v>
      </c>
      <c r="AA1120" s="25">
        <v>37</v>
      </c>
      <c r="AC1120" s="25">
        <v>55</v>
      </c>
      <c r="AG1120" s="25" t="str">
        <f t="shared" si="35"/>
        <v xml:space="preserve">CL 45 B SUR 37  55   </v>
      </c>
      <c r="AH1120" s="25" t="s">
        <v>61</v>
      </c>
      <c r="AI1120" s="25">
        <v>3793304</v>
      </c>
      <c r="AJ1120" s="25" t="s">
        <v>959</v>
      </c>
      <c r="AO1120" s="25">
        <v>7</v>
      </c>
      <c r="AP1120" s="34">
        <v>42668</v>
      </c>
      <c r="AQ1120" s="34">
        <v>43016</v>
      </c>
      <c r="AS1120" s="25" t="s">
        <v>806</v>
      </c>
      <c r="AT1120" s="25" t="s">
        <v>15</v>
      </c>
    </row>
    <row r="1121" spans="1:49">
      <c r="A1121" s="25" t="s">
        <v>14382</v>
      </c>
      <c r="B1121" s="25">
        <v>427891</v>
      </c>
      <c r="C1121" s="25" t="s">
        <v>94</v>
      </c>
      <c r="G1121" s="25" t="s">
        <v>13489</v>
      </c>
      <c r="H1121" s="25" t="s">
        <v>273</v>
      </c>
      <c r="S1121" s="25" t="s">
        <v>61</v>
      </c>
      <c r="T1121" s="25" t="s">
        <v>61</v>
      </c>
      <c r="U1121" s="25" t="s">
        <v>61</v>
      </c>
      <c r="V1121" s="55" t="s">
        <v>14272</v>
      </c>
      <c r="AG1121" s="25" t="s">
        <v>14383</v>
      </c>
      <c r="AH1121" s="25" t="s">
        <v>61</v>
      </c>
      <c r="AI1121" s="25">
        <v>3394072</v>
      </c>
      <c r="AK1121" s="25" t="s">
        <v>91</v>
      </c>
      <c r="AO1121" s="25">
        <v>12</v>
      </c>
      <c r="AP1121" s="34">
        <v>42675</v>
      </c>
      <c r="AQ1121" s="34">
        <v>42675</v>
      </c>
      <c r="AS1121" s="25" t="s">
        <v>815</v>
      </c>
      <c r="AT1121" s="25" t="s">
        <v>15</v>
      </c>
      <c r="AV1121" s="38">
        <v>42675</v>
      </c>
      <c r="AW1121" s="37" t="s">
        <v>14384</v>
      </c>
    </row>
    <row r="1122" spans="1:49">
      <c r="A1122" s="25" t="s">
        <v>14385</v>
      </c>
      <c r="B1122" s="25">
        <v>424976</v>
      </c>
      <c r="D1122" s="25" t="s">
        <v>58</v>
      </c>
      <c r="G1122" s="25" t="s">
        <v>14386</v>
      </c>
      <c r="H1122" s="25" t="s">
        <v>273</v>
      </c>
      <c r="S1122" s="25" t="s">
        <v>61</v>
      </c>
      <c r="T1122" s="25" t="s">
        <v>61</v>
      </c>
      <c r="U1122" s="25" t="s">
        <v>61</v>
      </c>
      <c r="V1122" s="55" t="s">
        <v>14387</v>
      </c>
      <c r="W1122" s="25" t="s">
        <v>80</v>
      </c>
      <c r="X1122" s="25">
        <v>41</v>
      </c>
      <c r="Z1122" s="25" t="s">
        <v>66</v>
      </c>
      <c r="AA1122" s="25">
        <v>25</v>
      </c>
      <c r="AC1122" s="25">
        <v>149</v>
      </c>
      <c r="AG1122" s="25" t="str">
        <f t="shared" si="35"/>
        <v xml:space="preserve">CL 41  SUR 25  149   </v>
      </c>
      <c r="AH1122" s="25" t="s">
        <v>14388</v>
      </c>
      <c r="AI1122" s="25">
        <v>3007685075</v>
      </c>
      <c r="AJ1122" s="25" t="s">
        <v>3675</v>
      </c>
      <c r="AO1122" s="25">
        <v>6</v>
      </c>
      <c r="AP1122" s="34">
        <v>42664</v>
      </c>
      <c r="AQ1122" s="34">
        <v>42663</v>
      </c>
      <c r="AS1122" s="25" t="s">
        <v>3256</v>
      </c>
      <c r="AT1122" s="25" t="s">
        <v>15</v>
      </c>
    </row>
    <row r="1123" spans="1:49">
      <c r="A1123" s="25" t="s">
        <v>14389</v>
      </c>
      <c r="B1123" s="25">
        <v>440151</v>
      </c>
      <c r="C1123" s="25" t="s">
        <v>3591</v>
      </c>
      <c r="G1123" s="25" t="s">
        <v>3738</v>
      </c>
      <c r="H1123" s="25" t="s">
        <v>14390</v>
      </c>
      <c r="I1123" s="25" t="s">
        <v>80</v>
      </c>
      <c r="J1123" s="25">
        <v>45</v>
      </c>
      <c r="L1123" s="25" t="s">
        <v>66</v>
      </c>
      <c r="M1123" s="25">
        <v>41</v>
      </c>
      <c r="O1123" s="25">
        <v>135</v>
      </c>
      <c r="Q1123" s="25">
        <v>2</v>
      </c>
      <c r="R1123" s="25">
        <v>507</v>
      </c>
      <c r="S1123" s="25" t="str">
        <f>CONCATENATE(I1123," ",J1123," ",K1123," ",L1123," ",M1123," ",N1123," ",O1123," ",P1123," ",Q1123," ",R1123)</f>
        <v>CL 45  SUR 41  135  2 507</v>
      </c>
      <c r="T1123" s="25">
        <v>32332898</v>
      </c>
      <c r="U1123" s="25">
        <v>2093523</v>
      </c>
      <c r="V1123" s="55" t="s">
        <v>14391</v>
      </c>
      <c r="W1123" s="25" t="s">
        <v>80</v>
      </c>
      <c r="X1123" s="25">
        <v>45</v>
      </c>
      <c r="Z1123" s="25" t="s">
        <v>66</v>
      </c>
      <c r="AA1123" s="25">
        <v>41</v>
      </c>
      <c r="AC1123" s="25">
        <v>135</v>
      </c>
      <c r="AE1123" s="25">
        <v>1</v>
      </c>
      <c r="AF1123" s="25">
        <v>511</v>
      </c>
      <c r="AG1123" s="25" t="str">
        <f t="shared" si="35"/>
        <v>CL 45  SUR 41  135  1 511</v>
      </c>
      <c r="AH1123" s="25" t="s">
        <v>61</v>
      </c>
      <c r="AI1123" s="25" t="s">
        <v>61</v>
      </c>
      <c r="AJ1123" s="25" t="s">
        <v>316</v>
      </c>
      <c r="AO1123" s="25">
        <v>6</v>
      </c>
      <c r="AP1123" s="34">
        <v>42723</v>
      </c>
      <c r="AQ1123" s="34">
        <v>42723</v>
      </c>
      <c r="AS1123" s="25" t="s">
        <v>806</v>
      </c>
      <c r="AT1123" s="25" t="s">
        <v>15</v>
      </c>
      <c r="AU1123" s="25" t="s">
        <v>12017</v>
      </c>
    </row>
    <row r="1124" spans="1:49">
      <c r="A1124" s="25" t="s">
        <v>14392</v>
      </c>
      <c r="B1124" s="25">
        <v>432477</v>
      </c>
      <c r="C1124" s="25" t="s">
        <v>94</v>
      </c>
      <c r="G1124" s="25" t="s">
        <v>14393</v>
      </c>
      <c r="H1124" s="25" t="s">
        <v>3050</v>
      </c>
      <c r="S1124" s="25" t="s">
        <v>61</v>
      </c>
      <c r="T1124" s="25" t="s">
        <v>61</v>
      </c>
      <c r="U1124" s="25" t="s">
        <v>61</v>
      </c>
      <c r="V1124" s="55" t="s">
        <v>9838</v>
      </c>
      <c r="W1124" s="25" t="s">
        <v>63</v>
      </c>
      <c r="X1124" s="25">
        <v>25</v>
      </c>
      <c r="Y1124" s="25" t="s">
        <v>104</v>
      </c>
      <c r="AA1124" s="25">
        <v>27</v>
      </c>
      <c r="AC1124" s="25">
        <v>15</v>
      </c>
      <c r="AD1124" s="25" t="s">
        <v>66</v>
      </c>
      <c r="AF1124" s="25">
        <v>119</v>
      </c>
      <c r="AG1124" s="25" t="str">
        <f t="shared" si="35"/>
        <v>KR 25 B  27  15 SUR  119</v>
      </c>
      <c r="AH1124" s="25">
        <v>70088850</v>
      </c>
      <c r="AI1124" s="25">
        <v>3002127368</v>
      </c>
      <c r="AJ1124" s="25" t="s">
        <v>184</v>
      </c>
      <c r="AO1124" s="25">
        <v>4</v>
      </c>
      <c r="AP1124" s="34">
        <v>42697</v>
      </c>
      <c r="AQ1124" s="34">
        <v>42695</v>
      </c>
      <c r="AS1124" s="25" t="s">
        <v>792</v>
      </c>
      <c r="AT1124" s="25" t="s">
        <v>15</v>
      </c>
      <c r="AV1124" s="38">
        <v>42695</v>
      </c>
      <c r="AW1124" s="37" t="s">
        <v>14394</v>
      </c>
    </row>
    <row r="1125" spans="1:49">
      <c r="A1125" s="25" t="s">
        <v>14395</v>
      </c>
      <c r="C1125" s="25" t="s">
        <v>125</v>
      </c>
      <c r="G1125" s="25" t="s">
        <v>14396</v>
      </c>
      <c r="H1125" s="25" t="s">
        <v>273</v>
      </c>
      <c r="S1125" s="25" t="s">
        <v>61</v>
      </c>
      <c r="T1125" s="25" t="s">
        <v>61</v>
      </c>
      <c r="U1125" s="25" t="s">
        <v>61</v>
      </c>
      <c r="V1125" s="55" t="s">
        <v>14397</v>
      </c>
      <c r="AG1125" s="25" t="str">
        <f t="shared" si="35"/>
        <v xml:space="preserve">         </v>
      </c>
    </row>
    <row r="1126" spans="1:49">
      <c r="A1126" s="25" t="s">
        <v>14398</v>
      </c>
      <c r="B1126" s="25">
        <v>440165</v>
      </c>
      <c r="D1126" s="25" t="s">
        <v>58</v>
      </c>
      <c r="G1126" s="25" t="s">
        <v>10211</v>
      </c>
      <c r="H1126" s="25" t="s">
        <v>3366</v>
      </c>
      <c r="S1126" s="25" t="s">
        <v>61</v>
      </c>
      <c r="T1126" s="25" t="s">
        <v>61</v>
      </c>
      <c r="U1126" s="25" t="s">
        <v>61</v>
      </c>
      <c r="V1126" s="55" t="s">
        <v>14399</v>
      </c>
      <c r="W1126" s="25" t="s">
        <v>80</v>
      </c>
      <c r="X1126" s="25">
        <v>37</v>
      </c>
      <c r="Z1126" s="25" t="s">
        <v>3362</v>
      </c>
      <c r="AA1126" s="25">
        <v>28</v>
      </c>
      <c r="AB1126" s="25" t="s">
        <v>3426</v>
      </c>
      <c r="AC1126" s="25">
        <v>26</v>
      </c>
      <c r="AG1126" s="25" t="str">
        <f t="shared" si="35"/>
        <v xml:space="preserve">CL 37  sur 28 c 26   </v>
      </c>
      <c r="AH1126" s="25">
        <v>332334886</v>
      </c>
      <c r="AI1126" s="25">
        <v>3311536</v>
      </c>
      <c r="AJ1126" s="25" t="s">
        <v>276</v>
      </c>
      <c r="AO1126" s="25">
        <v>5</v>
      </c>
      <c r="AP1126" s="34">
        <v>42886</v>
      </c>
      <c r="AQ1126" s="34">
        <v>42881</v>
      </c>
      <c r="AT1126" s="25" t="s">
        <v>15</v>
      </c>
    </row>
    <row r="1127" spans="1:49">
      <c r="A1127" s="25" t="s">
        <v>14400</v>
      </c>
      <c r="C1127" s="25" t="s">
        <v>125</v>
      </c>
      <c r="F1127" s="25" t="s">
        <v>14401</v>
      </c>
      <c r="G1127" s="25" t="s">
        <v>14402</v>
      </c>
      <c r="H1127" s="25" t="s">
        <v>3050</v>
      </c>
      <c r="S1127" s="25" t="s">
        <v>61</v>
      </c>
      <c r="T1127" s="25" t="s">
        <v>61</v>
      </c>
      <c r="U1127" s="25" t="s">
        <v>61</v>
      </c>
      <c r="V1127" s="55" t="s">
        <v>14403</v>
      </c>
      <c r="W1127" s="25" t="s">
        <v>289</v>
      </c>
      <c r="X1127" s="25">
        <v>31</v>
      </c>
      <c r="AA1127" s="25">
        <v>34</v>
      </c>
      <c r="AB1127" s="25" t="s">
        <v>72</v>
      </c>
      <c r="AC1127" s="25">
        <v>2</v>
      </c>
      <c r="AD1127" s="25" t="s">
        <v>13140</v>
      </c>
      <c r="AG1127" s="25" t="str">
        <f t="shared" si="35"/>
        <v xml:space="preserve">DG 31   34 F 2 Sur  </v>
      </c>
      <c r="AH1127" s="25" t="s">
        <v>61</v>
      </c>
      <c r="AI1127" s="25">
        <v>3324020</v>
      </c>
      <c r="AJ1127" s="25" t="s">
        <v>262</v>
      </c>
      <c r="AO1127" s="25">
        <v>6</v>
      </c>
      <c r="AP1127" s="34">
        <v>42386</v>
      </c>
      <c r="AQ1127" s="34">
        <v>42386</v>
      </c>
      <c r="AS1127" s="25" t="s">
        <v>792</v>
      </c>
      <c r="AT1127" s="25" t="s">
        <v>15</v>
      </c>
      <c r="AV1127" s="38">
        <v>42752</v>
      </c>
      <c r="AW1127" s="37" t="s">
        <v>14404</v>
      </c>
    </row>
    <row r="1128" spans="1:49">
      <c r="A1128" s="25" t="s">
        <v>14405</v>
      </c>
      <c r="B1128" s="25">
        <v>1300358</v>
      </c>
      <c r="C1128" s="25" t="s">
        <v>3686</v>
      </c>
      <c r="G1128" s="25" t="s">
        <v>14406</v>
      </c>
      <c r="H1128" s="25" t="s">
        <v>273</v>
      </c>
      <c r="S1128" s="25" t="s">
        <v>61</v>
      </c>
      <c r="T1128" s="25" t="s">
        <v>61</v>
      </c>
      <c r="U1128" s="25" t="s">
        <v>61</v>
      </c>
      <c r="V1128" s="55" t="s">
        <v>14407</v>
      </c>
      <c r="W1128" s="25" t="s">
        <v>80</v>
      </c>
      <c r="X1128" s="25">
        <v>36</v>
      </c>
      <c r="Z1128" s="25" t="s">
        <v>3362</v>
      </c>
      <c r="AA1128" s="25">
        <v>22</v>
      </c>
      <c r="AC1128" s="25">
        <v>138</v>
      </c>
      <c r="AG1128" s="25" t="str">
        <f t="shared" si="35"/>
        <v xml:space="preserve">CL 36  sur 22  138   </v>
      </c>
      <c r="AH1128" s="25" t="s">
        <v>61</v>
      </c>
      <c r="AI1128" s="25" t="s">
        <v>61</v>
      </c>
      <c r="AJ1128" s="25" t="s">
        <v>397</v>
      </c>
      <c r="AO1128" s="25">
        <v>5</v>
      </c>
      <c r="AP1128" s="34">
        <v>42585</v>
      </c>
      <c r="AQ1128" s="34">
        <v>42585</v>
      </c>
      <c r="AS1128" s="25" t="s">
        <v>792</v>
      </c>
      <c r="AT1128" s="25" t="s">
        <v>15</v>
      </c>
      <c r="AV1128" s="38">
        <v>42585</v>
      </c>
      <c r="AW1128" s="37" t="s">
        <v>14046</v>
      </c>
    </row>
    <row r="1129" spans="1:49">
      <c r="A1129" s="25" t="s">
        <v>14408</v>
      </c>
      <c r="B1129" s="25">
        <v>427167</v>
      </c>
      <c r="C1129" s="25" t="s">
        <v>3686</v>
      </c>
      <c r="G1129" s="25" t="s">
        <v>14409</v>
      </c>
      <c r="H1129" s="25" t="s">
        <v>3050</v>
      </c>
      <c r="S1129" s="25" t="s">
        <v>61</v>
      </c>
      <c r="T1129" s="25" t="s">
        <v>61</v>
      </c>
      <c r="U1129" s="25" t="s">
        <v>61</v>
      </c>
      <c r="V1129" s="25" t="s">
        <v>14410</v>
      </c>
      <c r="AG1129" s="25" t="s">
        <v>14411</v>
      </c>
      <c r="AH1129" s="25" t="s">
        <v>14412</v>
      </c>
      <c r="AI1129" s="25">
        <v>3042505391</v>
      </c>
      <c r="AK1129" s="25" t="s">
        <v>91</v>
      </c>
      <c r="AO1129" s="25">
        <v>12</v>
      </c>
      <c r="AP1129" s="34">
        <v>42674</v>
      </c>
      <c r="AQ1129" s="34">
        <v>42657</v>
      </c>
      <c r="AS1129" s="25" t="s">
        <v>815</v>
      </c>
      <c r="AT1129" s="25" t="s">
        <v>15</v>
      </c>
      <c r="AU1129" s="25" t="s">
        <v>14413</v>
      </c>
      <c r="AV1129" s="38">
        <f>+AQ1129</f>
        <v>42657</v>
      </c>
      <c r="AW1129" s="37" t="s">
        <v>14414</v>
      </c>
    </row>
    <row r="1130" spans="1:49">
      <c r="A1130" s="25" t="s">
        <v>14415</v>
      </c>
      <c r="B1130" s="25">
        <v>429424</v>
      </c>
      <c r="D1130" s="25" t="s">
        <v>58</v>
      </c>
      <c r="G1130" s="25" t="s">
        <v>14416</v>
      </c>
      <c r="H1130" s="25" t="s">
        <v>2959</v>
      </c>
      <c r="S1130" s="25" t="str">
        <f>CONCATENATE(I1130," ",J1130," ",K1130," ",L1130," ",M1130," ",N1130," ",O1130," ",P1130," ",Q1130," ",R1130)</f>
        <v xml:space="preserve">         </v>
      </c>
      <c r="V1130" s="55" t="s">
        <v>4150</v>
      </c>
      <c r="AG1130" s="25" t="str">
        <f t="shared" si="35"/>
        <v xml:space="preserve">         </v>
      </c>
      <c r="AH1130" s="25" t="s">
        <v>61</v>
      </c>
      <c r="AI1130" s="25" t="s">
        <v>61</v>
      </c>
      <c r="AJ1130" s="25" t="s">
        <v>347</v>
      </c>
      <c r="AO1130" s="25">
        <v>10</v>
      </c>
      <c r="AP1130" s="34">
        <v>42699</v>
      </c>
      <c r="AQ1130" s="34">
        <v>42701</v>
      </c>
      <c r="AS1130" s="25" t="s">
        <v>815</v>
      </c>
      <c r="AT1130" s="25" t="s">
        <v>15</v>
      </c>
    </row>
    <row r="1131" spans="1:49">
      <c r="A1131" s="25" t="s">
        <v>14417</v>
      </c>
      <c r="B1131" s="25">
        <v>145305</v>
      </c>
      <c r="C1131" s="25" t="s">
        <v>3591</v>
      </c>
      <c r="G1131" s="25" t="s">
        <v>14418</v>
      </c>
      <c r="H1131" s="25" t="s">
        <v>14419</v>
      </c>
      <c r="S1131" s="25" t="s">
        <v>14420</v>
      </c>
      <c r="T1131" s="25">
        <v>70550874</v>
      </c>
      <c r="U1131" s="25">
        <v>3206045545</v>
      </c>
      <c r="V1131" s="55" t="s">
        <v>14421</v>
      </c>
      <c r="AG1131" s="25" t="s">
        <v>14420</v>
      </c>
      <c r="AH1131" s="25" t="s">
        <v>61</v>
      </c>
      <c r="AI1131" s="25" t="s">
        <v>61</v>
      </c>
      <c r="AJ1131" s="25" t="s">
        <v>91</v>
      </c>
      <c r="AO1131" s="25">
        <v>12</v>
      </c>
      <c r="AP1131" s="34">
        <v>42565</v>
      </c>
      <c r="AQ1131" s="34">
        <v>42571</v>
      </c>
      <c r="AT1131" s="25" t="s">
        <v>15</v>
      </c>
    </row>
    <row r="1132" spans="1:49">
      <c r="S1132" s="25" t="str">
        <f>CONCATENATE(I1132," ",J1132," ",K1132," ",L1132," ",M1132," ",N1132," ",O1132," ",P1132," ",Q1132," ",R1132)</f>
        <v xml:space="preserve">         </v>
      </c>
      <c r="AG1132" s="25" t="str">
        <f t="shared" si="35"/>
        <v xml:space="preserve">         </v>
      </c>
    </row>
    <row r="1133" spans="1:49">
      <c r="S1133" s="25" t="str">
        <f>CONCATENATE(I1133," ",J1133," ",K1133," ",L1133," ",M1133," ",N1133," ",O1133," ",P1133," ",Q1133," ",R1133)</f>
        <v xml:space="preserve">         </v>
      </c>
      <c r="AG1133" s="25" t="str">
        <f t="shared" si="35"/>
        <v xml:space="preserve">         </v>
      </c>
    </row>
    <row r="1134" spans="1:49">
      <c r="S1134" s="25" t="str">
        <f>CONCATENATE(I1134," ",J1134," ",K1134," ",L1134," ",M1134," ",N1134," ",O1134," ",P1134," ",Q1134," ",R1134)</f>
        <v xml:space="preserve">         </v>
      </c>
      <c r="AG1134" s="25" t="str">
        <f t="shared" si="35"/>
        <v xml:space="preserve">         </v>
      </c>
    </row>
    <row r="1139" spans="33:33">
      <c r="AG1139" s="25" t="str">
        <f t="shared" si="35"/>
        <v xml:space="preserve">         </v>
      </c>
    </row>
    <row r="1140" spans="33:33">
      <c r="AG1140" s="25" t="str">
        <f t="shared" si="35"/>
        <v xml:space="preserve">         </v>
      </c>
    </row>
    <row r="1141" spans="33:33">
      <c r="AG1141" s="25" t="str">
        <f t="shared" si="35"/>
        <v xml:space="preserve">         </v>
      </c>
    </row>
    <row r="1142" spans="33:33">
      <c r="AG1142" s="25" t="str">
        <f t="shared" si="35"/>
        <v xml:space="preserve">         </v>
      </c>
    </row>
    <row r="1143" spans="33:33">
      <c r="AG1143" s="25" t="str">
        <f t="shared" si="35"/>
        <v xml:space="preserve">         </v>
      </c>
    </row>
    <row r="1144" spans="33:33">
      <c r="AG1144" s="25" t="str">
        <f t="shared" si="35"/>
        <v xml:space="preserve">         </v>
      </c>
    </row>
  </sheetData>
  <autoFilter ref="A1:CH1144" xr:uid="{00000000-0009-0000-0000-00000300000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autoFilter>
  <mergeCells count="18">
    <mergeCell ref="CA2:CB2"/>
    <mergeCell ref="CC2:CD2"/>
    <mergeCell ref="AV1:CH1"/>
    <mergeCell ref="AV2:AX2"/>
    <mergeCell ref="AY2:BA2"/>
    <mergeCell ref="BB2:BD2"/>
    <mergeCell ref="BE2:BG2"/>
    <mergeCell ref="BH2:BJ2"/>
    <mergeCell ref="BK2:BL2"/>
    <mergeCell ref="BM2:BN2"/>
    <mergeCell ref="BO2:BP2"/>
    <mergeCell ref="BQ2:BR2"/>
    <mergeCell ref="CE2:CF2"/>
    <mergeCell ref="CG2:CH2"/>
    <mergeCell ref="BS2:BT2"/>
    <mergeCell ref="BU2:BV2"/>
    <mergeCell ref="BW2:BX2"/>
    <mergeCell ref="BY2:BZ2"/>
  </mergeCells>
  <dataValidations count="10">
    <dataValidation type="list" allowBlank="1" showInputMessage="1" showErrorMessage="1" sqref="K195" xr:uid="{00000000-0002-0000-0300-000000000000}">
      <formula1>$H$2:$H$20</formula1>
    </dataValidation>
    <dataValidation type="list" allowBlank="1" showInputMessage="1" showErrorMessage="1" sqref="K396:K406 N620:N939 Y552:Y939 AB552:AB939 K620:K939 K942:K1134 N942:N1134 Y942:Y1134 AB942:AB1134 AB1139:AB1048576 Y1139:Y1048576 N1139:N1048576 K552:K618 K1139:K1048576 N552:N618 AB550 Y550 N550 K550 K546 N546 Y546 AB546 AB543 Y543 N543 K543 K541 N541 Y541 AB541 AB108:AB539 Y241:Y539 N523:N539 K523:K539 K196:K394 N108:N394 Y108:Y239 K108:K194 K1:K102 N1:N102 Y1:Y102 AB1:AB102 K465:K521 N465:N521 N450:N463 K450:K463 K419:K448 N419:N447 N408:N417 K408:K417" xr:uid="{00000000-0002-0000-0300-000001000000}">
      <formula1>$H$2:$H$16</formula1>
    </dataValidation>
    <dataValidation type="list" allowBlank="1" showInputMessage="1" showErrorMessage="1" sqref="L408:L417 Z803:Z939 P620:P939 AD552:AD939 L620:L939 Z552:Z801 AD942:AD1134 Z942:Z1134 L942:L1134 P942:P1134 P1139:P1048576 L1139:L1048576 Z1139:Z1048576 L552:L618 AD1139:AD1048576 P552:P618 AD550 Z550 P550 L550 L546 P546 Z546 AD546 AD543 Z543 P543 L543 L541 P541 Z541 AD541 AD108:AD539 Z108:Z539 P465:P539 L523:L539 P108:P406 L108:L394 L1:L102 P1:P102 AD1:AD102 Z1:Z102 L465:L521 P450:P463 L450:L463 L419:L448 P419:P447 P408:P417" xr:uid="{00000000-0002-0000-0300-000002000000}">
      <formula1>$F$2:$F$3</formula1>
    </dataValidation>
    <dataValidation type="list" allowBlank="1" showInputMessage="1" showErrorMessage="1" sqref="AJ1:AJ102 AJ806:AJ939 AJ942:AJ1134 AJ1139:AJ1048576 AJ550 AJ546 AJ543 AJ541 AJ108:AJ539" xr:uid="{00000000-0002-0000-0300-000003000000}">
      <formula1>$E$2:$E$46</formula1>
    </dataValidation>
    <dataValidation type="list" allowBlank="1" showInputMessage="1" showErrorMessage="1" sqref="AK1:AK102 AK804:AK939 AK942:AK1134 AK1139:AK1048576 AK550 AK546 AK543 AK541 AK108:AK539" xr:uid="{00000000-0002-0000-0300-000004000000}">
      <formula1>$G$2:$G$7</formula1>
    </dataValidation>
    <dataValidation type="list" allowBlank="1" showInputMessage="1" showErrorMessage="1" sqref="AO1:AO102 AO803:AO939 AO942:AO1134 AO1139:AO1048576 AO550 AO546 AO543 AO541 AO108:AO539" xr:uid="{00000000-0002-0000-0300-000005000000}">
      <formula1>$I$2:$I$14</formula1>
    </dataValidation>
    <dataValidation type="list" allowBlank="1" showInputMessage="1" showErrorMessage="1" sqref="AS1139:AS1048576 AS552:AS1134 AS543 AS546 AS550 AS1:AS539" xr:uid="{00000000-0002-0000-0300-000006000000}">
      <formula1>$J$2:$J$7</formula1>
    </dataValidation>
    <dataValidation type="list" allowBlank="1" showInputMessage="1" showErrorMessage="1" sqref="AT925:AT1134 AT1:AT541 AT543 AT546 AT550 AT552:AT804 AT1139:AT1048576" xr:uid="{00000000-0002-0000-0300-000007000000}">
      <formula1>$K$2:$K$14</formula1>
    </dataValidation>
    <dataValidation type="list" allowBlank="1" showInputMessage="1" showErrorMessage="1" sqref="AT923:AT924 AT544:AT545 AT547:AT549 AT551" xr:uid="{00000000-0002-0000-0300-000008000000}">
      <formula1>$K$2:$K$15</formula1>
    </dataValidation>
    <dataValidation type="list" allowBlank="1" showInputMessage="1" showErrorMessage="1" sqref="N551 AB551 K551:L551 P551 AD551 Y551:Z551 AJ551:AM551 AO551 AS551 C551:E551 I551 AS540 AO540 AJ540:AM540 Y540:Z540 AD540 P540 K540:L540 AB540 N540 W540 I540 C540:E540 AS542 AO542 AJ542:AM542 Y542:Z542 AD542 P542 K542:L542 AB542 N542 W542 I542 C542:E542 D544:E545 AS544:AS545 AO544:AO545 AJ544:AM545 Y544:Z545 AD544:AD545 P544:P545 K544:L545 AB544:AB545 N544:N545 W544:W545 I544:I545 C545 C547:E549 AS547:AS549 AO547:AO549 AJ547:AM549 Y547:Z549 AD547:AD549 P547:P549 K547:L549 AB547:AB549 N547:N549 W547:W549 I547:I549 W551" xr:uid="{00000000-0002-0000-0300-000009000000}"/>
  </dataValidations>
  <hyperlinks>
    <hyperlink ref="AF72" r:id="rId1" xr:uid="{00000000-0004-0000-0300-000000000000}"/>
    <hyperlink ref="U1004" r:id="rId2" xr:uid="{00000000-0004-0000-0300-000001000000}"/>
  </hyperlinks>
  <pageMargins left="0.7" right="0.7" top="0.75" bottom="0.75" header="0.3" footer="0.3"/>
  <pageSetup paperSize="5" orientation="landscape" r:id="rId3"/>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300-00000A000000}">
          <x14:formula1>
            <xm:f>Hoja5!$G$2:$G$20</xm:f>
          </x14:formula1>
          <xm:sqref>Y240</xm:sqref>
        </x14:dataValidation>
        <x14:dataValidation type="list" allowBlank="1" showInputMessage="1" showErrorMessage="1" xr:uid="{00000000-0002-0000-0300-00000B000000}">
          <x14:formula1>
            <xm:f>Hoja5!$A$2:$A$9</xm:f>
          </x14:formula1>
          <xm:sqref>C1139:C1048576 C4:C102 C108:C539 C541 C543 C546 C550 C942:C1134 C552:C939</xm:sqref>
        </x14:dataValidation>
        <x14:dataValidation type="list" allowBlank="1" showInputMessage="1" showErrorMessage="1" xr:uid="{00000000-0002-0000-0300-00000C000000}">
          <x14:formula1>
            <xm:f>Hoja5!$C$2:$C$6</xm:f>
          </x14:formula1>
          <xm:sqref>I408:I417 I419:I448 I450:I463 I465:I521 W1:W102 I1:I102 I108:I406 I523:I539 W108:W539 W541 I541 I543 W543 W546 I546 I550 W550 W1139:W1048576 I552:I618 I1139:I1048576 I942:I1134 W942:W1134 W552:W801 I620:I939 W803:W939</xm:sqref>
        </x14:dataValidation>
        <x14:dataValidation type="list" allowBlank="1" showInputMessage="1" showErrorMessage="1" xr:uid="{00000000-0002-0000-0300-00000D000000}">
          <x14:formula1>
            <xm:f>Hoja5!$G$2:$G$16</xm:f>
          </x14:formula1>
          <xm:sqref>N396:N406</xm:sqref>
        </x14:dataValidation>
        <x14:dataValidation type="list" allowBlank="1" showInputMessage="1" showErrorMessage="1" xr:uid="{00000000-0002-0000-0300-00000E000000}">
          <x14:formula1>
            <xm:f>Hoja5!$E$2:$E$3</xm:f>
          </x14:formula1>
          <xm:sqref>L396:L406</xm:sqref>
        </x14:dataValidation>
        <x14:dataValidation type="list" allowBlank="1" showInputMessage="1" showErrorMessage="1" xr:uid="{00000000-0002-0000-0300-00000F000000}">
          <x14:formula1>
            <xm:f>Hoja5!$F$2:$F$7</xm:f>
          </x14:formula1>
          <xm:sqref>AK552:AK802</xm:sqref>
        </x14:dataValidation>
        <x14:dataValidation type="list" allowBlank="1" showInputMessage="1" showErrorMessage="1" xr:uid="{00000000-0002-0000-0300-000010000000}">
          <x14:formula1>
            <xm:f>Hoja5!$I$2:$I$14</xm:f>
          </x14:formula1>
          <xm:sqref>AO552:AO801</xm:sqref>
        </x14:dataValidation>
        <x14:dataValidation type="list" allowBlank="1" showInputMessage="1" showErrorMessage="1" xr:uid="{00000000-0002-0000-0300-000011000000}">
          <x14:formula1>
            <xm:f>Hoja5!#REF!</xm:f>
          </x14:formula1>
          <xm:sqref>C103:E107 AO103:AO107 AJ103:AM107 P103:P107 AD103:AD107 K103:L107 N103:N107 Y103:Z107 AB103:AB107 I103:I107 W103:W107 AJ552:AJ804 AL552:AM939 AL942:AM1134 AL550:AM550 AL546:AM546 AL543:AM543 AL541:AM541 AL538:AM539 AL108:AL537 AM262:AM537 AM108:AM259 AL1:AM102 AL1139:AM1048576 E552:E939 E942:E1134 E550 E546 E543 E541 E108:E539 E1:E102 E1139:E1048576</xm:sqref>
        </x14:dataValidation>
        <x14:dataValidation type="list" allowBlank="1" showInputMessage="1" showErrorMessage="1" xr:uid="{00000000-0002-0000-0300-000012000000}">
          <x14:formula1>
            <xm:f>Hoja5!$K$2:$K$14</xm:f>
          </x14:formula1>
          <xm:sqref>AT806:AT922</xm:sqref>
        </x14:dataValidation>
        <x14:dataValidation type="list" allowBlank="1" showInputMessage="1" showErrorMessage="1" xr:uid="{00000000-0002-0000-0300-000013000000}">
          <x14:formula1>
            <xm:f>Hoja5!$K$2:$K$15</xm:f>
          </x14:formula1>
          <xm:sqref>AT542</xm:sqref>
        </x14:dataValidation>
        <x14:dataValidation type="list" allowBlank="1" showInputMessage="1" showErrorMessage="1" xr:uid="{00000000-0002-0000-0300-000014000000}">
          <x14:formula1>
            <xm:f>Hoja5!$B$2:$B$5</xm:f>
          </x14:formula1>
          <xm:sqref>D1 D942:D1134 D1139:D1048576 D550 D546 D543 D541 D108:D539 D3:D102 D552:D939</xm:sqref>
        </x14:dataValidation>
        <x14:dataValidation type="list" allowBlank="1" showInputMessage="1" showErrorMessage="1" xr:uid="{00000000-0002-0000-0300-000015000000}">
          <x14:formula1>
            <xm:f>Hoja5!$J$2:$J$6</xm:f>
          </x14:formula1>
          <xm:sqref>AS541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dimension ref="A1:N46"/>
  <sheetViews>
    <sheetView topLeftCell="Q1" workbookViewId="0">
      <selection activeCell="L25" sqref="L25"/>
    </sheetView>
  </sheetViews>
  <sheetFormatPr defaultColWidth="11.42578125" defaultRowHeight="15"/>
  <cols>
    <col min="1" max="1" width="30.5703125" customWidth="1"/>
    <col min="2" max="2" width="29.28515625" customWidth="1"/>
    <col min="4" max="4" width="75.140625" customWidth="1"/>
    <col min="6" max="6" width="14.7109375" customWidth="1"/>
    <col min="8" max="8" width="21.42578125" customWidth="1"/>
    <col min="10" max="10" width="26.28515625" customWidth="1"/>
    <col min="11" max="11" width="22" style="24" customWidth="1"/>
    <col min="12" max="12" width="41.85546875" bestFit="1" customWidth="1"/>
    <col min="13" max="13" width="27.140625" customWidth="1"/>
  </cols>
  <sheetData>
    <row r="1" spans="1:14">
      <c r="A1" s="24" t="s">
        <v>14422</v>
      </c>
      <c r="B1" s="24" t="s">
        <v>21</v>
      </c>
      <c r="C1" s="24" t="s">
        <v>14423</v>
      </c>
      <c r="D1" s="24" t="s">
        <v>24</v>
      </c>
      <c r="E1" s="24" t="s">
        <v>29</v>
      </c>
      <c r="F1" s="24" t="s">
        <v>43</v>
      </c>
      <c r="G1" s="24" t="s">
        <v>31</v>
      </c>
      <c r="H1" s="108" t="s">
        <v>14424</v>
      </c>
      <c r="I1" s="108" t="s">
        <v>47</v>
      </c>
      <c r="J1" s="24" t="s">
        <v>14425</v>
      </c>
      <c r="K1" s="24" t="s">
        <v>52</v>
      </c>
      <c r="L1" s="24" t="s">
        <v>14426</v>
      </c>
      <c r="M1" s="24" t="s">
        <v>14427</v>
      </c>
      <c r="N1" s="24" t="s">
        <v>14428</v>
      </c>
    </row>
    <row r="2" spans="1:14">
      <c r="A2" t="s">
        <v>94</v>
      </c>
      <c r="B2" t="s">
        <v>101</v>
      </c>
      <c r="C2" t="s">
        <v>63</v>
      </c>
      <c r="D2" t="s">
        <v>14429</v>
      </c>
      <c r="E2" t="s">
        <v>66</v>
      </c>
      <c r="F2" t="s">
        <v>347</v>
      </c>
      <c r="G2" t="s">
        <v>83</v>
      </c>
      <c r="H2" s="109" t="s">
        <v>432</v>
      </c>
      <c r="I2" s="109">
        <v>1</v>
      </c>
      <c r="J2" s="23" t="s">
        <v>14430</v>
      </c>
      <c r="K2" s="23" t="s">
        <v>202</v>
      </c>
      <c r="L2" s="23" t="s">
        <v>14431</v>
      </c>
      <c r="M2" s="23" t="s">
        <v>14432</v>
      </c>
      <c r="N2" s="23" t="s">
        <v>14433</v>
      </c>
    </row>
    <row r="3" spans="1:14">
      <c r="A3" t="s">
        <v>172</v>
      </c>
      <c r="B3" t="s">
        <v>286</v>
      </c>
      <c r="C3" t="s">
        <v>80</v>
      </c>
      <c r="D3" t="s">
        <v>14434</v>
      </c>
      <c r="E3" t="s">
        <v>64</v>
      </c>
      <c r="F3" t="s">
        <v>419</v>
      </c>
      <c r="G3" t="s">
        <v>298</v>
      </c>
      <c r="H3" s="109" t="s">
        <v>841</v>
      </c>
      <c r="I3" s="109">
        <v>2</v>
      </c>
      <c r="J3" s="23" t="s">
        <v>14435</v>
      </c>
      <c r="K3" s="23" t="s">
        <v>105</v>
      </c>
      <c r="L3" s="23" t="s">
        <v>14436</v>
      </c>
      <c r="M3" s="23" t="s">
        <v>14437</v>
      </c>
      <c r="N3" s="23" t="s">
        <v>12017</v>
      </c>
    </row>
    <row r="4" spans="1:14">
      <c r="A4" t="s">
        <v>3591</v>
      </c>
      <c r="B4" t="s">
        <v>58</v>
      </c>
      <c r="C4" t="s">
        <v>289</v>
      </c>
      <c r="D4" t="s">
        <v>14438</v>
      </c>
      <c r="F4" t="s">
        <v>91</v>
      </c>
      <c r="G4" t="s">
        <v>104</v>
      </c>
      <c r="H4" s="109" t="s">
        <v>615</v>
      </c>
      <c r="I4" s="109">
        <v>2</v>
      </c>
      <c r="J4" s="23" t="s">
        <v>366</v>
      </c>
      <c r="K4" s="23" t="s">
        <v>195</v>
      </c>
      <c r="L4" s="23" t="s">
        <v>14439</v>
      </c>
      <c r="M4" s="23" t="s">
        <v>14440</v>
      </c>
      <c r="N4" s="23" t="s">
        <v>5176</v>
      </c>
    </row>
    <row r="5" spans="1:14">
      <c r="A5" t="s">
        <v>87</v>
      </c>
      <c r="B5" t="s">
        <v>3934</v>
      </c>
      <c r="C5" t="s">
        <v>146</v>
      </c>
      <c r="D5" t="s">
        <v>14441</v>
      </c>
      <c r="F5" t="s">
        <v>363</v>
      </c>
      <c r="G5" t="s">
        <v>198</v>
      </c>
      <c r="H5" s="109" t="s">
        <v>2861</v>
      </c>
      <c r="I5" s="109">
        <v>2</v>
      </c>
      <c r="J5" s="23" t="s">
        <v>815</v>
      </c>
      <c r="K5" s="23" t="s">
        <v>750</v>
      </c>
      <c r="L5" s="23" t="s">
        <v>14442</v>
      </c>
      <c r="M5" s="23" t="s">
        <v>14443</v>
      </c>
    </row>
    <row r="6" spans="1:14">
      <c r="A6" t="s">
        <v>3538</v>
      </c>
      <c r="C6" t="s">
        <v>3716</v>
      </c>
      <c r="D6" t="s">
        <v>14444</v>
      </c>
      <c r="F6" t="s">
        <v>998</v>
      </c>
      <c r="G6" t="s">
        <v>81</v>
      </c>
      <c r="H6" s="109" t="s">
        <v>404</v>
      </c>
      <c r="I6" s="109">
        <v>2</v>
      </c>
      <c r="J6" s="23" t="s">
        <v>185</v>
      </c>
      <c r="K6" s="23" t="s">
        <v>14445</v>
      </c>
      <c r="L6" s="23" t="s">
        <v>14446</v>
      </c>
      <c r="M6" s="23" t="s">
        <v>14447</v>
      </c>
    </row>
    <row r="7" spans="1:14">
      <c r="A7" t="s">
        <v>3686</v>
      </c>
      <c r="D7" t="s">
        <v>14448</v>
      </c>
      <c r="F7" t="s">
        <v>191</v>
      </c>
      <c r="G7" t="s">
        <v>744</v>
      </c>
      <c r="H7" s="109" t="s">
        <v>645</v>
      </c>
      <c r="I7" s="109">
        <v>2</v>
      </c>
      <c r="K7" s="23" t="s">
        <v>252</v>
      </c>
      <c r="L7" s="23" t="s">
        <v>14449</v>
      </c>
      <c r="M7" s="23" t="s">
        <v>14450</v>
      </c>
    </row>
    <row r="8" spans="1:14">
      <c r="A8" t="s">
        <v>125</v>
      </c>
      <c r="D8" t="s">
        <v>14451</v>
      </c>
      <c r="G8" t="s">
        <v>170</v>
      </c>
      <c r="H8" s="109" t="s">
        <v>243</v>
      </c>
      <c r="I8" s="109">
        <v>2</v>
      </c>
      <c r="K8" s="23" t="s">
        <v>4353</v>
      </c>
      <c r="L8" s="23" t="s">
        <v>14452</v>
      </c>
      <c r="M8" s="23" t="s">
        <v>14453</v>
      </c>
    </row>
    <row r="9" spans="1:14">
      <c r="A9" t="s">
        <v>3928</v>
      </c>
      <c r="D9" t="s">
        <v>14454</v>
      </c>
      <c r="G9" t="s">
        <v>136</v>
      </c>
      <c r="H9" s="109" t="s">
        <v>262</v>
      </c>
      <c r="I9" s="109">
        <v>3</v>
      </c>
      <c r="K9" s="23" t="s">
        <v>1735</v>
      </c>
      <c r="L9" s="23" t="s">
        <v>14455</v>
      </c>
      <c r="M9" s="23" t="s">
        <v>14456</v>
      </c>
    </row>
    <row r="10" spans="1:14">
      <c r="A10" t="s">
        <v>101</v>
      </c>
      <c r="D10" t="s">
        <v>14457</v>
      </c>
      <c r="G10" t="s">
        <v>315</v>
      </c>
      <c r="H10" s="109" t="s">
        <v>449</v>
      </c>
      <c r="I10" s="109">
        <v>3</v>
      </c>
      <c r="J10" s="23"/>
      <c r="K10" s="23" t="s">
        <v>15</v>
      </c>
      <c r="L10" s="23" t="s">
        <v>14458</v>
      </c>
      <c r="M10" s="23" t="s">
        <v>14459</v>
      </c>
    </row>
    <row r="11" spans="1:14">
      <c r="A11" t="s">
        <v>3934</v>
      </c>
      <c r="D11" t="s">
        <v>14460</v>
      </c>
      <c r="G11" t="s">
        <v>183</v>
      </c>
      <c r="H11" s="109" t="s">
        <v>194</v>
      </c>
      <c r="I11" s="109">
        <v>3</v>
      </c>
      <c r="J11" s="23"/>
      <c r="K11" s="23" t="s">
        <v>14461</v>
      </c>
      <c r="L11" s="23" t="s">
        <v>14462</v>
      </c>
      <c r="M11" s="23" t="s">
        <v>14463</v>
      </c>
    </row>
    <row r="12" spans="1:14">
      <c r="A12" t="s">
        <v>58</v>
      </c>
      <c r="D12" t="s">
        <v>14464</v>
      </c>
      <c r="G12" t="s">
        <v>72</v>
      </c>
      <c r="H12" s="109" t="s">
        <v>635</v>
      </c>
      <c r="I12" s="109">
        <v>3</v>
      </c>
      <c r="J12" s="23"/>
      <c r="K12" s="23" t="s">
        <v>14465</v>
      </c>
      <c r="L12" s="23" t="s">
        <v>14466</v>
      </c>
      <c r="M12" s="23" t="s">
        <v>14467</v>
      </c>
    </row>
    <row r="13" spans="1:14">
      <c r="D13" t="s">
        <v>14468</v>
      </c>
      <c r="G13" t="s">
        <v>1235</v>
      </c>
      <c r="H13" s="109" t="s">
        <v>153</v>
      </c>
      <c r="I13" s="109">
        <v>3</v>
      </c>
      <c r="J13" s="23"/>
      <c r="K13" s="23" t="s">
        <v>14469</v>
      </c>
      <c r="L13" s="23" t="s">
        <v>14470</v>
      </c>
      <c r="M13" s="23" t="s">
        <v>14471</v>
      </c>
    </row>
    <row r="14" spans="1:14">
      <c r="D14" t="s">
        <v>14472</v>
      </c>
      <c r="G14" t="s">
        <v>3599</v>
      </c>
      <c r="H14" s="109" t="s">
        <v>99</v>
      </c>
      <c r="I14" s="109">
        <v>4</v>
      </c>
      <c r="J14" s="23"/>
      <c r="K14" s="23" t="s">
        <v>6014</v>
      </c>
      <c r="L14" s="23" t="s">
        <v>14473</v>
      </c>
      <c r="M14" t="s">
        <v>14474</v>
      </c>
    </row>
    <row r="15" spans="1:14">
      <c r="D15" t="s">
        <v>14475</v>
      </c>
      <c r="G15" t="s">
        <v>3601</v>
      </c>
      <c r="H15" s="109" t="s">
        <v>184</v>
      </c>
      <c r="I15" s="109">
        <v>4</v>
      </c>
      <c r="K15" s="23" t="s">
        <v>801</v>
      </c>
      <c r="L15" s="23" t="s">
        <v>14476</v>
      </c>
      <c r="M15" t="s">
        <v>14477</v>
      </c>
    </row>
    <row r="16" spans="1:14">
      <c r="D16" t="s">
        <v>8073</v>
      </c>
      <c r="G16" t="s">
        <v>65</v>
      </c>
      <c r="H16" s="109" t="s">
        <v>374</v>
      </c>
      <c r="I16" s="109">
        <v>4</v>
      </c>
      <c r="K16" s="23" t="s">
        <v>14478</v>
      </c>
      <c r="L16" s="23" t="s">
        <v>14479</v>
      </c>
      <c r="M16" t="s">
        <v>14480</v>
      </c>
    </row>
    <row r="17" spans="4:13">
      <c r="D17" t="s">
        <v>14481</v>
      </c>
      <c r="G17" t="s">
        <v>394</v>
      </c>
      <c r="H17" s="109" t="s">
        <v>276</v>
      </c>
      <c r="I17" s="109">
        <v>5</v>
      </c>
      <c r="K17" s="23" t="s">
        <v>792</v>
      </c>
      <c r="M17" t="s">
        <v>14482</v>
      </c>
    </row>
    <row r="18" spans="4:13">
      <c r="D18" t="s">
        <v>14483</v>
      </c>
      <c r="G18" t="s">
        <v>14484</v>
      </c>
      <c r="H18" s="109" t="s">
        <v>166</v>
      </c>
      <c r="I18" s="109">
        <v>5</v>
      </c>
      <c r="K18" s="23" t="s">
        <v>14485</v>
      </c>
      <c r="M18" t="s">
        <v>14486</v>
      </c>
    </row>
    <row r="19" spans="4:13">
      <c r="D19" t="s">
        <v>14487</v>
      </c>
      <c r="G19" t="s">
        <v>14488</v>
      </c>
      <c r="H19" s="109" t="s">
        <v>397</v>
      </c>
      <c r="I19" s="109">
        <v>5</v>
      </c>
      <c r="K19" s="23" t="s">
        <v>14489</v>
      </c>
      <c r="M19" t="s">
        <v>14490</v>
      </c>
    </row>
    <row r="20" spans="4:13">
      <c r="D20" t="s">
        <v>14491</v>
      </c>
      <c r="G20" t="s">
        <v>14492</v>
      </c>
      <c r="H20" s="109" t="s">
        <v>311</v>
      </c>
      <c r="I20" s="109">
        <v>5</v>
      </c>
      <c r="K20" s="23" t="s">
        <v>14493</v>
      </c>
      <c r="M20" t="s">
        <v>14494</v>
      </c>
    </row>
    <row r="21" spans="4:13">
      <c r="D21" t="s">
        <v>14495</v>
      </c>
      <c r="G21" t="s">
        <v>1028</v>
      </c>
      <c r="H21" s="109" t="s">
        <v>454</v>
      </c>
      <c r="I21" s="109">
        <v>6</v>
      </c>
      <c r="K21" s="23" t="s">
        <v>14496</v>
      </c>
    </row>
    <row r="22" spans="4:13">
      <c r="D22" t="s">
        <v>14497</v>
      </c>
      <c r="G22" t="s">
        <v>14498</v>
      </c>
      <c r="H22" s="109" t="s">
        <v>74</v>
      </c>
      <c r="I22" s="109">
        <v>6</v>
      </c>
      <c r="K22" s="23" t="s">
        <v>14499</v>
      </c>
    </row>
    <row r="23" spans="4:13">
      <c r="D23" t="s">
        <v>14500</v>
      </c>
      <c r="G23" t="s">
        <v>14501</v>
      </c>
      <c r="H23" s="109" t="s">
        <v>3675</v>
      </c>
      <c r="I23" s="109">
        <v>6</v>
      </c>
      <c r="K23" s="23" t="s">
        <v>2096</v>
      </c>
    </row>
    <row r="24" spans="4:13">
      <c r="D24" t="s">
        <v>14502</v>
      </c>
      <c r="G24" t="s">
        <v>14503</v>
      </c>
      <c r="H24" s="109" t="s">
        <v>322</v>
      </c>
      <c r="I24" s="109">
        <v>6</v>
      </c>
    </row>
    <row r="25" spans="4:13">
      <c r="D25" t="s">
        <v>14504</v>
      </c>
      <c r="G25" t="s">
        <v>14505</v>
      </c>
      <c r="H25" s="109" t="s">
        <v>3937</v>
      </c>
      <c r="I25" s="109">
        <v>6</v>
      </c>
    </row>
    <row r="26" spans="4:13">
      <c r="H26" s="109" t="s">
        <v>959</v>
      </c>
      <c r="I26" s="109">
        <v>7</v>
      </c>
    </row>
    <row r="27" spans="4:13">
      <c r="H27" s="109" t="s">
        <v>3626</v>
      </c>
      <c r="I27" s="109">
        <v>7</v>
      </c>
    </row>
    <row r="28" spans="4:13">
      <c r="H28" s="109" t="s">
        <v>225</v>
      </c>
      <c r="I28" s="109">
        <v>7</v>
      </c>
    </row>
    <row r="29" spans="4:13">
      <c r="H29" s="109" t="s">
        <v>316</v>
      </c>
      <c r="I29" s="109">
        <v>7</v>
      </c>
    </row>
    <row r="30" spans="4:13">
      <c r="H30" s="109" t="s">
        <v>67</v>
      </c>
      <c r="I30" s="109">
        <v>7</v>
      </c>
    </row>
    <row r="31" spans="4:13">
      <c r="H31" s="109" t="s">
        <v>1696</v>
      </c>
      <c r="I31" s="109">
        <v>8</v>
      </c>
    </row>
    <row r="32" spans="4:13">
      <c r="H32" s="109" t="s">
        <v>131</v>
      </c>
      <c r="I32" s="109">
        <v>8</v>
      </c>
    </row>
    <row r="33" spans="8:9">
      <c r="H33" s="109" t="s">
        <v>4173</v>
      </c>
      <c r="I33" s="109">
        <v>8</v>
      </c>
    </row>
    <row r="34" spans="8:9">
      <c r="H34" s="109" t="s">
        <v>3530</v>
      </c>
      <c r="I34" s="109">
        <v>8</v>
      </c>
    </row>
    <row r="35" spans="8:9">
      <c r="H35" s="109" t="s">
        <v>232</v>
      </c>
      <c r="I35" s="109">
        <v>9</v>
      </c>
    </row>
    <row r="36" spans="8:9">
      <c r="H36" s="109" t="s">
        <v>211</v>
      </c>
      <c r="I36" s="109">
        <v>9</v>
      </c>
    </row>
    <row r="37" spans="8:9">
      <c r="H37" s="109" t="s">
        <v>147</v>
      </c>
      <c r="I37" s="109">
        <v>9</v>
      </c>
    </row>
    <row r="38" spans="8:9">
      <c r="H38" s="109" t="s">
        <v>279</v>
      </c>
      <c r="I38" s="109">
        <v>9</v>
      </c>
    </row>
    <row r="39" spans="8:9">
      <c r="H39" s="109" t="s">
        <v>529</v>
      </c>
      <c r="I39" s="109">
        <v>9</v>
      </c>
    </row>
    <row r="40" spans="8:9">
      <c r="H40" s="109" t="s">
        <v>496</v>
      </c>
      <c r="I40" s="109">
        <v>9</v>
      </c>
    </row>
    <row r="41" spans="8:9">
      <c r="H41" s="109" t="s">
        <v>347</v>
      </c>
      <c r="I41" s="109">
        <v>10</v>
      </c>
    </row>
    <row r="42" spans="8:9">
      <c r="H42" s="109" t="s">
        <v>419</v>
      </c>
      <c r="I42" s="109">
        <v>10</v>
      </c>
    </row>
    <row r="43" spans="8:9">
      <c r="H43" s="109" t="s">
        <v>191</v>
      </c>
      <c r="I43" s="109">
        <v>11</v>
      </c>
    </row>
    <row r="44" spans="8:9">
      <c r="H44" s="109" t="s">
        <v>91</v>
      </c>
      <c r="I44" s="109">
        <v>12</v>
      </c>
    </row>
    <row r="45" spans="8:9">
      <c r="H45" s="109" t="s">
        <v>363</v>
      </c>
      <c r="I45" s="109">
        <v>13</v>
      </c>
    </row>
    <row r="46" spans="8:9">
      <c r="H46" s="109" t="s">
        <v>998</v>
      </c>
      <c r="I46" s="109">
        <v>13</v>
      </c>
    </row>
  </sheetData>
  <dataValidations count="8">
    <dataValidation type="list" allowBlank="1" showInputMessage="1" showErrorMessage="1" sqref="A14" xr:uid="{00000000-0002-0000-0400-000000000000}">
      <formula1>$K$2:$K$15</formula1>
    </dataValidation>
    <dataValidation type="list" allowBlank="1" showInputMessage="1" showErrorMessage="1" sqref="G23" xr:uid="{00000000-0002-0000-0400-000001000000}">
      <formula1>$G$2:$G$23</formula1>
    </dataValidation>
    <dataValidation type="list" allowBlank="1" showInputMessage="1" showErrorMessage="1" sqref="K2" xr:uid="{00000000-0002-0000-0400-000002000000}">
      <formula1>$K$2:$K$16</formula1>
    </dataValidation>
    <dataValidation type="list" allowBlank="1" showInputMessage="1" showErrorMessage="1" sqref="C2 C9" xr:uid="{00000000-0002-0000-0400-000003000000}">
      <formula1>$C$2:$C$6</formula1>
    </dataValidation>
    <dataValidation type="list" allowBlank="1" showInputMessage="1" showErrorMessage="1" sqref="A2" xr:uid="{00000000-0002-0000-0400-000004000000}">
      <formula1>#REF!</formula1>
    </dataValidation>
    <dataValidation type="list" allowBlank="1" showInputMessage="1" showErrorMessage="1" sqref="D2" xr:uid="{00000000-0002-0000-0400-000005000000}">
      <formula1>$D$2:$D$20</formula1>
    </dataValidation>
    <dataValidation type="list" allowBlank="1" showInputMessage="1" showErrorMessage="1" sqref="F14" xr:uid="{00000000-0002-0000-0400-000006000000}">
      <formula1>$D$2:$D$21</formula1>
    </dataValidation>
    <dataValidation type="list" allowBlank="1" showInputMessage="1" showErrorMessage="1" sqref="M15" xr:uid="{00000000-0002-0000-0400-000007000000}">
      <formula1>$M$2:$M$15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28544-CD9A-4077-8062-6A9590B13F00}">
  <dimension ref="A1:B21"/>
  <sheetViews>
    <sheetView workbookViewId="0">
      <selection activeCell="B14" sqref="B14"/>
    </sheetView>
  </sheetViews>
  <sheetFormatPr defaultRowHeight="15"/>
  <cols>
    <col min="1" max="1" width="29.5703125" bestFit="1" customWidth="1"/>
    <col min="2" max="2" width="21" bestFit="1" customWidth="1"/>
    <col min="3" max="3" width="22.140625" bestFit="1" customWidth="1"/>
    <col min="4" max="4" width="19.28515625" bestFit="1" customWidth="1"/>
    <col min="5" max="5" width="25.7109375" bestFit="1" customWidth="1"/>
    <col min="6" max="6" width="25.85546875" bestFit="1" customWidth="1"/>
    <col min="7" max="7" width="29" bestFit="1" customWidth="1"/>
    <col min="8" max="8" width="22.28515625" bestFit="1" customWidth="1"/>
    <col min="9" max="9" width="21.7109375" bestFit="1" customWidth="1"/>
    <col min="10" max="10" width="23.5703125" bestFit="1" customWidth="1"/>
    <col min="11" max="11" width="18.85546875" bestFit="1" customWidth="1"/>
    <col min="12" max="12" width="18.140625" bestFit="1" customWidth="1"/>
    <col min="13" max="13" width="20.140625" bestFit="1" customWidth="1"/>
    <col min="14" max="14" width="23.42578125" bestFit="1" customWidth="1"/>
    <col min="15" max="15" width="19.140625" bestFit="1" customWidth="1"/>
    <col min="16" max="16" width="21.28515625" bestFit="1" customWidth="1"/>
    <col min="17" max="19" width="12.85546875" bestFit="1" customWidth="1"/>
    <col min="20" max="68" width="11.7109375" bestFit="1" customWidth="1"/>
    <col min="69" max="69" width="30.7109375" bestFit="1" customWidth="1"/>
    <col min="70" max="70" width="27.7109375" bestFit="1" customWidth="1"/>
    <col min="71" max="76" width="11.7109375" bestFit="1" customWidth="1"/>
    <col min="77" max="78" width="31" bestFit="1" customWidth="1"/>
    <col min="79" max="101" width="11.7109375" bestFit="1" customWidth="1"/>
    <col min="102" max="102" width="34.28515625" bestFit="1" customWidth="1"/>
    <col min="103" max="103" width="24.140625" bestFit="1" customWidth="1"/>
    <col min="104" max="137" width="11.7109375" bestFit="1" customWidth="1"/>
    <col min="138" max="138" width="27.5703125" bestFit="1" customWidth="1"/>
    <col min="139" max="139" width="23.5703125" bestFit="1" customWidth="1"/>
    <col min="140" max="150" width="11.7109375" bestFit="1" customWidth="1"/>
    <col min="151" max="151" width="26.85546875" bestFit="1" customWidth="1"/>
    <col min="152" max="152" width="25.42578125" bestFit="1" customWidth="1"/>
    <col min="153" max="153" width="11.7109375" bestFit="1" customWidth="1"/>
    <col min="154" max="154" width="28.7109375" bestFit="1" customWidth="1"/>
    <col min="155" max="155" width="20.7109375" bestFit="1" customWidth="1"/>
    <col min="156" max="167" width="11.7109375" bestFit="1" customWidth="1"/>
    <col min="168" max="168" width="24" bestFit="1" customWidth="1"/>
    <col min="169" max="169" width="23.5703125" bestFit="1" customWidth="1"/>
    <col min="170" max="171" width="11.7109375" bestFit="1" customWidth="1"/>
    <col min="172" max="172" width="26.85546875" bestFit="1" customWidth="1"/>
    <col min="173" max="173" width="20" bestFit="1" customWidth="1"/>
    <col min="174" max="178" width="11.7109375" bestFit="1" customWidth="1"/>
    <col min="179" max="179" width="23.28515625" bestFit="1" customWidth="1"/>
    <col min="180" max="180" width="13" bestFit="1" customWidth="1"/>
    <col min="181" max="181" width="11.140625" bestFit="1" customWidth="1"/>
    <col min="182" max="182" width="16.28515625" bestFit="1" customWidth="1"/>
    <col min="183" max="183" width="12.85546875" bestFit="1" customWidth="1"/>
  </cols>
  <sheetData>
    <row r="1" spans="1:2">
      <c r="A1" s="233" t="s">
        <v>48</v>
      </c>
      <c r="B1" t="s">
        <v>14506</v>
      </c>
    </row>
    <row r="3" spans="1:2">
      <c r="A3" s="233" t="s">
        <v>14507</v>
      </c>
      <c r="B3" t="s">
        <v>14508</v>
      </c>
    </row>
    <row r="4" spans="1:2">
      <c r="A4" t="s">
        <v>14443</v>
      </c>
      <c r="B4">
        <v>14</v>
      </c>
    </row>
    <row r="5" spans="1:2">
      <c r="A5" t="s">
        <v>14432</v>
      </c>
      <c r="B5">
        <v>27</v>
      </c>
    </row>
    <row r="6" spans="1:2">
      <c r="A6" t="s">
        <v>14437</v>
      </c>
      <c r="B6">
        <v>26</v>
      </c>
    </row>
    <row r="7" spans="1:2">
      <c r="A7" t="s">
        <v>14463</v>
      </c>
      <c r="B7">
        <v>40</v>
      </c>
    </row>
    <row r="8" spans="1:2">
      <c r="A8" t="s">
        <v>14480</v>
      </c>
      <c r="B8">
        <v>11</v>
      </c>
    </row>
    <row r="9" spans="1:2">
      <c r="A9" t="s">
        <v>14474</v>
      </c>
      <c r="B9">
        <v>6</v>
      </c>
    </row>
    <row r="10" spans="1:2">
      <c r="A10" t="s">
        <v>14440</v>
      </c>
      <c r="B10">
        <v>18</v>
      </c>
    </row>
    <row r="11" spans="1:2">
      <c r="A11" t="s">
        <v>14456</v>
      </c>
      <c r="B11">
        <v>22</v>
      </c>
    </row>
    <row r="12" spans="1:2">
      <c r="A12" t="s">
        <v>14467</v>
      </c>
      <c r="B12">
        <v>5</v>
      </c>
    </row>
    <row r="13" spans="1:2">
      <c r="A13" t="s">
        <v>14450</v>
      </c>
      <c r="B13">
        <v>23</v>
      </c>
    </row>
    <row r="14" spans="1:2">
      <c r="A14" t="s">
        <v>14459</v>
      </c>
      <c r="B14">
        <v>3</v>
      </c>
    </row>
    <row r="15" spans="1:2">
      <c r="A15" t="s">
        <v>14453</v>
      </c>
      <c r="B15">
        <v>5</v>
      </c>
    </row>
    <row r="16" spans="1:2">
      <c r="A16" t="s">
        <v>14509</v>
      </c>
      <c r="B16">
        <v>9</v>
      </c>
    </row>
    <row r="17" spans="1:2">
      <c r="A17" t="s">
        <v>14482</v>
      </c>
      <c r="B17">
        <v>223</v>
      </c>
    </row>
    <row r="18" spans="1:2">
      <c r="A18" t="s">
        <v>14477</v>
      </c>
      <c r="B18">
        <v>3</v>
      </c>
    </row>
    <row r="19" spans="1:2">
      <c r="A19" t="s">
        <v>14471</v>
      </c>
      <c r="B19">
        <v>1</v>
      </c>
    </row>
    <row r="20" spans="1:2">
      <c r="A20" t="s">
        <v>14494</v>
      </c>
      <c r="B20">
        <v>3</v>
      </c>
    </row>
    <row r="21" spans="1:2">
      <c r="A21" t="s">
        <v>14510</v>
      </c>
      <c r="B21">
        <v>439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05BD9-8F1E-46FF-A9C7-5DCEFD1B5DF6}">
  <dimension ref="A1:L21"/>
  <sheetViews>
    <sheetView workbookViewId="0">
      <selection activeCell="J24" sqref="J24"/>
    </sheetView>
  </sheetViews>
  <sheetFormatPr defaultRowHeight="15"/>
  <cols>
    <col min="1" max="1" width="26.140625" customWidth="1"/>
    <col min="11" max="11" width="26.28515625" customWidth="1"/>
  </cols>
  <sheetData>
    <row r="1" spans="1:12" ht="18.75">
      <c r="A1" s="289" t="s">
        <v>14511</v>
      </c>
      <c r="B1" s="290">
        <v>2020</v>
      </c>
      <c r="C1" s="290">
        <v>2021</v>
      </c>
      <c r="D1" s="290">
        <v>2022</v>
      </c>
      <c r="E1" s="290">
        <v>2023</v>
      </c>
      <c r="F1" s="290">
        <v>2024</v>
      </c>
      <c r="G1" s="290">
        <v>2025</v>
      </c>
      <c r="H1" s="290">
        <v>2026</v>
      </c>
      <c r="I1" s="294" t="s">
        <v>14512</v>
      </c>
    </row>
    <row r="2" spans="1:12">
      <c r="A2" s="291" t="s">
        <v>202</v>
      </c>
      <c r="B2" s="113">
        <v>0</v>
      </c>
      <c r="C2" s="113">
        <v>0</v>
      </c>
      <c r="D2" s="113">
        <v>0</v>
      </c>
      <c r="E2" s="113">
        <v>7</v>
      </c>
      <c r="F2" s="113">
        <v>7</v>
      </c>
      <c r="G2" s="113">
        <v>7</v>
      </c>
      <c r="H2" s="113">
        <v>67</v>
      </c>
      <c r="I2" s="113">
        <f>SUM(B2:H2)</f>
        <v>88</v>
      </c>
    </row>
    <row r="3" spans="1:12">
      <c r="A3" s="292" t="s">
        <v>105</v>
      </c>
      <c r="B3" s="113">
        <v>0</v>
      </c>
      <c r="C3" s="113">
        <v>0</v>
      </c>
      <c r="D3" s="113">
        <v>0</v>
      </c>
      <c r="E3" s="113">
        <v>3</v>
      </c>
      <c r="F3" s="113">
        <v>6</v>
      </c>
      <c r="G3" s="113">
        <v>13</v>
      </c>
      <c r="H3" s="113">
        <v>10</v>
      </c>
      <c r="I3" s="113">
        <f>SUM(B3:H3)</f>
        <v>32</v>
      </c>
    </row>
    <row r="4" spans="1:12">
      <c r="A4" s="292" t="s">
        <v>195</v>
      </c>
      <c r="B4" s="113">
        <v>0</v>
      </c>
      <c r="C4" s="113">
        <v>0</v>
      </c>
      <c r="D4" s="113">
        <v>61</v>
      </c>
      <c r="E4" s="113">
        <v>51</v>
      </c>
      <c r="F4" s="113">
        <v>81</v>
      </c>
      <c r="G4" s="113">
        <v>81</v>
      </c>
      <c r="H4" s="113">
        <v>23</v>
      </c>
      <c r="I4" s="113">
        <f>SUM(B4:H4)</f>
        <v>297</v>
      </c>
      <c r="K4" s="113" t="s">
        <v>14513</v>
      </c>
      <c r="L4" s="113">
        <f>SUM(I9+I11+I12+I15+I16+I17)</f>
        <v>193</v>
      </c>
    </row>
    <row r="5" spans="1:12">
      <c r="A5" s="292" t="s">
        <v>750</v>
      </c>
      <c r="B5" s="113">
        <v>0</v>
      </c>
      <c r="C5" s="113">
        <v>0</v>
      </c>
      <c r="D5" s="113">
        <v>26</v>
      </c>
      <c r="E5" s="113">
        <v>1</v>
      </c>
      <c r="F5" s="113">
        <v>12</v>
      </c>
      <c r="G5" s="113">
        <v>11</v>
      </c>
      <c r="H5" s="113">
        <v>2</v>
      </c>
      <c r="I5" s="113">
        <f>SUM(B5:H5)</f>
        <v>52</v>
      </c>
      <c r="K5" s="113" t="s">
        <v>14514</v>
      </c>
      <c r="L5" s="113">
        <f>SUM(I3+I2+I4+I6+I13+I14)</f>
        <v>472</v>
      </c>
    </row>
    <row r="6" spans="1:12">
      <c r="A6" s="292" t="s">
        <v>14445</v>
      </c>
      <c r="B6" s="113">
        <v>0</v>
      </c>
      <c r="C6" s="113">
        <v>0</v>
      </c>
      <c r="D6" s="113">
        <v>3</v>
      </c>
      <c r="E6" s="113">
        <v>1</v>
      </c>
      <c r="F6" s="113">
        <v>14</v>
      </c>
      <c r="G6" s="113">
        <v>6</v>
      </c>
      <c r="H6" s="113">
        <v>8</v>
      </c>
      <c r="I6" s="113">
        <f>SUM(B6:H6)</f>
        <v>32</v>
      </c>
      <c r="K6" s="113" t="s">
        <v>14515</v>
      </c>
      <c r="L6" s="131">
        <f>SUM(I5+I7+I18+I20)</f>
        <v>208</v>
      </c>
    </row>
    <row r="7" spans="1:12">
      <c r="A7" s="292" t="s">
        <v>252</v>
      </c>
      <c r="B7" s="113">
        <v>0</v>
      </c>
      <c r="C7" s="113">
        <v>0</v>
      </c>
      <c r="D7" s="113">
        <v>21</v>
      </c>
      <c r="E7" s="113">
        <v>22</v>
      </c>
      <c r="F7" s="113">
        <v>23</v>
      </c>
      <c r="G7" s="113">
        <v>8</v>
      </c>
      <c r="H7" s="113">
        <v>2</v>
      </c>
      <c r="I7" s="113">
        <f>SUM(B7:H7)</f>
        <v>76</v>
      </c>
      <c r="K7" s="113" t="s">
        <v>14516</v>
      </c>
      <c r="L7" s="113">
        <f>SUM(I19+I10+I8)</f>
        <v>6813</v>
      </c>
    </row>
    <row r="8" spans="1:12">
      <c r="A8" s="292" t="s">
        <v>4353</v>
      </c>
      <c r="B8" s="113">
        <v>0</v>
      </c>
      <c r="C8" s="113">
        <v>0</v>
      </c>
      <c r="D8" s="113">
        <v>0</v>
      </c>
      <c r="E8" s="113">
        <v>0</v>
      </c>
      <c r="F8" s="113">
        <v>0</v>
      </c>
      <c r="G8" s="113">
        <v>0</v>
      </c>
      <c r="H8" s="113">
        <v>1</v>
      </c>
      <c r="I8" s="113">
        <f>SUM(B8:H8)</f>
        <v>1</v>
      </c>
      <c r="K8" s="293" t="s">
        <v>14512</v>
      </c>
      <c r="L8" s="113">
        <f>SUM(L4:L7)</f>
        <v>7686</v>
      </c>
    </row>
    <row r="9" spans="1:12">
      <c r="A9" s="292" t="s">
        <v>1735</v>
      </c>
      <c r="B9" s="113">
        <v>0</v>
      </c>
      <c r="C9" s="113">
        <v>0</v>
      </c>
      <c r="D9" s="113">
        <v>2</v>
      </c>
      <c r="E9" s="113">
        <v>11</v>
      </c>
      <c r="F9" s="113">
        <v>23</v>
      </c>
      <c r="G9" s="113">
        <v>40</v>
      </c>
      <c r="H9" s="113">
        <v>29</v>
      </c>
      <c r="I9" s="113">
        <f>SUM(B9:H9)</f>
        <v>105</v>
      </c>
    </row>
    <row r="10" spans="1:12">
      <c r="A10" s="292" t="s">
        <v>15</v>
      </c>
      <c r="B10" s="113">
        <v>827</v>
      </c>
      <c r="C10" s="113">
        <v>1137</v>
      </c>
      <c r="D10" s="113">
        <v>36</v>
      </c>
      <c r="E10" s="113">
        <v>33</v>
      </c>
      <c r="F10" s="113">
        <v>30</v>
      </c>
      <c r="G10" s="113">
        <v>72</v>
      </c>
      <c r="H10" s="113">
        <v>60</v>
      </c>
      <c r="I10" s="113">
        <f>SUM(B10:H10)</f>
        <v>2195</v>
      </c>
    </row>
    <row r="11" spans="1:12">
      <c r="A11" s="292" t="s">
        <v>14517</v>
      </c>
      <c r="B11" s="113">
        <v>0</v>
      </c>
      <c r="C11" s="113">
        <v>0</v>
      </c>
      <c r="D11" s="113">
        <v>0</v>
      </c>
      <c r="E11" s="113">
        <v>1</v>
      </c>
      <c r="F11" s="113">
        <v>0</v>
      </c>
      <c r="G11" s="113">
        <v>0</v>
      </c>
      <c r="H11" s="113">
        <v>0</v>
      </c>
      <c r="I11" s="113">
        <f>SUM(B11:H11)</f>
        <v>1</v>
      </c>
    </row>
    <row r="12" spans="1:12">
      <c r="A12" s="292" t="s">
        <v>14465</v>
      </c>
      <c r="B12" s="113">
        <v>0</v>
      </c>
      <c r="C12" s="113">
        <v>0</v>
      </c>
      <c r="D12" s="113">
        <v>0</v>
      </c>
      <c r="E12" s="113">
        <v>0</v>
      </c>
      <c r="F12" s="113">
        <v>1</v>
      </c>
      <c r="G12" s="113">
        <v>0</v>
      </c>
      <c r="H12" s="113">
        <v>1</v>
      </c>
      <c r="I12" s="113">
        <f>SUM(B12:H12)</f>
        <v>2</v>
      </c>
    </row>
    <row r="13" spans="1:12">
      <c r="A13" s="292" t="s">
        <v>6014</v>
      </c>
      <c r="B13" s="113">
        <v>0</v>
      </c>
      <c r="C13" s="113">
        <v>0</v>
      </c>
      <c r="D13" s="113">
        <v>2</v>
      </c>
      <c r="E13" s="113">
        <v>3</v>
      </c>
      <c r="F13" s="113">
        <v>2</v>
      </c>
      <c r="G13" s="113">
        <v>3</v>
      </c>
      <c r="H13" s="113">
        <v>6</v>
      </c>
      <c r="I13" s="113">
        <f>SUM(B13:H13)</f>
        <v>16</v>
      </c>
    </row>
    <row r="14" spans="1:12">
      <c r="A14" s="292" t="s">
        <v>801</v>
      </c>
      <c r="B14" s="113">
        <v>0</v>
      </c>
      <c r="C14" s="113">
        <v>0</v>
      </c>
      <c r="D14" s="113">
        <v>4</v>
      </c>
      <c r="E14" s="113">
        <v>1</v>
      </c>
      <c r="F14" s="113">
        <v>1</v>
      </c>
      <c r="G14" s="113">
        <v>1</v>
      </c>
      <c r="H14" s="113">
        <v>0</v>
      </c>
      <c r="I14" s="113">
        <f>SUM(B14:H14)</f>
        <v>7</v>
      </c>
    </row>
    <row r="15" spans="1:12">
      <c r="A15" s="292" t="s">
        <v>14478</v>
      </c>
      <c r="B15" s="113">
        <v>0</v>
      </c>
      <c r="C15" s="113">
        <v>0</v>
      </c>
      <c r="D15" s="113">
        <v>0</v>
      </c>
      <c r="E15" s="113">
        <v>0</v>
      </c>
      <c r="F15" s="113">
        <v>1</v>
      </c>
      <c r="G15" s="113">
        <v>3</v>
      </c>
      <c r="H15" s="113">
        <v>6</v>
      </c>
      <c r="I15" s="113">
        <f>SUM(B15:H15)</f>
        <v>10</v>
      </c>
    </row>
    <row r="16" spans="1:12">
      <c r="A16" s="292" t="s">
        <v>14485</v>
      </c>
      <c r="B16" s="113">
        <v>0</v>
      </c>
      <c r="C16" s="113">
        <v>0</v>
      </c>
      <c r="D16" s="113">
        <v>0</v>
      </c>
      <c r="E16" s="113">
        <v>13</v>
      </c>
      <c r="F16" s="113">
        <v>14</v>
      </c>
      <c r="G16" s="113">
        <v>19</v>
      </c>
      <c r="H16" s="113">
        <v>0</v>
      </c>
      <c r="I16" s="113">
        <f>SUM(B16:H16)</f>
        <v>46</v>
      </c>
    </row>
    <row r="17" spans="1:9">
      <c r="A17" s="292" t="s">
        <v>14489</v>
      </c>
      <c r="B17" s="113">
        <v>0</v>
      </c>
      <c r="C17" s="113">
        <v>0</v>
      </c>
      <c r="D17" s="113">
        <v>0</v>
      </c>
      <c r="E17" s="113">
        <v>12</v>
      </c>
      <c r="F17" s="113">
        <v>9</v>
      </c>
      <c r="G17" s="113">
        <v>8</v>
      </c>
      <c r="H17" s="113">
        <v>0</v>
      </c>
      <c r="I17" s="113">
        <f>SUM(B17:H17)</f>
        <v>29</v>
      </c>
    </row>
    <row r="18" spans="1:9">
      <c r="A18" s="292" t="s">
        <v>14493</v>
      </c>
      <c r="B18" s="113">
        <v>0</v>
      </c>
      <c r="C18" s="113">
        <v>0</v>
      </c>
      <c r="D18" s="113">
        <v>0</v>
      </c>
      <c r="E18" s="113">
        <v>0</v>
      </c>
      <c r="F18" s="113">
        <v>2</v>
      </c>
      <c r="G18" s="113">
        <v>5</v>
      </c>
      <c r="H18" s="113">
        <v>0</v>
      </c>
      <c r="I18" s="113">
        <f>SUM(B18:H18)</f>
        <v>7</v>
      </c>
    </row>
    <row r="19" spans="1:9">
      <c r="A19" s="292" t="s">
        <v>14496</v>
      </c>
      <c r="B19" s="113">
        <v>66</v>
      </c>
      <c r="C19" s="113">
        <v>0</v>
      </c>
      <c r="D19" s="113">
        <v>1241</v>
      </c>
      <c r="E19" s="113">
        <v>1272</v>
      </c>
      <c r="F19" s="113">
        <v>1066</v>
      </c>
      <c r="G19" s="113">
        <v>889</v>
      </c>
      <c r="H19" s="113">
        <v>83</v>
      </c>
      <c r="I19" s="113">
        <f>SUM(B19:H19)</f>
        <v>4617</v>
      </c>
    </row>
    <row r="20" spans="1:9">
      <c r="A20" s="292" t="s">
        <v>14499</v>
      </c>
      <c r="B20" s="113">
        <v>0</v>
      </c>
      <c r="C20" s="113">
        <v>0</v>
      </c>
      <c r="D20" s="113">
        <v>0</v>
      </c>
      <c r="E20" s="113">
        <v>7</v>
      </c>
      <c r="F20" s="113">
        <v>32</v>
      </c>
      <c r="G20" s="113">
        <v>24</v>
      </c>
      <c r="H20" s="113">
        <v>10</v>
      </c>
      <c r="I20" s="113">
        <f>SUM(B20:H20)</f>
        <v>73</v>
      </c>
    </row>
    <row r="21" spans="1:9" ht="18.75">
      <c r="A21" s="290" t="s">
        <v>14512</v>
      </c>
      <c r="B21" s="290">
        <f>SUM(B2:B20)</f>
        <v>893</v>
      </c>
      <c r="C21" s="290">
        <f>SUM(C2:C20)</f>
        <v>1137</v>
      </c>
      <c r="D21" s="290">
        <f>SUM(D2:D20)</f>
        <v>1396</v>
      </c>
      <c r="E21" s="290">
        <f>SUM(E2:E20)</f>
        <v>1438</v>
      </c>
      <c r="F21" s="290">
        <f>SUM(F2:F20)</f>
        <v>1324</v>
      </c>
      <c r="G21" s="290">
        <f>SUM(G2:G20)</f>
        <v>1190</v>
      </c>
      <c r="H21" s="290">
        <f>SUM(H2:H20)</f>
        <v>308</v>
      </c>
      <c r="I21" s="289">
        <f>SUM(I2:I20)</f>
        <v>7686</v>
      </c>
    </row>
  </sheetData>
  <dataValidations count="1">
    <dataValidation type="list" allowBlank="1" showInputMessage="1" showErrorMessage="1" sqref="A2" xr:uid="{C00A3943-9EB5-4A46-8C9B-52D0A60AEC04}">
      <formula1>$K$2:$K$15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8"/>
  <dimension ref="A1:BE946"/>
  <sheetViews>
    <sheetView tabSelected="1" zoomScaleNormal="100" workbookViewId="0">
      <pane ySplit="1" topLeftCell="AI319" activePane="bottomLeft" state="frozen"/>
      <selection pane="bottomLeft" activeCell="AO329" sqref="AO329"/>
    </sheetView>
  </sheetViews>
  <sheetFormatPr defaultColWidth="9.140625" defaultRowHeight="15"/>
  <cols>
    <col min="1" max="1" width="13" style="9" customWidth="1"/>
    <col min="2" max="2" width="18.28515625" style="194" customWidth="1"/>
    <col min="3" max="3" width="40.42578125" customWidth="1"/>
    <col min="4" max="4" width="5.28515625" customWidth="1"/>
    <col min="5" max="5" width="5" customWidth="1"/>
    <col min="6" max="6" width="4" customWidth="1"/>
    <col min="7" max="7" width="5.28515625" customWidth="1"/>
    <col min="8" max="8" width="4.42578125" customWidth="1"/>
    <col min="9" max="9" width="4.140625" customWidth="1"/>
    <col min="10" max="10" width="4.42578125" customWidth="1"/>
    <col min="11" max="11" width="7" customWidth="1"/>
    <col min="12" max="12" width="7.5703125" customWidth="1"/>
    <col min="13" max="13" width="13.140625" customWidth="1"/>
    <col min="14" max="14" width="36.5703125" customWidth="1"/>
    <col min="15" max="15" width="14.85546875" customWidth="1"/>
    <col min="16" max="16" width="23.140625" customWidth="1"/>
    <col min="17" max="17" width="26.28515625" customWidth="1"/>
    <col min="18" max="18" width="37.28515625" customWidth="1"/>
    <col min="19" max="19" width="5.140625" customWidth="1"/>
    <col min="20" max="20" width="5.28515625" customWidth="1"/>
    <col min="21" max="21" width="5.140625" customWidth="1"/>
    <col min="22" max="22" width="5.28515625" customWidth="1"/>
    <col min="23" max="23" width="10.28515625" customWidth="1"/>
    <col min="24" max="24" width="5.42578125" customWidth="1"/>
    <col min="25" max="25" width="5.5703125" customWidth="1"/>
    <col min="26" max="26" width="5.85546875" customWidth="1"/>
    <col min="27" max="27" width="11" customWidth="1"/>
    <col min="28" max="28" width="12.85546875" customWidth="1"/>
    <col min="29" max="29" width="28.7109375" customWidth="1"/>
    <col min="30" max="30" width="21.42578125" customWidth="1"/>
    <col min="31" max="31" width="23.28515625" customWidth="1"/>
    <col min="32" max="32" width="29.42578125" customWidth="1"/>
    <col min="33" max="33" width="11.5703125" customWidth="1"/>
    <col min="34" max="34" width="18.28515625" customWidth="1"/>
    <col min="35" max="35" width="74.7109375" customWidth="1"/>
    <col min="36" max="36" width="24.5703125" customWidth="1"/>
    <col min="37" max="37" width="14.5703125" customWidth="1"/>
    <col min="38" max="38" width="14" customWidth="1"/>
    <col min="39" max="39" width="15.7109375" customWidth="1"/>
    <col min="40" max="40" width="14.140625" customWidth="1"/>
    <col min="41" max="41" width="13.42578125" style="17" customWidth="1"/>
    <col min="42" max="42" width="21.7109375" customWidth="1"/>
    <col min="43" max="43" width="24.42578125" customWidth="1"/>
    <col min="44" max="44" width="13.5703125" style="70" customWidth="1"/>
    <col min="45" max="45" width="13.5703125" style="131" customWidth="1"/>
    <col min="46" max="46" width="21.42578125" customWidth="1"/>
    <col min="47" max="47" width="26" style="7" customWidth="1"/>
    <col min="48" max="49" width="13.85546875" customWidth="1"/>
    <col min="50" max="50" width="61" style="235" customWidth="1"/>
    <col min="51" max="51" width="33.28515625" style="238" customWidth="1"/>
    <col min="52" max="52" width="27" style="238" customWidth="1"/>
    <col min="53" max="53" width="19.85546875" style="243" customWidth="1"/>
    <col min="54" max="54" width="17.5703125" style="248" customWidth="1"/>
    <col min="55" max="55" width="15.85546875" style="249" hidden="1" customWidth="1"/>
    <col min="56" max="56" width="15.42578125" style="249" hidden="1" customWidth="1"/>
  </cols>
  <sheetData>
    <row r="1" spans="1:56" s="25" customFormat="1" ht="57.75" customHeight="1">
      <c r="A1" s="195" t="s">
        <v>18</v>
      </c>
      <c r="B1" s="195" t="s">
        <v>19</v>
      </c>
      <c r="C1" s="195" t="s">
        <v>14518</v>
      </c>
      <c r="D1" s="195" t="s">
        <v>14519</v>
      </c>
      <c r="E1" s="195" t="s">
        <v>6962</v>
      </c>
      <c r="F1" s="195" t="s">
        <v>28</v>
      </c>
      <c r="G1" s="195" t="s">
        <v>29</v>
      </c>
      <c r="H1" s="195" t="s">
        <v>30</v>
      </c>
      <c r="I1" s="195" t="s">
        <v>31</v>
      </c>
      <c r="J1" s="195" t="s">
        <v>29</v>
      </c>
      <c r="K1" s="195" t="s">
        <v>32</v>
      </c>
      <c r="L1" s="195" t="s">
        <v>33</v>
      </c>
      <c r="M1" s="195" t="s">
        <v>34</v>
      </c>
      <c r="N1" s="195" t="s">
        <v>35</v>
      </c>
      <c r="O1" s="195" t="s">
        <v>36</v>
      </c>
      <c r="P1" s="195" t="s">
        <v>6963</v>
      </c>
      <c r="Q1" s="195" t="s">
        <v>14520</v>
      </c>
      <c r="R1" s="195" t="s">
        <v>38</v>
      </c>
      <c r="S1" s="196" t="s">
        <v>14519</v>
      </c>
      <c r="T1" s="197" t="s">
        <v>6962</v>
      </c>
      <c r="U1" s="197" t="s">
        <v>28</v>
      </c>
      <c r="V1" s="197" t="s">
        <v>29</v>
      </c>
      <c r="W1" s="197" t="s">
        <v>30</v>
      </c>
      <c r="X1" s="197" t="s">
        <v>31</v>
      </c>
      <c r="Y1" s="197" t="s">
        <v>29</v>
      </c>
      <c r="Z1" s="197" t="s">
        <v>32</v>
      </c>
      <c r="AA1" s="197" t="s">
        <v>33</v>
      </c>
      <c r="AB1" s="197" t="s">
        <v>34</v>
      </c>
      <c r="AC1" s="195" t="s">
        <v>39</v>
      </c>
      <c r="AD1" s="195" t="s">
        <v>40</v>
      </c>
      <c r="AE1" s="195" t="s">
        <v>6964</v>
      </c>
      <c r="AF1" s="195" t="s">
        <v>14520</v>
      </c>
      <c r="AG1" s="195" t="s">
        <v>46</v>
      </c>
      <c r="AH1" s="195" t="s">
        <v>14521</v>
      </c>
      <c r="AI1" s="198" t="s">
        <v>14522</v>
      </c>
      <c r="AJ1" s="198" t="s">
        <v>14523</v>
      </c>
      <c r="AK1" s="198" t="s">
        <v>47</v>
      </c>
      <c r="AL1" s="195" t="s">
        <v>48</v>
      </c>
      <c r="AM1" s="195" t="s">
        <v>3588</v>
      </c>
      <c r="AN1" s="195" t="s">
        <v>14524</v>
      </c>
      <c r="AO1" s="199" t="s">
        <v>14525</v>
      </c>
      <c r="AP1" s="195" t="s">
        <v>14526</v>
      </c>
      <c r="AQ1" s="195" t="s">
        <v>14527</v>
      </c>
      <c r="AR1" s="223" t="s">
        <v>14528</v>
      </c>
      <c r="AS1" s="277" t="s">
        <v>14529</v>
      </c>
      <c r="AT1" s="284" t="s">
        <v>14530</v>
      </c>
      <c r="AU1" s="195" t="s">
        <v>14507</v>
      </c>
      <c r="AV1" s="195" t="s">
        <v>14531</v>
      </c>
      <c r="AW1" s="223" t="s">
        <v>14532</v>
      </c>
      <c r="AX1" s="223" t="s">
        <v>14533</v>
      </c>
      <c r="AY1" s="236" t="s">
        <v>14534</v>
      </c>
      <c r="AZ1" s="236" t="s">
        <v>14535</v>
      </c>
      <c r="BA1" s="240" t="s">
        <v>14536</v>
      </c>
      <c r="BB1" s="244" t="s">
        <v>14537</v>
      </c>
      <c r="BC1" s="244" t="s">
        <v>14535</v>
      </c>
      <c r="BD1" s="244" t="s">
        <v>14536</v>
      </c>
    </row>
    <row r="2" spans="1:56" s="121" customFormat="1">
      <c r="A2" s="82" t="s">
        <v>14538</v>
      </c>
      <c r="B2" s="99" t="s">
        <v>14539</v>
      </c>
      <c r="C2" s="105" t="s">
        <v>3050</v>
      </c>
      <c r="D2" s="99"/>
      <c r="E2" s="99"/>
      <c r="F2" s="99"/>
      <c r="G2" s="99"/>
      <c r="H2" s="99"/>
      <c r="I2" s="99"/>
      <c r="J2" s="99"/>
      <c r="K2" s="99"/>
      <c r="L2" s="99"/>
      <c r="M2" s="99"/>
      <c r="N2" s="76" t="str">
        <f>CONCATENATE(D2," ",E2,F2," ",G2," ",H2," ",I2," ",J2," ",K2," ",L2," ",M2)</f>
        <v xml:space="preserve">        </v>
      </c>
      <c r="O2" s="99" t="s">
        <v>2718</v>
      </c>
      <c r="P2" s="99">
        <v>6043394000</v>
      </c>
      <c r="Q2" s="99"/>
      <c r="R2" s="99" t="s">
        <v>14540</v>
      </c>
      <c r="S2" s="126" t="s">
        <v>80</v>
      </c>
      <c r="T2" s="127">
        <v>36</v>
      </c>
      <c r="U2" s="127" t="s">
        <v>170</v>
      </c>
      <c r="V2" s="127" t="s">
        <v>66</v>
      </c>
      <c r="W2" s="127">
        <v>22</v>
      </c>
      <c r="X2" s="127"/>
      <c r="Y2" s="127"/>
      <c r="Z2" s="127">
        <v>200</v>
      </c>
      <c r="AA2" s="127"/>
      <c r="AB2" s="127"/>
      <c r="AC2" s="76" t="str">
        <f>CONCATENATE(S2," ",T2,U2," ",V2," ",W2," ",X2," ",Y2," ",Z2," ",AA2," ",AB2)</f>
        <v xml:space="preserve">CL 36D SUR 22   200  </v>
      </c>
      <c r="AD2" s="99">
        <v>1023748351</v>
      </c>
      <c r="AE2" s="99">
        <v>3137736321</v>
      </c>
      <c r="AF2" s="99"/>
      <c r="AG2" s="99"/>
      <c r="AH2" s="99" t="s">
        <v>3538</v>
      </c>
      <c r="AI2" s="99" t="s">
        <v>14460</v>
      </c>
      <c r="AJ2" s="102" t="s">
        <v>347</v>
      </c>
      <c r="AK2" s="200">
        <f>VLOOKUP(AJ2,Hoja5!$H$1:$I$46,2,FALSE)</f>
        <v>10</v>
      </c>
      <c r="AL2" s="100">
        <v>46024</v>
      </c>
      <c r="AM2" s="100">
        <v>46010</v>
      </c>
      <c r="AN2" s="101">
        <f>+AM2-AL2</f>
        <v>-14</v>
      </c>
      <c r="AO2" s="100"/>
      <c r="AP2" s="101" t="s">
        <v>14445</v>
      </c>
      <c r="AQ2" s="101" t="s">
        <v>14440</v>
      </c>
      <c r="AR2" s="227"/>
      <c r="AS2" s="119" t="s">
        <v>14432</v>
      </c>
      <c r="AT2" s="105" t="s">
        <v>1735</v>
      </c>
      <c r="AU2" s="101" t="s">
        <v>14432</v>
      </c>
      <c r="AV2" s="99"/>
      <c r="AW2" s="102" t="str">
        <f ca="1">IF(OR(AND(TODAY()-AL2&lt;10,AV2="PQRS"),AND(TODAY()-AO2&lt;90,AV2="Persuasivo")),1,IF(AND(10&lt;=TODAY()-AL2,TODAY()-AL2&lt;15,AV2="PQRS"),2,IF(OR(AND(15&lt;=TODAY()-AL2,AV2="PQRS"),AND(90&lt;=TODAY()-AO2,AV2="Persuasivo")),3,"")))</f>
        <v/>
      </c>
      <c r="AX2" s="96"/>
      <c r="AY2" s="239" t="str">
        <f ca="1">IF(AU2=BA2,AY2,AY2&amp;" → "&amp;TEXT(AZ2,"dd/mm/aaaa")&amp;".- "&amp;AU2)</f>
        <v>0 → 20/02/2026.- Juanita Aristizabal Chavarriaga → 04/03/2026.- Juan  Muñoz Guerra → 06/05/2026.- Alexandra Uribe Alzate</v>
      </c>
      <c r="AZ2" s="239">
        <f ca="1">IF(AU2=BA2,AZ2,NOW())</f>
        <v>46148.589261921297</v>
      </c>
      <c r="BA2" s="241" t="str">
        <f ca="1">IF(AU2=BA2,BA2,AU2)</f>
        <v>Alexandra Uribe Alzate</v>
      </c>
      <c r="BB2" s="245">
        <f ca="1">IF(AT2=BD2,BB2,BB2&amp;" → "&amp;TEXT(BC2,"dd/mm/aaaa")&amp;".- "&amp;AT2)</f>
        <v>0</v>
      </c>
      <c r="BC2" s="246">
        <f ca="1">IF(AT2=BD2,BC2,NOW())</f>
        <v>46073.552875462963</v>
      </c>
      <c r="BD2" s="246" t="str">
        <f ca="1">IF(AT2=BD2,BD2,AT2)</f>
        <v xml:space="preserve">Auto de inicio </v>
      </c>
    </row>
    <row r="3" spans="1:56">
      <c r="A3" s="82" t="s">
        <v>14541</v>
      </c>
      <c r="B3" s="99" t="s">
        <v>14542</v>
      </c>
      <c r="C3" s="105" t="s">
        <v>3050</v>
      </c>
      <c r="D3" s="76"/>
      <c r="E3" s="76"/>
      <c r="F3" s="76"/>
      <c r="G3" s="76"/>
      <c r="H3" s="76"/>
      <c r="I3" s="76"/>
      <c r="J3" s="76"/>
      <c r="K3" s="76"/>
      <c r="L3" s="82"/>
      <c r="M3" s="82"/>
      <c r="N3" s="76" t="str">
        <f t="shared" ref="N3:N12" si="0">CONCATENATE(D3," ",E3,F3," ",G3," ",H3," ",I3," ",J3," ",K3," ",L3," ",M3)</f>
        <v xml:space="preserve">        </v>
      </c>
      <c r="O3" s="99" t="s">
        <v>2718</v>
      </c>
      <c r="P3" s="99">
        <v>6043394001</v>
      </c>
      <c r="Q3" s="82"/>
      <c r="R3" s="82" t="s">
        <v>14543</v>
      </c>
      <c r="S3" s="126" t="s">
        <v>80</v>
      </c>
      <c r="T3" s="127">
        <v>36</v>
      </c>
      <c r="U3" s="127" t="s">
        <v>170</v>
      </c>
      <c r="V3" s="127" t="s">
        <v>66</v>
      </c>
      <c r="W3" s="127">
        <v>22</v>
      </c>
      <c r="X3" s="127"/>
      <c r="Y3" s="127"/>
      <c r="Z3" s="127"/>
      <c r="AA3" s="127"/>
      <c r="AB3" s="127"/>
      <c r="AC3" s="76" t="str">
        <f t="shared" ref="AC3:AC66" si="1">CONCATENATE(S3," ",T3,U3," ",V3," ",W3," ",X3," ",Y3," ",Z3," ",AA3," ",AB3)</f>
        <v xml:space="preserve">CL 36D SUR 22     </v>
      </c>
      <c r="AD3" s="82">
        <v>3587909</v>
      </c>
      <c r="AE3" s="82">
        <v>3126420910</v>
      </c>
      <c r="AF3" s="82"/>
      <c r="AG3" s="82"/>
      <c r="AH3" s="99" t="s">
        <v>3538</v>
      </c>
      <c r="AI3" s="99" t="s">
        <v>14460</v>
      </c>
      <c r="AJ3" s="102" t="s">
        <v>347</v>
      </c>
      <c r="AK3" s="201">
        <f>VLOOKUP(AJ3,Hoja5!$H$1:$I$46,2,FALSE)</f>
        <v>10</v>
      </c>
      <c r="AL3" s="100">
        <v>46024</v>
      </c>
      <c r="AM3" s="92">
        <v>46010</v>
      </c>
      <c r="AN3" s="101">
        <f t="shared" ref="AN3:AN66" si="2">+AM3-AL3</f>
        <v>-14</v>
      </c>
      <c r="AO3" s="100"/>
      <c r="AP3" s="101" t="s">
        <v>14445</v>
      </c>
      <c r="AQ3" s="101" t="s">
        <v>14440</v>
      </c>
      <c r="AR3" s="227"/>
      <c r="AS3" s="119" t="s">
        <v>14432</v>
      </c>
      <c r="AT3" s="124" t="s">
        <v>1735</v>
      </c>
      <c r="AU3" s="101" t="s">
        <v>14432</v>
      </c>
      <c r="AV3" s="99"/>
      <c r="AW3" s="102" t="str">
        <f ca="1">IF(OR(AND(TODAY()-AL3&lt;10,AV3="PQRS"),AND(TODAY()-AO3&lt;90,AV3="Persuasivo")),1,IF(AND(10&lt;=TODAY()-AL3,TODAY()-AL3&lt;15,AV3="PQRS"),2,IF(OR(AND(15&lt;=TODAY()-AL3,AV3="PQRS"),AND(90&lt;=TODAY()-AO3,AV3="Persuasivo")),3,"")))</f>
        <v/>
      </c>
      <c r="AX3" s="96"/>
      <c r="AY3" s="239" t="str">
        <f ca="1">IF(AU3=BA3,AY3,AY3&amp;" → "&amp;TEXT(AZ3,"dd/mm/aaaa")&amp;".- "&amp;AU3)</f>
        <v>0 → 20/02/2026.- Alexandra Uribe Alzate</v>
      </c>
      <c r="AZ3" s="237">
        <f ca="1">IF(AU3=BA3,AZ3,NOW())</f>
        <v>46150.464829282406</v>
      </c>
      <c r="BA3" s="242" t="str">
        <f t="shared" ref="BA3:BA66" ca="1" si="3">IF(AU3=BA3,BA3,AU3)</f>
        <v>Alexandra Uribe Alzate</v>
      </c>
      <c r="BB3" s="245" t="str">
        <f ca="1">IF(AT3=BD3,BB3,BB3&amp;" → "&amp;TEXT(BC3,"dd/mm/aaaa")&amp;".- "&amp;AT3)</f>
        <v xml:space="preserve">0 → 08/05/2026.- Auto de inicio </v>
      </c>
      <c r="BC3" s="247">
        <f t="shared" ref="BC3:BC66" ca="1" si="4">IF(AX3=BD3,BC3,NOW())</f>
        <v>46183.384917939817</v>
      </c>
      <c r="BD3" s="246" t="str">
        <f t="shared" ref="BD3:BD66" ca="1" si="5">IF(AT3=BD3,BD3,AT3)</f>
        <v xml:space="preserve">Auto de inicio </v>
      </c>
    </row>
    <row r="4" spans="1:56">
      <c r="A4" s="82" t="s">
        <v>14544</v>
      </c>
      <c r="B4" s="99">
        <v>91</v>
      </c>
      <c r="C4" s="124" t="s">
        <v>14545</v>
      </c>
      <c r="D4" s="82" t="s">
        <v>63</v>
      </c>
      <c r="E4" s="82">
        <v>3</v>
      </c>
      <c r="F4" s="82"/>
      <c r="G4" s="82"/>
      <c r="H4" s="82">
        <v>20</v>
      </c>
      <c r="I4" s="82" t="s">
        <v>104</v>
      </c>
      <c r="J4" s="82" t="s">
        <v>66</v>
      </c>
      <c r="K4" s="82">
        <v>36</v>
      </c>
      <c r="L4" s="82"/>
      <c r="M4" s="82"/>
      <c r="N4" s="76" t="str">
        <f t="shared" si="0"/>
        <v xml:space="preserve">KR 3  20 B SUR 36  </v>
      </c>
      <c r="O4" s="82" t="s">
        <v>2718</v>
      </c>
      <c r="P4" s="82">
        <v>3113664699</v>
      </c>
      <c r="Q4" s="82"/>
      <c r="R4" s="82" t="s">
        <v>14546</v>
      </c>
      <c r="S4" s="126"/>
      <c r="T4" s="127"/>
      <c r="U4" s="127"/>
      <c r="V4" s="127"/>
      <c r="W4" s="127"/>
      <c r="X4" s="127"/>
      <c r="Y4" s="127"/>
      <c r="Z4" s="127"/>
      <c r="AA4" s="127"/>
      <c r="AB4" s="127"/>
      <c r="AC4" s="76" t="s">
        <v>2718</v>
      </c>
      <c r="AD4" s="82" t="s">
        <v>2718</v>
      </c>
      <c r="AE4" s="82" t="s">
        <v>2718</v>
      </c>
      <c r="AF4" s="82"/>
      <c r="AG4" s="82"/>
      <c r="AH4" s="82" t="s">
        <v>87</v>
      </c>
      <c r="AI4" s="82" t="s">
        <v>14451</v>
      </c>
      <c r="AJ4" s="103" t="s">
        <v>998</v>
      </c>
      <c r="AK4" s="201">
        <f>VLOOKUP(AJ4,Hoja5!$H$1:$I$46,2,FALSE)</f>
        <v>13</v>
      </c>
      <c r="AL4" s="100">
        <v>46025</v>
      </c>
      <c r="AM4" s="92">
        <v>46028</v>
      </c>
      <c r="AN4" s="101">
        <f t="shared" si="2"/>
        <v>3</v>
      </c>
      <c r="AO4" s="100">
        <v>46132</v>
      </c>
      <c r="AP4" s="82" t="s">
        <v>15</v>
      </c>
      <c r="AQ4" s="94" t="s">
        <v>14463</v>
      </c>
      <c r="AR4" s="227"/>
      <c r="AS4" s="119"/>
      <c r="AT4" s="124" t="s">
        <v>14496</v>
      </c>
      <c r="AU4" s="101" t="s">
        <v>14482</v>
      </c>
      <c r="AV4" s="99"/>
      <c r="AW4" s="102" t="str">
        <f ca="1">IF(OR(AND(TODAY()-AL4&lt;10,AV4="PQRS"),AND(TODAY()-AO4&lt;90,AV4="Persuasivo")),1,IF(AND(10&lt;=TODAY()-AL4,TODAY()-AL4&lt;15,AV4="PQRS"),2,IF(OR(AND(15&lt;=TODAY()-AL4,AV4="PQRS"),AND(90&lt;=TODAY()-AO4,AV4="Persuasivo")),3,"")))</f>
        <v/>
      </c>
      <c r="AX4" s="96"/>
      <c r="AY4" s="239" t="str">
        <f ca="1">IF(AU4=BA4,AY4,AY4&amp;" → "&amp;TEXT(AZ4,"dd/mm/aaaa")&amp;".- "&amp;AU4)</f>
        <v>0 → 20/02/2026.- Julian Guzman Agudelo → 23/04/2026.- Jenifer Zapata Castro</v>
      </c>
      <c r="AZ4" s="237">
        <f ca="1">IF(AU4=BA4,AZ4,NOW())</f>
        <v>46135.610438194446</v>
      </c>
      <c r="BA4" s="242" t="str">
        <f t="shared" ca="1" si="3"/>
        <v>Jenifer Zapata Castro</v>
      </c>
      <c r="BB4" s="245" t="str">
        <f ca="1">IF(AT4=BD4,BB4,BB4&amp;" → "&amp;TEXT(BC4,"dd/mm/aaaa")&amp;".- "&amp;AT4)</f>
        <v>0 → 23/04/2026.- Archivado</v>
      </c>
      <c r="BC4" s="247">
        <f t="shared" ca="1" si="4"/>
        <v>46183.384917939817</v>
      </c>
      <c r="BD4" s="246" t="str">
        <f t="shared" ca="1" si="5"/>
        <v>Archivado</v>
      </c>
    </row>
    <row r="5" spans="1:56" s="121" customFormat="1">
      <c r="A5" s="82" t="s">
        <v>14547</v>
      </c>
      <c r="B5" s="99" t="s">
        <v>14548</v>
      </c>
      <c r="C5" s="124" t="s">
        <v>14549</v>
      </c>
      <c r="D5" s="82" t="s">
        <v>289</v>
      </c>
      <c r="E5" s="82">
        <v>31</v>
      </c>
      <c r="F5" s="82" t="s">
        <v>81</v>
      </c>
      <c r="G5" s="82"/>
      <c r="H5" s="82">
        <v>33</v>
      </c>
      <c r="I5" s="82" t="s">
        <v>83</v>
      </c>
      <c r="J5" s="82" t="s">
        <v>66</v>
      </c>
      <c r="K5" s="82">
        <v>130</v>
      </c>
      <c r="L5" s="82">
        <v>9</v>
      </c>
      <c r="M5" s="82">
        <v>414</v>
      </c>
      <c r="N5" s="76" t="str">
        <f t="shared" si="0"/>
        <v>DG 31C  33 A SUR 130 9 414</v>
      </c>
      <c r="O5" s="82">
        <v>70556750</v>
      </c>
      <c r="P5" s="82">
        <v>3206813468</v>
      </c>
      <c r="Q5" s="174" t="s">
        <v>14550</v>
      </c>
      <c r="R5" s="82" t="s">
        <v>14551</v>
      </c>
      <c r="S5" s="126" t="s">
        <v>63</v>
      </c>
      <c r="T5" s="127">
        <v>43</v>
      </c>
      <c r="U5" s="127" t="s">
        <v>83</v>
      </c>
      <c r="V5" s="127"/>
      <c r="W5" s="127">
        <v>32</v>
      </c>
      <c r="X5" s="127" t="s">
        <v>104</v>
      </c>
      <c r="Y5" s="127" t="s">
        <v>66</v>
      </c>
      <c r="Z5" s="127">
        <v>70</v>
      </c>
      <c r="AA5" s="127"/>
      <c r="AB5" s="127"/>
      <c r="AC5" s="76" t="str">
        <f t="shared" si="1"/>
        <v xml:space="preserve">KR 43A  32 B SUR 70  </v>
      </c>
      <c r="AD5" s="82" t="s">
        <v>2718</v>
      </c>
      <c r="AE5" s="82" t="s">
        <v>2718</v>
      </c>
      <c r="AF5" s="82" t="s">
        <v>2718</v>
      </c>
      <c r="AG5" s="82"/>
      <c r="AH5" s="82" t="s">
        <v>94</v>
      </c>
      <c r="AI5" s="82" t="s">
        <v>14487</v>
      </c>
      <c r="AJ5" s="103" t="s">
        <v>615</v>
      </c>
      <c r="AK5" s="201">
        <f>VLOOKUP(AJ5,Hoja5!$H$1:$I$46,2,FALSE)</f>
        <v>2</v>
      </c>
      <c r="AL5" s="100">
        <v>46025</v>
      </c>
      <c r="AM5" s="92">
        <v>46028</v>
      </c>
      <c r="AN5" s="101">
        <f t="shared" si="2"/>
        <v>3</v>
      </c>
      <c r="AO5" s="100">
        <v>46037</v>
      </c>
      <c r="AP5" s="101" t="s">
        <v>6014</v>
      </c>
      <c r="AQ5" s="101" t="s">
        <v>14440</v>
      </c>
      <c r="AR5" s="227"/>
      <c r="AS5" s="119"/>
      <c r="AT5" s="124" t="s">
        <v>6014</v>
      </c>
      <c r="AU5" s="94" t="s">
        <v>14440</v>
      </c>
      <c r="AV5" s="99"/>
      <c r="AW5" s="102" t="str">
        <f ca="1">IF(OR(AND(TODAY()-AL5&lt;10,AV5="PQRS"),AND(TODAY()-AO5&lt;90,AV5="Persuasivo")),1,IF(AND(10&lt;=TODAY()-AL5,TODAY()-AL5&lt;15,AV5="PQRS"),2,IF(OR(AND(15&lt;=TODAY()-AL5,AV5="PQRS"),AND(90&lt;=TODAY()-AO5,AV5="Persuasivo")),3,"")))</f>
        <v/>
      </c>
      <c r="AX5" s="234" t="s">
        <v>14552</v>
      </c>
      <c r="AY5" s="239">
        <f ca="1">IF(AU5=BA5,AY5,AY5&amp;" → "&amp;TEXT(AZ5,"dd/mm/aaaa")&amp;".- "&amp;AU5)</f>
        <v>0</v>
      </c>
      <c r="AZ5" s="237">
        <f ca="1">IF(AU5=BA5,AZ5,NOW())</f>
        <v>46073.527020601854</v>
      </c>
      <c r="BA5" s="242" t="str">
        <f t="shared" ca="1" si="3"/>
        <v>Julian Guzman Agudelo</v>
      </c>
      <c r="BB5" s="245">
        <f ca="1">IF(AT5=BD5,BB5,BB5&amp;" → "&amp;TEXT(BC5,"dd/mm/aaaa")&amp;".- "&amp;AT5)</f>
        <v>0</v>
      </c>
      <c r="BC5" s="247">
        <f t="shared" ca="1" si="4"/>
        <v>46183.384917939817</v>
      </c>
      <c r="BD5" s="246" t="str">
        <f t="shared" ca="1" si="5"/>
        <v>Respuesta DP u Oficio</v>
      </c>
    </row>
    <row r="6" spans="1:56" s="121" customFormat="1">
      <c r="A6" s="82" t="s">
        <v>14553</v>
      </c>
      <c r="B6" s="99" t="s">
        <v>14554</v>
      </c>
      <c r="C6" s="124" t="s">
        <v>14555</v>
      </c>
      <c r="D6" s="82"/>
      <c r="E6" s="82"/>
      <c r="F6" s="82"/>
      <c r="G6" s="82"/>
      <c r="H6" s="82"/>
      <c r="I6" s="82"/>
      <c r="J6" s="82"/>
      <c r="K6" s="82"/>
      <c r="L6" s="82"/>
      <c r="M6" s="82"/>
      <c r="N6" s="76" t="str">
        <f t="shared" si="0"/>
        <v xml:space="preserve">        </v>
      </c>
      <c r="O6" s="82"/>
      <c r="P6" s="82">
        <v>3044628311</v>
      </c>
      <c r="Q6" s="82"/>
      <c r="R6" s="82" t="s">
        <v>14556</v>
      </c>
      <c r="S6" s="126" t="s">
        <v>80</v>
      </c>
      <c r="T6" s="127">
        <v>36</v>
      </c>
      <c r="U6" s="127"/>
      <c r="V6" s="127" t="s">
        <v>66</v>
      </c>
      <c r="W6" s="127">
        <v>21</v>
      </c>
      <c r="X6" s="127"/>
      <c r="Y6" s="127"/>
      <c r="Z6" s="127">
        <v>4</v>
      </c>
      <c r="AA6" s="127"/>
      <c r="AB6" s="127">
        <v>185</v>
      </c>
      <c r="AC6" s="76" t="str">
        <f t="shared" si="1"/>
        <v>CL 36 SUR 21   4  185</v>
      </c>
      <c r="AD6" s="82" t="s">
        <v>2718</v>
      </c>
      <c r="AE6" s="82" t="s">
        <v>2718</v>
      </c>
      <c r="AF6" s="82" t="s">
        <v>2718</v>
      </c>
      <c r="AG6" s="82"/>
      <c r="AH6" s="76" t="s">
        <v>94</v>
      </c>
      <c r="AI6" s="82" t="s">
        <v>14481</v>
      </c>
      <c r="AJ6" s="103" t="s">
        <v>419</v>
      </c>
      <c r="AK6" s="201">
        <f>VLOOKUP(AJ6,Hoja5!$H$1:$I$46,2,FALSE)</f>
        <v>10</v>
      </c>
      <c r="AL6" s="100">
        <v>46027</v>
      </c>
      <c r="AM6" s="92">
        <v>46056</v>
      </c>
      <c r="AN6" s="101">
        <f t="shared" si="2"/>
        <v>29</v>
      </c>
      <c r="AO6" s="92">
        <v>46077</v>
      </c>
      <c r="AP6" s="101" t="s">
        <v>14445</v>
      </c>
      <c r="AQ6" s="101" t="s">
        <v>14467</v>
      </c>
      <c r="AR6" s="227"/>
      <c r="AS6" s="119"/>
      <c r="AT6" s="124" t="s">
        <v>14499</v>
      </c>
      <c r="AU6" s="101" t="s">
        <v>14440</v>
      </c>
      <c r="AV6" s="99"/>
      <c r="AW6" s="102" t="str">
        <f ca="1">IF(OR(AND(TODAY()-AL6&lt;10,AV6="PQRS"),AND(TODAY()-AO6&lt;90,AV6="Persuasivo")),1,IF(AND(10&lt;=TODAY()-AL6,TODAY()-AL6&lt;15,AV6="PQRS"),2,IF(OR(AND(15&lt;=TODAY()-AL6,AV6="PQRS"),AND(90&lt;=TODAY()-AO6,AV6="Persuasivo")),3,"")))</f>
        <v/>
      </c>
      <c r="AX6" s="96" t="s">
        <v>14557</v>
      </c>
      <c r="AY6" s="239" t="str">
        <f ca="1">IF(AU6=BA6,AY6,AY6&amp;" → "&amp;TEXT(AZ6,"dd/mm/aaaa")&amp;".- "&amp;AU6)</f>
        <v>0 → 20/02/2026.-  → 26/02/2026.- Julian Guzman Agudelo</v>
      </c>
      <c r="AZ6" s="237">
        <f ca="1">IF(AU6=BA6,AZ6,NOW())</f>
        <v>46100.816431250001</v>
      </c>
      <c r="BA6" s="242" t="str">
        <f t="shared" ca="1" si="3"/>
        <v>Julian Guzman Agudelo</v>
      </c>
      <c r="BB6" s="245" t="str">
        <f ca="1">IF(AT6=BD6,BB6,BB6&amp;" → "&amp;TEXT(BC6,"dd/mm/aaaa")&amp;".- "&amp;AT6)</f>
        <v>0 → 26/02/2026.- Remisión</v>
      </c>
      <c r="BC6" s="247">
        <f t="shared" ca="1" si="4"/>
        <v>46183.384917939817</v>
      </c>
      <c r="BD6" s="246" t="str">
        <f t="shared" ca="1" si="5"/>
        <v>Remisión</v>
      </c>
    </row>
    <row r="7" spans="1:56" s="121" customFormat="1">
      <c r="A7" s="82" t="s">
        <v>14558</v>
      </c>
      <c r="B7" s="99">
        <v>328</v>
      </c>
      <c r="C7" s="124" t="s">
        <v>14559</v>
      </c>
      <c r="D7" s="82"/>
      <c r="E7" s="82"/>
      <c r="F7" s="82"/>
      <c r="G7" s="82"/>
      <c r="H7" s="82"/>
      <c r="I7" s="82"/>
      <c r="J7" s="82"/>
      <c r="K7" s="82"/>
      <c r="L7" s="82"/>
      <c r="M7" s="82"/>
      <c r="N7" s="76" t="str">
        <f t="shared" si="0"/>
        <v xml:space="preserve">        </v>
      </c>
      <c r="O7" s="82"/>
      <c r="P7" s="82"/>
      <c r="Q7" s="82"/>
      <c r="R7" s="82" t="s">
        <v>14560</v>
      </c>
      <c r="S7" s="126" t="s">
        <v>63</v>
      </c>
      <c r="T7" s="127">
        <v>7</v>
      </c>
      <c r="U7" s="127"/>
      <c r="V7" s="127"/>
      <c r="W7" s="127">
        <v>22</v>
      </c>
      <c r="X7" s="127" t="s">
        <v>83</v>
      </c>
      <c r="Y7" s="127" t="s">
        <v>66</v>
      </c>
      <c r="Z7" s="127">
        <v>72</v>
      </c>
      <c r="AA7" s="127"/>
      <c r="AB7" s="127"/>
      <c r="AC7" s="76" t="str">
        <f t="shared" si="1"/>
        <v xml:space="preserve">KR 7  22 A SUR 72  </v>
      </c>
      <c r="AD7" s="82" t="s">
        <v>2718</v>
      </c>
      <c r="AE7" s="82">
        <v>3107270166</v>
      </c>
      <c r="AF7" s="82" t="s">
        <v>2718</v>
      </c>
      <c r="AG7" s="82"/>
      <c r="AH7" s="106" t="s">
        <v>3591</v>
      </c>
      <c r="AI7" s="82" t="s">
        <v>14434</v>
      </c>
      <c r="AJ7" s="103" t="s">
        <v>91</v>
      </c>
      <c r="AK7" s="201">
        <f>VLOOKUP(AJ7,Hoja5!$H$1:$I$46,2,FALSE)</f>
        <v>12</v>
      </c>
      <c r="AL7" s="100">
        <v>46028</v>
      </c>
      <c r="AM7" s="100"/>
      <c r="AN7" s="101">
        <f t="shared" si="2"/>
        <v>-46028</v>
      </c>
      <c r="AO7" s="100"/>
      <c r="AP7" s="101"/>
      <c r="AQ7" s="101" t="s">
        <v>14437</v>
      </c>
      <c r="AR7" s="227"/>
      <c r="AS7" s="119" t="s">
        <v>14437</v>
      </c>
      <c r="AT7" s="124" t="s">
        <v>1735</v>
      </c>
      <c r="AU7" s="101" t="s">
        <v>14437</v>
      </c>
      <c r="AV7" s="99"/>
      <c r="AW7" s="102" t="str">
        <f ca="1">IF(OR(AND(TODAY()-AL7&lt;10,AV7="PQRS"),AND(TODAY()-AO7&lt;90,AV7="Persuasivo")),1,IF(AND(10&lt;=TODAY()-AL7,TODAY()-AL7&lt;15,AV7="PQRS"),2,IF(OR(AND(15&lt;=TODAY()-AL7,AV7="PQRS"),AND(90&lt;=TODAY()-AO7,AV7="Persuasivo")),3,"")))</f>
        <v/>
      </c>
      <c r="AX7" s="96"/>
      <c r="AY7" s="239" t="str">
        <f ca="1">IF(AU7=BA7,AY7,AY7&amp;" → "&amp;TEXT(AZ7,"dd/mm/aaaa")&amp;".- "&amp;AU7)</f>
        <v>0 → 20/02/2026.- Juanita Aristizabal Chavarriaga → 04/03/2026.- Juan  Muñoz Guerra</v>
      </c>
      <c r="AZ7" s="237">
        <f ca="1">IF(AU7=BA7,AZ7,NOW())</f>
        <v>46148.570157175927</v>
      </c>
      <c r="BA7" s="242" t="str">
        <f t="shared" ca="1" si="3"/>
        <v>Juan  Muñoz Guerra</v>
      </c>
      <c r="BB7" s="245">
        <f ca="1">IF(AT7=BD7,BB7,BB7&amp;" → "&amp;TEXT(BC7,"dd/mm/aaaa")&amp;".- "&amp;AT7)</f>
        <v>0</v>
      </c>
      <c r="BC7" s="247">
        <f t="shared" ca="1" si="4"/>
        <v>46183.384917939817</v>
      </c>
      <c r="BD7" s="246" t="str">
        <f t="shared" ca="1" si="5"/>
        <v xml:space="preserve">Auto de inicio </v>
      </c>
    </row>
    <row r="8" spans="1:56" s="121" customFormat="1">
      <c r="A8" s="82" t="s">
        <v>14561</v>
      </c>
      <c r="B8" s="99">
        <v>389</v>
      </c>
      <c r="C8" s="105" t="s">
        <v>231</v>
      </c>
      <c r="D8" s="82"/>
      <c r="E8" s="82"/>
      <c r="F8" s="82"/>
      <c r="G8" s="82"/>
      <c r="H8" s="82"/>
      <c r="I8" s="82"/>
      <c r="J8" s="82"/>
      <c r="K8" s="82"/>
      <c r="L8" s="82"/>
      <c r="M8" s="82"/>
      <c r="N8" s="76" t="str">
        <f t="shared" si="0"/>
        <v xml:space="preserve">        </v>
      </c>
      <c r="O8" s="82"/>
      <c r="P8" s="82"/>
      <c r="Q8" s="82"/>
      <c r="R8" s="94" t="s">
        <v>14551</v>
      </c>
      <c r="S8" s="126" t="s">
        <v>80</v>
      </c>
      <c r="T8" s="127">
        <v>44</v>
      </c>
      <c r="U8" s="127" t="s">
        <v>83</v>
      </c>
      <c r="V8" s="127" t="s">
        <v>66</v>
      </c>
      <c r="W8" s="127"/>
      <c r="X8" s="127"/>
      <c r="Y8" s="127"/>
      <c r="Z8" s="127"/>
      <c r="AA8" s="127"/>
      <c r="AB8" s="127"/>
      <c r="AC8" s="76" t="str">
        <f t="shared" si="1"/>
        <v xml:space="preserve">CL 44A SUR      </v>
      </c>
      <c r="AD8" s="82" t="s">
        <v>2718</v>
      </c>
      <c r="AE8" s="82" t="s">
        <v>2718</v>
      </c>
      <c r="AF8" s="82" t="s">
        <v>2718</v>
      </c>
      <c r="AG8" s="82"/>
      <c r="AH8" s="82" t="s">
        <v>87</v>
      </c>
      <c r="AI8" s="82" t="s">
        <v>14495</v>
      </c>
      <c r="AJ8" s="103" t="s">
        <v>67</v>
      </c>
      <c r="AK8" s="201">
        <f>VLOOKUP(AJ8,Hoja5!$H$1:$I$46,2,FALSE)</f>
        <v>7</v>
      </c>
      <c r="AL8" s="100">
        <v>46029</v>
      </c>
      <c r="AM8" s="92">
        <v>46038</v>
      </c>
      <c r="AN8" s="101">
        <f t="shared" si="2"/>
        <v>9</v>
      </c>
      <c r="AO8" s="100">
        <v>46062</v>
      </c>
      <c r="AP8" s="101" t="s">
        <v>15</v>
      </c>
      <c r="AQ8" s="101" t="s">
        <v>14463</v>
      </c>
      <c r="AR8" s="227"/>
      <c r="AS8" s="119"/>
      <c r="AT8" s="124" t="s">
        <v>14496</v>
      </c>
      <c r="AU8" s="276" t="s">
        <v>14482</v>
      </c>
      <c r="AV8" s="82"/>
      <c r="AW8" s="102" t="str">
        <f ca="1">IF(OR(AND(TODAY()-AL8&lt;10,AV8="PQRS"),AND(TODAY()-AO8&lt;90,AV8="Persuasivo")),1,IF(AND(10&lt;=TODAY()-AL8,TODAY()-AL8&lt;15,AV8="PQRS"),2,IF(OR(AND(15&lt;=TODAY()-AL8,AV8="PQRS"),AND(90&lt;=TODAY()-AO8,AV8="Persuasivo")),3,"")))</f>
        <v/>
      </c>
      <c r="AX8" s="96" t="s">
        <v>14562</v>
      </c>
      <c r="AY8" s="239" t="str">
        <f ca="1">IF(AU8=BA8,AY8,AY8&amp;" → "&amp;TEXT(AZ8,"dd/mm/aaaa")&amp;".- "&amp;AU8)</f>
        <v>0 → 20/02/2026.- Jenifer Zapata Castro</v>
      </c>
      <c r="AZ8" s="237">
        <f ca="1">IF(AU8=BA8,AZ8,NOW())</f>
        <v>46132.476684490743</v>
      </c>
      <c r="BA8" s="242" t="str">
        <f t="shared" ca="1" si="3"/>
        <v>Jenifer Zapata Castro</v>
      </c>
      <c r="BB8" s="245">
        <f ca="1">IF(AT8=BD8,BB8,BB8&amp;" → "&amp;TEXT(BC8,"dd/mm/aaaa")&amp;".- "&amp;AT8)</f>
        <v>0</v>
      </c>
      <c r="BC8" s="247">
        <f t="shared" ca="1" si="4"/>
        <v>46183.384917939817</v>
      </c>
      <c r="BD8" s="246" t="str">
        <f t="shared" ca="1" si="5"/>
        <v>Archivado</v>
      </c>
    </row>
    <row r="9" spans="1:56" s="121" customFormat="1">
      <c r="A9" s="82" t="s">
        <v>14563</v>
      </c>
      <c r="B9" s="99">
        <v>478</v>
      </c>
      <c r="C9" s="124" t="s">
        <v>14564</v>
      </c>
      <c r="D9" s="82" t="s">
        <v>63</v>
      </c>
      <c r="E9" s="82">
        <v>39</v>
      </c>
      <c r="F9" s="82" t="s">
        <v>83</v>
      </c>
      <c r="G9" s="82"/>
      <c r="H9" s="82">
        <v>48</v>
      </c>
      <c r="I9" s="82" t="s">
        <v>81</v>
      </c>
      <c r="J9" s="82" t="s">
        <v>66</v>
      </c>
      <c r="K9" s="82">
        <v>32</v>
      </c>
      <c r="L9" s="82"/>
      <c r="M9" s="82">
        <v>102</v>
      </c>
      <c r="N9" s="76" t="str">
        <f t="shared" si="0"/>
        <v>KR 39A  48 C SUR 32  102</v>
      </c>
      <c r="O9" s="82">
        <v>98661761</v>
      </c>
      <c r="P9" s="82">
        <v>3136246765</v>
      </c>
      <c r="Q9" s="174" t="s">
        <v>14565</v>
      </c>
      <c r="R9" s="82" t="s">
        <v>14566</v>
      </c>
      <c r="S9" s="126" t="s">
        <v>63</v>
      </c>
      <c r="T9" s="127">
        <v>39</v>
      </c>
      <c r="U9" s="127" t="s">
        <v>315</v>
      </c>
      <c r="V9" s="127"/>
      <c r="W9" s="127">
        <v>48</v>
      </c>
      <c r="X9" s="127" t="s">
        <v>81</v>
      </c>
      <c r="Y9" s="127" t="s">
        <v>66</v>
      </c>
      <c r="Z9" s="127">
        <v>3</v>
      </c>
      <c r="AA9" s="127"/>
      <c r="AB9" s="127"/>
      <c r="AC9" s="76" t="str">
        <f t="shared" si="1"/>
        <v xml:space="preserve">KR 39E  48 C SUR 3  </v>
      </c>
      <c r="AD9" s="82" t="s">
        <v>2718</v>
      </c>
      <c r="AE9" s="82">
        <v>30231047</v>
      </c>
      <c r="AF9" s="82" t="s">
        <v>2718</v>
      </c>
      <c r="AG9" s="82"/>
      <c r="AH9" s="82" t="s">
        <v>94</v>
      </c>
      <c r="AI9" s="82" t="s">
        <v>14444</v>
      </c>
      <c r="AJ9" s="103" t="s">
        <v>225</v>
      </c>
      <c r="AK9" s="201">
        <f>VLOOKUP(AJ9,Hoja5!$H$1:$I$46,2,FALSE)</f>
        <v>7</v>
      </c>
      <c r="AL9" s="100">
        <v>46029</v>
      </c>
      <c r="AM9" s="110">
        <v>46041</v>
      </c>
      <c r="AN9" s="101">
        <f t="shared" si="2"/>
        <v>12</v>
      </c>
      <c r="AO9" s="100">
        <v>46064</v>
      </c>
      <c r="AP9" s="101" t="s">
        <v>15</v>
      </c>
      <c r="AQ9" s="101" t="s">
        <v>14463</v>
      </c>
      <c r="AR9" s="227"/>
      <c r="AS9" s="119"/>
      <c r="AT9" s="124" t="s">
        <v>14496</v>
      </c>
      <c r="AU9" s="101" t="s">
        <v>14482</v>
      </c>
      <c r="AV9" s="82"/>
      <c r="AW9" s="102" t="str">
        <f ca="1">IF(OR(AND(TODAY()-AL9&lt;10,AV9="PQRS"),AND(TODAY()-AO9&lt;90,AV9="Persuasivo")),1,IF(AND(10&lt;=TODAY()-AL9,TODAY()-AL9&lt;15,AV9="PQRS"),2,IF(OR(AND(15&lt;=TODAY()-AL9,AV9="PQRS"),AND(90&lt;=TODAY()-AO9,AV9="Persuasivo")),3,"")))</f>
        <v/>
      </c>
      <c r="AX9" s="96" t="s">
        <v>14567</v>
      </c>
      <c r="AY9" s="239" t="str">
        <f ca="1">IF(AU9=BA9,AY9,AY9&amp;" → "&amp;TEXT(AZ9,"dd/mm/aaaa")&amp;".- "&amp;AU9)</f>
        <v>0 → 20/02/2026.-  → 29/04/2026.- Jenifer Zapata Castro</v>
      </c>
      <c r="AZ9" s="237">
        <f ca="1">IF(AU9=BA9,AZ9,NOW())</f>
        <v>46149.134215393518</v>
      </c>
      <c r="BA9" s="242" t="str">
        <f t="shared" ca="1" si="3"/>
        <v>Jenifer Zapata Castro</v>
      </c>
      <c r="BB9" s="245" t="str">
        <f ca="1">IF(AT9=BD9,BB9,BB9&amp;" → "&amp;TEXT(BC9,"dd/mm/aaaa")&amp;".- "&amp;AT9)</f>
        <v>0 → 29/04/2026.- Archivado</v>
      </c>
      <c r="BC9" s="247">
        <f t="shared" ca="1" si="4"/>
        <v>46183.384917939817</v>
      </c>
      <c r="BD9" s="246" t="str">
        <f t="shared" ca="1" si="5"/>
        <v>Archivado</v>
      </c>
    </row>
    <row r="10" spans="1:56" s="121" customFormat="1">
      <c r="A10" s="82" t="s">
        <v>14568</v>
      </c>
      <c r="B10" s="99">
        <v>440</v>
      </c>
      <c r="C10" s="124" t="s">
        <v>14569</v>
      </c>
      <c r="D10" s="82"/>
      <c r="E10" s="82"/>
      <c r="F10" s="82"/>
      <c r="G10" s="82"/>
      <c r="H10" s="82"/>
      <c r="I10" s="82"/>
      <c r="J10" s="82"/>
      <c r="K10" s="82"/>
      <c r="L10" s="82"/>
      <c r="M10" s="82"/>
      <c r="N10" s="76" t="str">
        <f t="shared" si="0"/>
        <v xml:space="preserve">        </v>
      </c>
      <c r="O10" s="82" t="s">
        <v>2718</v>
      </c>
      <c r="P10" s="82">
        <v>206151288</v>
      </c>
      <c r="Q10" s="82"/>
      <c r="R10" s="82" t="s">
        <v>14551</v>
      </c>
      <c r="S10" s="126"/>
      <c r="T10" s="127"/>
      <c r="U10" s="127"/>
      <c r="V10" s="127"/>
      <c r="W10" s="127"/>
      <c r="X10" s="127"/>
      <c r="Y10" s="127"/>
      <c r="Z10" s="127"/>
      <c r="AA10" s="127"/>
      <c r="AB10" s="127"/>
      <c r="AC10" s="76" t="str">
        <f t="shared" si="1"/>
        <v xml:space="preserve">        </v>
      </c>
      <c r="AD10" s="82" t="s">
        <v>2718</v>
      </c>
      <c r="AE10" s="82" t="s">
        <v>2718</v>
      </c>
      <c r="AF10" s="82" t="s">
        <v>2718</v>
      </c>
      <c r="AG10" s="82"/>
      <c r="AH10" s="82" t="s">
        <v>3686</v>
      </c>
      <c r="AI10" s="82" t="s">
        <v>14457</v>
      </c>
      <c r="AJ10" s="103" t="s">
        <v>225</v>
      </c>
      <c r="AK10" s="201">
        <f>VLOOKUP(AJ10,Hoja5!$H$1:$I$46,2,FALSE)</f>
        <v>7</v>
      </c>
      <c r="AL10" s="100">
        <v>46029</v>
      </c>
      <c r="AM10" s="92">
        <v>46035</v>
      </c>
      <c r="AN10" s="101">
        <f t="shared" si="2"/>
        <v>6</v>
      </c>
      <c r="AO10" s="100">
        <v>46035</v>
      </c>
      <c r="AP10" s="101" t="s">
        <v>105</v>
      </c>
      <c r="AQ10" s="101" t="s">
        <v>14443</v>
      </c>
      <c r="AR10" s="227"/>
      <c r="AS10" s="119"/>
      <c r="AT10" s="124" t="s">
        <v>105</v>
      </c>
      <c r="AU10" s="94" t="s">
        <v>14467</v>
      </c>
      <c r="AV10" s="82"/>
      <c r="AW10" s="102" t="str">
        <f ca="1">IF(OR(AND(TODAY()-AL10&lt;10,AV10="PQRS"),AND(TODAY()-AO10&lt;90,AV10="Persuasivo")),1,IF(AND(10&lt;=TODAY()-AL10,TODAY()-AL10&lt;15,AV10="PQRS"),2,IF(OR(AND(15&lt;=TODAY()-AL10,AV10="PQRS"),AND(90&lt;=TODAY()-AO10,AV10="Persuasivo")),3,"")))</f>
        <v/>
      </c>
      <c r="AX10" s="96"/>
      <c r="AY10" s="239" t="str">
        <f ca="1">IF(AU10=BA10,AY10,AY10&amp;" → "&amp;TEXT(AZ10,"dd/mm/aaaa")&amp;".- "&amp;AU10)</f>
        <v>0 → 20/02/2026.- Mauricio Gomez Herrera</v>
      </c>
      <c r="AZ10" s="237">
        <f ca="1">IF(AU10=BA10,AZ10,NOW())</f>
        <v>46118.68697476852</v>
      </c>
      <c r="BA10" s="242" t="str">
        <f t="shared" ca="1" si="3"/>
        <v>Mauricio Gomez Herrera</v>
      </c>
      <c r="BB10" s="245" t="str">
        <f ca="1">IF(AT10=BD10,BB10,BB10&amp;" → "&amp;TEXT(BC10,"dd/mm/aaaa")&amp;".- "&amp;AT10)</f>
        <v>0 → 06/04/2026.- Visitas técnicos</v>
      </c>
      <c r="BC10" s="247">
        <f t="shared" ca="1" si="4"/>
        <v>46183.384917939817</v>
      </c>
      <c r="BD10" s="246" t="str">
        <f t="shared" ca="1" si="5"/>
        <v>Visitas técnicos</v>
      </c>
    </row>
    <row r="11" spans="1:56">
      <c r="A11" s="82" t="s">
        <v>14570</v>
      </c>
      <c r="B11" s="99">
        <v>314</v>
      </c>
      <c r="C11" s="124" t="s">
        <v>14571</v>
      </c>
      <c r="D11" s="82" t="s">
        <v>80</v>
      </c>
      <c r="E11" s="82">
        <v>27</v>
      </c>
      <c r="F11" s="82"/>
      <c r="G11" s="82" t="s">
        <v>66</v>
      </c>
      <c r="H11" s="82">
        <v>27</v>
      </c>
      <c r="I11" s="82" t="s">
        <v>104</v>
      </c>
      <c r="J11" s="82"/>
      <c r="K11" s="82">
        <v>34</v>
      </c>
      <c r="L11" s="82"/>
      <c r="M11" s="82"/>
      <c r="N11" s="76" t="str">
        <f t="shared" si="0"/>
        <v xml:space="preserve">CL 27 SUR 27 B  34  </v>
      </c>
      <c r="O11" s="82">
        <v>70221258</v>
      </c>
      <c r="P11" s="82">
        <v>3122940237</v>
      </c>
      <c r="Q11" s="174" t="s">
        <v>14572</v>
      </c>
      <c r="R11" s="82" t="s">
        <v>14551</v>
      </c>
      <c r="S11" s="126"/>
      <c r="T11" s="127"/>
      <c r="U11" s="127"/>
      <c r="V11" s="127"/>
      <c r="W11" s="127"/>
      <c r="X11" s="127"/>
      <c r="Y11" s="127"/>
      <c r="Z11" s="127"/>
      <c r="AA11" s="127"/>
      <c r="AB11" s="127"/>
      <c r="AC11" s="76" t="str">
        <f t="shared" si="1"/>
        <v xml:space="preserve">        </v>
      </c>
      <c r="AD11" s="82" t="s">
        <v>2718</v>
      </c>
      <c r="AE11" s="82" t="s">
        <v>2718</v>
      </c>
      <c r="AF11" s="82" t="s">
        <v>2718</v>
      </c>
      <c r="AG11" s="82"/>
      <c r="AH11" s="106" t="s">
        <v>87</v>
      </c>
      <c r="AI11" s="82" t="s">
        <v>14475</v>
      </c>
      <c r="AJ11" s="96" t="s">
        <v>99</v>
      </c>
      <c r="AK11" s="201">
        <f>VLOOKUP(AJ11,Hoja5!$H$1:$I$46,2,FALSE)</f>
        <v>4</v>
      </c>
      <c r="AL11" s="100">
        <v>46028</v>
      </c>
      <c r="AM11" s="92">
        <v>46030</v>
      </c>
      <c r="AN11" s="101">
        <f t="shared" si="2"/>
        <v>2</v>
      </c>
      <c r="AO11" s="100">
        <v>46030</v>
      </c>
      <c r="AP11" s="101" t="s">
        <v>6014</v>
      </c>
      <c r="AQ11" s="101" t="s">
        <v>14467</v>
      </c>
      <c r="AR11" s="227"/>
      <c r="AS11" s="119"/>
      <c r="AT11" s="124" t="s">
        <v>105</v>
      </c>
      <c r="AU11" s="94" t="s">
        <v>14467</v>
      </c>
      <c r="AV11" s="82"/>
      <c r="AW11" s="102" t="str">
        <f ca="1">IF(OR(AND(TODAY()-AL11&lt;10,AV11="PQRS"),AND(TODAY()-AO11&lt;90,AV11="Persuasivo")),1,IF(AND(10&lt;=TODAY()-AL11,TODAY()-AL11&lt;15,AV11="PQRS"),2,IF(OR(AND(15&lt;=TODAY()-AL11,AV11="PQRS"),AND(90&lt;=TODAY()-AO11,AV11="Persuasivo")),3,"")))</f>
        <v/>
      </c>
      <c r="AX11" s="96"/>
      <c r="AY11" s="239">
        <f ca="1">IF(AU11=BA11,AY11,AY11&amp;" → "&amp;TEXT(AZ11,"dd/mm/aaaa")&amp;".- "&amp;AU11)</f>
        <v>0</v>
      </c>
      <c r="AZ11" s="237">
        <f ca="1">IF(AU11=BA11,AZ11,NOW())</f>
        <v>46073.527020601854</v>
      </c>
      <c r="BA11" s="242" t="str">
        <f t="shared" ca="1" si="3"/>
        <v>Mauricio Gomez Herrera</v>
      </c>
      <c r="BB11" s="245" t="str">
        <f ca="1">IF(AT11=BD11,BB11,BB11&amp;" → "&amp;TEXT(BC11,"dd/mm/aaaa")&amp;".- "&amp;AT11)</f>
        <v>0 → 23/04/2026.- Visitas técnicos</v>
      </c>
      <c r="BC11" s="247">
        <f t="shared" ca="1" si="4"/>
        <v>46183.384917939817</v>
      </c>
      <c r="BD11" s="246" t="str">
        <f t="shared" ca="1" si="5"/>
        <v>Visitas técnicos</v>
      </c>
    </row>
    <row r="12" spans="1:56" s="121" customFormat="1">
      <c r="A12" s="82" t="s">
        <v>14573</v>
      </c>
      <c r="B12" s="99">
        <v>617</v>
      </c>
      <c r="C12" s="124" t="s">
        <v>14574</v>
      </c>
      <c r="D12" s="82"/>
      <c r="E12" s="82"/>
      <c r="F12" s="82"/>
      <c r="G12" s="82"/>
      <c r="H12" s="82"/>
      <c r="I12" s="82"/>
      <c r="J12" s="82"/>
      <c r="K12" s="82"/>
      <c r="L12" s="82"/>
      <c r="M12" s="82"/>
      <c r="N12" s="76" t="str">
        <f t="shared" si="0"/>
        <v xml:space="preserve">        </v>
      </c>
      <c r="O12" s="82"/>
      <c r="P12" s="82"/>
      <c r="Q12" s="82"/>
      <c r="R12" s="82" t="s">
        <v>14575</v>
      </c>
      <c r="S12" s="126" t="s">
        <v>80</v>
      </c>
      <c r="T12" s="127">
        <v>20</v>
      </c>
      <c r="U12" s="127" t="s">
        <v>81</v>
      </c>
      <c r="V12" s="127" t="s">
        <v>66</v>
      </c>
      <c r="W12" s="127">
        <v>3</v>
      </c>
      <c r="X12" s="127"/>
      <c r="Y12" s="127"/>
      <c r="Z12" s="127">
        <v>191</v>
      </c>
      <c r="AA12" s="127"/>
      <c r="AB12" s="127">
        <v>153</v>
      </c>
      <c r="AC12" s="76" t="str">
        <f t="shared" si="1"/>
        <v>CL 20C SUR 3   191  153</v>
      </c>
      <c r="AD12" s="82" t="s">
        <v>2718</v>
      </c>
      <c r="AE12" s="82">
        <v>3122017992</v>
      </c>
      <c r="AF12" s="82" t="s">
        <v>2718</v>
      </c>
      <c r="AG12" s="82"/>
      <c r="AH12" s="82" t="s">
        <v>3591</v>
      </c>
      <c r="AI12" s="82" t="s">
        <v>14429</v>
      </c>
      <c r="AJ12" s="96" t="s">
        <v>998</v>
      </c>
      <c r="AK12" s="201">
        <f>VLOOKUP(AJ12,Hoja5!$H$1:$I$46,2,FALSE)</f>
        <v>13</v>
      </c>
      <c r="AL12" s="100">
        <v>46029</v>
      </c>
      <c r="AM12" s="92">
        <v>46064</v>
      </c>
      <c r="AN12" s="101">
        <f t="shared" si="2"/>
        <v>35</v>
      </c>
      <c r="AO12" s="100">
        <v>46064</v>
      </c>
      <c r="AP12" s="101" t="s">
        <v>15</v>
      </c>
      <c r="AQ12" s="101" t="s">
        <v>14463</v>
      </c>
      <c r="AR12" s="227"/>
      <c r="AS12" s="119"/>
      <c r="AT12" s="124" t="s">
        <v>14496</v>
      </c>
      <c r="AU12" s="276" t="s">
        <v>14482</v>
      </c>
      <c r="AV12" s="82"/>
      <c r="AW12" s="102"/>
      <c r="AX12" s="96"/>
      <c r="AY12" s="239" t="str">
        <f ca="1">IF(AU12=BA12,AY12,AY12&amp;" → "&amp;TEXT(AZ12,"dd/mm/aaaa")&amp;".- "&amp;AU12)</f>
        <v>0 → 20/02/2026.- Jenifer Zapata Castro</v>
      </c>
      <c r="AZ12" s="237">
        <f ca="1">IF(AU12=BA12,AZ12,NOW())</f>
        <v>46132.476798611111</v>
      </c>
      <c r="BA12" s="242" t="str">
        <f t="shared" ca="1" si="3"/>
        <v>Jenifer Zapata Castro</v>
      </c>
      <c r="BB12" s="245">
        <f ca="1">IF(AT12=BD12,BB12,BB12&amp;" → "&amp;TEXT(BC12,"dd/mm/aaaa")&amp;".- "&amp;AT12)</f>
        <v>0</v>
      </c>
      <c r="BC12" s="247">
        <f t="shared" ca="1" si="4"/>
        <v>46183.384917939817</v>
      </c>
      <c r="BD12" s="246" t="str">
        <f t="shared" ca="1" si="5"/>
        <v>Archivado</v>
      </c>
    </row>
    <row r="13" spans="1:56">
      <c r="A13" s="82" t="s">
        <v>14576</v>
      </c>
      <c r="B13" s="99">
        <v>74</v>
      </c>
      <c r="C13" s="124" t="s">
        <v>14577</v>
      </c>
      <c r="D13" s="82" t="s">
        <v>63</v>
      </c>
      <c r="E13" s="82">
        <v>23</v>
      </c>
      <c r="F13" s="82"/>
      <c r="G13" s="82"/>
      <c r="H13" s="82">
        <v>36</v>
      </c>
      <c r="I13" s="82" t="s">
        <v>81</v>
      </c>
      <c r="J13" s="82" t="s">
        <v>66</v>
      </c>
      <c r="K13" s="82">
        <v>225</v>
      </c>
      <c r="L13" s="82"/>
      <c r="M13" s="82"/>
      <c r="N13" s="76" t="str">
        <f t="shared" ref="N13:N30" si="6">CONCATENATE(D13," ",E13," ",F13," ",G13," ",H13," ",I13, " ",J13, " ",K13," ",L13," ",M13)</f>
        <v xml:space="preserve">KR 23   36 C SUR 225  </v>
      </c>
      <c r="O13" s="82">
        <v>15507784</v>
      </c>
      <c r="P13" s="82">
        <v>3005400156</v>
      </c>
      <c r="Q13" s="82"/>
      <c r="R13" s="82" t="s">
        <v>14578</v>
      </c>
      <c r="S13" s="126" t="s">
        <v>80</v>
      </c>
      <c r="T13" s="127">
        <v>36</v>
      </c>
      <c r="U13" s="127" t="s">
        <v>170</v>
      </c>
      <c r="V13" s="127"/>
      <c r="W13" s="127">
        <v>23</v>
      </c>
      <c r="X13" s="127"/>
      <c r="Y13" s="127"/>
      <c r="Z13" s="127">
        <v>7</v>
      </c>
      <c r="AA13" s="127"/>
      <c r="AB13" s="127">
        <v>102</v>
      </c>
      <c r="AC13" s="76" t="str">
        <f t="shared" si="1"/>
        <v>CL 36D  23   7  102</v>
      </c>
      <c r="AD13" s="82" t="s">
        <v>2718</v>
      </c>
      <c r="AE13" s="82" t="s">
        <v>2718</v>
      </c>
      <c r="AF13" s="82" t="s">
        <v>2718</v>
      </c>
      <c r="AG13" s="82"/>
      <c r="AH13" s="82" t="s">
        <v>125</v>
      </c>
      <c r="AI13" s="82" t="s">
        <v>14464</v>
      </c>
      <c r="AJ13" s="96" t="s">
        <v>347</v>
      </c>
      <c r="AK13" s="201">
        <f>VLOOKUP(AJ13,Hoja5!$H$1:$I$46,2,FALSE)</f>
        <v>10</v>
      </c>
      <c r="AL13" s="100">
        <v>46024</v>
      </c>
      <c r="AM13" s="100">
        <v>46037</v>
      </c>
      <c r="AN13" s="101">
        <f t="shared" si="2"/>
        <v>13</v>
      </c>
      <c r="AO13" s="100">
        <v>46037</v>
      </c>
      <c r="AP13" s="101" t="s">
        <v>6014</v>
      </c>
      <c r="AQ13" s="101" t="s">
        <v>14477</v>
      </c>
      <c r="AR13" s="227"/>
      <c r="AS13" s="119"/>
      <c r="AT13" s="124" t="s">
        <v>14496</v>
      </c>
      <c r="AU13" s="94" t="s">
        <v>14482</v>
      </c>
      <c r="AV13" s="82"/>
      <c r="AW13" s="102"/>
      <c r="AX13" s="96"/>
      <c r="AY13" s="239" t="str">
        <f ca="1">IF(AU13=BA13,AY13,AY13&amp;" → "&amp;TEXT(AZ13,"dd/mm/aaaa")&amp;".- "&amp;AU13)</f>
        <v>0 → 20/02/2026.- Jenifer Zapata Castro</v>
      </c>
      <c r="AZ13" s="237">
        <f ca="1">IF(AU13=BA13,AZ13,NOW())</f>
        <v>46140.585034374999</v>
      </c>
      <c r="BA13" s="242" t="str">
        <f t="shared" ca="1" si="3"/>
        <v>Jenifer Zapata Castro</v>
      </c>
      <c r="BB13" s="245" t="str">
        <f ca="1">IF(AT13=BD13,BB13,BB13&amp;" → "&amp;TEXT(BC13,"dd/mm/aaaa")&amp;".- "&amp;AT13)</f>
        <v>0 → 23/04/2026.- Archivado</v>
      </c>
      <c r="BC13" s="247">
        <f t="shared" ca="1" si="4"/>
        <v>46183.384917939817</v>
      </c>
      <c r="BD13" s="246" t="str">
        <f t="shared" ca="1" si="5"/>
        <v>Archivado</v>
      </c>
    </row>
    <row r="14" spans="1:56">
      <c r="A14" s="82" t="s">
        <v>14579</v>
      </c>
      <c r="B14" s="99">
        <v>721</v>
      </c>
      <c r="C14" s="124" t="s">
        <v>14580</v>
      </c>
      <c r="D14" s="82"/>
      <c r="E14" s="82"/>
      <c r="F14" s="82"/>
      <c r="G14" s="82"/>
      <c r="H14" s="82"/>
      <c r="I14" s="82"/>
      <c r="J14" s="82"/>
      <c r="K14" s="82"/>
      <c r="L14" s="82"/>
      <c r="M14" s="82"/>
      <c r="N14" s="76" t="str">
        <f t="shared" si="6"/>
        <v xml:space="preserve">         </v>
      </c>
      <c r="O14" s="82"/>
      <c r="P14" s="82"/>
      <c r="Q14" s="82"/>
      <c r="R14" s="82" t="s">
        <v>14551</v>
      </c>
      <c r="S14" s="126"/>
      <c r="T14" s="127"/>
      <c r="U14" s="127"/>
      <c r="V14" s="127"/>
      <c r="W14" s="127"/>
      <c r="X14" s="127"/>
      <c r="Y14" s="127"/>
      <c r="Z14" s="127"/>
      <c r="AA14" s="127"/>
      <c r="AB14" s="127"/>
      <c r="AC14" s="76" t="str">
        <f t="shared" si="1"/>
        <v xml:space="preserve">        </v>
      </c>
      <c r="AD14" s="82" t="s">
        <v>2718</v>
      </c>
      <c r="AE14" s="82" t="s">
        <v>2718</v>
      </c>
      <c r="AF14" s="82" t="s">
        <v>2718</v>
      </c>
      <c r="AG14" s="82"/>
      <c r="AH14" s="106" t="s">
        <v>3686</v>
      </c>
      <c r="AI14" s="82" t="s">
        <v>14451</v>
      </c>
      <c r="AJ14" s="96" t="s">
        <v>191</v>
      </c>
      <c r="AK14" s="201">
        <f>VLOOKUP(AJ14,Hoja5!$H$1:$I$46,2,FALSE)</f>
        <v>11</v>
      </c>
      <c r="AL14" s="100">
        <v>46030</v>
      </c>
      <c r="AM14" s="100">
        <v>46056</v>
      </c>
      <c r="AN14" s="101">
        <f t="shared" si="2"/>
        <v>26</v>
      </c>
      <c r="AO14" s="100">
        <v>46090</v>
      </c>
      <c r="AP14" s="101" t="s">
        <v>105</v>
      </c>
      <c r="AQ14" s="101" t="s">
        <v>14443</v>
      </c>
      <c r="AR14" s="227"/>
      <c r="AS14" s="119"/>
      <c r="AT14" s="124" t="s">
        <v>195</v>
      </c>
      <c r="AU14" s="94" t="s">
        <v>14443</v>
      </c>
      <c r="AV14" s="82"/>
      <c r="AW14" s="102" t="str">
        <f ca="1">IF(OR(AND(TODAY()-AL14&lt;10,AV14="PQRS"),AND(TODAY()-AO14&lt;90,AV14="Persuasivo")),1,IF(AND(10&lt;=TODAY()-AL14,TODAY()-AL14&lt;15,AV14="PQRS"),2,IF(OR(AND(15&lt;=TODAY()-AL14,AV14="PQRS"),AND(90&lt;=TODAY()-AO14,AV14="Persuasivo")),3,"")))</f>
        <v/>
      </c>
      <c r="AX14" s="96"/>
      <c r="AY14" s="239">
        <f ca="1">IF(AU14=BA14,AY14,AY14&amp;" → "&amp;TEXT(AZ14,"dd/mm/aaaa")&amp;".- "&amp;AU14)</f>
        <v>0</v>
      </c>
      <c r="AZ14" s="237">
        <f ca="1">IF(AU14=BA14,AZ14,NOW())</f>
        <v>46073.527020601854</v>
      </c>
      <c r="BA14" s="242" t="str">
        <f t="shared" ca="1" si="3"/>
        <v>Adriana Florez Buriticá</v>
      </c>
      <c r="BB14" s="245">
        <f ca="1">IF(AT14=BD14,BB14,BB14&amp;" → "&amp;TEXT(BC14,"dd/mm/aaaa")&amp;".- "&amp;AT14)</f>
        <v>0</v>
      </c>
      <c r="BC14" s="247">
        <f t="shared" ca="1" si="4"/>
        <v>46183.384917939817</v>
      </c>
      <c r="BD14" s="246" t="str">
        <f t="shared" ca="1" si="5"/>
        <v>Verificación</v>
      </c>
    </row>
    <row r="15" spans="1:56" s="121" customFormat="1">
      <c r="A15" s="82" t="s">
        <v>14581</v>
      </c>
      <c r="B15" s="99">
        <v>807</v>
      </c>
      <c r="C15" s="124" t="s">
        <v>273</v>
      </c>
      <c r="D15" s="82"/>
      <c r="E15" s="82"/>
      <c r="F15" s="82"/>
      <c r="G15" s="82"/>
      <c r="H15" s="82"/>
      <c r="I15" s="82"/>
      <c r="J15" s="82"/>
      <c r="K15" s="82"/>
      <c r="L15" s="82"/>
      <c r="M15" s="82"/>
      <c r="N15" s="76" t="str">
        <f t="shared" si="6"/>
        <v xml:space="preserve">         </v>
      </c>
      <c r="O15" s="82"/>
      <c r="P15" s="82"/>
      <c r="Q15" s="82"/>
      <c r="R15" s="82" t="s">
        <v>14551</v>
      </c>
      <c r="S15" s="126" t="s">
        <v>80</v>
      </c>
      <c r="T15" s="127">
        <v>40</v>
      </c>
      <c r="U15" s="127" t="s">
        <v>65</v>
      </c>
      <c r="V15" s="127" t="s">
        <v>66</v>
      </c>
      <c r="W15" s="127">
        <v>30</v>
      </c>
      <c r="X15" s="127"/>
      <c r="Y15" s="127"/>
      <c r="Z15" s="127">
        <v>32</v>
      </c>
      <c r="AA15" s="127"/>
      <c r="AB15" s="127"/>
      <c r="AC15" s="76" t="str">
        <f t="shared" si="1"/>
        <v xml:space="preserve">CL 40G SUR 30   32  </v>
      </c>
      <c r="AD15" s="82" t="s">
        <v>2718</v>
      </c>
      <c r="AE15" s="82" t="s">
        <v>2718</v>
      </c>
      <c r="AF15" s="82" t="s">
        <v>2718</v>
      </c>
      <c r="AG15" s="82"/>
      <c r="AH15" s="106" t="s">
        <v>3928</v>
      </c>
      <c r="AI15" s="82" t="s">
        <v>14491</v>
      </c>
      <c r="AJ15" s="96" t="s">
        <v>67</v>
      </c>
      <c r="AK15" s="201">
        <f>VLOOKUP(AJ15,Hoja5!$H$1:$I$46,2,FALSE)</f>
        <v>7</v>
      </c>
      <c r="AL15" s="100">
        <v>46030</v>
      </c>
      <c r="AM15" s="92">
        <v>46037</v>
      </c>
      <c r="AN15" s="101">
        <f t="shared" si="2"/>
        <v>7</v>
      </c>
      <c r="AO15" s="100">
        <v>46050</v>
      </c>
      <c r="AP15" s="101" t="s">
        <v>15</v>
      </c>
      <c r="AQ15" s="101" t="s">
        <v>14463</v>
      </c>
      <c r="AR15" s="227"/>
      <c r="AS15" s="119"/>
      <c r="AT15" s="124" t="s">
        <v>14496</v>
      </c>
      <c r="AU15" s="276" t="s">
        <v>14482</v>
      </c>
      <c r="AV15" s="82"/>
      <c r="AW15" s="102" t="str">
        <f ca="1">IF(OR(AND(TODAY()-AL15&lt;10,AV15="PQRS"),AND(TODAY()-AO15&lt;90,AV15="Persuasivo")),1,IF(AND(10&lt;=TODAY()-AL15,TODAY()-AL15&lt;15,AV15="PQRS"),2,IF(OR(AND(15&lt;=TODAY()-AL15,AV15="PQRS"),AND(90&lt;=TODAY()-AO15,AV15="Persuasivo")),3,"")))</f>
        <v/>
      </c>
      <c r="AX15" s="96"/>
      <c r="AY15" s="239" t="str">
        <f ca="1">IF(AU15=BA15,AY15,AY15&amp;" → "&amp;TEXT(AZ15,"dd/mm/aaaa")&amp;".- "&amp;AU15)</f>
        <v>0 → 20/02/2026.- Jenifer Zapata Castro</v>
      </c>
      <c r="AZ15" s="237">
        <f ca="1">IF(AU15=BA15,AZ15,NOW())</f>
        <v>46132.476798611111</v>
      </c>
      <c r="BA15" s="242" t="str">
        <f t="shared" ca="1" si="3"/>
        <v>Jenifer Zapata Castro</v>
      </c>
      <c r="BB15" s="245">
        <f ca="1">IF(AT15=BD15,BB15,BB15&amp;" → "&amp;TEXT(BC15,"dd/mm/aaaa")&amp;".- "&amp;AT15)</f>
        <v>0</v>
      </c>
      <c r="BC15" s="247">
        <f t="shared" ca="1" si="4"/>
        <v>46183.384917939817</v>
      </c>
      <c r="BD15" s="246" t="str">
        <f t="shared" ca="1" si="5"/>
        <v>Archivado</v>
      </c>
    </row>
    <row r="16" spans="1:56" s="121" customFormat="1">
      <c r="A16" s="82" t="s">
        <v>14582</v>
      </c>
      <c r="B16" s="99" t="s">
        <v>14583</v>
      </c>
      <c r="C16" s="124" t="s">
        <v>14584</v>
      </c>
      <c r="D16" s="82"/>
      <c r="E16" s="82"/>
      <c r="F16" s="82"/>
      <c r="G16" s="82"/>
      <c r="H16" s="82"/>
      <c r="I16" s="82"/>
      <c r="J16" s="82"/>
      <c r="K16" s="82"/>
      <c r="L16" s="82"/>
      <c r="M16" s="82"/>
      <c r="N16" s="76" t="str">
        <f t="shared" si="6"/>
        <v xml:space="preserve">         </v>
      </c>
      <c r="O16" s="82"/>
      <c r="P16" s="82"/>
      <c r="Q16" s="174" t="s">
        <v>14585</v>
      </c>
      <c r="R16" s="82" t="s">
        <v>14551</v>
      </c>
      <c r="S16" s="126" t="s">
        <v>80</v>
      </c>
      <c r="T16" s="127">
        <v>39</v>
      </c>
      <c r="U16" s="127" t="s">
        <v>170</v>
      </c>
      <c r="V16" s="127" t="s">
        <v>66</v>
      </c>
      <c r="W16" s="127">
        <v>25</v>
      </c>
      <c r="X16" s="127"/>
      <c r="Y16" s="127"/>
      <c r="Z16" s="127">
        <v>79</v>
      </c>
      <c r="AA16" s="127"/>
      <c r="AB16" s="127"/>
      <c r="AC16" s="76" t="str">
        <f t="shared" si="1"/>
        <v xml:space="preserve">CL 39D SUR 25   79  </v>
      </c>
      <c r="AD16" s="82" t="s">
        <v>2718</v>
      </c>
      <c r="AE16" s="82" t="s">
        <v>2718</v>
      </c>
      <c r="AF16" s="82" t="s">
        <v>2718</v>
      </c>
      <c r="AG16" s="82"/>
      <c r="AH16" s="82" t="s">
        <v>101</v>
      </c>
      <c r="AI16" s="82" t="s">
        <v>14460</v>
      </c>
      <c r="AJ16" s="96" t="s">
        <v>454</v>
      </c>
      <c r="AK16" s="201">
        <f>VLOOKUP(AJ16,Hoja5!$H$1:$I$46,2,FALSE)</f>
        <v>6</v>
      </c>
      <c r="AL16" s="100">
        <v>46030</v>
      </c>
      <c r="AM16" s="92">
        <v>46035</v>
      </c>
      <c r="AN16" s="101">
        <f t="shared" si="2"/>
        <v>5</v>
      </c>
      <c r="AO16" s="100">
        <f>+AM16</f>
        <v>46035</v>
      </c>
      <c r="AP16" s="101" t="s">
        <v>6014</v>
      </c>
      <c r="AQ16" s="101" t="s">
        <v>14440</v>
      </c>
      <c r="AR16" s="227"/>
      <c r="AS16" s="119"/>
      <c r="AT16" s="124" t="s">
        <v>195</v>
      </c>
      <c r="AU16" s="94" t="s">
        <v>14450</v>
      </c>
      <c r="AV16" s="82" t="s">
        <v>14433</v>
      </c>
      <c r="AW16" s="102">
        <f ca="1">IF(OR(AND(TODAY()-AL16&lt;10,AV16="PQRS"),AND(TODAY()-AO16&lt;90,AV16="Persuasivo")),1,IF(AND(10&lt;=TODAY()-AL16,TODAY()-AL16&lt;15,AV16="PQRS"),2,IF(OR(AND(15&lt;=TODAY()-AL16,AV16="PQRS"),AND(90&lt;=TODAY()-AO16,AV16="Persuasivo")),3,"")))</f>
        <v>3</v>
      </c>
      <c r="AX16" s="96"/>
      <c r="AY16" s="239">
        <f ca="1">IF(AU16=BA16,AY16,AY16&amp;" → "&amp;TEXT(AZ16,"dd/mm/aaaa")&amp;".- "&amp;AU16)</f>
        <v>0</v>
      </c>
      <c r="AZ16" s="237">
        <f ca="1">IF(AU16=BA16,AZ16,NOW())</f>
        <v>46073.527020601854</v>
      </c>
      <c r="BA16" s="242" t="str">
        <f t="shared" ca="1" si="3"/>
        <v>Olver Puerta Garcia</v>
      </c>
      <c r="BB16" s="245">
        <f ca="1">IF(AT16=BD16,BB16,BB16&amp;" → "&amp;TEXT(BC16,"dd/mm/aaaa")&amp;".- "&amp;AT16)</f>
        <v>0</v>
      </c>
      <c r="BC16" s="247">
        <f t="shared" ca="1" si="4"/>
        <v>46183.384917939817</v>
      </c>
      <c r="BD16" s="246" t="str">
        <f t="shared" ca="1" si="5"/>
        <v>Verificación</v>
      </c>
    </row>
    <row r="17" spans="1:56">
      <c r="A17" s="82" t="s">
        <v>14586</v>
      </c>
      <c r="B17" s="99">
        <v>847</v>
      </c>
      <c r="C17" s="124" t="s">
        <v>231</v>
      </c>
      <c r="D17" s="82"/>
      <c r="E17" s="82"/>
      <c r="F17" s="82"/>
      <c r="G17" s="82"/>
      <c r="H17" s="82"/>
      <c r="I17" s="82"/>
      <c r="J17" s="82"/>
      <c r="K17" s="82"/>
      <c r="L17" s="82"/>
      <c r="M17" s="82"/>
      <c r="N17" s="76" t="str">
        <f t="shared" si="6"/>
        <v xml:space="preserve">         </v>
      </c>
      <c r="O17" s="82" t="s">
        <v>2718</v>
      </c>
      <c r="P17" s="82" t="s">
        <v>2718</v>
      </c>
      <c r="Q17" s="82"/>
      <c r="R17" s="82" t="s">
        <v>14587</v>
      </c>
      <c r="S17" s="126" t="s">
        <v>63</v>
      </c>
      <c r="T17" s="127">
        <v>27</v>
      </c>
      <c r="U17" s="127"/>
      <c r="V17" s="127"/>
      <c r="W17" s="127">
        <v>23</v>
      </c>
      <c r="X17" s="127"/>
      <c r="Y17" s="127" t="s">
        <v>66</v>
      </c>
      <c r="Z17" s="127">
        <v>135</v>
      </c>
      <c r="AA17" s="127"/>
      <c r="AB17" s="127"/>
      <c r="AC17" s="76" t="str">
        <f t="shared" si="1"/>
        <v xml:space="preserve">KR 27  23  SUR 135  </v>
      </c>
      <c r="AD17" s="82" t="s">
        <v>2718</v>
      </c>
      <c r="AE17" s="82">
        <v>3505610402</v>
      </c>
      <c r="AF17" s="82" t="s">
        <v>2718</v>
      </c>
      <c r="AG17" s="82"/>
      <c r="AH17" s="82" t="s">
        <v>94</v>
      </c>
      <c r="AI17" s="82" t="s">
        <v>14481</v>
      </c>
      <c r="AJ17" s="96" t="s">
        <v>99</v>
      </c>
      <c r="AK17" s="201">
        <f>VLOOKUP(AJ17,Hoja5!$H$1:$I$46,2,FALSE)</f>
        <v>4</v>
      </c>
      <c r="AL17" s="100">
        <v>46030</v>
      </c>
      <c r="AM17" s="92">
        <v>46035</v>
      </c>
      <c r="AN17" s="101">
        <f t="shared" si="2"/>
        <v>5</v>
      </c>
      <c r="AO17" s="100">
        <v>46050</v>
      </c>
      <c r="AP17" s="101" t="s">
        <v>15</v>
      </c>
      <c r="AQ17" s="101" t="s">
        <v>14463</v>
      </c>
      <c r="AR17" s="227"/>
      <c r="AS17" s="119"/>
      <c r="AT17" s="124" t="s">
        <v>14496</v>
      </c>
      <c r="AU17" s="276" t="s">
        <v>14482</v>
      </c>
      <c r="AV17" s="82"/>
      <c r="AW17" s="102" t="str">
        <f ca="1">IF(OR(AND(TODAY()-AL17&lt;10,AV17="PQRS"),AND(TODAY()-AO17&lt;90,AV17="Persuasivo")),1,IF(AND(10&lt;=TODAY()-AL17,TODAY()-AL17&lt;15,AV17="PQRS"),2,IF(OR(AND(15&lt;=TODAY()-AL17,AV17="PQRS"),AND(90&lt;=TODAY()-AO17,AV17="Persuasivo")),3,"")))</f>
        <v/>
      </c>
      <c r="AX17" s="96" t="s">
        <v>14588</v>
      </c>
      <c r="AY17" s="239" t="str">
        <f ca="1">IF(AU17=BA17,AY17,AY17&amp;" → "&amp;TEXT(AZ17,"dd/mm/aaaa")&amp;".- "&amp;AU17)</f>
        <v>0 → 20/02/2026.- Jenifer Zapata Castro</v>
      </c>
      <c r="AZ17" s="237">
        <f ca="1">IF(AU17=BA17,AZ17,NOW())</f>
        <v>46132.476798611111</v>
      </c>
      <c r="BA17" s="242" t="str">
        <f t="shared" ca="1" si="3"/>
        <v>Jenifer Zapata Castro</v>
      </c>
      <c r="BB17" s="245">
        <f ca="1">IF(AT17=BD17,BB17,BB17&amp;" → "&amp;TEXT(BC17,"dd/mm/aaaa")&amp;".- "&amp;AT17)</f>
        <v>0</v>
      </c>
      <c r="BC17" s="247">
        <f t="shared" ca="1" si="4"/>
        <v>46183.384917939817</v>
      </c>
      <c r="BD17" s="246" t="str">
        <f t="shared" ca="1" si="5"/>
        <v>Archivado</v>
      </c>
    </row>
    <row r="18" spans="1:56" s="121" customFormat="1">
      <c r="A18" s="82" t="s">
        <v>14589</v>
      </c>
      <c r="B18" s="99">
        <v>1119</v>
      </c>
      <c r="C18" s="124" t="s">
        <v>3113</v>
      </c>
      <c r="D18" s="82" t="s">
        <v>80</v>
      </c>
      <c r="E18" s="106">
        <v>46</v>
      </c>
      <c r="F18" s="82" t="s">
        <v>315</v>
      </c>
      <c r="G18" s="82" t="s">
        <v>66</v>
      </c>
      <c r="H18" s="106">
        <v>39</v>
      </c>
      <c r="I18" s="82" t="s">
        <v>81</v>
      </c>
      <c r="J18" s="82"/>
      <c r="K18" s="106">
        <v>4</v>
      </c>
      <c r="L18" s="106"/>
      <c r="M18" s="106"/>
      <c r="N18" s="76" t="str">
        <f t="shared" si="6"/>
        <v xml:space="preserve">CL 46 E SUR 39 C  4  </v>
      </c>
      <c r="O18" s="106" t="s">
        <v>2718</v>
      </c>
      <c r="P18" s="106" t="s">
        <v>2718</v>
      </c>
      <c r="Q18" s="106"/>
      <c r="R18" s="106" t="s">
        <v>14590</v>
      </c>
      <c r="S18" s="126"/>
      <c r="T18" s="128"/>
      <c r="U18" s="127"/>
      <c r="V18" s="127"/>
      <c r="W18" s="128"/>
      <c r="X18" s="127"/>
      <c r="Y18" s="127"/>
      <c r="Z18" s="128"/>
      <c r="AA18" s="128"/>
      <c r="AB18" s="128"/>
      <c r="AC18" s="76" t="str">
        <f t="shared" si="1"/>
        <v xml:space="preserve">        </v>
      </c>
      <c r="AD18" s="106" t="s">
        <v>2718</v>
      </c>
      <c r="AE18" s="106" t="s">
        <v>2718</v>
      </c>
      <c r="AF18" s="106" t="s">
        <v>2718</v>
      </c>
      <c r="AG18" s="106"/>
      <c r="AH18" s="82" t="s">
        <v>94</v>
      </c>
      <c r="AI18" s="82" t="s">
        <v>14481</v>
      </c>
      <c r="AJ18" s="112" t="s">
        <v>3626</v>
      </c>
      <c r="AK18" s="201">
        <f>VLOOKUP(AJ18,Hoja5!$H$1:$I$46,2,FALSE)</f>
        <v>7</v>
      </c>
      <c r="AL18" s="100">
        <v>46035</v>
      </c>
      <c r="AM18" s="92">
        <v>46043</v>
      </c>
      <c r="AN18" s="101">
        <f t="shared" si="2"/>
        <v>8</v>
      </c>
      <c r="AO18" s="100">
        <v>46045</v>
      </c>
      <c r="AP18" s="101" t="s">
        <v>15</v>
      </c>
      <c r="AQ18" s="101" t="s">
        <v>14463</v>
      </c>
      <c r="AR18" s="227"/>
      <c r="AS18" s="119"/>
      <c r="AT18" s="124" t="s">
        <v>14496</v>
      </c>
      <c r="AU18" s="276" t="s">
        <v>14482</v>
      </c>
      <c r="AV18" s="82"/>
      <c r="AW18" s="102" t="str">
        <f ca="1">IF(OR(AND(TODAY()-AL18&lt;10,AV18="PQRS"),AND(TODAY()-AO18&lt;90,AV18="Persuasivo")),1,IF(AND(10&lt;=TODAY()-AL18,TODAY()-AL18&lt;15,AV18="PQRS"),2,IF(OR(AND(15&lt;=TODAY()-AL18,AV18="PQRS"),AND(90&lt;=TODAY()-AO18,AV18="Persuasivo")),3,"")))</f>
        <v/>
      </c>
      <c r="AX18" s="96" t="s">
        <v>14591</v>
      </c>
      <c r="AY18" s="239" t="str">
        <f ca="1">IF(AU18=BA18,AY18,AY18&amp;" → "&amp;TEXT(AZ18,"dd/mm/aaaa")&amp;".- "&amp;AU18)</f>
        <v>0 → 20/02/2026.- Jenifer Zapata Castro</v>
      </c>
      <c r="AZ18" s="237">
        <f ca="1">IF(AU18=BA18,AZ18,NOW())</f>
        <v>46132.476798611111</v>
      </c>
      <c r="BA18" s="242" t="str">
        <f t="shared" ca="1" si="3"/>
        <v>Jenifer Zapata Castro</v>
      </c>
      <c r="BB18" s="245">
        <f ca="1">IF(AT18=BD18,BB18,BB18&amp;" → "&amp;TEXT(BC18,"dd/mm/aaaa")&amp;".- "&amp;AT18)</f>
        <v>0</v>
      </c>
      <c r="BC18" s="247">
        <f t="shared" ca="1" si="4"/>
        <v>46183.384917939817</v>
      </c>
      <c r="BD18" s="246" t="str">
        <f t="shared" ca="1" si="5"/>
        <v>Archivado</v>
      </c>
    </row>
    <row r="19" spans="1:56" s="121" customFormat="1">
      <c r="A19" s="82" t="s">
        <v>14592</v>
      </c>
      <c r="B19" s="224">
        <v>376</v>
      </c>
      <c r="C19" s="124" t="s">
        <v>3050</v>
      </c>
      <c r="D19" s="82"/>
      <c r="E19" s="82"/>
      <c r="F19" s="82"/>
      <c r="G19" s="82"/>
      <c r="H19" s="82"/>
      <c r="I19" s="82"/>
      <c r="J19" s="82"/>
      <c r="K19" s="82"/>
      <c r="L19" s="82"/>
      <c r="M19" s="82"/>
      <c r="N19" s="76" t="str">
        <f t="shared" si="6"/>
        <v xml:space="preserve">         </v>
      </c>
      <c r="O19" s="82"/>
      <c r="P19" s="82"/>
      <c r="Q19" s="82"/>
      <c r="R19" s="82" t="s">
        <v>14593</v>
      </c>
      <c r="S19" s="126" t="s">
        <v>11350</v>
      </c>
      <c r="T19" s="127">
        <v>23</v>
      </c>
      <c r="U19" s="127"/>
      <c r="V19" s="127" t="s">
        <v>66</v>
      </c>
      <c r="W19" s="127">
        <v>1</v>
      </c>
      <c r="X19" s="127" t="s">
        <v>3426</v>
      </c>
      <c r="Y19" s="127"/>
      <c r="Z19" s="127"/>
      <c r="AA19" s="127"/>
      <c r="AB19" s="127" t="s">
        <v>14594</v>
      </c>
      <c r="AC19" s="76" t="str">
        <f t="shared" si="1"/>
        <v>cl 23 SUR 1 c    Lote C</v>
      </c>
      <c r="AD19" s="82">
        <v>32244839</v>
      </c>
      <c r="AE19" s="82">
        <v>3148465101</v>
      </c>
      <c r="AF19" s="106" t="s">
        <v>2718</v>
      </c>
      <c r="AG19" s="82"/>
      <c r="AH19" s="82" t="s">
        <v>87</v>
      </c>
      <c r="AI19" s="82" t="s">
        <v>14495</v>
      </c>
      <c r="AJ19" s="96" t="s">
        <v>363</v>
      </c>
      <c r="AK19" s="201">
        <f>VLOOKUP(AJ19,Hoja5!$H$1:$I$46,2,FALSE)</f>
        <v>13</v>
      </c>
      <c r="AL19" s="100">
        <v>46024</v>
      </c>
      <c r="AM19" s="100">
        <v>46024</v>
      </c>
      <c r="AN19" s="101">
        <f t="shared" si="2"/>
        <v>0</v>
      </c>
      <c r="AO19" s="100">
        <v>46044</v>
      </c>
      <c r="AP19" s="101" t="s">
        <v>15</v>
      </c>
      <c r="AQ19" s="101" t="s">
        <v>14463</v>
      </c>
      <c r="AR19" s="227"/>
      <c r="AS19" s="119"/>
      <c r="AT19" s="124" t="s">
        <v>14496</v>
      </c>
      <c r="AU19" s="276" t="s">
        <v>14482</v>
      </c>
      <c r="AV19" s="82"/>
      <c r="AW19" s="102" t="str">
        <f ca="1">IF(OR(AND(TODAY()-AL19&lt;10,AV19="PQRS"),AND(TODAY()-AO19&lt;90,AV19="Persuasivo")),1,IF(AND(10&lt;=TODAY()-AL19,TODAY()-AL19&lt;15,AV19="PQRS"),2,IF(OR(AND(15&lt;=TODAY()-AL19,AV19="PQRS"),AND(90&lt;=TODAY()-AO19,AV19="Persuasivo")),3,"")))</f>
        <v/>
      </c>
      <c r="AX19" s="96"/>
      <c r="AY19" s="239" t="str">
        <f ca="1">IF(AU19=BA19,AY19,AY19&amp;" → "&amp;TEXT(AZ19,"dd/mm/aaaa")&amp;".- "&amp;AU19)</f>
        <v>0 → 20/02/2026.- Jenifer Zapata Castro</v>
      </c>
      <c r="AZ19" s="237">
        <f ca="1">IF(AU19=BA19,AZ19,NOW())</f>
        <v>46132.476798611111</v>
      </c>
      <c r="BA19" s="242" t="str">
        <f t="shared" ca="1" si="3"/>
        <v>Jenifer Zapata Castro</v>
      </c>
      <c r="BB19" s="245">
        <f ca="1">IF(AT19=BD19,BB19,BB19&amp;" → "&amp;TEXT(BC19,"dd/mm/aaaa")&amp;".- "&amp;AT19)</f>
        <v>0</v>
      </c>
      <c r="BC19" s="247">
        <f t="shared" ca="1" si="4"/>
        <v>46183.384917939817</v>
      </c>
      <c r="BD19" s="246" t="str">
        <f t="shared" ca="1" si="5"/>
        <v>Archivado</v>
      </c>
    </row>
    <row r="20" spans="1:56">
      <c r="A20" s="82" t="s">
        <v>14595</v>
      </c>
      <c r="B20" s="202">
        <v>1443</v>
      </c>
      <c r="C20" s="105" t="s">
        <v>273</v>
      </c>
      <c r="D20" s="82"/>
      <c r="E20" s="106"/>
      <c r="F20" s="82"/>
      <c r="G20" s="82"/>
      <c r="H20" s="106"/>
      <c r="I20" s="82"/>
      <c r="J20" s="82"/>
      <c r="K20" s="106"/>
      <c r="L20" s="106"/>
      <c r="M20" s="106"/>
      <c r="N20" s="76" t="str">
        <f t="shared" si="6"/>
        <v xml:space="preserve">         </v>
      </c>
      <c r="O20" s="106" t="s">
        <v>2718</v>
      </c>
      <c r="P20" s="106" t="s">
        <v>2718</v>
      </c>
      <c r="Q20" s="106"/>
      <c r="R20" s="106" t="s">
        <v>14596</v>
      </c>
      <c r="S20" s="126" t="s">
        <v>80</v>
      </c>
      <c r="T20" s="128">
        <v>39</v>
      </c>
      <c r="U20" s="127" t="s">
        <v>104</v>
      </c>
      <c r="V20" s="127" t="s">
        <v>66</v>
      </c>
      <c r="W20" s="128">
        <v>28</v>
      </c>
      <c r="X20" s="127"/>
      <c r="Y20" s="127"/>
      <c r="Z20" s="128">
        <v>115</v>
      </c>
      <c r="AA20" s="128"/>
      <c r="AB20" s="128"/>
      <c r="AC20" s="76" t="str">
        <f t="shared" si="1"/>
        <v xml:space="preserve">CL 39B SUR 28   115  </v>
      </c>
      <c r="AD20" s="106">
        <v>811043027</v>
      </c>
      <c r="AE20" s="106">
        <v>3137504979</v>
      </c>
      <c r="AF20" s="106" t="s">
        <v>2718</v>
      </c>
      <c r="AG20" s="106"/>
      <c r="AH20" s="82" t="s">
        <v>94</v>
      </c>
      <c r="AI20" s="106" t="s">
        <v>14483</v>
      </c>
      <c r="AJ20" s="112" t="s">
        <v>3937</v>
      </c>
      <c r="AK20" s="201">
        <f>VLOOKUP(AJ20,Hoja5!$H$1:$I$46,2,FALSE)</f>
        <v>6</v>
      </c>
      <c r="AL20" s="100">
        <v>46036</v>
      </c>
      <c r="AM20" s="92">
        <v>46010</v>
      </c>
      <c r="AN20" s="101">
        <f t="shared" si="2"/>
        <v>-26</v>
      </c>
      <c r="AO20" s="100">
        <v>46062</v>
      </c>
      <c r="AP20" s="101" t="s">
        <v>15</v>
      </c>
      <c r="AQ20" s="101" t="s">
        <v>14463</v>
      </c>
      <c r="AR20" s="227"/>
      <c r="AS20" s="119"/>
      <c r="AT20" s="124" t="s">
        <v>14496</v>
      </c>
      <c r="AU20" s="276" t="s">
        <v>14482</v>
      </c>
      <c r="AV20" s="82"/>
      <c r="AW20" s="102" t="str">
        <f ca="1">IF(OR(AND(TODAY()-AL20&lt;10,AV20="PQRS"),AND(TODAY()-AO20&lt;90,AV20="Persuasivo")),1,IF(AND(10&lt;=TODAY()-AL20,TODAY()-AL20&lt;15,AV20="PQRS"),2,IF(OR(AND(15&lt;=TODAY()-AL20,AV20="PQRS"),AND(90&lt;=TODAY()-AO20,AV20="Persuasivo")),3,"")))</f>
        <v/>
      </c>
      <c r="AX20" s="96"/>
      <c r="AY20" s="239" t="str">
        <f ca="1">IF(AU20=BA20,AY20,AY20&amp;" → "&amp;TEXT(AZ20,"dd/mm/aaaa")&amp;".- "&amp;AU20)</f>
        <v>0 → 20/02/2026.- Jenifer Zapata Castro</v>
      </c>
      <c r="AZ20" s="237">
        <f ca="1">IF(AU20=BA20,AZ20,NOW())</f>
        <v>46132.476798611111</v>
      </c>
      <c r="BA20" s="242" t="str">
        <f t="shared" ca="1" si="3"/>
        <v>Jenifer Zapata Castro</v>
      </c>
      <c r="BB20" s="245">
        <f ca="1">IF(AT20=BD20,BB20,BB20&amp;" → "&amp;TEXT(BC20,"dd/mm/aaaa")&amp;".- "&amp;AT20)</f>
        <v>0</v>
      </c>
      <c r="BC20" s="247">
        <f t="shared" ca="1" si="4"/>
        <v>46183.384917939817</v>
      </c>
      <c r="BD20" s="246" t="str">
        <f t="shared" ca="1" si="5"/>
        <v>Archivado</v>
      </c>
    </row>
    <row r="21" spans="1:56" s="121" customFormat="1">
      <c r="A21" s="82" t="s">
        <v>14597</v>
      </c>
      <c r="B21" s="99">
        <v>1444</v>
      </c>
      <c r="C21" s="124" t="s">
        <v>14598</v>
      </c>
      <c r="D21" s="82" t="s">
        <v>80</v>
      </c>
      <c r="E21" s="106">
        <v>36</v>
      </c>
      <c r="F21" s="82" t="s">
        <v>81</v>
      </c>
      <c r="G21" s="82" t="s">
        <v>66</v>
      </c>
      <c r="H21" s="106">
        <v>27</v>
      </c>
      <c r="I21" s="82" t="s">
        <v>170</v>
      </c>
      <c r="J21" s="82"/>
      <c r="K21" s="106">
        <v>39</v>
      </c>
      <c r="L21" s="106"/>
      <c r="M21" s="106"/>
      <c r="N21" s="76" t="str">
        <f t="shared" si="6"/>
        <v xml:space="preserve">CL 36 C SUR 27 D  39  </v>
      </c>
      <c r="O21" s="106">
        <v>811010753</v>
      </c>
      <c r="P21" s="106">
        <v>2029426</v>
      </c>
      <c r="Q21" s="106"/>
      <c r="R21" s="106" t="s">
        <v>14551</v>
      </c>
      <c r="S21" s="126"/>
      <c r="T21" s="128"/>
      <c r="U21" s="127"/>
      <c r="V21" s="127"/>
      <c r="W21" s="128"/>
      <c r="X21" s="127"/>
      <c r="Y21" s="127"/>
      <c r="Z21" s="128"/>
      <c r="AA21" s="128"/>
      <c r="AB21" s="128"/>
      <c r="AC21" s="76" t="str">
        <f t="shared" si="1"/>
        <v xml:space="preserve">        </v>
      </c>
      <c r="AD21" s="106" t="s">
        <v>2718</v>
      </c>
      <c r="AE21" s="106" t="s">
        <v>2718</v>
      </c>
      <c r="AF21" s="106" t="s">
        <v>2718</v>
      </c>
      <c r="AG21" s="106"/>
      <c r="AH21" s="82" t="s">
        <v>3686</v>
      </c>
      <c r="AI21" s="106" t="s">
        <v>14451</v>
      </c>
      <c r="AJ21" s="112" t="s">
        <v>347</v>
      </c>
      <c r="AK21" s="201">
        <f>VLOOKUP(AJ21,Hoja5!$H$1:$I$46,2,FALSE)</f>
        <v>10</v>
      </c>
      <c r="AL21" s="100">
        <v>46036</v>
      </c>
      <c r="AM21" s="92">
        <v>46042</v>
      </c>
      <c r="AN21" s="101">
        <f t="shared" si="2"/>
        <v>6</v>
      </c>
      <c r="AO21" s="100">
        <v>46056</v>
      </c>
      <c r="AP21" s="101" t="s">
        <v>15</v>
      </c>
      <c r="AQ21" s="101" t="s">
        <v>14463</v>
      </c>
      <c r="AR21" s="227"/>
      <c r="AS21" s="119"/>
      <c r="AT21" s="124" t="s">
        <v>14496</v>
      </c>
      <c r="AU21" s="276" t="s">
        <v>14482</v>
      </c>
      <c r="AV21" s="82"/>
      <c r="AW21" s="102" t="str">
        <f ca="1">IF(OR(AND(TODAY()-AL21&lt;10,AV21="PQRS"),AND(TODAY()-AO21&lt;90,AV21="Persuasivo")),1,IF(AND(10&lt;=TODAY()-AL21,TODAY()-AL21&lt;15,AV21="PQRS"),2,IF(OR(AND(15&lt;=TODAY()-AL21,AV21="PQRS"),AND(90&lt;=TODAY()-AO21,AV21="Persuasivo")),3,"")))</f>
        <v/>
      </c>
      <c r="AX21" s="96" t="s">
        <v>14599</v>
      </c>
      <c r="AY21" s="239" t="str">
        <f ca="1">IF(AU21=BA21,AY21,AY21&amp;" → "&amp;TEXT(AZ21,"dd/mm/aaaa")&amp;".- "&amp;AU21)</f>
        <v>0 → 20/02/2026.- Jenifer Zapata Castro</v>
      </c>
      <c r="AZ21" s="237">
        <f ca="1">IF(AU21=BA21,AZ21,NOW())</f>
        <v>46132.476798611111</v>
      </c>
      <c r="BA21" s="242" t="str">
        <f t="shared" ca="1" si="3"/>
        <v>Jenifer Zapata Castro</v>
      </c>
      <c r="BB21" s="245" t="str">
        <f ca="1">IF(AT21=BD21,BB21,BB21&amp;" → "&amp;TEXT(BC21,"dd/mm/aaaa")&amp;".- "&amp;AT21)</f>
        <v>0 → 11/05/2026.- 62570 → 11/05/2026.- Archivado</v>
      </c>
      <c r="BC21" s="247">
        <f t="shared" ca="1" si="4"/>
        <v>46183.384917939817</v>
      </c>
      <c r="BD21" s="246" t="str">
        <f t="shared" ca="1" si="5"/>
        <v>Archivado</v>
      </c>
    </row>
    <row r="22" spans="1:56">
      <c r="A22" s="82" t="s">
        <v>14600</v>
      </c>
      <c r="B22" s="190">
        <v>1633</v>
      </c>
      <c r="C22" s="70" t="s">
        <v>231</v>
      </c>
      <c r="D22" s="82"/>
      <c r="E22" s="70"/>
      <c r="F22" s="82"/>
      <c r="G22" s="82"/>
      <c r="H22" s="106"/>
      <c r="I22" s="82"/>
      <c r="J22" s="82"/>
      <c r="K22" s="106"/>
      <c r="L22" s="106"/>
      <c r="M22" s="106"/>
      <c r="N22" s="76" t="str">
        <f t="shared" si="6"/>
        <v xml:space="preserve">         </v>
      </c>
      <c r="O22" s="106"/>
      <c r="P22" s="106"/>
      <c r="Q22" s="106"/>
      <c r="R22" s="106" t="s">
        <v>14601</v>
      </c>
      <c r="S22" s="126" t="s">
        <v>80</v>
      </c>
      <c r="T22" s="128">
        <v>40</v>
      </c>
      <c r="U22" s="127"/>
      <c r="V22" s="127" t="s">
        <v>66</v>
      </c>
      <c r="W22" s="128">
        <v>47</v>
      </c>
      <c r="X22" s="127"/>
      <c r="Y22" s="127"/>
      <c r="Z22" s="128"/>
      <c r="AA22" s="128">
        <v>5</v>
      </c>
      <c r="AB22" s="128">
        <v>501</v>
      </c>
      <c r="AC22" s="76" t="str">
        <f t="shared" si="1"/>
        <v>CL 40 SUR 47    5 501</v>
      </c>
      <c r="AD22" s="106" t="s">
        <v>2718</v>
      </c>
      <c r="AE22" s="106" t="s">
        <v>2718</v>
      </c>
      <c r="AF22" s="106" t="s">
        <v>2718</v>
      </c>
      <c r="AG22" s="106"/>
      <c r="AH22" s="82" t="s">
        <v>87</v>
      </c>
      <c r="AI22" s="106" t="s">
        <v>14460</v>
      </c>
      <c r="AJ22" s="112" t="s">
        <v>3530</v>
      </c>
      <c r="AK22" s="201">
        <f>VLOOKUP(AJ22,Hoja5!$H$1:$I$46,2,FALSE)</f>
        <v>8</v>
      </c>
      <c r="AL22" s="100">
        <v>46037</v>
      </c>
      <c r="AM22" s="92">
        <v>46039</v>
      </c>
      <c r="AN22" s="101">
        <f t="shared" si="2"/>
        <v>2</v>
      </c>
      <c r="AO22" s="100">
        <v>46056</v>
      </c>
      <c r="AP22" s="101" t="s">
        <v>15</v>
      </c>
      <c r="AQ22" s="101" t="s">
        <v>14463</v>
      </c>
      <c r="AR22" s="227"/>
      <c r="AS22" s="119"/>
      <c r="AT22" s="124" t="s">
        <v>14496</v>
      </c>
      <c r="AU22" s="276" t="s">
        <v>14482</v>
      </c>
      <c r="AV22" s="82"/>
      <c r="AW22" s="102" t="str">
        <f ca="1">IF(OR(AND(TODAY()-AL22&lt;10,AV22="PQRS"),AND(TODAY()-AO22&lt;90,AV22="Persuasivo")),1,IF(AND(10&lt;=TODAY()-AL22,TODAY()-AL22&lt;15,AV22="PQRS"),2,IF(OR(AND(15&lt;=TODAY()-AL22,AV22="PQRS"),AND(90&lt;=TODAY()-AO22,AV22="Persuasivo")),3,"")))</f>
        <v/>
      </c>
      <c r="AX22" s="96"/>
      <c r="AY22" s="239" t="str">
        <f ca="1">IF(AU22=BA22,AY22,AY22&amp;" → "&amp;TEXT(AZ22,"dd/mm/aaaa")&amp;".- "&amp;AU22)</f>
        <v>0 → 20/02/2026.- Jenifer Zapata Castro</v>
      </c>
      <c r="AZ22" s="237">
        <f ca="1">IF(AU22=BA22,AZ22,NOW())</f>
        <v>46132.476798611111</v>
      </c>
      <c r="BA22" s="242" t="str">
        <f t="shared" ca="1" si="3"/>
        <v>Jenifer Zapata Castro</v>
      </c>
      <c r="BB22" s="245">
        <f ca="1">IF(AT22=BD22,BB22,BB22&amp;" → "&amp;TEXT(BC22,"dd/mm/aaaa")&amp;".- "&amp;AT22)</f>
        <v>0</v>
      </c>
      <c r="BC22" s="247">
        <f t="shared" ca="1" si="4"/>
        <v>46183.384917939817</v>
      </c>
      <c r="BD22" s="246" t="str">
        <f t="shared" ca="1" si="5"/>
        <v>Archivado</v>
      </c>
    </row>
    <row r="23" spans="1:56">
      <c r="A23" s="82" t="s">
        <v>14602</v>
      </c>
      <c r="B23" s="188">
        <v>1538</v>
      </c>
      <c r="C23" s="143" t="s">
        <v>3050</v>
      </c>
      <c r="D23" s="131"/>
      <c r="E23" s="131"/>
      <c r="F23" s="131"/>
      <c r="G23" s="131"/>
      <c r="H23" s="131"/>
      <c r="I23" s="131"/>
      <c r="J23" s="131"/>
      <c r="K23" s="131"/>
      <c r="L23" s="131"/>
      <c r="M23" s="131"/>
      <c r="N23" s="76" t="str">
        <f t="shared" si="6"/>
        <v xml:space="preserve">         </v>
      </c>
      <c r="O23" s="131" t="s">
        <v>2718</v>
      </c>
      <c r="P23" s="131" t="s">
        <v>2718</v>
      </c>
      <c r="Q23" s="131"/>
      <c r="R23" s="131" t="s">
        <v>14603</v>
      </c>
      <c r="S23" s="140" t="s">
        <v>63</v>
      </c>
      <c r="T23" s="131">
        <v>39</v>
      </c>
      <c r="U23" s="140"/>
      <c r="V23" s="140"/>
      <c r="W23" s="131">
        <v>38</v>
      </c>
      <c r="X23" s="140" t="s">
        <v>83</v>
      </c>
      <c r="Y23" s="140" t="s">
        <v>66</v>
      </c>
      <c r="Z23" s="131"/>
      <c r="AA23" s="131"/>
      <c r="AB23" s="131"/>
      <c r="AC23" s="76" t="str">
        <f t="shared" si="1"/>
        <v xml:space="preserve">KR 39  38 A SUR   </v>
      </c>
      <c r="AD23" s="131"/>
      <c r="AE23" s="131"/>
      <c r="AF23" s="131"/>
      <c r="AG23" s="131"/>
      <c r="AH23" s="131" t="s">
        <v>101</v>
      </c>
      <c r="AI23" s="131" t="s">
        <v>14460</v>
      </c>
      <c r="AJ23" s="144" t="s">
        <v>211</v>
      </c>
      <c r="AK23" s="201">
        <f>VLOOKUP(AJ23,Hoja5!$H$1:$I$46,2,FALSE)</f>
        <v>9</v>
      </c>
      <c r="AL23" s="135">
        <v>46036</v>
      </c>
      <c r="AM23" s="100">
        <v>46037</v>
      </c>
      <c r="AN23" s="101">
        <f t="shared" si="2"/>
        <v>1</v>
      </c>
      <c r="AO23" s="100">
        <v>46056</v>
      </c>
      <c r="AP23" s="101" t="s">
        <v>15</v>
      </c>
      <c r="AQ23" s="101" t="s">
        <v>14463</v>
      </c>
      <c r="AR23" s="227"/>
      <c r="AS23" s="119"/>
      <c r="AT23" s="124" t="s">
        <v>14496</v>
      </c>
      <c r="AU23" s="276" t="s">
        <v>14482</v>
      </c>
      <c r="AV23" s="82"/>
      <c r="AW23" s="102" t="str">
        <f ca="1">IF(OR(AND(TODAY()-AL23&lt;10,AV23="PQRS"),AND(TODAY()-AO23&lt;90,AV23="Persuasivo")),1,IF(AND(10&lt;=TODAY()-AL23,TODAY()-AL23&lt;15,AV23="PQRS"),2,IF(OR(AND(15&lt;=TODAY()-AL23,AV23="PQRS"),AND(90&lt;=TODAY()-AO23,AV23="Persuasivo")),3,"")))</f>
        <v/>
      </c>
      <c r="AX23" s="96"/>
      <c r="AY23" s="239" t="str">
        <f ca="1">IF(AU23=BA23,AY23,AY23&amp;" → "&amp;TEXT(AZ23,"dd/mm/aaaa")&amp;".- "&amp;AU23)</f>
        <v>0 → 20/02/2026.- Jenifer Zapata Castro</v>
      </c>
      <c r="AZ23" s="237">
        <f ca="1">IF(AU23=BA23,AZ23,NOW())</f>
        <v>46132.476798611111</v>
      </c>
      <c r="BA23" s="242" t="str">
        <f t="shared" ca="1" si="3"/>
        <v>Jenifer Zapata Castro</v>
      </c>
      <c r="BB23" s="245">
        <f ca="1">IF(AT23=BD23,BB23,BB23&amp;" → "&amp;TEXT(BC23,"dd/mm/aaaa")&amp;".- "&amp;AT23)</f>
        <v>0</v>
      </c>
      <c r="BC23" s="247">
        <f t="shared" ca="1" si="4"/>
        <v>46183.384917939817</v>
      </c>
      <c r="BD23" s="246" t="str">
        <f t="shared" ca="1" si="5"/>
        <v>Archivado</v>
      </c>
    </row>
    <row r="24" spans="1:56" s="121" customFormat="1">
      <c r="A24" s="82" t="s">
        <v>14604</v>
      </c>
      <c r="B24" s="188">
        <v>837</v>
      </c>
      <c r="C24" s="143" t="s">
        <v>3050</v>
      </c>
      <c r="D24" s="131"/>
      <c r="E24" s="131"/>
      <c r="F24" s="131"/>
      <c r="G24" s="131"/>
      <c r="H24" s="131"/>
      <c r="I24" s="131"/>
      <c r="J24" s="131"/>
      <c r="K24" s="131"/>
      <c r="L24" s="131"/>
      <c r="M24" s="131"/>
      <c r="N24" s="76" t="str">
        <f t="shared" si="6"/>
        <v xml:space="preserve">         </v>
      </c>
      <c r="O24" s="131" t="s">
        <v>2718</v>
      </c>
      <c r="P24" s="131" t="s">
        <v>2718</v>
      </c>
      <c r="Q24" s="131"/>
      <c r="R24" s="131" t="s">
        <v>14605</v>
      </c>
      <c r="S24" s="140"/>
      <c r="T24" s="131"/>
      <c r="U24" s="140"/>
      <c r="V24" s="140"/>
      <c r="W24" s="131"/>
      <c r="X24" s="140"/>
      <c r="Y24" s="140"/>
      <c r="Z24" s="131"/>
      <c r="AA24" s="131"/>
      <c r="AB24" s="131"/>
      <c r="AC24" s="76" t="s">
        <v>14606</v>
      </c>
      <c r="AD24" s="131"/>
      <c r="AE24" s="131" t="s">
        <v>14607</v>
      </c>
      <c r="AF24" s="131"/>
      <c r="AG24" s="131"/>
      <c r="AH24" s="131" t="s">
        <v>94</v>
      </c>
      <c r="AI24" s="131" t="s">
        <v>14487</v>
      </c>
      <c r="AJ24" s="144" t="s">
        <v>419</v>
      </c>
      <c r="AK24" s="201">
        <f>VLOOKUP(AJ24,Hoja5!$H$1:$I$46,2,FALSE)</f>
        <v>10</v>
      </c>
      <c r="AL24" s="135">
        <v>46030</v>
      </c>
      <c r="AM24" s="135">
        <v>46030</v>
      </c>
      <c r="AN24" s="101">
        <f t="shared" si="2"/>
        <v>0</v>
      </c>
      <c r="AO24" s="135">
        <v>46037</v>
      </c>
      <c r="AP24" s="101" t="s">
        <v>15</v>
      </c>
      <c r="AQ24" s="101" t="s">
        <v>14463</v>
      </c>
      <c r="AR24" s="227"/>
      <c r="AS24" s="119"/>
      <c r="AT24" s="143" t="s">
        <v>14496</v>
      </c>
      <c r="AU24" s="276" t="s">
        <v>14482</v>
      </c>
      <c r="AV24" s="82"/>
      <c r="AW24" s="102" t="str">
        <f ca="1">IF(OR(AND(TODAY()-AL24&lt;10,AV24="PQRS"),AND(TODAY()-AO24&lt;90,AV24="Persuasivo")),1,IF(AND(10&lt;=TODAY()-AL24,TODAY()-AL24&lt;15,AV24="PQRS"),2,IF(OR(AND(15&lt;=TODAY()-AL24,AV24="PQRS"),AND(90&lt;=TODAY()-AO24,AV24="Persuasivo")),3,"")))</f>
        <v/>
      </c>
      <c r="AX24" s="96" t="s">
        <v>14608</v>
      </c>
      <c r="AY24" s="239" t="str">
        <f ca="1">IF(AU24=BA24,AY24,AY24&amp;" → "&amp;TEXT(AZ24,"dd/mm/aaaa")&amp;".- "&amp;AU24)</f>
        <v>0 → 20/02/2026.-  → 20/04/2026.- Jenifer Zapata Castro</v>
      </c>
      <c r="AZ24" s="237">
        <f ca="1">IF(AU24=BA24,AZ24,NOW())</f>
        <v>46132.476798611111</v>
      </c>
      <c r="BA24" s="242" t="str">
        <f t="shared" ca="1" si="3"/>
        <v>Jenifer Zapata Castro</v>
      </c>
      <c r="BB24" s="245" t="str">
        <f ca="1">IF(AT24=BD24,BB24,BB24&amp;" → "&amp;TEXT(BC24,"dd/mm/aaaa")&amp;".- "&amp;AT24)</f>
        <v>0 → 20/04/2026.- Archivado</v>
      </c>
      <c r="BC24" s="247">
        <f t="shared" ca="1" si="4"/>
        <v>46183.384917939817</v>
      </c>
      <c r="BD24" s="246" t="str">
        <f t="shared" ca="1" si="5"/>
        <v>Archivado</v>
      </c>
    </row>
    <row r="25" spans="1:56" s="121" customFormat="1">
      <c r="A25" s="82" t="s">
        <v>14609</v>
      </c>
      <c r="B25" s="99">
        <v>1124</v>
      </c>
      <c r="C25" s="124" t="s">
        <v>3050</v>
      </c>
      <c r="D25" s="82"/>
      <c r="E25" s="106"/>
      <c r="F25" s="82"/>
      <c r="G25" s="82"/>
      <c r="H25" s="106"/>
      <c r="I25" s="82"/>
      <c r="J25" s="82"/>
      <c r="K25" s="106"/>
      <c r="L25" s="106"/>
      <c r="M25" s="106"/>
      <c r="N25" s="76" t="str">
        <f t="shared" si="6"/>
        <v xml:space="preserve">         </v>
      </c>
      <c r="O25" s="106" t="s">
        <v>2718</v>
      </c>
      <c r="P25" s="106" t="s">
        <v>2718</v>
      </c>
      <c r="Q25" s="106"/>
      <c r="R25" s="106" t="s">
        <v>14610</v>
      </c>
      <c r="S25" s="126"/>
      <c r="T25" s="128"/>
      <c r="U25" s="127"/>
      <c r="V25" s="127"/>
      <c r="W25" s="128"/>
      <c r="X25" s="127"/>
      <c r="Y25" s="127"/>
      <c r="Z25" s="128"/>
      <c r="AA25" s="128"/>
      <c r="AB25" s="128"/>
      <c r="AC25" s="76" t="s">
        <v>14611</v>
      </c>
      <c r="AD25" s="106">
        <v>8358793</v>
      </c>
      <c r="AE25" s="106">
        <v>3116323580</v>
      </c>
      <c r="AF25" s="106"/>
      <c r="AG25" s="106"/>
      <c r="AH25" s="82" t="s">
        <v>125</v>
      </c>
      <c r="AI25" s="106" t="s">
        <v>14483</v>
      </c>
      <c r="AJ25" s="112" t="s">
        <v>998</v>
      </c>
      <c r="AK25" s="201">
        <f>VLOOKUP(AJ25,Hoja5!$H$1:$I$46,2,FALSE)</f>
        <v>13</v>
      </c>
      <c r="AL25" s="100">
        <v>46035</v>
      </c>
      <c r="AM25" s="92">
        <v>46031</v>
      </c>
      <c r="AN25" s="101">
        <f t="shared" si="2"/>
        <v>-4</v>
      </c>
      <c r="AO25" s="100">
        <v>46031</v>
      </c>
      <c r="AP25" s="101" t="s">
        <v>15</v>
      </c>
      <c r="AQ25" s="101" t="s">
        <v>14463</v>
      </c>
      <c r="AR25" s="227"/>
      <c r="AS25" s="119"/>
      <c r="AT25" s="124" t="s">
        <v>14496</v>
      </c>
      <c r="AU25" s="276" t="s">
        <v>14482</v>
      </c>
      <c r="AV25" s="82"/>
      <c r="AW25" s="102" t="str">
        <f ca="1">IF(OR(AND(TODAY()-AL25&lt;10,AV25="PQRS"),AND(TODAY()-AO25&lt;90,AV25="Persuasivo")),1,IF(AND(10&lt;=TODAY()-AL25,TODAY()-AL25&lt;15,AV25="PQRS"),2,IF(OR(AND(15&lt;=TODAY()-AL25,AV25="PQRS"),AND(90&lt;=TODAY()-AO25,AV25="Persuasivo")),3,"")))</f>
        <v/>
      </c>
      <c r="AX25" s="96" t="s">
        <v>14612</v>
      </c>
      <c r="AY25" s="239" t="str">
        <f ca="1">IF(AU25=BA25,AY25,AY25&amp;" → "&amp;TEXT(AZ25,"dd/mm/aaaa")&amp;".- "&amp;AU25)</f>
        <v>0 → 20/02/2026.- Jenifer Zapata Castro</v>
      </c>
      <c r="AZ25" s="237">
        <f ca="1">IF(AU25=BA25,AZ25,NOW())</f>
        <v>46132.476798611111</v>
      </c>
      <c r="BA25" s="242" t="str">
        <f t="shared" ca="1" si="3"/>
        <v>Jenifer Zapata Castro</v>
      </c>
      <c r="BB25" s="245">
        <f ca="1">IF(AT25=BD25,BB25,BB25&amp;" → "&amp;TEXT(BC25,"dd/mm/aaaa")&amp;".- "&amp;AT25)</f>
        <v>0</v>
      </c>
      <c r="BC25" s="247">
        <f t="shared" ca="1" si="4"/>
        <v>46183.384917939817</v>
      </c>
      <c r="BD25" s="246" t="str">
        <f t="shared" ca="1" si="5"/>
        <v>Archivado</v>
      </c>
    </row>
    <row r="26" spans="1:56" s="121" customFormat="1">
      <c r="A26" s="82" t="s">
        <v>14613</v>
      </c>
      <c r="B26" s="99">
        <v>1936</v>
      </c>
      <c r="C26" s="105" t="s">
        <v>273</v>
      </c>
      <c r="D26" s="82"/>
      <c r="E26" s="106"/>
      <c r="F26" s="82"/>
      <c r="G26" s="82"/>
      <c r="H26" s="106"/>
      <c r="I26" s="82"/>
      <c r="J26" s="82"/>
      <c r="K26" s="106"/>
      <c r="L26" s="106"/>
      <c r="M26" s="106"/>
      <c r="N26" s="76" t="str">
        <f t="shared" si="6"/>
        <v xml:space="preserve">         </v>
      </c>
      <c r="O26" s="106" t="s">
        <v>2718</v>
      </c>
      <c r="P26" s="106" t="s">
        <v>2718</v>
      </c>
      <c r="Q26" s="106"/>
      <c r="R26" s="106" t="s">
        <v>9467</v>
      </c>
      <c r="S26" s="126" t="s">
        <v>80</v>
      </c>
      <c r="T26" s="128">
        <v>40</v>
      </c>
      <c r="U26" s="127"/>
      <c r="V26" s="127" t="s">
        <v>66</v>
      </c>
      <c r="W26" s="128">
        <v>23</v>
      </c>
      <c r="X26" s="127" t="s">
        <v>83</v>
      </c>
      <c r="Y26" s="127"/>
      <c r="Z26" s="128">
        <v>10</v>
      </c>
      <c r="AA26" s="128"/>
      <c r="AB26" s="128"/>
      <c r="AC26" s="76" t="str">
        <f t="shared" si="1"/>
        <v xml:space="preserve">CL 40 SUR 23 A  10  </v>
      </c>
      <c r="AD26" s="106">
        <v>70552230</v>
      </c>
      <c r="AE26" s="106">
        <v>3046576141</v>
      </c>
      <c r="AF26" s="106" t="s">
        <v>2718</v>
      </c>
      <c r="AG26" s="106"/>
      <c r="AH26" s="82" t="s">
        <v>3591</v>
      </c>
      <c r="AI26" s="106" t="s">
        <v>14438</v>
      </c>
      <c r="AJ26" s="112" t="s">
        <v>191</v>
      </c>
      <c r="AK26" s="201">
        <f>VLOOKUP(AJ26,Hoja5!$H$1:$I$46,2,FALSE)</f>
        <v>11</v>
      </c>
      <c r="AL26" s="100">
        <v>46038</v>
      </c>
      <c r="AM26" s="92">
        <v>46038</v>
      </c>
      <c r="AN26" s="101">
        <f t="shared" si="2"/>
        <v>0</v>
      </c>
      <c r="AO26" s="100">
        <v>46044</v>
      </c>
      <c r="AP26" s="101" t="s">
        <v>15</v>
      </c>
      <c r="AQ26" s="101" t="s">
        <v>14463</v>
      </c>
      <c r="AR26" s="278"/>
      <c r="AS26" s="250"/>
      <c r="AT26" s="285" t="s">
        <v>14496</v>
      </c>
      <c r="AU26" s="276" t="s">
        <v>14482</v>
      </c>
      <c r="AV26" s="82"/>
      <c r="AW26" s="102" t="str">
        <f ca="1">IF(OR(AND(TODAY()-AL26&lt;10,AV26="PQRS"),AND(TODAY()-AO26&lt;90,AV26="Persuasivo")),1,IF(AND(10&lt;=TODAY()-AL26,TODAY()-AL26&lt;15,AV26="PQRS"),2,IF(OR(AND(15&lt;=TODAY()-AL26,AV26="PQRS"),AND(90&lt;=TODAY()-AO26,AV26="Persuasivo")),3,"")))</f>
        <v/>
      </c>
      <c r="AX26" s="96"/>
      <c r="AY26" s="239" t="str">
        <f ca="1">IF(AU26=BA26,AY26,AY26&amp;" → "&amp;TEXT(AZ26,"dd/mm/aaaa")&amp;".- "&amp;AU26)</f>
        <v>0 → 20/02/2026.- Jenifer Zapata Castro</v>
      </c>
      <c r="AZ26" s="237">
        <f ca="1">IF(AU26=BA26,AZ26,NOW())</f>
        <v>46132.476798611111</v>
      </c>
      <c r="BA26" s="242" t="str">
        <f t="shared" ca="1" si="3"/>
        <v>Jenifer Zapata Castro</v>
      </c>
      <c r="BB26" s="245">
        <f ca="1">IF(AT26=BD26,BB26,BB26&amp;" → "&amp;TEXT(BC26,"dd/mm/aaaa")&amp;".- "&amp;AT26)</f>
        <v>0</v>
      </c>
      <c r="BC26" s="247">
        <f t="shared" ca="1" si="4"/>
        <v>46183.384917939817</v>
      </c>
      <c r="BD26" s="246" t="str">
        <f t="shared" ca="1" si="5"/>
        <v>Archivado</v>
      </c>
    </row>
    <row r="27" spans="1:56" s="121" customFormat="1">
      <c r="A27" s="82" t="s">
        <v>14614</v>
      </c>
      <c r="B27" s="99">
        <v>1930</v>
      </c>
      <c r="C27" s="124" t="s">
        <v>273</v>
      </c>
      <c r="D27" s="82"/>
      <c r="E27" s="106"/>
      <c r="F27" s="82"/>
      <c r="G27" s="82"/>
      <c r="H27" s="106"/>
      <c r="I27" s="82"/>
      <c r="J27" s="82"/>
      <c r="K27" s="106"/>
      <c r="L27" s="106"/>
      <c r="M27" s="106"/>
      <c r="N27" s="76" t="str">
        <f t="shared" si="6"/>
        <v xml:space="preserve">         </v>
      </c>
      <c r="O27" s="106" t="s">
        <v>2718</v>
      </c>
      <c r="P27" s="226" t="s">
        <v>2718</v>
      </c>
      <c r="Q27" s="70"/>
      <c r="R27" s="106" t="s">
        <v>14615</v>
      </c>
      <c r="S27" s="126" t="s">
        <v>80</v>
      </c>
      <c r="T27" s="128">
        <v>39</v>
      </c>
      <c r="U27" s="127"/>
      <c r="V27" s="127" t="s">
        <v>66</v>
      </c>
      <c r="W27" s="128">
        <v>45</v>
      </c>
      <c r="X27" s="127" t="s">
        <v>104</v>
      </c>
      <c r="Y27" s="127"/>
      <c r="Z27" s="128">
        <v>24</v>
      </c>
      <c r="AA27" s="128"/>
      <c r="AB27" s="128"/>
      <c r="AC27" s="76" t="str">
        <f t="shared" si="1"/>
        <v xml:space="preserve">CL 39 SUR 45 B  24  </v>
      </c>
      <c r="AD27" s="106" t="s">
        <v>2718</v>
      </c>
      <c r="AE27" s="106">
        <v>3012020651</v>
      </c>
      <c r="AF27" s="106" t="s">
        <v>2718</v>
      </c>
      <c r="AG27" s="106"/>
      <c r="AH27" s="82" t="s">
        <v>87</v>
      </c>
      <c r="AI27" s="106" t="s">
        <v>14491</v>
      </c>
      <c r="AJ27" s="112" t="s">
        <v>3530</v>
      </c>
      <c r="AK27" s="201">
        <f>VLOOKUP(AJ27,Hoja5!$H$1:$I$46,2,FALSE)</f>
        <v>8</v>
      </c>
      <c r="AL27" s="100">
        <v>46038</v>
      </c>
      <c r="AM27" s="92">
        <v>46037</v>
      </c>
      <c r="AN27" s="101">
        <f t="shared" si="2"/>
        <v>-1</v>
      </c>
      <c r="AO27" s="100">
        <v>46045</v>
      </c>
      <c r="AP27" s="101" t="s">
        <v>15</v>
      </c>
      <c r="AQ27" s="101" t="s">
        <v>14463</v>
      </c>
      <c r="AR27" s="227"/>
      <c r="AS27" s="119"/>
      <c r="AT27" s="124" t="s">
        <v>14496</v>
      </c>
      <c r="AU27" s="276" t="s">
        <v>14482</v>
      </c>
      <c r="AV27" s="82"/>
      <c r="AW27" s="102" t="str">
        <f ca="1">IF(OR(AND(TODAY()-AL27&lt;10,AV27="PQRS"),AND(TODAY()-AO27&lt;90,AV27="Persuasivo")),1,IF(AND(10&lt;=TODAY()-AL27,TODAY()-AL27&lt;15,AV27="PQRS"),2,IF(OR(AND(15&lt;=TODAY()-AL27,AV27="PQRS"),AND(90&lt;=TODAY()-AO27,AV27="Persuasivo")),3,"")))</f>
        <v/>
      </c>
      <c r="AX27" s="96"/>
      <c r="AY27" s="239" t="str">
        <f ca="1">IF(AU27=BA27,AY27,AY27&amp;" → "&amp;TEXT(AZ27,"dd/mm/aaaa")&amp;".- "&amp;AU27)</f>
        <v>0 → 20/02/2026.- Jenifer Zapata Castro</v>
      </c>
      <c r="AZ27" s="237">
        <f ca="1">IF(AU27=BA27,AZ27,NOW())</f>
        <v>46132.476798611111</v>
      </c>
      <c r="BA27" s="242" t="str">
        <f t="shared" ca="1" si="3"/>
        <v>Jenifer Zapata Castro</v>
      </c>
      <c r="BB27" s="245">
        <f ca="1">IF(AT27=BD27,BB27,BB27&amp;" → "&amp;TEXT(BC27,"dd/mm/aaaa")&amp;".- "&amp;AT27)</f>
        <v>0</v>
      </c>
      <c r="BC27" s="247">
        <f t="shared" ca="1" si="4"/>
        <v>46183.384917939817</v>
      </c>
      <c r="BD27" s="246" t="str">
        <f t="shared" ca="1" si="5"/>
        <v>Archivado</v>
      </c>
    </row>
    <row r="28" spans="1:56" s="121" customFormat="1">
      <c r="A28" s="82" t="s">
        <v>14616</v>
      </c>
      <c r="B28" s="99"/>
      <c r="C28" s="124" t="s">
        <v>14617</v>
      </c>
      <c r="D28" s="82"/>
      <c r="E28" s="106"/>
      <c r="F28" s="82"/>
      <c r="G28" s="82"/>
      <c r="H28" s="106"/>
      <c r="I28" s="82"/>
      <c r="J28" s="82"/>
      <c r="K28" s="106"/>
      <c r="L28" s="106"/>
      <c r="M28" s="106"/>
      <c r="N28" s="76" t="str">
        <f t="shared" si="6"/>
        <v xml:space="preserve">         </v>
      </c>
      <c r="O28" s="106" t="s">
        <v>2718</v>
      </c>
      <c r="P28" s="106" t="s">
        <v>2718</v>
      </c>
      <c r="Q28" s="106"/>
      <c r="R28" s="106" t="s">
        <v>14617</v>
      </c>
      <c r="S28" s="126" t="s">
        <v>63</v>
      </c>
      <c r="T28" s="128">
        <v>27</v>
      </c>
      <c r="U28" s="127"/>
      <c r="V28" s="127"/>
      <c r="W28" s="128">
        <v>36</v>
      </c>
      <c r="X28" s="127"/>
      <c r="Y28" s="127" t="s">
        <v>66</v>
      </c>
      <c r="Z28" s="128">
        <v>60</v>
      </c>
      <c r="AA28" s="128"/>
      <c r="AB28" s="128"/>
      <c r="AC28" s="76" t="str">
        <f t="shared" si="1"/>
        <v xml:space="preserve">KR 27  36  SUR 60  </v>
      </c>
      <c r="AD28" s="106" t="s">
        <v>2718</v>
      </c>
      <c r="AE28" s="106">
        <v>3105726640</v>
      </c>
      <c r="AF28" s="106" t="s">
        <v>2718</v>
      </c>
      <c r="AG28" s="106"/>
      <c r="AH28" s="82" t="s">
        <v>125</v>
      </c>
      <c r="AI28" s="106" t="s">
        <v>14464</v>
      </c>
      <c r="AJ28" s="112" t="s">
        <v>397</v>
      </c>
      <c r="AK28" s="201">
        <f>VLOOKUP(AJ28,Hoja5!$H$1:$I$46,2,FALSE)</f>
        <v>5</v>
      </c>
      <c r="AL28" s="110">
        <v>45992</v>
      </c>
      <c r="AM28" s="92">
        <v>45992</v>
      </c>
      <c r="AN28" s="101">
        <f t="shared" si="2"/>
        <v>0</v>
      </c>
      <c r="AO28" s="100">
        <v>46045</v>
      </c>
      <c r="AP28" s="101" t="s">
        <v>15</v>
      </c>
      <c r="AQ28" s="101" t="s">
        <v>14463</v>
      </c>
      <c r="AR28" s="227"/>
      <c r="AS28" s="119"/>
      <c r="AT28" s="124" t="s">
        <v>14496</v>
      </c>
      <c r="AU28" s="276" t="s">
        <v>14482</v>
      </c>
      <c r="AV28" s="82"/>
      <c r="AW28" s="102" t="str">
        <f ca="1">IF(OR(AND(TODAY()-AL28&lt;10,AV28="PQRS"),AND(TODAY()-AO28&lt;90,AV28="Persuasivo")),1,IF(AND(10&lt;=TODAY()-AL28,TODAY()-AL28&lt;15,AV28="PQRS"),2,IF(OR(AND(15&lt;=TODAY()-AL28,AV28="PQRS"),AND(90&lt;=TODAY()-AO28,AV28="Persuasivo")),3,"")))</f>
        <v/>
      </c>
      <c r="AX28" s="96"/>
      <c r="AY28" s="239" t="str">
        <f ca="1">IF(AU28=BA28,AY28,AY28&amp;" → "&amp;TEXT(AZ28,"dd/mm/aaaa")&amp;".- "&amp;AU28)</f>
        <v>0 → 20/02/2026.- Jenifer Zapata Castro</v>
      </c>
      <c r="AZ28" s="237">
        <f ca="1">IF(AU28=BA28,AZ28,NOW())</f>
        <v>46132.476798611111</v>
      </c>
      <c r="BA28" s="242" t="str">
        <f t="shared" ca="1" si="3"/>
        <v>Jenifer Zapata Castro</v>
      </c>
      <c r="BB28" s="245">
        <f ca="1">IF(AT28=BD28,BB28,BB28&amp;" → "&amp;TEXT(BC28,"dd/mm/aaaa")&amp;".- "&amp;AT28)</f>
        <v>0</v>
      </c>
      <c r="BC28" s="247">
        <f t="shared" ca="1" si="4"/>
        <v>46183.384917939817</v>
      </c>
      <c r="BD28" s="246" t="str">
        <f t="shared" ca="1" si="5"/>
        <v>Archivado</v>
      </c>
    </row>
    <row r="29" spans="1:56" s="121" customFormat="1">
      <c r="A29" s="82" t="s">
        <v>14618</v>
      </c>
      <c r="B29" s="99">
        <v>1928</v>
      </c>
      <c r="C29" s="124" t="s">
        <v>3050</v>
      </c>
      <c r="D29" s="82"/>
      <c r="E29" s="106"/>
      <c r="F29" s="82"/>
      <c r="G29" s="82"/>
      <c r="H29" s="106"/>
      <c r="I29" s="82"/>
      <c r="J29" s="82"/>
      <c r="K29" s="106"/>
      <c r="L29" s="106"/>
      <c r="M29" s="106"/>
      <c r="N29" s="76" t="str">
        <f t="shared" si="6"/>
        <v xml:space="preserve">         </v>
      </c>
      <c r="O29" s="106" t="s">
        <v>2718</v>
      </c>
      <c r="P29" s="106" t="s">
        <v>2718</v>
      </c>
      <c r="Q29" s="106"/>
      <c r="R29" s="106" t="s">
        <v>14578</v>
      </c>
      <c r="S29" s="126" t="s">
        <v>80</v>
      </c>
      <c r="T29" s="128">
        <v>36</v>
      </c>
      <c r="U29" s="127" t="s">
        <v>170</v>
      </c>
      <c r="V29" s="127" t="s">
        <v>66</v>
      </c>
      <c r="W29" s="128">
        <v>23</v>
      </c>
      <c r="X29" s="127"/>
      <c r="Y29" s="127"/>
      <c r="Z29" s="128">
        <v>7</v>
      </c>
      <c r="AA29" s="128"/>
      <c r="AB29" s="128">
        <v>102</v>
      </c>
      <c r="AC29" s="76" t="str">
        <f t="shared" si="1"/>
        <v>CL 36D SUR 23   7  102</v>
      </c>
      <c r="AD29" s="106" t="s">
        <v>2718</v>
      </c>
      <c r="AE29" s="106">
        <v>3107479269</v>
      </c>
      <c r="AF29" s="106" t="s">
        <v>2718</v>
      </c>
      <c r="AG29" s="106"/>
      <c r="AH29" s="95" t="s">
        <v>3686</v>
      </c>
      <c r="AI29" s="225" t="s">
        <v>14451</v>
      </c>
      <c r="AJ29" s="170" t="s">
        <v>347</v>
      </c>
      <c r="AK29" s="203">
        <f>VLOOKUP(AJ29,Hoja5!$H$1:$I$46,2,FALSE)</f>
        <v>10</v>
      </c>
      <c r="AL29" s="204">
        <v>46035</v>
      </c>
      <c r="AM29" s="92">
        <v>46035</v>
      </c>
      <c r="AN29" s="101">
        <f t="shared" si="2"/>
        <v>0</v>
      </c>
      <c r="AO29" s="92">
        <v>46035</v>
      </c>
      <c r="AP29" s="101" t="s">
        <v>202</v>
      </c>
      <c r="AQ29" s="101" t="s">
        <v>14459</v>
      </c>
      <c r="AR29" s="227"/>
      <c r="AS29" s="119"/>
      <c r="AT29" s="124" t="s">
        <v>195</v>
      </c>
      <c r="AU29" s="94" t="s">
        <v>14456</v>
      </c>
      <c r="AV29" s="82"/>
      <c r="AW29" s="102" t="str">
        <f ca="1">IF(OR(AND(TODAY()-AL29&lt;10,AV29="PQRS"),AND(TODAY()-AO29&lt;90,AV29="Persuasivo")),1,IF(AND(10&lt;=TODAY()-AL29,TODAY()-AL29&lt;15,AV29="PQRS"),2,IF(OR(AND(15&lt;=TODAY()-AL29,AV29="PQRS"),AND(90&lt;=TODAY()-AO29,AV29="Persuasivo")),3,"")))</f>
        <v/>
      </c>
      <c r="AX29" s="96"/>
      <c r="AY29" s="239" t="str">
        <f ca="1">IF(AU29=BA29,AY29,AY29&amp;" → "&amp;TEXT(AZ29,"dd/mm/aaaa")&amp;".- "&amp;AU29)</f>
        <v>0 → 20/02/2026.- Julian Guzman Agudelo → 25/03/2026.- Laura Bautista Barroso</v>
      </c>
      <c r="AZ29" s="237">
        <f ca="1">IF(AU29=BA29,AZ29,NOW())</f>
        <v>46118.662784837965</v>
      </c>
      <c r="BA29" s="242" t="str">
        <f t="shared" ca="1" si="3"/>
        <v>Laura Bautista Barroso</v>
      </c>
      <c r="BB29" s="245">
        <f ca="1">IF(AT29=BD29,BB29,BB29&amp;" → "&amp;TEXT(BC29,"dd/mm/aaaa")&amp;".- "&amp;AT29)</f>
        <v>0</v>
      </c>
      <c r="BC29" s="247">
        <f t="shared" ca="1" si="4"/>
        <v>46183.384917939817</v>
      </c>
      <c r="BD29" s="246" t="str">
        <f t="shared" ca="1" si="5"/>
        <v>Verificación</v>
      </c>
    </row>
    <row r="30" spans="1:56" s="121" customFormat="1">
      <c r="A30" s="82" t="s">
        <v>14619</v>
      </c>
      <c r="B30" s="99">
        <v>2111</v>
      </c>
      <c r="C30" s="124" t="s">
        <v>14620</v>
      </c>
      <c r="D30" s="82"/>
      <c r="E30" s="106"/>
      <c r="F30" s="82"/>
      <c r="G30" s="82"/>
      <c r="H30" s="106"/>
      <c r="I30" s="82"/>
      <c r="J30" s="82"/>
      <c r="K30" s="106"/>
      <c r="L30" s="106"/>
      <c r="M30" s="106"/>
      <c r="N30" s="76" t="str">
        <f t="shared" si="6"/>
        <v xml:space="preserve">         </v>
      </c>
      <c r="O30" s="106" t="s">
        <v>2718</v>
      </c>
      <c r="P30" s="106" t="s">
        <v>2718</v>
      </c>
      <c r="Q30" s="106"/>
      <c r="R30" s="106" t="s">
        <v>14551</v>
      </c>
      <c r="S30" s="126"/>
      <c r="T30" s="128"/>
      <c r="U30" s="127"/>
      <c r="V30" s="127"/>
      <c r="W30" s="128"/>
      <c r="X30" s="127"/>
      <c r="Y30" s="127"/>
      <c r="Z30" s="128"/>
      <c r="AA30" s="128"/>
      <c r="AB30" s="128"/>
      <c r="AC30" s="76" t="s">
        <v>14621</v>
      </c>
      <c r="AD30" s="106" t="s">
        <v>2718</v>
      </c>
      <c r="AE30" s="106" t="s">
        <v>2718</v>
      </c>
      <c r="AF30" s="112" t="s">
        <v>2718</v>
      </c>
      <c r="AG30" s="112"/>
      <c r="AH30" s="114" t="s">
        <v>3591</v>
      </c>
      <c r="AI30" s="205" t="s">
        <v>14438</v>
      </c>
      <c r="AJ30" s="171" t="s">
        <v>91</v>
      </c>
      <c r="AK30" s="206">
        <f>VLOOKUP(AJ30,Hoja5!$H$1:$I$46,2,FALSE)</f>
        <v>12</v>
      </c>
      <c r="AL30" s="135">
        <v>46041</v>
      </c>
      <c r="AM30" s="160">
        <v>46149</v>
      </c>
      <c r="AN30" s="101">
        <f t="shared" si="2"/>
        <v>108</v>
      </c>
      <c r="AO30" s="100">
        <v>46149</v>
      </c>
      <c r="AP30" s="101" t="s">
        <v>202</v>
      </c>
      <c r="AQ30" s="101" t="s">
        <v>14456</v>
      </c>
      <c r="AR30" s="227"/>
      <c r="AS30" s="119"/>
      <c r="AT30" s="124" t="s">
        <v>15</v>
      </c>
      <c r="AU30" s="94" t="s">
        <v>14463</v>
      </c>
      <c r="AV30" s="82"/>
      <c r="AW30" s="102" t="str">
        <f ca="1">IF(OR(AND(TODAY()-AL30&lt;10,AV30="PQRS"),AND(TODAY()-AO30&lt;90,AV30="Persuasivo")),1,IF(AND(10&lt;=TODAY()-AL30,TODAY()-AL30&lt;15,AV30="PQRS"),2,IF(OR(AND(15&lt;=TODAY()-AL30,AV30="PQRS"),AND(90&lt;=TODAY()-AO30,AV30="Persuasivo")),3,"")))</f>
        <v/>
      </c>
      <c r="AX30" s="96"/>
      <c r="AY30" s="239" t="str">
        <f ca="1">IF(AU30=BA30,AY30,AY30&amp;" → "&amp;TEXT(AZ30,"dd/mm/aaaa")&amp;".- "&amp;AU30)</f>
        <v>0 → 20/02/2026.- Juan Carlos Sánchez Vargas</v>
      </c>
      <c r="AZ30" s="237">
        <f ca="1">IF(AU30=BA30,AZ30,NOW())</f>
        <v>46163.392108796295</v>
      </c>
      <c r="BA30" s="242" t="str">
        <f t="shared" ca="1" si="3"/>
        <v>Juan Carlos Sánchez Vargas</v>
      </c>
      <c r="BB30" s="245" t="str">
        <f ca="1">IF(AT30=BD30,BB30,BB30&amp;" → "&amp;TEXT(BC30,"dd/mm/aaaa")&amp;".- "&amp;AT30)</f>
        <v>0 → 21/05/2026.- Auto de archivo</v>
      </c>
      <c r="BC30" s="247">
        <f t="shared" ca="1" si="4"/>
        <v>46183.384917939817</v>
      </c>
      <c r="BD30" s="246" t="str">
        <f t="shared" ca="1" si="5"/>
        <v>Auto de archivo</v>
      </c>
    </row>
    <row r="31" spans="1:56">
      <c r="A31" s="82" t="s">
        <v>14622</v>
      </c>
      <c r="B31" s="228" t="s">
        <v>14623</v>
      </c>
      <c r="C31" s="124" t="s">
        <v>14624</v>
      </c>
      <c r="D31" s="82"/>
      <c r="E31" s="106"/>
      <c r="F31" s="82"/>
      <c r="G31" s="82"/>
      <c r="H31" s="106"/>
      <c r="I31" s="82"/>
      <c r="J31" s="82"/>
      <c r="K31" s="106"/>
      <c r="L31" s="106"/>
      <c r="M31" s="106"/>
      <c r="N31" s="76"/>
      <c r="O31" s="106" t="s">
        <v>2718</v>
      </c>
      <c r="P31" s="106" t="s">
        <v>2718</v>
      </c>
      <c r="Q31" s="106"/>
      <c r="R31" s="106" t="s">
        <v>14625</v>
      </c>
      <c r="S31" s="126" t="s">
        <v>63</v>
      </c>
      <c r="T31" s="128">
        <v>27</v>
      </c>
      <c r="U31" s="127"/>
      <c r="V31" s="127"/>
      <c r="W31" s="128">
        <v>34</v>
      </c>
      <c r="X31" s="127" t="s">
        <v>136</v>
      </c>
      <c r="Y31" s="127" t="s">
        <v>66</v>
      </c>
      <c r="Z31" s="128">
        <v>52</v>
      </c>
      <c r="AA31" s="128"/>
      <c r="AB31" s="128"/>
      <c r="AC31" s="76" t="str">
        <f t="shared" si="1"/>
        <v xml:space="preserve">KR 27  34 DD SUR 52  </v>
      </c>
      <c r="AD31" s="106">
        <v>1035862843</v>
      </c>
      <c r="AE31" s="106">
        <v>3023889718</v>
      </c>
      <c r="AF31" s="106" t="s">
        <v>2718</v>
      </c>
      <c r="AG31" s="106"/>
      <c r="AH31" s="82" t="s">
        <v>125</v>
      </c>
      <c r="AI31" s="150" t="s">
        <v>14464</v>
      </c>
      <c r="AJ31" s="172" t="s">
        <v>397</v>
      </c>
      <c r="AK31" s="200">
        <f>VLOOKUP(AJ31,Hoja5!$H$1:$I$46,2,FALSE)</f>
        <v>5</v>
      </c>
      <c r="AL31" s="110">
        <v>46041</v>
      </c>
      <c r="AM31" s="110"/>
      <c r="AN31" s="101">
        <f t="shared" si="2"/>
        <v>-46041</v>
      </c>
      <c r="AO31" s="110"/>
      <c r="AP31" s="101"/>
      <c r="AQ31" s="101"/>
      <c r="AR31" s="227"/>
      <c r="AS31" s="119" t="s">
        <v>14432</v>
      </c>
      <c r="AT31" s="124" t="s">
        <v>1735</v>
      </c>
      <c r="AU31" s="101" t="s">
        <v>14432</v>
      </c>
      <c r="AV31" s="82"/>
      <c r="AW31" s="102" t="str">
        <f ca="1">IF(OR(AND(TODAY()-AL31&lt;10,AV31="PQRS"),AND(TODAY()-AO31&lt;90,AV31="Persuasivo")),1,IF(AND(10&lt;=TODAY()-AL31,TODAY()-AL31&lt;15,AV31="PQRS"),2,IF(OR(AND(15&lt;=TODAY()-AL31,AV31="PQRS"),AND(90&lt;=TODAY()-AO31,AV31="Persuasivo")),3,"")))</f>
        <v/>
      </c>
      <c r="AX31" s="96"/>
      <c r="AY31" s="239" t="str">
        <f ca="1">IF(AU31=BA31,AY31,AY31&amp;" → "&amp;TEXT(AZ31,"dd/mm/aaaa")&amp;".- "&amp;AU31)</f>
        <v>0 → 20/02/2026.- Juanita Aristizabal Chavarriaga → 04/03/2026.- Alexandra Uribe Alzate</v>
      </c>
      <c r="AZ31" s="237">
        <f ca="1">IF(AU31=BA31,AZ31,NOW())</f>
        <v>46148.570440162039</v>
      </c>
      <c r="BA31" s="242" t="str">
        <f t="shared" ca="1" si="3"/>
        <v>Alexandra Uribe Alzate</v>
      </c>
      <c r="BB31" s="245">
        <f ca="1">IF(AT31=BD31,BB31,BB31&amp;" → "&amp;TEXT(BC31,"dd/mm/aaaa")&amp;".- "&amp;AT31)</f>
        <v>0</v>
      </c>
      <c r="BC31" s="247">
        <f t="shared" ca="1" si="4"/>
        <v>46183.384917939817</v>
      </c>
      <c r="BD31" s="246" t="str">
        <f t="shared" ca="1" si="5"/>
        <v xml:space="preserve">Auto de inicio </v>
      </c>
    </row>
    <row r="32" spans="1:56">
      <c r="A32" s="82" t="s">
        <v>14626</v>
      </c>
      <c r="B32" s="99">
        <v>2266</v>
      </c>
      <c r="C32" s="105" t="s">
        <v>273</v>
      </c>
      <c r="D32" s="82"/>
      <c r="E32" s="106"/>
      <c r="F32" s="82"/>
      <c r="G32" s="82"/>
      <c r="H32" s="106"/>
      <c r="I32" s="82"/>
      <c r="J32" s="82"/>
      <c r="K32" s="106"/>
      <c r="L32" s="106"/>
      <c r="M32" s="106"/>
      <c r="N32" s="76" t="str">
        <f t="shared" ref="N32:N70" si="7">CONCATENATE(D32," ",E32," ",F32," ",G32," ",H32," ",I32, " ",J32, " ",K32," ",L32," ",M32)</f>
        <v xml:space="preserve">         </v>
      </c>
      <c r="O32" s="106" t="s">
        <v>2718</v>
      </c>
      <c r="P32" s="106" t="s">
        <v>2718</v>
      </c>
      <c r="Q32" s="106"/>
      <c r="R32" s="106" t="s">
        <v>14627</v>
      </c>
      <c r="S32" s="126" t="s">
        <v>63</v>
      </c>
      <c r="T32" s="128">
        <v>37</v>
      </c>
      <c r="U32" s="127"/>
      <c r="V32" s="127"/>
      <c r="W32" s="128">
        <v>39</v>
      </c>
      <c r="X32" s="127"/>
      <c r="Y32" s="127" t="s">
        <v>66</v>
      </c>
      <c r="Z32" s="128">
        <v>15</v>
      </c>
      <c r="AA32" s="128"/>
      <c r="AB32" s="128"/>
      <c r="AC32" s="76" t="str">
        <f t="shared" si="1"/>
        <v xml:space="preserve">KR 37  39  SUR 15  </v>
      </c>
      <c r="AD32" s="106" t="s">
        <v>2718</v>
      </c>
      <c r="AE32" s="106" t="s">
        <v>2718</v>
      </c>
      <c r="AF32" s="106" t="s">
        <v>2718</v>
      </c>
      <c r="AG32" s="106"/>
      <c r="AH32" s="82" t="s">
        <v>94</v>
      </c>
      <c r="AI32" s="106" t="s">
        <v>14487</v>
      </c>
      <c r="AJ32" s="112" t="s">
        <v>211</v>
      </c>
      <c r="AK32" s="201">
        <f>VLOOKUP(AJ32,Hoja5!$H$1:$I$46,2,FALSE)</f>
        <v>9</v>
      </c>
      <c r="AL32" s="110">
        <v>46041</v>
      </c>
      <c r="AM32" s="92">
        <v>46041</v>
      </c>
      <c r="AN32" s="101">
        <f t="shared" si="2"/>
        <v>0</v>
      </c>
      <c r="AO32" s="100">
        <v>46044</v>
      </c>
      <c r="AP32" s="101" t="s">
        <v>15</v>
      </c>
      <c r="AQ32" s="101" t="s">
        <v>14463</v>
      </c>
      <c r="AR32" s="278"/>
      <c r="AS32" s="250"/>
      <c r="AT32" s="285" t="s">
        <v>14496</v>
      </c>
      <c r="AU32" s="276" t="s">
        <v>14482</v>
      </c>
      <c r="AV32" s="82"/>
      <c r="AW32" s="102" t="str">
        <f ca="1">IF(OR(AND(TODAY()-AL32&lt;10,AV32="PQRS"),AND(TODAY()-AO32&lt;90,AV32="Persuasivo")),1,IF(AND(10&lt;=TODAY()-AL32,TODAY()-AL32&lt;15,AV32="PQRS"),2,IF(OR(AND(15&lt;=TODAY()-AL32,AV32="PQRS"),AND(90&lt;=TODAY()-AO32,AV32="Persuasivo")),3,"")))</f>
        <v/>
      </c>
      <c r="AX32" s="96"/>
      <c r="AY32" s="239" t="str">
        <f ca="1">IF(AU32=BA32,AY32,AY32&amp;" → "&amp;TEXT(AZ32,"dd/mm/aaaa")&amp;".- "&amp;AU32)</f>
        <v>0 → 20/02/2026.- Jenifer Zapata Castro</v>
      </c>
      <c r="AZ32" s="237">
        <f ca="1">IF(AU32=BA32,AZ32,NOW())</f>
        <v>46132.476798611111</v>
      </c>
      <c r="BA32" s="242" t="str">
        <f t="shared" ca="1" si="3"/>
        <v>Jenifer Zapata Castro</v>
      </c>
      <c r="BB32" s="245">
        <f ca="1">IF(AT32=BD32,BB32,BB32&amp;" → "&amp;TEXT(BC32,"dd/mm/aaaa")&amp;".- "&amp;AT32)</f>
        <v>0</v>
      </c>
      <c r="BC32" s="247">
        <f t="shared" ca="1" si="4"/>
        <v>46183.384917939817</v>
      </c>
      <c r="BD32" s="246" t="str">
        <f t="shared" ca="1" si="5"/>
        <v>Archivado</v>
      </c>
    </row>
    <row r="33" spans="1:56" s="121" customFormat="1">
      <c r="A33" s="82" t="s">
        <v>14628</v>
      </c>
      <c r="B33" s="99">
        <v>2267</v>
      </c>
      <c r="C33" s="124" t="s">
        <v>273</v>
      </c>
      <c r="D33" s="82"/>
      <c r="E33" s="106"/>
      <c r="F33" s="82"/>
      <c r="G33" s="82"/>
      <c r="H33" s="106"/>
      <c r="I33" s="82"/>
      <c r="J33" s="82"/>
      <c r="K33" s="106"/>
      <c r="L33" s="106"/>
      <c r="M33" s="106"/>
      <c r="N33" s="76" t="str">
        <f t="shared" si="7"/>
        <v xml:space="preserve">         </v>
      </c>
      <c r="O33" s="106" t="s">
        <v>2718</v>
      </c>
      <c r="P33" s="106" t="s">
        <v>2718</v>
      </c>
      <c r="Q33" s="106"/>
      <c r="R33" s="106" t="s">
        <v>14629</v>
      </c>
      <c r="S33" s="126" t="s">
        <v>80</v>
      </c>
      <c r="T33" s="128">
        <v>48</v>
      </c>
      <c r="U33" s="127"/>
      <c r="V33" s="127" t="s">
        <v>66</v>
      </c>
      <c r="W33" s="128">
        <v>39</v>
      </c>
      <c r="X33" s="127" t="s">
        <v>104</v>
      </c>
      <c r="Y33" s="127"/>
      <c r="Z33" s="128">
        <v>27</v>
      </c>
      <c r="AA33" s="128"/>
      <c r="AB33" s="128"/>
      <c r="AC33" s="76" t="str">
        <f t="shared" si="1"/>
        <v xml:space="preserve">CL 48 SUR 39 B  27  </v>
      </c>
      <c r="AD33" s="106" t="s">
        <v>2718</v>
      </c>
      <c r="AE33" s="106" t="s">
        <v>2718</v>
      </c>
      <c r="AF33" s="106" t="s">
        <v>2718</v>
      </c>
      <c r="AG33" s="106"/>
      <c r="AH33" s="82" t="s">
        <v>172</v>
      </c>
      <c r="AI33" s="106" t="s">
        <v>14460</v>
      </c>
      <c r="AJ33" s="112" t="s">
        <v>3626</v>
      </c>
      <c r="AK33" s="201">
        <f>VLOOKUP(AJ33,Hoja5!$H$1:$I$46,2,FALSE)</f>
        <v>7</v>
      </c>
      <c r="AL33" s="110">
        <v>46041</v>
      </c>
      <c r="AM33" s="92">
        <v>46043</v>
      </c>
      <c r="AN33" s="101">
        <f t="shared" si="2"/>
        <v>2</v>
      </c>
      <c r="AO33" s="100">
        <v>46065</v>
      </c>
      <c r="AP33" s="101" t="s">
        <v>15</v>
      </c>
      <c r="AQ33" s="101" t="s">
        <v>14463</v>
      </c>
      <c r="AR33" s="227"/>
      <c r="AS33" s="119"/>
      <c r="AT33" s="124" t="s">
        <v>14496</v>
      </c>
      <c r="AU33" s="276" t="s">
        <v>14482</v>
      </c>
      <c r="AV33" s="82"/>
      <c r="AW33" s="102" t="str">
        <f ca="1">IF(OR(AND(TODAY()-AL33&lt;10,AV33="PQRS"),AND(TODAY()-AO33&lt;90,AV33="Persuasivo")),1,IF(AND(10&lt;=TODAY()-AL33,TODAY()-AL33&lt;15,AV33="PQRS"),2,IF(OR(AND(15&lt;=TODAY()-AL33,AV33="PQRS"),AND(90&lt;=TODAY()-AO33,AV33="Persuasivo")),3,"")))</f>
        <v/>
      </c>
      <c r="AX33" s="96"/>
      <c r="AY33" s="239" t="str">
        <f ca="1">IF(AU33=BA33,AY33,AY33&amp;" → "&amp;TEXT(AZ33,"dd/mm/aaaa")&amp;".- "&amp;AU33)</f>
        <v>0 → 20/02/2026.- Jenifer Zapata Castro</v>
      </c>
      <c r="AZ33" s="237">
        <f ca="1">IF(AU33=BA33,AZ33,NOW())</f>
        <v>46132.476798611111</v>
      </c>
      <c r="BA33" s="242" t="str">
        <f t="shared" ca="1" si="3"/>
        <v>Jenifer Zapata Castro</v>
      </c>
      <c r="BB33" s="245">
        <f ca="1">IF(AT33=BD33,BB33,BB33&amp;" → "&amp;TEXT(BC33,"dd/mm/aaaa")&amp;".- "&amp;AT33)</f>
        <v>0</v>
      </c>
      <c r="BC33" s="247">
        <f t="shared" ca="1" si="4"/>
        <v>46183.384917939817</v>
      </c>
      <c r="BD33" s="246" t="str">
        <f t="shared" ca="1" si="5"/>
        <v>Archivado</v>
      </c>
    </row>
    <row r="34" spans="1:56" s="121" customFormat="1">
      <c r="A34" s="82" t="s">
        <v>14630</v>
      </c>
      <c r="B34" s="99">
        <v>478</v>
      </c>
      <c r="C34" s="124" t="s">
        <v>14631</v>
      </c>
      <c r="D34" s="82" t="s">
        <v>63</v>
      </c>
      <c r="E34" s="106">
        <v>39</v>
      </c>
      <c r="F34" s="82" t="s">
        <v>83</v>
      </c>
      <c r="G34" s="82"/>
      <c r="H34" s="106">
        <v>48</v>
      </c>
      <c r="I34" s="82" t="s">
        <v>81</v>
      </c>
      <c r="J34" s="82"/>
      <c r="K34" s="106">
        <v>32</v>
      </c>
      <c r="L34" s="106"/>
      <c r="M34" s="106">
        <v>102</v>
      </c>
      <c r="N34" s="76" t="str">
        <f t="shared" si="7"/>
        <v>KR 39 A  48 C  32  102</v>
      </c>
      <c r="O34" s="106">
        <v>98661761</v>
      </c>
      <c r="P34" s="106">
        <v>3136246765</v>
      </c>
      <c r="Q34" s="106"/>
      <c r="R34" s="106" t="s">
        <v>14632</v>
      </c>
      <c r="S34" s="126" t="s">
        <v>63</v>
      </c>
      <c r="T34" s="128">
        <v>39</v>
      </c>
      <c r="U34" s="127" t="s">
        <v>315</v>
      </c>
      <c r="V34" s="127" t="s">
        <v>66</v>
      </c>
      <c r="W34" s="128">
        <v>48</v>
      </c>
      <c r="X34" s="127" t="s">
        <v>81</v>
      </c>
      <c r="Y34" s="127"/>
      <c r="Z34" s="128">
        <v>3</v>
      </c>
      <c r="AA34" s="128"/>
      <c r="AB34" s="128"/>
      <c r="AC34" s="76" t="str">
        <f t="shared" si="1"/>
        <v xml:space="preserve">KR 39E SUR 48 C  3  </v>
      </c>
      <c r="AD34" s="106"/>
      <c r="AE34" s="106">
        <v>3023104701</v>
      </c>
      <c r="AF34" s="106" t="s">
        <v>2718</v>
      </c>
      <c r="AG34" s="106"/>
      <c r="AH34" s="82" t="s">
        <v>94</v>
      </c>
      <c r="AI34" s="106" t="s">
        <v>14444</v>
      </c>
      <c r="AJ34" s="112" t="s">
        <v>3626</v>
      </c>
      <c r="AK34" s="201">
        <f>VLOOKUP(AJ34,Hoja5!$H$1:$I$46,2,FALSE)</f>
        <v>7</v>
      </c>
      <c r="AL34" s="110">
        <v>46029</v>
      </c>
      <c r="AM34" s="110">
        <v>46041</v>
      </c>
      <c r="AN34" s="101">
        <f t="shared" si="2"/>
        <v>12</v>
      </c>
      <c r="AO34" s="100">
        <v>46064</v>
      </c>
      <c r="AP34" s="101" t="s">
        <v>15</v>
      </c>
      <c r="AQ34" s="101" t="s">
        <v>14463</v>
      </c>
      <c r="AR34" s="227"/>
      <c r="AS34" s="119"/>
      <c r="AT34" s="124" t="s">
        <v>14496</v>
      </c>
      <c r="AU34" s="276" t="s">
        <v>14482</v>
      </c>
      <c r="AV34" s="82"/>
      <c r="AW34" s="102" t="str">
        <f ca="1">IF(OR(AND(TODAY()-AL34&lt;10,AV34="PQRS"),AND(TODAY()-AO34&lt;90,AV34="Persuasivo")),1,IF(AND(10&lt;=TODAY()-AL34,TODAY()-AL34&lt;15,AV34="PQRS"),2,IF(OR(AND(15&lt;=TODAY()-AL34,AV34="PQRS"),AND(90&lt;=TODAY()-AO34,AV34="Persuasivo")),3,"")))</f>
        <v/>
      </c>
      <c r="AX34" s="96" t="s">
        <v>14633</v>
      </c>
      <c r="AY34" s="239" t="str">
        <f ca="1">IF(AU34=BA34,AY34,AY34&amp;" → "&amp;TEXT(AZ34,"dd/mm/aaaa")&amp;".- "&amp;AU34)</f>
        <v>0 → 20/02/2026.- Jenifer Zapata Castro</v>
      </c>
      <c r="AZ34" s="237">
        <f ca="1">IF(AU34=BA34,AZ34,NOW())</f>
        <v>46132.476798611111</v>
      </c>
      <c r="BA34" s="242" t="str">
        <f t="shared" ca="1" si="3"/>
        <v>Jenifer Zapata Castro</v>
      </c>
      <c r="BB34" s="245">
        <f ca="1">IF(AT34=BD34,BB34,BB34&amp;" → "&amp;TEXT(BC34,"dd/mm/aaaa")&amp;".- "&amp;AT34)</f>
        <v>0</v>
      </c>
      <c r="BC34" s="247">
        <f t="shared" ca="1" si="4"/>
        <v>46183.384917939817</v>
      </c>
      <c r="BD34" s="246" t="str">
        <f t="shared" ca="1" si="5"/>
        <v>Archivado</v>
      </c>
    </row>
    <row r="35" spans="1:56">
      <c r="A35" s="82" t="s">
        <v>14634</v>
      </c>
      <c r="B35" s="99">
        <v>1927</v>
      </c>
      <c r="C35" s="124" t="s">
        <v>231</v>
      </c>
      <c r="D35" s="82"/>
      <c r="E35" s="106"/>
      <c r="F35" s="82"/>
      <c r="G35" s="82"/>
      <c r="H35" s="106"/>
      <c r="I35" s="82"/>
      <c r="J35" s="82"/>
      <c r="K35" s="106"/>
      <c r="L35" s="106"/>
      <c r="M35" s="106"/>
      <c r="N35" s="76" t="str">
        <f t="shared" si="7"/>
        <v xml:space="preserve">         </v>
      </c>
      <c r="O35" s="106" t="s">
        <v>2718</v>
      </c>
      <c r="P35" s="106" t="s">
        <v>2718</v>
      </c>
      <c r="Q35" s="106"/>
      <c r="R35" s="106" t="s">
        <v>14635</v>
      </c>
      <c r="S35" s="126" t="s">
        <v>146</v>
      </c>
      <c r="T35" s="128">
        <v>35</v>
      </c>
      <c r="U35" s="127"/>
      <c r="V35" s="127" t="s">
        <v>66</v>
      </c>
      <c r="W35" s="128">
        <v>35</v>
      </c>
      <c r="X35" s="127" t="s">
        <v>104</v>
      </c>
      <c r="Y35" s="127"/>
      <c r="Z35" s="128">
        <v>27</v>
      </c>
      <c r="AA35" s="128"/>
      <c r="AB35" s="128"/>
      <c r="AC35" s="76" t="str">
        <f t="shared" si="1"/>
        <v xml:space="preserve">TR 35 SUR 35 B  27  </v>
      </c>
      <c r="AD35" s="106"/>
      <c r="AE35" s="106">
        <v>3013162635</v>
      </c>
      <c r="AF35" s="106" t="s">
        <v>2718</v>
      </c>
      <c r="AG35" s="106"/>
      <c r="AH35" s="82" t="s">
        <v>101</v>
      </c>
      <c r="AI35" s="106" t="s">
        <v>14460</v>
      </c>
      <c r="AJ35" s="112" t="s">
        <v>262</v>
      </c>
      <c r="AK35" s="201">
        <f>VLOOKUP(AJ35,Hoja5!$H$1:$I$46,2,FALSE)</f>
        <v>3</v>
      </c>
      <c r="AL35" s="110">
        <v>46038</v>
      </c>
      <c r="AM35" s="92">
        <v>46042</v>
      </c>
      <c r="AN35" s="101">
        <f t="shared" si="2"/>
        <v>4</v>
      </c>
      <c r="AO35" s="100">
        <v>46044</v>
      </c>
      <c r="AP35" s="101" t="s">
        <v>15</v>
      </c>
      <c r="AQ35" s="101" t="s">
        <v>14463</v>
      </c>
      <c r="AR35" s="278"/>
      <c r="AS35" s="250"/>
      <c r="AT35" s="285" t="s">
        <v>14496</v>
      </c>
      <c r="AU35" s="276" t="s">
        <v>14482</v>
      </c>
      <c r="AV35" s="82"/>
      <c r="AW35" s="102" t="str">
        <f ca="1">IF(OR(AND(TODAY()-AL35&lt;10,AV35="PQRS"),AND(TODAY()-AO35&lt;90,AV35="Persuasivo")),1,IF(AND(10&lt;=TODAY()-AL35,TODAY()-AL35&lt;15,AV35="PQRS"),2,IF(OR(AND(15&lt;=TODAY()-AL35,AV35="PQRS"),AND(90&lt;=TODAY()-AO35,AV35="Persuasivo")),3,"")))</f>
        <v/>
      </c>
      <c r="AX35" s="96" t="s">
        <v>14636</v>
      </c>
      <c r="AY35" s="239" t="str">
        <f ca="1">IF(AU35=BA35,AY35,AY35&amp;" → "&amp;TEXT(AZ35,"dd/mm/aaaa")&amp;".- "&amp;AU35)</f>
        <v>0 → 20/02/2026.- Jenifer Zapata Castro</v>
      </c>
      <c r="AZ35" s="237">
        <f ca="1">IF(AU35=BA35,AZ35,NOW())</f>
        <v>46132.476798611111</v>
      </c>
      <c r="BA35" s="242" t="str">
        <f t="shared" ca="1" si="3"/>
        <v>Jenifer Zapata Castro</v>
      </c>
      <c r="BB35" s="245">
        <f ca="1">IF(AT35=BD35,BB35,BB35&amp;" → "&amp;TEXT(BC35,"dd/mm/aaaa")&amp;".- "&amp;AT35)</f>
        <v>0</v>
      </c>
      <c r="BC35" s="247">
        <f t="shared" ca="1" si="4"/>
        <v>46183.384917939817</v>
      </c>
      <c r="BD35" s="246" t="str">
        <f t="shared" ca="1" si="5"/>
        <v>Archivado</v>
      </c>
    </row>
    <row r="36" spans="1:56" s="121" customFormat="1">
      <c r="A36" s="82" t="s">
        <v>14637</v>
      </c>
      <c r="B36" s="99">
        <v>1935</v>
      </c>
      <c r="C36" s="124" t="s">
        <v>14638</v>
      </c>
      <c r="D36" s="82"/>
      <c r="E36" s="106"/>
      <c r="F36" s="82"/>
      <c r="G36" s="82"/>
      <c r="H36" s="106"/>
      <c r="I36" s="82"/>
      <c r="J36" s="82"/>
      <c r="K36" s="106"/>
      <c r="L36" s="106"/>
      <c r="M36" s="106"/>
      <c r="N36" s="76" t="str">
        <f t="shared" si="7"/>
        <v xml:space="preserve">         </v>
      </c>
      <c r="O36" s="106" t="s">
        <v>2718</v>
      </c>
      <c r="P36" s="106" t="s">
        <v>2718</v>
      </c>
      <c r="Q36" s="106"/>
      <c r="R36" s="106" t="s">
        <v>14551</v>
      </c>
      <c r="S36" s="126" t="s">
        <v>63</v>
      </c>
      <c r="T36" s="128">
        <v>46</v>
      </c>
      <c r="U36" s="127"/>
      <c r="V36" s="127"/>
      <c r="W36" s="128">
        <v>39</v>
      </c>
      <c r="X36" s="127" t="s">
        <v>83</v>
      </c>
      <c r="Y36" s="127" t="s">
        <v>66</v>
      </c>
      <c r="Z36" s="128">
        <v>3</v>
      </c>
      <c r="AA36" s="128"/>
      <c r="AB36" s="128"/>
      <c r="AC36" s="76" t="str">
        <f t="shared" si="1"/>
        <v xml:space="preserve">KR 46  39 A SUR 3  </v>
      </c>
      <c r="AD36" s="106" t="s">
        <v>2718</v>
      </c>
      <c r="AE36" s="106" t="s">
        <v>2718</v>
      </c>
      <c r="AF36" s="106" t="s">
        <v>2718</v>
      </c>
      <c r="AG36" s="106"/>
      <c r="AH36" s="82" t="s">
        <v>101</v>
      </c>
      <c r="AI36" s="106" t="s">
        <v>14460</v>
      </c>
      <c r="AJ36" s="112" t="s">
        <v>3530</v>
      </c>
      <c r="AK36" s="201">
        <f>VLOOKUP(AJ36,Hoja5!$H$1:$I$46,2,FALSE)</f>
        <v>8</v>
      </c>
      <c r="AL36" s="110">
        <v>46038</v>
      </c>
      <c r="AM36" s="92">
        <v>46043</v>
      </c>
      <c r="AN36" s="101">
        <f t="shared" si="2"/>
        <v>5</v>
      </c>
      <c r="AO36" s="100">
        <v>46048</v>
      </c>
      <c r="AP36" s="101" t="s">
        <v>15</v>
      </c>
      <c r="AQ36" s="101" t="s">
        <v>14463</v>
      </c>
      <c r="AR36" s="227"/>
      <c r="AS36" s="119"/>
      <c r="AT36" s="124" t="s">
        <v>14496</v>
      </c>
      <c r="AU36" s="276" t="s">
        <v>14482</v>
      </c>
      <c r="AV36" s="82"/>
      <c r="AW36" s="102" t="str">
        <f ca="1">IF(OR(AND(TODAY()-AL36&lt;10,AV36="PQRS"),AND(TODAY()-AO36&lt;90,AV36="Persuasivo")),1,IF(AND(10&lt;=TODAY()-AL36,TODAY()-AL36&lt;15,AV36="PQRS"),2,IF(OR(AND(15&lt;=TODAY()-AL36,AV36="PQRS"),AND(90&lt;=TODAY()-AO36,AV36="Persuasivo")),3,"")))</f>
        <v/>
      </c>
      <c r="AX36" s="96" t="s">
        <v>14639</v>
      </c>
      <c r="AY36" s="239" t="str">
        <f ca="1">IF(AU36=BA36,AY36,AY36&amp;" → "&amp;TEXT(AZ36,"dd/mm/aaaa")&amp;".- "&amp;AU36)</f>
        <v>0 → 20/02/2026.- Jenifer Zapata Castro</v>
      </c>
      <c r="AZ36" s="237">
        <f ca="1">IF(AU36=BA36,AZ36,NOW())</f>
        <v>46132.476798611111</v>
      </c>
      <c r="BA36" s="242" t="str">
        <f t="shared" ca="1" si="3"/>
        <v>Jenifer Zapata Castro</v>
      </c>
      <c r="BB36" s="245">
        <f ca="1">IF(AT36=BD36,BB36,BB36&amp;" → "&amp;TEXT(BC36,"dd/mm/aaaa")&amp;".- "&amp;AT36)</f>
        <v>0</v>
      </c>
      <c r="BC36" s="247">
        <f t="shared" ca="1" si="4"/>
        <v>46183.384917939817</v>
      </c>
      <c r="BD36" s="246" t="str">
        <f t="shared" ca="1" si="5"/>
        <v>Archivado</v>
      </c>
    </row>
    <row r="37" spans="1:56">
      <c r="A37" s="82" t="s">
        <v>14640</v>
      </c>
      <c r="B37" s="99">
        <v>1314</v>
      </c>
      <c r="C37" s="124" t="s">
        <v>14641</v>
      </c>
      <c r="D37" s="82"/>
      <c r="E37" s="106"/>
      <c r="F37" s="82"/>
      <c r="G37" s="82"/>
      <c r="H37" s="106"/>
      <c r="I37" s="82"/>
      <c r="J37" s="82"/>
      <c r="K37" s="106"/>
      <c r="L37" s="106"/>
      <c r="M37" s="106"/>
      <c r="N37" s="76"/>
      <c r="O37" s="106" t="s">
        <v>2718</v>
      </c>
      <c r="P37" s="106" t="s">
        <v>2718</v>
      </c>
      <c r="Q37" s="106" t="s">
        <v>2718</v>
      </c>
      <c r="R37" s="106" t="s">
        <v>14642</v>
      </c>
      <c r="S37" s="126"/>
      <c r="T37" s="128"/>
      <c r="U37" s="127"/>
      <c r="V37" s="127"/>
      <c r="W37" s="128"/>
      <c r="X37" s="127"/>
      <c r="Y37" s="127"/>
      <c r="Z37" s="128"/>
      <c r="AA37" s="128"/>
      <c r="AB37" s="128"/>
      <c r="AC37" s="76" t="str">
        <f t="shared" si="1"/>
        <v xml:space="preserve">        </v>
      </c>
      <c r="AD37" s="106" t="s">
        <v>2718</v>
      </c>
      <c r="AE37" s="106" t="s">
        <v>2718</v>
      </c>
      <c r="AF37" s="106" t="s">
        <v>2718</v>
      </c>
      <c r="AG37" s="106"/>
      <c r="AH37" s="76" t="s">
        <v>87</v>
      </c>
      <c r="AI37" s="106" t="s">
        <v>14502</v>
      </c>
      <c r="AJ37" s="112" t="s">
        <v>454</v>
      </c>
      <c r="AK37" s="201">
        <f>VLOOKUP(AJ37,Hoja5!$H$1:$I$46,2,FALSE)</f>
        <v>6</v>
      </c>
      <c r="AL37" s="110">
        <v>46042</v>
      </c>
      <c r="AM37" s="92"/>
      <c r="AN37" s="101">
        <f t="shared" si="2"/>
        <v>-46042</v>
      </c>
      <c r="AO37" s="100"/>
      <c r="AP37" s="101"/>
      <c r="AQ37" s="101"/>
      <c r="AR37" s="227"/>
      <c r="AS37" s="119"/>
      <c r="AT37" s="124" t="s">
        <v>14499</v>
      </c>
      <c r="AU37" s="101" t="s">
        <v>14440</v>
      </c>
      <c r="AV37" s="82"/>
      <c r="AW37" s="102" t="str">
        <f ca="1">IF(OR(AND(TODAY()-AL37&lt;10,AV37="PQRS"),AND(TODAY()-AO37&lt;90,AV37="Persuasivo")),1,IF(AND(10&lt;=TODAY()-AL37,TODAY()-AL37&lt;15,AV37="PQRS"),2,IF(OR(AND(15&lt;=TODAY()-AL37,AV37="PQRS"),AND(90&lt;=TODAY()-AO37,AV37="Persuasivo")),3,"")))</f>
        <v/>
      </c>
      <c r="AX37" s="96"/>
      <c r="AY37" s="239">
        <f ca="1">IF(AU37=BA37,AY37,AY37&amp;" → "&amp;TEXT(AZ37,"dd/mm/aaaa")&amp;".- "&amp;AU37)</f>
        <v>0</v>
      </c>
      <c r="AZ37" s="237">
        <f ca="1">IF(AU37=BA37,AZ37,NOW())</f>
        <v>46073.527020601854</v>
      </c>
      <c r="BA37" s="242" t="str">
        <f t="shared" ca="1" si="3"/>
        <v>Julian Guzman Agudelo</v>
      </c>
      <c r="BB37" s="245">
        <f ca="1">IF(AT37=BD37,BB37,BB37&amp;" → "&amp;TEXT(BC37,"dd/mm/aaaa")&amp;".- "&amp;AT37)</f>
        <v>0</v>
      </c>
      <c r="BC37" s="247">
        <f t="shared" ca="1" si="4"/>
        <v>46183.384917939817</v>
      </c>
      <c r="BD37" s="246" t="str">
        <f t="shared" ca="1" si="5"/>
        <v>Remisión</v>
      </c>
    </row>
    <row r="38" spans="1:56" s="121" customFormat="1">
      <c r="A38" s="82" t="s">
        <v>14643</v>
      </c>
      <c r="B38" s="99">
        <v>2265</v>
      </c>
      <c r="C38" s="105" t="s">
        <v>273</v>
      </c>
      <c r="D38" s="82"/>
      <c r="E38" s="106"/>
      <c r="F38" s="82"/>
      <c r="G38" s="82"/>
      <c r="H38" s="106"/>
      <c r="I38" s="82"/>
      <c r="J38" s="82"/>
      <c r="K38" s="106"/>
      <c r="L38" s="106"/>
      <c r="M38" s="106"/>
      <c r="N38" s="76" t="str">
        <f t="shared" si="7"/>
        <v xml:space="preserve">         </v>
      </c>
      <c r="O38" s="106" t="s">
        <v>2718</v>
      </c>
      <c r="P38" s="106" t="s">
        <v>2718</v>
      </c>
      <c r="Q38" s="106" t="s">
        <v>2718</v>
      </c>
      <c r="R38" s="106" t="s">
        <v>82</v>
      </c>
      <c r="S38" s="126"/>
      <c r="T38" s="128"/>
      <c r="U38" s="127"/>
      <c r="V38" s="127"/>
      <c r="W38" s="128"/>
      <c r="X38" s="127"/>
      <c r="Y38" s="127"/>
      <c r="Z38" s="128"/>
      <c r="AA38" s="128"/>
      <c r="AB38" s="128"/>
      <c r="AC38" s="76" t="s">
        <v>14644</v>
      </c>
      <c r="AD38" s="106" t="s">
        <v>2718</v>
      </c>
      <c r="AE38" s="106" t="s">
        <v>2718</v>
      </c>
      <c r="AF38" s="106" t="s">
        <v>2718</v>
      </c>
      <c r="AG38" s="106"/>
      <c r="AH38" s="82" t="s">
        <v>3538</v>
      </c>
      <c r="AI38" s="106" t="s">
        <v>14441</v>
      </c>
      <c r="AJ38" s="112" t="s">
        <v>191</v>
      </c>
      <c r="AK38" s="201">
        <f>VLOOKUP(AJ38,Hoja5!$H$1:$I$46,2,FALSE)</f>
        <v>11</v>
      </c>
      <c r="AL38" s="110">
        <v>46041</v>
      </c>
      <c r="AM38" s="92">
        <v>46038</v>
      </c>
      <c r="AN38" s="101">
        <f t="shared" si="2"/>
        <v>-3</v>
      </c>
      <c r="AO38" s="100">
        <v>46044</v>
      </c>
      <c r="AP38" s="101" t="s">
        <v>15</v>
      </c>
      <c r="AQ38" s="101" t="s">
        <v>14463</v>
      </c>
      <c r="AR38" s="278"/>
      <c r="AS38" s="250"/>
      <c r="AT38" s="285" t="s">
        <v>14496</v>
      </c>
      <c r="AU38" s="276" t="s">
        <v>14482</v>
      </c>
      <c r="AV38" s="82"/>
      <c r="AW38" s="102" t="str">
        <f ca="1">IF(OR(AND(TODAY()-AL38&lt;10,AV38="PQRS"),AND(TODAY()-AO38&lt;90,AV38="Persuasivo")),1,IF(AND(10&lt;=TODAY()-AL38,TODAY()-AL38&lt;15,AV38="PQRS"),2,IF(OR(AND(15&lt;=TODAY()-AL38,AV38="PQRS"),AND(90&lt;=TODAY()-AO38,AV38="Persuasivo")),3,"")))</f>
        <v/>
      </c>
      <c r="AX38" s="96" t="s">
        <v>14645</v>
      </c>
      <c r="AY38" s="239" t="str">
        <f ca="1">IF(AU38=BA38,AY38,AY38&amp;" → "&amp;TEXT(AZ38,"dd/mm/aaaa")&amp;".- "&amp;AU38)</f>
        <v>0 → 20/02/2026.- Jenifer Zapata Castro</v>
      </c>
      <c r="AZ38" s="237">
        <f ca="1">IF(AU38=BA38,AZ38,NOW())</f>
        <v>46132.476798611111</v>
      </c>
      <c r="BA38" s="242" t="str">
        <f t="shared" ca="1" si="3"/>
        <v>Jenifer Zapata Castro</v>
      </c>
      <c r="BB38" s="245">
        <f ca="1">IF(AT38=BD38,BB38,BB38&amp;" → "&amp;TEXT(BC38,"dd/mm/aaaa")&amp;".- "&amp;AT38)</f>
        <v>0</v>
      </c>
      <c r="BC38" s="247">
        <f t="shared" ca="1" si="4"/>
        <v>46183.384917939817</v>
      </c>
      <c r="BD38" s="246" t="str">
        <f t="shared" ca="1" si="5"/>
        <v>Archivado</v>
      </c>
    </row>
    <row r="39" spans="1:56" s="121" customFormat="1">
      <c r="A39" s="82" t="s">
        <v>14646</v>
      </c>
      <c r="B39" s="99">
        <v>2930</v>
      </c>
      <c r="C39" s="124" t="s">
        <v>14647</v>
      </c>
      <c r="D39" s="82" t="s">
        <v>80</v>
      </c>
      <c r="E39" s="106">
        <v>40</v>
      </c>
      <c r="F39" s="82" t="s">
        <v>104</v>
      </c>
      <c r="G39" s="82" t="s">
        <v>66</v>
      </c>
      <c r="H39" s="106">
        <v>27</v>
      </c>
      <c r="I39" s="82" t="s">
        <v>104</v>
      </c>
      <c r="J39" s="82"/>
      <c r="K39" s="106">
        <v>36</v>
      </c>
      <c r="L39" s="106"/>
      <c r="M39" s="106"/>
      <c r="N39" s="76" t="str">
        <f t="shared" si="7"/>
        <v xml:space="preserve">CL 40 B SUR 27 B  36  </v>
      </c>
      <c r="O39" s="106">
        <v>15349350</v>
      </c>
      <c r="P39" s="106">
        <v>3012717649</v>
      </c>
      <c r="Q39" s="106"/>
      <c r="R39" s="106" t="s">
        <v>82</v>
      </c>
      <c r="S39" s="126"/>
      <c r="T39" s="128"/>
      <c r="U39" s="127"/>
      <c r="V39" s="127"/>
      <c r="W39" s="128"/>
      <c r="X39" s="127"/>
      <c r="Y39" s="127"/>
      <c r="Z39" s="128"/>
      <c r="AA39" s="128"/>
      <c r="AB39" s="128"/>
      <c r="AC39" s="76" t="str">
        <f t="shared" si="1"/>
        <v xml:space="preserve">        </v>
      </c>
      <c r="AD39" s="106"/>
      <c r="AE39" s="106"/>
      <c r="AF39" s="106"/>
      <c r="AG39" s="106"/>
      <c r="AH39" s="106" t="s">
        <v>3686</v>
      </c>
      <c r="AI39" s="106" t="s">
        <v>14451</v>
      </c>
      <c r="AJ39" s="112" t="s">
        <v>3675</v>
      </c>
      <c r="AK39" s="201">
        <f>VLOOKUP(AJ39,Hoja5!$H$1:$I$46,2,FALSE)</f>
        <v>6</v>
      </c>
      <c r="AL39" s="92">
        <v>46043</v>
      </c>
      <c r="AM39" s="92">
        <v>46048</v>
      </c>
      <c r="AN39" s="101">
        <f t="shared" si="2"/>
        <v>5</v>
      </c>
      <c r="AO39" s="100">
        <v>46056</v>
      </c>
      <c r="AP39" s="101" t="s">
        <v>15</v>
      </c>
      <c r="AQ39" s="101" t="s">
        <v>14463</v>
      </c>
      <c r="AR39" s="278"/>
      <c r="AS39" s="250"/>
      <c r="AT39" s="285" t="s">
        <v>14496</v>
      </c>
      <c r="AU39" s="276" t="s">
        <v>14482</v>
      </c>
      <c r="AV39" s="82"/>
      <c r="AW39" s="102" t="str">
        <f ca="1">IF(OR(AND(TODAY()-AL39&lt;10,AV39="PQRS"),AND(TODAY()-AO39&lt;90,AV39="Persuasivo")),1,IF(AND(10&lt;=TODAY()-AL39,TODAY()-AL39&lt;15,AV39="PQRS"),2,IF(OR(AND(15&lt;=TODAY()-AL39,AV39="PQRS"),AND(90&lt;=TODAY()-AO39,AV39="Persuasivo")),3,"")))</f>
        <v/>
      </c>
      <c r="AX39" s="96" t="s">
        <v>14648</v>
      </c>
      <c r="AY39" s="239" t="str">
        <f ca="1">IF(AU39=BA39,AY39,AY39&amp;" → "&amp;TEXT(AZ39,"dd/mm/aaaa")&amp;".- "&amp;AU39)</f>
        <v>0 → 20/02/2026.- Jenifer Zapata Castro</v>
      </c>
      <c r="AZ39" s="237">
        <f ca="1">IF(AU39=BA39,AZ39,NOW())</f>
        <v>46132.476798611111</v>
      </c>
      <c r="BA39" s="242" t="str">
        <f t="shared" ca="1" si="3"/>
        <v>Jenifer Zapata Castro</v>
      </c>
      <c r="BB39" s="245">
        <f ca="1">IF(AT39=BD39,BB39,BB39&amp;" → "&amp;TEXT(BC39,"dd/mm/aaaa")&amp;".- "&amp;AT39)</f>
        <v>0</v>
      </c>
      <c r="BC39" s="247">
        <f t="shared" ca="1" si="4"/>
        <v>46183.384917939817</v>
      </c>
      <c r="BD39" s="246" t="str">
        <f t="shared" ca="1" si="5"/>
        <v>Archivado</v>
      </c>
    </row>
    <row r="40" spans="1:56" s="121" customFormat="1">
      <c r="A40" s="82" t="s">
        <v>14649</v>
      </c>
      <c r="B40" s="99" t="s">
        <v>14650</v>
      </c>
      <c r="C40" s="124" t="s">
        <v>3050</v>
      </c>
      <c r="D40" s="82"/>
      <c r="E40" s="106"/>
      <c r="F40" s="82"/>
      <c r="G40" s="82"/>
      <c r="H40" s="106"/>
      <c r="I40" s="82"/>
      <c r="J40" s="82"/>
      <c r="K40" s="106"/>
      <c r="L40" s="106"/>
      <c r="M40" s="106"/>
      <c r="N40" s="106" t="s">
        <v>2718</v>
      </c>
      <c r="O40" s="106" t="s">
        <v>2718</v>
      </c>
      <c r="P40" s="106" t="s">
        <v>2718</v>
      </c>
      <c r="Q40" s="106"/>
      <c r="R40" s="106" t="s">
        <v>14651</v>
      </c>
      <c r="S40" s="126" t="s">
        <v>80</v>
      </c>
      <c r="T40" s="128">
        <v>39</v>
      </c>
      <c r="U40" s="127" t="s">
        <v>170</v>
      </c>
      <c r="V40" s="127" t="s">
        <v>66</v>
      </c>
      <c r="W40" s="128">
        <v>24</v>
      </c>
      <c r="X40" s="127" t="s">
        <v>183</v>
      </c>
      <c r="Y40" s="127"/>
      <c r="Z40" s="128">
        <v>200</v>
      </c>
      <c r="AA40" s="128"/>
      <c r="AB40" s="128"/>
      <c r="AC40" s="76" t="str">
        <f t="shared" si="1"/>
        <v xml:space="preserve">CL 39D SUR 24 EE  200  </v>
      </c>
      <c r="AD40" s="106" t="s">
        <v>2718</v>
      </c>
      <c r="AE40" s="106">
        <v>6044444115</v>
      </c>
      <c r="AF40" s="174" t="s">
        <v>14652</v>
      </c>
      <c r="AG40" s="106"/>
      <c r="AH40" s="106" t="s">
        <v>3686</v>
      </c>
      <c r="AI40" s="106" t="s">
        <v>14451</v>
      </c>
      <c r="AJ40" s="112" t="s">
        <v>454</v>
      </c>
      <c r="AK40" s="201">
        <f>VLOOKUP(AJ40,Hoja5!$H$1:$I$46,2,FALSE)</f>
        <v>6</v>
      </c>
      <c r="AL40" s="110">
        <v>46038</v>
      </c>
      <c r="AM40" s="92">
        <v>46039</v>
      </c>
      <c r="AN40" s="101">
        <f t="shared" si="2"/>
        <v>1</v>
      </c>
      <c r="AO40" s="100">
        <v>46056</v>
      </c>
      <c r="AP40" s="101" t="s">
        <v>15</v>
      </c>
      <c r="AQ40" s="101" t="s">
        <v>14463</v>
      </c>
      <c r="AR40" s="278"/>
      <c r="AS40" s="250"/>
      <c r="AT40" s="285" t="s">
        <v>14496</v>
      </c>
      <c r="AU40" s="276" t="s">
        <v>14482</v>
      </c>
      <c r="AV40" s="82"/>
      <c r="AW40" s="102" t="str">
        <f ca="1">IF(OR(AND(TODAY()-AL40&lt;10,AV40="PQRS"),AND(TODAY()-AO40&lt;90,AV40="Persuasivo")),1,IF(AND(10&lt;=TODAY()-AL40,TODAY()-AL40&lt;15,AV40="PQRS"),2,IF(OR(AND(15&lt;=TODAY()-AL40,AV40="PQRS"),AND(90&lt;=TODAY()-AO40,AV40="Persuasivo")),3,"")))</f>
        <v/>
      </c>
      <c r="AX40" s="96"/>
      <c r="AY40" s="239" t="str">
        <f ca="1">IF(AU40=BA40,AY40,AY40&amp;" → "&amp;TEXT(AZ40,"dd/mm/aaaa")&amp;".- "&amp;AU40)</f>
        <v>0 → 20/02/2026.- Jenifer Zapata Castro</v>
      </c>
      <c r="AZ40" s="237">
        <f ca="1">IF(AU40=BA40,AZ40,NOW())</f>
        <v>46132.476798611111</v>
      </c>
      <c r="BA40" s="242" t="str">
        <f t="shared" ca="1" si="3"/>
        <v>Jenifer Zapata Castro</v>
      </c>
      <c r="BB40" s="245">
        <f ca="1">IF(AT40=BD40,BB40,BB40&amp;" → "&amp;TEXT(BC40,"dd/mm/aaaa")&amp;".- "&amp;AT40)</f>
        <v>0</v>
      </c>
      <c r="BC40" s="247">
        <f t="shared" ca="1" si="4"/>
        <v>46183.384917939817</v>
      </c>
      <c r="BD40" s="246" t="str">
        <f t="shared" ca="1" si="5"/>
        <v>Archivado</v>
      </c>
    </row>
    <row r="41" spans="1:56" s="121" customFormat="1">
      <c r="A41" s="82" t="s">
        <v>14653</v>
      </c>
      <c r="B41" s="99">
        <v>2542</v>
      </c>
      <c r="C41" s="124" t="s">
        <v>1086</v>
      </c>
      <c r="D41" s="82"/>
      <c r="E41" s="106"/>
      <c r="F41" s="82"/>
      <c r="G41" s="82"/>
      <c r="H41" s="106"/>
      <c r="I41" s="82"/>
      <c r="J41" s="82"/>
      <c r="K41" s="106"/>
      <c r="L41" s="106"/>
      <c r="M41" s="106"/>
      <c r="N41" s="76"/>
      <c r="O41" s="106"/>
      <c r="P41" s="106"/>
      <c r="Q41" s="174"/>
      <c r="R41" s="106" t="s">
        <v>14654</v>
      </c>
      <c r="S41" s="126" t="s">
        <v>63</v>
      </c>
      <c r="T41" s="128">
        <v>39</v>
      </c>
      <c r="U41" s="127" t="s">
        <v>170</v>
      </c>
      <c r="V41" s="127"/>
      <c r="W41" s="128">
        <v>46</v>
      </c>
      <c r="X41" s="127" t="s">
        <v>170</v>
      </c>
      <c r="Y41" s="127" t="s">
        <v>66</v>
      </c>
      <c r="Z41" s="128"/>
      <c r="AA41" s="128"/>
      <c r="AB41" s="128"/>
      <c r="AC41" s="76" t="str">
        <f t="shared" si="1"/>
        <v xml:space="preserve">KR 39D  46 D SUR   </v>
      </c>
      <c r="AD41" s="106"/>
      <c r="AE41" s="106"/>
      <c r="AF41" s="106"/>
      <c r="AG41" s="106"/>
      <c r="AH41" s="106" t="s">
        <v>125</v>
      </c>
      <c r="AI41" s="106" t="s">
        <v>14464</v>
      </c>
      <c r="AJ41" s="112" t="s">
        <v>3626</v>
      </c>
      <c r="AK41" s="201">
        <f>VLOOKUP(AJ41,Hoja5!$H$1:$I$46,2,FALSE)</f>
        <v>7</v>
      </c>
      <c r="AL41" s="110">
        <v>46042</v>
      </c>
      <c r="AM41" s="92">
        <v>46044</v>
      </c>
      <c r="AN41" s="101">
        <f t="shared" si="2"/>
        <v>2</v>
      </c>
      <c r="AO41" s="100">
        <v>46064</v>
      </c>
      <c r="AP41" s="101" t="s">
        <v>15</v>
      </c>
      <c r="AQ41" s="101" t="s">
        <v>14463</v>
      </c>
      <c r="AR41" s="227"/>
      <c r="AS41" s="119"/>
      <c r="AT41" s="124" t="s">
        <v>14496</v>
      </c>
      <c r="AU41" s="276" t="s">
        <v>14482</v>
      </c>
      <c r="AV41" s="82"/>
      <c r="AW41" s="102" t="str">
        <f ca="1">IF(OR(AND(TODAY()-AL41&lt;10,AV41="PQRS"),AND(TODAY()-AO41&lt;90,AV41="Persuasivo")),1,IF(AND(10&lt;=TODAY()-AL41,TODAY()-AL41&lt;15,AV41="PQRS"),2,IF(OR(AND(15&lt;=TODAY()-AL41,AV41="PQRS"),AND(90&lt;=TODAY()-AO41,AV41="Persuasivo")),3,"")))</f>
        <v/>
      </c>
      <c r="AX41" s="96"/>
      <c r="AY41" s="239" t="str">
        <f ca="1">IF(AU41=BA41,AY41,AY41&amp;" → "&amp;TEXT(AZ41,"dd/mm/aaaa")&amp;".- "&amp;AU41)</f>
        <v>0 → 20/02/2026.- Jenifer Zapata Castro</v>
      </c>
      <c r="AZ41" s="237">
        <f ca="1">IF(AU41=BA41,AZ41,NOW())</f>
        <v>46132.476798611111</v>
      </c>
      <c r="BA41" s="242" t="str">
        <f t="shared" ca="1" si="3"/>
        <v>Jenifer Zapata Castro</v>
      </c>
      <c r="BB41" s="245">
        <f ca="1">IF(AT41=BD41,BB41,BB41&amp;" → "&amp;TEXT(BC41,"dd/mm/aaaa")&amp;".- "&amp;AT41)</f>
        <v>0</v>
      </c>
      <c r="BC41" s="247">
        <f t="shared" ca="1" si="4"/>
        <v>46183.384917939817</v>
      </c>
      <c r="BD41" s="246" t="str">
        <f t="shared" ca="1" si="5"/>
        <v>Archivado</v>
      </c>
    </row>
    <row r="42" spans="1:56">
      <c r="A42" s="82" t="s">
        <v>14655</v>
      </c>
      <c r="B42" s="99">
        <v>2621</v>
      </c>
      <c r="C42" s="124" t="s">
        <v>14656</v>
      </c>
      <c r="D42" s="82" t="s">
        <v>63</v>
      </c>
      <c r="E42" s="106">
        <v>44</v>
      </c>
      <c r="F42" s="82" t="s">
        <v>83</v>
      </c>
      <c r="G42" s="82"/>
      <c r="H42" s="106">
        <v>35</v>
      </c>
      <c r="I42" s="82"/>
      <c r="J42" s="82" t="s">
        <v>66</v>
      </c>
      <c r="K42" s="106">
        <v>8</v>
      </c>
      <c r="L42" s="106"/>
      <c r="M42" s="106" t="s">
        <v>1857</v>
      </c>
      <c r="N42" s="76" t="str">
        <f t="shared" si="7"/>
        <v>KR 44 A  35  SUR 8  piso 2</v>
      </c>
      <c r="O42" s="106">
        <v>30284191</v>
      </c>
      <c r="P42" s="106">
        <v>3136453459</v>
      </c>
      <c r="Q42" s="106"/>
      <c r="R42" s="106" t="s">
        <v>14657</v>
      </c>
      <c r="S42" s="82" t="s">
        <v>63</v>
      </c>
      <c r="T42" s="106">
        <v>44</v>
      </c>
      <c r="U42" s="82" t="s">
        <v>83</v>
      </c>
      <c r="V42" s="82"/>
      <c r="W42" s="106">
        <v>35</v>
      </c>
      <c r="X42" s="82"/>
      <c r="Y42" s="82" t="s">
        <v>66</v>
      </c>
      <c r="Z42" s="106">
        <v>8</v>
      </c>
      <c r="AA42" s="128"/>
      <c r="AB42" s="128" t="s">
        <v>1809</v>
      </c>
      <c r="AC42" s="76" t="str">
        <f t="shared" si="1"/>
        <v>KR 44A  35  SUR 8  piso 1</v>
      </c>
      <c r="AD42" s="106"/>
      <c r="AE42" s="106"/>
      <c r="AF42" s="106"/>
      <c r="AG42" s="106"/>
      <c r="AH42" s="82" t="s">
        <v>94</v>
      </c>
      <c r="AI42" s="106" t="s">
        <v>14444</v>
      </c>
      <c r="AJ42" s="112" t="s">
        <v>615</v>
      </c>
      <c r="AK42" s="201">
        <f>VLOOKUP(AJ42,Hoja5!$H$1:$I$46,2,FALSE)</f>
        <v>2</v>
      </c>
      <c r="AL42" s="110">
        <v>46042</v>
      </c>
      <c r="AM42" s="92">
        <v>46044</v>
      </c>
      <c r="AN42" s="101">
        <f t="shared" si="2"/>
        <v>2</v>
      </c>
      <c r="AO42" s="100">
        <v>46121</v>
      </c>
      <c r="AP42" s="101" t="s">
        <v>15</v>
      </c>
      <c r="AQ42" s="101" t="s">
        <v>14463</v>
      </c>
      <c r="AR42" s="227"/>
      <c r="AS42" s="119"/>
      <c r="AT42" s="124" t="s">
        <v>14496</v>
      </c>
      <c r="AU42" s="276" t="s">
        <v>14482</v>
      </c>
      <c r="AV42" s="82"/>
      <c r="AW42" s="102" t="str">
        <f ca="1">IF(OR(AND(TODAY()-AL42&lt;10,AV42="PQRS"),AND(TODAY()-AO42&lt;90,AV42="Persuasivo")),1,IF(AND(10&lt;=TODAY()-AL42,TODAY()-AL42&lt;15,AV42="PQRS"),2,IF(OR(AND(15&lt;=TODAY()-AL42,AV42="PQRS"),AND(90&lt;=TODAY()-AO42,AV42="Persuasivo")),3,"")))</f>
        <v/>
      </c>
      <c r="AX42" s="96"/>
      <c r="AY42" s="239" t="str">
        <f ca="1">IF(AU42=BA42,AY42,AY42&amp;" → "&amp;TEXT(AZ42,"dd/mm/aaaa")&amp;".- "&amp;AU42)</f>
        <v>0 → 20/02/2026.- Juan Carlos Sánchez Vargas → 10/04/2026.-  → 20/04/2026.- Jenifer Zapata Castro</v>
      </c>
      <c r="AZ42" s="237">
        <f ca="1">IF(AU42=BA42,AZ42,NOW())</f>
        <v>46132.476798611111</v>
      </c>
      <c r="BA42" s="242" t="str">
        <f t="shared" ca="1" si="3"/>
        <v>Jenifer Zapata Castro</v>
      </c>
      <c r="BB42" s="245" t="str">
        <f ca="1">IF(AT42=BD42,BB42,BB42&amp;" → "&amp;TEXT(BC42,"dd/mm/aaaa")&amp;".- "&amp;AT42)</f>
        <v>0 → 10/04/2026.- Auto de archivo → 20/04/2026.- Archivado</v>
      </c>
      <c r="BC42" s="247">
        <f t="shared" ca="1" si="4"/>
        <v>46183.384917939817</v>
      </c>
      <c r="BD42" s="246" t="str">
        <f t="shared" ca="1" si="5"/>
        <v>Archivado</v>
      </c>
    </row>
    <row r="43" spans="1:56">
      <c r="A43" s="82" t="s">
        <v>14658</v>
      </c>
      <c r="B43" s="99">
        <v>51905</v>
      </c>
      <c r="C43" s="124" t="s">
        <v>1976</v>
      </c>
      <c r="D43" s="82"/>
      <c r="E43" s="106"/>
      <c r="F43" s="82"/>
      <c r="G43" s="82"/>
      <c r="H43" s="106"/>
      <c r="I43" s="82"/>
      <c r="J43" s="82"/>
      <c r="K43" s="106"/>
      <c r="L43" s="106"/>
      <c r="M43" s="106"/>
      <c r="N43" s="76" t="str">
        <f t="shared" si="7"/>
        <v xml:space="preserve">         </v>
      </c>
      <c r="O43" s="106"/>
      <c r="P43" s="106"/>
      <c r="Q43" s="106"/>
      <c r="R43" s="106" t="s">
        <v>14659</v>
      </c>
      <c r="S43" s="126" t="s">
        <v>80</v>
      </c>
      <c r="T43" s="128">
        <v>27</v>
      </c>
      <c r="U43" s="127"/>
      <c r="V43" s="127" t="s">
        <v>66</v>
      </c>
      <c r="W43" s="128">
        <v>27</v>
      </c>
      <c r="X43" s="127" t="s">
        <v>104</v>
      </c>
      <c r="Y43" s="127"/>
      <c r="Z43" s="128">
        <v>77</v>
      </c>
      <c r="AA43" s="128"/>
      <c r="AB43" s="128"/>
      <c r="AC43" s="76" t="str">
        <f t="shared" si="1"/>
        <v xml:space="preserve">CL 27 SUR 27 B  77  </v>
      </c>
      <c r="AD43" s="106"/>
      <c r="AE43" s="106"/>
      <c r="AF43" s="106"/>
      <c r="AG43" s="106"/>
      <c r="AH43" s="106" t="s">
        <v>94</v>
      </c>
      <c r="AI43" s="106" t="s">
        <v>14448</v>
      </c>
      <c r="AJ43" s="112" t="s">
        <v>99</v>
      </c>
      <c r="AK43" s="201">
        <f>VLOOKUP(AJ43,Hoja5!$H$1:$I$46,2,FALSE)</f>
        <v>4</v>
      </c>
      <c r="AL43" s="110">
        <v>45868</v>
      </c>
      <c r="AM43" s="110">
        <v>46038</v>
      </c>
      <c r="AN43" s="101">
        <f t="shared" si="2"/>
        <v>170</v>
      </c>
      <c r="AO43" s="100">
        <v>46044</v>
      </c>
      <c r="AP43" s="101" t="s">
        <v>15</v>
      </c>
      <c r="AQ43" s="101" t="s">
        <v>14463</v>
      </c>
      <c r="AR43" s="278"/>
      <c r="AS43" s="250"/>
      <c r="AT43" s="285" t="s">
        <v>14496</v>
      </c>
      <c r="AU43" s="276" t="s">
        <v>14482</v>
      </c>
      <c r="AV43" s="82"/>
      <c r="AW43" s="102" t="str">
        <f ca="1">IF(OR(AND(TODAY()-AL43&lt;10,AV43="PQRS"),AND(TODAY()-AO43&lt;90,AV43="Persuasivo")),1,IF(AND(10&lt;=TODAY()-AL43,TODAY()-AL43&lt;15,AV43="PQRS"),2,IF(OR(AND(15&lt;=TODAY()-AL43,AV43="PQRS"),AND(90&lt;=TODAY()-AO43,AV43="Persuasivo")),3,"")))</f>
        <v/>
      </c>
      <c r="AX43" s="96"/>
      <c r="AY43" s="239" t="str">
        <f ca="1">IF(AU43=BA43,AY43,AY43&amp;" → "&amp;TEXT(AZ43,"dd/mm/aaaa")&amp;".- "&amp;AU43)</f>
        <v>0 → 20/02/2026.- Jenifer Zapata Castro</v>
      </c>
      <c r="AZ43" s="237">
        <f ca="1">IF(AU43=BA43,AZ43,NOW())</f>
        <v>46132.476798611111</v>
      </c>
      <c r="BA43" s="242" t="str">
        <f t="shared" ca="1" si="3"/>
        <v>Jenifer Zapata Castro</v>
      </c>
      <c r="BB43" s="245">
        <f ca="1">IF(AT43=BD43,BB43,BB43&amp;" → "&amp;TEXT(BC43,"dd/mm/aaaa")&amp;".- "&amp;AT43)</f>
        <v>0</v>
      </c>
      <c r="BC43" s="247">
        <f t="shared" ca="1" si="4"/>
        <v>46183.384917939817</v>
      </c>
      <c r="BD43" s="246" t="str">
        <f t="shared" ca="1" si="5"/>
        <v>Archivado</v>
      </c>
    </row>
    <row r="44" spans="1:56" s="121" customFormat="1">
      <c r="A44" s="82" t="s">
        <v>14660</v>
      </c>
      <c r="B44" s="99" t="s">
        <v>14661</v>
      </c>
      <c r="C44" s="105" t="s">
        <v>14662</v>
      </c>
      <c r="D44" s="82" t="s">
        <v>63</v>
      </c>
      <c r="E44" s="106">
        <v>48</v>
      </c>
      <c r="F44" s="82"/>
      <c r="G44" s="82"/>
      <c r="H44" s="106">
        <v>39</v>
      </c>
      <c r="I44" s="82"/>
      <c r="J44" s="82" t="s">
        <v>66</v>
      </c>
      <c r="K44" s="106">
        <v>74</v>
      </c>
      <c r="L44" s="106"/>
      <c r="M44" s="106"/>
      <c r="N44" s="76" t="str">
        <f t="shared" si="7"/>
        <v xml:space="preserve">KR 48   39  SUR 74  </v>
      </c>
      <c r="O44" s="106">
        <v>32557082</v>
      </c>
      <c r="P44" s="106">
        <v>3117473457</v>
      </c>
      <c r="Q44" s="106"/>
      <c r="R44" s="106" t="s">
        <v>14663</v>
      </c>
      <c r="S44" s="126" t="s">
        <v>63</v>
      </c>
      <c r="T44" s="128">
        <v>48</v>
      </c>
      <c r="U44" s="127"/>
      <c r="V44" s="127"/>
      <c r="W44" s="128">
        <v>39</v>
      </c>
      <c r="X44" s="127"/>
      <c r="Y44" s="127" t="s">
        <v>66</v>
      </c>
      <c r="Z44" s="128">
        <v>74</v>
      </c>
      <c r="AA44" s="128"/>
      <c r="AB44" s="128"/>
      <c r="AC44" s="76" t="str">
        <f t="shared" si="1"/>
        <v xml:space="preserve">KR 48  39  SUR 74  </v>
      </c>
      <c r="AD44" s="111"/>
      <c r="AE44" s="106"/>
      <c r="AF44" s="106"/>
      <c r="AG44" s="106"/>
      <c r="AH44" s="106" t="s">
        <v>125</v>
      </c>
      <c r="AI44" s="106" t="s">
        <v>14468</v>
      </c>
      <c r="AJ44" s="112" t="s">
        <v>3530</v>
      </c>
      <c r="AK44" s="201">
        <f>VLOOKUP(AJ44,Hoja5!$H$1:$I$46,2,FALSE)</f>
        <v>8</v>
      </c>
      <c r="AL44" s="110">
        <v>46000</v>
      </c>
      <c r="AM44" s="92">
        <v>46037</v>
      </c>
      <c r="AN44" s="101">
        <f t="shared" si="2"/>
        <v>37</v>
      </c>
      <c r="AO44" s="100">
        <v>46044</v>
      </c>
      <c r="AP44" s="101" t="s">
        <v>15</v>
      </c>
      <c r="AQ44" s="101" t="s">
        <v>14463</v>
      </c>
      <c r="AR44" s="227"/>
      <c r="AS44" s="119"/>
      <c r="AT44" s="124" t="s">
        <v>14496</v>
      </c>
      <c r="AU44" s="276" t="s">
        <v>14482</v>
      </c>
      <c r="AV44" s="82"/>
      <c r="AW44" s="102" t="str">
        <f ca="1">IF(OR(AND(TODAY()-AL44&lt;10,AV44="PQRS"),AND(TODAY()-AO44&lt;90,AV44="Persuasivo")),1,IF(AND(10&lt;=TODAY()-AL44,TODAY()-AL44&lt;15,AV44="PQRS"),2,IF(OR(AND(15&lt;=TODAY()-AL44,AV44="PQRS"),AND(90&lt;=TODAY()-AO44,AV44="Persuasivo")),3,"")))</f>
        <v/>
      </c>
      <c r="AX44" s="96" t="s">
        <v>14664</v>
      </c>
      <c r="AY44" s="239" t="str">
        <f ca="1">IF(AU44=BA44,AY44,AY44&amp;" → "&amp;TEXT(AZ44,"dd/mm/aaaa")&amp;".- "&amp;AU44)</f>
        <v>0 → 20/02/2026.- Jenifer Zapata Castro</v>
      </c>
      <c r="AZ44" s="237">
        <f ca="1">IF(AU44=BA44,AZ44,NOW())</f>
        <v>46132.476798611111</v>
      </c>
      <c r="BA44" s="242" t="str">
        <f t="shared" ca="1" si="3"/>
        <v>Jenifer Zapata Castro</v>
      </c>
      <c r="BB44" s="245">
        <f ca="1">IF(AT44=BD44,BB44,BB44&amp;" → "&amp;TEXT(BC44,"dd/mm/aaaa")&amp;".- "&amp;AT44)</f>
        <v>0</v>
      </c>
      <c r="BC44" s="247">
        <f t="shared" ca="1" si="4"/>
        <v>46183.384917939817</v>
      </c>
      <c r="BD44" s="246" t="str">
        <f t="shared" ca="1" si="5"/>
        <v>Archivado</v>
      </c>
    </row>
    <row r="45" spans="1:56">
      <c r="A45" s="82" t="s">
        <v>14665</v>
      </c>
      <c r="B45" s="99">
        <v>3063</v>
      </c>
      <c r="C45" s="124" t="s">
        <v>14666</v>
      </c>
      <c r="D45" s="82" t="s">
        <v>146</v>
      </c>
      <c r="E45" s="106">
        <v>35</v>
      </c>
      <c r="F45" s="82"/>
      <c r="G45" s="82" t="s">
        <v>66</v>
      </c>
      <c r="H45" s="106">
        <v>27</v>
      </c>
      <c r="I45" s="82" t="s">
        <v>72</v>
      </c>
      <c r="J45" s="82"/>
      <c r="K45" s="106">
        <v>51</v>
      </c>
      <c r="L45" s="106"/>
      <c r="M45" s="106"/>
      <c r="N45" s="76" t="str">
        <f t="shared" si="7"/>
        <v xml:space="preserve">TR 35  SUR 27 F  51  </v>
      </c>
      <c r="O45" s="106">
        <v>1001577896</v>
      </c>
      <c r="P45" s="106">
        <v>3043223425</v>
      </c>
      <c r="Q45" s="106"/>
      <c r="R45" s="106" t="s">
        <v>7513</v>
      </c>
      <c r="S45" s="126" t="s">
        <v>146</v>
      </c>
      <c r="T45" s="128">
        <v>33</v>
      </c>
      <c r="U45" s="127"/>
      <c r="V45" s="127" t="s">
        <v>66</v>
      </c>
      <c r="W45" s="128">
        <v>30</v>
      </c>
      <c r="X45" s="127"/>
      <c r="Y45" s="127"/>
      <c r="Z45" s="128">
        <v>8</v>
      </c>
      <c r="AA45" s="128"/>
      <c r="AB45" s="128"/>
      <c r="AC45" s="76" t="str">
        <f t="shared" si="1"/>
        <v xml:space="preserve">TR 33 SUR 30   8  </v>
      </c>
      <c r="AD45" s="106"/>
      <c r="AE45" s="106"/>
      <c r="AF45" s="106"/>
      <c r="AG45" s="106"/>
      <c r="AH45" s="76" t="s">
        <v>94</v>
      </c>
      <c r="AI45" s="106" t="s">
        <v>14444</v>
      </c>
      <c r="AJ45" s="112" t="s">
        <v>194</v>
      </c>
      <c r="AK45" s="201">
        <f>VLOOKUP(AJ45,Hoja5!$H$1:$I$46,2,FALSE)</f>
        <v>3</v>
      </c>
      <c r="AL45" s="110">
        <v>46044</v>
      </c>
      <c r="AM45" s="92">
        <v>46058</v>
      </c>
      <c r="AN45" s="101">
        <f t="shared" si="2"/>
        <v>14</v>
      </c>
      <c r="AO45" s="92">
        <v>46062</v>
      </c>
      <c r="AP45" s="101" t="s">
        <v>15</v>
      </c>
      <c r="AQ45" s="101" t="s">
        <v>14463</v>
      </c>
      <c r="AR45" s="227"/>
      <c r="AS45" s="119"/>
      <c r="AT45" s="124" t="s">
        <v>14496</v>
      </c>
      <c r="AU45" s="276" t="s">
        <v>14482</v>
      </c>
      <c r="AV45" s="82"/>
      <c r="AW45" s="102" t="str">
        <f ca="1">IF(OR(AND(TODAY()-AL45&lt;10,AV45="PQRS"),AND(TODAY()-AO45&lt;90,AV45="Persuasivo")),1,IF(AND(10&lt;=TODAY()-AL45,TODAY()-AL45&lt;15,AV45="PQRS"),2,IF(OR(AND(15&lt;=TODAY()-AL45,AV45="PQRS"),AND(90&lt;=TODAY()-AO45,AV45="Persuasivo")),3,"")))</f>
        <v/>
      </c>
      <c r="AX45" s="96"/>
      <c r="AY45" s="239" t="str">
        <f ca="1">IF(AU45=BA45,AY45,AY45&amp;" → "&amp;TEXT(AZ45,"dd/mm/aaaa")&amp;".- "&amp;AU45)</f>
        <v>0 → 20/02/2026.- Jenifer Zapata Castro</v>
      </c>
      <c r="AZ45" s="237">
        <f ca="1">IF(AU45=BA45,AZ45,NOW())</f>
        <v>46132.476798611111</v>
      </c>
      <c r="BA45" s="242" t="str">
        <f t="shared" ca="1" si="3"/>
        <v>Jenifer Zapata Castro</v>
      </c>
      <c r="BB45" s="245">
        <f ca="1">IF(AT45=BD45,BB45,BB45&amp;" → "&amp;TEXT(BC45,"dd/mm/aaaa")&amp;".- "&amp;AT45)</f>
        <v>0</v>
      </c>
      <c r="BC45" s="247">
        <f t="shared" ca="1" si="4"/>
        <v>46183.384917939817</v>
      </c>
      <c r="BD45" s="246" t="str">
        <f t="shared" ca="1" si="5"/>
        <v>Archivado</v>
      </c>
    </row>
    <row r="46" spans="1:56" s="121" customFormat="1">
      <c r="A46" s="82" t="s">
        <v>14667</v>
      </c>
      <c r="B46" s="99">
        <v>3131</v>
      </c>
      <c r="C46" s="124" t="s">
        <v>14668</v>
      </c>
      <c r="D46" s="82"/>
      <c r="E46" s="106"/>
      <c r="F46" s="82"/>
      <c r="G46" s="82"/>
      <c r="H46" s="106"/>
      <c r="I46" s="82"/>
      <c r="J46" s="82"/>
      <c r="K46" s="106"/>
      <c r="L46" s="106"/>
      <c r="M46" s="106"/>
      <c r="N46" s="76" t="str">
        <f t="shared" si="7"/>
        <v xml:space="preserve">         </v>
      </c>
      <c r="O46" s="106"/>
      <c r="P46" s="106"/>
      <c r="Q46" s="106"/>
      <c r="R46" s="106" t="s">
        <v>14669</v>
      </c>
      <c r="S46" s="126" t="s">
        <v>80</v>
      </c>
      <c r="T46" s="128">
        <v>45</v>
      </c>
      <c r="U46" s="127" t="s">
        <v>83</v>
      </c>
      <c r="V46" s="127" t="s">
        <v>66</v>
      </c>
      <c r="W46" s="128">
        <v>39</v>
      </c>
      <c r="X46" s="127" t="s">
        <v>104</v>
      </c>
      <c r="Y46" s="127"/>
      <c r="Z46" s="128">
        <v>226</v>
      </c>
      <c r="AA46" s="128"/>
      <c r="AB46" s="128"/>
      <c r="AC46" s="76" t="str">
        <f t="shared" si="1"/>
        <v xml:space="preserve">CL 45A SUR 39 B  226  </v>
      </c>
      <c r="AD46" s="111"/>
      <c r="AE46" s="106">
        <v>3160252089</v>
      </c>
      <c r="AF46" s="106"/>
      <c r="AG46" s="106"/>
      <c r="AH46" s="82" t="s">
        <v>3686</v>
      </c>
      <c r="AI46" s="106" t="s">
        <v>14451</v>
      </c>
      <c r="AJ46" s="112" t="s">
        <v>316</v>
      </c>
      <c r="AK46" s="201">
        <f>VLOOKUP(AJ46,Hoja5!$H$1:$I$46,2,FALSE)</f>
        <v>7</v>
      </c>
      <c r="AL46" s="110">
        <v>46044</v>
      </c>
      <c r="AM46" s="110"/>
      <c r="AN46" s="101">
        <f t="shared" si="2"/>
        <v>-46044</v>
      </c>
      <c r="AO46" s="100"/>
      <c r="AP46" s="101"/>
      <c r="AQ46" s="101"/>
      <c r="AR46" s="227"/>
      <c r="AS46" s="119"/>
      <c r="AT46" s="124" t="s">
        <v>14496</v>
      </c>
      <c r="AU46" s="276" t="s">
        <v>14482</v>
      </c>
      <c r="AV46" s="82"/>
      <c r="AW46" s="102" t="str">
        <f ca="1">IF(OR(AND(TODAY()-AL46&lt;10,AV46="PQRS"),AND(TODAY()-AO46&lt;90,AV46="Persuasivo")),1,IF(AND(10&lt;=TODAY()-AL46,TODAY()-AL46&lt;15,AV46="PQRS"),2,IF(OR(AND(15&lt;=TODAY()-AL46,AV46="PQRS"),AND(90&lt;=TODAY()-AO46,AV46="Persuasivo")),3,"")))</f>
        <v/>
      </c>
      <c r="AX46" s="96"/>
      <c r="AY46" s="239" t="str">
        <f ca="1">IF(AU46=BA46,AY46,AY46&amp;" → "&amp;TEXT(AZ46,"dd/mm/aaaa")&amp;".- "&amp;AU46)</f>
        <v>0 → 20/02/2026.- Jenifer Zapata Castro</v>
      </c>
      <c r="AZ46" s="237">
        <f ca="1">IF(AU46=BA46,AZ46,NOW())</f>
        <v>46135.61063333333</v>
      </c>
      <c r="BA46" s="242" t="str">
        <f t="shared" ca="1" si="3"/>
        <v>Jenifer Zapata Castro</v>
      </c>
      <c r="BB46" s="245" t="str">
        <f ca="1">IF(AT46=BD46,BB46,BB46&amp;" → "&amp;TEXT(BC46,"dd/mm/aaaa")&amp;".- "&amp;AT46)</f>
        <v>0 → 23/04/2026.- Archivado</v>
      </c>
      <c r="BC46" s="247">
        <f t="shared" ca="1" si="4"/>
        <v>46183.384917939817</v>
      </c>
      <c r="BD46" s="246" t="str">
        <f t="shared" ca="1" si="5"/>
        <v>Archivado</v>
      </c>
    </row>
    <row r="47" spans="1:56" s="121" customFormat="1">
      <c r="A47" s="82" t="s">
        <v>14670</v>
      </c>
      <c r="B47" s="99">
        <v>1542</v>
      </c>
      <c r="C47" s="124" t="s">
        <v>14671</v>
      </c>
      <c r="D47" s="82" t="s">
        <v>80</v>
      </c>
      <c r="E47" s="106">
        <v>49</v>
      </c>
      <c r="F47" s="82" t="s">
        <v>170</v>
      </c>
      <c r="G47" s="82" t="s">
        <v>66</v>
      </c>
      <c r="H47" s="106">
        <v>40</v>
      </c>
      <c r="I47" s="82" t="s">
        <v>83</v>
      </c>
      <c r="J47" s="82"/>
      <c r="K47" s="106">
        <v>145</v>
      </c>
      <c r="L47" s="106"/>
      <c r="M47" s="106" t="s">
        <v>14672</v>
      </c>
      <c r="N47" s="76" t="str">
        <f t="shared" si="7"/>
        <v>CL 49 D SUR 40 A  145  int 125</v>
      </c>
      <c r="O47" s="106"/>
      <c r="P47" s="106"/>
      <c r="Q47" s="174" t="s">
        <v>14673</v>
      </c>
      <c r="R47" s="82"/>
      <c r="S47" s="126"/>
      <c r="T47" s="128"/>
      <c r="U47" s="127"/>
      <c r="V47" s="127"/>
      <c r="W47" s="128"/>
      <c r="X47" s="127"/>
      <c r="Y47" s="127"/>
      <c r="Z47" s="128"/>
      <c r="AA47" s="128"/>
      <c r="AB47" s="128"/>
      <c r="AC47" s="76" t="str">
        <f t="shared" si="1"/>
        <v xml:space="preserve">        </v>
      </c>
      <c r="AD47" s="106"/>
      <c r="AE47" s="106"/>
      <c r="AF47" s="106"/>
      <c r="AG47" s="106"/>
      <c r="AH47" s="106" t="s">
        <v>94</v>
      </c>
      <c r="AI47" s="106" t="s">
        <v>14444</v>
      </c>
      <c r="AJ47" s="112" t="s">
        <v>225</v>
      </c>
      <c r="AK47" s="201">
        <f>VLOOKUP(AJ47,Hoja5!$H$1:$I$46,2,FALSE)</f>
        <v>7</v>
      </c>
      <c r="AL47" s="110">
        <v>46044</v>
      </c>
      <c r="AM47" s="110"/>
      <c r="AN47" s="101">
        <f t="shared" si="2"/>
        <v>-46044</v>
      </c>
      <c r="AO47" s="100"/>
      <c r="AP47" s="101"/>
      <c r="AQ47" s="101"/>
      <c r="AR47" s="227"/>
      <c r="AS47" s="119" t="s">
        <v>14432</v>
      </c>
      <c r="AT47" s="124" t="s">
        <v>14478</v>
      </c>
      <c r="AU47" s="101" t="s">
        <v>14432</v>
      </c>
      <c r="AV47" s="82"/>
      <c r="AW47" s="102" t="str">
        <f ca="1">IF(OR(AND(TODAY()-AL47&lt;10,AV47="PQRS"),AND(TODAY()-AO47&lt;90,AV47="Persuasivo")),1,IF(AND(10&lt;=TODAY()-AL47,TODAY()-AL47&lt;15,AV47="PQRS"),2,IF(OR(AND(15&lt;=TODAY()-AL47,AV47="PQRS"),AND(90&lt;=TODAY()-AO47,AV47="Persuasivo")),3,"")))</f>
        <v/>
      </c>
      <c r="AX47" s="96"/>
      <c r="AY47" s="239">
        <f ca="1">IF(AU47=BA47,AY47,AY47&amp;" → "&amp;TEXT(AZ47,"dd/mm/aaaa")&amp;".- "&amp;AU47)</f>
        <v>0</v>
      </c>
      <c r="AZ47" s="237">
        <f ca="1">IF(AU47=BA47,AZ47,NOW())</f>
        <v>46073.527020601854</v>
      </c>
      <c r="BA47" s="242" t="str">
        <f t="shared" ca="1" si="3"/>
        <v>Alexandra Uribe Alzate</v>
      </c>
      <c r="BB47" s="245">
        <f ca="1">IF(AT47=BD47,BB47,BB47&amp;" → "&amp;TEXT(BC47,"dd/mm/aaaa")&amp;".- "&amp;AT47)</f>
        <v>0</v>
      </c>
      <c r="BC47" s="247">
        <f t="shared" ca="1" si="4"/>
        <v>46183.384917939817</v>
      </c>
      <c r="BD47" s="246" t="str">
        <f t="shared" ca="1" si="5"/>
        <v>Orden de policía</v>
      </c>
    </row>
    <row r="48" spans="1:56" s="121" customFormat="1">
      <c r="A48" s="82" t="s">
        <v>14674</v>
      </c>
      <c r="B48" s="99">
        <v>2915</v>
      </c>
      <c r="C48" s="124" t="s">
        <v>14675</v>
      </c>
      <c r="D48" s="82"/>
      <c r="E48" s="106"/>
      <c r="F48" s="82"/>
      <c r="G48" s="82"/>
      <c r="H48" s="106"/>
      <c r="I48" s="82"/>
      <c r="J48" s="82"/>
      <c r="K48" s="106"/>
      <c r="L48" s="106"/>
      <c r="M48" s="106"/>
      <c r="N48" s="76" t="str">
        <f t="shared" si="7"/>
        <v xml:space="preserve">         </v>
      </c>
      <c r="O48" s="106">
        <v>23729556</v>
      </c>
      <c r="P48" s="106" t="s">
        <v>2718</v>
      </c>
      <c r="Q48" s="106"/>
      <c r="R48" s="106" t="s">
        <v>82</v>
      </c>
      <c r="S48" s="126" t="s">
        <v>80</v>
      </c>
      <c r="T48" s="128">
        <v>39</v>
      </c>
      <c r="U48" s="127"/>
      <c r="V48" s="127" t="s">
        <v>66</v>
      </c>
      <c r="W48" s="128">
        <v>45</v>
      </c>
      <c r="X48" s="127" t="s">
        <v>104</v>
      </c>
      <c r="Y48" s="127"/>
      <c r="Z48" s="128"/>
      <c r="AA48" s="128"/>
      <c r="AB48" s="128"/>
      <c r="AC48" s="76" t="str">
        <f t="shared" si="1"/>
        <v xml:space="preserve">CL 39 SUR 45 B    </v>
      </c>
      <c r="AD48" s="111" t="s">
        <v>2718</v>
      </c>
      <c r="AE48" s="111" t="s">
        <v>2718</v>
      </c>
      <c r="AF48" s="111" t="s">
        <v>2718</v>
      </c>
      <c r="AG48" s="106"/>
      <c r="AH48" s="106" t="s">
        <v>3928</v>
      </c>
      <c r="AI48" s="106" t="s">
        <v>8073</v>
      </c>
      <c r="AJ48" s="112" t="s">
        <v>3530</v>
      </c>
      <c r="AK48" s="201">
        <f>VLOOKUP(AJ48,Hoja5!$H$1:$I$46,2,FALSE)</f>
        <v>8</v>
      </c>
      <c r="AL48" s="110">
        <v>46043</v>
      </c>
      <c r="AM48" s="92">
        <v>46090</v>
      </c>
      <c r="AN48" s="101">
        <f t="shared" si="2"/>
        <v>47</v>
      </c>
      <c r="AO48" s="100">
        <v>46090</v>
      </c>
      <c r="AP48" s="101" t="s">
        <v>15</v>
      </c>
      <c r="AQ48" s="101" t="s">
        <v>14463</v>
      </c>
      <c r="AR48" s="227"/>
      <c r="AS48" s="119"/>
      <c r="AT48" s="124" t="s">
        <v>14496</v>
      </c>
      <c r="AU48" s="276" t="s">
        <v>14482</v>
      </c>
      <c r="AV48" s="82"/>
      <c r="AW48" s="102" t="str">
        <f ca="1">IF(OR(AND(TODAY()-AL48&lt;10,AV48="PQRS"),AND(TODAY()-AO48&lt;90,AV48="Persuasivo")),1,IF(AND(10&lt;=TODAY()-AL48,TODAY()-AL48&lt;15,AV48="PQRS"),2,IF(OR(AND(15&lt;=TODAY()-AL48,AV48="PQRS"),AND(90&lt;=TODAY()-AO48,AV48="Persuasivo")),3,"")))</f>
        <v/>
      </c>
      <c r="AX48" s="96" t="s">
        <v>14676</v>
      </c>
      <c r="AY48" s="239" t="str">
        <f ca="1">IF(AU48=BA48,AY48,AY48&amp;" → "&amp;TEXT(AZ48,"dd/mm/aaaa")&amp;".- "&amp;AU48)</f>
        <v>0 → 20/02/2026.- Juan Carlos Sánchez Vargas → 16/03/2026.- Jenifer Zapata Castro</v>
      </c>
      <c r="AZ48" s="237">
        <f ca="1">IF(AU48=BA48,AZ48,NOW())</f>
        <v>46132.476798611111</v>
      </c>
      <c r="BA48" s="242" t="str">
        <f t="shared" ca="1" si="3"/>
        <v>Jenifer Zapata Castro</v>
      </c>
      <c r="BB48" s="245" t="str">
        <f ca="1">IF(AT48=BD48,BB48,BB48&amp;" → "&amp;TEXT(BC48,"dd/mm/aaaa")&amp;".- "&amp;AT48)</f>
        <v>0 → 16/03/2026.- Auto de archivo → 19/03/2026.- Archivado</v>
      </c>
      <c r="BC48" s="247">
        <f t="shared" ca="1" si="4"/>
        <v>46183.384917939817</v>
      </c>
      <c r="BD48" s="246" t="str">
        <f t="shared" ca="1" si="5"/>
        <v>Archivado</v>
      </c>
    </row>
    <row r="49" spans="1:56">
      <c r="A49" s="82" t="s">
        <v>14677</v>
      </c>
      <c r="B49" s="99">
        <v>2914</v>
      </c>
      <c r="C49" s="124" t="s">
        <v>14675</v>
      </c>
      <c r="D49" s="82"/>
      <c r="E49" s="106"/>
      <c r="F49" s="82"/>
      <c r="G49" s="82"/>
      <c r="H49" s="106"/>
      <c r="I49" s="82"/>
      <c r="J49" s="82"/>
      <c r="K49" s="106"/>
      <c r="L49" s="106"/>
      <c r="M49" s="106"/>
      <c r="N49" s="76" t="str">
        <f>CONCATENATE(D49," ",E49," ",F49," ",G49," ",H49," ",I49, " ",J49, " ",K49," ",L49," ",M49)</f>
        <v xml:space="preserve">         </v>
      </c>
      <c r="O49" s="106">
        <v>23729556</v>
      </c>
      <c r="P49" s="106" t="s">
        <v>2718</v>
      </c>
      <c r="Q49" s="106"/>
      <c r="R49" s="106" t="s">
        <v>82</v>
      </c>
      <c r="S49" s="126" t="s">
        <v>80</v>
      </c>
      <c r="T49" s="128">
        <v>39</v>
      </c>
      <c r="U49" s="127"/>
      <c r="V49" s="127" t="s">
        <v>66</v>
      </c>
      <c r="W49" s="128">
        <v>45</v>
      </c>
      <c r="X49" s="127" t="s">
        <v>83</v>
      </c>
      <c r="Y49" s="127"/>
      <c r="Z49" s="128">
        <v>21</v>
      </c>
      <c r="AA49" s="128"/>
      <c r="AB49" s="128"/>
      <c r="AC49" s="76" t="str">
        <f>CONCATENATE(S49," ",T49,U49," ",V49," ",W49," ",X49," ",Y49," ",Z49," ",AA49," ",AB49)</f>
        <v xml:space="preserve">CL 39 SUR 45 A  21  </v>
      </c>
      <c r="AD49" s="111" t="s">
        <v>2718</v>
      </c>
      <c r="AE49" s="111" t="s">
        <v>2718</v>
      </c>
      <c r="AF49" s="111" t="s">
        <v>2718</v>
      </c>
      <c r="AG49" s="106"/>
      <c r="AH49" s="106" t="s">
        <v>3928</v>
      </c>
      <c r="AI49" s="106" t="s">
        <v>8073</v>
      </c>
      <c r="AJ49" s="112" t="s">
        <v>3530</v>
      </c>
      <c r="AK49" s="201">
        <f>VLOOKUP(AJ49,Hoja5!$H$1:$I$46,2,FALSE)</f>
        <v>8</v>
      </c>
      <c r="AL49" s="110">
        <v>46043</v>
      </c>
      <c r="AM49" s="92">
        <v>46043</v>
      </c>
      <c r="AN49" s="101">
        <f t="shared" si="2"/>
        <v>0</v>
      </c>
      <c r="AO49" s="100">
        <v>46056</v>
      </c>
      <c r="AP49" s="101" t="s">
        <v>15</v>
      </c>
      <c r="AQ49" s="101" t="s">
        <v>14463</v>
      </c>
      <c r="AR49" s="278"/>
      <c r="AS49" s="250"/>
      <c r="AT49" s="285" t="s">
        <v>14496</v>
      </c>
      <c r="AU49" s="276" t="s">
        <v>14482</v>
      </c>
      <c r="AV49" s="82"/>
      <c r="AW49" s="102" t="str">
        <f ca="1">IF(OR(AND(TODAY()-AL49&lt;10,AV49="PQRS"),AND(TODAY()-AO49&lt;90,AV49="Persuasivo")),1,IF(AND(10&lt;=TODAY()-AL49,TODAY()-AL49&lt;15,AV49="PQRS"),2,IF(OR(AND(15&lt;=TODAY()-AL49,AV49="PQRS"),AND(90&lt;=TODAY()-AO49,AV49="Persuasivo")),3,"")))</f>
        <v/>
      </c>
      <c r="AX49" s="96"/>
      <c r="AY49" s="239" t="str">
        <f ca="1">IF(AU49=BA49,AY49,AY49&amp;" → "&amp;TEXT(AZ49,"dd/mm/aaaa")&amp;".- "&amp;AU49)</f>
        <v>0 → 20/02/2026.- Jenifer Zapata Castro</v>
      </c>
      <c r="AZ49" s="237">
        <f ca="1">IF(AU49=BA49,AZ49,NOW())</f>
        <v>46132.476798611111</v>
      </c>
      <c r="BA49" s="242" t="str">
        <f t="shared" ca="1" si="3"/>
        <v>Jenifer Zapata Castro</v>
      </c>
      <c r="BB49" s="245">
        <f ca="1">IF(AT49=BD49,BB49,BB49&amp;" → "&amp;TEXT(BC49,"dd/mm/aaaa")&amp;".- "&amp;AT49)</f>
        <v>0</v>
      </c>
      <c r="BC49" s="247">
        <f t="shared" ca="1" si="4"/>
        <v>46183.384917939817</v>
      </c>
      <c r="BD49" s="246" t="str">
        <f t="shared" ca="1" si="5"/>
        <v>Archivado</v>
      </c>
    </row>
    <row r="50" spans="1:56" s="121" customFormat="1">
      <c r="A50" s="82" t="s">
        <v>14678</v>
      </c>
      <c r="B50" s="99">
        <v>1436</v>
      </c>
      <c r="C50" s="105" t="s">
        <v>14679</v>
      </c>
      <c r="D50" s="82"/>
      <c r="E50" s="82" t="s">
        <v>6867</v>
      </c>
      <c r="F50" s="82"/>
      <c r="G50" s="82"/>
      <c r="H50" s="82" t="s">
        <v>14680</v>
      </c>
      <c r="I50" s="82"/>
      <c r="J50" s="82"/>
      <c r="K50" s="82" t="s">
        <v>8657</v>
      </c>
      <c r="L50" s="82" t="s">
        <v>14681</v>
      </c>
      <c r="M50" s="82" t="s">
        <v>14682</v>
      </c>
      <c r="N50" s="76" t="str">
        <f t="shared" si="7"/>
        <v xml:space="preserve"> Km 17   via    las palmas  entrada a la acuarela</v>
      </c>
      <c r="O50" s="82"/>
      <c r="P50" s="82"/>
      <c r="Q50" s="82"/>
      <c r="R50" s="82"/>
      <c r="S50" s="126"/>
      <c r="T50" s="127"/>
      <c r="U50" s="127"/>
      <c r="V50" s="127"/>
      <c r="W50" s="127"/>
      <c r="X50" s="127"/>
      <c r="Y50" s="127"/>
      <c r="Z50" s="127"/>
      <c r="AA50" s="127"/>
      <c r="AB50" s="127"/>
      <c r="AC50" s="76" t="str">
        <f t="shared" si="1"/>
        <v xml:space="preserve">        </v>
      </c>
      <c r="AD50" s="94"/>
      <c r="AE50" s="82"/>
      <c r="AF50" s="82"/>
      <c r="AG50" s="82"/>
      <c r="AH50" s="82" t="s">
        <v>94</v>
      </c>
      <c r="AI50" s="82" t="s">
        <v>14444</v>
      </c>
      <c r="AJ50" s="96" t="s">
        <v>91</v>
      </c>
      <c r="AK50" s="201">
        <f>VLOOKUP(AJ50,Hoja5!$H$1:$I$46,2,FALSE)</f>
        <v>12</v>
      </c>
      <c r="AL50" s="110">
        <v>46043</v>
      </c>
      <c r="AM50" s="92"/>
      <c r="AN50" s="101">
        <f t="shared" si="2"/>
        <v>-46043</v>
      </c>
      <c r="AO50" s="100"/>
      <c r="AP50" s="101"/>
      <c r="AQ50" s="101"/>
      <c r="AR50" s="227"/>
      <c r="AS50" s="119" t="s">
        <v>14437</v>
      </c>
      <c r="AT50" s="124" t="s">
        <v>14496</v>
      </c>
      <c r="AU50" s="276" t="s">
        <v>14482</v>
      </c>
      <c r="AV50" s="82"/>
      <c r="AW50" s="102" t="str">
        <f ca="1">IF(OR(AND(TODAY()-AL50&lt;10,AV50="PQRS"),AND(TODAY()-AO50&lt;90,AV50="Persuasivo")),1,IF(AND(10&lt;=TODAY()-AL50,TODAY()-AL50&lt;15,AV50="PQRS"),2,IF(OR(AND(15&lt;=TODAY()-AL50,AV50="PQRS"),AND(90&lt;=TODAY()-AO50,AV50="Persuasivo")),3,"")))</f>
        <v/>
      </c>
      <c r="AX50" s="96"/>
      <c r="AY50" s="239" t="str">
        <f ca="1">IF(AU50=BA50,AY50,AY50&amp;" → "&amp;TEXT(AZ50,"dd/mm/aaaa")&amp;".- "&amp;AU50)</f>
        <v>0 → 20/02/2026.- Jenifer Zapata Castro</v>
      </c>
      <c r="AZ50" s="237">
        <f ca="1">IF(AU50=BA50,AZ50,NOW())</f>
        <v>46135.5933681713</v>
      </c>
      <c r="BA50" s="242" t="str">
        <f t="shared" ca="1" si="3"/>
        <v>Jenifer Zapata Castro</v>
      </c>
      <c r="BB50" s="245" t="str">
        <f ca="1">IF(AT50=BD50,BB50,BB50&amp;" → "&amp;TEXT(BC50,"dd/mm/aaaa")&amp;".- "&amp;AT50)</f>
        <v>0 → 23/04/2026.- Archivado</v>
      </c>
      <c r="BC50" s="247">
        <f t="shared" ca="1" si="4"/>
        <v>46183.384917939817</v>
      </c>
      <c r="BD50" s="246" t="str">
        <f t="shared" ca="1" si="5"/>
        <v>Archivado</v>
      </c>
    </row>
    <row r="51" spans="1:56" s="121" customFormat="1">
      <c r="A51" s="82" t="s">
        <v>14683</v>
      </c>
      <c r="B51" s="99">
        <v>3240</v>
      </c>
      <c r="C51" s="124" t="s">
        <v>231</v>
      </c>
      <c r="D51" s="82"/>
      <c r="E51" s="82"/>
      <c r="F51" s="82"/>
      <c r="G51" s="82"/>
      <c r="H51" s="82"/>
      <c r="I51" s="82"/>
      <c r="J51" s="82"/>
      <c r="K51" s="82"/>
      <c r="L51" s="82"/>
      <c r="M51" s="82"/>
      <c r="N51" s="76" t="str">
        <f t="shared" si="7"/>
        <v xml:space="preserve">         </v>
      </c>
      <c r="O51" s="82"/>
      <c r="P51" s="82"/>
      <c r="Q51" s="82"/>
      <c r="R51" s="82" t="s">
        <v>14659</v>
      </c>
      <c r="S51" s="126" t="s">
        <v>63</v>
      </c>
      <c r="T51" s="127">
        <v>43</v>
      </c>
      <c r="U51" s="127" t="s">
        <v>104</v>
      </c>
      <c r="V51" s="127"/>
      <c r="W51" s="127">
        <v>32</v>
      </c>
      <c r="X51" s="127" t="s">
        <v>81</v>
      </c>
      <c r="Y51" s="127" t="s">
        <v>66</v>
      </c>
      <c r="Z51" s="127">
        <v>8</v>
      </c>
      <c r="AA51" s="127"/>
      <c r="AB51" s="127"/>
      <c r="AC51" s="76" t="str">
        <f t="shared" si="1"/>
        <v xml:space="preserve">KR 43B  32 C SUR 8  </v>
      </c>
      <c r="AD51" s="82"/>
      <c r="AE51" s="82"/>
      <c r="AF51" s="82"/>
      <c r="AG51" s="82"/>
      <c r="AH51" s="82" t="s">
        <v>101</v>
      </c>
      <c r="AI51" s="82" t="s">
        <v>14460</v>
      </c>
      <c r="AJ51" s="96" t="s">
        <v>615</v>
      </c>
      <c r="AK51" s="201">
        <f>VLOOKUP(AJ51,Hoja5!$H$1:$I$46,2,FALSE)</f>
        <v>2</v>
      </c>
      <c r="AL51" s="110">
        <v>46045</v>
      </c>
      <c r="AM51" s="92">
        <v>46077</v>
      </c>
      <c r="AN51" s="101">
        <f t="shared" si="2"/>
        <v>32</v>
      </c>
      <c r="AO51" s="100">
        <v>46077</v>
      </c>
      <c r="AP51" s="101" t="s">
        <v>15</v>
      </c>
      <c r="AQ51" s="101" t="s">
        <v>14463</v>
      </c>
      <c r="AR51" s="227"/>
      <c r="AS51" s="119"/>
      <c r="AT51" s="124" t="s">
        <v>14496</v>
      </c>
      <c r="AU51" s="276" t="s">
        <v>14482</v>
      </c>
      <c r="AV51" s="82"/>
      <c r="AW51" s="102" t="str">
        <f ca="1">IF(OR(AND(TODAY()-AL51&lt;10,AV51="PQRS"),AND(TODAY()-AO51&lt;90,AV51="Persuasivo")),1,IF(AND(10&lt;=TODAY()-AL51,TODAY()-AL51&lt;15,AV51="PQRS"),2,IF(OR(AND(15&lt;=TODAY()-AL51,AV51="PQRS"),AND(90&lt;=TODAY()-AO51,AV51="Persuasivo")),3,"")))</f>
        <v/>
      </c>
      <c r="AX51" s="96" t="s">
        <v>14684</v>
      </c>
      <c r="AY51" s="239" t="str">
        <f ca="1">IF(AU51=BA51,AY51,AY51&amp;" → "&amp;TEXT(AZ51,"dd/mm/aaaa")&amp;".- "&amp;AU51)</f>
        <v>0 → 20/02/2026.- Juan Carlos Sánchez Vargas → 25/02/2026.-  → 20/04/2026.- Jenifer Zapata Castro</v>
      </c>
      <c r="AZ51" s="237">
        <f ca="1">IF(AU51=BA51,AZ51,NOW())</f>
        <v>46132.476798611111</v>
      </c>
      <c r="BA51" s="242" t="str">
        <f t="shared" ca="1" si="3"/>
        <v>Jenifer Zapata Castro</v>
      </c>
      <c r="BB51" s="245" t="str">
        <f ca="1">IF(AT51=BD51,BB51,BB51&amp;" → "&amp;TEXT(BC51,"dd/mm/aaaa")&amp;".- "&amp;AT51)</f>
        <v>0 → 25/02/2026.- Auto de archivo → 20/04/2026.- Archivado</v>
      </c>
      <c r="BC51" s="247">
        <f t="shared" ca="1" si="4"/>
        <v>46183.384917939817</v>
      </c>
      <c r="BD51" s="246" t="str">
        <f t="shared" ca="1" si="5"/>
        <v>Archivado</v>
      </c>
    </row>
    <row r="52" spans="1:56" s="121" customFormat="1">
      <c r="A52" s="82" t="s">
        <v>14685</v>
      </c>
      <c r="B52" s="99">
        <v>2510</v>
      </c>
      <c r="C52" s="124" t="s">
        <v>14686</v>
      </c>
      <c r="D52" s="82"/>
      <c r="E52" s="82"/>
      <c r="F52" s="82"/>
      <c r="G52" s="82"/>
      <c r="H52" s="82"/>
      <c r="I52" s="82"/>
      <c r="J52" s="82"/>
      <c r="K52" s="82"/>
      <c r="L52" s="82"/>
      <c r="M52" s="82"/>
      <c r="N52" s="76" t="str">
        <f t="shared" si="7"/>
        <v xml:space="preserve">         </v>
      </c>
      <c r="O52" s="121">
        <v>21394469</v>
      </c>
      <c r="P52" s="82">
        <v>3311696</v>
      </c>
      <c r="Q52" s="95"/>
      <c r="R52" s="95" t="s">
        <v>14551</v>
      </c>
      <c r="S52" s="126" t="s">
        <v>63</v>
      </c>
      <c r="T52" s="127">
        <v>46</v>
      </c>
      <c r="U52" s="127"/>
      <c r="V52" s="127" t="s">
        <v>66</v>
      </c>
      <c r="W52" s="127">
        <v>39</v>
      </c>
      <c r="X52" s="127" t="s">
        <v>83</v>
      </c>
      <c r="Y52" s="127"/>
      <c r="Z52" s="127">
        <v>7</v>
      </c>
      <c r="AA52" s="127"/>
      <c r="AB52" s="127"/>
      <c r="AC52" s="76" t="str">
        <f t="shared" si="1"/>
        <v xml:space="preserve">KR 46 SUR 39 A  7  </v>
      </c>
      <c r="AD52" s="82" t="s">
        <v>2718</v>
      </c>
      <c r="AE52" s="82" t="s">
        <v>2718</v>
      </c>
      <c r="AF52" s="82" t="s">
        <v>2718</v>
      </c>
      <c r="AG52" s="82"/>
      <c r="AH52" s="82" t="s">
        <v>101</v>
      </c>
      <c r="AI52" s="82" t="s">
        <v>14460</v>
      </c>
      <c r="AJ52" s="96" t="s">
        <v>3530</v>
      </c>
      <c r="AK52" s="201">
        <f>VLOOKUP(AJ52,Hoja5!$H$1:$I$46,2,FALSE)</f>
        <v>8</v>
      </c>
      <c r="AL52" s="110">
        <v>46042</v>
      </c>
      <c r="AM52" s="92">
        <v>46043</v>
      </c>
      <c r="AN52" s="101">
        <f t="shared" si="2"/>
        <v>1</v>
      </c>
      <c r="AO52" s="100">
        <v>46048</v>
      </c>
      <c r="AP52" s="101" t="s">
        <v>15</v>
      </c>
      <c r="AQ52" s="101" t="s">
        <v>14463</v>
      </c>
      <c r="AR52" s="278"/>
      <c r="AS52" s="250"/>
      <c r="AT52" s="285" t="s">
        <v>14496</v>
      </c>
      <c r="AU52" s="276" t="s">
        <v>14482</v>
      </c>
      <c r="AV52" s="82"/>
      <c r="AW52" s="102" t="str">
        <f ca="1">IF(OR(AND(TODAY()-AL52&lt;10,AV52="PQRS"),AND(TODAY()-AO52&lt;90,AV52="Persuasivo")),1,IF(AND(10&lt;=TODAY()-AL52,TODAY()-AL52&lt;15,AV52="PQRS"),2,IF(OR(AND(15&lt;=TODAY()-AL52,AV52="PQRS"),AND(90&lt;=TODAY()-AO52,AV52="Persuasivo")),3,"")))</f>
        <v/>
      </c>
      <c r="AX52" s="96" t="s">
        <v>14639</v>
      </c>
      <c r="AY52" s="239" t="str">
        <f ca="1">IF(AU52=BA52,AY52,AY52&amp;" → "&amp;TEXT(AZ52,"dd/mm/aaaa")&amp;".- "&amp;AU52)</f>
        <v>0 → 20/02/2026.- Jenifer Zapata Castro</v>
      </c>
      <c r="AZ52" s="237">
        <f ca="1">IF(AU52=BA52,AZ52,NOW())</f>
        <v>46132.476798611111</v>
      </c>
      <c r="BA52" s="242" t="str">
        <f t="shared" ca="1" si="3"/>
        <v>Jenifer Zapata Castro</v>
      </c>
      <c r="BB52" s="245">
        <f ca="1">IF(AT52=BD52,BB52,BB52&amp;" → "&amp;TEXT(BC52,"dd/mm/aaaa")&amp;".- "&amp;AT52)</f>
        <v>0</v>
      </c>
      <c r="BC52" s="247">
        <f t="shared" ca="1" si="4"/>
        <v>46183.384917939817</v>
      </c>
      <c r="BD52" s="246" t="str">
        <f t="shared" ca="1" si="5"/>
        <v>Archivado</v>
      </c>
    </row>
    <row r="53" spans="1:56" s="121" customFormat="1">
      <c r="A53" s="82" t="s">
        <v>14687</v>
      </c>
      <c r="B53" s="99">
        <v>3368</v>
      </c>
      <c r="C53" s="124" t="s">
        <v>14688</v>
      </c>
      <c r="D53" s="82" t="s">
        <v>289</v>
      </c>
      <c r="E53" s="82">
        <v>33</v>
      </c>
      <c r="F53" s="82"/>
      <c r="G53" s="82"/>
      <c r="H53" s="82">
        <v>34</v>
      </c>
      <c r="I53" s="82" t="s">
        <v>136</v>
      </c>
      <c r="J53" s="82" t="s">
        <v>66</v>
      </c>
      <c r="K53" s="82">
        <v>3</v>
      </c>
      <c r="L53" s="82"/>
      <c r="M53" s="82"/>
      <c r="N53" s="76" t="str">
        <f t="shared" si="7"/>
        <v xml:space="preserve">DG 33   34 DD SUR 3  </v>
      </c>
      <c r="O53" s="82">
        <v>8465288</v>
      </c>
      <c r="P53" s="96">
        <v>3053671705</v>
      </c>
      <c r="Q53" s="114"/>
      <c r="R53" s="140" t="s">
        <v>14689</v>
      </c>
      <c r="S53" s="82" t="s">
        <v>289</v>
      </c>
      <c r="T53" s="82">
        <v>33</v>
      </c>
      <c r="U53" s="82"/>
      <c r="V53" s="82"/>
      <c r="W53" s="82">
        <v>34</v>
      </c>
      <c r="X53" s="82" t="s">
        <v>136</v>
      </c>
      <c r="Y53" s="82" t="s">
        <v>66</v>
      </c>
      <c r="Z53" s="82">
        <v>7</v>
      </c>
      <c r="AA53" s="127"/>
      <c r="AB53" s="127"/>
      <c r="AC53" s="76" t="str">
        <f t="shared" si="1"/>
        <v xml:space="preserve">DG 33  34 DD SUR 7  </v>
      </c>
      <c r="AD53" s="82"/>
      <c r="AE53" s="82"/>
      <c r="AF53" s="82"/>
      <c r="AG53" s="82"/>
      <c r="AH53" s="82" t="s">
        <v>94</v>
      </c>
      <c r="AI53" s="82" t="s">
        <v>14483</v>
      </c>
      <c r="AJ53" s="96" t="s">
        <v>232</v>
      </c>
      <c r="AK53" s="201">
        <f>VLOOKUP(AJ53,Hoja5!$H$1:$I$46,2,FALSE)</f>
        <v>9</v>
      </c>
      <c r="AL53" s="110">
        <v>46045</v>
      </c>
      <c r="AM53" s="92">
        <v>46062</v>
      </c>
      <c r="AN53" s="101">
        <f t="shared" si="2"/>
        <v>17</v>
      </c>
      <c r="AO53" s="100">
        <v>46062</v>
      </c>
      <c r="AP53" s="101" t="s">
        <v>15</v>
      </c>
      <c r="AQ53" s="101" t="s">
        <v>14463</v>
      </c>
      <c r="AR53" s="227"/>
      <c r="AS53" s="119"/>
      <c r="AT53" s="124" t="s">
        <v>14496</v>
      </c>
      <c r="AU53" s="276" t="s">
        <v>14482</v>
      </c>
      <c r="AV53" s="82"/>
      <c r="AW53" s="102" t="str">
        <f ca="1">IF(OR(AND(TODAY()-AL53&lt;10,AV53="PQRS"),AND(TODAY()-AO53&lt;90,AV53="Persuasivo")),1,IF(AND(10&lt;=TODAY()-AL53,TODAY()-AL53&lt;15,AV53="PQRS"),2,IF(OR(AND(15&lt;=TODAY()-AL53,AV53="PQRS"),AND(90&lt;=TODAY()-AO53,AV53="Persuasivo")),3,"")))</f>
        <v/>
      </c>
      <c r="AX53" s="96" t="s">
        <v>14690</v>
      </c>
      <c r="AY53" s="239" t="str">
        <f ca="1">IF(AU53=BA53,AY53,AY53&amp;" → "&amp;TEXT(AZ53,"dd/mm/aaaa")&amp;".- "&amp;AU53)</f>
        <v>0 → 20/02/2026.- Jenifer Zapata Castro</v>
      </c>
      <c r="AZ53" s="237">
        <f ca="1">IF(AU53=BA53,AZ53,NOW())</f>
        <v>46132.476798611111</v>
      </c>
      <c r="BA53" s="242" t="str">
        <f t="shared" ca="1" si="3"/>
        <v>Jenifer Zapata Castro</v>
      </c>
      <c r="BB53" s="245" t="str">
        <f ca="1">IF(AT53=BD53,BB53,BB53&amp;" → "&amp;TEXT(BC53,"dd/mm/aaaa")&amp;".- "&amp;AT53)</f>
        <v>0 → 02/03/2026.- Archivado</v>
      </c>
      <c r="BC53" s="247">
        <f t="shared" ca="1" si="4"/>
        <v>46183.384917939817</v>
      </c>
      <c r="BD53" s="246" t="str">
        <f t="shared" ca="1" si="5"/>
        <v>Archivado</v>
      </c>
    </row>
    <row r="54" spans="1:56">
      <c r="A54" s="82" t="s">
        <v>14691</v>
      </c>
      <c r="B54" s="99">
        <v>3476</v>
      </c>
      <c r="C54" s="124" t="s">
        <v>231</v>
      </c>
      <c r="D54" s="82"/>
      <c r="E54" s="82"/>
      <c r="F54" s="82"/>
      <c r="G54" s="82"/>
      <c r="H54" s="82"/>
      <c r="I54" s="82"/>
      <c r="J54" s="82"/>
      <c r="K54" s="82"/>
      <c r="L54" s="82"/>
      <c r="M54" s="82"/>
      <c r="N54" s="76" t="str">
        <f t="shared" si="7"/>
        <v xml:space="preserve">         </v>
      </c>
      <c r="O54" s="82"/>
      <c r="P54" s="82"/>
      <c r="Q54" s="99"/>
      <c r="R54" s="99" t="s">
        <v>14659</v>
      </c>
      <c r="S54" s="126" t="s">
        <v>80</v>
      </c>
      <c r="T54" s="127">
        <v>38</v>
      </c>
      <c r="U54" s="127"/>
      <c r="V54" s="127" t="s">
        <v>66</v>
      </c>
      <c r="W54" s="127">
        <v>34</v>
      </c>
      <c r="X54" s="127"/>
      <c r="Y54" s="127"/>
      <c r="Z54" s="127">
        <v>45</v>
      </c>
      <c r="AA54" s="127"/>
      <c r="AB54" s="127"/>
      <c r="AC54" s="76" t="str">
        <f t="shared" si="1"/>
        <v xml:space="preserve">CL 38 SUR 34   45  </v>
      </c>
      <c r="AD54" s="82"/>
      <c r="AE54" s="82"/>
      <c r="AF54" s="82"/>
      <c r="AG54" s="82"/>
      <c r="AH54" s="82" t="s">
        <v>101</v>
      </c>
      <c r="AI54" s="82" t="s">
        <v>14460</v>
      </c>
      <c r="AJ54" s="96" t="s">
        <v>211</v>
      </c>
      <c r="AK54" s="201">
        <f>VLOOKUP(AJ54,Hoja5!$H$1:$I$46,2,FALSE)</f>
        <v>9</v>
      </c>
      <c r="AL54" s="110">
        <v>46045</v>
      </c>
      <c r="AM54" s="92">
        <v>46051</v>
      </c>
      <c r="AN54" s="101">
        <f t="shared" si="2"/>
        <v>6</v>
      </c>
      <c r="AO54" s="100">
        <v>46065</v>
      </c>
      <c r="AP54" s="101" t="s">
        <v>15</v>
      </c>
      <c r="AQ54" s="101" t="s">
        <v>14463</v>
      </c>
      <c r="AR54" s="227"/>
      <c r="AS54" s="119"/>
      <c r="AT54" s="124" t="s">
        <v>14496</v>
      </c>
      <c r="AU54" s="276" t="s">
        <v>14482</v>
      </c>
      <c r="AV54" s="82"/>
      <c r="AW54" s="102" t="str">
        <f ca="1">IF(OR(AND(TODAY()-AL54&lt;10,AV54="PQRS"),AND(TODAY()-AO54&lt;90,AV54="Persuasivo")),1,IF(AND(10&lt;=TODAY()-AL54,TODAY()-AL54&lt;15,AV54="PQRS"),2,IF(OR(AND(15&lt;=TODAY()-AL54,AV54="PQRS"),AND(90&lt;=TODAY()-AO54,AV54="Persuasivo")),3,"")))</f>
        <v/>
      </c>
      <c r="AX54" s="96" t="s">
        <v>14692</v>
      </c>
      <c r="AY54" s="239" t="str">
        <f ca="1">IF(AU54=BA54,AY54,AY54&amp;" → "&amp;TEXT(AZ54,"dd/mm/aaaa")&amp;".- "&amp;AU54)</f>
        <v>0 → 20/02/2026.- Jenifer Zapata Castro</v>
      </c>
      <c r="AZ54" s="237">
        <f ca="1">IF(AU54=BA54,AZ54,NOW())</f>
        <v>46132.476798611111</v>
      </c>
      <c r="BA54" s="242" t="str">
        <f t="shared" ca="1" si="3"/>
        <v>Jenifer Zapata Castro</v>
      </c>
      <c r="BB54" s="245">
        <f ca="1">IF(AT54=BD54,BB54,BB54&amp;" → "&amp;TEXT(BC54,"dd/mm/aaaa")&amp;".- "&amp;AT54)</f>
        <v>0</v>
      </c>
      <c r="BC54" s="247">
        <f t="shared" ca="1" si="4"/>
        <v>46183.384917939817</v>
      </c>
      <c r="BD54" s="246" t="str">
        <f t="shared" ca="1" si="5"/>
        <v>Archivado</v>
      </c>
    </row>
    <row r="55" spans="1:56" ht="21" customHeight="1">
      <c r="A55" s="82" t="s">
        <v>14693</v>
      </c>
      <c r="B55" s="99">
        <v>1537</v>
      </c>
      <c r="C55" s="124" t="s">
        <v>14694</v>
      </c>
      <c r="D55" s="82"/>
      <c r="E55" s="82"/>
      <c r="F55" s="82"/>
      <c r="G55" s="82"/>
      <c r="H55" s="82"/>
      <c r="I55" s="82"/>
      <c r="J55" s="82"/>
      <c r="K55" s="82"/>
      <c r="L55" s="82"/>
      <c r="M55" s="82"/>
      <c r="N55" s="76" t="str">
        <f t="shared" si="7"/>
        <v xml:space="preserve">         </v>
      </c>
      <c r="O55" s="82"/>
      <c r="P55" s="82"/>
      <c r="Q55" s="82"/>
      <c r="R55" s="82" t="s">
        <v>14659</v>
      </c>
      <c r="S55" s="126" t="s">
        <v>80</v>
      </c>
      <c r="T55" s="127">
        <v>25</v>
      </c>
      <c r="U55" s="127" t="s">
        <v>81</v>
      </c>
      <c r="V55" s="127" t="s">
        <v>66</v>
      </c>
      <c r="W55" s="127">
        <v>25</v>
      </c>
      <c r="X55" s="127" t="s">
        <v>104</v>
      </c>
      <c r="Y55" s="127"/>
      <c r="Z55" s="127">
        <v>30</v>
      </c>
      <c r="AA55" s="127"/>
      <c r="AB55" s="127"/>
      <c r="AC55" s="76" t="str">
        <f t="shared" si="1"/>
        <v xml:space="preserve">CL 25C SUR 25 B  30  </v>
      </c>
      <c r="AD55" s="82" t="s">
        <v>2718</v>
      </c>
      <c r="AE55" s="82" t="s">
        <v>2718</v>
      </c>
      <c r="AF55" s="82" t="s">
        <v>2718</v>
      </c>
      <c r="AG55" s="82"/>
      <c r="AH55" s="82" t="s">
        <v>94</v>
      </c>
      <c r="AI55" s="82" t="s">
        <v>14483</v>
      </c>
      <c r="AJ55" s="96" t="s">
        <v>374</v>
      </c>
      <c r="AK55" s="201">
        <f>VLOOKUP(AJ55,Hoja5!$H$1:$I$46,2,FALSE)</f>
        <v>4</v>
      </c>
      <c r="AL55" s="110">
        <v>46036</v>
      </c>
      <c r="AM55" s="92">
        <v>46042</v>
      </c>
      <c r="AN55" s="101">
        <f t="shared" si="2"/>
        <v>6</v>
      </c>
      <c r="AO55" s="100">
        <v>46051</v>
      </c>
      <c r="AP55" s="101" t="s">
        <v>15</v>
      </c>
      <c r="AQ55" s="101" t="s">
        <v>14463</v>
      </c>
      <c r="AR55" s="227"/>
      <c r="AS55" s="119"/>
      <c r="AT55" s="124" t="s">
        <v>14496</v>
      </c>
      <c r="AU55" s="276" t="s">
        <v>14482</v>
      </c>
      <c r="AV55" s="82"/>
      <c r="AW55" s="102" t="str">
        <f ca="1">IF(OR(AND(TODAY()-AL55&lt;10,AV55="PQRS"),AND(TODAY()-AO55&lt;90,AV55="Persuasivo")),1,IF(AND(10&lt;=TODAY()-AL55,TODAY()-AL55&lt;15,AV55="PQRS"),2,IF(OR(AND(15&lt;=TODAY()-AL55,AV55="PQRS"),AND(90&lt;=TODAY()-AO55,AV55="Persuasivo")),3,"")))</f>
        <v/>
      </c>
      <c r="AX55" s="96" t="s">
        <v>14695</v>
      </c>
      <c r="AY55" s="239" t="str">
        <f ca="1">IF(AU55=BA55,AY55,AY55&amp;" → "&amp;TEXT(AZ55,"dd/mm/aaaa")&amp;".- "&amp;AU55)</f>
        <v>0 → 20/02/2026.- Jenifer Zapata Castro</v>
      </c>
      <c r="AZ55" s="237">
        <f ca="1">IF(AU55=BA55,AZ55,NOW())</f>
        <v>46132.476798611111</v>
      </c>
      <c r="BA55" s="242" t="str">
        <f t="shared" ca="1" si="3"/>
        <v>Jenifer Zapata Castro</v>
      </c>
      <c r="BB55" s="245">
        <f ca="1">IF(AT55=BD55,BB55,BB55&amp;" → "&amp;TEXT(BC55,"dd/mm/aaaa")&amp;".- "&amp;AT55)</f>
        <v>0</v>
      </c>
      <c r="BC55" s="247">
        <f t="shared" ca="1" si="4"/>
        <v>46183.384917939817</v>
      </c>
      <c r="BD55" s="246" t="str">
        <f t="shared" ca="1" si="5"/>
        <v>Archivado</v>
      </c>
    </row>
    <row r="56" spans="1:56" s="121" customFormat="1">
      <c r="A56" s="82" t="s">
        <v>14696</v>
      </c>
      <c r="B56" s="99">
        <v>1828</v>
      </c>
      <c r="C56" s="105" t="s">
        <v>273</v>
      </c>
      <c r="D56" s="82"/>
      <c r="E56" s="82"/>
      <c r="F56" s="82"/>
      <c r="G56" s="82"/>
      <c r="H56" s="82"/>
      <c r="I56" s="82"/>
      <c r="J56" s="82"/>
      <c r="K56" s="82"/>
      <c r="L56" s="82"/>
      <c r="M56" s="82"/>
      <c r="N56" s="76" t="str">
        <f t="shared" si="7"/>
        <v xml:space="preserve">         </v>
      </c>
      <c r="O56" s="82"/>
      <c r="P56" s="82"/>
      <c r="Q56" s="82"/>
      <c r="R56" s="82" t="s">
        <v>14697</v>
      </c>
      <c r="S56" s="126" t="s">
        <v>63</v>
      </c>
      <c r="T56" s="127">
        <v>27</v>
      </c>
      <c r="U56" s="127"/>
      <c r="V56" s="127"/>
      <c r="W56" s="127">
        <v>23</v>
      </c>
      <c r="X56" s="127"/>
      <c r="Y56" s="127" t="s">
        <v>66</v>
      </c>
      <c r="Z56" s="127">
        <v>126</v>
      </c>
      <c r="AA56" s="127"/>
      <c r="AB56" s="127"/>
      <c r="AC56" s="76" t="str">
        <f t="shared" si="1"/>
        <v xml:space="preserve">KR 27  23  SUR 126  </v>
      </c>
      <c r="AD56" s="82">
        <v>8340740</v>
      </c>
      <c r="AE56" s="82"/>
      <c r="AF56" s="82"/>
      <c r="AG56" s="82"/>
      <c r="AH56" s="82" t="s">
        <v>94</v>
      </c>
      <c r="AI56" s="82" t="s">
        <v>14448</v>
      </c>
      <c r="AJ56" s="96" t="s">
        <v>99</v>
      </c>
      <c r="AK56" s="201">
        <f>VLOOKUP(AJ56,Hoja5!$H$1:$I$46,2,FALSE)</f>
        <v>4</v>
      </c>
      <c r="AL56" s="110">
        <v>46048</v>
      </c>
      <c r="AM56" s="92"/>
      <c r="AN56" s="101">
        <f t="shared" si="2"/>
        <v>-46048</v>
      </c>
      <c r="AO56" s="100"/>
      <c r="AP56" s="101"/>
      <c r="AQ56" s="101"/>
      <c r="AR56" s="227"/>
      <c r="AS56" s="119" t="s">
        <v>14432</v>
      </c>
      <c r="AT56" s="124" t="s">
        <v>14478</v>
      </c>
      <c r="AU56" s="101" t="s">
        <v>14432</v>
      </c>
      <c r="AV56" s="82"/>
      <c r="AW56" s="102" t="str">
        <f ca="1">IF(OR(AND(TODAY()-AL56&lt;10,AV56="PQRS"),AND(TODAY()-AO56&lt;90,AV56="Persuasivo")),1,IF(AND(10&lt;=TODAY()-AL56,TODAY()-AL56&lt;15,AV56="PQRS"),2,IF(OR(AND(15&lt;=TODAY()-AL56,AV56="PQRS"),AND(90&lt;=TODAY()-AO56,AV56="Persuasivo")),3,"")))</f>
        <v/>
      </c>
      <c r="AX56" s="96"/>
      <c r="AY56" s="239">
        <f ca="1">IF(AU56=BA56,AY56,AY56&amp;" → "&amp;TEXT(AZ56,"dd/mm/aaaa")&amp;".- "&amp;AU56)</f>
        <v>0</v>
      </c>
      <c r="AZ56" s="237">
        <f ca="1">IF(AU56=BA56,AZ56,NOW())</f>
        <v>46073.527020601854</v>
      </c>
      <c r="BA56" s="242" t="str">
        <f t="shared" ca="1" si="3"/>
        <v>Alexandra Uribe Alzate</v>
      </c>
      <c r="BB56" s="245">
        <f ca="1">IF(AT56=BD56,BB56,BB56&amp;" → "&amp;TEXT(BC56,"dd/mm/aaaa")&amp;".- "&amp;AT56)</f>
        <v>0</v>
      </c>
      <c r="BC56" s="247">
        <f t="shared" ca="1" si="4"/>
        <v>46183.384917939817</v>
      </c>
      <c r="BD56" s="246" t="str">
        <f t="shared" ca="1" si="5"/>
        <v>Orden de policía</v>
      </c>
    </row>
    <row r="57" spans="1:56" s="121" customFormat="1">
      <c r="A57" s="82" t="s">
        <v>14698</v>
      </c>
      <c r="B57" s="99">
        <v>3560</v>
      </c>
      <c r="C57" s="124" t="s">
        <v>14699</v>
      </c>
      <c r="D57" s="82"/>
      <c r="E57" s="82"/>
      <c r="F57" s="82"/>
      <c r="G57" s="82"/>
      <c r="H57" s="82"/>
      <c r="I57" s="82"/>
      <c r="J57" s="82"/>
      <c r="K57" s="82"/>
      <c r="L57" s="82"/>
      <c r="M57" s="82"/>
      <c r="N57" s="76" t="str">
        <f t="shared" si="7"/>
        <v xml:space="preserve">         </v>
      </c>
      <c r="O57" s="82"/>
      <c r="P57" s="82"/>
      <c r="Q57" s="82"/>
      <c r="R57" s="82" t="s">
        <v>14659</v>
      </c>
      <c r="S57" s="126" t="s">
        <v>146</v>
      </c>
      <c r="T57" s="127">
        <v>33</v>
      </c>
      <c r="U57" s="127" t="s">
        <v>83</v>
      </c>
      <c r="V57" s="127" t="s">
        <v>66</v>
      </c>
      <c r="W57" s="127" t="s">
        <v>14700</v>
      </c>
      <c r="X57" s="127" t="s">
        <v>170</v>
      </c>
      <c r="Y57" s="127"/>
      <c r="Z57" s="127"/>
      <c r="AA57" s="127"/>
      <c r="AB57" s="127"/>
      <c r="AC57" s="76" t="str">
        <f t="shared" si="1"/>
        <v xml:space="preserve">TR 33A SUR x Dg 32 D    </v>
      </c>
      <c r="AD57" s="82"/>
      <c r="AE57" s="82"/>
      <c r="AF57" s="82"/>
      <c r="AG57" s="82"/>
      <c r="AH57" s="82" t="s">
        <v>101</v>
      </c>
      <c r="AI57" s="82" t="s">
        <v>14460</v>
      </c>
      <c r="AJ57" s="96" t="s">
        <v>496</v>
      </c>
      <c r="AK57" s="201">
        <f>VLOOKUP(AJ57,Hoja5!$H$1:$I$46,2,FALSE)</f>
        <v>9</v>
      </c>
      <c r="AL57" s="110">
        <v>46048</v>
      </c>
      <c r="AM57" s="92">
        <v>46058</v>
      </c>
      <c r="AN57" s="101">
        <f t="shared" si="2"/>
        <v>10</v>
      </c>
      <c r="AO57" s="100">
        <v>46069</v>
      </c>
      <c r="AP57" s="82" t="s">
        <v>6014</v>
      </c>
      <c r="AQ57" s="94" t="s">
        <v>14440</v>
      </c>
      <c r="AR57" s="227"/>
      <c r="AS57" s="119"/>
      <c r="AT57" s="124" t="s">
        <v>195</v>
      </c>
      <c r="AU57" s="101" t="s">
        <v>14450</v>
      </c>
      <c r="AV57" s="82" t="s">
        <v>14433</v>
      </c>
      <c r="AW57" s="102">
        <f ca="1">IF(OR(AND(TODAY()-AL57&lt;10,AV57="PQRS"),AND(TODAY()-AO57&lt;90,AV57="Persuasivo")),1,IF(AND(10&lt;=TODAY()-AL57,TODAY()-AL57&lt;15,AV57="PQRS"),2,IF(OR(AND(15&lt;=TODAY()-AL57,AV57="PQRS"),AND(90&lt;=TODAY()-AO57,AV57="Persuasivo")),3,"")))</f>
        <v>3</v>
      </c>
      <c r="AX57" s="96" t="s">
        <v>14701</v>
      </c>
      <c r="AY57" s="239">
        <f ca="1">IF(AU57=BA57,AY57,AY57&amp;" → "&amp;TEXT(AZ57,"dd/mm/aaaa")&amp;".- "&amp;AU57)</f>
        <v>0</v>
      </c>
      <c r="AZ57" s="237">
        <f ca="1">IF(AU57=BA57,AZ57,NOW())</f>
        <v>46073.527020601854</v>
      </c>
      <c r="BA57" s="242" t="str">
        <f t="shared" ca="1" si="3"/>
        <v>Olver Puerta Garcia</v>
      </c>
      <c r="BB57" s="245">
        <f ca="1">IF(AT57=BD57,BB57,BB57&amp;" → "&amp;TEXT(BC57,"dd/mm/aaaa")&amp;".- "&amp;AT57)</f>
        <v>0</v>
      </c>
      <c r="BC57" s="247">
        <f t="shared" ca="1" si="4"/>
        <v>46183.384917939817</v>
      </c>
      <c r="BD57" s="246" t="str">
        <f t="shared" ca="1" si="5"/>
        <v>Verificación</v>
      </c>
    </row>
    <row r="58" spans="1:56" s="121" customFormat="1">
      <c r="A58" s="82" t="s">
        <v>14702</v>
      </c>
      <c r="B58" s="207">
        <v>3741</v>
      </c>
      <c r="C58" s="124" t="s">
        <v>14703</v>
      </c>
      <c r="D58" s="82" t="s">
        <v>63</v>
      </c>
      <c r="E58" s="82">
        <v>27</v>
      </c>
      <c r="F58" s="82" t="s">
        <v>81</v>
      </c>
      <c r="G58" s="82"/>
      <c r="H58" s="82">
        <v>27</v>
      </c>
      <c r="I58" s="82" t="s">
        <v>170</v>
      </c>
      <c r="J58" s="82" t="s">
        <v>66</v>
      </c>
      <c r="K58" s="82">
        <v>179</v>
      </c>
      <c r="L58" s="82"/>
      <c r="M58" s="82" t="s">
        <v>7856</v>
      </c>
      <c r="N58" s="76" t="str">
        <f t="shared" si="7"/>
        <v>KR 27 C  27 D SUR 179  Apto 402</v>
      </c>
      <c r="O58" s="82">
        <v>1037573160</v>
      </c>
      <c r="P58" s="82">
        <v>3215387628</v>
      </c>
      <c r="Q58" s="82"/>
      <c r="R58" s="82" t="s">
        <v>14659</v>
      </c>
      <c r="S58" s="126"/>
      <c r="T58" s="127"/>
      <c r="U58" s="127"/>
      <c r="V58" s="127"/>
      <c r="W58" s="127"/>
      <c r="X58" s="127"/>
      <c r="Y58" s="127"/>
      <c r="Z58" s="127"/>
      <c r="AA58" s="127"/>
      <c r="AB58" s="127"/>
      <c r="AC58" s="76" t="str">
        <f t="shared" si="1"/>
        <v xml:space="preserve">        </v>
      </c>
      <c r="AD58" s="82"/>
      <c r="AE58" s="82"/>
      <c r="AF58" s="82"/>
      <c r="AG58" s="82"/>
      <c r="AH58" s="82" t="s">
        <v>101</v>
      </c>
      <c r="AI58" s="274">
        <v>4437730</v>
      </c>
      <c r="AJ58" s="96" t="s">
        <v>311</v>
      </c>
      <c r="AK58" s="201">
        <f>VLOOKUP(AJ58,Hoja5!$H$1:$I$46,2,FALSE)</f>
        <v>5</v>
      </c>
      <c r="AL58" s="110">
        <v>46048</v>
      </c>
      <c r="AM58" s="92"/>
      <c r="AN58" s="101">
        <f t="shared" si="2"/>
        <v>-46048</v>
      </c>
      <c r="AO58" s="100"/>
      <c r="AP58" s="101"/>
      <c r="AQ58" s="101"/>
      <c r="AR58" s="227"/>
      <c r="AS58" s="119"/>
      <c r="AT58" s="124" t="s">
        <v>6014</v>
      </c>
      <c r="AU58" s="94" t="s">
        <v>14440</v>
      </c>
      <c r="AV58" s="82"/>
      <c r="AW58" s="102" t="str">
        <f ca="1">IF(OR(AND(TODAY()-AL58&lt;10,AV58="PQRS"),AND(TODAY()-AO58&lt;90,AV58="Persuasivo")),1,IF(AND(10&lt;=TODAY()-AL58,TODAY()-AL58&lt;15,AV58="PQRS"),2,IF(OR(AND(15&lt;=TODAY()-AL58,AV58="PQRS"),AND(90&lt;=TODAY()-AO58,AV58="Persuasivo")),3,"")))</f>
        <v/>
      </c>
      <c r="AX58" s="96"/>
      <c r="AY58" s="239">
        <f ca="1">IF(AU58=BA58,AY58,AY58&amp;" → "&amp;TEXT(AZ58,"dd/mm/aaaa")&amp;".- "&amp;AU58)</f>
        <v>0</v>
      </c>
      <c r="AZ58" s="237">
        <f ca="1">IF(AU58=BA58,AZ58,NOW())</f>
        <v>46073.527020601854</v>
      </c>
      <c r="BA58" s="242" t="str">
        <f t="shared" ca="1" si="3"/>
        <v>Julian Guzman Agudelo</v>
      </c>
      <c r="BB58" s="245">
        <f ca="1">IF(AT58=BD58,BB58,BB58&amp;" → "&amp;TEXT(BC58,"dd/mm/aaaa")&amp;".- "&amp;AT58)</f>
        <v>0</v>
      </c>
      <c r="BC58" s="247">
        <f t="shared" ca="1" si="4"/>
        <v>46183.384917939817</v>
      </c>
      <c r="BD58" s="246" t="str">
        <f t="shared" ca="1" si="5"/>
        <v>Respuesta DP u Oficio</v>
      </c>
    </row>
    <row r="59" spans="1:56" ht="15.75" customHeight="1">
      <c r="A59" s="82" t="s">
        <v>14704</v>
      </c>
      <c r="B59" s="186">
        <v>3877</v>
      </c>
      <c r="C59" s="124" t="s">
        <v>14705</v>
      </c>
      <c r="D59" s="82" t="s">
        <v>63</v>
      </c>
      <c r="E59" s="82">
        <v>41</v>
      </c>
      <c r="F59" s="82"/>
      <c r="G59" s="82"/>
      <c r="H59" s="82">
        <v>37</v>
      </c>
      <c r="I59" s="82"/>
      <c r="J59" s="82" t="s">
        <v>66</v>
      </c>
      <c r="K59" s="82">
        <v>6</v>
      </c>
      <c r="L59" s="82"/>
      <c r="M59" s="82"/>
      <c r="N59" s="76" t="str">
        <f t="shared" si="7"/>
        <v xml:space="preserve">KR 41   37  SUR 6  </v>
      </c>
      <c r="O59" s="82">
        <v>70554532</v>
      </c>
      <c r="P59" s="82">
        <v>3016818771</v>
      </c>
      <c r="Q59" s="82"/>
      <c r="R59" s="82" t="s">
        <v>14706</v>
      </c>
      <c r="S59" s="126" t="s">
        <v>80</v>
      </c>
      <c r="T59" s="127">
        <v>39</v>
      </c>
      <c r="U59" s="127"/>
      <c r="V59" s="127" t="s">
        <v>66</v>
      </c>
      <c r="W59" s="127">
        <v>43</v>
      </c>
      <c r="X59" s="127"/>
      <c r="Y59" s="127"/>
      <c r="Z59" s="127">
        <v>54</v>
      </c>
      <c r="AA59" s="127"/>
      <c r="AB59" s="127"/>
      <c r="AC59" s="76" t="str">
        <f t="shared" si="1"/>
        <v xml:space="preserve">CL 39 SUR 43   54  </v>
      </c>
      <c r="AD59" s="82">
        <v>20469028</v>
      </c>
      <c r="AE59" s="82" t="s">
        <v>14707</v>
      </c>
      <c r="AF59" s="82"/>
      <c r="AG59" s="82"/>
      <c r="AH59" s="82" t="s">
        <v>3591</v>
      </c>
      <c r="AI59" s="82" t="s">
        <v>14429</v>
      </c>
      <c r="AJ59" s="96" t="s">
        <v>147</v>
      </c>
      <c r="AK59" s="201">
        <f>VLOOKUP(AJ59,Hoja5!$H$1:$I$46,2,FALSE)</f>
        <v>9</v>
      </c>
      <c r="AL59" s="110">
        <v>46049</v>
      </c>
      <c r="AM59" s="92">
        <v>46051</v>
      </c>
      <c r="AN59" s="101">
        <f t="shared" si="2"/>
        <v>2</v>
      </c>
      <c r="AO59" s="100">
        <v>46065</v>
      </c>
      <c r="AP59" s="101" t="s">
        <v>15</v>
      </c>
      <c r="AQ59" s="101" t="s">
        <v>14463</v>
      </c>
      <c r="AR59" s="227"/>
      <c r="AS59" s="119"/>
      <c r="AT59" s="124" t="s">
        <v>14496</v>
      </c>
      <c r="AU59" s="276" t="s">
        <v>14482</v>
      </c>
      <c r="AV59" s="82"/>
      <c r="AW59" s="102" t="str">
        <f ca="1">IF(OR(AND(TODAY()-AL59&lt;10,AV59="PQRS"),AND(TODAY()-AO59&lt;90,AV59="Persuasivo")),1,IF(AND(10&lt;=TODAY()-AL59,TODAY()-AL59&lt;15,AV59="PQRS"),2,IF(OR(AND(15&lt;=TODAY()-AL59,AV59="PQRS"),AND(90&lt;=TODAY()-AO59,AV59="Persuasivo")),3,"")))</f>
        <v/>
      </c>
      <c r="AX59" s="96"/>
      <c r="AY59" s="239" t="str">
        <f ca="1">IF(AU59=BA59,AY59,AY59&amp;" → "&amp;TEXT(AZ59,"dd/mm/aaaa")&amp;".- "&amp;AU59)</f>
        <v>0 → 20/02/2026.- Jenifer Zapata Castro</v>
      </c>
      <c r="AZ59" s="237">
        <f ca="1">IF(AU59=BA59,AZ59,NOW())</f>
        <v>46132.476798611111</v>
      </c>
      <c r="BA59" s="242" t="str">
        <f t="shared" ca="1" si="3"/>
        <v>Jenifer Zapata Castro</v>
      </c>
      <c r="BB59" s="245">
        <f ca="1">IF(AT59=BD59,BB59,BB59&amp;" → "&amp;TEXT(BC59,"dd/mm/aaaa")&amp;".- "&amp;AT59)</f>
        <v>0</v>
      </c>
      <c r="BC59" s="247">
        <f t="shared" ca="1" si="4"/>
        <v>46183.384917939817</v>
      </c>
      <c r="BD59" s="246" t="str">
        <f t="shared" ca="1" si="5"/>
        <v>Archivado</v>
      </c>
    </row>
    <row r="60" spans="1:56">
      <c r="A60" s="82" t="s">
        <v>14708</v>
      </c>
      <c r="B60" s="99">
        <v>3742</v>
      </c>
      <c r="C60" s="124" t="s">
        <v>231</v>
      </c>
      <c r="D60" s="82"/>
      <c r="E60" s="82"/>
      <c r="F60" s="82"/>
      <c r="G60" s="82"/>
      <c r="H60" s="82"/>
      <c r="I60" s="82"/>
      <c r="J60" s="82"/>
      <c r="K60" s="82"/>
      <c r="L60" s="82"/>
      <c r="M60" s="82"/>
      <c r="N60" s="76" t="str">
        <f t="shared" si="7"/>
        <v xml:space="preserve">         </v>
      </c>
      <c r="O60" s="106" t="s">
        <v>2718</v>
      </c>
      <c r="P60" s="106" t="s">
        <v>2718</v>
      </c>
      <c r="Q60" s="106" t="s">
        <v>2718</v>
      </c>
      <c r="R60" s="82" t="s">
        <v>14659</v>
      </c>
      <c r="S60" s="126"/>
      <c r="T60" s="127" t="s">
        <v>14709</v>
      </c>
      <c r="U60" s="127"/>
      <c r="V60" s="127"/>
      <c r="W60" s="127" t="s">
        <v>14710</v>
      </c>
      <c r="X60" s="127"/>
      <c r="Y60" s="127"/>
      <c r="Z60" s="127" t="s">
        <v>14711</v>
      </c>
      <c r="AA60" s="127" t="s">
        <v>14712</v>
      </c>
      <c r="AB60" s="127" t="s">
        <v>14713</v>
      </c>
      <c r="AC60" s="76" t="str">
        <f t="shared" si="1"/>
        <v xml:space="preserve"> Casa   al lado   del  bloque 4.2 de Gualandayes</v>
      </c>
      <c r="AD60" s="82"/>
      <c r="AE60" s="82"/>
      <c r="AF60" s="82"/>
      <c r="AG60" s="82"/>
      <c r="AH60" s="82" t="s">
        <v>101</v>
      </c>
      <c r="AI60" s="82" t="s">
        <v>14460</v>
      </c>
      <c r="AJ60" s="96" t="s">
        <v>67</v>
      </c>
      <c r="AK60" s="201">
        <f>VLOOKUP(AJ60,Hoja5!$H$1:$I$46,2,FALSE)</f>
        <v>7</v>
      </c>
      <c r="AL60" s="110">
        <v>46048</v>
      </c>
      <c r="AM60" s="129">
        <v>46057</v>
      </c>
      <c r="AN60" s="101">
        <f t="shared" si="2"/>
        <v>9</v>
      </c>
      <c r="AO60" s="220">
        <v>46077</v>
      </c>
      <c r="AP60" s="101" t="s">
        <v>15</v>
      </c>
      <c r="AQ60" s="101" t="s">
        <v>14463</v>
      </c>
      <c r="AR60" s="279"/>
      <c r="AS60" s="119"/>
      <c r="AT60" s="124" t="s">
        <v>14496</v>
      </c>
      <c r="AU60" s="276" t="s">
        <v>14482</v>
      </c>
      <c r="AV60" s="82"/>
      <c r="AW60" s="102" t="str">
        <f ca="1">IF(OR(AND(TODAY()-AL60&lt;10,AV60="PQRS"),AND(TODAY()-AO60&lt;90,AV60="Persuasivo")),1,IF(AND(10&lt;=TODAY()-AL60,TODAY()-AL60&lt;15,AV60="PQRS"),2,IF(OR(AND(15&lt;=TODAY()-AL60,AV60="PQRS"),AND(90&lt;=TODAY()-AO60,AV60="Persuasivo")),3,"")))</f>
        <v/>
      </c>
      <c r="AX60" s="96" t="s">
        <v>14714</v>
      </c>
      <c r="AY60" s="239" t="str">
        <f ca="1">IF(AU60=BA60,AY60,AY60&amp;" → "&amp;TEXT(AZ60,"dd/mm/aaaa")&amp;".- "&amp;AU60)</f>
        <v>0 → 20/02/2026.- Juan Carlos Sánchez Vargas → 03/03/2026.- Jenifer Zapata Castro</v>
      </c>
      <c r="AZ60" s="237">
        <f ca="1">IF(AU60=BA60,AZ60,NOW())</f>
        <v>46132.476798611111</v>
      </c>
      <c r="BA60" s="242" t="str">
        <f t="shared" ca="1" si="3"/>
        <v>Jenifer Zapata Castro</v>
      </c>
      <c r="BB60" s="245" t="str">
        <f ca="1">IF(AT60=BD60,BB60,BB60&amp;" → "&amp;TEXT(BC60,"dd/mm/aaaa")&amp;".- "&amp;AT60)</f>
        <v>0 → 03/03/2026.- Auto de archivo → 04/03/2026.- Archivado</v>
      </c>
      <c r="BC60" s="247">
        <f t="shared" ca="1" si="4"/>
        <v>46183.384917939817</v>
      </c>
      <c r="BD60" s="246" t="str">
        <f t="shared" ca="1" si="5"/>
        <v>Archivado</v>
      </c>
    </row>
    <row r="61" spans="1:56" s="121" customFormat="1">
      <c r="A61" s="82" t="s">
        <v>14715</v>
      </c>
      <c r="B61" s="104">
        <v>3743</v>
      </c>
      <c r="C61" s="124" t="s">
        <v>231</v>
      </c>
      <c r="D61" s="95"/>
      <c r="E61" s="95"/>
      <c r="F61" s="95"/>
      <c r="G61" s="95"/>
      <c r="H61" s="95"/>
      <c r="I61" s="95"/>
      <c r="J61" s="95"/>
      <c r="K61" s="95"/>
      <c r="L61" s="95"/>
      <c r="M61" s="95"/>
      <c r="N61" s="76" t="str">
        <f t="shared" si="7"/>
        <v xml:space="preserve">         </v>
      </c>
      <c r="O61" s="106" t="s">
        <v>2718</v>
      </c>
      <c r="P61" s="106" t="s">
        <v>2718</v>
      </c>
      <c r="Q61" s="106" t="s">
        <v>2718</v>
      </c>
      <c r="R61" s="82" t="s">
        <v>14659</v>
      </c>
      <c r="S61" s="208" t="s">
        <v>80</v>
      </c>
      <c r="T61" s="139">
        <v>45</v>
      </c>
      <c r="U61" s="139" t="s">
        <v>83</v>
      </c>
      <c r="V61" s="139" t="s">
        <v>66</v>
      </c>
      <c r="W61" s="139">
        <v>41</v>
      </c>
      <c r="X61" s="139"/>
      <c r="Y61" s="139"/>
      <c r="Z61" s="139">
        <v>21</v>
      </c>
      <c r="AA61" s="139"/>
      <c r="AB61" s="139"/>
      <c r="AC61" s="76" t="str">
        <f t="shared" si="1"/>
        <v xml:space="preserve">CL 45A SUR 41   21  </v>
      </c>
      <c r="AD61" s="95"/>
      <c r="AE61" s="95"/>
      <c r="AF61" s="95"/>
      <c r="AG61" s="95"/>
      <c r="AH61" s="82" t="s">
        <v>101</v>
      </c>
      <c r="AI61" s="82" t="s">
        <v>14460</v>
      </c>
      <c r="AJ61" s="96" t="s">
        <v>316</v>
      </c>
      <c r="AK61" s="201">
        <f>VLOOKUP(AJ61,Hoja5!$H$1:$I$46,2,FALSE)</f>
        <v>7</v>
      </c>
      <c r="AL61" s="110">
        <v>46048</v>
      </c>
      <c r="AM61" s="129">
        <v>46079</v>
      </c>
      <c r="AN61" s="101">
        <f t="shared" si="2"/>
        <v>31</v>
      </c>
      <c r="AO61" s="135">
        <v>46079</v>
      </c>
      <c r="AP61" s="101" t="s">
        <v>15</v>
      </c>
      <c r="AQ61" s="119" t="s">
        <v>14463</v>
      </c>
      <c r="AR61" s="227"/>
      <c r="AS61" s="119"/>
      <c r="AT61" s="143" t="s">
        <v>14496</v>
      </c>
      <c r="AU61" s="101" t="s">
        <v>14482</v>
      </c>
      <c r="AV61" s="82"/>
      <c r="AW61" s="102" t="str">
        <f ca="1">IF(OR(AND(TODAY()-AL61&lt;10,AV61="PQRS"),AND(TODAY()-AO61&lt;90,AV61="Persuasivo")),1,IF(AND(10&lt;=TODAY()-AL61,TODAY()-AL61&lt;15,AV61="PQRS"),2,IF(OR(AND(15&lt;=TODAY()-AL61,AV61="PQRS"),AND(90&lt;=TODAY()-AO61,AV61="Persuasivo")),3,"")))</f>
        <v/>
      </c>
      <c r="AX61" s="96"/>
      <c r="AY61" s="239" t="str">
        <f ca="1">IF(AU61=BA61,AY61,AY61&amp;" → "&amp;TEXT(AZ61,"dd/mm/aaaa")&amp;".- "&amp;AU61)</f>
        <v>0 → 20/02/2026.- Juan Carlos Sánchez Vargas → 03/03/2026.- Jenifer Zapata Castro</v>
      </c>
      <c r="AZ61" s="237">
        <f ca="1">IF(AU61=BA61,AZ61,NOW())</f>
        <v>46132.541485416667</v>
      </c>
      <c r="BA61" s="242" t="str">
        <f t="shared" ca="1" si="3"/>
        <v>Jenifer Zapata Castro</v>
      </c>
      <c r="BB61" s="245" t="str">
        <f ca="1">IF(AT61=BD61,BB61,BB61&amp;" → "&amp;TEXT(BC61,"dd/mm/aaaa")&amp;".- "&amp;AT61)</f>
        <v>0 → 03/03/2026.- Auto de archivo → 20/04/2026.- Archivado</v>
      </c>
      <c r="BC61" s="247">
        <f t="shared" ca="1" si="4"/>
        <v>46183.384917939817</v>
      </c>
      <c r="BD61" s="246" t="str">
        <f t="shared" ca="1" si="5"/>
        <v>Archivado</v>
      </c>
    </row>
    <row r="62" spans="1:56" s="121" customFormat="1">
      <c r="A62" s="82" t="s">
        <v>14716</v>
      </c>
      <c r="B62" s="188">
        <v>3552</v>
      </c>
      <c r="C62" s="183" t="s">
        <v>14717</v>
      </c>
      <c r="D62" s="131"/>
      <c r="E62" s="131"/>
      <c r="F62" s="131"/>
      <c r="G62" s="131"/>
      <c r="H62" s="131"/>
      <c r="I62" s="131"/>
      <c r="J62" s="131"/>
      <c r="K62" s="131"/>
      <c r="L62" s="131"/>
      <c r="M62" s="131"/>
      <c r="N62" s="76" t="str">
        <f t="shared" si="7"/>
        <v xml:space="preserve">         </v>
      </c>
      <c r="O62" s="131">
        <v>3426683</v>
      </c>
      <c r="P62" s="106" t="s">
        <v>2718</v>
      </c>
      <c r="Q62" s="106" t="s">
        <v>2718</v>
      </c>
      <c r="R62" s="82" t="s">
        <v>14659</v>
      </c>
      <c r="S62" s="140" t="s">
        <v>63</v>
      </c>
      <c r="T62" s="140">
        <v>46</v>
      </c>
      <c r="U62" s="140"/>
      <c r="V62" s="140"/>
      <c r="W62" s="140">
        <v>25</v>
      </c>
      <c r="X62" s="140"/>
      <c r="Y62" s="140" t="s">
        <v>66</v>
      </c>
      <c r="Z62" s="140"/>
      <c r="AA62" s="140"/>
      <c r="AB62" s="140"/>
      <c r="AC62" s="76" t="str">
        <f t="shared" si="1"/>
        <v xml:space="preserve">KR 46  25  SUR   </v>
      </c>
      <c r="AD62" s="82" t="s">
        <v>2718</v>
      </c>
      <c r="AE62" s="82" t="s">
        <v>2718</v>
      </c>
      <c r="AF62" s="82" t="s">
        <v>2718</v>
      </c>
      <c r="AG62" s="131"/>
      <c r="AH62" s="82" t="s">
        <v>101</v>
      </c>
      <c r="AI62" s="82" t="s">
        <v>14460</v>
      </c>
      <c r="AJ62" s="96" t="s">
        <v>645</v>
      </c>
      <c r="AK62" s="201">
        <f>VLOOKUP(AJ62,Hoja5!$H$1:$I$46,2,FALSE)</f>
        <v>2</v>
      </c>
      <c r="AL62" s="110">
        <v>46048</v>
      </c>
      <c r="AM62" s="129">
        <v>46079</v>
      </c>
      <c r="AN62" s="101">
        <f t="shared" si="2"/>
        <v>31</v>
      </c>
      <c r="AO62" s="129">
        <v>46079</v>
      </c>
      <c r="AP62" s="101" t="s">
        <v>15</v>
      </c>
      <c r="AQ62" s="101" t="s">
        <v>14463</v>
      </c>
      <c r="AR62" s="227"/>
      <c r="AS62" s="119"/>
      <c r="AT62" s="143" t="s">
        <v>14496</v>
      </c>
      <c r="AU62" s="276" t="s">
        <v>14482</v>
      </c>
      <c r="AV62" s="82"/>
      <c r="AW62" s="102" t="str">
        <f ca="1">IF(OR(AND(TODAY()-AL62&lt;10,AV62="PQRS"),AND(TODAY()-AO62&lt;90,AV62="Persuasivo")),1,IF(AND(10&lt;=TODAY()-AL62,TODAY()-AL62&lt;15,AV62="PQRS"),2,IF(OR(AND(15&lt;=TODAY()-AL62,AV62="PQRS"),AND(90&lt;=TODAY()-AO62,AV62="Persuasivo")),3,"")))</f>
        <v/>
      </c>
      <c r="AX62" s="96"/>
      <c r="AY62" s="239" t="str">
        <f ca="1">IF(AU62=BA62,AY62,AY62&amp;" → "&amp;TEXT(AZ62,"dd/mm/aaaa")&amp;".- "&amp;AU62)</f>
        <v>0 → 20/02/2026.- Juan Carlos Sánchez Vargas → 26/02/2026.- Jenifer Zapata Castro</v>
      </c>
      <c r="AZ62" s="237">
        <f ca="1">IF(AU62=BA62,AZ62,NOW())</f>
        <v>46132.476798611111</v>
      </c>
      <c r="BA62" s="242" t="str">
        <f t="shared" ca="1" si="3"/>
        <v>Jenifer Zapata Castro</v>
      </c>
      <c r="BB62" s="245" t="str">
        <f ca="1">IF(AT62=BD62,BB62,BB62&amp;" → "&amp;TEXT(BC62,"dd/mm/aaaa")&amp;".- "&amp;AT62)</f>
        <v>0 → 26/02/2026.- Auto de archivo → 02/03/2026.- Archivado</v>
      </c>
      <c r="BC62" s="247">
        <f t="shared" ca="1" si="4"/>
        <v>46183.384917939817</v>
      </c>
      <c r="BD62" s="246" t="str">
        <f t="shared" ca="1" si="5"/>
        <v>Archivado</v>
      </c>
    </row>
    <row r="63" spans="1:56">
      <c r="A63" s="82" t="s">
        <v>14718</v>
      </c>
      <c r="B63" s="99">
        <v>3743</v>
      </c>
      <c r="C63" s="183" t="s">
        <v>231</v>
      </c>
      <c r="D63" s="99"/>
      <c r="E63" s="99"/>
      <c r="F63" s="99"/>
      <c r="G63" s="99"/>
      <c r="H63" s="99"/>
      <c r="I63" s="99"/>
      <c r="J63" s="99"/>
      <c r="K63" s="99"/>
      <c r="L63" s="99"/>
      <c r="M63" s="99"/>
      <c r="N63" s="76" t="str">
        <f t="shared" si="7"/>
        <v xml:space="preserve">         </v>
      </c>
      <c r="O63" s="99"/>
      <c r="P63" s="102"/>
      <c r="Q63" s="114"/>
      <c r="R63" s="124" t="s">
        <v>14659</v>
      </c>
      <c r="S63" s="126" t="s">
        <v>80</v>
      </c>
      <c r="T63" s="127">
        <v>45</v>
      </c>
      <c r="U63" s="127" t="s">
        <v>83</v>
      </c>
      <c r="V63" s="127" t="s">
        <v>66</v>
      </c>
      <c r="W63" s="127">
        <v>41</v>
      </c>
      <c r="X63" s="127"/>
      <c r="Y63" s="127"/>
      <c r="Z63" s="127">
        <v>21</v>
      </c>
      <c r="AA63" s="127"/>
      <c r="AB63" s="127"/>
      <c r="AC63" s="76" t="str">
        <f t="shared" si="1"/>
        <v xml:space="preserve">CL 45A SUR 41   21  </v>
      </c>
      <c r="AD63" s="99"/>
      <c r="AE63" s="99"/>
      <c r="AF63" s="99"/>
      <c r="AG63" s="99"/>
      <c r="AH63" s="99" t="s">
        <v>101</v>
      </c>
      <c r="AI63" s="82" t="s">
        <v>14460</v>
      </c>
      <c r="AJ63" s="96" t="s">
        <v>316</v>
      </c>
      <c r="AK63" s="201">
        <f>VLOOKUP(AJ63,Hoja5!$H$1:$I$46,2,FALSE)</f>
        <v>7</v>
      </c>
      <c r="AL63" s="110">
        <v>46048</v>
      </c>
      <c r="AM63" s="129">
        <v>46079</v>
      </c>
      <c r="AN63" s="101">
        <f t="shared" si="2"/>
        <v>31</v>
      </c>
      <c r="AO63" s="220">
        <v>46079</v>
      </c>
      <c r="AP63" s="119" t="s">
        <v>202</v>
      </c>
      <c r="AQ63" s="119" t="s">
        <v>14450</v>
      </c>
      <c r="AR63" s="227"/>
      <c r="AS63" s="119"/>
      <c r="AT63" s="209" t="s">
        <v>15</v>
      </c>
      <c r="AU63" s="158" t="s">
        <v>14463</v>
      </c>
      <c r="AV63" s="124"/>
      <c r="AW63" s="102" t="str">
        <f ca="1">IF(OR(AND(TODAY()-AL63&lt;10,AV63="PQRS"),AND(TODAY()-AO63&lt;90,AV63="Persuasivo")),1,IF(AND(10&lt;=TODAY()-AL63,TODAY()-AL63&lt;15,AV63="PQRS"),2,IF(OR(AND(15&lt;=TODAY()-AL63,AV63="PQRS"),AND(90&lt;=TODAY()-AO63,AV63="Persuasivo")),3,"")))</f>
        <v/>
      </c>
      <c r="AX63" s="96"/>
      <c r="AY63" s="239" t="str">
        <f ca="1">IF(AU63=BA63,AY63,AY63&amp;" → "&amp;TEXT(AZ63,"dd/mm/aaaa")&amp;".- "&amp;AU63)</f>
        <v>0 → 00/01/1900.- Julian Guzman Agudelo → 24/03/2026.- Juan Carlos Sánchez Vargas</v>
      </c>
      <c r="AZ63" s="237">
        <f ca="1">IF(AU63=BA63,AZ63,NOW())</f>
        <v>46148.695144212965</v>
      </c>
      <c r="BA63" s="242" t="str">
        <f t="shared" ca="1" si="3"/>
        <v>Juan Carlos Sánchez Vargas</v>
      </c>
      <c r="BB63" s="245" t="str">
        <f ca="1">IF(AT63=BD63,BB63,BB63&amp;" → "&amp;TEXT(BC63,"dd/mm/aaaa")&amp;".- "&amp;AT63)</f>
        <v>0 → 06/05/2026.- Auto de archivo</v>
      </c>
      <c r="BC63" s="247">
        <f t="shared" ca="1" si="4"/>
        <v>46183.384917939817</v>
      </c>
      <c r="BD63" s="246" t="str">
        <f t="shared" ca="1" si="5"/>
        <v>Auto de archivo</v>
      </c>
    </row>
    <row r="64" spans="1:56" s="121" customFormat="1">
      <c r="A64" s="82" t="s">
        <v>14719</v>
      </c>
      <c r="B64" s="99">
        <v>4116</v>
      </c>
      <c r="C64" s="183" t="s">
        <v>14720</v>
      </c>
      <c r="D64" s="82" t="s">
        <v>80</v>
      </c>
      <c r="E64" s="82">
        <v>39</v>
      </c>
      <c r="F64" s="82"/>
      <c r="G64" s="82" t="s">
        <v>66</v>
      </c>
      <c r="H64" s="82">
        <v>44</v>
      </c>
      <c r="I64" s="82" t="s">
        <v>83</v>
      </c>
      <c r="J64" s="82"/>
      <c r="K64" s="82">
        <v>35</v>
      </c>
      <c r="L64" s="82"/>
      <c r="M64" s="82"/>
      <c r="N64" s="76" t="str">
        <f t="shared" si="7"/>
        <v xml:space="preserve">CL 39  SUR 44 A  35  </v>
      </c>
      <c r="O64" s="82">
        <v>43560231</v>
      </c>
      <c r="P64" s="82">
        <v>3052630719</v>
      </c>
      <c r="Q64" s="99"/>
      <c r="R64" s="82" t="s">
        <v>14659</v>
      </c>
      <c r="S64" s="126"/>
      <c r="T64" s="127"/>
      <c r="U64" s="127"/>
      <c r="V64" s="127"/>
      <c r="W64" s="127"/>
      <c r="X64" s="127"/>
      <c r="Y64" s="127"/>
      <c r="Z64" s="127"/>
      <c r="AA64" s="127"/>
      <c r="AB64" s="127"/>
      <c r="AC64" s="76" t="str">
        <f t="shared" si="1"/>
        <v xml:space="preserve">        </v>
      </c>
      <c r="AD64" s="82"/>
      <c r="AE64" s="174"/>
      <c r="AF64" s="174"/>
      <c r="AG64" s="82"/>
      <c r="AH64" s="82" t="s">
        <v>101</v>
      </c>
      <c r="AI64" s="82" t="s">
        <v>14460</v>
      </c>
      <c r="AJ64" s="96" t="s">
        <v>3530</v>
      </c>
      <c r="AK64" s="201">
        <f>VLOOKUP(AJ64,Hoja5!$H$1:$I$46,2,FALSE)</f>
        <v>8</v>
      </c>
      <c r="AL64" s="110">
        <v>46049</v>
      </c>
      <c r="AM64" s="129">
        <v>46052</v>
      </c>
      <c r="AN64" s="101">
        <f t="shared" si="2"/>
        <v>3</v>
      </c>
      <c r="AO64" s="100">
        <v>46071</v>
      </c>
      <c r="AP64" s="101" t="s">
        <v>15</v>
      </c>
      <c r="AQ64" s="101" t="s">
        <v>14463</v>
      </c>
      <c r="AR64" s="227"/>
      <c r="AS64" s="119"/>
      <c r="AT64" s="209" t="s">
        <v>14496</v>
      </c>
      <c r="AU64" s="276" t="s">
        <v>14482</v>
      </c>
      <c r="AV64" s="124"/>
      <c r="AW64" s="102" t="str">
        <f ca="1">IF(OR(AND(TODAY()-AL64&lt;10,AV64="PQRS"),AND(TODAY()-AO64&lt;90,AV64="Persuasivo")),1,IF(AND(10&lt;=TODAY()-AL64,TODAY()-AL64&lt;15,AV64="PQRS"),2,IF(OR(AND(15&lt;=TODAY()-AL64,AV64="PQRS"),AND(90&lt;=TODAY()-AO64,AV64="Persuasivo")),3,"")))</f>
        <v/>
      </c>
      <c r="AX64" s="96" t="s">
        <v>14721</v>
      </c>
      <c r="AY64" s="239" t="str">
        <f ca="1">IF(AU64=BA64,AY64,AY64&amp;" → "&amp;TEXT(AZ64,"dd/mm/aaaa")&amp;".- "&amp;AU64)</f>
        <v>0 → 20/02/2026.-  → 26/02/2026.- Juan Carlos Sánchez Vargas → 02/03/2026.- Jenifer Zapata Castro</v>
      </c>
      <c r="AZ64" s="237">
        <f ca="1">IF(AU64=BA64,AZ64,NOW())</f>
        <v>46132.476798611111</v>
      </c>
      <c r="BA64" s="242" t="str">
        <f t="shared" ca="1" si="3"/>
        <v>Jenifer Zapata Castro</v>
      </c>
      <c r="BB64" s="245" t="str">
        <f ca="1">IF(AT64=BD64,BB64,BB64&amp;" → "&amp;TEXT(BC64,"dd/mm/aaaa")&amp;".- "&amp;AT64)</f>
        <v>0 → 26/02/2026.- Archivado</v>
      </c>
      <c r="BC64" s="247">
        <f t="shared" ca="1" si="4"/>
        <v>46183.384917939817</v>
      </c>
      <c r="BD64" s="246" t="str">
        <f t="shared" ca="1" si="5"/>
        <v>Archivado</v>
      </c>
    </row>
    <row r="65" spans="1:56" s="121" customFormat="1" ht="20.25" customHeight="1">
      <c r="A65" s="82" t="s">
        <v>14722</v>
      </c>
      <c r="B65" s="99">
        <v>665</v>
      </c>
      <c r="C65" s="124" t="s">
        <v>14723</v>
      </c>
      <c r="D65" s="82"/>
      <c r="E65" s="82"/>
      <c r="F65" s="99"/>
      <c r="G65" s="99"/>
      <c r="H65" s="82"/>
      <c r="I65" s="82"/>
      <c r="J65" s="82"/>
      <c r="K65" s="82"/>
      <c r="L65" s="82"/>
      <c r="M65" s="82"/>
      <c r="N65" s="106" t="s">
        <v>2718</v>
      </c>
      <c r="O65" s="106" t="s">
        <v>2718</v>
      </c>
      <c r="P65" s="106" t="s">
        <v>2718</v>
      </c>
      <c r="Q65" s="174" t="s">
        <v>14724</v>
      </c>
      <c r="R65" s="82" t="s">
        <v>14659</v>
      </c>
      <c r="S65" s="82" t="s">
        <v>80</v>
      </c>
      <c r="T65" s="82">
        <v>39</v>
      </c>
      <c r="U65" s="99"/>
      <c r="V65" s="99" t="s">
        <v>66</v>
      </c>
      <c r="W65" s="96">
        <v>45</v>
      </c>
      <c r="X65" s="82" t="s">
        <v>104</v>
      </c>
      <c r="Y65" s="105"/>
      <c r="Z65" s="82"/>
      <c r="AA65" s="82"/>
      <c r="AB65" s="82"/>
      <c r="AC65" s="76" t="str">
        <f t="shared" si="1"/>
        <v xml:space="preserve">CL 39 SUR 45 B    </v>
      </c>
      <c r="AD65" s="82" t="s">
        <v>2718</v>
      </c>
      <c r="AE65" s="82" t="s">
        <v>2718</v>
      </c>
      <c r="AF65" s="82" t="s">
        <v>2718</v>
      </c>
      <c r="AG65" s="82"/>
      <c r="AH65" s="82" t="s">
        <v>94</v>
      </c>
      <c r="AI65" s="82" t="s">
        <v>14483</v>
      </c>
      <c r="AJ65" s="96" t="s">
        <v>432</v>
      </c>
      <c r="AK65" s="201">
        <f>VLOOKUP(AJ65,Hoja5!$H$1:$I$46,2,FALSE)</f>
        <v>1</v>
      </c>
      <c r="AL65" s="110">
        <v>46043</v>
      </c>
      <c r="AM65" s="129">
        <v>46051</v>
      </c>
      <c r="AN65" s="101">
        <f t="shared" si="2"/>
        <v>8</v>
      </c>
      <c r="AO65" s="75">
        <v>46057</v>
      </c>
      <c r="AP65" s="101" t="s">
        <v>15</v>
      </c>
      <c r="AQ65" s="101" t="s">
        <v>14463</v>
      </c>
      <c r="AR65" s="227"/>
      <c r="AS65" s="119"/>
      <c r="AT65" s="124" t="s">
        <v>14496</v>
      </c>
      <c r="AU65" s="276" t="s">
        <v>14482</v>
      </c>
      <c r="AV65" s="82" t="s">
        <v>14433</v>
      </c>
      <c r="AW65" s="102">
        <f ca="1">IF(OR(AND(TODAY()-AL65&lt;10,AV65="PQRS"),AND(TODAY()-AO65&lt;90,AV65="Persuasivo")),1,IF(AND(10&lt;=TODAY()-AL65,TODAY()-AL65&lt;15,AV65="PQRS"),2,IF(OR(AND(15&lt;=TODAY()-AL65,AV65="PQRS"),AND(90&lt;=TODAY()-AO65,AV65="Persuasivo")),3,"")))</f>
        <v>3</v>
      </c>
      <c r="AX65" s="96" t="s">
        <v>14725</v>
      </c>
      <c r="AY65" s="239" t="str">
        <f ca="1">IF(AU65=BA65,AY65,AY65&amp;" → "&amp;TEXT(AZ65,"dd/mm/aaaa")&amp;".- "&amp;AU65)</f>
        <v>0 → 20/02/2026.- Jenifer Zapata Castro</v>
      </c>
      <c r="AZ65" s="237">
        <f ca="1">IF(AU65=BA65,AZ65,NOW())</f>
        <v>46132.476798611111</v>
      </c>
      <c r="BA65" s="242" t="str">
        <f t="shared" ca="1" si="3"/>
        <v>Jenifer Zapata Castro</v>
      </c>
      <c r="BB65" s="245">
        <f ca="1">IF(AT65=BD65,BB65,BB65&amp;" → "&amp;TEXT(BC65,"dd/mm/aaaa")&amp;".- "&amp;AT65)</f>
        <v>0</v>
      </c>
      <c r="BC65" s="247">
        <f t="shared" ca="1" si="4"/>
        <v>46183.384917939817</v>
      </c>
      <c r="BD65" s="246" t="str">
        <f t="shared" ca="1" si="5"/>
        <v>Archivado</v>
      </c>
    </row>
    <row r="66" spans="1:56" s="121" customFormat="1">
      <c r="A66" s="82" t="s">
        <v>14726</v>
      </c>
      <c r="B66" s="99" t="s">
        <v>14727</v>
      </c>
      <c r="C66" s="124" t="s">
        <v>14728</v>
      </c>
      <c r="D66" s="82" t="s">
        <v>80</v>
      </c>
      <c r="E66" s="82">
        <v>27</v>
      </c>
      <c r="F66" s="82"/>
      <c r="G66" s="82" t="s">
        <v>66</v>
      </c>
      <c r="H66" s="82">
        <v>27</v>
      </c>
      <c r="I66" s="82" t="s">
        <v>104</v>
      </c>
      <c r="J66" s="82"/>
      <c r="K66" s="82">
        <v>63</v>
      </c>
      <c r="L66" s="82"/>
      <c r="M66" s="82" t="s">
        <v>14729</v>
      </c>
      <c r="N66" s="76" t="str">
        <f t="shared" si="7"/>
        <v>CL 27  SUR 27 B  63  casa 102</v>
      </c>
      <c r="O66" s="82"/>
      <c r="P66" s="82">
        <v>3006010838</v>
      </c>
      <c r="Q66" s="82"/>
      <c r="R66" s="82"/>
      <c r="S66" s="126"/>
      <c r="T66" s="127"/>
      <c r="U66" s="127"/>
      <c r="V66" s="127"/>
      <c r="W66" s="127"/>
      <c r="X66" s="127"/>
      <c r="Y66" s="127"/>
      <c r="Z66" s="127"/>
      <c r="AA66" s="127"/>
      <c r="AB66" s="127"/>
      <c r="AC66" s="76" t="str">
        <f t="shared" si="1"/>
        <v xml:space="preserve">        </v>
      </c>
      <c r="AD66" s="82"/>
      <c r="AE66" s="82"/>
      <c r="AF66" s="82"/>
      <c r="AG66" s="82"/>
      <c r="AH66" s="82" t="s">
        <v>94</v>
      </c>
      <c r="AI66" s="82" t="s">
        <v>14448</v>
      </c>
      <c r="AJ66" s="96" t="s">
        <v>99</v>
      </c>
      <c r="AK66" s="201">
        <f>VLOOKUP(AJ66,Hoja5!$H$1:$I$46,2,FALSE)</f>
        <v>4</v>
      </c>
      <c r="AL66" s="110">
        <v>45987</v>
      </c>
      <c r="AM66" s="129"/>
      <c r="AN66" s="101">
        <f t="shared" si="2"/>
        <v>-45987</v>
      </c>
      <c r="AO66" s="168"/>
      <c r="AP66" s="95"/>
      <c r="AQ66" s="122"/>
      <c r="AR66" s="227"/>
      <c r="AS66" s="119"/>
      <c r="AT66" s="124" t="s">
        <v>14499</v>
      </c>
      <c r="AU66" s="101" t="s">
        <v>14443</v>
      </c>
      <c r="AV66" s="82"/>
      <c r="AW66" s="102" t="str">
        <f ca="1">IF(OR(AND(TODAY()-AL66&lt;10,AV66="PQRS"),AND(TODAY()-AO66&lt;90,AV66="Persuasivo")),1,IF(AND(10&lt;=TODAY()-AL66,TODAY()-AL66&lt;15,AV66="PQRS"),2,IF(OR(AND(15&lt;=TODAY()-AL66,AV66="PQRS"),AND(90&lt;=TODAY()-AO66,AV66="Persuasivo")),3,"")))</f>
        <v/>
      </c>
      <c r="AX66" s="96"/>
      <c r="AY66" s="239" t="str">
        <f ca="1">IF(AU66=BA66,AY66,AY66&amp;" → "&amp;TEXT(AZ66,"dd/mm/aaaa")&amp;".- "&amp;AU66)</f>
        <v>0 → 20/02/2026.- Adriana Florez Buriticá</v>
      </c>
      <c r="AZ66" s="237">
        <f ca="1">IF(AU66=BA66,AZ66,NOW())</f>
        <v>46119.453407291665</v>
      </c>
      <c r="BA66" s="242" t="str">
        <f t="shared" ca="1" si="3"/>
        <v>Adriana Florez Buriticá</v>
      </c>
      <c r="BB66" s="245" t="str">
        <f ca="1">IF(AT66=BD66,BB66,BB66&amp;" → "&amp;TEXT(BC66,"dd/mm/aaaa")&amp;".- "&amp;AT66)</f>
        <v>0 → 07/04/2026.- Remisión</v>
      </c>
      <c r="BC66" s="247">
        <f t="shared" ca="1" si="4"/>
        <v>46183.384917939817</v>
      </c>
      <c r="BD66" s="246" t="str">
        <f t="shared" ca="1" si="5"/>
        <v>Remisión</v>
      </c>
    </row>
    <row r="67" spans="1:56" s="121" customFormat="1">
      <c r="A67" s="82" t="s">
        <v>14730</v>
      </c>
      <c r="B67" s="99">
        <v>2617</v>
      </c>
      <c r="C67" s="124" t="s">
        <v>3050</v>
      </c>
      <c r="D67" s="82"/>
      <c r="E67" s="82"/>
      <c r="F67" s="82"/>
      <c r="G67" s="82"/>
      <c r="H67" s="82"/>
      <c r="I67" s="82"/>
      <c r="J67" s="82"/>
      <c r="K67" s="82"/>
      <c r="L67" s="82"/>
      <c r="M67" s="82"/>
      <c r="N67" s="106" t="s">
        <v>2718</v>
      </c>
      <c r="O67" s="106" t="s">
        <v>2718</v>
      </c>
      <c r="P67" s="106" t="s">
        <v>2718</v>
      </c>
      <c r="Q67" s="106" t="s">
        <v>2718</v>
      </c>
      <c r="R67" s="82" t="s">
        <v>14731</v>
      </c>
      <c r="S67" s="126" t="s">
        <v>63</v>
      </c>
      <c r="T67" s="127">
        <v>27</v>
      </c>
      <c r="U67" s="127"/>
      <c r="V67" s="127"/>
      <c r="W67" s="127">
        <v>23</v>
      </c>
      <c r="X67" s="127"/>
      <c r="Y67" s="127" t="s">
        <v>66</v>
      </c>
      <c r="Z67" s="127">
        <v>120</v>
      </c>
      <c r="AA67" s="127"/>
      <c r="AB67" s="127"/>
      <c r="AC67" s="76" t="str">
        <f t="shared" ref="AC67:AC130" si="8">CONCATENATE(S67," ",T67,U67," ",V67," ",W67," ",X67," ",Y67," ",Z67," ",AA67," ",AB67)</f>
        <v xml:space="preserve">KR 27  23  SUR 120  </v>
      </c>
      <c r="AD67" s="82" t="s">
        <v>2718</v>
      </c>
      <c r="AE67" s="82" t="s">
        <v>2718</v>
      </c>
      <c r="AF67" s="82" t="s">
        <v>2718</v>
      </c>
      <c r="AG67" s="82"/>
      <c r="AH67" s="82" t="s">
        <v>3686</v>
      </c>
      <c r="AI67" s="82" t="s">
        <v>14451</v>
      </c>
      <c r="AJ67" s="96" t="s">
        <v>184</v>
      </c>
      <c r="AK67" s="201">
        <f>VLOOKUP(AJ67,Hoja5!$H$1:$I$46,2,FALSE)</f>
        <v>4</v>
      </c>
      <c r="AL67" s="110">
        <v>46042</v>
      </c>
      <c r="AM67" s="129">
        <v>46042</v>
      </c>
      <c r="AN67" s="213">
        <f t="shared" ref="AN67:AN130" si="9">+AM67-AL67</f>
        <v>0</v>
      </c>
      <c r="AO67" s="220">
        <v>46042</v>
      </c>
      <c r="AP67" s="227" t="s">
        <v>202</v>
      </c>
      <c r="AQ67" s="119" t="s">
        <v>14450</v>
      </c>
      <c r="AR67" s="279"/>
      <c r="AS67" s="119"/>
      <c r="AT67" s="124" t="s">
        <v>195</v>
      </c>
      <c r="AU67" s="101" t="s">
        <v>14450</v>
      </c>
      <c r="AV67" s="82"/>
      <c r="AW67" s="102" t="str">
        <f ca="1">IF(OR(AND(TODAY()-AL67&lt;10,AV67="PQRS"),AND(TODAY()-AO67&lt;90,AV67="Persuasivo")),1,IF(AND(10&lt;=TODAY()-AL67,TODAY()-AL67&lt;15,AV67="PQRS"),2,IF(OR(AND(15&lt;=TODAY()-AL67,AV67="PQRS"),AND(90&lt;=TODAY()-AO67,AV67="Persuasivo")),3,"")))</f>
        <v/>
      </c>
      <c r="AX67" s="96"/>
      <c r="AY67" s="239">
        <f ca="1">IF(AU67=BA67,AY67,AY67&amp;" → "&amp;TEXT(AZ67,"dd/mm/aaaa")&amp;".- "&amp;AU67)</f>
        <v>0</v>
      </c>
      <c r="AZ67" s="237">
        <f ca="1">IF(AU67=BA67,AZ67,NOW())</f>
        <v>46073.527020601854</v>
      </c>
      <c r="BA67" s="242" t="str">
        <f t="shared" ref="BA67:BA130" ca="1" si="10">IF(AU67=BA67,BA67,AU67)</f>
        <v>Olver Puerta Garcia</v>
      </c>
      <c r="BB67" s="245">
        <f ca="1">IF(AT67=BD67,BB67,BB67&amp;" → "&amp;TEXT(BC67,"dd/mm/aaaa")&amp;".- "&amp;AT67)</f>
        <v>0</v>
      </c>
      <c r="BC67" s="247">
        <f t="shared" ref="BC67:BC130" ca="1" si="11">IF(AX67=BD67,BC67,NOW())</f>
        <v>46183.384917939817</v>
      </c>
      <c r="BD67" s="246" t="str">
        <f t="shared" ref="BD67:BD130" ca="1" si="12">IF(AT67=BD67,BD67,AT67)</f>
        <v>Verificación</v>
      </c>
    </row>
    <row r="68" spans="1:56" s="121" customFormat="1" ht="19.5" customHeight="1">
      <c r="A68" s="82" t="s">
        <v>14732</v>
      </c>
      <c r="B68" s="99">
        <v>2915</v>
      </c>
      <c r="C68" s="124" t="s">
        <v>14675</v>
      </c>
      <c r="D68" s="82"/>
      <c r="E68" s="82"/>
      <c r="F68" s="82"/>
      <c r="G68" s="82"/>
      <c r="H68" s="82"/>
      <c r="I68" s="82"/>
      <c r="J68" s="82"/>
      <c r="K68" s="82"/>
      <c r="L68" s="82"/>
      <c r="M68" s="82"/>
      <c r="N68" s="76" t="str">
        <f t="shared" si="7"/>
        <v xml:space="preserve">         </v>
      </c>
      <c r="O68" s="82">
        <v>23729556</v>
      </c>
      <c r="P68" s="82"/>
      <c r="Q68" s="82"/>
      <c r="R68" s="82" t="s">
        <v>14659</v>
      </c>
      <c r="S68" s="82" t="s">
        <v>80</v>
      </c>
      <c r="T68" s="82">
        <v>39</v>
      </c>
      <c r="U68" s="82"/>
      <c r="V68" s="82" t="s">
        <v>66</v>
      </c>
      <c r="W68" s="82">
        <v>45</v>
      </c>
      <c r="X68" s="82" t="s">
        <v>104</v>
      </c>
      <c r="Y68" s="82"/>
      <c r="Z68" s="82"/>
      <c r="AA68" s="127"/>
      <c r="AB68" s="127"/>
      <c r="AC68" s="76" t="str">
        <f t="shared" si="8"/>
        <v xml:space="preserve">CL 39 SUR 45 B    </v>
      </c>
      <c r="AD68" s="82"/>
      <c r="AE68" s="82"/>
      <c r="AF68" s="82"/>
      <c r="AG68" s="82"/>
      <c r="AH68" s="82" t="s">
        <v>87</v>
      </c>
      <c r="AI68" s="82" t="s">
        <v>8073</v>
      </c>
      <c r="AJ68" s="96" t="s">
        <v>3530</v>
      </c>
      <c r="AK68" s="201">
        <f>VLOOKUP(AJ68,Hoja5!$H$1:$I$46,2,FALSE)</f>
        <v>8</v>
      </c>
      <c r="AL68" s="110">
        <v>46043</v>
      </c>
      <c r="AM68" s="129">
        <v>46043</v>
      </c>
      <c r="AN68" s="213">
        <f t="shared" si="9"/>
        <v>0</v>
      </c>
      <c r="AO68" s="100">
        <v>46049</v>
      </c>
      <c r="AP68" s="101" t="s">
        <v>15</v>
      </c>
      <c r="AQ68" s="101" t="s">
        <v>14463</v>
      </c>
      <c r="AR68" s="227"/>
      <c r="AS68" s="119"/>
      <c r="AT68" s="124" t="s">
        <v>14496</v>
      </c>
      <c r="AU68" s="276" t="s">
        <v>14482</v>
      </c>
      <c r="AV68" s="82"/>
      <c r="AW68" s="102" t="s">
        <v>14733</v>
      </c>
      <c r="AX68" s="96"/>
      <c r="AY68" s="239" t="str">
        <f ca="1">IF(AU68=BA68,AY68,AY68&amp;" → "&amp;TEXT(AZ68,"dd/mm/aaaa")&amp;".- "&amp;AU68)</f>
        <v>0 → 20/02/2026.- Jenifer Zapata Castro</v>
      </c>
      <c r="AZ68" s="237">
        <f ca="1">IF(AU68=BA68,AZ68,NOW())</f>
        <v>46132.476798611111</v>
      </c>
      <c r="BA68" s="242" t="str">
        <f t="shared" ca="1" si="10"/>
        <v>Jenifer Zapata Castro</v>
      </c>
      <c r="BB68" s="245">
        <f ca="1">IF(AT68=BD68,BB68,BB68&amp;" → "&amp;TEXT(BC68,"dd/mm/aaaa")&amp;".- "&amp;AT68)</f>
        <v>0</v>
      </c>
      <c r="BC68" s="247">
        <f t="shared" ca="1" si="11"/>
        <v>46183.384917939817</v>
      </c>
      <c r="BD68" s="246" t="str">
        <f t="shared" ca="1" si="12"/>
        <v>Archivado</v>
      </c>
    </row>
    <row r="69" spans="1:56" s="121" customFormat="1">
      <c r="A69" s="82" t="s">
        <v>14734</v>
      </c>
      <c r="B69" s="99">
        <v>4327</v>
      </c>
      <c r="C69" s="124" t="s">
        <v>3050</v>
      </c>
      <c r="D69" s="82"/>
      <c r="E69" s="82"/>
      <c r="F69" s="82"/>
      <c r="G69" s="82"/>
      <c r="H69" s="82"/>
      <c r="I69" s="82"/>
      <c r="J69" s="82"/>
      <c r="K69" s="82"/>
      <c r="L69" s="94"/>
      <c r="M69" s="82"/>
      <c r="N69" s="76" t="str">
        <f>CONCATENATE(D69," ",E69," ",F69," ",G69," ",H69," ",I69, " ",J69, " ",K69," ",L69," ",M69)</f>
        <v xml:space="preserve">         </v>
      </c>
      <c r="O69" s="82"/>
      <c r="P69" s="82"/>
      <c r="Q69" s="82"/>
      <c r="R69" s="132" t="s">
        <v>14735</v>
      </c>
      <c r="S69" s="82"/>
      <c r="T69" s="82"/>
      <c r="U69" s="82"/>
      <c r="V69" s="82"/>
      <c r="W69" s="82"/>
      <c r="X69" s="82"/>
      <c r="Y69" s="82"/>
      <c r="Z69" s="82"/>
      <c r="AA69" s="127"/>
      <c r="AB69" s="127"/>
      <c r="AC69" s="76" t="str">
        <f>CONCATENATE(S69," ",T69,U69," ",V69," ",W69," ",X69," ",Y69," ",Z69," ",AA69," ",AB69)</f>
        <v xml:space="preserve">        </v>
      </c>
      <c r="AD69" s="82"/>
      <c r="AE69" s="82"/>
      <c r="AF69" s="82"/>
      <c r="AG69" s="82"/>
      <c r="AH69" s="82" t="s">
        <v>94</v>
      </c>
      <c r="AI69" s="82" t="s">
        <v>14460</v>
      </c>
      <c r="AJ69" s="96" t="s">
        <v>91</v>
      </c>
      <c r="AK69" s="201">
        <f>VLOOKUP(AJ69,Hoja5!$H$1:$I$46,2,FALSE)</f>
        <v>12</v>
      </c>
      <c r="AL69" s="110">
        <v>46050</v>
      </c>
      <c r="AM69" s="129">
        <v>46045</v>
      </c>
      <c r="AN69" s="101">
        <f>+AM69-AL69</f>
        <v>-5</v>
      </c>
      <c r="AO69" s="100">
        <v>46149</v>
      </c>
      <c r="AP69" s="101" t="s">
        <v>195</v>
      </c>
      <c r="AQ69" s="101" t="s">
        <v>14456</v>
      </c>
      <c r="AR69" s="227"/>
      <c r="AS69" s="119"/>
      <c r="AT69" s="124" t="s">
        <v>15</v>
      </c>
      <c r="AU69" s="94" t="s">
        <v>14463</v>
      </c>
      <c r="AV69" s="82"/>
      <c r="AW69" s="102" t="str">
        <f ca="1">IF(OR(AND(TODAY()-AL69&lt;10,AV69="PQRS"),AND(TODAY()-AO69&lt;90,AV69="Persuasivo")),1,IF(AND(10&lt;=TODAY()-AL69,TODAY()-AL69&lt;15,AV69="PQRS"),2,IF(OR(AND(15&lt;=TODAY()-AL69,AV69="PQRS"),AND(90&lt;=TODAY()-AO69,AV69="Persuasivo")),3,"")))</f>
        <v/>
      </c>
      <c r="AX69" s="96"/>
      <c r="AY69" s="239" t="str">
        <f ca="1">IF(AU69=BA69,AY69,AY69&amp;" → "&amp;TEXT(AZ69,"dd/mm/aaaa")&amp;".- "&amp;AU69)</f>
        <v>0 → 20/02/2026.- Julian Guzman Agudelo → 25/03/2026.- Laura Bautista Barroso → 06/04/2026.- Jenifer Zapata Castro → 20/04/2026.- Laura Bautista Barroso → 20/04/2026.- Juan Carlos Sánchez Vargas</v>
      </c>
      <c r="AZ69" s="237">
        <f ca="1">IF(AU69=BA69,AZ69,NOW())</f>
        <v>46163.3905556713</v>
      </c>
      <c r="BA69" s="242" t="str">
        <f ca="1">IF(AU69=BA69,BA69,AU69)</f>
        <v>Juan Carlos Sánchez Vargas</v>
      </c>
      <c r="BB69" s="245" t="str">
        <f ca="1">IF(AT69=BD69,BB69,BB69&amp;" → "&amp;TEXT(BC69,"dd/mm/aaaa")&amp;".- "&amp;AT69)</f>
        <v>0 → 20/04/2026.- Archivado → 20/04/2026.- Verificación → 21/05/2026.- Auto de archivo</v>
      </c>
      <c r="BC69" s="247">
        <f ca="1">IF(AX69=BD69,BC69,NOW())</f>
        <v>46183.384917939817</v>
      </c>
      <c r="BD69" s="246" t="str">
        <f ca="1">IF(AT69=BD69,BD69,AT69)</f>
        <v>Auto de archivo</v>
      </c>
    </row>
    <row r="70" spans="1:56" s="121" customFormat="1">
      <c r="A70" s="82" t="s">
        <v>14736</v>
      </c>
      <c r="B70" s="99">
        <v>4309</v>
      </c>
      <c r="C70" s="124" t="s">
        <v>14737</v>
      </c>
      <c r="D70" s="82" t="s">
        <v>63</v>
      </c>
      <c r="E70" s="82">
        <v>45</v>
      </c>
      <c r="F70" s="82"/>
      <c r="G70" s="82"/>
      <c r="H70" s="82">
        <v>39</v>
      </c>
      <c r="I70" s="82"/>
      <c r="J70" s="82" t="s">
        <v>66</v>
      </c>
      <c r="K70" s="82">
        <v>29</v>
      </c>
      <c r="L70" s="82"/>
      <c r="M70" s="82"/>
      <c r="N70" s="76" t="str">
        <f t="shared" si="7"/>
        <v xml:space="preserve">KR 45   39  SUR 29  </v>
      </c>
      <c r="O70" s="82">
        <v>103708502</v>
      </c>
      <c r="P70" s="82">
        <v>3146919609</v>
      </c>
      <c r="Q70" s="82"/>
      <c r="R70" s="82" t="s">
        <v>14738</v>
      </c>
      <c r="S70" s="82" t="s">
        <v>80</v>
      </c>
      <c r="T70" s="82">
        <v>40</v>
      </c>
      <c r="U70" s="82" t="s">
        <v>104</v>
      </c>
      <c r="V70" s="82" t="s">
        <v>66</v>
      </c>
      <c r="W70" s="82">
        <v>25</v>
      </c>
      <c r="X70" s="127" t="s">
        <v>104</v>
      </c>
      <c r="Y70" s="127"/>
      <c r="Z70" s="127">
        <v>54</v>
      </c>
      <c r="AA70" s="127"/>
      <c r="AB70" s="127" t="s">
        <v>14739</v>
      </c>
      <c r="AC70" s="76" t="str">
        <f t="shared" si="8"/>
        <v>CL 40B SUR 25 B  54  int 126</v>
      </c>
      <c r="AD70" s="76"/>
      <c r="AE70" s="76"/>
      <c r="AF70" s="76"/>
      <c r="AG70" s="82"/>
      <c r="AH70" s="82" t="s">
        <v>3591</v>
      </c>
      <c r="AI70" s="82" t="s">
        <v>14438</v>
      </c>
      <c r="AJ70" s="96" t="s">
        <v>3675</v>
      </c>
      <c r="AK70" s="201">
        <f>VLOOKUP(AJ70,Hoja5!$H$1:$I$46,2,FALSE)</f>
        <v>6</v>
      </c>
      <c r="AL70" s="110">
        <v>46050</v>
      </c>
      <c r="AM70" s="129"/>
      <c r="AN70" s="101">
        <f t="shared" si="9"/>
        <v>-46050</v>
      </c>
      <c r="AO70" s="100"/>
      <c r="AP70" s="101"/>
      <c r="AQ70" s="101"/>
      <c r="AR70" s="227"/>
      <c r="AS70" s="119"/>
      <c r="AT70" s="124" t="s">
        <v>14496</v>
      </c>
      <c r="AU70" s="276" t="s">
        <v>14482</v>
      </c>
      <c r="AV70" s="82"/>
      <c r="AW70" s="102" t="str">
        <f ca="1">IF(OR(AND(TODAY()-AL70&lt;10,AV70="PQRS"),AND(TODAY()-AO70&lt;90,AV70="Persuasivo")),1,IF(AND(10&lt;=TODAY()-AL70,TODAY()-AL70&lt;15,AV70="PQRS"),2,IF(OR(AND(15&lt;=TODAY()-AL70,AV70="PQRS"),AND(90&lt;=TODAY()-AO70,AV70="Persuasivo")),3,"")))</f>
        <v/>
      </c>
      <c r="AX70" s="96" t="s">
        <v>14740</v>
      </c>
      <c r="AY70" s="239" t="str">
        <f ca="1">IF(AU70=BA70,AY70,AY70&amp;" → "&amp;TEXT(AZ70,"dd/mm/aaaa")&amp;".- "&amp;AU70)</f>
        <v>0 → 20/02/2026.- Julian Guzman Agudelo → 24/03/2026.- Sebastian Rodas Lopez → 06/04/2026.- Jenifer Zapata Castro</v>
      </c>
      <c r="AZ70" s="237">
        <f ca="1">IF(AU70=BA70,AZ70,NOW())</f>
        <v>46135.61063333333</v>
      </c>
      <c r="BA70" s="242" t="str">
        <f t="shared" ca="1" si="10"/>
        <v>Jenifer Zapata Castro</v>
      </c>
      <c r="BB70" s="245" t="str">
        <f ca="1">IF(AT70=BD70,BB70,BB70&amp;" → "&amp;TEXT(BC70,"dd/mm/aaaa")&amp;".- "&amp;AT70)</f>
        <v>0 → 23/04/2026.- Archivado</v>
      </c>
      <c r="BC70" s="247">
        <f t="shared" ca="1" si="11"/>
        <v>46183.384917939817</v>
      </c>
      <c r="BD70" s="246" t="str">
        <f t="shared" ca="1" si="12"/>
        <v>Archivado</v>
      </c>
    </row>
    <row r="71" spans="1:56" s="121" customFormat="1">
      <c r="A71" s="82" t="s">
        <v>14741</v>
      </c>
      <c r="B71" s="99" t="s">
        <v>14742</v>
      </c>
      <c r="C71" s="124" t="s">
        <v>14743</v>
      </c>
      <c r="D71" s="82"/>
      <c r="E71" s="82"/>
      <c r="F71" s="82"/>
      <c r="G71" s="82"/>
      <c r="H71" s="82"/>
      <c r="I71" s="82"/>
      <c r="J71" s="82"/>
      <c r="K71" s="82"/>
      <c r="L71" s="82"/>
      <c r="M71" s="82"/>
      <c r="N71" s="76"/>
      <c r="O71" s="82"/>
      <c r="P71" s="82"/>
      <c r="Q71" s="82"/>
      <c r="R71" s="82" t="s">
        <v>14744</v>
      </c>
      <c r="S71" s="126"/>
      <c r="T71" s="127" t="s">
        <v>14745</v>
      </c>
      <c r="U71" s="127"/>
      <c r="V71" s="127"/>
      <c r="W71" s="127">
        <v>14</v>
      </c>
      <c r="X71" s="127"/>
      <c r="Y71" s="127"/>
      <c r="Z71" s="127" t="s">
        <v>14680</v>
      </c>
      <c r="AA71" s="127" t="s">
        <v>11159</v>
      </c>
      <c r="AB71" s="127"/>
      <c r="AC71" s="76" t="str">
        <f t="shared" si="8"/>
        <v xml:space="preserve"> Km  14   via  las palmas </v>
      </c>
      <c r="AD71" s="76"/>
      <c r="AE71" s="82"/>
      <c r="AF71" s="82"/>
      <c r="AG71" s="82"/>
      <c r="AH71" s="82" t="s">
        <v>3686</v>
      </c>
      <c r="AI71" s="82" t="s">
        <v>14451</v>
      </c>
      <c r="AJ71" s="96" t="s">
        <v>419</v>
      </c>
      <c r="AK71" s="201">
        <f>VLOOKUP(AJ71,Hoja5!$H$1:$I$46,2,FALSE)</f>
        <v>10</v>
      </c>
      <c r="AL71" s="110">
        <v>46050</v>
      </c>
      <c r="AM71" s="129">
        <v>46050</v>
      </c>
      <c r="AN71" s="101">
        <f>+AM71-AL71</f>
        <v>0</v>
      </c>
      <c r="AO71" s="100">
        <v>46050</v>
      </c>
      <c r="AP71" s="101" t="s">
        <v>195</v>
      </c>
      <c r="AQ71" s="101" t="s">
        <v>14450</v>
      </c>
      <c r="AR71" s="227"/>
      <c r="AS71" s="119" t="s">
        <v>14432</v>
      </c>
      <c r="AT71" s="124" t="s">
        <v>1735</v>
      </c>
      <c r="AU71" s="101" t="s">
        <v>14432</v>
      </c>
      <c r="AV71" s="82"/>
      <c r="AW71" s="102" t="str">
        <f ca="1">IF(OR(AND(TODAY()-AL71&lt;10,AV71="PQRS"),AND(TODAY()-AO71&lt;90,AV71="Persuasivo")),1,IF(AND(10&lt;=TODAY()-AL71,TODAY()-AL71&lt;15,AV71="PQRS"),2,IF(OR(AND(15&lt;=TODAY()-AL71,AV71="PQRS"),AND(90&lt;=TODAY()-AO71,AV71="Persuasivo")),3,"")))</f>
        <v/>
      </c>
      <c r="AX71" s="274" t="s">
        <v>14746</v>
      </c>
      <c r="AY71" s="239" t="str">
        <f ca="1">IF(AU71=BA71,AY71,AY71&amp;" → "&amp;TEXT(AZ71,"dd/mm/aaaa")&amp;".- "&amp;AU71)</f>
        <v>0 → 20/02/2026.- Julian Guzman Agudelo → 19/03/2026.- Juan Carlos Sánchez Vargas → 19/03/2026.- Juan Fernando Florez Lema → 09/04/2026.- Juanita Aristizabal Chavarriaga → 24/04/2026.- Juan  Muñoz Guerra → 06/05/2026.- Alexandra Uribe Alzate</v>
      </c>
      <c r="AZ71" s="237">
        <f ca="1">IF(AU71=BA71,AZ71,NOW())</f>
        <v>46148.572682638885</v>
      </c>
      <c r="BA71" s="242" t="str">
        <f t="shared" ca="1" si="10"/>
        <v>Alexandra Uribe Alzate</v>
      </c>
      <c r="BB71" s="245" t="str">
        <f ca="1">IF(AT71=BD71,BB71,BB71&amp;" → "&amp;TEXT(BC71,"dd/mm/aaaa")&amp;".- "&amp;AT71)</f>
        <v xml:space="preserve">0 → 24/02/2026.- a → 24/02/2026.- Verificación → 24/02/2026.- Pendiente de trámite → 09/04/2026.- Informe técnico → 24/04/2026.- Auto de inicio </v>
      </c>
      <c r="BC71" s="247">
        <f t="shared" ca="1" si="11"/>
        <v>46183.384917939817</v>
      </c>
      <c r="BD71" s="246" t="str">
        <f t="shared" ca="1" si="12"/>
        <v xml:space="preserve">Auto de inicio </v>
      </c>
    </row>
    <row r="72" spans="1:56" s="121" customFormat="1">
      <c r="A72" s="82" t="s">
        <v>14747</v>
      </c>
      <c r="B72" s="99">
        <v>4469</v>
      </c>
      <c r="C72" s="124" t="s">
        <v>4150</v>
      </c>
      <c r="D72" s="82"/>
      <c r="E72" s="82"/>
      <c r="F72" s="82"/>
      <c r="G72" s="82"/>
      <c r="H72" s="82"/>
      <c r="I72" s="82"/>
      <c r="J72" s="82"/>
      <c r="K72" s="82"/>
      <c r="L72" s="82"/>
      <c r="M72" s="82"/>
      <c r="N72" s="76" t="str">
        <f t="shared" ref="N72:N80" si="13">CONCATENATE(D72," ",E72," ",F72," ",G72," ",H72," ",I72, " ",J72, " ",K72," ",L72," ",M72)</f>
        <v xml:space="preserve">         </v>
      </c>
      <c r="O72" s="82"/>
      <c r="P72" s="82"/>
      <c r="Q72" s="82"/>
      <c r="R72" s="82" t="s">
        <v>14748</v>
      </c>
      <c r="S72" s="126" t="s">
        <v>80</v>
      </c>
      <c r="T72" s="127">
        <v>46</v>
      </c>
      <c r="U72" s="127" t="s">
        <v>104</v>
      </c>
      <c r="V72" s="127" t="s">
        <v>66</v>
      </c>
      <c r="W72" s="127" t="s">
        <v>14749</v>
      </c>
      <c r="X72" s="127"/>
      <c r="Y72" s="127"/>
      <c r="Z72" s="127"/>
      <c r="AA72" s="127"/>
      <c r="AB72" s="169"/>
      <c r="AC72" s="76" t="str">
        <f t="shared" si="8"/>
        <v xml:space="preserve">CL 46B SUR x 38     </v>
      </c>
      <c r="AD72" s="82"/>
      <c r="AE72" s="82"/>
      <c r="AF72" s="82"/>
      <c r="AG72" s="82"/>
      <c r="AH72" s="82" t="s">
        <v>3686</v>
      </c>
      <c r="AI72" s="94" t="s">
        <v>14454</v>
      </c>
      <c r="AJ72" s="96" t="s">
        <v>3626</v>
      </c>
      <c r="AK72" s="201">
        <f>VLOOKUP(AJ72,Hoja5!$H$1:$I$46,2,FALSE)</f>
        <v>7</v>
      </c>
      <c r="AL72" s="110">
        <v>46050</v>
      </c>
      <c r="AM72" s="129">
        <v>46050</v>
      </c>
      <c r="AN72" s="101">
        <f t="shared" si="9"/>
        <v>0</v>
      </c>
      <c r="AO72" s="100">
        <v>46059</v>
      </c>
      <c r="AP72" s="101" t="s">
        <v>15</v>
      </c>
      <c r="AQ72" s="101" t="s">
        <v>14463</v>
      </c>
      <c r="AR72" s="227"/>
      <c r="AS72" s="119"/>
      <c r="AT72" s="124" t="s">
        <v>14496</v>
      </c>
      <c r="AU72" s="276" t="s">
        <v>14482</v>
      </c>
      <c r="AV72" s="82"/>
      <c r="AW72" s="102" t="str">
        <f ca="1">IF(OR(AND(TODAY()-AL72&lt;10,AV72="PQRS"),AND(TODAY()-AO72&lt;90,AV72="Persuasivo")),1,IF(AND(10&lt;=TODAY()-AL72,TODAY()-AL72&lt;15,AV72="PQRS"),2,IF(OR(AND(15&lt;=TODAY()-AL72,AV72="PQRS"),AND(90&lt;=TODAY()-AO72,AV72="Persuasivo")),3,"")))</f>
        <v/>
      </c>
      <c r="AX72" s="96" t="s">
        <v>14750</v>
      </c>
      <c r="AY72" s="239" t="str">
        <f ca="1">IF(AU72=BA72,AY72,AY72&amp;" → "&amp;TEXT(AZ72,"dd/mm/aaaa")&amp;".- "&amp;AU72)</f>
        <v>0 → 20/02/2026.- Jenifer Zapata Castro</v>
      </c>
      <c r="AZ72" s="237">
        <f ca="1">IF(AU72=BA72,AZ72,NOW())</f>
        <v>46132.476798611111</v>
      </c>
      <c r="BA72" s="242" t="str">
        <f t="shared" ca="1" si="10"/>
        <v>Jenifer Zapata Castro</v>
      </c>
      <c r="BB72" s="245">
        <f ca="1">IF(AT72=BD72,BB72,BB72&amp;" → "&amp;TEXT(BC72,"dd/mm/aaaa")&amp;".- "&amp;AT72)</f>
        <v>0</v>
      </c>
      <c r="BC72" s="247">
        <f t="shared" ca="1" si="11"/>
        <v>46183.384917939817</v>
      </c>
      <c r="BD72" s="246" t="str">
        <f t="shared" ca="1" si="12"/>
        <v>Archivado</v>
      </c>
    </row>
    <row r="73" spans="1:56" s="18" customFormat="1">
      <c r="A73" s="82" t="s">
        <v>14751</v>
      </c>
      <c r="B73" s="99">
        <v>4470</v>
      </c>
      <c r="C73" s="124" t="s">
        <v>14752</v>
      </c>
      <c r="D73" s="82" t="s">
        <v>63</v>
      </c>
      <c r="E73" s="82">
        <v>24</v>
      </c>
      <c r="F73" s="82"/>
      <c r="G73" s="82"/>
      <c r="H73" s="82">
        <v>36</v>
      </c>
      <c r="I73" s="82" t="s">
        <v>170</v>
      </c>
      <c r="J73" s="82" t="s">
        <v>66</v>
      </c>
      <c r="K73" s="82">
        <v>155</v>
      </c>
      <c r="L73" s="82"/>
      <c r="M73" s="82" t="s">
        <v>14753</v>
      </c>
      <c r="N73" s="76" t="str">
        <f t="shared" si="13"/>
        <v>KR 24   36 D SUR 155  casa 38</v>
      </c>
      <c r="O73" s="82"/>
      <c r="P73" s="82">
        <v>3178930733</v>
      </c>
      <c r="Q73" s="82"/>
      <c r="R73" s="82" t="s">
        <v>14659</v>
      </c>
      <c r="S73" s="82" t="s">
        <v>63</v>
      </c>
      <c r="T73" s="82">
        <v>24</v>
      </c>
      <c r="U73" s="82"/>
      <c r="V73" s="82"/>
      <c r="W73" s="82">
        <v>36</v>
      </c>
      <c r="X73" s="82" t="s">
        <v>170</v>
      </c>
      <c r="Y73" s="82" t="s">
        <v>66</v>
      </c>
      <c r="Z73" s="82">
        <v>155</v>
      </c>
      <c r="AA73" s="169"/>
      <c r="AB73" s="169"/>
      <c r="AC73" s="76" t="str">
        <f t="shared" si="8"/>
        <v xml:space="preserve">KR 24  36 D SUR 155  </v>
      </c>
      <c r="AD73" s="82"/>
      <c r="AE73" s="82"/>
      <c r="AF73" s="82"/>
      <c r="AG73" s="82"/>
      <c r="AH73" s="82" t="s">
        <v>94</v>
      </c>
      <c r="AI73" s="82" t="s">
        <v>14487</v>
      </c>
      <c r="AJ73" s="96" t="s">
        <v>347</v>
      </c>
      <c r="AK73" s="201">
        <f>VLOOKUP(AJ73,Hoja5!$H$1:$I$46,2,FALSE)</f>
        <v>10</v>
      </c>
      <c r="AL73" s="110">
        <v>46056</v>
      </c>
      <c r="AM73" s="129">
        <v>46050</v>
      </c>
      <c r="AN73" s="101">
        <f t="shared" si="9"/>
        <v>-6</v>
      </c>
      <c r="AO73" s="100">
        <v>46056</v>
      </c>
      <c r="AP73" s="101" t="s">
        <v>15</v>
      </c>
      <c r="AQ73" s="101" t="s">
        <v>14463</v>
      </c>
      <c r="AR73" s="227"/>
      <c r="AS73" s="119"/>
      <c r="AT73" s="124" t="s">
        <v>14496</v>
      </c>
      <c r="AU73" s="276" t="s">
        <v>14482</v>
      </c>
      <c r="AV73" s="82"/>
      <c r="AW73" s="102" t="str">
        <f ca="1">IF(OR(AND(TODAY()-AL73&lt;10,AV73="PQRS"),AND(TODAY()-AO73&lt;90,AV73="Persuasivo")),1,IF(AND(10&lt;=TODAY()-AL73,TODAY()-AL73&lt;15,AV73="PQRS"),2,IF(OR(AND(15&lt;=TODAY()-AL73,AV73="PQRS"),AND(90&lt;=TODAY()-AO73,AV73="Persuasivo")),3,"")))</f>
        <v/>
      </c>
      <c r="AX73" s="96" t="s">
        <v>14754</v>
      </c>
      <c r="AY73" s="239" t="str">
        <f ca="1">IF(AU73=BA73,AY73,AY73&amp;" → "&amp;TEXT(AZ73,"dd/mm/aaaa")&amp;".- "&amp;AU73)</f>
        <v>0 → 20/02/2026.- Jenifer Zapata Castro</v>
      </c>
      <c r="AZ73" s="237">
        <f ca="1">IF(AU73=BA73,AZ73,NOW())</f>
        <v>46132.476798611111</v>
      </c>
      <c r="BA73" s="242" t="str">
        <f t="shared" ca="1" si="10"/>
        <v>Jenifer Zapata Castro</v>
      </c>
      <c r="BB73" s="245">
        <f ca="1">IF(AT73=BD73,BB73,BB73&amp;" → "&amp;TEXT(BC73,"dd/mm/aaaa")&amp;".- "&amp;AT73)</f>
        <v>0</v>
      </c>
      <c r="BC73" s="247">
        <f t="shared" ca="1" si="11"/>
        <v>46183.384917939817</v>
      </c>
      <c r="BD73" s="246" t="str">
        <f t="shared" ca="1" si="12"/>
        <v>Archivado</v>
      </c>
    </row>
    <row r="74" spans="1:56" s="121" customFormat="1">
      <c r="A74" s="82" t="s">
        <v>14755</v>
      </c>
      <c r="B74" s="99">
        <v>4600</v>
      </c>
      <c r="C74" s="124" t="s">
        <v>14756</v>
      </c>
      <c r="D74" s="82" t="s">
        <v>80</v>
      </c>
      <c r="E74" s="82">
        <v>27</v>
      </c>
      <c r="F74" s="82"/>
      <c r="G74" s="82" t="s">
        <v>66</v>
      </c>
      <c r="H74" s="82">
        <v>27</v>
      </c>
      <c r="I74" s="82"/>
      <c r="J74" s="82"/>
      <c r="K74" s="82">
        <v>21</v>
      </c>
      <c r="L74" s="82" t="s">
        <v>14757</v>
      </c>
      <c r="M74" s="82" t="s">
        <v>14758</v>
      </c>
      <c r="N74" s="76" t="str">
        <f t="shared" si="13"/>
        <v>CL 27  SUR 27   21 torre 2 apto 806</v>
      </c>
      <c r="O74" s="82">
        <v>1039459620</v>
      </c>
      <c r="P74" s="82">
        <v>3175646709</v>
      </c>
      <c r="Q74" s="82"/>
      <c r="R74" s="82" t="s">
        <v>14759</v>
      </c>
      <c r="S74" s="82" t="s">
        <v>80</v>
      </c>
      <c r="T74" s="82">
        <v>27</v>
      </c>
      <c r="U74" s="82"/>
      <c r="V74" s="82" t="s">
        <v>66</v>
      </c>
      <c r="W74" s="82">
        <v>27</v>
      </c>
      <c r="X74" s="82"/>
      <c r="Y74" s="82"/>
      <c r="Z74" s="82">
        <v>21</v>
      </c>
      <c r="AA74" s="82" t="s">
        <v>13910</v>
      </c>
      <c r="AB74" s="82" t="s">
        <v>14760</v>
      </c>
      <c r="AC74" s="76" t="str">
        <f t="shared" si="8"/>
        <v>CL 27 SUR 27   21 torre 3 apto1409</v>
      </c>
      <c r="AD74" s="82"/>
      <c r="AE74" s="82">
        <v>3122411146</v>
      </c>
      <c r="AF74" s="82"/>
      <c r="AG74" s="82"/>
      <c r="AH74" s="82" t="s">
        <v>3591</v>
      </c>
      <c r="AI74" s="82" t="s">
        <v>14434</v>
      </c>
      <c r="AJ74" s="96" t="s">
        <v>99</v>
      </c>
      <c r="AK74" s="201">
        <f>VLOOKUP(AJ74,Hoja5!$H$1:$I$46,2,FALSE)</f>
        <v>4</v>
      </c>
      <c r="AL74" s="110">
        <v>46051</v>
      </c>
      <c r="AM74" s="129"/>
      <c r="AN74" s="101">
        <f t="shared" si="9"/>
        <v>-46051</v>
      </c>
      <c r="AO74" s="100"/>
      <c r="AP74" s="101"/>
      <c r="AQ74" s="101" t="s">
        <v>14437</v>
      </c>
      <c r="AR74" s="227"/>
      <c r="AS74" s="119" t="s">
        <v>14437</v>
      </c>
      <c r="AT74" s="124" t="s">
        <v>1735</v>
      </c>
      <c r="AU74" s="101" t="s">
        <v>14437</v>
      </c>
      <c r="AV74" s="82"/>
      <c r="AW74" s="102" t="str">
        <f ca="1">IF(OR(AND(TODAY()-AL74&lt;10,AV74="PQRS"),AND(TODAY()-AO74&lt;90,AV74="Persuasivo")),1,IF(AND(10&lt;=TODAY()-AL74,TODAY()-AL74&lt;15,AV74="PQRS"),2,IF(OR(AND(15&lt;=TODAY()-AL74,AV74="PQRS"),AND(90&lt;=TODAY()-AO74,AV74="Persuasivo")),3,"")))</f>
        <v/>
      </c>
      <c r="AX74" s="96" t="s">
        <v>14761</v>
      </c>
      <c r="AY74" s="239" t="str">
        <f ca="1">IF(AU74=BA74,AY74,AY74&amp;" → "&amp;TEXT(AZ74,"dd/mm/aaaa")&amp;".- "&amp;AU74)</f>
        <v>0 → 20/02/2026.- Juanita Aristizabal Chavarriaga → 04/03/2026.- Juan  Muñoz Guerra</v>
      </c>
      <c r="AZ74" s="237">
        <f ca="1">IF(AU74=BA74,AZ74,NOW())</f>
        <v>46148.570157175927</v>
      </c>
      <c r="BA74" s="242" t="str">
        <f t="shared" ca="1" si="10"/>
        <v>Juan  Muñoz Guerra</v>
      </c>
      <c r="BB74" s="245">
        <f ca="1">IF(AT74=BD74,BB74,BB74&amp;" → "&amp;TEXT(BC74,"dd/mm/aaaa")&amp;".- "&amp;AT74)</f>
        <v>0</v>
      </c>
      <c r="BC74" s="247">
        <f t="shared" ca="1" si="11"/>
        <v>46183.384917939817</v>
      </c>
      <c r="BD74" s="246" t="str">
        <f t="shared" ca="1" si="12"/>
        <v xml:space="preserve">Auto de inicio </v>
      </c>
    </row>
    <row r="75" spans="1:56" s="121" customFormat="1">
      <c r="A75" s="82" t="s">
        <v>14762</v>
      </c>
      <c r="B75" s="99">
        <v>1639</v>
      </c>
      <c r="C75" s="124" t="s">
        <v>14763</v>
      </c>
      <c r="D75" s="82" t="s">
        <v>63</v>
      </c>
      <c r="E75" s="82">
        <v>24</v>
      </c>
      <c r="F75" s="82" t="s">
        <v>72</v>
      </c>
      <c r="G75" s="82"/>
      <c r="H75" s="82">
        <v>40</v>
      </c>
      <c r="I75" s="82"/>
      <c r="J75" s="82" t="s">
        <v>66</v>
      </c>
      <c r="K75" s="82">
        <v>141</v>
      </c>
      <c r="L75" s="82"/>
      <c r="M75" s="82" t="s">
        <v>14764</v>
      </c>
      <c r="N75" s="76" t="str">
        <f t="shared" si="13"/>
        <v>KR 24 F  40  SUR 141  int 109</v>
      </c>
      <c r="O75" s="82">
        <v>45562149</v>
      </c>
      <c r="P75" s="82" t="s">
        <v>14765</v>
      </c>
      <c r="Q75" s="174" t="s">
        <v>14766</v>
      </c>
      <c r="R75" s="124" t="s">
        <v>14767</v>
      </c>
      <c r="S75" s="82" t="s">
        <v>63</v>
      </c>
      <c r="T75" s="82">
        <v>24</v>
      </c>
      <c r="U75" s="82" t="s">
        <v>72</v>
      </c>
      <c r="V75" s="82"/>
      <c r="W75" s="82">
        <v>40</v>
      </c>
      <c r="X75" s="82"/>
      <c r="Y75" s="82" t="s">
        <v>66</v>
      </c>
      <c r="Z75" s="82">
        <v>141</v>
      </c>
      <c r="AA75" s="82"/>
      <c r="AB75" s="82" t="s">
        <v>14768</v>
      </c>
      <c r="AC75" s="76" t="str">
        <f t="shared" si="8"/>
        <v>KR 24F  40  SUR 141  int 107</v>
      </c>
      <c r="AD75" s="82"/>
      <c r="AE75" s="82"/>
      <c r="AF75" s="82"/>
      <c r="AG75" s="82"/>
      <c r="AH75" s="82" t="s">
        <v>172</v>
      </c>
      <c r="AI75" s="82" t="s">
        <v>14438</v>
      </c>
      <c r="AJ75" s="96" t="s">
        <v>74</v>
      </c>
      <c r="AK75" s="201">
        <f>VLOOKUP(AJ75,Hoja5!$H$1:$I$46,2,FALSE)</f>
        <v>6</v>
      </c>
      <c r="AL75" s="110">
        <v>46049</v>
      </c>
      <c r="AM75" s="129"/>
      <c r="AN75" s="101">
        <f t="shared" si="9"/>
        <v>-46049</v>
      </c>
      <c r="AO75" s="100"/>
      <c r="AP75" s="101" t="s">
        <v>14499</v>
      </c>
      <c r="AQ75" s="101" t="s">
        <v>14463</v>
      </c>
      <c r="AR75" s="227"/>
      <c r="AS75" s="119"/>
      <c r="AT75" s="124" t="s">
        <v>14499</v>
      </c>
      <c r="AU75" s="101" t="s">
        <v>14443</v>
      </c>
      <c r="AV75" s="82"/>
      <c r="AW75" s="102" t="str">
        <f ca="1">IF(OR(AND(TODAY()-AL75&lt;10,AV75="PQRS"),AND(TODAY()-AO75&lt;90,AV75="Persuasivo")),1,IF(AND(10&lt;=TODAY()-AL75,TODAY()-AL75&lt;15,AV75="PQRS"),2,IF(OR(AND(15&lt;=TODAY()-AL75,AV75="PQRS"),AND(90&lt;=TODAY()-AO75,AV75="Persuasivo")),3,"")))</f>
        <v/>
      </c>
      <c r="AX75" s="96" t="s">
        <v>14769</v>
      </c>
      <c r="AY75" s="239" t="str">
        <f ca="1">IF(AU75=BA75,AY75,AY75&amp;" → "&amp;TEXT(AZ75,"dd/mm/aaaa")&amp;".- "&amp;AU75)</f>
        <v>0 → 20/02/2026.- Juan Carlos Sánchez Vargas → 27/02/2026.- Adriana Florez Buriticá</v>
      </c>
      <c r="AZ75" s="237">
        <f ca="1">IF(AU75=BA75,AZ75,NOW())</f>
        <v>46149.600033564813</v>
      </c>
      <c r="BA75" s="242" t="str">
        <f t="shared" ca="1" si="10"/>
        <v>Adriana Florez Buriticá</v>
      </c>
      <c r="BB75" s="245" t="str">
        <f ca="1">IF(AT75=BD75,BB75,BB75&amp;" → "&amp;TEXT(BC75,"dd/mm/aaaa")&amp;".- "&amp;AT75)</f>
        <v>0 → 27/02/2026.- Remisión</v>
      </c>
      <c r="BC75" s="247">
        <f t="shared" ca="1" si="11"/>
        <v>46183.384917939817</v>
      </c>
      <c r="BD75" s="246" t="str">
        <f t="shared" ca="1" si="12"/>
        <v>Remisión</v>
      </c>
    </row>
    <row r="76" spans="1:56" s="121" customFormat="1">
      <c r="A76" s="82" t="s">
        <v>14770</v>
      </c>
      <c r="B76" s="99">
        <v>4380</v>
      </c>
      <c r="C76" s="124" t="s">
        <v>14771</v>
      </c>
      <c r="D76" s="82"/>
      <c r="E76" s="82"/>
      <c r="F76" s="82"/>
      <c r="G76" s="82"/>
      <c r="H76" s="82"/>
      <c r="I76" s="82"/>
      <c r="J76" s="82"/>
      <c r="K76" s="82"/>
      <c r="L76" s="82"/>
      <c r="M76" s="82"/>
      <c r="N76" s="76" t="s">
        <v>2718</v>
      </c>
      <c r="O76" s="82">
        <v>27682203</v>
      </c>
      <c r="P76" s="94">
        <v>3007472994</v>
      </c>
      <c r="Q76" s="229" t="s">
        <v>14772</v>
      </c>
      <c r="R76" s="82" t="s">
        <v>14659</v>
      </c>
      <c r="S76" s="126" t="s">
        <v>80</v>
      </c>
      <c r="T76" s="169">
        <v>32</v>
      </c>
      <c r="U76" s="127" t="s">
        <v>83</v>
      </c>
      <c r="V76" s="127" t="s">
        <v>66</v>
      </c>
      <c r="W76" s="169">
        <v>28</v>
      </c>
      <c r="X76" s="127"/>
      <c r="Y76" s="127"/>
      <c r="Z76" s="169">
        <v>95</v>
      </c>
      <c r="AA76" s="127"/>
      <c r="AB76" s="127"/>
      <c r="AC76" s="76" t="str">
        <f t="shared" si="8"/>
        <v xml:space="preserve">CL 32A SUR 28   95  </v>
      </c>
      <c r="AD76" s="82" t="s">
        <v>2718</v>
      </c>
      <c r="AE76" s="82" t="s">
        <v>2718</v>
      </c>
      <c r="AF76" s="82" t="s">
        <v>2718</v>
      </c>
      <c r="AG76" s="82"/>
      <c r="AH76" s="82" t="s">
        <v>101</v>
      </c>
      <c r="AI76" s="82" t="s">
        <v>14460</v>
      </c>
      <c r="AJ76" s="96" t="s">
        <v>635</v>
      </c>
      <c r="AK76" s="201">
        <f>VLOOKUP(AJ76,Hoja5!$H$1:$I$46,2,FALSE)</f>
        <v>3</v>
      </c>
      <c r="AL76" s="110">
        <v>46050</v>
      </c>
      <c r="AM76" s="129">
        <v>46063</v>
      </c>
      <c r="AN76" s="101">
        <f t="shared" si="9"/>
        <v>13</v>
      </c>
      <c r="AO76" s="100">
        <v>46064</v>
      </c>
      <c r="AP76" s="101" t="s">
        <v>195</v>
      </c>
      <c r="AQ76" s="101" t="s">
        <v>14453</v>
      </c>
      <c r="AR76" s="227"/>
      <c r="AS76" s="119"/>
      <c r="AT76" s="124" t="s">
        <v>14496</v>
      </c>
      <c r="AU76" s="101" t="s">
        <v>14482</v>
      </c>
      <c r="AV76" s="82" t="s">
        <v>14433</v>
      </c>
      <c r="AW76" s="102">
        <f ca="1">IF(OR(AND(TODAY()-AL76&lt;10,AV76="PQRS"),AND(TODAY()-AO76&lt;90,AV76="Persuasivo")),1,IF(AND(10&lt;=TODAY()-AL76,TODAY()-AL76&lt;15,AV76="PQRS"),2,IF(OR(AND(15&lt;=TODAY()-AL76,AV76="PQRS"),AND(90&lt;=TODAY()-AO76,AV76="Persuasivo")),3,"")))</f>
        <v>3</v>
      </c>
      <c r="AX76" s="96"/>
      <c r="AY76" s="239" t="str">
        <f ca="1">IF(AU76=BA76,AY76,AY76&amp;" → "&amp;TEXT(AZ76,"dd/mm/aaaa")&amp;".- "&amp;AU76)</f>
        <v>0 → 20/02/2026.- Juan Carlos Sánchez Vargas → 03/03/2026.- Jenifer Zapata Castro</v>
      </c>
      <c r="AZ76" s="237">
        <f ca="1">IF(AU76=BA76,AZ76,NOW())</f>
        <v>46135.61063333333</v>
      </c>
      <c r="BA76" s="242" t="str">
        <f t="shared" ca="1" si="10"/>
        <v>Jenifer Zapata Castro</v>
      </c>
      <c r="BB76" s="245" t="str">
        <f ca="1">IF(AT76=BD76,BB76,BB76&amp;" → "&amp;TEXT(BC76,"dd/mm/aaaa")&amp;".- "&amp;AT76)</f>
        <v>0 → 03/03/2026.- Auto de archivo → 23/04/2026.- Archivado</v>
      </c>
      <c r="BC76" s="247">
        <f t="shared" ca="1" si="11"/>
        <v>46183.384917939817</v>
      </c>
      <c r="BD76" s="246" t="str">
        <f t="shared" ca="1" si="12"/>
        <v>Archivado</v>
      </c>
    </row>
    <row r="77" spans="1:56" s="121" customFormat="1">
      <c r="A77" s="82" t="s">
        <v>14773</v>
      </c>
      <c r="B77" s="99" t="s">
        <v>14774</v>
      </c>
      <c r="C77" s="124" t="s">
        <v>14775</v>
      </c>
      <c r="D77" s="82" t="s">
        <v>63</v>
      </c>
      <c r="E77" s="82">
        <v>48</v>
      </c>
      <c r="F77" s="82"/>
      <c r="G77" s="82"/>
      <c r="H77" s="82">
        <v>26</v>
      </c>
      <c r="I77" s="82"/>
      <c r="J77" s="82" t="s">
        <v>66</v>
      </c>
      <c r="K77" s="82">
        <v>181</v>
      </c>
      <c r="L77" s="82"/>
      <c r="M77" s="82">
        <v>64</v>
      </c>
      <c r="N77" s="76" t="str">
        <f t="shared" si="13"/>
        <v>KR 48   26  SUR 181  64</v>
      </c>
      <c r="O77" s="82">
        <v>900135058</v>
      </c>
      <c r="P77" s="82">
        <v>3146181626</v>
      </c>
      <c r="Q77" s="174" t="s">
        <v>14776</v>
      </c>
      <c r="R77" s="82" t="s">
        <v>14659</v>
      </c>
      <c r="S77" s="126"/>
      <c r="T77" s="127"/>
      <c r="U77" s="127"/>
      <c r="V77" s="127"/>
      <c r="W77" s="127"/>
      <c r="X77" s="127"/>
      <c r="Y77" s="127"/>
      <c r="Z77" s="127"/>
      <c r="AA77" s="127"/>
      <c r="AB77" s="127"/>
      <c r="AC77" s="76" t="s">
        <v>14777</v>
      </c>
      <c r="AD77" s="82"/>
      <c r="AE77" s="82"/>
      <c r="AF77" s="82"/>
      <c r="AG77" s="82"/>
      <c r="AH77" s="82" t="s">
        <v>3686</v>
      </c>
      <c r="AI77" s="82" t="s">
        <v>14454</v>
      </c>
      <c r="AJ77" s="96" t="s">
        <v>347</v>
      </c>
      <c r="AK77" s="201">
        <f>VLOOKUP(AJ77,Hoja5!$H$1:$I$46,2,FALSE)</f>
        <v>10</v>
      </c>
      <c r="AL77" s="110">
        <v>46050</v>
      </c>
      <c r="AM77" s="129">
        <v>46063</v>
      </c>
      <c r="AN77" s="101">
        <f t="shared" si="9"/>
        <v>13</v>
      </c>
      <c r="AO77" s="100">
        <v>46070</v>
      </c>
      <c r="AP77" s="101" t="s">
        <v>15</v>
      </c>
      <c r="AQ77" s="101" t="s">
        <v>14463</v>
      </c>
      <c r="AR77" s="227"/>
      <c r="AS77" s="119"/>
      <c r="AT77" s="124" t="s">
        <v>14496</v>
      </c>
      <c r="AU77" s="276" t="s">
        <v>14482</v>
      </c>
      <c r="AV77" s="82" t="s">
        <v>14433</v>
      </c>
      <c r="AW77" s="102">
        <f ca="1">IF(OR(AND(TODAY()-AL77&lt;10,AV77="PQRS"),AND(TODAY()-AO77&lt;90,AV77="Persuasivo")),1,IF(AND(10&lt;=TODAY()-AL77,TODAY()-AL77&lt;15,AV77="PQRS"),2,IF(OR(AND(15&lt;=TODAY()-AL77,AV77="PQRS"),AND(90&lt;=TODAY()-AO77,AV77="Persuasivo")),3,"")))</f>
        <v>3</v>
      </c>
      <c r="AX77" s="96" t="s">
        <v>14778</v>
      </c>
      <c r="AY77" s="239" t="str">
        <f ca="1">IF(AU77=BA77,AY77,AY77&amp;" → "&amp;TEXT(AZ77,"dd/mm/aaaa")&amp;".- "&amp;AU77)</f>
        <v>0 → 23/02/2026.- Juan Carlos Sánchez Vargas → 25/02/2026.- Jenifer Zapata Castro</v>
      </c>
      <c r="AZ77" s="237">
        <f ca="1">IF(AU77=BA77,AZ77,NOW())</f>
        <v>46132.476798611111</v>
      </c>
      <c r="BA77" s="242" t="str">
        <f t="shared" ca="1" si="10"/>
        <v>Jenifer Zapata Castro</v>
      </c>
      <c r="BB77" s="245">
        <f ca="1">IF(AT77=BD77,BB77,BB77&amp;" → "&amp;TEXT(BC77,"dd/mm/aaaa")&amp;".- "&amp;AT77)</f>
        <v>0</v>
      </c>
      <c r="BC77" s="247">
        <f t="shared" ca="1" si="11"/>
        <v>46183.384917939817</v>
      </c>
      <c r="BD77" s="246" t="str">
        <f t="shared" ca="1" si="12"/>
        <v>Archivado</v>
      </c>
    </row>
    <row r="78" spans="1:56" s="121" customFormat="1">
      <c r="A78" s="82" t="s">
        <v>14779</v>
      </c>
      <c r="B78" s="99">
        <v>4479</v>
      </c>
      <c r="C78" s="124" t="s">
        <v>3050</v>
      </c>
      <c r="D78" s="95"/>
      <c r="E78" s="82"/>
      <c r="F78" s="82"/>
      <c r="G78" s="82"/>
      <c r="H78" s="82"/>
      <c r="I78" s="82"/>
      <c r="J78" s="95"/>
      <c r="K78" s="82"/>
      <c r="L78" s="82"/>
      <c r="M78" s="82"/>
      <c r="N78" s="76" t="s">
        <v>2718</v>
      </c>
      <c r="O78" s="76" t="s">
        <v>2718</v>
      </c>
      <c r="P78" s="76" t="s">
        <v>2718</v>
      </c>
      <c r="Q78" s="76" t="s">
        <v>2718</v>
      </c>
      <c r="R78" s="82" t="s">
        <v>14780</v>
      </c>
      <c r="S78" s="95" t="s">
        <v>63</v>
      </c>
      <c r="T78" s="82">
        <v>43</v>
      </c>
      <c r="U78" s="82" t="s">
        <v>104</v>
      </c>
      <c r="V78" s="82"/>
      <c r="W78" s="82">
        <v>35</v>
      </c>
      <c r="X78" s="82"/>
      <c r="Y78" s="82" t="s">
        <v>66</v>
      </c>
      <c r="Z78" s="82">
        <v>8</v>
      </c>
      <c r="AA78" s="127"/>
      <c r="AB78" s="127"/>
      <c r="AC78" s="76" t="str">
        <f t="shared" si="8"/>
        <v xml:space="preserve">KR 43B  35  SUR 8  </v>
      </c>
      <c r="AD78" s="82"/>
      <c r="AE78" s="82"/>
      <c r="AF78" s="82"/>
      <c r="AG78" s="82"/>
      <c r="AH78" s="82" t="s">
        <v>94</v>
      </c>
      <c r="AI78" s="82" t="s">
        <v>14448</v>
      </c>
      <c r="AJ78" s="96" t="s">
        <v>147</v>
      </c>
      <c r="AK78" s="201">
        <f>VLOOKUP(AJ78,Hoja5!$H$1:$I$46,2,FALSE)</f>
        <v>9</v>
      </c>
      <c r="AL78" s="110">
        <v>46050</v>
      </c>
      <c r="AM78" s="129">
        <v>46049</v>
      </c>
      <c r="AN78" s="101">
        <f t="shared" si="9"/>
        <v>-1</v>
      </c>
      <c r="AO78" s="100">
        <v>46064</v>
      </c>
      <c r="AP78" s="101" t="s">
        <v>15</v>
      </c>
      <c r="AQ78" s="101" t="s">
        <v>14463</v>
      </c>
      <c r="AR78" s="227"/>
      <c r="AS78" s="119"/>
      <c r="AT78" s="124" t="s">
        <v>14496</v>
      </c>
      <c r="AU78" s="276" t="s">
        <v>14482</v>
      </c>
      <c r="AV78" s="82"/>
      <c r="AW78" s="102" t="str">
        <f ca="1">IF(OR(AND(TODAY()-AL78&lt;10,AV78="PQRS"),AND(TODAY()-AO78&lt;90,AV78="Persuasivo")),1,IF(AND(10&lt;=TODAY()-AL78,TODAY()-AL78&lt;15,AV78="PQRS"),2,IF(OR(AND(15&lt;=TODAY()-AL78,AV78="PQRS"),AND(90&lt;=TODAY()-AO78,AV78="Persuasivo")),3,"")))</f>
        <v/>
      </c>
      <c r="AX78" s="96" t="s">
        <v>14781</v>
      </c>
      <c r="AY78" s="239" t="str">
        <f ca="1">IF(AU78=BA78,AY78,AY78&amp;" → "&amp;TEXT(AZ78,"dd/mm/aaaa")&amp;".- "&amp;AU78)</f>
        <v>0 → 20/02/2026.- Jenifer Zapata Castro</v>
      </c>
      <c r="AZ78" s="237">
        <f ca="1">IF(AU78=BA78,AZ78,NOW())</f>
        <v>46132.476798611111</v>
      </c>
      <c r="BA78" s="242" t="str">
        <f t="shared" ca="1" si="10"/>
        <v>Jenifer Zapata Castro</v>
      </c>
      <c r="BB78" s="245">
        <f ca="1">IF(AT78=BD78,BB78,BB78&amp;" → "&amp;TEXT(BC78,"dd/mm/aaaa")&amp;".- "&amp;AT78)</f>
        <v>0</v>
      </c>
      <c r="BC78" s="247">
        <f t="shared" ca="1" si="11"/>
        <v>46183.384917939817</v>
      </c>
      <c r="BD78" s="246" t="str">
        <f t="shared" ca="1" si="12"/>
        <v>Archivado</v>
      </c>
    </row>
    <row r="79" spans="1:56" s="121" customFormat="1">
      <c r="A79" s="82" t="s">
        <v>14782</v>
      </c>
      <c r="B79" s="104" t="s">
        <v>14783</v>
      </c>
      <c r="C79" s="185" t="s">
        <v>14784</v>
      </c>
      <c r="D79" s="114" t="s">
        <v>80</v>
      </c>
      <c r="E79" s="184">
        <v>41</v>
      </c>
      <c r="F79" s="95" t="s">
        <v>104</v>
      </c>
      <c r="G79" s="95" t="s">
        <v>66</v>
      </c>
      <c r="H79" s="95">
        <v>24</v>
      </c>
      <c r="I79" s="161" t="s">
        <v>170</v>
      </c>
      <c r="J79" s="114"/>
      <c r="K79" s="184">
        <v>10</v>
      </c>
      <c r="L79" s="95"/>
      <c r="M79" s="95"/>
      <c r="N79" s="76" t="str">
        <f t="shared" si="13"/>
        <v xml:space="preserve">CL 41 B SUR 24 D  10  </v>
      </c>
      <c r="O79" s="95"/>
      <c r="P79" s="95"/>
      <c r="Q79" s="161"/>
      <c r="R79" s="161" t="s">
        <v>7599</v>
      </c>
      <c r="S79" s="140"/>
      <c r="T79" s="139"/>
      <c r="U79" s="139"/>
      <c r="V79" s="139"/>
      <c r="W79" s="150"/>
      <c r="X79" s="140"/>
      <c r="Y79" s="140"/>
      <c r="Z79" s="139"/>
      <c r="AA79" s="210"/>
      <c r="AB79" s="210"/>
      <c r="AC79" s="76" t="str">
        <f t="shared" si="8"/>
        <v xml:space="preserve">        </v>
      </c>
      <c r="AD79" s="95"/>
      <c r="AE79" s="95"/>
      <c r="AF79" s="95"/>
      <c r="AG79" s="95"/>
      <c r="AH79" s="95" t="s">
        <v>3686</v>
      </c>
      <c r="AI79" s="95" t="s">
        <v>14451</v>
      </c>
      <c r="AJ79" s="161" t="s">
        <v>322</v>
      </c>
      <c r="AK79" s="201">
        <f>VLOOKUP(AJ79,Hoja5!$H$1:$I$46,2,FALSE)</f>
        <v>6</v>
      </c>
      <c r="AL79" s="110">
        <v>46051</v>
      </c>
      <c r="AM79" s="129">
        <v>46051</v>
      </c>
      <c r="AN79" s="101">
        <f t="shared" si="9"/>
        <v>0</v>
      </c>
      <c r="AO79" s="100">
        <v>46062</v>
      </c>
      <c r="AP79" s="101" t="s">
        <v>105</v>
      </c>
      <c r="AQ79" s="101" t="s">
        <v>14480</v>
      </c>
      <c r="AR79" s="227"/>
      <c r="AS79" s="119" t="s">
        <v>14432</v>
      </c>
      <c r="AT79" s="124" t="s">
        <v>1735</v>
      </c>
      <c r="AU79" s="101" t="s">
        <v>14432</v>
      </c>
      <c r="AV79" s="82"/>
      <c r="AW79" s="102" t="str">
        <f ca="1">IF(OR(AND(TODAY()-AL79&lt;10,AV79="PQRS"),AND(TODAY()-AO79&lt;90,AV79="Persuasivo")),1,IF(AND(10&lt;=TODAY()-AL79,TODAY()-AL79&lt;15,AV79="PQRS"),2,IF(OR(AND(15&lt;=TODAY()-AL79,AV79="PQRS"),AND(90&lt;=TODAY()-AO79,AV79="Persuasivo")),3,"")))</f>
        <v/>
      </c>
      <c r="AX79" s="96" t="s">
        <v>14785</v>
      </c>
      <c r="AY79" s="239" t="str">
        <f ca="1">IF(AU79=BA79,AY79,AY79&amp;" → "&amp;TEXT(AZ79,"dd/mm/aaaa")&amp;".- "&amp;AU79)</f>
        <v>0 → 20/02/2026.- Juanita Aristizabal Chavarriaga → 04/03/2026.- Alexandra Uribe Alzate</v>
      </c>
      <c r="AZ79" s="237">
        <f ca="1">IF(AU79=BA79,AZ79,NOW())</f>
        <v>46148.570474537039</v>
      </c>
      <c r="BA79" s="242" t="str">
        <f t="shared" ca="1" si="10"/>
        <v>Alexandra Uribe Alzate</v>
      </c>
      <c r="BB79" s="245">
        <f ca="1">IF(AT79=BD79,BB79,BB79&amp;" → "&amp;TEXT(BC79,"dd/mm/aaaa")&amp;".- "&amp;AT79)</f>
        <v>0</v>
      </c>
      <c r="BC79" s="247">
        <f t="shared" ca="1" si="11"/>
        <v>46183.384917939817</v>
      </c>
      <c r="BD79" s="246" t="str">
        <f t="shared" ca="1" si="12"/>
        <v xml:space="preserve">Auto de inicio </v>
      </c>
    </row>
    <row r="80" spans="1:56" s="121" customFormat="1">
      <c r="A80" s="82" t="s">
        <v>14786</v>
      </c>
      <c r="B80" s="188">
        <v>4635</v>
      </c>
      <c r="C80" s="230" t="s">
        <v>14787</v>
      </c>
      <c r="D80" s="114" t="s">
        <v>63</v>
      </c>
      <c r="E80" s="143">
        <v>24</v>
      </c>
      <c r="F80" s="131" t="s">
        <v>170</v>
      </c>
      <c r="G80" s="131"/>
      <c r="H80" s="131">
        <v>41</v>
      </c>
      <c r="I80" s="144" t="s">
        <v>104</v>
      </c>
      <c r="J80" s="114" t="s">
        <v>66</v>
      </c>
      <c r="K80" s="143">
        <v>102</v>
      </c>
      <c r="L80" s="159"/>
      <c r="M80" s="131" t="s">
        <v>6171</v>
      </c>
      <c r="N80" s="76" t="str">
        <f t="shared" si="13"/>
        <v>KR 24 D  41 B SUR 102  int 106</v>
      </c>
      <c r="O80" s="131">
        <v>32333426</v>
      </c>
      <c r="P80" s="131">
        <v>3117300883</v>
      </c>
      <c r="Q80" s="144"/>
      <c r="R80" s="144" t="s">
        <v>14788</v>
      </c>
      <c r="S80" s="140" t="s">
        <v>63</v>
      </c>
      <c r="T80" s="143">
        <v>24</v>
      </c>
      <c r="U80" s="131" t="s">
        <v>136</v>
      </c>
      <c r="V80" s="131"/>
      <c r="W80" s="144">
        <v>41</v>
      </c>
      <c r="X80" s="140"/>
      <c r="Y80" s="140" t="s">
        <v>66</v>
      </c>
      <c r="Z80" s="211">
        <v>190</v>
      </c>
      <c r="AA80" s="131"/>
      <c r="AB80" s="144"/>
      <c r="AC80" s="76" t="str">
        <f t="shared" si="8"/>
        <v xml:space="preserve">KR 24DD  41  SUR 190  </v>
      </c>
      <c r="AD80" s="143"/>
      <c r="AE80" s="131"/>
      <c r="AF80" s="144"/>
      <c r="AG80" s="144"/>
      <c r="AH80" s="114" t="s">
        <v>94</v>
      </c>
      <c r="AI80" s="212" t="s">
        <v>14444</v>
      </c>
      <c r="AJ80" s="120" t="s">
        <v>322</v>
      </c>
      <c r="AK80" s="201">
        <f>VLOOKUP(AJ80,Hoja5!$H$1:$I$46,2,FALSE)</f>
        <v>6</v>
      </c>
      <c r="AL80" s="110">
        <v>46051</v>
      </c>
      <c r="AM80" s="129">
        <v>46125</v>
      </c>
      <c r="AN80" s="101">
        <f t="shared" si="9"/>
        <v>74</v>
      </c>
      <c r="AO80" s="100">
        <v>46125</v>
      </c>
      <c r="AP80" s="101" t="s">
        <v>202</v>
      </c>
      <c r="AQ80" s="101" t="s">
        <v>14456</v>
      </c>
      <c r="AR80" s="227"/>
      <c r="AS80" s="119"/>
      <c r="AT80" s="136" t="s">
        <v>195</v>
      </c>
      <c r="AU80" s="154" t="s">
        <v>14456</v>
      </c>
      <c r="AV80" s="82"/>
      <c r="AW80" s="102" t="str">
        <f ca="1">IF(OR(AND(TODAY()-AL80&lt;10,AV80="PQRS"),AND(TODAY()-AO80&lt;90,AV80="Persuasivo")),1,IF(AND(10&lt;=TODAY()-AL80,TODAY()-AL80&lt;15,AV80="PQRS"),2,IF(OR(AND(15&lt;=TODAY()-AL80,AV80="PQRS"),AND(90&lt;=TODAY()-AO80,AV80="Persuasivo")),3,"")))</f>
        <v/>
      </c>
      <c r="AX80" s="96" t="s">
        <v>14789</v>
      </c>
      <c r="AY80" s="239" t="str">
        <f ca="1">IF(AU80=BA80,AY80,AY80&amp;" → "&amp;TEXT(AZ80,"dd/mm/aaaa")&amp;".- "&amp;AU80)</f>
        <v>0 → 20/02/2026.-  → 02/03/2026.- Julian Guzman Agudelo → 24/03/2026.- Laura Bautista Barroso</v>
      </c>
      <c r="AZ80" s="237">
        <f ca="1">IF(AU80=BA80,AZ80,NOW())</f>
        <v>46133.570032291667</v>
      </c>
      <c r="BA80" s="242" t="str">
        <f t="shared" ca="1" si="10"/>
        <v>Laura Bautista Barroso</v>
      </c>
      <c r="BB80" s="245" t="str">
        <f ca="1">IF(AT80=BD80,BB80,BB80&amp;" → "&amp;TEXT(BC80,"dd/mm/aaaa")&amp;".- "&amp;AT80)</f>
        <v>0 → 02/03/2026.-  → 02/03/2026.- Visitas patrulleros → 21/04/2026.- Verificación</v>
      </c>
      <c r="BC80" s="247">
        <f t="shared" ca="1" si="11"/>
        <v>46183.384917939817</v>
      </c>
      <c r="BD80" s="246" t="str">
        <f t="shared" ca="1" si="12"/>
        <v>Verificación</v>
      </c>
    </row>
    <row r="81" spans="1:56" s="121" customFormat="1">
      <c r="A81" s="82" t="s">
        <v>14790</v>
      </c>
      <c r="B81" s="99">
        <v>4776</v>
      </c>
      <c r="C81" s="105" t="s">
        <v>60</v>
      </c>
      <c r="D81" s="99"/>
      <c r="E81" s="99"/>
      <c r="F81" s="99"/>
      <c r="G81" s="99"/>
      <c r="H81" s="99"/>
      <c r="I81" s="99"/>
      <c r="J81" s="99"/>
      <c r="K81" s="99"/>
      <c r="L81" s="99"/>
      <c r="M81" s="99"/>
      <c r="N81" s="76"/>
      <c r="O81" s="99"/>
      <c r="P81" s="99"/>
      <c r="Q81" s="62"/>
      <c r="R81" s="131" t="s">
        <v>14791</v>
      </c>
      <c r="S81" s="126" t="s">
        <v>80</v>
      </c>
      <c r="T81" s="127">
        <v>50</v>
      </c>
      <c r="U81" s="127"/>
      <c r="V81" s="127" t="s">
        <v>66</v>
      </c>
      <c r="W81" s="127">
        <v>44</v>
      </c>
      <c r="X81" s="127"/>
      <c r="Y81" s="127"/>
      <c r="Z81" s="127">
        <v>40</v>
      </c>
      <c r="AA81" s="127"/>
      <c r="AB81" s="151"/>
      <c r="AC81" s="76" t="str">
        <f t="shared" si="8"/>
        <v xml:space="preserve">CL 50 SUR 44   40  </v>
      </c>
      <c r="AD81" s="105"/>
      <c r="AE81" s="99"/>
      <c r="AF81" s="99"/>
      <c r="AG81" s="99"/>
      <c r="AH81" s="102" t="s">
        <v>3686</v>
      </c>
      <c r="AI81" s="156" t="s">
        <v>14451</v>
      </c>
      <c r="AJ81" s="120" t="s">
        <v>1696</v>
      </c>
      <c r="AK81" s="201">
        <f>VLOOKUP(AJ81,Hoja5!$H$1:$I$46,2,FALSE)</f>
        <v>8</v>
      </c>
      <c r="AL81" s="110">
        <v>46051</v>
      </c>
      <c r="AM81" s="129">
        <v>46065</v>
      </c>
      <c r="AN81" s="101">
        <f t="shared" si="9"/>
        <v>14</v>
      </c>
      <c r="AO81" s="100">
        <v>46065</v>
      </c>
      <c r="AP81" s="101" t="s">
        <v>105</v>
      </c>
      <c r="AQ81" s="101" t="s">
        <v>14480</v>
      </c>
      <c r="AR81" s="227"/>
      <c r="AS81" s="119"/>
      <c r="AT81" s="124" t="s">
        <v>195</v>
      </c>
      <c r="AU81" s="94" t="s">
        <v>14480</v>
      </c>
      <c r="AV81" s="82"/>
      <c r="AW81" s="102" t="str">
        <f ca="1">IF(OR(AND(TODAY()-AL81&lt;10,AV81="PQRS"),AND(TODAY()-AO81&lt;90,AV81="Persuasivo")),1,IF(AND(10&lt;=TODAY()-AL81,TODAY()-AL81&lt;15,AV81="PQRS"),2,IF(OR(AND(15&lt;=TODAY()-AL81,AV81="PQRS"),AND(90&lt;=TODAY()-AO81,AV81="Persuasivo")),3,"")))</f>
        <v/>
      </c>
      <c r="AX81" s="96"/>
      <c r="AY81" s="239">
        <f ca="1">IF(AU81=BA81,AY81,AY81&amp;" → "&amp;TEXT(AZ81,"dd/mm/aaaa")&amp;".- "&amp;AU81)</f>
        <v>0</v>
      </c>
      <c r="AZ81" s="237">
        <f ca="1">IF(AU81=BA81,AZ81,NOW())</f>
        <v>46073.527020601854</v>
      </c>
      <c r="BA81" s="242" t="str">
        <f t="shared" ca="1" si="10"/>
        <v>Juan Fernando Florez Lema</v>
      </c>
      <c r="BB81" s="245">
        <f ca="1">IF(AT81=BD81,BB81,BB81&amp;" → "&amp;TEXT(BC81,"dd/mm/aaaa")&amp;".- "&amp;AT81)</f>
        <v>0</v>
      </c>
      <c r="BC81" s="247">
        <f t="shared" ca="1" si="11"/>
        <v>46183.384917939817</v>
      </c>
      <c r="BD81" s="246" t="str">
        <f t="shared" ca="1" si="12"/>
        <v>Verificación</v>
      </c>
    </row>
    <row r="82" spans="1:56" s="121" customFormat="1">
      <c r="A82" s="82" t="s">
        <v>14792</v>
      </c>
      <c r="B82" s="99" t="s">
        <v>14793</v>
      </c>
      <c r="C82" s="124" t="s">
        <v>14794</v>
      </c>
      <c r="D82" s="82" t="s">
        <v>63</v>
      </c>
      <c r="E82" s="82">
        <v>41</v>
      </c>
      <c r="F82" s="82"/>
      <c r="G82" s="82"/>
      <c r="H82" s="82">
        <v>39</v>
      </c>
      <c r="I82" s="82"/>
      <c r="J82" s="82" t="s">
        <v>66</v>
      </c>
      <c r="K82" s="82">
        <v>21</v>
      </c>
      <c r="L82" s="82"/>
      <c r="M82" s="82"/>
      <c r="N82" s="76" t="str">
        <f t="shared" ref="N82:N112" si="14">CONCATENATE(D82," ",E82," ",F82," ",G82," ",H82," ",I82, " ",J82, " ",K82," ",L82," ",M82)</f>
        <v xml:space="preserve">KR 41   39  SUR 21  </v>
      </c>
      <c r="O82" s="82"/>
      <c r="P82" s="82" t="s">
        <v>14795</v>
      </c>
      <c r="Q82" s="82"/>
      <c r="R82" s="82" t="s">
        <v>82</v>
      </c>
      <c r="S82" s="126" t="s">
        <v>63</v>
      </c>
      <c r="T82" s="127">
        <v>41</v>
      </c>
      <c r="U82" s="127"/>
      <c r="V82" s="127"/>
      <c r="W82" s="127">
        <v>39</v>
      </c>
      <c r="X82" s="127"/>
      <c r="Y82" s="127" t="s">
        <v>66</v>
      </c>
      <c r="Z82" s="127">
        <v>19</v>
      </c>
      <c r="AA82" s="127"/>
      <c r="AB82" s="127"/>
      <c r="AC82" s="76" t="str">
        <f t="shared" si="8"/>
        <v xml:space="preserve">KR 41  39  SUR 19  </v>
      </c>
      <c r="AD82" s="82"/>
      <c r="AE82" s="82"/>
      <c r="AF82" s="82"/>
      <c r="AG82" s="82"/>
      <c r="AH82" s="82" t="s">
        <v>3686</v>
      </c>
      <c r="AI82" s="156" t="s">
        <v>14451</v>
      </c>
      <c r="AJ82" s="102" t="s">
        <v>147</v>
      </c>
      <c r="AK82" s="201">
        <f>VLOOKUP(AJ82,Hoja5!$H$1:$I$46,2,FALSE)</f>
        <v>9</v>
      </c>
      <c r="AL82" s="110">
        <v>46031</v>
      </c>
      <c r="AM82" s="129">
        <v>46043</v>
      </c>
      <c r="AN82" s="101">
        <f t="shared" si="9"/>
        <v>12</v>
      </c>
      <c r="AO82" s="100">
        <v>46163</v>
      </c>
      <c r="AP82" s="101" t="s">
        <v>195</v>
      </c>
      <c r="AQ82" s="101" t="s">
        <v>14453</v>
      </c>
      <c r="AR82" s="227"/>
      <c r="AS82" s="119"/>
      <c r="AT82" s="124" t="s">
        <v>195</v>
      </c>
      <c r="AU82" s="101" t="s">
        <v>14453</v>
      </c>
      <c r="AV82" s="82" t="s">
        <v>14433</v>
      </c>
      <c r="AW82" s="102">
        <f ca="1">IF(OR(AND(TODAY()-AL82&lt;10,AV82="PQRS"),AND(TODAY()-AO82&lt;90,AV82="Persuasivo")),1,IF(AND(10&lt;=TODAY()-AL82,TODAY()-AL82&lt;15,AV82="PQRS"),2,IF(OR(AND(15&lt;=TODAY()-AL82,AV82="PQRS"),AND(90&lt;=TODAY()-AO82,AV82="Persuasivo")),3,"")))</f>
        <v>3</v>
      </c>
      <c r="AX82" s="96"/>
      <c r="AY82" s="239" t="str">
        <f ca="1">IF(AU82=BA82,AY82,AY82&amp;" → "&amp;TEXT(AZ82,"dd/mm/aaaa")&amp;".- "&amp;AU82)</f>
        <v>0 → 20/02/2026.- Yudi Betancur Rios</v>
      </c>
      <c r="AZ82" s="237">
        <f ca="1">IF(AU82=BA82,AZ82,NOW())</f>
        <v>46100.436845486111</v>
      </c>
      <c r="BA82" s="242" t="str">
        <f t="shared" ca="1" si="10"/>
        <v>Yudi Betancur Rios</v>
      </c>
      <c r="BB82" s="245">
        <f ca="1">IF(AT82=BD82,BB82,BB82&amp;" → "&amp;TEXT(BC82,"dd/mm/aaaa")&amp;".- "&amp;AT82)</f>
        <v>0</v>
      </c>
      <c r="BC82" s="247">
        <f t="shared" ca="1" si="11"/>
        <v>46183.384917939817</v>
      </c>
      <c r="BD82" s="246" t="str">
        <f t="shared" ca="1" si="12"/>
        <v>Verificación</v>
      </c>
    </row>
    <row r="83" spans="1:56" s="121" customFormat="1">
      <c r="A83" s="82" t="s">
        <v>14796</v>
      </c>
      <c r="B83" s="99">
        <v>4393</v>
      </c>
      <c r="C83" s="124" t="s">
        <v>14797</v>
      </c>
      <c r="D83" s="82"/>
      <c r="E83" s="82" t="s">
        <v>14798</v>
      </c>
      <c r="F83" s="82"/>
      <c r="G83" s="82"/>
      <c r="H83" s="82">
        <v>15</v>
      </c>
      <c r="I83" s="82"/>
      <c r="J83" s="82"/>
      <c r="K83" s="82" t="s">
        <v>14799</v>
      </c>
      <c r="L83" s="82"/>
      <c r="M83" s="82" t="s">
        <v>14800</v>
      </c>
      <c r="N83" s="76" t="str">
        <f t="shared" si="14"/>
        <v xml:space="preserve"> KM   15   via  el  escobero</v>
      </c>
      <c r="O83" s="82">
        <v>1039450128</v>
      </c>
      <c r="P83" s="82">
        <v>3226414396</v>
      </c>
      <c r="Q83" s="82"/>
      <c r="R83" s="82" t="s">
        <v>14801</v>
      </c>
      <c r="S83" s="126"/>
      <c r="T83" s="127"/>
      <c r="U83" s="127"/>
      <c r="V83" s="127"/>
      <c r="W83" s="127"/>
      <c r="X83" s="127"/>
      <c r="Y83" s="127"/>
      <c r="Z83" s="127"/>
      <c r="AA83" s="127"/>
      <c r="AB83" s="127"/>
      <c r="AC83" s="76" t="str">
        <f t="shared" si="8"/>
        <v xml:space="preserve">        </v>
      </c>
      <c r="AD83" s="82"/>
      <c r="AE83" s="82"/>
      <c r="AF83" s="82"/>
      <c r="AG83" s="82"/>
      <c r="AH83" s="82" t="s">
        <v>3591</v>
      </c>
      <c r="AI83" s="82" t="s">
        <v>14438</v>
      </c>
      <c r="AJ83" s="96" t="s">
        <v>347</v>
      </c>
      <c r="AK83" s="201">
        <f>VLOOKUP(AJ83,Hoja5!$H$1:$I$46,2,FALSE)</f>
        <v>10</v>
      </c>
      <c r="AL83" s="110">
        <v>46050</v>
      </c>
      <c r="AM83" s="129">
        <v>46064</v>
      </c>
      <c r="AN83" s="101">
        <f t="shared" si="9"/>
        <v>14</v>
      </c>
      <c r="AO83" s="100">
        <v>46064</v>
      </c>
      <c r="AP83" s="101" t="s">
        <v>6014</v>
      </c>
      <c r="AQ83" s="101" t="s">
        <v>14437</v>
      </c>
      <c r="AR83" s="227"/>
      <c r="AS83" s="119"/>
      <c r="AT83" s="124" t="s">
        <v>195</v>
      </c>
      <c r="AU83" s="101" t="s">
        <v>14456</v>
      </c>
      <c r="AV83" s="82"/>
      <c r="AW83" s="102" t="str">
        <f ca="1">IF(OR(AND(TODAY()-AL83&lt;10,AV83="PQRS"),AND(TODAY()-AO83&lt;90,AV83="Persuasivo")),1,IF(AND(10&lt;=TODAY()-AL83,TODAY()-AL83&lt;15,AV83="PQRS"),2,IF(OR(AND(15&lt;=TODAY()-AL83,AV83="PQRS"),AND(90&lt;=TODAY()-AO83,AV83="Persuasivo")),3,"")))</f>
        <v/>
      </c>
      <c r="AX83" s="96"/>
      <c r="AY83" s="239" t="str">
        <f ca="1">IF(AU83=BA83,AY83,AY83&amp;" → "&amp;TEXT(AZ83,"dd/mm/aaaa")&amp;".- "&amp;AU83)</f>
        <v>0 → 20/02/2026.- Laura Bautista Barroso</v>
      </c>
      <c r="AZ83" s="237">
        <f ca="1">IF(AU83=BA83,AZ83,NOW())</f>
        <v>46084.473893055554</v>
      </c>
      <c r="BA83" s="242" t="str">
        <f t="shared" ca="1" si="10"/>
        <v>Laura Bautista Barroso</v>
      </c>
      <c r="BB83" s="245" t="str">
        <f ca="1">IF(AT83=BD83,BB83,BB83&amp;" → "&amp;TEXT(BC83,"dd/mm/aaaa")&amp;".- "&amp;AT83)</f>
        <v>0 → 03/03/2026.- Verificación</v>
      </c>
      <c r="BC83" s="247">
        <f t="shared" ca="1" si="11"/>
        <v>46183.384917939817</v>
      </c>
      <c r="BD83" s="246" t="str">
        <f t="shared" ca="1" si="12"/>
        <v>Verificación</v>
      </c>
    </row>
    <row r="84" spans="1:56" s="121" customFormat="1">
      <c r="A84" s="82" t="s">
        <v>14802</v>
      </c>
      <c r="B84" s="99">
        <v>850</v>
      </c>
      <c r="C84" s="124" t="s">
        <v>14803</v>
      </c>
      <c r="D84" s="82"/>
      <c r="E84" s="82"/>
      <c r="F84" s="82"/>
      <c r="G84" s="82"/>
      <c r="H84" s="82"/>
      <c r="I84" s="82"/>
      <c r="J84" s="82"/>
      <c r="K84" s="82"/>
      <c r="L84" s="82"/>
      <c r="M84" s="82"/>
      <c r="N84" s="76" t="str">
        <f t="shared" si="14"/>
        <v xml:space="preserve">         </v>
      </c>
      <c r="O84" s="82">
        <v>71639990</v>
      </c>
      <c r="P84" s="82">
        <v>3183905189</v>
      </c>
      <c r="Q84" s="82"/>
      <c r="R84" s="124" t="s">
        <v>14804</v>
      </c>
      <c r="S84" s="126" t="s">
        <v>80</v>
      </c>
      <c r="T84" s="127">
        <v>26</v>
      </c>
      <c r="U84" s="127"/>
      <c r="V84" s="127" t="s">
        <v>66</v>
      </c>
      <c r="W84" s="127">
        <v>23</v>
      </c>
      <c r="X84" s="127"/>
      <c r="Y84" s="127"/>
      <c r="Z84" s="127">
        <v>3</v>
      </c>
      <c r="AA84" s="127"/>
      <c r="AB84" s="127"/>
      <c r="AC84" s="76" t="str">
        <f t="shared" si="8"/>
        <v xml:space="preserve">CL 26 SUR 23   3  </v>
      </c>
      <c r="AD84" s="82"/>
      <c r="AE84" s="82"/>
      <c r="AF84" s="82"/>
      <c r="AG84" s="82"/>
      <c r="AH84" s="82" t="s">
        <v>101</v>
      </c>
      <c r="AI84" s="82" t="s">
        <v>14460</v>
      </c>
      <c r="AJ84" s="96" t="s">
        <v>99</v>
      </c>
      <c r="AK84" s="201">
        <f>VLOOKUP(AJ84,Hoja5!$H$1:$I$46,2,FALSE)</f>
        <v>4</v>
      </c>
      <c r="AL84" s="110">
        <v>46030</v>
      </c>
      <c r="AM84" s="129">
        <v>46053</v>
      </c>
      <c r="AN84" s="101">
        <f t="shared" si="9"/>
        <v>23</v>
      </c>
      <c r="AO84" s="100">
        <v>46053</v>
      </c>
      <c r="AP84" s="101" t="s">
        <v>15</v>
      </c>
      <c r="AQ84" s="101" t="s">
        <v>14463</v>
      </c>
      <c r="AR84" s="227"/>
      <c r="AS84" s="119"/>
      <c r="AT84" s="124" t="s">
        <v>14496</v>
      </c>
      <c r="AU84" s="101" t="s">
        <v>14482</v>
      </c>
      <c r="AV84" s="82" t="s">
        <v>14433</v>
      </c>
      <c r="AW84" s="102">
        <f ca="1">IF(OR(AND(TODAY()-AL84&lt;10,AV84="PQRS"),AND(TODAY()-AO84&lt;90,AV84="Persuasivo")),1,IF(AND(10&lt;=TODAY()-AL84,TODAY()-AL84&lt;15,AV84="PQRS"),2,IF(OR(AND(15&lt;=TODAY()-AL84,AV84="PQRS"),AND(90&lt;=TODAY()-AO84,AV84="Persuasivo")),3,"")))</f>
        <v>3</v>
      </c>
      <c r="AX84" s="96"/>
      <c r="AY84" s="239" t="str">
        <f ca="1">IF(AU84=BA84,AY84,AY84&amp;" → "&amp;TEXT(AZ84,"dd/mm/aaaa")&amp;".- "&amp;AU84)</f>
        <v>0 → 20/02/2026.- Juan Carlos Sánchez Vargas → 26/02/2026.- Jenifer Zapata Castro</v>
      </c>
      <c r="AZ84" s="237">
        <f ca="1">IF(AU84=BA84,AZ84,NOW())</f>
        <v>46132.481924652777</v>
      </c>
      <c r="BA84" s="242" t="str">
        <f t="shared" ca="1" si="10"/>
        <v>Jenifer Zapata Castro</v>
      </c>
      <c r="BB84" s="245" t="str">
        <f ca="1">IF(AT84=BD84,BB84,BB84&amp;" → "&amp;TEXT(BC84,"dd/mm/aaaa")&amp;".- "&amp;AT84)</f>
        <v>0 → 26/02/2026.- Auto de archivo → 20/04/2026.- Archivado</v>
      </c>
      <c r="BC84" s="247">
        <f t="shared" ca="1" si="11"/>
        <v>46183.384917939817</v>
      </c>
      <c r="BD84" s="246" t="str">
        <f t="shared" ca="1" si="12"/>
        <v>Archivado</v>
      </c>
    </row>
    <row r="85" spans="1:56" s="121" customFormat="1">
      <c r="A85" s="82" t="s">
        <v>14805</v>
      </c>
      <c r="B85" s="99">
        <v>6014</v>
      </c>
      <c r="C85" s="124" t="s">
        <v>3050</v>
      </c>
      <c r="D85" s="82"/>
      <c r="E85" s="82"/>
      <c r="F85" s="82"/>
      <c r="G85" s="82"/>
      <c r="H85" s="82"/>
      <c r="I85" s="82"/>
      <c r="J85" s="82"/>
      <c r="K85" s="82"/>
      <c r="L85" s="82"/>
      <c r="M85" s="82"/>
      <c r="N85" s="76" t="str">
        <f t="shared" si="14"/>
        <v xml:space="preserve">         </v>
      </c>
      <c r="O85" s="82"/>
      <c r="P85" s="82"/>
      <c r="Q85" s="82"/>
      <c r="R85" s="82" t="s">
        <v>14806</v>
      </c>
      <c r="S85" s="126"/>
      <c r="T85" s="127" t="s">
        <v>14807</v>
      </c>
      <c r="U85" s="127"/>
      <c r="V85" s="127"/>
      <c r="W85" s="127">
        <v>5</v>
      </c>
      <c r="X85" s="127"/>
      <c r="Y85" s="127"/>
      <c r="Z85" s="127" t="s">
        <v>14808</v>
      </c>
      <c r="AA85" s="127" t="s">
        <v>14809</v>
      </c>
      <c r="AB85" s="127"/>
      <c r="AC85" s="76" t="str">
        <f t="shared" si="8"/>
        <v xml:space="preserve"> predio   5   Trv  de la Montaña </v>
      </c>
      <c r="AD85" s="82"/>
      <c r="AE85" s="82"/>
      <c r="AF85" s="82"/>
      <c r="AG85" s="82"/>
      <c r="AH85" s="82" t="s">
        <v>94</v>
      </c>
      <c r="AI85" s="82" t="s">
        <v>14448</v>
      </c>
      <c r="AJ85" s="96" t="s">
        <v>419</v>
      </c>
      <c r="AK85" s="201">
        <f>VLOOKUP(AJ85,Hoja5!$H$1:$I$46,2,FALSE)</f>
        <v>10</v>
      </c>
      <c r="AL85" s="110">
        <v>46056</v>
      </c>
      <c r="AM85" s="129">
        <v>46048</v>
      </c>
      <c r="AN85" s="101">
        <f t="shared" si="9"/>
        <v>-8</v>
      </c>
      <c r="AO85" s="100">
        <v>46059</v>
      </c>
      <c r="AP85" s="101" t="s">
        <v>15</v>
      </c>
      <c r="AQ85" s="101" t="s">
        <v>14463</v>
      </c>
      <c r="AR85" s="227"/>
      <c r="AS85" s="119"/>
      <c r="AT85" s="124" t="s">
        <v>14496</v>
      </c>
      <c r="AU85" s="276" t="s">
        <v>14482</v>
      </c>
      <c r="AV85" s="82"/>
      <c r="AW85" s="102" t="str">
        <f ca="1">IF(OR(AND(TODAY()-AL85&lt;10,AV85="PQRS"),AND(TODAY()-AO85&lt;90,AV85="Persuasivo")),1,IF(AND(10&lt;=TODAY()-AL85,TODAY()-AL85&lt;15,AV85="PQRS"),2,IF(OR(AND(15&lt;=TODAY()-AL85,AV85="PQRS"),AND(90&lt;=TODAY()-AO85,AV85="Persuasivo")),3,"")))</f>
        <v/>
      </c>
      <c r="AX85" s="96"/>
      <c r="AY85" s="239" t="str">
        <f ca="1">IF(AU85=BA85,AY85,AY85&amp;" → "&amp;TEXT(AZ85,"dd/mm/aaaa")&amp;".- "&amp;AU85)</f>
        <v>0 → 20/02/2026.- Jenifer Zapata Castro</v>
      </c>
      <c r="AZ85" s="237">
        <f ca="1">IF(AU85=BA85,AZ85,NOW())</f>
        <v>46132.476798611111</v>
      </c>
      <c r="BA85" s="242" t="str">
        <f t="shared" ca="1" si="10"/>
        <v>Jenifer Zapata Castro</v>
      </c>
      <c r="BB85" s="245">
        <f ca="1">IF(AT85=BD85,BB85,BB85&amp;" → "&amp;TEXT(BC85,"dd/mm/aaaa")&amp;".- "&amp;AT85)</f>
        <v>0</v>
      </c>
      <c r="BC85" s="247">
        <f t="shared" ca="1" si="11"/>
        <v>46183.384917939817</v>
      </c>
      <c r="BD85" s="246" t="str">
        <f t="shared" ca="1" si="12"/>
        <v>Archivado</v>
      </c>
    </row>
    <row r="86" spans="1:56" s="121" customFormat="1">
      <c r="A86" s="82" t="s">
        <v>14810</v>
      </c>
      <c r="B86" s="99">
        <v>342</v>
      </c>
      <c r="C86" s="124" t="s">
        <v>14811</v>
      </c>
      <c r="D86" s="82" t="s">
        <v>80</v>
      </c>
      <c r="E86" s="82">
        <v>39</v>
      </c>
      <c r="F86" s="82" t="s">
        <v>104</v>
      </c>
      <c r="G86" s="82" t="s">
        <v>66</v>
      </c>
      <c r="H86" s="82">
        <v>33</v>
      </c>
      <c r="I86" s="82"/>
      <c r="J86" s="82"/>
      <c r="K86" s="82">
        <v>10</v>
      </c>
      <c r="L86" s="82"/>
      <c r="M86" s="82"/>
      <c r="N86" s="76" t="str">
        <f t="shared" si="14"/>
        <v xml:space="preserve">CL 39 B SUR 33   10  </v>
      </c>
      <c r="O86" s="82">
        <v>1037639118</v>
      </c>
      <c r="P86" s="82">
        <v>3044686837</v>
      </c>
      <c r="Q86" s="82"/>
      <c r="R86" s="82" t="s">
        <v>14812</v>
      </c>
      <c r="S86" s="126" t="s">
        <v>80</v>
      </c>
      <c r="T86" s="127">
        <v>40</v>
      </c>
      <c r="U86" s="127" t="s">
        <v>315</v>
      </c>
      <c r="V86" s="127" t="s">
        <v>66</v>
      </c>
      <c r="W86" s="127">
        <v>25</v>
      </c>
      <c r="X86" s="127" t="s">
        <v>104</v>
      </c>
      <c r="Y86" s="127"/>
      <c r="Z86" s="127">
        <v>97</v>
      </c>
      <c r="AA86" s="127"/>
      <c r="AB86" s="127"/>
      <c r="AC86" s="76" t="str">
        <f t="shared" si="8"/>
        <v xml:space="preserve">CL 40E SUR 25 B  97  </v>
      </c>
      <c r="AD86" s="82">
        <v>43878525</v>
      </c>
      <c r="AE86" s="82">
        <v>3053265615</v>
      </c>
      <c r="AF86" s="82"/>
      <c r="AG86" s="82"/>
      <c r="AH86" s="82" t="s">
        <v>101</v>
      </c>
      <c r="AI86" s="82" t="s">
        <v>14460</v>
      </c>
      <c r="AJ86" s="96" t="s">
        <v>3675</v>
      </c>
      <c r="AK86" s="201">
        <f>VLOOKUP(AJ86,Hoja5!$H$1:$I$46,2,FALSE)</f>
        <v>6</v>
      </c>
      <c r="AL86" s="110">
        <v>46035</v>
      </c>
      <c r="AM86" s="129">
        <v>46043</v>
      </c>
      <c r="AN86" s="101">
        <f t="shared" si="9"/>
        <v>8</v>
      </c>
      <c r="AO86" s="100">
        <v>46056</v>
      </c>
      <c r="AP86" s="101" t="s">
        <v>6014</v>
      </c>
      <c r="AQ86" s="101" t="s">
        <v>14459</v>
      </c>
      <c r="AR86" s="227"/>
      <c r="AS86" s="119"/>
      <c r="AT86" s="124" t="s">
        <v>195</v>
      </c>
      <c r="AU86" s="94" t="s">
        <v>14440</v>
      </c>
      <c r="AV86" s="82" t="s">
        <v>14433</v>
      </c>
      <c r="AW86" s="102">
        <f ca="1">IF(OR(AND(TODAY()-AL86&lt;10,AV86="PQRS"),AND(TODAY()-AO86&lt;90,AV86="Persuasivo")),1,IF(AND(10&lt;=TODAY()-AL86,TODAY()-AL86&lt;15,AV86="PQRS"),2,IF(OR(AND(15&lt;=TODAY()-AL86,AV86="PQRS"),AND(90&lt;=TODAY()-AO86,AV86="Persuasivo")),3,"")))</f>
        <v>3</v>
      </c>
      <c r="AX86" s="96"/>
      <c r="AY86" s="239" t="str">
        <f ca="1">IF(AU86=BA86,AY86,AY86&amp;" → "&amp;TEXT(AZ86,"dd/mm/aaaa")&amp;".- "&amp;AU86)</f>
        <v>0 → 20/02/2026.- Julian Guzman Agudelo</v>
      </c>
      <c r="AZ86" s="237">
        <f ca="1">IF(AU86=BA86,AZ86,NOW())</f>
        <v>46106.886021643521</v>
      </c>
      <c r="BA86" s="242" t="str">
        <f t="shared" ca="1" si="10"/>
        <v>Julian Guzman Agudelo</v>
      </c>
      <c r="BB86" s="245">
        <f ca="1">IF(AT86=BD86,BB86,BB86&amp;" → "&amp;TEXT(BC86,"dd/mm/aaaa")&amp;".- "&amp;AT86)</f>
        <v>0</v>
      </c>
      <c r="BC86" s="247">
        <f t="shared" ca="1" si="11"/>
        <v>46183.384917939817</v>
      </c>
      <c r="BD86" s="246" t="str">
        <f t="shared" ca="1" si="12"/>
        <v>Verificación</v>
      </c>
    </row>
    <row r="87" spans="1:56" s="121" customFormat="1">
      <c r="A87" s="82" t="s">
        <v>14813</v>
      </c>
      <c r="B87" s="99">
        <v>5564</v>
      </c>
      <c r="C87" s="124" t="s">
        <v>14814</v>
      </c>
      <c r="D87" s="82" t="s">
        <v>80</v>
      </c>
      <c r="E87" s="82">
        <v>26</v>
      </c>
      <c r="F87" s="82" t="s">
        <v>104</v>
      </c>
      <c r="G87" s="82" t="s">
        <v>66</v>
      </c>
      <c r="H87" s="82">
        <v>42</v>
      </c>
      <c r="I87" s="82" t="s">
        <v>104</v>
      </c>
      <c r="J87" s="82"/>
      <c r="K87" s="82">
        <v>52</v>
      </c>
      <c r="L87" s="82"/>
      <c r="M87" s="82"/>
      <c r="N87" s="76" t="str">
        <f t="shared" si="14"/>
        <v xml:space="preserve">CL 26 B SUR 42 B  52  </v>
      </c>
      <c r="O87" s="82">
        <v>43536596</v>
      </c>
      <c r="P87" s="82">
        <v>3193458700</v>
      </c>
      <c r="Q87" s="82"/>
      <c r="R87" s="82" t="s">
        <v>7599</v>
      </c>
      <c r="S87" s="126" t="s">
        <v>63</v>
      </c>
      <c r="T87" s="127">
        <v>42</v>
      </c>
      <c r="U87" s="127" t="s">
        <v>104</v>
      </c>
      <c r="V87" s="127"/>
      <c r="W87" s="127">
        <v>26</v>
      </c>
      <c r="X87" s="127" t="s">
        <v>104</v>
      </c>
      <c r="Y87" s="127" t="s">
        <v>66</v>
      </c>
      <c r="Z87" s="127" t="s">
        <v>14815</v>
      </c>
      <c r="AA87" s="127"/>
      <c r="AB87" s="127" t="s">
        <v>14816</v>
      </c>
      <c r="AC87" s="76" t="str">
        <f t="shared" si="8"/>
        <v>KR 42B  26 B SUR 63,73,81,45  ED Alicante</v>
      </c>
      <c r="AD87" s="82"/>
      <c r="AE87" s="82"/>
      <c r="AF87" s="82"/>
      <c r="AG87" s="82"/>
      <c r="AH87" s="82" t="s">
        <v>3686</v>
      </c>
      <c r="AI87" s="82" t="s">
        <v>14454</v>
      </c>
      <c r="AJ87" s="96" t="s">
        <v>153</v>
      </c>
      <c r="AK87" s="201">
        <f>VLOOKUP(AJ87,Hoja5!$H$1:$I$46,2,FALSE)</f>
        <v>3</v>
      </c>
      <c r="AL87" s="110">
        <v>46055</v>
      </c>
      <c r="AM87" s="129">
        <v>46058</v>
      </c>
      <c r="AN87" s="101">
        <f t="shared" si="9"/>
        <v>3</v>
      </c>
      <c r="AO87" s="271">
        <v>46071</v>
      </c>
      <c r="AP87" s="101" t="s">
        <v>15</v>
      </c>
      <c r="AQ87" s="101" t="s">
        <v>14463</v>
      </c>
      <c r="AR87" s="280">
        <v>895</v>
      </c>
      <c r="AS87" s="268"/>
      <c r="AT87" s="286" t="s">
        <v>14496</v>
      </c>
      <c r="AU87" s="276" t="s">
        <v>14482</v>
      </c>
      <c r="AV87" s="82"/>
      <c r="AW87" s="102" t="str">
        <f ca="1">IF(OR(AND(TODAY()-AL87&lt;10,AV87="PQRS"),AND(TODAY()-AO87&lt;90,AV87="Persuasivo")),1,IF(AND(10&lt;=TODAY()-AL87,TODAY()-AL87&lt;15,AV87="PQRS"),2,IF(OR(AND(15&lt;=TODAY()-AL87,AV87="PQRS"),AND(90&lt;=TODAY()-AO87,AV87="Persuasivo")),3,"")))</f>
        <v/>
      </c>
      <c r="AX87" s="96"/>
      <c r="AY87" s="239" t="str">
        <f ca="1">IF(AU87=BA87,AY87,AY87&amp;" → "&amp;TEXT(AZ87,"dd/mm/aaaa")&amp;".- "&amp;AU87)</f>
        <v>0 → 23/02/2026.- Jenifer Zapata Castro</v>
      </c>
      <c r="AZ87" s="237">
        <f ca="1">IF(AU87=BA87,AZ87,NOW())</f>
        <v>46132.476798611111</v>
      </c>
      <c r="BA87" s="242" t="str">
        <f t="shared" ca="1" si="10"/>
        <v>Jenifer Zapata Castro</v>
      </c>
      <c r="BB87" s="245">
        <f ca="1">IF(AT87=BD87,BB87,BB87&amp;" → "&amp;TEXT(BC87,"dd/mm/aaaa")&amp;".- "&amp;AT87)</f>
        <v>0</v>
      </c>
      <c r="BC87" s="247">
        <f t="shared" ca="1" si="11"/>
        <v>46183.384917939817</v>
      </c>
      <c r="BD87" s="246" t="str">
        <f t="shared" ca="1" si="12"/>
        <v>Archivado</v>
      </c>
    </row>
    <row r="88" spans="1:56" s="121" customFormat="1">
      <c r="A88" s="82" t="s">
        <v>14817</v>
      </c>
      <c r="B88" s="153">
        <v>847</v>
      </c>
      <c r="C88" s="124" t="s">
        <v>231</v>
      </c>
      <c r="D88" s="82"/>
      <c r="E88" s="76"/>
      <c r="F88" s="82"/>
      <c r="G88" s="82"/>
      <c r="H88" s="76"/>
      <c r="I88" s="82"/>
      <c r="J88" s="82"/>
      <c r="K88" s="76"/>
      <c r="L88" s="76"/>
      <c r="M88" s="76"/>
      <c r="N88" s="76" t="str">
        <f t="shared" si="14"/>
        <v xml:space="preserve">         </v>
      </c>
      <c r="O88" s="82"/>
      <c r="P88" s="82"/>
      <c r="Q88" s="82"/>
      <c r="R88" s="82" t="s">
        <v>14818</v>
      </c>
      <c r="S88" s="126" t="s">
        <v>63</v>
      </c>
      <c r="T88" s="127">
        <v>27</v>
      </c>
      <c r="U88" s="127"/>
      <c r="V88" s="127"/>
      <c r="W88" s="127">
        <v>23</v>
      </c>
      <c r="X88" s="127"/>
      <c r="Y88" s="127" t="s">
        <v>66</v>
      </c>
      <c r="Z88" s="127">
        <v>135</v>
      </c>
      <c r="AA88" s="127"/>
      <c r="AB88" s="127"/>
      <c r="AC88" s="76" t="str">
        <f t="shared" si="8"/>
        <v xml:space="preserve">KR 27  23  SUR 135  </v>
      </c>
      <c r="AD88" s="82"/>
      <c r="AE88" s="82">
        <v>3505610402</v>
      </c>
      <c r="AF88" s="82"/>
      <c r="AG88" s="76"/>
      <c r="AH88" s="82" t="s">
        <v>101</v>
      </c>
      <c r="AI88" s="82" t="s">
        <v>14460</v>
      </c>
      <c r="AJ88" s="96" t="s">
        <v>99</v>
      </c>
      <c r="AK88" s="201">
        <f>VLOOKUP(AJ88,Hoja5!$H$1:$I$46,2,FALSE)</f>
        <v>4</v>
      </c>
      <c r="AL88" s="110">
        <v>46030</v>
      </c>
      <c r="AM88" s="297">
        <v>46035</v>
      </c>
      <c r="AN88" s="101">
        <f t="shared" si="9"/>
        <v>5</v>
      </c>
      <c r="AO88" s="100">
        <v>46050</v>
      </c>
      <c r="AP88" s="101" t="s">
        <v>15</v>
      </c>
      <c r="AQ88" s="101" t="s">
        <v>14463</v>
      </c>
      <c r="AR88" s="227"/>
      <c r="AS88" s="119"/>
      <c r="AT88" s="124" t="s">
        <v>14496</v>
      </c>
      <c r="AU88" s="276" t="s">
        <v>14482</v>
      </c>
      <c r="AV88" s="82"/>
      <c r="AW88" s="102" t="str">
        <f ca="1">IF(OR(AND(TODAY()-AL88&lt;10,AV88="PQRS"),AND(TODAY()-AO88&lt;90,AV88="Persuasivo")),1,IF(AND(10&lt;=TODAY()-AL88,TODAY()-AL88&lt;15,AV88="PQRS"),2,IF(OR(AND(15&lt;=TODAY()-AL88,AV88="PQRS"),AND(90&lt;=TODAY()-AO88,AV88="Persuasivo")),3,"")))</f>
        <v/>
      </c>
      <c r="AX88" s="96" t="s">
        <v>14819</v>
      </c>
      <c r="AY88" s="239" t="str">
        <f ca="1">IF(AU88=BA88,AY88,AY88&amp;" → "&amp;TEXT(AZ88,"dd/mm/aaaa")&amp;".- "&amp;AU88)</f>
        <v>0 → 20/02/2026.- Jenifer Zapata Castro</v>
      </c>
      <c r="AZ88" s="237">
        <f ca="1">IF(AU88=BA88,AZ88,NOW())</f>
        <v>46133.426347337961</v>
      </c>
      <c r="BA88" s="242" t="str">
        <f t="shared" ca="1" si="10"/>
        <v>Jenifer Zapata Castro</v>
      </c>
      <c r="BB88" s="245" t="str">
        <f ca="1">IF(AT88=BD88,BB88,BB88&amp;" → "&amp;TEXT(BC88,"dd/mm/aaaa")&amp;".- "&amp;AT88)</f>
        <v>0 → 21/04/2026.- Archivado</v>
      </c>
      <c r="BC88" s="247">
        <f t="shared" ca="1" si="11"/>
        <v>46183.384917939817</v>
      </c>
      <c r="BD88" s="246" t="str">
        <f t="shared" ca="1" si="12"/>
        <v>Archivado</v>
      </c>
    </row>
    <row r="89" spans="1:56" s="18" customFormat="1">
      <c r="A89" s="82" t="s">
        <v>14820</v>
      </c>
      <c r="B89" s="99">
        <v>1249</v>
      </c>
      <c r="C89" s="124" t="s">
        <v>14821</v>
      </c>
      <c r="D89" s="82"/>
      <c r="E89" s="76"/>
      <c r="F89" s="82"/>
      <c r="G89" s="82"/>
      <c r="H89" s="76"/>
      <c r="I89" s="82"/>
      <c r="J89" s="82"/>
      <c r="K89" s="76"/>
      <c r="L89" s="76"/>
      <c r="M89" s="76"/>
      <c r="N89" s="76" t="str">
        <f t="shared" si="14"/>
        <v xml:space="preserve">         </v>
      </c>
      <c r="O89" s="82"/>
      <c r="P89" s="82"/>
      <c r="Q89" s="82"/>
      <c r="R89" s="82" t="s">
        <v>14822</v>
      </c>
      <c r="S89" s="82" t="s">
        <v>63</v>
      </c>
      <c r="T89" s="76">
        <v>6</v>
      </c>
      <c r="U89" s="82"/>
      <c r="V89" s="82"/>
      <c r="W89" s="76">
        <v>25</v>
      </c>
      <c r="X89" s="82" t="s">
        <v>83</v>
      </c>
      <c r="Y89" s="82" t="s">
        <v>66</v>
      </c>
      <c r="Z89" s="76">
        <v>35</v>
      </c>
      <c r="AA89" s="127"/>
      <c r="AB89" s="127"/>
      <c r="AC89" s="76" t="str">
        <f t="shared" si="8"/>
        <v xml:space="preserve">KR 6  25 A SUR 35  </v>
      </c>
      <c r="AD89" s="82">
        <v>1010085164</v>
      </c>
      <c r="AE89" s="82">
        <v>3106005454</v>
      </c>
      <c r="AF89" s="82"/>
      <c r="AG89" s="76"/>
      <c r="AH89" s="82" t="s">
        <v>3686</v>
      </c>
      <c r="AI89" s="82" t="s">
        <v>14451</v>
      </c>
      <c r="AJ89" s="96" t="s">
        <v>91</v>
      </c>
      <c r="AK89" s="201">
        <f>VLOOKUP(AJ89,Hoja5!$H$1:$I$46,2,FALSE)</f>
        <v>12</v>
      </c>
      <c r="AL89" s="110">
        <v>46035</v>
      </c>
      <c r="AM89" s="129">
        <v>46048</v>
      </c>
      <c r="AN89" s="101">
        <f t="shared" si="9"/>
        <v>13</v>
      </c>
      <c r="AO89" s="100">
        <v>46056</v>
      </c>
      <c r="AP89" s="101" t="s">
        <v>15</v>
      </c>
      <c r="AQ89" s="101" t="s">
        <v>14463</v>
      </c>
      <c r="AR89" s="227"/>
      <c r="AS89" s="119"/>
      <c r="AT89" s="124" t="s">
        <v>14496</v>
      </c>
      <c r="AU89" s="276" t="s">
        <v>14482</v>
      </c>
      <c r="AV89" s="82"/>
      <c r="AW89" s="102" t="str">
        <f ca="1">IF(OR(AND(TODAY()-AL89&lt;10,AV89="PQRS"),AND(TODAY()-AO89&lt;90,AV89="Persuasivo")),1,IF(AND(10&lt;=TODAY()-AL89,TODAY()-AL89&lt;15,AV89="PQRS"),2,IF(OR(AND(15&lt;=TODAY()-AL89,AV89="PQRS"),AND(90&lt;=TODAY()-AO89,AV89="Persuasivo")),3,"")))</f>
        <v/>
      </c>
      <c r="AX89" s="96"/>
      <c r="AY89" s="239" t="str">
        <f ca="1">IF(AU89=BA89,AY89,AY89&amp;" → "&amp;TEXT(AZ89,"dd/mm/aaaa")&amp;".- "&amp;AU89)</f>
        <v>0 → 20/02/2026.- Jenifer Zapata Castro</v>
      </c>
      <c r="AZ89" s="237">
        <f ca="1">IF(AU89=BA89,AZ89,NOW())</f>
        <v>46132.476798611111</v>
      </c>
      <c r="BA89" s="242" t="str">
        <f t="shared" ca="1" si="10"/>
        <v>Jenifer Zapata Castro</v>
      </c>
      <c r="BB89" s="245">
        <f ca="1">IF(AT89=BD89,BB89,BB89&amp;" → "&amp;TEXT(BC89,"dd/mm/aaaa")&amp;".- "&amp;AT89)</f>
        <v>0</v>
      </c>
      <c r="BC89" s="247">
        <f t="shared" ca="1" si="11"/>
        <v>46183.384917939817</v>
      </c>
      <c r="BD89" s="246" t="str">
        <f t="shared" ca="1" si="12"/>
        <v>Archivado</v>
      </c>
    </row>
    <row r="90" spans="1:56" s="121" customFormat="1">
      <c r="A90" s="82" t="s">
        <v>14823</v>
      </c>
      <c r="B90" s="99">
        <v>4889</v>
      </c>
      <c r="C90" s="124" t="s">
        <v>273</v>
      </c>
      <c r="D90" s="82"/>
      <c r="E90" s="82"/>
      <c r="F90" s="82"/>
      <c r="G90" s="82"/>
      <c r="H90" s="82"/>
      <c r="I90" s="82"/>
      <c r="J90" s="82"/>
      <c r="K90" s="82"/>
      <c r="L90" s="76"/>
      <c r="M90" s="76"/>
      <c r="N90" s="76" t="str">
        <f t="shared" si="14"/>
        <v xml:space="preserve">         </v>
      </c>
      <c r="O90" s="82"/>
      <c r="P90" s="82"/>
      <c r="Q90" s="82"/>
      <c r="R90" s="82" t="s">
        <v>14824</v>
      </c>
      <c r="S90" s="82" t="s">
        <v>80</v>
      </c>
      <c r="T90" s="82">
        <v>39</v>
      </c>
      <c r="U90" s="82"/>
      <c r="V90" s="82" t="s">
        <v>66</v>
      </c>
      <c r="W90" s="82">
        <v>46</v>
      </c>
      <c r="X90" s="82"/>
      <c r="Y90" s="82"/>
      <c r="Z90" s="82"/>
      <c r="AA90" s="127"/>
      <c r="AB90" s="127"/>
      <c r="AC90" s="76" t="str">
        <f t="shared" si="8"/>
        <v xml:space="preserve">CL 39 SUR 46     </v>
      </c>
      <c r="AD90" s="82"/>
      <c r="AE90" s="82"/>
      <c r="AF90" s="82"/>
      <c r="AG90" s="76"/>
      <c r="AH90" s="82" t="s">
        <v>87</v>
      </c>
      <c r="AI90" s="82" t="s">
        <v>8073</v>
      </c>
      <c r="AJ90" s="96" t="s">
        <v>3530</v>
      </c>
      <c r="AK90" s="201">
        <f>VLOOKUP(AJ90,Hoja5!$H$1:$I$46,2,FALSE)</f>
        <v>8</v>
      </c>
      <c r="AL90" s="110">
        <v>46052</v>
      </c>
      <c r="AM90" s="129">
        <v>46053</v>
      </c>
      <c r="AN90" s="101">
        <f t="shared" si="9"/>
        <v>1</v>
      </c>
      <c r="AO90" s="100">
        <v>46056</v>
      </c>
      <c r="AP90" s="101" t="s">
        <v>15</v>
      </c>
      <c r="AQ90" s="101" t="s">
        <v>14463</v>
      </c>
      <c r="AR90" s="227"/>
      <c r="AS90" s="119"/>
      <c r="AT90" s="124" t="s">
        <v>14496</v>
      </c>
      <c r="AU90" s="276" t="s">
        <v>14482</v>
      </c>
      <c r="AV90" s="82"/>
      <c r="AW90" s="102" t="str">
        <f ca="1">IF(OR(AND(TODAY()-AL90&lt;10,AV90="PQRS"),AND(TODAY()-AO90&lt;90,AV90="Persuasivo")),1,IF(AND(10&lt;=TODAY()-AL90,TODAY()-AL90&lt;15,AV90="PQRS"),2,IF(OR(AND(15&lt;=TODAY()-AL90,AV90="PQRS"),AND(90&lt;=TODAY()-AO90,AV90="Persuasivo")),3,"")))</f>
        <v/>
      </c>
      <c r="AX90" s="96"/>
      <c r="AY90" s="239" t="str">
        <f ca="1">IF(AU90=BA90,AY90,AY90&amp;" → "&amp;TEXT(AZ90,"dd/mm/aaaa")&amp;".- "&amp;AU90)</f>
        <v>0 → 20/02/2026.- Jenifer Zapata Castro</v>
      </c>
      <c r="AZ90" s="237">
        <f ca="1">IF(AU90=BA90,AZ90,NOW())</f>
        <v>46132.476798611111</v>
      </c>
      <c r="BA90" s="242" t="str">
        <f t="shared" ca="1" si="10"/>
        <v>Jenifer Zapata Castro</v>
      </c>
      <c r="BB90" s="245">
        <f ca="1">IF(AT90=BD90,BB90,BB90&amp;" → "&amp;TEXT(BC90,"dd/mm/aaaa")&amp;".- "&amp;AT90)</f>
        <v>0</v>
      </c>
      <c r="BC90" s="247">
        <f t="shared" ca="1" si="11"/>
        <v>46183.384917939817</v>
      </c>
      <c r="BD90" s="246" t="str">
        <f t="shared" ca="1" si="12"/>
        <v>Archivado</v>
      </c>
    </row>
    <row r="91" spans="1:56" s="121" customFormat="1">
      <c r="A91" s="82" t="s">
        <v>14825</v>
      </c>
      <c r="B91" s="99">
        <v>4945</v>
      </c>
      <c r="C91" s="124" t="s">
        <v>273</v>
      </c>
      <c r="D91" s="82"/>
      <c r="E91" s="82"/>
      <c r="F91" s="82"/>
      <c r="G91" s="82"/>
      <c r="H91" s="82"/>
      <c r="I91" s="82"/>
      <c r="J91" s="82"/>
      <c r="K91" s="82"/>
      <c r="L91" s="76"/>
      <c r="M91" s="76"/>
      <c r="N91" s="76" t="str">
        <f t="shared" si="14"/>
        <v xml:space="preserve">         </v>
      </c>
      <c r="O91" s="82"/>
      <c r="P91" s="82"/>
      <c r="Q91" s="82"/>
      <c r="R91" s="82" t="s">
        <v>14826</v>
      </c>
      <c r="S91" s="126" t="s">
        <v>80</v>
      </c>
      <c r="T91" s="127">
        <v>33</v>
      </c>
      <c r="U91" s="127" t="s">
        <v>104</v>
      </c>
      <c r="V91" s="127" t="s">
        <v>66</v>
      </c>
      <c r="W91" s="127">
        <v>44</v>
      </c>
      <c r="X91" s="127"/>
      <c r="Y91" s="127"/>
      <c r="Z91" s="127">
        <v>69</v>
      </c>
      <c r="AA91" s="127"/>
      <c r="AB91" s="127"/>
      <c r="AC91" s="76" t="str">
        <f t="shared" si="8"/>
        <v xml:space="preserve">CL 33B SUR 44   69  </v>
      </c>
      <c r="AD91" s="82">
        <v>17199770</v>
      </c>
      <c r="AE91" s="82">
        <v>3005247601</v>
      </c>
      <c r="AF91" s="82"/>
      <c r="AG91" s="76"/>
      <c r="AH91" s="82" t="s">
        <v>94</v>
      </c>
      <c r="AI91" s="82" t="s">
        <v>14487</v>
      </c>
      <c r="AJ91" s="96" t="s">
        <v>615</v>
      </c>
      <c r="AK91" s="201">
        <f>VLOOKUP(AJ91,Hoja5!$H$1:$I$46,2,FALSE)</f>
        <v>2</v>
      </c>
      <c r="AL91" s="110">
        <v>46052</v>
      </c>
      <c r="AM91" s="100">
        <v>46052</v>
      </c>
      <c r="AN91" s="101">
        <f t="shared" si="9"/>
        <v>0</v>
      </c>
      <c r="AO91" s="100">
        <v>46057</v>
      </c>
      <c r="AP91" s="101" t="s">
        <v>15</v>
      </c>
      <c r="AQ91" s="101" t="s">
        <v>14463</v>
      </c>
      <c r="AR91" s="227"/>
      <c r="AS91" s="119"/>
      <c r="AT91" s="124" t="s">
        <v>14496</v>
      </c>
      <c r="AU91" s="276" t="s">
        <v>14482</v>
      </c>
      <c r="AV91" s="82"/>
      <c r="AW91" s="102" t="str">
        <f ca="1">IF(OR(AND(TODAY()-AL91&lt;10,AV91="PQRS"),AND(TODAY()-AO91&lt;90,AV91="Persuasivo")),1,IF(AND(10&lt;=TODAY()-AL91,TODAY()-AL91&lt;15,AV91="PQRS"),2,IF(OR(AND(15&lt;=TODAY()-AL91,AV91="PQRS"),AND(90&lt;=TODAY()-AO91,AV91="Persuasivo")),3,"")))</f>
        <v/>
      </c>
      <c r="AX91" s="96"/>
      <c r="AY91" s="239" t="str">
        <f ca="1">IF(AU91=BA91,AY91,AY91&amp;" → "&amp;TEXT(AZ91,"dd/mm/aaaa")&amp;".- "&amp;AU91)</f>
        <v>0 → 20/02/2026.- Jenifer Zapata Castro</v>
      </c>
      <c r="AZ91" s="237">
        <f ca="1">IF(AU91=BA91,AZ91,NOW())</f>
        <v>46132.476798611111</v>
      </c>
      <c r="BA91" s="242" t="str">
        <f t="shared" ca="1" si="10"/>
        <v>Jenifer Zapata Castro</v>
      </c>
      <c r="BB91" s="245">
        <f ca="1">IF(AT91=BD91,BB91,BB91&amp;" → "&amp;TEXT(BC91,"dd/mm/aaaa")&amp;".- "&amp;AT91)</f>
        <v>0</v>
      </c>
      <c r="BC91" s="247">
        <f t="shared" ca="1" si="11"/>
        <v>46183.384917939817</v>
      </c>
      <c r="BD91" s="246" t="str">
        <f t="shared" ca="1" si="12"/>
        <v>Archivado</v>
      </c>
    </row>
    <row r="92" spans="1:56" s="121" customFormat="1">
      <c r="A92" s="82" t="s">
        <v>14827</v>
      </c>
      <c r="B92" s="99">
        <v>6060</v>
      </c>
      <c r="C92" s="124" t="s">
        <v>14828</v>
      </c>
      <c r="D92" s="181" t="s">
        <v>80</v>
      </c>
      <c r="E92" s="181">
        <v>53</v>
      </c>
      <c r="F92" s="181"/>
      <c r="G92" s="181" t="s">
        <v>66</v>
      </c>
      <c r="H92" s="181">
        <v>40</v>
      </c>
      <c r="I92" s="181"/>
      <c r="J92" s="181"/>
      <c r="K92" s="181">
        <v>84</v>
      </c>
      <c r="L92" s="181"/>
      <c r="M92" s="181" t="s">
        <v>14829</v>
      </c>
      <c r="N92" s="76" t="str">
        <f t="shared" si="14"/>
        <v>CL 53  SUR 40   84  Int 104</v>
      </c>
      <c r="O92" s="181">
        <v>43877364</v>
      </c>
      <c r="P92" s="181">
        <v>3008542649</v>
      </c>
      <c r="Q92" s="82"/>
      <c r="R92" s="181" t="s">
        <v>14830</v>
      </c>
      <c r="S92" s="126" t="s">
        <v>80</v>
      </c>
      <c r="T92" s="127">
        <v>53</v>
      </c>
      <c r="U92" s="127"/>
      <c r="V92" s="127"/>
      <c r="W92" s="127">
        <v>40</v>
      </c>
      <c r="X92" s="127"/>
      <c r="Y92" s="127"/>
      <c r="Z92" s="127">
        <v>84</v>
      </c>
      <c r="AA92" s="127"/>
      <c r="AB92" s="127"/>
      <c r="AC92" s="76" t="str">
        <f t="shared" si="8"/>
        <v xml:space="preserve">CL 53  40   84  </v>
      </c>
      <c r="AD92" s="82"/>
      <c r="AE92" s="181">
        <v>3147833552</v>
      </c>
      <c r="AF92" s="82"/>
      <c r="AG92" s="76"/>
      <c r="AH92" s="82" t="s">
        <v>3538</v>
      </c>
      <c r="AI92" s="82" t="s">
        <v>14441</v>
      </c>
      <c r="AJ92" s="96" t="s">
        <v>225</v>
      </c>
      <c r="AK92" s="201">
        <f>VLOOKUP(AJ92,Hoja5!$H$1:$I$46,2,FALSE)</f>
        <v>7</v>
      </c>
      <c r="AL92" s="110">
        <v>46056</v>
      </c>
      <c r="AM92" s="129">
        <v>46069</v>
      </c>
      <c r="AN92" s="101">
        <f t="shared" si="9"/>
        <v>13</v>
      </c>
      <c r="AO92" s="100">
        <v>46132</v>
      </c>
      <c r="AP92" s="101" t="s">
        <v>15</v>
      </c>
      <c r="AQ92" s="101" t="s">
        <v>14463</v>
      </c>
      <c r="AR92" s="227"/>
      <c r="AS92" s="119"/>
      <c r="AT92" s="124" t="s">
        <v>14496</v>
      </c>
      <c r="AU92" s="276" t="s">
        <v>14482</v>
      </c>
      <c r="AV92" s="82"/>
      <c r="AW92" s="102" t="str">
        <f ca="1">IF(OR(AND(TODAY()-AL92&lt;10,AV92="PQRS"),AND(TODAY()-AO92&lt;90,AV92="Persuasivo")),1,IF(AND(10&lt;=TODAY()-AL92,TODAY()-AL92&lt;15,AV92="PQRS"),2,IF(OR(AND(15&lt;=TODAY()-AL92,AV92="PQRS"),AND(90&lt;=TODAY()-AO92,AV92="Persuasivo")),3,"")))</f>
        <v/>
      </c>
      <c r="AX92" s="96"/>
      <c r="AY92" s="239" t="str">
        <f ca="1">IF(AU92=BA92,AY92,AY92&amp;" → "&amp;TEXT(AZ92,"dd/mm/aaaa")&amp;".- "&amp;AU92)</f>
        <v>0 → 20/02/2026.- Jenifer Zapata Castro</v>
      </c>
      <c r="AZ92" s="237">
        <f ca="1">IF(AU92=BA92,AZ92,NOW())</f>
        <v>46135.61063333333</v>
      </c>
      <c r="BA92" s="242" t="str">
        <f t="shared" ca="1" si="10"/>
        <v>Jenifer Zapata Castro</v>
      </c>
      <c r="BB92" s="245" t="str">
        <f ca="1">IF(AT92=BD92,BB92,BB92&amp;" → "&amp;TEXT(BC92,"dd/mm/aaaa")&amp;".- "&amp;AT92)</f>
        <v>0 → 23/04/2026.- Archivado</v>
      </c>
      <c r="BC92" s="247">
        <f t="shared" ca="1" si="11"/>
        <v>46183.384917939817</v>
      </c>
      <c r="BD92" s="246" t="str">
        <f t="shared" ca="1" si="12"/>
        <v>Archivado</v>
      </c>
    </row>
    <row r="93" spans="1:56" s="121" customFormat="1">
      <c r="A93" s="82" t="s">
        <v>14831</v>
      </c>
      <c r="B93" s="99">
        <v>6059</v>
      </c>
      <c r="C93" s="124" t="s">
        <v>231</v>
      </c>
      <c r="D93" s="82"/>
      <c r="E93" s="76"/>
      <c r="F93" s="82"/>
      <c r="G93" s="82"/>
      <c r="H93" s="76"/>
      <c r="I93" s="82"/>
      <c r="J93" s="82"/>
      <c r="K93" s="76"/>
      <c r="L93" s="76"/>
      <c r="M93" s="76"/>
      <c r="N93" s="76" t="str">
        <f t="shared" si="14"/>
        <v xml:space="preserve">         </v>
      </c>
      <c r="O93" s="95"/>
      <c r="P93" s="82"/>
      <c r="Q93" s="82"/>
      <c r="R93" s="82" t="s">
        <v>14832</v>
      </c>
      <c r="S93" s="231" t="s">
        <v>146</v>
      </c>
      <c r="T93" s="232">
        <v>33</v>
      </c>
      <c r="U93" s="232"/>
      <c r="V93" s="232"/>
      <c r="W93" s="232">
        <v>23</v>
      </c>
      <c r="X93" s="232"/>
      <c r="Y93" s="232"/>
      <c r="Z93" s="232">
        <v>35</v>
      </c>
      <c r="AA93" s="232"/>
      <c r="AB93" s="169"/>
      <c r="AC93" s="76" t="str">
        <f t="shared" si="8"/>
        <v xml:space="preserve">TR 33  23   35  </v>
      </c>
      <c r="AD93" s="82"/>
      <c r="AE93" s="82"/>
      <c r="AF93" s="82"/>
      <c r="AG93" s="76"/>
      <c r="AH93" s="82" t="s">
        <v>101</v>
      </c>
      <c r="AI93" s="82" t="s">
        <v>14460</v>
      </c>
      <c r="AJ93" s="96" t="s">
        <v>232</v>
      </c>
      <c r="AK93" s="201">
        <f>VLOOKUP(AJ93,Hoja5!$H$1:$I$46,2,FALSE)</f>
        <v>9</v>
      </c>
      <c r="AL93" s="110">
        <v>46056</v>
      </c>
      <c r="AM93" s="129">
        <v>46078</v>
      </c>
      <c r="AN93" s="101">
        <f t="shared" si="9"/>
        <v>22</v>
      </c>
      <c r="AO93" s="100">
        <v>46078</v>
      </c>
      <c r="AP93" s="101" t="s">
        <v>202</v>
      </c>
      <c r="AQ93" s="101" t="s">
        <v>14450</v>
      </c>
      <c r="AR93" s="227"/>
      <c r="AS93" s="119"/>
      <c r="AT93" s="124" t="s">
        <v>14496</v>
      </c>
      <c r="AU93" s="276" t="s">
        <v>14482</v>
      </c>
      <c r="AV93" s="82"/>
      <c r="AW93" s="102" t="str">
        <f ca="1">IF(OR(AND(TODAY()-AL93&lt;10,AV93="PQRS"),AND(TODAY()-AO93&lt;90,AV93="Persuasivo")),1,IF(AND(10&lt;=TODAY()-AL93,TODAY()-AL93&lt;15,AV93="PQRS"),2,IF(OR(AND(15&lt;=TODAY()-AL93,AV93="PQRS"),AND(90&lt;=TODAY()-AO93,AV93="Persuasivo")),3,"")))</f>
        <v/>
      </c>
      <c r="AX93" s="96"/>
      <c r="AY93" s="239" t="str">
        <f ca="1">IF(AU93=BA93,AY93,AY93&amp;" → "&amp;TEXT(AZ93,"dd/mm/aaaa")&amp;".- "&amp;AU93)</f>
        <v>0 → 20/02/2026.- Juan Carlos Sánchez Vargas → 26/02/2026.- Jenifer Zapata Castro</v>
      </c>
      <c r="AZ93" s="237">
        <f ca="1">IF(AU93=BA93,AZ93,NOW())</f>
        <v>46135.61063333333</v>
      </c>
      <c r="BA93" s="242" t="str">
        <f t="shared" ca="1" si="10"/>
        <v>Jenifer Zapata Castro</v>
      </c>
      <c r="BB93" s="245" t="str">
        <f ca="1">IF(AT93=BD93,BB93,BB93&amp;" → "&amp;TEXT(BC93,"dd/mm/aaaa")&amp;".- "&amp;AT93)</f>
        <v>0 → 26/02/2026.- Auto de archivo → 23/04/2026.- Archivado</v>
      </c>
      <c r="BC93" s="247">
        <f t="shared" ca="1" si="11"/>
        <v>46183.384917939817</v>
      </c>
      <c r="BD93" s="246" t="str">
        <f t="shared" ca="1" si="12"/>
        <v>Archivado</v>
      </c>
    </row>
    <row r="94" spans="1:56" s="121" customFormat="1">
      <c r="A94" s="82" t="s">
        <v>14833</v>
      </c>
      <c r="B94" s="99">
        <v>6631</v>
      </c>
      <c r="C94" s="124" t="s">
        <v>231</v>
      </c>
      <c r="D94" s="82"/>
      <c r="E94" s="76"/>
      <c r="F94" s="82"/>
      <c r="G94" s="82"/>
      <c r="H94" s="76"/>
      <c r="I94" s="82"/>
      <c r="J94" s="82"/>
      <c r="K94" s="76"/>
      <c r="L94" s="76"/>
      <c r="M94" s="76"/>
      <c r="N94" s="103" t="str">
        <f t="shared" si="14"/>
        <v xml:space="preserve">         </v>
      </c>
      <c r="O94" s="131"/>
      <c r="P94" s="124"/>
      <c r="Q94" s="124"/>
      <c r="R94" s="82" t="s">
        <v>7599</v>
      </c>
      <c r="S94" s="126" t="s">
        <v>63</v>
      </c>
      <c r="T94" s="127">
        <v>46</v>
      </c>
      <c r="U94" s="127" t="s">
        <v>83</v>
      </c>
      <c r="V94" s="127"/>
      <c r="W94" s="169">
        <v>46</v>
      </c>
      <c r="X94" s="127"/>
      <c r="Y94" s="127" t="s">
        <v>66</v>
      </c>
      <c r="Z94" s="127">
        <v>39</v>
      </c>
      <c r="AA94" s="127"/>
      <c r="AB94" s="127"/>
      <c r="AC94" s="76" t="str">
        <f t="shared" si="8"/>
        <v xml:space="preserve">KR 46A  46  SUR 39  </v>
      </c>
      <c r="AD94" s="82"/>
      <c r="AE94" s="82"/>
      <c r="AF94" s="82"/>
      <c r="AG94" s="76"/>
      <c r="AH94" s="82" t="s">
        <v>125</v>
      </c>
      <c r="AI94" s="82" t="s">
        <v>14464</v>
      </c>
      <c r="AJ94" s="96" t="s">
        <v>131</v>
      </c>
      <c r="AK94" s="201">
        <f>VLOOKUP(AJ94,Hoja5!$H$1:$I$46,2,FALSE)</f>
        <v>8</v>
      </c>
      <c r="AL94" s="110">
        <v>46058</v>
      </c>
      <c r="AM94" s="100">
        <v>46065</v>
      </c>
      <c r="AN94" s="101">
        <f t="shared" si="9"/>
        <v>7</v>
      </c>
      <c r="AO94" s="100">
        <v>46066</v>
      </c>
      <c r="AP94" s="101" t="s">
        <v>15</v>
      </c>
      <c r="AQ94" s="101" t="s">
        <v>14463</v>
      </c>
      <c r="AR94" s="227"/>
      <c r="AS94" s="119"/>
      <c r="AT94" s="124" t="s">
        <v>14496</v>
      </c>
      <c r="AU94" s="276" t="s">
        <v>14482</v>
      </c>
      <c r="AV94" s="82"/>
      <c r="AW94" s="102" t="str">
        <f ca="1">IF(OR(AND(TODAY()-AL94&lt;10,AV94="PQRS"),AND(TODAY()-AO94&lt;90,AV94="Persuasivo")),1,IF(AND(10&lt;=TODAY()-AL94,TODAY()-AL94&lt;15,AV94="PQRS"),2,IF(OR(AND(15&lt;=TODAY()-AL94,AV94="PQRS"),AND(90&lt;=TODAY()-AO94,AV94="Persuasivo")),3,"")))</f>
        <v/>
      </c>
      <c r="AX94" s="96" t="s">
        <v>14834</v>
      </c>
      <c r="AY94" s="239" t="str">
        <f ca="1">IF(AU94=BA94,AY94,AY94&amp;" → "&amp;TEXT(AZ94,"dd/mm/aaaa")&amp;".- "&amp;AU94)</f>
        <v>0 → 00/01/1900.- Juan Carlos Sánchez Vargas → 25/02/2026.- Jenifer Zapata Castro</v>
      </c>
      <c r="AZ94" s="237">
        <f ca="1">IF(AU94=BA94,AZ94,NOW())</f>
        <v>46132.476798611111</v>
      </c>
      <c r="BA94" s="242" t="str">
        <f t="shared" ca="1" si="10"/>
        <v>Jenifer Zapata Castro</v>
      </c>
      <c r="BB94" s="245">
        <f ca="1">IF(AT94=BD94,BB94,BB94&amp;" → "&amp;TEXT(BC94,"dd/mm/aaaa")&amp;".- "&amp;AT94)</f>
        <v>0</v>
      </c>
      <c r="BC94" s="247">
        <f t="shared" ca="1" si="11"/>
        <v>46183.384917939817</v>
      </c>
      <c r="BD94" s="246" t="str">
        <f t="shared" ca="1" si="12"/>
        <v>Archivado</v>
      </c>
    </row>
    <row r="95" spans="1:56" s="121" customFormat="1">
      <c r="A95" s="82" t="s">
        <v>14835</v>
      </c>
      <c r="B95" s="99">
        <v>6641</v>
      </c>
      <c r="C95" s="124" t="s">
        <v>231</v>
      </c>
      <c r="D95" s="82"/>
      <c r="E95" s="76"/>
      <c r="F95" s="82"/>
      <c r="G95" s="82"/>
      <c r="H95" s="76"/>
      <c r="I95" s="82"/>
      <c r="J95" s="82"/>
      <c r="K95" s="76"/>
      <c r="L95" s="76"/>
      <c r="M95" s="76"/>
      <c r="N95" s="103" t="s">
        <v>2718</v>
      </c>
      <c r="O95" s="103" t="s">
        <v>2718</v>
      </c>
      <c r="P95" s="103" t="s">
        <v>2718</v>
      </c>
      <c r="Q95" s="103" t="s">
        <v>2718</v>
      </c>
      <c r="R95" s="82" t="s">
        <v>7599</v>
      </c>
      <c r="S95" s="126" t="s">
        <v>80</v>
      </c>
      <c r="T95" s="127">
        <v>46</v>
      </c>
      <c r="U95" s="127" t="s">
        <v>81</v>
      </c>
      <c r="V95" s="127"/>
      <c r="W95" s="127">
        <v>39</v>
      </c>
      <c r="X95" s="127"/>
      <c r="Y95" s="127"/>
      <c r="Z95" s="127"/>
      <c r="AA95" s="127"/>
      <c r="AB95" s="169"/>
      <c r="AC95" s="76" t="str">
        <f t="shared" si="8"/>
        <v xml:space="preserve">CL 46C  39     </v>
      </c>
      <c r="AD95" s="82" t="s">
        <v>2718</v>
      </c>
      <c r="AE95" s="82" t="s">
        <v>2718</v>
      </c>
      <c r="AF95" s="82" t="s">
        <v>2718</v>
      </c>
      <c r="AG95" s="76"/>
      <c r="AH95" s="82" t="s">
        <v>3928</v>
      </c>
      <c r="AI95" s="82" t="s">
        <v>14495</v>
      </c>
      <c r="AJ95" s="96" t="s">
        <v>3626</v>
      </c>
      <c r="AK95" s="201">
        <f>VLOOKUP(AJ95,Hoja5!$H$1:$I$46,2,FALSE)</f>
        <v>7</v>
      </c>
      <c r="AL95" s="110">
        <v>46058</v>
      </c>
      <c r="AM95" s="129">
        <v>46062</v>
      </c>
      <c r="AN95" s="101">
        <f t="shared" si="9"/>
        <v>4</v>
      </c>
      <c r="AO95" s="100">
        <v>46064</v>
      </c>
      <c r="AP95" s="101" t="s">
        <v>15</v>
      </c>
      <c r="AQ95" s="101" t="s">
        <v>14463</v>
      </c>
      <c r="AR95" s="227"/>
      <c r="AS95" s="119"/>
      <c r="AT95" s="124" t="s">
        <v>14496</v>
      </c>
      <c r="AU95" s="276" t="s">
        <v>14482</v>
      </c>
      <c r="AV95" s="82"/>
      <c r="AW95" s="102" t="str">
        <f ca="1">IF(OR(AND(TODAY()-AL95&lt;10,AV95="PQRS"),AND(TODAY()-AO95&lt;90,AV95="Persuasivo")),1,IF(AND(10&lt;=TODAY()-AL95,TODAY()-AL95&lt;15,AV95="PQRS"),2,IF(OR(AND(15&lt;=TODAY()-AL95,AV95="PQRS"),AND(90&lt;=TODAY()-AO95,AV95="Persuasivo")),3,"")))</f>
        <v/>
      </c>
      <c r="AX95" s="96" t="s">
        <v>14836</v>
      </c>
      <c r="AY95" s="239" t="str">
        <f ca="1">IF(AU95=BA95,AY95,AY95&amp;" → "&amp;TEXT(AZ95,"dd/mm/aaaa")&amp;".- "&amp;AU95)</f>
        <v>0 → 00/01/1900.- Juan Carlos Sánchez Vargas → 25/02/2026.- Jenifer Zapata Castro</v>
      </c>
      <c r="AZ95" s="237">
        <f ca="1">IF(AU95=BA95,AZ95,NOW())</f>
        <v>46132.476798611111</v>
      </c>
      <c r="BA95" s="242" t="str">
        <f t="shared" ca="1" si="10"/>
        <v>Jenifer Zapata Castro</v>
      </c>
      <c r="BB95" s="245">
        <f ca="1">IF(AT95=BD95,BB95,BB95&amp;" → "&amp;TEXT(BC95,"dd/mm/aaaa")&amp;".- "&amp;AT95)</f>
        <v>0</v>
      </c>
      <c r="BC95" s="247">
        <f t="shared" ca="1" si="11"/>
        <v>46183.384917939817</v>
      </c>
      <c r="BD95" s="246" t="str">
        <f t="shared" ca="1" si="12"/>
        <v>Archivado</v>
      </c>
    </row>
    <row r="96" spans="1:56" s="121" customFormat="1">
      <c r="A96" s="82" t="s">
        <v>14837</v>
      </c>
      <c r="B96" s="99">
        <v>6793</v>
      </c>
      <c r="C96" s="124" t="s">
        <v>14838</v>
      </c>
      <c r="D96" s="82" t="s">
        <v>63</v>
      </c>
      <c r="E96" s="76">
        <v>27</v>
      </c>
      <c r="F96" s="82" t="s">
        <v>170</v>
      </c>
      <c r="G96" s="82"/>
      <c r="H96" s="76">
        <v>39</v>
      </c>
      <c r="I96" s="82"/>
      <c r="J96" s="82" t="s">
        <v>66</v>
      </c>
      <c r="K96" s="76">
        <v>15</v>
      </c>
      <c r="L96" s="76"/>
      <c r="M96" s="76"/>
      <c r="N96" s="103" t="str">
        <f t="shared" si="14"/>
        <v xml:space="preserve">KR 27 D  39  SUR 15  </v>
      </c>
      <c r="O96" s="131">
        <v>15959768</v>
      </c>
      <c r="P96" s="124">
        <v>3207078277</v>
      </c>
      <c r="Q96" s="124"/>
      <c r="R96" s="82" t="s">
        <v>7599</v>
      </c>
      <c r="S96" s="82" t="s">
        <v>63</v>
      </c>
      <c r="T96" s="76">
        <v>27</v>
      </c>
      <c r="U96" s="82" t="s">
        <v>170</v>
      </c>
      <c r="V96" s="82"/>
      <c r="W96" s="76">
        <v>39</v>
      </c>
      <c r="X96" s="82"/>
      <c r="Y96" s="82" t="s">
        <v>66</v>
      </c>
      <c r="Z96" s="76">
        <v>15</v>
      </c>
      <c r="AA96" s="76"/>
      <c r="AB96" s="76"/>
      <c r="AC96" s="103" t="str">
        <f t="shared" ref="AC96" si="15">CONCATENATE(S96," ",T96," ",U96," ",V96," ",W96," ",X96, " ",Y96, " ",Z96," ",AA96," ",AB96)</f>
        <v xml:space="preserve">KR 27 D  39  SUR 15  </v>
      </c>
      <c r="AD96" s="82"/>
      <c r="AE96" s="94"/>
      <c r="AF96" s="94"/>
      <c r="AG96" s="76"/>
      <c r="AH96" s="82" t="s">
        <v>172</v>
      </c>
      <c r="AI96" s="82" t="s">
        <v>14429</v>
      </c>
      <c r="AJ96" s="96" t="s">
        <v>3937</v>
      </c>
      <c r="AK96" s="201">
        <f>VLOOKUP(AJ96,Hoja5!$H$1:$I$46,2,FALSE)</f>
        <v>6</v>
      </c>
      <c r="AL96" s="110">
        <v>46058</v>
      </c>
      <c r="AM96" s="129">
        <v>46065</v>
      </c>
      <c r="AN96" s="101">
        <f t="shared" si="9"/>
        <v>7</v>
      </c>
      <c r="AO96" s="100">
        <v>46170</v>
      </c>
      <c r="AP96" s="101" t="s">
        <v>15</v>
      </c>
      <c r="AQ96" s="101" t="s">
        <v>14463</v>
      </c>
      <c r="AR96" s="227"/>
      <c r="AS96" s="119"/>
      <c r="AT96" s="124" t="s">
        <v>14496</v>
      </c>
      <c r="AU96" s="276" t="s">
        <v>14482</v>
      </c>
      <c r="AV96" s="82"/>
      <c r="AW96" s="102" t="str">
        <f ca="1">IF(OR(AND(TODAY()-AL96&lt;10,AV96="PQRS"),AND(TODAY()-AO96&lt;90,AV96="Persuasivo")),1,IF(AND(10&lt;=TODAY()-AL96,TODAY()-AL96&lt;15,AV96="PQRS"),2,IF(OR(AND(15&lt;=TODAY()-AL96,AV96="PQRS"),AND(90&lt;=TODAY()-AO96,AV96="Persuasivo")),3,"")))</f>
        <v/>
      </c>
      <c r="AX96" s="96"/>
      <c r="AY96" s="239" t="str">
        <f ca="1">IF(AU96=BA96,AY96,AY96&amp;" → "&amp;TEXT(AZ96,"dd/mm/aaaa")&amp;".- "&amp;AU96)</f>
        <v>0 → 20/02/2026.- Jenifer Zapata Castro</v>
      </c>
      <c r="AZ96" s="237">
        <f ca="1">IF(AU96=BA96,AZ96,NOW())</f>
        <v>46135.61063333333</v>
      </c>
      <c r="BA96" s="242" t="str">
        <f t="shared" ca="1" si="10"/>
        <v>Jenifer Zapata Castro</v>
      </c>
      <c r="BB96" s="245" t="str">
        <f ca="1">IF(AT96=BD96,BB96,BB96&amp;" → "&amp;TEXT(BC96,"dd/mm/aaaa")&amp;".- "&amp;AT96)</f>
        <v>0 → 23/04/2026.- Archivado</v>
      </c>
      <c r="BC96" s="247">
        <f t="shared" ca="1" si="11"/>
        <v>46183.384917939817</v>
      </c>
      <c r="BD96" s="246" t="str">
        <f t="shared" ca="1" si="12"/>
        <v>Archivado</v>
      </c>
    </row>
    <row r="97" spans="1:56" s="121" customFormat="1">
      <c r="A97" s="82" t="s">
        <v>14839</v>
      </c>
      <c r="B97" s="99">
        <v>6641</v>
      </c>
      <c r="C97" s="124" t="s">
        <v>231</v>
      </c>
      <c r="D97" s="82"/>
      <c r="E97" s="76"/>
      <c r="F97" s="82"/>
      <c r="G97" s="82"/>
      <c r="H97" s="76"/>
      <c r="I97" s="82"/>
      <c r="J97" s="82"/>
      <c r="K97" s="76"/>
      <c r="L97" s="76"/>
      <c r="M97" s="76"/>
      <c r="N97" s="76" t="str">
        <f t="shared" si="14"/>
        <v xml:space="preserve">         </v>
      </c>
      <c r="O97" s="99"/>
      <c r="P97" s="82"/>
      <c r="Q97" s="82"/>
      <c r="R97" s="82" t="s">
        <v>7599</v>
      </c>
      <c r="S97" s="126" t="s">
        <v>80</v>
      </c>
      <c r="T97" s="127">
        <v>46</v>
      </c>
      <c r="U97" s="127" t="s">
        <v>81</v>
      </c>
      <c r="V97" s="127" t="s">
        <v>66</v>
      </c>
      <c r="W97" s="127">
        <v>39</v>
      </c>
      <c r="X97" s="127"/>
      <c r="Y97" s="127"/>
      <c r="Z97" s="127"/>
      <c r="AA97" s="127"/>
      <c r="AB97" s="127"/>
      <c r="AC97" s="76" t="str">
        <f t="shared" si="8"/>
        <v xml:space="preserve">CL 46C SUR 39     </v>
      </c>
      <c r="AD97" s="82"/>
      <c r="AE97" s="82"/>
      <c r="AF97" s="82"/>
      <c r="AG97" s="76"/>
      <c r="AH97" s="82" t="s">
        <v>87</v>
      </c>
      <c r="AI97" s="82" t="s">
        <v>8073</v>
      </c>
      <c r="AJ97" s="96" t="s">
        <v>3626</v>
      </c>
      <c r="AK97" s="201">
        <f>VLOOKUP(AJ97,Hoja5!$H$1:$I$46,2,FALSE)</f>
        <v>7</v>
      </c>
      <c r="AL97" s="110">
        <v>46058</v>
      </c>
      <c r="AM97" s="129">
        <v>46062</v>
      </c>
      <c r="AN97" s="101">
        <f t="shared" si="9"/>
        <v>4</v>
      </c>
      <c r="AO97" s="100">
        <v>46065</v>
      </c>
      <c r="AP97" s="101" t="s">
        <v>14499</v>
      </c>
      <c r="AQ97" s="101" t="s">
        <v>14480</v>
      </c>
      <c r="AR97" s="227"/>
      <c r="AS97" s="119"/>
      <c r="AT97" s="124" t="s">
        <v>14496</v>
      </c>
      <c r="AU97" s="101" t="s">
        <v>14482</v>
      </c>
      <c r="AV97" s="82"/>
      <c r="AW97" s="102" t="str">
        <f ca="1">IF(OR(AND(TODAY()-AL97&lt;10,AV97="PQRS"),AND(TODAY()-AO97&lt;90,AV97="Persuasivo")),1,IF(AND(10&lt;=TODAY()-AL97,TODAY()-AL97&lt;15,AV97="PQRS"),2,IF(OR(AND(15&lt;=TODAY()-AL97,AV97="PQRS"),AND(90&lt;=TODAY()-AO97,AV97="Persuasivo")),3,"")))</f>
        <v/>
      </c>
      <c r="AX97" s="96"/>
      <c r="AY97" s="239" t="str">
        <f ca="1">IF(AU97=BA97,AY97,AY97&amp;" → "&amp;TEXT(AZ97,"dd/mm/aaaa")&amp;".- "&amp;AU97)</f>
        <v>0 → 20/02/2026.- Juan Carlos Sánchez Vargas → 30/04/2026.- Jenifer Zapata Castro</v>
      </c>
      <c r="AZ97" s="237">
        <f ca="1">IF(AU97=BA97,AZ97,NOW())</f>
        <v>46148.620830324071</v>
      </c>
      <c r="BA97" s="242" t="str">
        <f t="shared" ca="1" si="10"/>
        <v>Jenifer Zapata Castro</v>
      </c>
      <c r="BB97" s="245" t="str">
        <f ca="1">IF(AT97=BD97,BB97,BB97&amp;" → "&amp;TEXT(BC97,"dd/mm/aaaa")&amp;".- "&amp;AT97)</f>
        <v>0 → 30/04/2026.- Auto de archivo → 06/05/2026.- Archivado</v>
      </c>
      <c r="BC97" s="247">
        <f t="shared" ca="1" si="11"/>
        <v>46183.384917939817</v>
      </c>
      <c r="BD97" s="246" t="str">
        <f t="shared" ca="1" si="12"/>
        <v>Archivado</v>
      </c>
    </row>
    <row r="98" spans="1:56" s="121" customFormat="1">
      <c r="A98" s="82" t="s">
        <v>14840</v>
      </c>
      <c r="B98" s="99">
        <v>6850</v>
      </c>
      <c r="C98" s="124" t="s">
        <v>14841</v>
      </c>
      <c r="D98" s="82" t="s">
        <v>63</v>
      </c>
      <c r="E98" s="94">
        <v>35</v>
      </c>
      <c r="F98" s="82"/>
      <c r="G98" s="82"/>
      <c r="H98" s="82">
        <v>35</v>
      </c>
      <c r="I98" s="82"/>
      <c r="J98" s="82" t="s">
        <v>66</v>
      </c>
      <c r="K98" s="94">
        <v>55</v>
      </c>
      <c r="L98" s="76"/>
      <c r="M98" s="98"/>
      <c r="N98" s="76" t="str">
        <f t="shared" si="14"/>
        <v xml:space="preserve">KR 35   35  SUR 55  </v>
      </c>
      <c r="O98" s="82">
        <v>8342423</v>
      </c>
      <c r="P98" s="82">
        <v>300473973</v>
      </c>
      <c r="Q98" s="82"/>
      <c r="R98" s="82" t="s">
        <v>14842</v>
      </c>
      <c r="S98" s="82" t="s">
        <v>63</v>
      </c>
      <c r="T98" s="94">
        <v>35</v>
      </c>
      <c r="U98" s="82"/>
      <c r="V98" s="82"/>
      <c r="W98" s="82">
        <v>35</v>
      </c>
      <c r="X98" s="82"/>
      <c r="Y98" s="82" t="s">
        <v>66</v>
      </c>
      <c r="Z98" s="94">
        <v>72</v>
      </c>
      <c r="AA98" s="76"/>
      <c r="AB98" s="98"/>
      <c r="AC98" s="76" t="str">
        <f t="shared" ref="AC98" si="16">CONCATENATE(S98," ",T98," ",U98," ",V98," ",W98," ",X98, " ",Y98, " ",Z98," ",AA98," ",AB98)</f>
        <v xml:space="preserve">KR 35   35  SUR 72  </v>
      </c>
      <c r="AD98" s="82"/>
      <c r="AE98" s="82"/>
      <c r="AF98" s="82"/>
      <c r="AG98" s="76"/>
      <c r="AH98" s="82" t="s">
        <v>3591</v>
      </c>
      <c r="AI98" s="82" t="s">
        <v>14438</v>
      </c>
      <c r="AJ98" s="96" t="s">
        <v>211</v>
      </c>
      <c r="AK98" s="201">
        <f>VLOOKUP(AJ98,Hoja5!$H$1:$I$46,2,FALSE)</f>
        <v>9</v>
      </c>
      <c r="AL98" s="110">
        <v>46058</v>
      </c>
      <c r="AM98" s="129">
        <v>46063</v>
      </c>
      <c r="AN98" s="101">
        <f t="shared" si="9"/>
        <v>5</v>
      </c>
      <c r="AO98" s="100">
        <v>46063</v>
      </c>
      <c r="AP98" s="101" t="s">
        <v>15</v>
      </c>
      <c r="AQ98" s="101" t="s">
        <v>14463</v>
      </c>
      <c r="AR98" s="227"/>
      <c r="AS98" s="119"/>
      <c r="AT98" s="124" t="s">
        <v>14496</v>
      </c>
      <c r="AU98" s="276" t="s">
        <v>14482</v>
      </c>
      <c r="AV98" s="82"/>
      <c r="AW98" s="102" t="str">
        <f ca="1">IF(OR(AND(TODAY()-AL98&lt;10,AV98="PQRS"),AND(TODAY()-AO98&lt;90,AV98="Persuasivo")),1,IF(AND(10&lt;=TODAY()-AL98,TODAY()-AL98&lt;15,AV98="PQRS"),2,IF(OR(AND(15&lt;=TODAY()-AL98,AV98="PQRS"),AND(90&lt;=TODAY()-AO98,AV98="Persuasivo")),3,"")))</f>
        <v/>
      </c>
      <c r="AX98" s="96"/>
      <c r="AY98" s="239" t="str">
        <f ca="1">IF(AU98=BA98,AY98,AY98&amp;" → "&amp;TEXT(AZ98,"dd/mm/aaaa")&amp;".- "&amp;AU98)</f>
        <v>0 → 20/02/2026.- Jenifer Zapata Castro</v>
      </c>
      <c r="AZ98" s="237">
        <f ca="1">IF(AU98=BA98,AZ98,NOW())</f>
        <v>46132.486090972219</v>
      </c>
      <c r="BA98" s="242" t="str">
        <f t="shared" ca="1" si="10"/>
        <v>Jenifer Zapata Castro</v>
      </c>
      <c r="BB98" s="245" t="str">
        <f ca="1">IF(AT98=BD98,BB98,BB98&amp;" → "&amp;TEXT(BC98,"dd/mm/aaaa")&amp;".- "&amp;AT98)</f>
        <v>0 → 20/04/2026.- Archivado</v>
      </c>
      <c r="BC98" s="247">
        <f t="shared" ca="1" si="11"/>
        <v>46183.384917939817</v>
      </c>
      <c r="BD98" s="246" t="str">
        <f t="shared" ca="1" si="12"/>
        <v>Archivado</v>
      </c>
    </row>
    <row r="99" spans="1:56" s="322" customFormat="1">
      <c r="A99" s="303" t="s">
        <v>14843</v>
      </c>
      <c r="B99" s="304">
        <v>5496</v>
      </c>
      <c r="C99" s="305" t="s">
        <v>273</v>
      </c>
      <c r="D99" s="303"/>
      <c r="E99" s="303"/>
      <c r="F99" s="303"/>
      <c r="G99" s="303"/>
      <c r="H99" s="303"/>
      <c r="I99" s="303"/>
      <c r="J99" s="303"/>
      <c r="K99" s="303"/>
      <c r="L99" s="306"/>
      <c r="M99" s="303"/>
      <c r="N99" s="307" t="s">
        <v>2718</v>
      </c>
      <c r="O99" s="307" t="s">
        <v>2718</v>
      </c>
      <c r="P99" s="307" t="s">
        <v>2718</v>
      </c>
      <c r="Q99" s="307" t="s">
        <v>2718</v>
      </c>
      <c r="R99" s="303" t="s">
        <v>82</v>
      </c>
      <c r="S99" s="308" t="s">
        <v>80</v>
      </c>
      <c r="T99" s="309">
        <v>26</v>
      </c>
      <c r="U99" s="309"/>
      <c r="V99" s="309" t="s">
        <v>66</v>
      </c>
      <c r="W99" s="309">
        <v>23</v>
      </c>
      <c r="X99" s="309" t="s">
        <v>83</v>
      </c>
      <c r="Y99" s="309"/>
      <c r="Z99" s="309">
        <v>4</v>
      </c>
      <c r="AA99" s="309"/>
      <c r="AB99" s="310"/>
      <c r="AC99" s="307" t="str">
        <f t="shared" si="8"/>
        <v xml:space="preserve">CL 26 SUR 23 A  4  </v>
      </c>
      <c r="AD99" s="303" t="s">
        <v>2718</v>
      </c>
      <c r="AE99" s="303" t="s">
        <v>2718</v>
      </c>
      <c r="AF99" s="303" t="s">
        <v>2718</v>
      </c>
      <c r="AG99" s="307"/>
      <c r="AH99" s="311" t="s">
        <v>94</v>
      </c>
      <c r="AI99" s="303" t="s">
        <v>14481</v>
      </c>
      <c r="AJ99" s="312" t="s">
        <v>184</v>
      </c>
      <c r="AK99" s="313">
        <f>VLOOKUP(AJ99,Hoja5!$H$1:$I$46,2,FALSE)</f>
        <v>4</v>
      </c>
      <c r="AL99" s="314">
        <v>46055</v>
      </c>
      <c r="AM99" s="315">
        <v>46053</v>
      </c>
      <c r="AN99" s="316">
        <f t="shared" si="9"/>
        <v>-2</v>
      </c>
      <c r="AO99" s="317">
        <v>46053</v>
      </c>
      <c r="AP99" s="316" t="s">
        <v>202</v>
      </c>
      <c r="AQ99" s="316" t="s">
        <v>14453</v>
      </c>
      <c r="AR99" s="318"/>
      <c r="AS99" s="319"/>
      <c r="AT99" s="305" t="s">
        <v>14496</v>
      </c>
      <c r="AU99" s="316" t="s">
        <v>14482</v>
      </c>
      <c r="AV99" s="303"/>
      <c r="AW99" s="320" t="str">
        <f ca="1">IF(OR(AND(TODAY()-AL99&lt;10,AV99="PQRS"),AND(TODAY()-AO99&lt;90,AV99="Persuasivo")),1,IF(AND(10&lt;=TODAY()-AL99,TODAY()-AL99&lt;15,AV99="PQRS"),2,IF(OR(AND(15&lt;=TODAY()-AL99,AV99="PQRS"),AND(90&lt;=TODAY()-AO99,AV99="Persuasivo")),3,"")))</f>
        <v/>
      </c>
      <c r="AX99" s="312"/>
      <c r="AY99" s="304" t="str">
        <f ca="1">IF(AU99=BA99,AY99,AY99&amp;" → "&amp;TEXT(AZ99,"dd/mm/aaaa")&amp;".- "&amp;AU99)</f>
        <v>0 → 20/02/2026.- Jenifer Zapata Castro</v>
      </c>
      <c r="AZ99" s="303">
        <f ca="1">IF(AU99=BA99,AZ99,NOW())</f>
        <v>46135.61063333333</v>
      </c>
      <c r="BA99" s="312" t="str">
        <f t="shared" ca="1" si="10"/>
        <v>Jenifer Zapata Castro</v>
      </c>
      <c r="BB99" s="321" t="str">
        <f ca="1">IF(AT99=BD99,BB99,BB99&amp;" → "&amp;TEXT(BC99,"dd/mm/aaaa")&amp;".- "&amp;AT99)</f>
        <v>0 → 23/04/2026.- Archivado</v>
      </c>
      <c r="BC99" s="303">
        <f t="shared" ca="1" si="11"/>
        <v>46183.384917939817</v>
      </c>
      <c r="BD99" s="304" t="str">
        <f t="shared" ca="1" si="12"/>
        <v>Archivado</v>
      </c>
    </row>
    <row r="100" spans="1:56" s="121" customFormat="1">
      <c r="A100" s="82" t="s">
        <v>14844</v>
      </c>
      <c r="B100" s="99">
        <v>6285</v>
      </c>
      <c r="C100" s="124" t="s">
        <v>14845</v>
      </c>
      <c r="D100" s="82"/>
      <c r="E100" s="76"/>
      <c r="F100" s="82"/>
      <c r="G100" s="82"/>
      <c r="H100" s="76"/>
      <c r="I100" s="82"/>
      <c r="J100" s="82"/>
      <c r="K100" s="76"/>
      <c r="L100" s="76"/>
      <c r="M100" s="98"/>
      <c r="N100" s="76" t="s">
        <v>2718</v>
      </c>
      <c r="O100" s="76" t="s">
        <v>2718</v>
      </c>
      <c r="P100" s="76" t="s">
        <v>2718</v>
      </c>
      <c r="Q100" s="76" t="s">
        <v>2718</v>
      </c>
      <c r="R100" s="82" t="s">
        <v>14846</v>
      </c>
      <c r="S100" s="126" t="s">
        <v>63</v>
      </c>
      <c r="T100" s="127">
        <v>24</v>
      </c>
      <c r="U100" s="127" t="s">
        <v>104</v>
      </c>
      <c r="V100" s="127"/>
      <c r="W100" s="127">
        <v>40</v>
      </c>
      <c r="X100" s="127" t="s">
        <v>83</v>
      </c>
      <c r="Y100" s="127" t="s">
        <v>66</v>
      </c>
      <c r="Z100" s="127">
        <v>96</v>
      </c>
      <c r="AA100" s="127"/>
      <c r="AB100" s="127"/>
      <c r="AC100" s="76" t="str">
        <f t="shared" si="8"/>
        <v xml:space="preserve">KR 24B  40 A SUR 96  </v>
      </c>
      <c r="AD100" s="82" t="s">
        <v>2718</v>
      </c>
      <c r="AE100" s="82" t="s">
        <v>2718</v>
      </c>
      <c r="AF100" s="82" t="s">
        <v>2718</v>
      </c>
      <c r="AG100" s="76"/>
      <c r="AH100" s="82" t="s">
        <v>3686</v>
      </c>
      <c r="AI100" s="82" t="s">
        <v>14454</v>
      </c>
      <c r="AJ100" s="96" t="s">
        <v>3675</v>
      </c>
      <c r="AK100" s="201">
        <f>VLOOKUP(AJ100,Hoja5!$H$1:$I$46,2,FALSE)</f>
        <v>6</v>
      </c>
      <c r="AL100" s="110">
        <v>46057</v>
      </c>
      <c r="AM100" s="129">
        <v>46070</v>
      </c>
      <c r="AN100" s="101">
        <f t="shared" si="9"/>
        <v>13</v>
      </c>
      <c r="AO100" s="269">
        <v>46071</v>
      </c>
      <c r="AP100" s="101" t="s">
        <v>15</v>
      </c>
      <c r="AQ100" s="101" t="s">
        <v>14463</v>
      </c>
      <c r="AR100" s="281">
        <v>895</v>
      </c>
      <c r="AS100" s="270"/>
      <c r="AT100" s="287" t="s">
        <v>14496</v>
      </c>
      <c r="AU100" s="276" t="s">
        <v>14482</v>
      </c>
      <c r="AV100" s="82"/>
      <c r="AW100" s="102" t="str">
        <f ca="1">IF(OR(AND(TODAY()-AL100&lt;10,AV100="PQRS"),AND(TODAY()-AO100&lt;90,AV100="Persuasivo")),1,IF(AND(10&lt;=TODAY()-AL100,TODAY()-AL100&lt;15,AV100="PQRS"),2,IF(OR(AND(15&lt;=TODAY()-AL100,AV100="PQRS"),AND(90&lt;=TODAY()-AO100,AV100="Persuasivo")),3,"")))</f>
        <v/>
      </c>
      <c r="AX100" s="96"/>
      <c r="AY100" s="239" t="str">
        <f ca="1">IF(AU100=BA100,AY100,AY100&amp;" → "&amp;TEXT(AZ100,"dd/mm/aaaa")&amp;".- "&amp;AU100)</f>
        <v>0 → 20/02/2026.- Juan Carlos Sánchez Vargas → 25/02/2026.- Jenifer Zapata Castro</v>
      </c>
      <c r="AZ100" s="237">
        <f ca="1">IF(AU100=BA100,AZ100,NOW())</f>
        <v>46132.476798611111</v>
      </c>
      <c r="BA100" s="242" t="str">
        <f t="shared" ca="1" si="10"/>
        <v>Jenifer Zapata Castro</v>
      </c>
      <c r="BB100" s="245">
        <f ca="1">IF(AT100=BD100,BB100,BB100&amp;" → "&amp;TEXT(BC100,"dd/mm/aaaa")&amp;".- "&amp;AT100)</f>
        <v>0</v>
      </c>
      <c r="BC100" s="247">
        <f t="shared" ca="1" si="11"/>
        <v>46183.384917939817</v>
      </c>
      <c r="BD100" s="246" t="str">
        <f t="shared" ca="1" si="12"/>
        <v>Archivado</v>
      </c>
    </row>
    <row r="101" spans="1:56" s="121" customFormat="1">
      <c r="A101" s="82" t="s">
        <v>14847</v>
      </c>
      <c r="B101" s="99">
        <v>6792</v>
      </c>
      <c r="C101" s="124" t="s">
        <v>2434</v>
      </c>
      <c r="D101" s="82"/>
      <c r="E101" s="76"/>
      <c r="F101" s="82"/>
      <c r="G101" s="82"/>
      <c r="H101" s="76"/>
      <c r="I101" s="82"/>
      <c r="J101" s="82"/>
      <c r="K101" s="76"/>
      <c r="L101" s="76"/>
      <c r="M101" s="76"/>
      <c r="N101" s="76" t="str">
        <f t="shared" si="14"/>
        <v xml:space="preserve">         </v>
      </c>
      <c r="O101" s="82"/>
      <c r="P101" s="82"/>
      <c r="Q101" s="82"/>
      <c r="R101" s="82" t="s">
        <v>14848</v>
      </c>
      <c r="S101" s="126"/>
      <c r="T101" s="127"/>
      <c r="U101" s="127"/>
      <c r="V101" s="127"/>
      <c r="W101" s="127"/>
      <c r="X101" s="127"/>
      <c r="Y101" s="127"/>
      <c r="Z101" s="127"/>
      <c r="AA101" s="127"/>
      <c r="AB101" s="127"/>
      <c r="AC101" s="76" t="str">
        <f t="shared" si="8"/>
        <v xml:space="preserve">        </v>
      </c>
      <c r="AD101" s="82" t="s">
        <v>14849</v>
      </c>
      <c r="AE101" s="76" t="s">
        <v>14850</v>
      </c>
      <c r="AF101" s="76"/>
      <c r="AG101" s="76"/>
      <c r="AH101" s="82" t="s">
        <v>94</v>
      </c>
      <c r="AI101" s="82" t="s">
        <v>14495</v>
      </c>
      <c r="AJ101" s="96" t="s">
        <v>363</v>
      </c>
      <c r="AK101" s="201">
        <f>VLOOKUP(AJ101,Hoja5!$H$1:$I$46,2,FALSE)</f>
        <v>13</v>
      </c>
      <c r="AL101" s="110">
        <v>46058</v>
      </c>
      <c r="AM101" s="129"/>
      <c r="AN101" s="101">
        <f t="shared" si="9"/>
        <v>-46058</v>
      </c>
      <c r="AO101" s="100"/>
      <c r="AP101" s="101"/>
      <c r="AQ101" s="101"/>
      <c r="AR101" s="227"/>
      <c r="AS101" s="119"/>
      <c r="AT101" s="124" t="s">
        <v>105</v>
      </c>
      <c r="AU101" s="101" t="s">
        <v>14440</v>
      </c>
      <c r="AV101" s="82"/>
      <c r="AW101" s="102" t="str">
        <f ca="1">IF(OR(AND(TODAY()-AL101&lt;10,AV101="PQRS"),AND(TODAY()-AO101&lt;90,AV101="Persuasivo")),1,IF(AND(10&lt;=TODAY()-AL101,TODAY()-AL101&lt;15,AV101="PQRS"),2,IF(OR(AND(15&lt;=TODAY()-AL101,AV101="PQRS"),AND(90&lt;=TODAY()-AO101,AV101="Persuasivo")),3,"")))</f>
        <v/>
      </c>
      <c r="AX101" s="96"/>
      <c r="AY101" s="239">
        <f ca="1">IF(AU101=BA101,AY101,AY101&amp;" → "&amp;TEXT(AZ101,"dd/mm/aaaa")&amp;".- "&amp;AU101)</f>
        <v>0</v>
      </c>
      <c r="AZ101" s="237">
        <f ca="1">IF(AU101=BA101,AZ101,NOW())</f>
        <v>46073.527020601854</v>
      </c>
      <c r="BA101" s="242" t="str">
        <f t="shared" ca="1" si="10"/>
        <v>Julian Guzman Agudelo</v>
      </c>
      <c r="BB101" s="245">
        <f ca="1">IF(AT101=BD101,BB101,BB101&amp;" → "&amp;TEXT(BC101,"dd/mm/aaaa")&amp;".- "&amp;AT101)</f>
        <v>0</v>
      </c>
      <c r="BC101" s="247">
        <f t="shared" ca="1" si="11"/>
        <v>46183.384917939817</v>
      </c>
      <c r="BD101" s="246" t="str">
        <f t="shared" ca="1" si="12"/>
        <v>Visitas técnicos</v>
      </c>
    </row>
    <row r="102" spans="1:56" s="121" customFormat="1">
      <c r="A102" s="82" t="s">
        <v>14851</v>
      </c>
      <c r="B102" s="99" t="s">
        <v>14852</v>
      </c>
      <c r="C102" s="124" t="s">
        <v>14853</v>
      </c>
      <c r="D102" s="82" t="s">
        <v>80</v>
      </c>
      <c r="E102" s="82">
        <v>39</v>
      </c>
      <c r="F102" s="82" t="s">
        <v>83</v>
      </c>
      <c r="G102" s="82" t="s">
        <v>66</v>
      </c>
      <c r="H102" s="82">
        <v>47</v>
      </c>
      <c r="I102" s="82" t="s">
        <v>83</v>
      </c>
      <c r="J102" s="82"/>
      <c r="K102" s="82">
        <v>40</v>
      </c>
      <c r="L102" s="82"/>
      <c r="M102" s="82"/>
      <c r="N102" s="76" t="str">
        <f t="shared" si="14"/>
        <v xml:space="preserve">CL 39 A SUR 47 A  40  </v>
      </c>
      <c r="O102" s="82">
        <v>1037641351</v>
      </c>
      <c r="P102" s="82">
        <v>3184048313</v>
      </c>
      <c r="Q102" s="82"/>
      <c r="R102" s="82" t="s">
        <v>14854</v>
      </c>
      <c r="S102" s="82" t="s">
        <v>63</v>
      </c>
      <c r="T102" s="82">
        <v>48</v>
      </c>
      <c r="U102" s="82"/>
      <c r="V102" s="82"/>
      <c r="W102" s="82">
        <v>39</v>
      </c>
      <c r="X102" s="82"/>
      <c r="Y102" s="82" t="s">
        <v>66</v>
      </c>
      <c r="Z102" s="82" t="s">
        <v>14855</v>
      </c>
      <c r="AA102" s="127"/>
      <c r="AB102" s="127"/>
      <c r="AC102" s="76" t="str">
        <f t="shared" si="8"/>
        <v xml:space="preserve">KR 48  39  SUR 70 y 74  </v>
      </c>
      <c r="AD102" s="82"/>
      <c r="AE102" s="82"/>
      <c r="AF102" s="82"/>
      <c r="AG102" s="82"/>
      <c r="AH102" s="82" t="s">
        <v>3686</v>
      </c>
      <c r="AI102" s="82" t="s">
        <v>14454</v>
      </c>
      <c r="AJ102" s="96" t="s">
        <v>3530</v>
      </c>
      <c r="AK102" s="201">
        <f>VLOOKUP(AJ102,Hoja5!$H$1:$I$46,2,FALSE)</f>
        <v>8</v>
      </c>
      <c r="AL102" s="110">
        <v>46059</v>
      </c>
      <c r="AM102" s="129">
        <v>46064</v>
      </c>
      <c r="AN102" s="101">
        <f t="shared" si="9"/>
        <v>5</v>
      </c>
      <c r="AO102" s="100">
        <v>46064</v>
      </c>
      <c r="AP102" s="101" t="s">
        <v>202</v>
      </c>
      <c r="AQ102" s="101" t="s">
        <v>14459</v>
      </c>
      <c r="AR102" s="227"/>
      <c r="AS102" s="119" t="s">
        <v>14432</v>
      </c>
      <c r="AT102" s="124" t="s">
        <v>14496</v>
      </c>
      <c r="AU102" s="101" t="s">
        <v>14482</v>
      </c>
      <c r="AV102" s="82"/>
      <c r="AW102" s="102" t="str">
        <f ca="1">IF(OR(AND(TODAY()-AL102&lt;10,AV102="PQRS"),AND(TODAY()-AO102&lt;90,AV102="Persuasivo")),1,IF(AND(10&lt;=TODAY()-AL102,TODAY()-AL102&lt;15,AV102="PQRS"),2,IF(OR(AND(15&lt;=TODAY()-AL102,AV102="PQRS"),AND(90&lt;=TODAY()-AO102,AV102="Persuasivo")),3,"")))</f>
        <v/>
      </c>
      <c r="AX102" s="96" t="s">
        <v>14856</v>
      </c>
      <c r="AY102" s="239" t="str">
        <f ca="1">IF(AU102=BA102,AY102,AY102&amp;" → "&amp;TEXT(AZ102,"dd/mm/aaaa")&amp;".- "&amp;AU102)</f>
        <v>0 → 20/02/2026.- Juanita Aristizabal Chavarriaga → 03/03/2026.- Alexandra Uribe Alzate → 06/05/2026.- Jenifer Zapata Castro</v>
      </c>
      <c r="AZ102" s="237">
        <f ca="1">IF(AU102=BA102,AZ102,NOW())</f>
        <v>46148.625027893519</v>
      </c>
      <c r="BA102" s="242" t="str">
        <f t="shared" ca="1" si="10"/>
        <v>Jenifer Zapata Castro</v>
      </c>
      <c r="BB102" s="245" t="str">
        <f ca="1">IF(AT102=BD102,BB102,BB102&amp;" → "&amp;TEXT(BC102,"dd/mm/aaaa")&amp;".- "&amp;AT102)</f>
        <v>0 → 03/03/2026.- Auto de inicio  → 06/05/2026.- Archivado</v>
      </c>
      <c r="BC102" s="247">
        <f t="shared" ca="1" si="11"/>
        <v>46183.384917939817</v>
      </c>
      <c r="BD102" s="246" t="str">
        <f t="shared" ca="1" si="12"/>
        <v>Archivado</v>
      </c>
    </row>
    <row r="103" spans="1:56" s="121" customFormat="1">
      <c r="A103" s="82" t="s">
        <v>14857</v>
      </c>
      <c r="B103" s="99">
        <v>7149</v>
      </c>
      <c r="C103" s="124" t="s">
        <v>14858</v>
      </c>
      <c r="D103" s="82" t="s">
        <v>63</v>
      </c>
      <c r="E103" s="82">
        <v>25</v>
      </c>
      <c r="F103" s="82"/>
      <c r="G103" s="82"/>
      <c r="H103" s="82">
        <v>38</v>
      </c>
      <c r="I103" s="82" t="s">
        <v>170</v>
      </c>
      <c r="J103" s="82" t="s">
        <v>66</v>
      </c>
      <c r="K103" s="82">
        <v>36</v>
      </c>
      <c r="L103" s="82"/>
      <c r="M103" s="82" t="s">
        <v>14859</v>
      </c>
      <c r="N103" s="76" t="str">
        <f t="shared" si="14"/>
        <v>KR 25   38 D SUR 36  int 121</v>
      </c>
      <c r="O103" s="82"/>
      <c r="P103" s="82">
        <v>3137145580</v>
      </c>
      <c r="Q103" s="82"/>
      <c r="R103" s="82" t="s">
        <v>82</v>
      </c>
      <c r="S103" s="126"/>
      <c r="T103" s="127"/>
      <c r="U103" s="127"/>
      <c r="V103" s="127"/>
      <c r="W103" s="127"/>
      <c r="X103" s="127"/>
      <c r="Y103" s="127"/>
      <c r="Z103" s="127"/>
      <c r="AA103" s="169"/>
      <c r="AB103" s="169"/>
      <c r="AC103" s="76" t="str">
        <f t="shared" si="8"/>
        <v xml:space="preserve">        </v>
      </c>
      <c r="AD103" s="82"/>
      <c r="AE103" s="82"/>
      <c r="AF103" s="82"/>
      <c r="AG103" s="82"/>
      <c r="AH103" s="82" t="s">
        <v>3686</v>
      </c>
      <c r="AI103" s="82" t="s">
        <v>14451</v>
      </c>
      <c r="AJ103" s="96" t="s">
        <v>454</v>
      </c>
      <c r="AK103" s="201">
        <f>VLOOKUP(AJ103,Hoja5!$H$1:$I$46,2,FALSE)</f>
        <v>6</v>
      </c>
      <c r="AL103" s="110">
        <v>46059</v>
      </c>
      <c r="AM103" s="129"/>
      <c r="AN103" s="101">
        <f t="shared" si="9"/>
        <v>-46059</v>
      </c>
      <c r="AO103" s="129"/>
      <c r="AP103" s="101" t="s">
        <v>15</v>
      </c>
      <c r="AQ103" s="101" t="s">
        <v>14463</v>
      </c>
      <c r="AR103" s="227"/>
      <c r="AS103" s="119"/>
      <c r="AT103" s="124" t="s">
        <v>14496</v>
      </c>
      <c r="AU103" s="276" t="s">
        <v>14482</v>
      </c>
      <c r="AV103" s="82"/>
      <c r="AW103" s="102" t="str">
        <f ca="1">IF(OR(AND(TODAY()-AL103&lt;10,AV103="PQRS"),AND(TODAY()-AO103&lt;90,AV103="Persuasivo")),1,IF(AND(10&lt;=TODAY()-AL103,TODAY()-AL103&lt;15,AV103="PQRS"),2,IF(OR(AND(15&lt;=TODAY()-AL103,AV103="PQRS"),AND(90&lt;=TODAY()-AO103,AV103="Persuasivo")),3,"")))</f>
        <v/>
      </c>
      <c r="AX103" s="96"/>
      <c r="AY103" s="239" t="str">
        <f ca="1">IF(AU103=BA103,AY103,AY103&amp;" → "&amp;TEXT(AZ103,"dd/mm/aaaa")&amp;".- "&amp;AU103)</f>
        <v>0 → 20/02/2026.- Juan Carlos Sánchez Vargas → 02/03/2026.- Jenifer Zapata Castro</v>
      </c>
      <c r="AZ103" s="237">
        <f ca="1">IF(AU103=BA103,AZ103,NOW())</f>
        <v>46132.476798611111</v>
      </c>
      <c r="BA103" s="242" t="str">
        <f t="shared" ca="1" si="10"/>
        <v>Jenifer Zapata Castro</v>
      </c>
      <c r="BB103" s="245" t="str">
        <f ca="1">IF(AT103=BD103,BB103,BB103&amp;" → "&amp;TEXT(BC103,"dd/mm/aaaa")&amp;".- "&amp;AT103)</f>
        <v>0 → 02/03/2026.- Archivado</v>
      </c>
      <c r="BC103" s="247">
        <f t="shared" ca="1" si="11"/>
        <v>46183.384917939817</v>
      </c>
      <c r="BD103" s="246" t="str">
        <f t="shared" ca="1" si="12"/>
        <v>Archivado</v>
      </c>
    </row>
    <row r="104" spans="1:56" s="121" customFormat="1">
      <c r="A104" s="82" t="s">
        <v>14860</v>
      </c>
      <c r="B104" s="99">
        <v>2249</v>
      </c>
      <c r="C104" s="124" t="s">
        <v>14861</v>
      </c>
      <c r="D104" s="82"/>
      <c r="E104" s="82"/>
      <c r="F104" s="82"/>
      <c r="G104" s="82"/>
      <c r="H104" s="82"/>
      <c r="I104" s="82"/>
      <c r="J104" s="82"/>
      <c r="K104" s="82"/>
      <c r="L104" s="82"/>
      <c r="M104" s="82"/>
      <c r="N104" s="76" t="str">
        <f t="shared" si="14"/>
        <v xml:space="preserve">         </v>
      </c>
      <c r="O104" s="82"/>
      <c r="P104" s="82">
        <v>3152748643</v>
      </c>
      <c r="Q104" s="82"/>
      <c r="R104" s="82" t="s">
        <v>14862</v>
      </c>
      <c r="S104" s="126" t="s">
        <v>63</v>
      </c>
      <c r="T104" s="127">
        <v>1</v>
      </c>
      <c r="U104" s="127"/>
      <c r="V104" s="127"/>
      <c r="W104" s="127">
        <v>23</v>
      </c>
      <c r="X104" s="127"/>
      <c r="Y104" s="127"/>
      <c r="Z104" s="127"/>
      <c r="AA104" s="127" t="s">
        <v>14863</v>
      </c>
      <c r="AB104" s="127" t="s">
        <v>14864</v>
      </c>
      <c r="AC104" s="76" t="str">
        <f t="shared" si="8"/>
        <v>KR 1  23    casa 19 Parcelacion Manga Bonita</v>
      </c>
      <c r="AD104" s="82"/>
      <c r="AE104" s="82">
        <v>3113765752</v>
      </c>
      <c r="AF104" s="82"/>
      <c r="AG104" s="82"/>
      <c r="AH104" s="82" t="s">
        <v>3591</v>
      </c>
      <c r="AI104" s="82" t="s">
        <v>14429</v>
      </c>
      <c r="AJ104" s="96" t="s">
        <v>363</v>
      </c>
      <c r="AK104" s="201">
        <f>VLOOKUP(AJ104,Hoja5!$H$1:$I$46,2,FALSE)</f>
        <v>13</v>
      </c>
      <c r="AL104" s="110">
        <v>46036</v>
      </c>
      <c r="AM104" s="110">
        <v>46044</v>
      </c>
      <c r="AN104" s="101">
        <f t="shared" si="9"/>
        <v>8</v>
      </c>
      <c r="AO104" s="100">
        <v>46044</v>
      </c>
      <c r="AP104" s="101" t="s">
        <v>105</v>
      </c>
      <c r="AQ104" s="101" t="s">
        <v>14437</v>
      </c>
      <c r="AR104" s="227"/>
      <c r="AS104" s="119" t="s">
        <v>14437</v>
      </c>
      <c r="AT104" s="124" t="s">
        <v>1735</v>
      </c>
      <c r="AU104" s="101" t="s">
        <v>14437</v>
      </c>
      <c r="AV104" s="82"/>
      <c r="AW104" s="102" t="str">
        <f ca="1">IF(OR(AND(TODAY()-AL104&lt;10,AV104="PQRS"),AND(TODAY()-AO104&lt;90,AV104="Persuasivo")),1,IF(AND(10&lt;=TODAY()-AL104,TODAY()-AL104&lt;15,AV104="PQRS"),2,IF(OR(AND(15&lt;=TODAY()-AL104,AV104="PQRS"),AND(90&lt;=TODAY()-AO104,AV104="Persuasivo")),3,"")))</f>
        <v/>
      </c>
      <c r="AX104" s="96"/>
      <c r="AY104" s="239" t="str">
        <f ca="1">IF(AU104=BA104,AY104,AY104&amp;" → "&amp;TEXT(AZ104,"dd/mm/aaaa")&amp;".- "&amp;AU104)</f>
        <v>0 → 20/02/2026.- Juanita Aristizabal Chavarriaga → 04/03/2026.- Juan  Muñoz Guerra</v>
      </c>
      <c r="AZ104" s="237">
        <f ca="1">IF(AU104=BA104,AZ104,NOW())</f>
        <v>46148.570157175927</v>
      </c>
      <c r="BA104" s="242" t="str">
        <f t="shared" ca="1" si="10"/>
        <v>Juan  Muñoz Guerra</v>
      </c>
      <c r="BB104" s="245">
        <f ca="1">IF(AT104=BD104,BB104,BB104&amp;" → "&amp;TEXT(BC104,"dd/mm/aaaa")&amp;".- "&amp;AT104)</f>
        <v>0</v>
      </c>
      <c r="BC104" s="247">
        <f t="shared" ca="1" si="11"/>
        <v>46183.384917939817</v>
      </c>
      <c r="BD104" s="246" t="str">
        <f t="shared" ca="1" si="12"/>
        <v xml:space="preserve">Auto de inicio </v>
      </c>
    </row>
    <row r="105" spans="1:56" s="121" customFormat="1" ht="30.75">
      <c r="A105" s="82" t="s">
        <v>14865</v>
      </c>
      <c r="B105" s="99" t="s">
        <v>14866</v>
      </c>
      <c r="C105" s="124" t="s">
        <v>14867</v>
      </c>
      <c r="D105" s="82"/>
      <c r="E105" s="82" t="s">
        <v>14868</v>
      </c>
      <c r="F105" s="82"/>
      <c r="G105" s="82"/>
      <c r="H105" s="82"/>
      <c r="I105" s="82"/>
      <c r="J105" s="82"/>
      <c r="K105" s="82"/>
      <c r="L105" s="82"/>
      <c r="M105" s="82"/>
      <c r="N105" s="76" t="str">
        <f t="shared" si="14"/>
        <v xml:space="preserve"> Finca san rafael         </v>
      </c>
      <c r="O105" s="82">
        <v>180004591</v>
      </c>
      <c r="P105" s="82">
        <v>3104258979</v>
      </c>
      <c r="Q105" s="82"/>
      <c r="R105" s="82" t="s">
        <v>14869</v>
      </c>
      <c r="S105" s="126"/>
      <c r="T105" s="127" t="s">
        <v>14870</v>
      </c>
      <c r="U105" s="127"/>
      <c r="V105" s="127"/>
      <c r="W105" s="127"/>
      <c r="X105" s="127"/>
      <c r="Y105" s="127"/>
      <c r="Z105" s="127"/>
      <c r="AA105" s="127"/>
      <c r="AB105" s="127"/>
      <c r="AC105" s="76" t="str">
        <f t="shared" si="8"/>
        <v xml:space="preserve"> Finca san rafael       </v>
      </c>
      <c r="AD105" s="82"/>
      <c r="AE105" s="82"/>
      <c r="AF105" s="82"/>
      <c r="AG105" s="82"/>
      <c r="AH105" s="82" t="s">
        <v>94</v>
      </c>
      <c r="AI105" s="82" t="s">
        <v>14481</v>
      </c>
      <c r="AJ105" s="96" t="s">
        <v>191</v>
      </c>
      <c r="AK105" s="201">
        <f>VLOOKUP(AJ105,Hoja5!$H$1:$I$46,2,FALSE)</f>
        <v>11</v>
      </c>
      <c r="AL105" s="110">
        <v>46062</v>
      </c>
      <c r="AM105" s="110">
        <v>46064</v>
      </c>
      <c r="AN105" s="101">
        <f t="shared" si="9"/>
        <v>2</v>
      </c>
      <c r="AO105" s="100">
        <v>46066</v>
      </c>
      <c r="AP105" s="101" t="s">
        <v>14445</v>
      </c>
      <c r="AQ105" s="101" t="s">
        <v>14480</v>
      </c>
      <c r="AR105" s="227"/>
      <c r="AS105" s="119" t="s">
        <v>14432</v>
      </c>
      <c r="AT105" s="124" t="s">
        <v>1735</v>
      </c>
      <c r="AU105" s="101" t="s">
        <v>14432</v>
      </c>
      <c r="AV105" s="82"/>
      <c r="AW105" s="102" t="str">
        <f ca="1">IF(OR(AND(TODAY()-AL105&lt;10,AV105="PQRS"),AND(TODAY()-AO105&lt;90,AV105="Persuasivo")),1,IF(AND(10&lt;=TODAY()-AL105,TODAY()-AL105&lt;15,AV105="PQRS"),2,IF(OR(AND(15&lt;=TODAY()-AL105,AV105="PQRS"),AND(90&lt;=TODAY()-AO105,AV105="Persuasivo")),3,"")))</f>
        <v/>
      </c>
      <c r="AX105" s="96"/>
      <c r="AY105" s="239" t="str">
        <f ca="1">IF(AU105=BA105,AY105,AY105&amp;" → "&amp;TEXT(AZ105,"dd/mm/aaaa")&amp;".- "&amp;AU105)</f>
        <v>0 → 20/02/2026.- Juanita Aristizabal Chavarriaga → 24/04/2026.- Alexandra Uribe Alzate</v>
      </c>
      <c r="AZ105" s="237">
        <f ca="1">IF(AU105=BA105,AZ105,NOW())</f>
        <v>46148.570474537039</v>
      </c>
      <c r="BA105" s="242" t="str">
        <f t="shared" ca="1" si="10"/>
        <v>Alexandra Uribe Alzate</v>
      </c>
      <c r="BB105" s="245" t="str">
        <f ca="1">IF(AT105=BD105,BB105,BB105&amp;" → "&amp;TEXT(BC105,"dd/mm/aaaa")&amp;".- "&amp;AT105)</f>
        <v xml:space="preserve">0 → 24/04/2026.- Auto de inicio </v>
      </c>
      <c r="BC105" s="247">
        <f t="shared" ca="1" si="11"/>
        <v>46183.384917939817</v>
      </c>
      <c r="BD105" s="246" t="str">
        <f t="shared" ca="1" si="12"/>
        <v xml:space="preserve">Auto de inicio </v>
      </c>
    </row>
    <row r="106" spans="1:56" s="121" customFormat="1">
      <c r="A106" s="82" t="s">
        <v>14871</v>
      </c>
      <c r="B106" s="99">
        <v>7488</v>
      </c>
      <c r="C106" s="70" t="s">
        <v>14872</v>
      </c>
      <c r="D106" s="82" t="s">
        <v>80</v>
      </c>
      <c r="E106" s="82">
        <v>27</v>
      </c>
      <c r="F106" s="82" t="s">
        <v>170</v>
      </c>
      <c r="G106" s="82" t="s">
        <v>66</v>
      </c>
      <c r="H106" s="82">
        <v>27</v>
      </c>
      <c r="I106" s="82" t="s">
        <v>104</v>
      </c>
      <c r="J106" s="82"/>
      <c r="K106" s="82">
        <v>101</v>
      </c>
      <c r="L106" s="82"/>
      <c r="M106" s="82"/>
      <c r="N106" s="76" t="str">
        <f t="shared" si="14"/>
        <v xml:space="preserve">CL 27 D SUR 27 B  101  </v>
      </c>
      <c r="O106" s="82">
        <v>98670301</v>
      </c>
      <c r="P106" s="82">
        <v>3014294118</v>
      </c>
      <c r="Q106" s="82"/>
      <c r="R106" s="82" t="s">
        <v>82</v>
      </c>
      <c r="S106" s="126"/>
      <c r="T106" s="169"/>
      <c r="U106" s="127"/>
      <c r="V106" s="127"/>
      <c r="W106" s="169"/>
      <c r="X106" s="127"/>
      <c r="Y106" s="127"/>
      <c r="Z106" s="127"/>
      <c r="AA106" s="169"/>
      <c r="AB106" s="127"/>
      <c r="AC106" s="76" t="str">
        <f t="shared" si="8"/>
        <v xml:space="preserve">        </v>
      </c>
      <c r="AD106" s="82"/>
      <c r="AE106" s="82"/>
      <c r="AF106" s="82"/>
      <c r="AG106" s="82"/>
      <c r="AH106" s="82" t="s">
        <v>3686</v>
      </c>
      <c r="AI106" s="82" t="s">
        <v>14451</v>
      </c>
      <c r="AJ106" s="96" t="s">
        <v>99</v>
      </c>
      <c r="AK106" s="201">
        <f>VLOOKUP(AJ106,Hoja5!$H$1:$I$46,2,FALSE)</f>
        <v>4</v>
      </c>
      <c r="AL106" s="110">
        <v>46062</v>
      </c>
      <c r="AM106" s="110">
        <v>46070</v>
      </c>
      <c r="AN106" s="101">
        <f t="shared" si="9"/>
        <v>8</v>
      </c>
      <c r="AO106" s="271">
        <v>46071</v>
      </c>
      <c r="AP106" s="101" t="s">
        <v>15</v>
      </c>
      <c r="AQ106" s="101" t="s">
        <v>14463</v>
      </c>
      <c r="AR106" s="280">
        <v>895</v>
      </c>
      <c r="AS106" s="268"/>
      <c r="AT106" s="286" t="s">
        <v>14496</v>
      </c>
      <c r="AU106" s="276" t="s">
        <v>14482</v>
      </c>
      <c r="AV106" s="82"/>
      <c r="AW106" s="102" t="str">
        <f ca="1">IF(OR(AND(TODAY()-AL106&lt;10,AV106="PQRS"),AND(TODAY()-AO106&lt;90,AV106="Persuasivo")),1,IF(AND(10&lt;=TODAY()-AL106,TODAY()-AL106&lt;15,AV106="PQRS"),2,IF(OR(AND(15&lt;=TODAY()-AL106,AV106="PQRS"),AND(90&lt;=TODAY()-AO106,AV106="Persuasivo")),3,"")))</f>
        <v/>
      </c>
      <c r="AX106" s="96"/>
      <c r="AY106" s="239" t="str">
        <f ca="1">IF(AU106=BA106,AY106,AY106&amp;" → "&amp;TEXT(AZ106,"dd/mm/aaaa")&amp;".- "&amp;AU106)</f>
        <v>0 → 20/02/2026.- Juan Carlos Sánchez Vargas → 25/02/2026.- Jenifer Zapata Castro</v>
      </c>
      <c r="AZ106" s="237">
        <f ca="1">IF(AU106=BA106,AZ106,NOW())</f>
        <v>46132.476798611111</v>
      </c>
      <c r="BA106" s="242" t="str">
        <f t="shared" ca="1" si="10"/>
        <v>Jenifer Zapata Castro</v>
      </c>
      <c r="BB106" s="245">
        <f ca="1">IF(AT106=BD106,BB106,BB106&amp;" → "&amp;TEXT(BC106,"dd/mm/aaaa")&amp;".- "&amp;AT106)</f>
        <v>0</v>
      </c>
      <c r="BC106" s="247">
        <f t="shared" ca="1" si="11"/>
        <v>46183.384917939817</v>
      </c>
      <c r="BD106" s="246" t="str">
        <f t="shared" ca="1" si="12"/>
        <v>Archivado</v>
      </c>
    </row>
    <row r="107" spans="1:56" s="121" customFormat="1">
      <c r="A107" s="82" t="s">
        <v>14873</v>
      </c>
      <c r="B107" s="99">
        <v>7501</v>
      </c>
      <c r="C107" s="124" t="s">
        <v>14874</v>
      </c>
      <c r="D107" s="82" t="s">
        <v>63</v>
      </c>
      <c r="E107" s="82">
        <v>27</v>
      </c>
      <c r="F107" s="82" t="s">
        <v>298</v>
      </c>
      <c r="G107" s="82"/>
      <c r="H107" s="82">
        <v>37</v>
      </c>
      <c r="I107" s="82"/>
      <c r="J107" s="82" t="s">
        <v>66</v>
      </c>
      <c r="K107" s="82">
        <v>151</v>
      </c>
      <c r="L107" s="82"/>
      <c r="M107" s="82">
        <v>201</v>
      </c>
      <c r="N107" s="76" t="str">
        <f t="shared" si="14"/>
        <v>KR 27 AA  37  SUR 151  201</v>
      </c>
      <c r="O107" s="82">
        <v>6786976</v>
      </c>
      <c r="P107" s="82">
        <v>3113007602</v>
      </c>
      <c r="Q107" s="82"/>
      <c r="R107" s="82" t="s">
        <v>7828</v>
      </c>
      <c r="S107" s="82" t="s">
        <v>63</v>
      </c>
      <c r="T107" s="82">
        <v>27</v>
      </c>
      <c r="U107" s="82" t="s">
        <v>298</v>
      </c>
      <c r="V107" s="82"/>
      <c r="W107" s="82">
        <v>37</v>
      </c>
      <c r="X107" s="82"/>
      <c r="Y107" s="82" t="s">
        <v>66</v>
      </c>
      <c r="Z107" s="82">
        <v>151</v>
      </c>
      <c r="AA107" s="82"/>
      <c r="AB107" s="82">
        <v>151</v>
      </c>
      <c r="AC107" s="76" t="str">
        <f t="shared" ref="AC107" si="17">CONCATENATE(S107," ",T107," ",U107," ",V107," ",W107," ",X107, " ",Y107, " ",Z107," ",AA107," ",AB107)</f>
        <v>KR 27 AA  37  SUR 151  151</v>
      </c>
      <c r="AD107" s="82">
        <v>6786976</v>
      </c>
      <c r="AE107" s="82">
        <v>3113007602</v>
      </c>
      <c r="AF107" s="82"/>
      <c r="AG107" s="82"/>
      <c r="AH107" s="82" t="s">
        <v>101</v>
      </c>
      <c r="AI107" s="82" t="s">
        <v>14460</v>
      </c>
      <c r="AJ107" s="96" t="s">
        <v>311</v>
      </c>
      <c r="AK107" s="201">
        <f>VLOOKUP(AJ107,Hoja5!$H$1:$I$46,2,FALSE)</f>
        <v>5</v>
      </c>
      <c r="AL107" s="110">
        <v>46062</v>
      </c>
      <c r="AM107" s="129">
        <v>46069</v>
      </c>
      <c r="AN107" s="101">
        <f t="shared" si="9"/>
        <v>7</v>
      </c>
      <c r="AO107" s="100">
        <v>46069</v>
      </c>
      <c r="AP107" s="101" t="s">
        <v>15</v>
      </c>
      <c r="AQ107" s="101" t="s">
        <v>14463</v>
      </c>
      <c r="AR107" s="227"/>
      <c r="AS107" s="119"/>
      <c r="AT107" s="124" t="s">
        <v>14496</v>
      </c>
      <c r="AU107" s="101" t="s">
        <v>14482</v>
      </c>
      <c r="AV107" s="82"/>
      <c r="AW107" s="102" t="str">
        <f ca="1">IF(OR(AND(TODAY()-AL107&lt;10,AV107="PQRS"),AND(TODAY()-AO107&lt;90,AV107="Persuasivo")),1,IF(AND(10&lt;=TODAY()-AL107,TODAY()-AL107&lt;15,AV107="PQRS"),2,IF(OR(AND(15&lt;=TODAY()-AL107,AV107="PQRS"),AND(90&lt;=TODAY()-AO107,AV107="Persuasivo")),3,"")))</f>
        <v/>
      </c>
      <c r="AX107" s="96"/>
      <c r="AY107" s="239" t="str">
        <f ca="1">IF(AU107=BA107,AY107,AY107&amp;" → "&amp;TEXT(AZ107,"dd/mm/aaaa")&amp;".- "&amp;AU107)</f>
        <v>0 → 20/02/2026.- Juan Carlos Sánchez Vargas → 25/02/2026.- Jenifer Zapata Castro</v>
      </c>
      <c r="AZ107" s="237">
        <f ca="1">IF(AU107=BA107,AZ107,NOW())</f>
        <v>46132.489682175925</v>
      </c>
      <c r="BA107" s="242" t="str">
        <f t="shared" ca="1" si="10"/>
        <v>Jenifer Zapata Castro</v>
      </c>
      <c r="BB107" s="245" t="str">
        <f ca="1">IF(AT107=BD107,BB107,BB107&amp;" → "&amp;TEXT(BC107,"dd/mm/aaaa")&amp;".- "&amp;AT107)</f>
        <v>0 → 20/04/2026.- Archivado</v>
      </c>
      <c r="BC107" s="247">
        <f t="shared" ca="1" si="11"/>
        <v>46183.384917939817</v>
      </c>
      <c r="BD107" s="246" t="str">
        <f t="shared" ca="1" si="12"/>
        <v>Archivado</v>
      </c>
    </row>
    <row r="108" spans="1:56" s="121" customFormat="1">
      <c r="A108" s="82" t="s">
        <v>14875</v>
      </c>
      <c r="B108" s="99">
        <v>7474</v>
      </c>
      <c r="C108" s="124" t="s">
        <v>14876</v>
      </c>
      <c r="D108" s="126"/>
      <c r="E108" s="127"/>
      <c r="F108" s="127"/>
      <c r="G108" s="127"/>
      <c r="H108" s="127"/>
      <c r="I108" s="127"/>
      <c r="J108" s="127"/>
      <c r="K108" s="127"/>
      <c r="L108" s="82"/>
      <c r="M108" s="82"/>
      <c r="N108" s="76" t="str">
        <f t="shared" si="14"/>
        <v xml:space="preserve">         </v>
      </c>
      <c r="O108" s="82"/>
      <c r="P108" s="82"/>
      <c r="Q108" s="82"/>
      <c r="R108" s="82" t="s">
        <v>14877</v>
      </c>
      <c r="S108" s="126" t="s">
        <v>63</v>
      </c>
      <c r="T108" s="127">
        <v>26</v>
      </c>
      <c r="U108" s="127"/>
      <c r="V108" s="127"/>
      <c r="W108" s="127">
        <v>41</v>
      </c>
      <c r="X108" s="127" t="s">
        <v>104</v>
      </c>
      <c r="Y108" s="127" t="s">
        <v>66</v>
      </c>
      <c r="Z108" s="127">
        <v>25</v>
      </c>
      <c r="AA108" s="127"/>
      <c r="AB108" s="169">
        <v>9828</v>
      </c>
      <c r="AC108" s="76" t="str">
        <f t="shared" si="8"/>
        <v>KR 26  41 B SUR 25  9828</v>
      </c>
      <c r="AD108" s="82"/>
      <c r="AE108" s="82"/>
      <c r="AF108" s="82"/>
      <c r="AG108" s="82"/>
      <c r="AH108" s="82" t="s">
        <v>3591</v>
      </c>
      <c r="AI108" s="82" t="s">
        <v>14438</v>
      </c>
      <c r="AJ108" s="96" t="s">
        <v>322</v>
      </c>
      <c r="AK108" s="201">
        <f>VLOOKUP(AJ108,Hoja5!$H$1:$I$46,2,FALSE)</f>
        <v>6</v>
      </c>
      <c r="AL108" s="110">
        <v>46062</v>
      </c>
      <c r="AM108" s="110">
        <v>46077</v>
      </c>
      <c r="AN108" s="101">
        <f t="shared" si="9"/>
        <v>15</v>
      </c>
      <c r="AO108" s="100">
        <v>46077</v>
      </c>
      <c r="AP108" s="101" t="s">
        <v>15</v>
      </c>
      <c r="AQ108" s="101" t="s">
        <v>14463</v>
      </c>
      <c r="AR108" s="227"/>
      <c r="AS108" s="119"/>
      <c r="AT108" s="124" t="s">
        <v>14496</v>
      </c>
      <c r="AU108" s="276" t="s">
        <v>14482</v>
      </c>
      <c r="AV108" s="82"/>
      <c r="AW108" s="102" t="str">
        <f ca="1">IF(OR(AND(TODAY()-AL108&lt;10,AV108="PQRS"),AND(TODAY()-AO108&lt;90,AV108="Persuasivo")),1,IF(AND(10&lt;=TODAY()-AL108,TODAY()-AL108&lt;15,AV108="PQRS"),2,IF(OR(AND(15&lt;=TODAY()-AL108,AV108="PQRS"),AND(90&lt;=TODAY()-AO108,AV108="Persuasivo")),3,"")))</f>
        <v/>
      </c>
      <c r="AX108" s="96"/>
      <c r="AY108" s="239" t="str">
        <f ca="1">IF(AU108=BA108,AY108,AY108&amp;" → "&amp;TEXT(AZ108,"dd/mm/aaaa")&amp;".- "&amp;AU108)</f>
        <v>0 → 20/02/2026.- Juan Carlos Sánchez Vargas → 03/03/2026.- Jenifer Zapata Castro</v>
      </c>
      <c r="AZ108" s="237">
        <f ca="1">IF(AU108=BA108,AZ108,NOW())</f>
        <v>46132.490583449071</v>
      </c>
      <c r="BA108" s="242" t="str">
        <f t="shared" ca="1" si="10"/>
        <v>Jenifer Zapata Castro</v>
      </c>
      <c r="BB108" s="245" t="str">
        <f ca="1">IF(AT108=BD108,BB108,BB108&amp;" → "&amp;TEXT(BC108,"dd/mm/aaaa")&amp;".- "&amp;AT108)</f>
        <v>0 → 03/03/2026.- Auto de archivo → 20/04/2026.- Archivado</v>
      </c>
      <c r="BC108" s="247">
        <f t="shared" ca="1" si="11"/>
        <v>46183.384917939817</v>
      </c>
      <c r="BD108" s="246" t="str">
        <f t="shared" ca="1" si="12"/>
        <v>Archivado</v>
      </c>
    </row>
    <row r="109" spans="1:56">
      <c r="A109" s="82" t="s">
        <v>14878</v>
      </c>
      <c r="B109" s="99">
        <v>7473</v>
      </c>
      <c r="C109" s="124" t="s">
        <v>14879</v>
      </c>
      <c r="D109" s="82" t="s">
        <v>63</v>
      </c>
      <c r="E109" s="82">
        <v>46</v>
      </c>
      <c r="F109" s="82" t="s">
        <v>83</v>
      </c>
      <c r="G109" s="82"/>
      <c r="H109" s="82">
        <v>29</v>
      </c>
      <c r="I109" s="82"/>
      <c r="J109" s="82" t="s">
        <v>66</v>
      </c>
      <c r="K109" s="82">
        <v>20</v>
      </c>
      <c r="L109" s="82"/>
      <c r="M109" s="82"/>
      <c r="N109" s="76" t="str">
        <f t="shared" si="14"/>
        <v xml:space="preserve">KR 46 A  29  SUR 20  </v>
      </c>
      <c r="O109" s="82">
        <v>9002253188</v>
      </c>
      <c r="P109" s="82">
        <v>315859626</v>
      </c>
      <c r="Q109" s="82"/>
      <c r="R109" s="82" t="s">
        <v>14880</v>
      </c>
      <c r="S109" s="82" t="s">
        <v>63</v>
      </c>
      <c r="T109" s="82">
        <v>46</v>
      </c>
      <c r="U109" s="82" t="s">
        <v>83</v>
      </c>
      <c r="V109" s="82"/>
      <c r="W109" s="82">
        <v>29</v>
      </c>
      <c r="X109" s="82"/>
      <c r="Y109" s="82" t="s">
        <v>66</v>
      </c>
      <c r="Z109" s="82">
        <v>24</v>
      </c>
      <c r="AA109" s="82"/>
      <c r="AB109" s="82"/>
      <c r="AC109" s="76" t="str">
        <f t="shared" ref="AC109" si="18">CONCATENATE(S109," ",T109," ",U109," ",V109," ",W109," ",X109, " ",Y109, " ",Z109," ",AA109," ",AB109)</f>
        <v xml:space="preserve">KR 46 A  29  SUR 24  </v>
      </c>
      <c r="AD109" s="82"/>
      <c r="AE109" s="82"/>
      <c r="AF109" s="82"/>
      <c r="AG109" s="82"/>
      <c r="AH109" s="82" t="s">
        <v>101</v>
      </c>
      <c r="AI109" s="82" t="s">
        <v>14460</v>
      </c>
      <c r="AJ109" s="96" t="s">
        <v>404</v>
      </c>
      <c r="AK109" s="201">
        <f>VLOOKUP(AJ109,Hoja5!$H$1:$I$46,2,FALSE)</f>
        <v>2</v>
      </c>
      <c r="AL109" s="110">
        <v>46062</v>
      </c>
      <c r="AM109" s="110">
        <v>46069</v>
      </c>
      <c r="AN109" s="101">
        <f t="shared" si="9"/>
        <v>7</v>
      </c>
      <c r="AO109" s="100">
        <v>46069</v>
      </c>
      <c r="AP109" s="101" t="s">
        <v>195</v>
      </c>
      <c r="AQ109" s="101" t="s">
        <v>14453</v>
      </c>
      <c r="AR109" s="227"/>
      <c r="AS109" s="119"/>
      <c r="AT109" s="124" t="s">
        <v>195</v>
      </c>
      <c r="AU109" s="101" t="s">
        <v>14450</v>
      </c>
      <c r="AV109" s="82"/>
      <c r="AW109" s="102" t="str">
        <f ca="1">IF(OR(AND(TODAY()-AL109&lt;10,AV109="PQRS"),AND(TODAY()-AO109&lt;90,AV109="Persuasivo")),1,IF(AND(10&lt;=TODAY()-AL109,TODAY()-AL109&lt;15,AV109="PQRS"),2,IF(OR(AND(15&lt;=TODAY()-AL109,AV109="PQRS"),AND(90&lt;=TODAY()-AO109,AV109="Persuasivo")),3,"")))</f>
        <v/>
      </c>
      <c r="AX109" s="96"/>
      <c r="AY109" s="239">
        <f ca="1">IF(AU109=BA109,AY109,AY109&amp;" → "&amp;TEXT(AZ109,"dd/mm/aaaa")&amp;".- "&amp;AU109)</f>
        <v>0</v>
      </c>
      <c r="AZ109" s="237">
        <f ca="1">IF(AU109=BA109,AZ109,NOW())</f>
        <v>46073.527020601854</v>
      </c>
      <c r="BA109" s="242" t="str">
        <f t="shared" ca="1" si="10"/>
        <v>Olver Puerta Garcia</v>
      </c>
      <c r="BB109" s="245">
        <f ca="1">IF(AT109=BD109,BB109,BB109&amp;" → "&amp;TEXT(BC109,"dd/mm/aaaa")&amp;".- "&amp;AT109)</f>
        <v>0</v>
      </c>
      <c r="BC109" s="247">
        <f t="shared" ca="1" si="11"/>
        <v>46183.384917939817</v>
      </c>
      <c r="BD109" s="246" t="str">
        <f t="shared" ca="1" si="12"/>
        <v>Verificación</v>
      </c>
    </row>
    <row r="110" spans="1:56" s="121" customFormat="1">
      <c r="A110" s="82" t="s">
        <v>14881</v>
      </c>
      <c r="B110" s="99">
        <v>7663</v>
      </c>
      <c r="C110" s="105" t="s">
        <v>14882</v>
      </c>
      <c r="D110" s="82"/>
      <c r="E110" s="82"/>
      <c r="F110" s="82"/>
      <c r="G110" s="82"/>
      <c r="H110" s="82"/>
      <c r="I110" s="82"/>
      <c r="J110" s="82"/>
      <c r="K110" s="82"/>
      <c r="L110" s="82"/>
      <c r="M110" s="82"/>
      <c r="N110" s="76" t="str">
        <f t="shared" si="14"/>
        <v xml:space="preserve">         </v>
      </c>
      <c r="O110" s="82"/>
      <c r="P110" s="82">
        <v>3128755820</v>
      </c>
      <c r="Q110" s="82"/>
      <c r="R110" s="82" t="s">
        <v>14883</v>
      </c>
      <c r="S110" s="126"/>
      <c r="T110" s="127"/>
      <c r="U110" s="127"/>
      <c r="V110" s="127"/>
      <c r="W110" s="127"/>
      <c r="X110" s="127"/>
      <c r="Y110" s="127"/>
      <c r="Z110" s="127"/>
      <c r="AA110" s="127" t="s">
        <v>14884</v>
      </c>
      <c r="AB110" s="127"/>
      <c r="AC110" s="76" t="str">
        <f t="shared" si="8"/>
        <v xml:space="preserve">       milan # 2 </v>
      </c>
      <c r="AD110" s="82"/>
      <c r="AE110" s="82"/>
      <c r="AF110" s="82"/>
      <c r="AG110" s="82"/>
      <c r="AH110" s="82" t="s">
        <v>3591</v>
      </c>
      <c r="AI110" s="82" t="s">
        <v>14429</v>
      </c>
      <c r="AJ110" s="96" t="s">
        <v>4173</v>
      </c>
      <c r="AK110" s="201">
        <f>VLOOKUP(AJ110,Hoja5!$H$1:$I$46,2,FALSE)</f>
        <v>8</v>
      </c>
      <c r="AL110" s="110">
        <v>46062</v>
      </c>
      <c r="AM110" s="110">
        <v>46072</v>
      </c>
      <c r="AN110" s="101">
        <f t="shared" si="9"/>
        <v>10</v>
      </c>
      <c r="AO110" s="100">
        <v>46072</v>
      </c>
      <c r="AP110" s="101" t="s">
        <v>15</v>
      </c>
      <c r="AQ110" s="101" t="s">
        <v>14463</v>
      </c>
      <c r="AR110" s="227"/>
      <c r="AS110" s="119"/>
      <c r="AT110" s="124" t="s">
        <v>14496</v>
      </c>
      <c r="AU110" s="276" t="s">
        <v>14482</v>
      </c>
      <c r="AV110" s="82"/>
      <c r="AW110" s="102" t="str">
        <f ca="1">IF(OR(AND(TODAY()-AL110&lt;10,AV110="PQRS"),AND(TODAY()-AO110&lt;90,AV110="Persuasivo")),1,IF(AND(10&lt;=TODAY()-AL110,TODAY()-AL110&lt;15,AV110="PQRS"),2,IF(OR(AND(15&lt;=TODAY()-AL110,AV110="PQRS"),AND(90&lt;=TODAY()-AO110,AV110="Persuasivo")),3,"")))</f>
        <v/>
      </c>
      <c r="AX110" s="96"/>
      <c r="AY110" s="239" t="str">
        <f ca="1">IF(AU110=BA110,AY110,AY110&amp;" → "&amp;TEXT(AZ110,"dd/mm/aaaa")&amp;".- "&amp;AU110)</f>
        <v>0 → 20/02/2026.- Juan Carlos Sánchez Vargas → 03/03/2026.- Jenifer Zapata Castro</v>
      </c>
      <c r="AZ110" s="237">
        <f ca="1">IF(AU110=BA110,AZ110,NOW())</f>
        <v>46132.491145486114</v>
      </c>
      <c r="BA110" s="242" t="str">
        <f t="shared" ca="1" si="10"/>
        <v>Jenifer Zapata Castro</v>
      </c>
      <c r="BB110" s="245" t="str">
        <f ca="1">IF(AT110=BD110,BB110,BB110&amp;" → "&amp;TEXT(BC110,"dd/mm/aaaa")&amp;".- "&amp;AT110)</f>
        <v>0 → 03/03/2026.- Auto de archivo → 20/04/2026.- Archivado</v>
      </c>
      <c r="BC110" s="247">
        <f t="shared" ca="1" si="11"/>
        <v>46183.384917939817</v>
      </c>
      <c r="BD110" s="246" t="str">
        <f t="shared" ca="1" si="12"/>
        <v>Archivado</v>
      </c>
    </row>
    <row r="111" spans="1:56" s="121" customFormat="1">
      <c r="A111" s="82" t="s">
        <v>14885</v>
      </c>
      <c r="B111" s="99">
        <v>7664</v>
      </c>
      <c r="C111" s="124" t="s">
        <v>14886</v>
      </c>
      <c r="D111" s="82" t="s">
        <v>63</v>
      </c>
      <c r="E111" s="82">
        <v>46</v>
      </c>
      <c r="F111" s="82" t="s">
        <v>83</v>
      </c>
      <c r="G111" s="82"/>
      <c r="H111" s="82">
        <v>42</v>
      </c>
      <c r="I111" s="82"/>
      <c r="J111" s="82" t="s">
        <v>66</v>
      </c>
      <c r="K111" s="82">
        <v>75</v>
      </c>
      <c r="L111" s="82" t="s">
        <v>14887</v>
      </c>
      <c r="M111" s="82" t="s">
        <v>14888</v>
      </c>
      <c r="N111" s="76" t="str">
        <f t="shared" si="14"/>
        <v xml:space="preserve">KR 46 A  42  SUR 75 Milan #3 Apto 107 </v>
      </c>
      <c r="O111" s="82">
        <v>43160652</v>
      </c>
      <c r="P111" s="82">
        <v>3137740860</v>
      </c>
      <c r="Q111" s="82"/>
      <c r="R111" s="82"/>
      <c r="S111" s="126"/>
      <c r="T111" s="127"/>
      <c r="U111" s="127"/>
      <c r="V111" s="127"/>
      <c r="W111" s="127"/>
      <c r="X111" s="127"/>
      <c r="Y111" s="127"/>
      <c r="Z111" s="127"/>
      <c r="AA111" s="127"/>
      <c r="AB111" s="127"/>
      <c r="AC111" s="76" t="str">
        <f t="shared" si="8"/>
        <v xml:space="preserve">        </v>
      </c>
      <c r="AD111" s="82"/>
      <c r="AE111" s="82"/>
      <c r="AF111" s="82"/>
      <c r="AG111" s="82"/>
      <c r="AH111" s="82" t="s">
        <v>94</v>
      </c>
      <c r="AI111" s="82" t="s">
        <v>14444</v>
      </c>
      <c r="AJ111" s="96" t="s">
        <v>4173</v>
      </c>
      <c r="AK111" s="201">
        <f>VLOOKUP(AJ111,Hoja5!$H$1:$I$46,2,FALSE)</f>
        <v>8</v>
      </c>
      <c r="AL111" s="110">
        <v>46062</v>
      </c>
      <c r="AM111" s="92">
        <v>46067</v>
      </c>
      <c r="AN111" s="101">
        <f t="shared" si="9"/>
        <v>5</v>
      </c>
      <c r="AO111" s="100">
        <v>46072</v>
      </c>
      <c r="AP111" s="101" t="s">
        <v>15</v>
      </c>
      <c r="AQ111" s="101" t="s">
        <v>14463</v>
      </c>
      <c r="AR111" s="227"/>
      <c r="AS111" s="119"/>
      <c r="AT111" s="124" t="s">
        <v>14496</v>
      </c>
      <c r="AU111" s="276" t="s">
        <v>14482</v>
      </c>
      <c r="AV111" s="82"/>
      <c r="AW111" s="102" t="str">
        <f ca="1">IF(OR(AND(TODAY()-AL111&lt;10,AV111="PQRS"),AND(TODAY()-AO111&lt;90,AV111="Persuasivo")),1,IF(AND(10&lt;=TODAY()-AL111,TODAY()-AL111&lt;15,AV111="PQRS"),2,IF(OR(AND(15&lt;=TODAY()-AL111,AV111="PQRS"),AND(90&lt;=TODAY()-AO111,AV111="Persuasivo")),3,"")))</f>
        <v/>
      </c>
      <c r="AX111" s="96"/>
      <c r="AY111" s="239" t="str">
        <f ca="1">IF(AU111=BA111,AY111,AY111&amp;" → "&amp;TEXT(AZ111,"dd/mm/aaaa")&amp;".- "&amp;AU111)</f>
        <v>0 → 20/02/2026.- Juan Carlos Sánchez Vargas → 26/02/2026.- Jenifer Zapata Castro</v>
      </c>
      <c r="AZ111" s="237">
        <f ca="1">IF(AU111=BA111,AZ111,NOW())</f>
        <v>46132.476798611111</v>
      </c>
      <c r="BA111" s="242" t="str">
        <f t="shared" ca="1" si="10"/>
        <v>Jenifer Zapata Castro</v>
      </c>
      <c r="BB111" s="245" t="str">
        <f ca="1">IF(AT111=BD111,BB111,BB111&amp;" → "&amp;TEXT(BC111,"dd/mm/aaaa")&amp;".- "&amp;AT111)</f>
        <v>0 → 26/02/2026.- Auto de archivo → 02/03/2026.- Archivado</v>
      </c>
      <c r="BC111" s="247">
        <f t="shared" ca="1" si="11"/>
        <v>46183.384917939817</v>
      </c>
      <c r="BD111" s="246" t="str">
        <f t="shared" ca="1" si="12"/>
        <v>Archivado</v>
      </c>
    </row>
    <row r="112" spans="1:56">
      <c r="A112" s="82" t="s">
        <v>14889</v>
      </c>
      <c r="B112" s="99" t="s">
        <v>14890</v>
      </c>
      <c r="C112" s="124" t="s">
        <v>14891</v>
      </c>
      <c r="D112" s="82" t="s">
        <v>63</v>
      </c>
      <c r="E112" s="82">
        <v>42</v>
      </c>
      <c r="F112" s="82" t="s">
        <v>170</v>
      </c>
      <c r="G112" s="82"/>
      <c r="H112" s="82">
        <v>46</v>
      </c>
      <c r="I112" s="82"/>
      <c r="J112" s="82" t="s">
        <v>66</v>
      </c>
      <c r="K112" s="82">
        <v>131</v>
      </c>
      <c r="L112" s="82"/>
      <c r="M112" s="82"/>
      <c r="N112" s="76" t="str">
        <f t="shared" si="14"/>
        <v xml:space="preserve">KR 42 D  46  SUR 131  </v>
      </c>
      <c r="O112" s="82">
        <v>3383541</v>
      </c>
      <c r="P112" s="82">
        <v>3155837800</v>
      </c>
      <c r="Q112" s="174" t="s">
        <v>14892</v>
      </c>
      <c r="R112" s="82" t="s">
        <v>14893</v>
      </c>
      <c r="S112" s="126" t="s">
        <v>63</v>
      </c>
      <c r="T112" s="127">
        <v>42</v>
      </c>
      <c r="U112" s="127" t="s">
        <v>170</v>
      </c>
      <c r="V112" s="127"/>
      <c r="W112" s="127">
        <v>46</v>
      </c>
      <c r="X112" s="127"/>
      <c r="Y112" s="127" t="s">
        <v>66</v>
      </c>
      <c r="Z112" s="127">
        <v>131</v>
      </c>
      <c r="AA112" s="127"/>
      <c r="AB112" s="127"/>
      <c r="AC112" s="76" t="str">
        <f t="shared" si="8"/>
        <v xml:space="preserve">KR 42D  46  SUR 131  </v>
      </c>
      <c r="AD112" s="82" t="s">
        <v>14894</v>
      </c>
      <c r="AE112" s="82">
        <v>3155837800</v>
      </c>
      <c r="AF112" s="174" t="s">
        <v>14892</v>
      </c>
      <c r="AG112" s="82"/>
      <c r="AH112" s="82" t="s">
        <v>3538</v>
      </c>
      <c r="AI112" s="82" t="s">
        <v>14495</v>
      </c>
      <c r="AJ112" s="96" t="s">
        <v>316</v>
      </c>
      <c r="AK112" s="201">
        <f>VLOOKUP(AJ112,Hoja5!$H$1:$I$46,2,FALSE)</f>
        <v>7</v>
      </c>
      <c r="AL112" s="110">
        <v>46051</v>
      </c>
      <c r="AM112" s="92">
        <v>46056</v>
      </c>
      <c r="AN112" s="101">
        <f t="shared" si="9"/>
        <v>5</v>
      </c>
      <c r="AO112" s="100">
        <v>46063</v>
      </c>
      <c r="AP112" s="101" t="s">
        <v>6014</v>
      </c>
      <c r="AQ112" s="101" t="s">
        <v>14440</v>
      </c>
      <c r="AR112" s="227"/>
      <c r="AS112" s="119"/>
      <c r="AT112" s="124" t="s">
        <v>195</v>
      </c>
      <c r="AU112" s="94" t="s">
        <v>14450</v>
      </c>
      <c r="AV112" s="82" t="s">
        <v>14433</v>
      </c>
      <c r="AW112" s="102">
        <f ca="1">IF(OR(AND(TODAY()-AL112&lt;10,AV112="PQRS"),AND(TODAY()-AO112&lt;90,AV112="Persuasivo")),1,IF(AND(10&lt;=TODAY()-AL112,TODAY()-AL112&lt;15,AV112="PQRS"),2,IF(OR(AND(15&lt;=TODAY()-AL112,AV112="PQRS"),AND(90&lt;=TODAY()-AO112,AV112="Persuasivo")),3,"")))</f>
        <v>3</v>
      </c>
      <c r="AX112" s="96"/>
      <c r="AY112" s="239">
        <f ca="1">IF(AU112=BA112,AY112,AY112&amp;" → "&amp;TEXT(AZ112,"dd/mm/aaaa")&amp;".- "&amp;AU112)</f>
        <v>0</v>
      </c>
      <c r="AZ112" s="237">
        <f ca="1">IF(AU112=BA112,AZ112,NOW())</f>
        <v>46073.527020601854</v>
      </c>
      <c r="BA112" s="242" t="str">
        <f t="shared" ca="1" si="10"/>
        <v>Olver Puerta Garcia</v>
      </c>
      <c r="BB112" s="245">
        <f ca="1">IF(AT112=BD112,BB112,BB112&amp;" → "&amp;TEXT(BC112,"dd/mm/aaaa")&amp;".- "&amp;AT112)</f>
        <v>0</v>
      </c>
      <c r="BC112" s="247">
        <f t="shared" ca="1" si="11"/>
        <v>46183.384917939817</v>
      </c>
      <c r="BD112" s="246" t="str">
        <f t="shared" ca="1" si="12"/>
        <v>Verificación</v>
      </c>
    </row>
    <row r="113" spans="1:56" s="121" customFormat="1">
      <c r="A113" s="82" t="s">
        <v>14895</v>
      </c>
      <c r="B113" s="99">
        <v>7571</v>
      </c>
      <c r="C113" s="124" t="s">
        <v>231</v>
      </c>
      <c r="D113" s="82"/>
      <c r="E113" s="82"/>
      <c r="F113" s="82"/>
      <c r="G113" s="82"/>
      <c r="H113" s="82"/>
      <c r="I113" s="82"/>
      <c r="J113" s="82"/>
      <c r="K113" s="82"/>
      <c r="L113" s="82"/>
      <c r="M113" s="82"/>
      <c r="N113" s="82" t="s">
        <v>2718</v>
      </c>
      <c r="O113" s="82" t="s">
        <v>2718</v>
      </c>
      <c r="P113" s="82" t="s">
        <v>2718</v>
      </c>
      <c r="Q113" s="82" t="s">
        <v>2718</v>
      </c>
      <c r="R113" s="82" t="s">
        <v>14896</v>
      </c>
      <c r="S113" s="126" t="s">
        <v>80</v>
      </c>
      <c r="T113" s="169">
        <v>40</v>
      </c>
      <c r="U113" s="127"/>
      <c r="V113" s="127" t="s">
        <v>66</v>
      </c>
      <c r="W113" s="127">
        <v>25</v>
      </c>
      <c r="X113" s="127" t="s">
        <v>104</v>
      </c>
      <c r="Y113" s="127"/>
      <c r="Z113" s="169">
        <v>60</v>
      </c>
      <c r="AA113" s="127"/>
      <c r="AB113" s="127">
        <v>124</v>
      </c>
      <c r="AC113" s="76" t="str">
        <f t="shared" si="8"/>
        <v>CL 40 SUR 25 B  60  124</v>
      </c>
      <c r="AD113" s="82" t="s">
        <v>2718</v>
      </c>
      <c r="AE113" s="82" t="s">
        <v>2718</v>
      </c>
      <c r="AF113" s="82" t="s">
        <v>2718</v>
      </c>
      <c r="AG113" s="82"/>
      <c r="AH113" s="82" t="s">
        <v>101</v>
      </c>
      <c r="AI113" s="82" t="s">
        <v>14460</v>
      </c>
      <c r="AJ113" s="96" t="s">
        <v>3937</v>
      </c>
      <c r="AK113" s="201">
        <f>VLOOKUP(AJ113,Hoja5!$H$1:$I$46,2,FALSE)</f>
        <v>6</v>
      </c>
      <c r="AL113" s="110">
        <v>46062</v>
      </c>
      <c r="AM113" s="110">
        <v>46069</v>
      </c>
      <c r="AN113" s="101">
        <f t="shared" si="9"/>
        <v>7</v>
      </c>
      <c r="AO113" s="110">
        <v>46077</v>
      </c>
      <c r="AP113" s="101" t="s">
        <v>15</v>
      </c>
      <c r="AQ113" s="101" t="s">
        <v>14463</v>
      </c>
      <c r="AR113" s="227"/>
      <c r="AS113" s="119"/>
      <c r="AT113" s="124" t="s">
        <v>14496</v>
      </c>
      <c r="AU113" s="276" t="s">
        <v>14482</v>
      </c>
      <c r="AV113" s="82" t="s">
        <v>14433</v>
      </c>
      <c r="AW113" s="102">
        <f ca="1">IF(OR(AND(TODAY()-AL113&lt;10,AV113="PQRS"),AND(TODAY()-AO113&lt;90,AV113="Persuasivo")),1,IF(AND(10&lt;=TODAY()-AL113,TODAY()-AL113&lt;15,AV113="PQRS"),2,IF(OR(AND(15&lt;=TODAY()-AL113,AV113="PQRS"),AND(90&lt;=TODAY()-AO113,AV113="Persuasivo")),3,"")))</f>
        <v>3</v>
      </c>
      <c r="AX113" s="96"/>
      <c r="AY113" s="239" t="str">
        <f ca="1">IF(AU113=BA113,AY113,AY113&amp;" → "&amp;TEXT(AZ113,"dd/mm/aaaa")&amp;".- "&amp;AU113)</f>
        <v>0 → 20/02/2026.- Juanita Aristizabal Chavarriaga → 02/03/2026.- Juan Carlos Sánchez Vargas → 02/03/2026.- Jenifer Zapata Castro</v>
      </c>
      <c r="AZ113" s="237">
        <f ca="1">IF(AU113=BA113,AZ113,NOW())</f>
        <v>46132.476798611111</v>
      </c>
      <c r="BA113" s="242" t="str">
        <f t="shared" ca="1" si="10"/>
        <v>Jenifer Zapata Castro</v>
      </c>
      <c r="BB113" s="245" t="str">
        <f ca="1">IF(AT113=BD113,BB113,BB113&amp;" → "&amp;TEXT(BC113,"dd/mm/aaaa")&amp;".- "&amp;AT113)</f>
        <v>0 → 02/03/2026.- Archivado</v>
      </c>
      <c r="BC113" s="247">
        <f t="shared" ca="1" si="11"/>
        <v>46183.384917939817</v>
      </c>
      <c r="BD113" s="246" t="str">
        <f t="shared" ca="1" si="12"/>
        <v>Archivado</v>
      </c>
    </row>
    <row r="114" spans="1:56" s="121" customFormat="1">
      <c r="A114" s="82" t="s">
        <v>14897</v>
      </c>
      <c r="B114" s="99">
        <v>2311</v>
      </c>
      <c r="C114" s="124" t="s">
        <v>3050</v>
      </c>
      <c r="D114" s="82"/>
      <c r="E114" s="82"/>
      <c r="F114" s="82"/>
      <c r="G114" s="82"/>
      <c r="H114" s="82"/>
      <c r="I114" s="82"/>
      <c r="J114" s="82"/>
      <c r="K114" s="82"/>
      <c r="L114" s="82"/>
      <c r="M114" s="82"/>
      <c r="N114" s="82" t="s">
        <v>2718</v>
      </c>
      <c r="O114" s="82" t="s">
        <v>2718</v>
      </c>
      <c r="P114" s="82" t="s">
        <v>2718</v>
      </c>
      <c r="Q114" s="82" t="s">
        <v>2718</v>
      </c>
      <c r="R114" s="82" t="s">
        <v>14898</v>
      </c>
      <c r="S114" s="126" t="s">
        <v>63</v>
      </c>
      <c r="T114" s="127">
        <v>27</v>
      </c>
      <c r="U114" s="127"/>
      <c r="V114" s="127"/>
      <c r="W114" s="127">
        <v>28</v>
      </c>
      <c r="X114" s="127"/>
      <c r="Y114" s="127" t="s">
        <v>66</v>
      </c>
      <c r="Z114" s="127">
        <v>23</v>
      </c>
      <c r="AA114" s="127"/>
      <c r="AB114" s="127"/>
      <c r="AC114" s="76" t="str">
        <f t="shared" si="8"/>
        <v xml:space="preserve">KR 27  28  SUR 23  </v>
      </c>
      <c r="AD114" s="82" t="s">
        <v>2718</v>
      </c>
      <c r="AE114" s="82" t="s">
        <v>2718</v>
      </c>
      <c r="AF114" s="82" t="s">
        <v>2718</v>
      </c>
      <c r="AG114" s="82"/>
      <c r="AH114" s="82" t="s">
        <v>94</v>
      </c>
      <c r="AI114" s="82" t="s">
        <v>14441</v>
      </c>
      <c r="AJ114" s="96" t="s">
        <v>99</v>
      </c>
      <c r="AK114" s="201">
        <f>VLOOKUP(AJ114,Hoja5!$H$1:$I$46,2,FALSE)</f>
        <v>4</v>
      </c>
      <c r="AL114" s="110">
        <v>46062</v>
      </c>
      <c r="AM114" s="110"/>
      <c r="AN114" s="101">
        <f t="shared" si="9"/>
        <v>-46062</v>
      </c>
      <c r="AO114" s="100"/>
      <c r="AP114" s="101"/>
      <c r="AQ114" s="101"/>
      <c r="AR114" s="227"/>
      <c r="AS114" s="119"/>
      <c r="AT114" s="124" t="s">
        <v>14499</v>
      </c>
      <c r="AU114" s="101" t="s">
        <v>14443</v>
      </c>
      <c r="AV114" s="82"/>
      <c r="AW114" s="102" t="str">
        <f ca="1">IF(OR(AND(TODAY()-AL114&lt;10,AV114="PQRS"),AND(TODAY()-AO114&lt;90,AV114="Persuasivo")),1,IF(AND(10&lt;=TODAY()-AL114,TODAY()-AL114&lt;15,AV114="PQRS"),2,IF(OR(AND(15&lt;=TODAY()-AL114,AV114="PQRS"),AND(90&lt;=TODAY()-AO114,AV114="Persuasivo")),3,"")))</f>
        <v/>
      </c>
      <c r="AX114" s="96"/>
      <c r="AY114" s="239" t="str">
        <f ca="1">IF(AU114=BA114,AY114,AY114&amp;" → "&amp;TEXT(AZ114,"dd/mm/aaaa")&amp;".- "&amp;AU114)</f>
        <v>0 → 20/02/2026.- Adriana Florez Buriticá → 07/04/2026.- Juanita Aristizabal Chavarriaga → 10/04/2026.- Adriana Florez Buriticá</v>
      </c>
      <c r="AZ114" s="237">
        <f ca="1">IF(AU114=BA114,AZ114,NOW())</f>
        <v>46149.135993634256</v>
      </c>
      <c r="BA114" s="242" t="str">
        <f t="shared" ca="1" si="10"/>
        <v>Adriana Florez Buriticá</v>
      </c>
      <c r="BB114" s="245" t="str">
        <f ca="1">IF(AT114=BD114,BB114,BB114&amp;" → "&amp;TEXT(BC114,"dd/mm/aaaa")&amp;".- "&amp;AT114)</f>
        <v>0 → 07/04/2026.- Remisión</v>
      </c>
      <c r="BC114" s="247">
        <f t="shared" ca="1" si="11"/>
        <v>46183.384917939817</v>
      </c>
      <c r="BD114" s="246" t="str">
        <f t="shared" ca="1" si="12"/>
        <v>Remisión</v>
      </c>
    </row>
    <row r="115" spans="1:56" s="121" customFormat="1">
      <c r="A115" s="82" t="s">
        <v>14899</v>
      </c>
      <c r="B115" s="99">
        <v>2311</v>
      </c>
      <c r="C115" s="124" t="s">
        <v>3050</v>
      </c>
      <c r="D115" s="82"/>
      <c r="E115" s="82"/>
      <c r="F115" s="82"/>
      <c r="G115" s="82"/>
      <c r="H115" s="82"/>
      <c r="I115" s="82"/>
      <c r="J115" s="82"/>
      <c r="K115" s="82"/>
      <c r="L115" s="82"/>
      <c r="M115" s="82"/>
      <c r="N115" s="82" t="s">
        <v>2718</v>
      </c>
      <c r="O115" s="82" t="s">
        <v>2718</v>
      </c>
      <c r="P115" s="82" t="s">
        <v>2718</v>
      </c>
      <c r="Q115" s="82" t="s">
        <v>2718</v>
      </c>
      <c r="R115" s="82" t="s">
        <v>14900</v>
      </c>
      <c r="S115" s="126" t="s">
        <v>80</v>
      </c>
      <c r="T115" s="127">
        <v>27</v>
      </c>
      <c r="U115" s="127"/>
      <c r="V115" s="127" t="s">
        <v>66</v>
      </c>
      <c r="W115" s="127">
        <v>27</v>
      </c>
      <c r="X115" s="127"/>
      <c r="Y115" s="127" t="s">
        <v>66</v>
      </c>
      <c r="Z115" s="127">
        <v>55</v>
      </c>
      <c r="AA115" s="127"/>
      <c r="AB115" s="127"/>
      <c r="AC115" s="76" t="str">
        <f t="shared" ref="AC115" si="19">CONCATENATE(S115," ",T115,U115," ",V115," ",W115," ",X115," ",Y115," ",Z115," ",AA115," ",AB115)</f>
        <v xml:space="preserve">CL 27 SUR 27  SUR 55  </v>
      </c>
      <c r="AD115" s="82" t="s">
        <v>2718</v>
      </c>
      <c r="AE115" s="82" t="s">
        <v>2718</v>
      </c>
      <c r="AF115" s="82" t="s">
        <v>2718</v>
      </c>
      <c r="AG115" s="82"/>
      <c r="AH115" s="82" t="s">
        <v>94</v>
      </c>
      <c r="AI115" s="82" t="s">
        <v>14441</v>
      </c>
      <c r="AJ115" s="96" t="s">
        <v>99</v>
      </c>
      <c r="AK115" s="201">
        <f>VLOOKUP(AJ115,Hoja5!$H$1:$I$46,2,FALSE)</f>
        <v>4</v>
      </c>
      <c r="AL115" s="110">
        <v>46062</v>
      </c>
      <c r="AM115" s="110"/>
      <c r="AN115" s="101">
        <f t="shared" si="9"/>
        <v>-46062</v>
      </c>
      <c r="AO115" s="100"/>
      <c r="AP115" s="101"/>
      <c r="AQ115" s="101"/>
      <c r="AR115" s="227"/>
      <c r="AS115" s="119"/>
      <c r="AT115" s="124" t="s">
        <v>14499</v>
      </c>
      <c r="AU115" s="101" t="s">
        <v>14443</v>
      </c>
      <c r="AV115" s="82"/>
      <c r="AW115" s="102" t="str">
        <f ca="1">IF(OR(AND(TODAY()-AL115&lt;10,AV115="PQRS"),AND(TODAY()-AO115&lt;90,AV115="Persuasivo")),1,IF(AND(10&lt;=TODAY()-AL115,TODAY()-AL115&lt;15,AV115="PQRS"),2,IF(OR(AND(15&lt;=TODAY()-AL115,AV115="PQRS"),AND(90&lt;=TODAY()-AO115,AV115="Persuasivo")),3,"")))</f>
        <v/>
      </c>
      <c r="AX115" s="96"/>
      <c r="AY115" s="239" t="str">
        <f ca="1">IF(AU115=BA115,AY115,AY115&amp;" → "&amp;TEXT(AZ115,"dd/mm/aaaa")&amp;".- "&amp;AU115)</f>
        <v>0 → 20/02/2026.- Adriana Florez Buriticá → 07/04/2026.- Juanita Aristizabal Chavarriaga → 10/04/2026.- Adriana Florez Buriticá</v>
      </c>
      <c r="AZ115" s="237">
        <f ca="1">IF(AU115=BA115,AZ115,NOW())</f>
        <v>46149.136034490744</v>
      </c>
      <c r="BA115" s="242" t="str">
        <f t="shared" ca="1" si="10"/>
        <v>Adriana Florez Buriticá</v>
      </c>
      <c r="BB115" s="245" t="str">
        <f ca="1">IF(AT115=BD115,BB115,BB115&amp;" → "&amp;TEXT(BC115,"dd/mm/aaaa")&amp;".- "&amp;AT115)</f>
        <v>0 → 07/04/2026.- Remisión</v>
      </c>
      <c r="BC115" s="247">
        <f t="shared" ca="1" si="11"/>
        <v>46183.384917939817</v>
      </c>
      <c r="BD115" s="246" t="str">
        <f t="shared" ca="1" si="12"/>
        <v>Remisión</v>
      </c>
    </row>
    <row r="116" spans="1:56" s="121" customFormat="1">
      <c r="A116" s="82" t="s">
        <v>14901</v>
      </c>
      <c r="B116" s="99">
        <v>8243</v>
      </c>
      <c r="C116" s="105" t="s">
        <v>14902</v>
      </c>
      <c r="D116" s="82" t="s">
        <v>63</v>
      </c>
      <c r="E116" s="82">
        <v>46</v>
      </c>
      <c r="F116" s="82"/>
      <c r="G116" s="82"/>
      <c r="H116" s="82">
        <v>19</v>
      </c>
      <c r="I116" s="82"/>
      <c r="J116" s="82" t="s">
        <v>66</v>
      </c>
      <c r="K116" s="82">
        <v>37</v>
      </c>
      <c r="L116" s="82"/>
      <c r="M116" s="82"/>
      <c r="N116" s="76" t="str">
        <f t="shared" ref="N116:N145" si="20">CONCATENATE(D116," ",E116," ",F116," ",G116," ",H116," ",I116, " ",J116, " ",K116," ",L116," ",M116)</f>
        <v xml:space="preserve">KR 46   19  SUR 37  </v>
      </c>
      <c r="O116" s="133">
        <v>8032864</v>
      </c>
      <c r="P116" s="82"/>
      <c r="Q116" s="82"/>
      <c r="R116" s="82"/>
      <c r="S116" s="126"/>
      <c r="T116" s="127"/>
      <c r="U116" s="127"/>
      <c r="V116" s="127"/>
      <c r="W116" s="127"/>
      <c r="X116" s="127"/>
      <c r="Y116" s="127"/>
      <c r="Z116" s="127"/>
      <c r="AA116" s="127"/>
      <c r="AB116" s="127"/>
      <c r="AC116" s="76" t="str">
        <f t="shared" si="8"/>
        <v xml:space="preserve">        </v>
      </c>
      <c r="AD116" s="82"/>
      <c r="AE116" s="82"/>
      <c r="AF116" s="82"/>
      <c r="AG116" s="82"/>
      <c r="AH116" s="82" t="s">
        <v>3591</v>
      </c>
      <c r="AI116" s="82" t="s">
        <v>14504</v>
      </c>
      <c r="AJ116" s="96" t="s">
        <v>243</v>
      </c>
      <c r="AK116" s="201">
        <f>VLOOKUP(AJ116,Hoja5!$H$1:$I$46,2,FALSE)</f>
        <v>2</v>
      </c>
      <c r="AL116" s="110">
        <v>46064</v>
      </c>
      <c r="AM116" s="110">
        <v>46064</v>
      </c>
      <c r="AN116" s="101">
        <f t="shared" si="9"/>
        <v>0</v>
      </c>
      <c r="AO116" s="100">
        <v>46064</v>
      </c>
      <c r="AP116" s="101" t="s">
        <v>15</v>
      </c>
      <c r="AQ116" s="101" t="s">
        <v>14463</v>
      </c>
      <c r="AR116" s="227"/>
      <c r="AS116" s="119"/>
      <c r="AT116" s="124" t="s">
        <v>14496</v>
      </c>
      <c r="AU116" s="276" t="s">
        <v>14482</v>
      </c>
      <c r="AV116" s="82"/>
      <c r="AW116" s="102" t="str">
        <f ca="1">IF(OR(AND(TODAY()-AL116&lt;10,AV116="PQRS"),AND(TODAY()-AO116&lt;90,AV116="Persuasivo")),1,IF(AND(10&lt;=TODAY()-AL116,TODAY()-AL116&lt;15,AV116="PQRS"),2,IF(OR(AND(15&lt;=TODAY()-AL116,AV116="PQRS"),AND(90&lt;=TODAY()-AO116,AV116="Persuasivo")),3,"")))</f>
        <v/>
      </c>
      <c r="AX116" s="96" t="s">
        <v>14903</v>
      </c>
      <c r="AY116" s="239" t="str">
        <f ca="1">IF(AU116=BA116,AY116,AY116&amp;" → "&amp;TEXT(AZ116,"dd/mm/aaaa")&amp;".- "&amp;AU116)</f>
        <v>0 → 20/02/2026.- Jenifer Zapata Castro</v>
      </c>
      <c r="AZ116" s="237">
        <f ca="1">IF(AU116=BA116,AZ116,NOW())</f>
        <v>46132.476798611111</v>
      </c>
      <c r="BA116" s="242" t="str">
        <f t="shared" ca="1" si="10"/>
        <v>Jenifer Zapata Castro</v>
      </c>
      <c r="BB116" s="245">
        <f ca="1">IF(AT116=BD116,BB116,BB116&amp;" → "&amp;TEXT(BC116,"dd/mm/aaaa")&amp;".- "&amp;AT116)</f>
        <v>0</v>
      </c>
      <c r="BC116" s="247">
        <f t="shared" ca="1" si="11"/>
        <v>46183.384917939817</v>
      </c>
      <c r="BD116" s="246" t="str">
        <f t="shared" ca="1" si="12"/>
        <v>Archivado</v>
      </c>
    </row>
    <row r="117" spans="1:56" s="121" customFormat="1">
      <c r="A117" s="82" t="s">
        <v>14904</v>
      </c>
      <c r="B117" s="99">
        <v>8244</v>
      </c>
      <c r="C117" s="124" t="s">
        <v>14905</v>
      </c>
      <c r="D117" s="82" t="s">
        <v>63</v>
      </c>
      <c r="E117" s="82">
        <v>29</v>
      </c>
      <c r="F117" s="82" t="s">
        <v>83</v>
      </c>
      <c r="G117" s="82"/>
      <c r="H117" s="82">
        <v>39</v>
      </c>
      <c r="I117" s="82"/>
      <c r="J117" s="82" t="s">
        <v>66</v>
      </c>
      <c r="K117" s="82">
        <v>34</v>
      </c>
      <c r="L117" s="82"/>
      <c r="M117" s="82" t="s">
        <v>14906</v>
      </c>
      <c r="N117" s="76" t="str">
        <f t="shared" si="20"/>
        <v>KR 29 A  39  SUR 34  Apto 605</v>
      </c>
      <c r="O117" s="82">
        <v>72151149</v>
      </c>
      <c r="P117" s="82" t="s">
        <v>14907</v>
      </c>
      <c r="Q117" s="174" t="s">
        <v>14908</v>
      </c>
      <c r="R117" s="82"/>
      <c r="S117" s="126"/>
      <c r="T117" s="127"/>
      <c r="U117" s="127"/>
      <c r="V117" s="127"/>
      <c r="W117" s="127"/>
      <c r="X117" s="127"/>
      <c r="Y117" s="127"/>
      <c r="Z117" s="127"/>
      <c r="AA117" s="127"/>
      <c r="AB117" s="127"/>
      <c r="AC117" s="76" t="str">
        <f t="shared" si="8"/>
        <v xml:space="preserve">        </v>
      </c>
      <c r="AD117" s="82"/>
      <c r="AE117" s="82"/>
      <c r="AF117" s="82"/>
      <c r="AG117" s="82"/>
      <c r="AH117" s="82" t="s">
        <v>3591</v>
      </c>
      <c r="AI117" s="82" t="s">
        <v>14504</v>
      </c>
      <c r="AJ117" s="96" t="s">
        <v>3937</v>
      </c>
      <c r="AK117" s="201">
        <f>VLOOKUP(AJ117,Hoja5!$H$1:$I$46,2,FALSE)</f>
        <v>6</v>
      </c>
      <c r="AL117" s="110">
        <v>46064</v>
      </c>
      <c r="AM117" s="92">
        <v>46066</v>
      </c>
      <c r="AN117" s="101">
        <f t="shared" si="9"/>
        <v>2</v>
      </c>
      <c r="AO117" s="100">
        <v>46066</v>
      </c>
      <c r="AP117" s="101" t="s">
        <v>15</v>
      </c>
      <c r="AQ117" s="101" t="s">
        <v>14463</v>
      </c>
      <c r="AR117" s="227"/>
      <c r="AS117" s="119"/>
      <c r="AT117" s="124" t="s">
        <v>14496</v>
      </c>
      <c r="AU117" s="276" t="s">
        <v>14482</v>
      </c>
      <c r="AV117" s="82"/>
      <c r="AW117" s="102" t="str">
        <f ca="1">IF(OR(AND(TODAY()-AL117&lt;10,AV117="PQRS"),AND(TODAY()-AO117&lt;90,AV117="Persuasivo")),1,IF(AND(10&lt;=TODAY()-AL117,TODAY()-AL117&lt;15,AV117="PQRS"),2,IF(OR(AND(15&lt;=TODAY()-AL117,AV117="PQRS"),AND(90&lt;=TODAY()-AO117,AV117="Persuasivo")),3,"")))</f>
        <v/>
      </c>
      <c r="AX117" s="96" t="s">
        <v>14903</v>
      </c>
      <c r="AY117" s="239" t="str">
        <f ca="1">IF(AU117=BA117,AY117,AY117&amp;" → "&amp;TEXT(AZ117,"dd/mm/aaaa")&amp;".- "&amp;AU117)</f>
        <v>0 → 20/02/2026.- Jenifer Zapata Castro</v>
      </c>
      <c r="AZ117" s="237">
        <f ca="1">IF(AU117=BA117,AZ117,NOW())</f>
        <v>46132.476798611111</v>
      </c>
      <c r="BA117" s="242" t="str">
        <f t="shared" ca="1" si="10"/>
        <v>Jenifer Zapata Castro</v>
      </c>
      <c r="BB117" s="245">
        <f ca="1">IF(AT117=BD117,BB117,BB117&amp;" → "&amp;TEXT(BC117,"dd/mm/aaaa")&amp;".- "&amp;AT117)</f>
        <v>0</v>
      </c>
      <c r="BC117" s="247">
        <f t="shared" ca="1" si="11"/>
        <v>46183.384917939817</v>
      </c>
      <c r="BD117" s="246" t="str">
        <f t="shared" ca="1" si="12"/>
        <v>Archivado</v>
      </c>
    </row>
    <row r="118" spans="1:56" ht="20.25" customHeight="1">
      <c r="A118" s="82" t="s">
        <v>14909</v>
      </c>
      <c r="B118" s="99">
        <v>8245</v>
      </c>
      <c r="C118" s="124" t="s">
        <v>14910</v>
      </c>
      <c r="D118" s="82" t="s">
        <v>63</v>
      </c>
      <c r="E118" s="82">
        <v>47</v>
      </c>
      <c r="F118" s="82" t="s">
        <v>83</v>
      </c>
      <c r="G118" s="82"/>
      <c r="H118" s="82">
        <v>39</v>
      </c>
      <c r="I118" s="82"/>
      <c r="J118" s="82" t="s">
        <v>66</v>
      </c>
      <c r="K118" s="82">
        <v>4</v>
      </c>
      <c r="L118" s="82"/>
      <c r="M118" s="82"/>
      <c r="N118" s="76" t="str">
        <f t="shared" si="20"/>
        <v xml:space="preserve">KR 47 A  39  SUR 4  </v>
      </c>
      <c r="O118" s="82">
        <v>70978412</v>
      </c>
      <c r="P118" s="94">
        <v>3104195431</v>
      </c>
      <c r="Q118" s="229" t="s">
        <v>14911</v>
      </c>
      <c r="R118" s="82"/>
      <c r="S118" s="126"/>
      <c r="T118" s="127"/>
      <c r="U118" s="127"/>
      <c r="V118" s="127"/>
      <c r="W118" s="127"/>
      <c r="X118" s="127"/>
      <c r="Y118" s="127"/>
      <c r="Z118" s="127"/>
      <c r="AA118" s="127"/>
      <c r="AB118" s="127"/>
      <c r="AC118" s="76" t="str">
        <f t="shared" si="8"/>
        <v xml:space="preserve">        </v>
      </c>
      <c r="AD118" s="82"/>
      <c r="AE118" s="82"/>
      <c r="AF118" s="82"/>
      <c r="AG118" s="82"/>
      <c r="AH118" s="82" t="s">
        <v>3591</v>
      </c>
      <c r="AI118" s="82" t="s">
        <v>14504</v>
      </c>
      <c r="AJ118" s="96" t="s">
        <v>3530</v>
      </c>
      <c r="AK118" s="201">
        <f>VLOOKUP(AJ118,Hoja5!$H$1:$I$46,2,FALSE)</f>
        <v>8</v>
      </c>
      <c r="AL118" s="110">
        <v>46064</v>
      </c>
      <c r="AM118" s="92">
        <v>46066</v>
      </c>
      <c r="AN118" s="101">
        <f t="shared" ref="AN118" si="21">+AM118-AL118</f>
        <v>2</v>
      </c>
      <c r="AO118" s="100">
        <v>46066</v>
      </c>
      <c r="AP118" s="101" t="s">
        <v>15</v>
      </c>
      <c r="AQ118" s="101" t="s">
        <v>14463</v>
      </c>
      <c r="AR118" s="227"/>
      <c r="AS118" s="119"/>
      <c r="AT118" s="124" t="s">
        <v>14496</v>
      </c>
      <c r="AU118" s="276" t="s">
        <v>14482</v>
      </c>
      <c r="AV118" s="82"/>
      <c r="AW118" s="102" t="str">
        <f ca="1">IF(OR(AND(TODAY()-AL118&lt;10,AV118="PQRS"),AND(TODAY()-AO118&lt;90,AV118="Persuasivo")),1,IF(AND(10&lt;=TODAY()-AL118,TODAY()-AL118&lt;15,AV118="PQRS"),2,IF(OR(AND(15&lt;=TODAY()-AL118,AV118="PQRS"),AND(90&lt;=TODAY()-AO118,AV118="Persuasivo")),3,"")))</f>
        <v/>
      </c>
      <c r="AX118" s="96" t="s">
        <v>14903</v>
      </c>
      <c r="AY118" s="239" t="str">
        <f ca="1">IF(AU118=BA118,AY118,AY118&amp;" → "&amp;TEXT(AZ118,"dd/mm/aaaa")&amp;".- "&amp;AU118)</f>
        <v>0 → 20/02/2026.- Jenifer Zapata Castro</v>
      </c>
      <c r="AZ118" s="237">
        <f ca="1">IF(AU118=BA118,AZ118,NOW())</f>
        <v>46132.476798611111</v>
      </c>
      <c r="BA118" s="242" t="str">
        <f t="shared" ca="1" si="10"/>
        <v>Jenifer Zapata Castro</v>
      </c>
      <c r="BB118" s="245">
        <f ca="1">IF(AT118=BD118,BB118,BB118&amp;" → "&amp;TEXT(BC118,"dd/mm/aaaa")&amp;".- "&amp;AT118)</f>
        <v>0</v>
      </c>
      <c r="BC118" s="247">
        <f t="shared" ca="1" si="11"/>
        <v>46183.384917939817</v>
      </c>
      <c r="BD118" s="246" t="str">
        <f t="shared" ca="1" si="12"/>
        <v>Archivado</v>
      </c>
    </row>
    <row r="119" spans="1:56">
      <c r="A119" s="82" t="s">
        <v>14912</v>
      </c>
      <c r="B119" s="99">
        <v>8366</v>
      </c>
      <c r="C119" s="124" t="s">
        <v>273</v>
      </c>
      <c r="D119" s="82"/>
      <c r="E119" s="82"/>
      <c r="F119" s="82"/>
      <c r="G119" s="82"/>
      <c r="H119" s="82"/>
      <c r="I119" s="82"/>
      <c r="J119" s="82"/>
      <c r="K119" s="82"/>
      <c r="L119" s="82"/>
      <c r="M119" s="82"/>
      <c r="N119" s="76" t="str">
        <f t="shared" si="20"/>
        <v xml:space="preserve">         </v>
      </c>
      <c r="O119" s="82"/>
      <c r="P119" s="82"/>
      <c r="Q119" s="82"/>
      <c r="R119" s="82" t="s">
        <v>7599</v>
      </c>
      <c r="S119" s="126" t="s">
        <v>80</v>
      </c>
      <c r="T119" s="127">
        <v>37</v>
      </c>
      <c r="U119" s="127" t="s">
        <v>104</v>
      </c>
      <c r="V119" s="127" t="s">
        <v>66</v>
      </c>
      <c r="W119" s="127">
        <v>27</v>
      </c>
      <c r="X119" s="127" t="s">
        <v>170</v>
      </c>
      <c r="Y119" s="127"/>
      <c r="Z119" s="127">
        <v>56</v>
      </c>
      <c r="AA119" s="127"/>
      <c r="AB119" s="127" t="s">
        <v>14913</v>
      </c>
      <c r="AC119" s="76" t="str">
        <f t="shared" si="8"/>
        <v>CL 37B SUR 27 D  56  Int 115 Ramal 3</v>
      </c>
      <c r="AD119" s="82"/>
      <c r="AE119" s="82"/>
      <c r="AF119" s="82"/>
      <c r="AG119" s="82"/>
      <c r="AH119" s="82" t="s">
        <v>94</v>
      </c>
      <c r="AI119" s="82" t="s">
        <v>14481</v>
      </c>
      <c r="AJ119" s="96" t="s">
        <v>276</v>
      </c>
      <c r="AK119" s="201">
        <f>VLOOKUP(AJ119,Hoja5!$H$1:$I$46,2,FALSE)</f>
        <v>5</v>
      </c>
      <c r="AL119" s="110">
        <v>46064</v>
      </c>
      <c r="AM119" s="92">
        <v>46064</v>
      </c>
      <c r="AN119" s="101">
        <f t="shared" si="9"/>
        <v>0</v>
      </c>
      <c r="AO119" s="100">
        <v>46064</v>
      </c>
      <c r="AP119" s="101" t="s">
        <v>202</v>
      </c>
      <c r="AQ119" s="101" t="s">
        <v>14450</v>
      </c>
      <c r="AR119" s="227"/>
      <c r="AS119" s="119"/>
      <c r="AT119" s="124" t="s">
        <v>14445</v>
      </c>
      <c r="AU119" s="94" t="s">
        <v>14450</v>
      </c>
      <c r="AV119" s="82"/>
      <c r="AW119" s="102" t="str">
        <f ca="1">IF(OR(AND(TODAY()-AL119&lt;10,AV119="PQRS"),AND(TODAY()-AO119&lt;90,AV119="Persuasivo")),1,IF(AND(10&lt;=TODAY()-AL119,TODAY()-AL119&lt;15,AV119="PQRS"),2,IF(OR(AND(15&lt;=TODAY()-AL119,AV119="PQRS"),AND(90&lt;=TODAY()-AO119,AV119="Persuasivo")),3,"")))</f>
        <v/>
      </c>
      <c r="AX119" s="96"/>
      <c r="AY119" s="239">
        <f ca="1">IF(AU119=BA119,AY119,AY119&amp;" → "&amp;TEXT(AZ119,"dd/mm/aaaa")&amp;".- "&amp;AU119)</f>
        <v>0</v>
      </c>
      <c r="AZ119" s="237">
        <f ca="1">IF(AU119=BA119,AZ119,NOW())</f>
        <v>46073.527020601854</v>
      </c>
      <c r="BA119" s="242" t="str">
        <f t="shared" ca="1" si="10"/>
        <v>Olver Puerta Garcia</v>
      </c>
      <c r="BB119" s="245">
        <f ca="1">IF(AT119=BD119,BB119,BB119&amp;" → "&amp;TEXT(BC119,"dd/mm/aaaa")&amp;".- "&amp;AT119)</f>
        <v>0</v>
      </c>
      <c r="BC119" s="247">
        <f t="shared" ca="1" si="11"/>
        <v>46183.384917939817</v>
      </c>
      <c r="BD119" s="246" t="str">
        <f t="shared" ca="1" si="12"/>
        <v>Informe técnico</v>
      </c>
    </row>
    <row r="120" spans="1:56" s="121" customFormat="1">
      <c r="A120" s="82" t="s">
        <v>14914</v>
      </c>
      <c r="B120" s="99">
        <v>7991</v>
      </c>
      <c r="C120" s="124" t="s">
        <v>14915</v>
      </c>
      <c r="D120" s="82" t="s">
        <v>80</v>
      </c>
      <c r="E120" s="82">
        <v>39</v>
      </c>
      <c r="F120" s="82" t="s">
        <v>104</v>
      </c>
      <c r="G120" s="82" t="s">
        <v>66</v>
      </c>
      <c r="H120" s="82">
        <v>37</v>
      </c>
      <c r="I120" s="82"/>
      <c r="J120" s="82"/>
      <c r="K120" s="82">
        <v>44</v>
      </c>
      <c r="L120" s="82"/>
      <c r="M120" s="82"/>
      <c r="N120" s="76" t="str">
        <f t="shared" si="20"/>
        <v xml:space="preserve">CL 39 B SUR 37   44  </v>
      </c>
      <c r="O120" s="82">
        <v>32336411</v>
      </c>
      <c r="P120" s="82">
        <v>3053285788</v>
      </c>
      <c r="Q120" s="82"/>
      <c r="R120" s="82" t="s">
        <v>14916</v>
      </c>
      <c r="S120" s="82" t="s">
        <v>80</v>
      </c>
      <c r="T120" s="82">
        <v>39</v>
      </c>
      <c r="U120" s="82" t="s">
        <v>104</v>
      </c>
      <c r="V120" s="82" t="s">
        <v>66</v>
      </c>
      <c r="W120" s="82">
        <v>37</v>
      </c>
      <c r="X120" s="82"/>
      <c r="Y120" s="82"/>
      <c r="Z120" s="82">
        <v>39</v>
      </c>
      <c r="AA120" s="82"/>
      <c r="AB120" s="82"/>
      <c r="AC120" s="76" t="str">
        <f t="shared" ref="AC120" si="22">CONCATENATE(S120," ",T120," ",U120," ",V120," ",W120," ",X120, " ",Y120, " ",Z120," ",AA120," ",AB120)</f>
        <v xml:space="preserve">CL 39 B SUR 37   39  </v>
      </c>
      <c r="AD120" s="82"/>
      <c r="AE120" s="82">
        <v>3103876102</v>
      </c>
      <c r="AF120" s="82"/>
      <c r="AG120" s="82"/>
      <c r="AH120" s="82" t="s">
        <v>94</v>
      </c>
      <c r="AI120" s="82" t="s">
        <v>14444</v>
      </c>
      <c r="AJ120" s="96" t="s">
        <v>211</v>
      </c>
      <c r="AK120" s="201">
        <f>VLOOKUP(AJ120,Hoja5!$H$1:$I$46,2,FALSE)</f>
        <v>9</v>
      </c>
      <c r="AL120" s="110">
        <v>46063</v>
      </c>
      <c r="AM120" s="92">
        <v>46065</v>
      </c>
      <c r="AN120" s="101">
        <f t="shared" si="9"/>
        <v>2</v>
      </c>
      <c r="AO120" s="100">
        <v>46074</v>
      </c>
      <c r="AP120" s="101" t="s">
        <v>15</v>
      </c>
      <c r="AQ120" s="101" t="s">
        <v>14463</v>
      </c>
      <c r="AR120" s="227"/>
      <c r="AS120" s="119"/>
      <c r="AT120" s="124" t="s">
        <v>14496</v>
      </c>
      <c r="AU120" s="276" t="s">
        <v>14482</v>
      </c>
      <c r="AV120" s="82"/>
      <c r="AW120" s="102" t="str">
        <f ca="1">IF(OR(AND(TODAY()-AL120&lt;10,AV120="PQRS"),AND(TODAY()-AO120&lt;90,AV120="Persuasivo")),1,IF(AND(10&lt;=TODAY()-AL120,TODAY()-AL120&lt;15,AV120="PQRS"),2,IF(OR(AND(15&lt;=TODAY()-AL120,AV120="PQRS"),AND(90&lt;=TODAY()-AO120,AV120="Persuasivo")),3,"")))</f>
        <v/>
      </c>
      <c r="AX120" s="96"/>
      <c r="AY120" s="239" t="str">
        <f ca="1">IF(AU120=BA120,AY120,AY120&amp;" → "&amp;TEXT(AZ120,"dd/mm/aaaa")&amp;".- "&amp;AU120)</f>
        <v>0 → 20/02/2026.- Juan Carlos Sánchez Vargas → 25/02/2026.- Jenifer Zapata Castro</v>
      </c>
      <c r="AZ120" s="237">
        <f ca="1">IF(AU120=BA120,AZ120,NOW())</f>
        <v>46132.476798611111</v>
      </c>
      <c r="BA120" s="242" t="str">
        <f t="shared" ca="1" si="10"/>
        <v>Jenifer Zapata Castro</v>
      </c>
      <c r="BB120" s="245" t="str">
        <f ca="1">IF(AT120=BD120,BB120,BB120&amp;" → "&amp;TEXT(BC120,"dd/mm/aaaa")&amp;".- "&amp;AT120)</f>
        <v>0 → 25/02/2026.- Auto de archivo → 02/03/2026.- Archivado</v>
      </c>
      <c r="BC120" s="247">
        <f t="shared" ca="1" si="11"/>
        <v>46183.384917939817</v>
      </c>
      <c r="BD120" s="246" t="str">
        <f t="shared" ca="1" si="12"/>
        <v>Archivado</v>
      </c>
    </row>
    <row r="121" spans="1:56" s="121" customFormat="1">
      <c r="A121" s="82" t="s">
        <v>14917</v>
      </c>
      <c r="B121" s="99">
        <v>1926</v>
      </c>
      <c r="C121" s="124" t="s">
        <v>273</v>
      </c>
      <c r="D121" s="82"/>
      <c r="E121" s="82"/>
      <c r="F121" s="82"/>
      <c r="G121" s="82"/>
      <c r="H121" s="82"/>
      <c r="I121" s="82"/>
      <c r="J121" s="82"/>
      <c r="K121" s="82"/>
      <c r="L121" s="82"/>
      <c r="M121" s="82"/>
      <c r="N121" s="76" t="str">
        <f t="shared" si="20"/>
        <v xml:space="preserve">         </v>
      </c>
      <c r="O121" s="82"/>
      <c r="P121" s="82"/>
      <c r="Q121" s="82"/>
      <c r="R121" s="82" t="s">
        <v>14918</v>
      </c>
      <c r="S121" s="126" t="s">
        <v>63</v>
      </c>
      <c r="T121" s="169">
        <v>39</v>
      </c>
      <c r="U121" s="127"/>
      <c r="V121" s="127"/>
      <c r="W121" s="127">
        <v>46</v>
      </c>
      <c r="X121" s="127" t="s">
        <v>72</v>
      </c>
      <c r="Y121" s="127" t="s">
        <v>66</v>
      </c>
      <c r="Z121" s="127">
        <v>4</v>
      </c>
      <c r="AA121" s="127"/>
      <c r="AB121" s="127"/>
      <c r="AC121" s="76" t="str">
        <f t="shared" si="8"/>
        <v xml:space="preserve">KR 39  46 F SUR 4  </v>
      </c>
      <c r="AD121" s="82"/>
      <c r="AE121" s="82"/>
      <c r="AF121" s="82"/>
      <c r="AG121" s="82"/>
      <c r="AH121" s="82" t="s">
        <v>3591</v>
      </c>
      <c r="AI121" s="82" t="s">
        <v>14438</v>
      </c>
      <c r="AJ121" s="96" t="s">
        <v>3626</v>
      </c>
      <c r="AK121" s="201">
        <f>VLOOKUP(AJ121,Hoja5!$H$1:$I$46,2,FALSE)</f>
        <v>7</v>
      </c>
      <c r="AL121" s="110">
        <v>46038</v>
      </c>
      <c r="AM121" s="100">
        <v>46045</v>
      </c>
      <c r="AN121" s="101">
        <f t="shared" si="9"/>
        <v>7</v>
      </c>
      <c r="AO121" s="100">
        <v>46064</v>
      </c>
      <c r="AP121" s="101" t="s">
        <v>15</v>
      </c>
      <c r="AQ121" s="101" t="s">
        <v>14463</v>
      </c>
      <c r="AR121" s="227"/>
      <c r="AS121" s="119"/>
      <c r="AT121" s="124" t="s">
        <v>14496</v>
      </c>
      <c r="AU121" s="276" t="s">
        <v>14482</v>
      </c>
      <c r="AV121" s="82"/>
      <c r="AW121" s="102" t="str">
        <f ca="1">IF(OR(AND(TODAY()-AL121&lt;10,AV121="PQRS"),AND(TODAY()-AO121&lt;90,AV121="Persuasivo")),1,IF(AND(10&lt;=TODAY()-AL121,TODAY()-AL121&lt;15,AV121="PQRS"),2,IF(OR(AND(15&lt;=TODAY()-AL121,AV121="PQRS"),AND(90&lt;=TODAY()-AO121,AV121="Persuasivo")),3,"")))</f>
        <v/>
      </c>
      <c r="AX121" s="96"/>
      <c r="AY121" s="239" t="str">
        <f ca="1">IF(AU121=BA121,AY121,AY121&amp;" → "&amp;TEXT(AZ121,"dd/mm/aaaa")&amp;".- "&amp;AU121)</f>
        <v>0 → 20/02/2026.- Jenifer Zapata Castro</v>
      </c>
      <c r="AZ121" s="237">
        <f ca="1">IF(AU121=BA121,AZ121,NOW())</f>
        <v>46132.476798611111</v>
      </c>
      <c r="BA121" s="242" t="str">
        <f t="shared" ca="1" si="10"/>
        <v>Jenifer Zapata Castro</v>
      </c>
      <c r="BB121" s="245">
        <f ca="1">IF(AT121=BD121,BB121,BB121&amp;" → "&amp;TEXT(BC121,"dd/mm/aaaa")&amp;".- "&amp;AT121)</f>
        <v>0</v>
      </c>
      <c r="BC121" s="247">
        <f t="shared" ca="1" si="11"/>
        <v>46183.384917939817</v>
      </c>
      <c r="BD121" s="246" t="str">
        <f t="shared" ca="1" si="12"/>
        <v>Archivado</v>
      </c>
    </row>
    <row r="122" spans="1:56">
      <c r="A122" s="82" t="s">
        <v>14919</v>
      </c>
      <c r="B122" s="99">
        <v>7822</v>
      </c>
      <c r="C122" s="105" t="s">
        <v>231</v>
      </c>
      <c r="D122" s="82"/>
      <c r="E122" s="82"/>
      <c r="F122" s="82"/>
      <c r="G122" s="82"/>
      <c r="H122" s="82"/>
      <c r="I122" s="82"/>
      <c r="J122" s="82"/>
      <c r="K122" s="82"/>
      <c r="L122" s="82"/>
      <c r="M122" s="82"/>
      <c r="N122" s="76" t="str">
        <f t="shared" si="20"/>
        <v xml:space="preserve">         </v>
      </c>
      <c r="O122" s="82"/>
      <c r="P122" s="82"/>
      <c r="Q122" s="82"/>
      <c r="R122" s="82" t="s">
        <v>14920</v>
      </c>
      <c r="S122" s="126"/>
      <c r="T122" s="127" t="s">
        <v>14921</v>
      </c>
      <c r="U122" s="127"/>
      <c r="V122" s="127"/>
      <c r="W122" s="127"/>
      <c r="X122" s="127"/>
      <c r="Y122" s="127"/>
      <c r="Z122" s="127"/>
      <c r="AA122" s="127"/>
      <c r="AB122" s="127"/>
      <c r="AC122" s="76" t="str">
        <f t="shared" si="8"/>
        <v xml:space="preserve"> Frente unidad PUebla       </v>
      </c>
      <c r="AD122" s="82"/>
      <c r="AE122" s="82"/>
      <c r="AF122" s="82"/>
      <c r="AG122" s="82"/>
      <c r="AH122" s="82" t="s">
        <v>101</v>
      </c>
      <c r="AI122" s="82" t="s">
        <v>14491</v>
      </c>
      <c r="AJ122" s="96" t="s">
        <v>99</v>
      </c>
      <c r="AK122" s="201">
        <f>VLOOKUP(AJ122,Hoja5!$H$1:$I$46,2,FALSE)</f>
        <v>4</v>
      </c>
      <c r="AL122" s="110">
        <v>46063</v>
      </c>
      <c r="AM122" s="92">
        <v>46063</v>
      </c>
      <c r="AN122" s="101">
        <f t="shared" si="9"/>
        <v>0</v>
      </c>
      <c r="AO122" s="271">
        <v>46071</v>
      </c>
      <c r="AP122" s="101" t="s">
        <v>15</v>
      </c>
      <c r="AQ122" s="101" t="s">
        <v>14463</v>
      </c>
      <c r="AR122" s="280">
        <v>895</v>
      </c>
      <c r="AS122" s="268"/>
      <c r="AT122" s="286" t="s">
        <v>14496</v>
      </c>
      <c r="AU122" s="276" t="s">
        <v>14482</v>
      </c>
      <c r="AV122" s="82"/>
      <c r="AW122" s="102" t="str">
        <f ca="1">IF(OR(AND(TODAY()-AL122&lt;10,AV122="PQRS"),AND(TODAY()-AO122&lt;90,AV122="Persuasivo")),1,IF(AND(10&lt;=TODAY()-AL122,TODAY()-AL122&lt;15,AV122="PQRS"),2,IF(OR(AND(15&lt;=TODAY()-AL122,AV122="PQRS"),AND(90&lt;=TODAY()-AO122,AV122="Persuasivo")),3,"")))</f>
        <v/>
      </c>
      <c r="AX122" s="96"/>
      <c r="AY122" s="239" t="str">
        <f ca="1">IF(AU122=BA122,AY122,AY122&amp;" → "&amp;TEXT(AZ122,"dd/mm/aaaa")&amp;".- "&amp;AU122)</f>
        <v>0 → 20/02/2026.- Juan Carlos Sánchez Vargas → 25/02/2026.- Jenifer Zapata Castro</v>
      </c>
      <c r="AZ122" s="237">
        <f ca="1">IF(AU122=BA122,AZ122,NOW())</f>
        <v>46132.476798611111</v>
      </c>
      <c r="BA122" s="242" t="str">
        <f t="shared" ca="1" si="10"/>
        <v>Jenifer Zapata Castro</v>
      </c>
      <c r="BB122" s="245">
        <f ca="1">IF(AT122=BD122,BB122,BB122&amp;" → "&amp;TEXT(BC122,"dd/mm/aaaa")&amp;".- "&amp;AT122)</f>
        <v>0</v>
      </c>
      <c r="BC122" s="247">
        <f t="shared" ca="1" si="11"/>
        <v>46183.384917939817</v>
      </c>
      <c r="BD122" s="246" t="str">
        <f t="shared" ca="1" si="12"/>
        <v>Archivado</v>
      </c>
    </row>
    <row r="123" spans="1:56">
      <c r="A123" s="82" t="s">
        <v>14922</v>
      </c>
      <c r="B123" s="99">
        <v>7795</v>
      </c>
      <c r="C123" s="124" t="s">
        <v>14923</v>
      </c>
      <c r="D123" s="82"/>
      <c r="E123" s="82"/>
      <c r="F123" s="82"/>
      <c r="G123" s="82"/>
      <c r="H123" s="82"/>
      <c r="I123" s="82"/>
      <c r="J123" s="82"/>
      <c r="K123" s="82"/>
      <c r="L123" s="82"/>
      <c r="M123" s="82"/>
      <c r="N123" s="76" t="str">
        <f t="shared" si="20"/>
        <v xml:space="preserve">         </v>
      </c>
      <c r="O123" s="82"/>
      <c r="P123" s="82">
        <v>3136183567</v>
      </c>
      <c r="Q123" s="82"/>
      <c r="R123" s="82" t="s">
        <v>82</v>
      </c>
      <c r="S123" s="126"/>
      <c r="T123" s="127"/>
      <c r="U123" s="127"/>
      <c r="V123" s="127"/>
      <c r="W123" s="127"/>
      <c r="X123" s="127"/>
      <c r="Y123" s="127"/>
      <c r="Z123" s="127"/>
      <c r="AA123" s="127"/>
      <c r="AB123" s="169"/>
      <c r="AC123" s="76" t="str">
        <f t="shared" si="8"/>
        <v xml:space="preserve">        </v>
      </c>
      <c r="AD123" s="82"/>
      <c r="AE123" s="82"/>
      <c r="AF123" s="82"/>
      <c r="AG123" s="82"/>
      <c r="AH123" s="82" t="s">
        <v>3686</v>
      </c>
      <c r="AI123" s="82" t="s">
        <v>14451</v>
      </c>
      <c r="AJ123" s="96" t="s">
        <v>191</v>
      </c>
      <c r="AK123" s="201">
        <f>VLOOKUP(AJ123,Hoja5!$H$1:$I$46,2,FALSE)</f>
        <v>11</v>
      </c>
      <c r="AL123" s="110">
        <v>46063</v>
      </c>
      <c r="AM123" s="92"/>
      <c r="AN123" s="101">
        <f t="shared" si="9"/>
        <v>-46063</v>
      </c>
      <c r="AO123" s="100"/>
      <c r="AP123" s="101" t="s">
        <v>15</v>
      </c>
      <c r="AQ123" s="101" t="s">
        <v>14463</v>
      </c>
      <c r="AR123" s="227"/>
      <c r="AS123" s="119"/>
      <c r="AT123" s="124" t="s">
        <v>14496</v>
      </c>
      <c r="AU123" s="276" t="s">
        <v>14482</v>
      </c>
      <c r="AV123" s="82"/>
      <c r="AW123" s="102" t="str">
        <f ca="1">IF(OR(AND(TODAY()-AL123&lt;10,AV123="PQRS"),AND(TODAY()-AO123&lt;90,AV123="Persuasivo")),1,IF(AND(10&lt;=TODAY()-AL123,TODAY()-AL123&lt;15,AV123="PQRS"),2,IF(OR(AND(15&lt;=TODAY()-AL123,AV123="PQRS"),AND(90&lt;=TODAY()-AO123,AV123="Persuasivo")),3,"")))</f>
        <v/>
      </c>
      <c r="AX123" s="96"/>
      <c r="AY123" s="239" t="str">
        <f ca="1">IF(AU123=BA123,AY123,AY123&amp;" → "&amp;TEXT(AZ123,"dd/mm/aaaa")&amp;".- "&amp;AU123)</f>
        <v>0 → 00/01/1900.- Juan Carlos Sánchez Vargas → 09/03/2026.- Jenifer Zapata Castro</v>
      </c>
      <c r="AZ123" s="237">
        <f ca="1">IF(AU123=BA123,AZ123,NOW())</f>
        <v>46132.476798611111</v>
      </c>
      <c r="BA123" s="242" t="str">
        <f t="shared" ca="1" si="10"/>
        <v>Jenifer Zapata Castro</v>
      </c>
      <c r="BB123" s="245" t="str">
        <f ca="1">IF(AT123=BD123,BB123,BB123&amp;" → "&amp;TEXT(BC123,"dd/mm/aaaa")&amp;".- "&amp;AT123)</f>
        <v>0 → 09/03/2026.- Archivado</v>
      </c>
      <c r="BC123" s="247">
        <f t="shared" ca="1" si="11"/>
        <v>46183.384917939817</v>
      </c>
      <c r="BD123" s="246" t="str">
        <f t="shared" ca="1" si="12"/>
        <v>Archivado</v>
      </c>
    </row>
    <row r="124" spans="1:56">
      <c r="A124" s="82" t="s">
        <v>14924</v>
      </c>
      <c r="B124" s="99">
        <v>4625</v>
      </c>
      <c r="C124" s="124" t="s">
        <v>273</v>
      </c>
      <c r="D124" s="82"/>
      <c r="E124" s="82"/>
      <c r="F124" s="82"/>
      <c r="G124" s="82"/>
      <c r="H124" s="82"/>
      <c r="I124" s="82"/>
      <c r="J124" s="82"/>
      <c r="K124" s="82"/>
      <c r="L124" s="82"/>
      <c r="M124" s="82"/>
      <c r="N124" s="76" t="str">
        <f t="shared" si="20"/>
        <v xml:space="preserve">         </v>
      </c>
      <c r="O124" s="82"/>
      <c r="P124" s="82"/>
      <c r="Q124" s="82"/>
      <c r="R124" s="82" t="s">
        <v>82</v>
      </c>
      <c r="S124" s="126"/>
      <c r="T124" s="127"/>
      <c r="U124" s="127"/>
      <c r="V124" s="127"/>
      <c r="W124" s="127"/>
      <c r="X124" s="127"/>
      <c r="Y124" s="127"/>
      <c r="Z124" s="127"/>
      <c r="AA124" s="127"/>
      <c r="AB124" s="169"/>
      <c r="AC124" s="76" t="str">
        <f t="shared" si="8"/>
        <v xml:space="preserve">        </v>
      </c>
      <c r="AD124" s="82"/>
      <c r="AE124" s="82"/>
      <c r="AF124" s="82"/>
      <c r="AG124" s="82"/>
      <c r="AH124" s="82" t="s">
        <v>3686</v>
      </c>
      <c r="AI124" s="82" t="s">
        <v>14451</v>
      </c>
      <c r="AJ124" s="96" t="s">
        <v>454</v>
      </c>
      <c r="AK124" s="201">
        <f>VLOOKUP(AJ124,Hoja5!$H$1:$I$46,2,FALSE)</f>
        <v>6</v>
      </c>
      <c r="AL124" s="110">
        <v>46051</v>
      </c>
      <c r="AM124" s="92">
        <v>46050</v>
      </c>
      <c r="AN124" s="101">
        <f t="shared" si="9"/>
        <v>-1</v>
      </c>
      <c r="AO124" s="100">
        <v>46064</v>
      </c>
      <c r="AP124" s="101" t="s">
        <v>15</v>
      </c>
      <c r="AQ124" s="101" t="s">
        <v>14463</v>
      </c>
      <c r="AR124" s="227"/>
      <c r="AS124" s="119"/>
      <c r="AT124" s="124" t="s">
        <v>14496</v>
      </c>
      <c r="AU124" s="276" t="s">
        <v>14482</v>
      </c>
      <c r="AV124" s="82"/>
      <c r="AW124" s="102" t="str">
        <f ca="1">IF(OR(AND(TODAY()-AL124&lt;10,AV124="PQRS"),AND(TODAY()-AO124&lt;90,AV124="Persuasivo")),1,IF(AND(10&lt;=TODAY()-AL124,TODAY()-AL124&lt;15,AV124="PQRS"),2,IF(OR(AND(15&lt;=TODAY()-AL124,AV124="PQRS"),AND(90&lt;=TODAY()-AO124,AV124="Persuasivo")),3,"")))</f>
        <v/>
      </c>
      <c r="AX124" s="96"/>
      <c r="AY124" s="239" t="str">
        <f ca="1">IF(AU124=BA124,AY124,AY124&amp;" → "&amp;TEXT(AZ124,"dd/mm/aaaa")&amp;".- "&amp;AU124)</f>
        <v>0 → 20/02/2026.- Jenifer Zapata Castro</v>
      </c>
      <c r="AZ124" s="237">
        <f ca="1">IF(AU124=BA124,AZ124,NOW())</f>
        <v>46132.476798611111</v>
      </c>
      <c r="BA124" s="242" t="str">
        <f t="shared" ca="1" si="10"/>
        <v>Jenifer Zapata Castro</v>
      </c>
      <c r="BB124" s="245">
        <f ca="1">IF(AT124=BD124,BB124,BB124&amp;" → "&amp;TEXT(BC124,"dd/mm/aaaa")&amp;".- "&amp;AT124)</f>
        <v>0</v>
      </c>
      <c r="BC124" s="247">
        <f t="shared" ca="1" si="11"/>
        <v>46183.384917939817</v>
      </c>
      <c r="BD124" s="246" t="str">
        <f t="shared" ca="1" si="12"/>
        <v>Archivado</v>
      </c>
    </row>
    <row r="125" spans="1:56" s="121" customFormat="1">
      <c r="A125" s="82" t="s">
        <v>14925</v>
      </c>
      <c r="B125" s="99">
        <v>8607</v>
      </c>
      <c r="C125" s="124" t="s">
        <v>273</v>
      </c>
      <c r="D125" s="82"/>
      <c r="E125" s="82"/>
      <c r="F125" s="82"/>
      <c r="G125" s="82"/>
      <c r="H125" s="82"/>
      <c r="I125" s="82"/>
      <c r="J125" s="82"/>
      <c r="K125" s="82"/>
      <c r="L125" s="82"/>
      <c r="M125" s="82"/>
      <c r="N125" s="76" t="str">
        <f t="shared" si="20"/>
        <v xml:space="preserve">         </v>
      </c>
      <c r="O125" s="82"/>
      <c r="P125" s="82"/>
      <c r="Q125" s="82"/>
      <c r="R125" s="82" t="s">
        <v>7599</v>
      </c>
      <c r="S125" s="82"/>
      <c r="T125" s="82"/>
      <c r="U125" s="82"/>
      <c r="V125" s="82"/>
      <c r="W125" s="82"/>
      <c r="X125" s="82"/>
      <c r="Y125" s="82"/>
      <c r="Z125" s="82"/>
      <c r="AA125" s="127" t="s">
        <v>14926</v>
      </c>
      <c r="AB125" s="127"/>
      <c r="AC125" s="76" t="str">
        <f t="shared" si="8"/>
        <v xml:space="preserve">       adelante  de las tapas por la via vieja,portada naranja </v>
      </c>
      <c r="AD125" s="82"/>
      <c r="AE125" s="82"/>
      <c r="AF125" s="82"/>
      <c r="AG125" s="82"/>
      <c r="AH125" s="82" t="s">
        <v>101</v>
      </c>
      <c r="AI125" s="82" t="s">
        <v>14460</v>
      </c>
      <c r="AJ125" s="96" t="s">
        <v>191</v>
      </c>
      <c r="AK125" s="201">
        <f>VLOOKUP(AJ125,Hoja5!$H$1:$I$46,2,FALSE)</f>
        <v>11</v>
      </c>
      <c r="AL125" s="110">
        <v>46065</v>
      </c>
      <c r="AM125" s="110">
        <v>46105</v>
      </c>
      <c r="AN125" s="101">
        <f t="shared" si="9"/>
        <v>40</v>
      </c>
      <c r="AO125" s="100">
        <v>46120</v>
      </c>
      <c r="AP125" s="101" t="s">
        <v>15</v>
      </c>
      <c r="AQ125" s="101" t="s">
        <v>14463</v>
      </c>
      <c r="AR125" s="227"/>
      <c r="AS125" s="119"/>
      <c r="AT125" s="124" t="s">
        <v>14496</v>
      </c>
      <c r="AU125" s="101" t="s">
        <v>14482</v>
      </c>
      <c r="AV125" s="82"/>
      <c r="AW125" s="102" t="str">
        <f ca="1">IF(OR(AND(TODAY()-AL125&lt;10,AV125="PQRS"),AND(TODAY()-AO125&lt;90,AV125="Persuasivo")),1,IF(AND(10&lt;=TODAY()-AL125,TODAY()-AL125&lt;15,AV125="PQRS"),2,IF(OR(AND(15&lt;=TODAY()-AL125,AV125="PQRS"),AND(90&lt;=TODAY()-AO125,AV125="Persuasivo")),3,"")))</f>
        <v/>
      </c>
      <c r="AX125" s="96"/>
      <c r="AY125" s="239" t="str">
        <f ca="1">IF(AU125=BA125,AY125,AY125&amp;" → "&amp;TEXT(AZ125,"dd/mm/aaaa")&amp;".- "&amp;AU125)</f>
        <v>0 → 20/02/2026.- Jenifer Zapata Castro</v>
      </c>
      <c r="AZ125" s="237">
        <f ca="1">IF(AU125=BA125,AZ125,NOW())</f>
        <v>46132.535543402781</v>
      </c>
      <c r="BA125" s="242" t="str">
        <f t="shared" ca="1" si="10"/>
        <v>Jenifer Zapata Castro</v>
      </c>
      <c r="BB125" s="245" t="str">
        <f ca="1">IF(AT125=BD125,BB125,BB125&amp;" → "&amp;TEXT(BC125,"dd/mm/aaaa")&amp;".- "&amp;AT125)</f>
        <v>0 → 20/04/2026.- Archivado</v>
      </c>
      <c r="BC125" s="247">
        <f t="shared" ca="1" si="11"/>
        <v>46183.384917939817</v>
      </c>
      <c r="BD125" s="246" t="str">
        <f t="shared" ca="1" si="12"/>
        <v>Archivado</v>
      </c>
    </row>
    <row r="126" spans="1:56" s="121" customFormat="1">
      <c r="A126" s="82" t="s">
        <v>14927</v>
      </c>
      <c r="B126" s="99">
        <v>8877</v>
      </c>
      <c r="C126" s="124" t="s">
        <v>14928</v>
      </c>
      <c r="D126" s="76" t="s">
        <v>80</v>
      </c>
      <c r="E126" s="76">
        <v>48</v>
      </c>
      <c r="F126" s="76" t="s">
        <v>81</v>
      </c>
      <c r="G126" s="76" t="s">
        <v>66</v>
      </c>
      <c r="H126" s="76">
        <v>42</v>
      </c>
      <c r="I126" s="76"/>
      <c r="J126" s="76"/>
      <c r="K126" s="76">
        <v>17</v>
      </c>
      <c r="L126" s="76"/>
      <c r="M126" s="76" t="s">
        <v>14929</v>
      </c>
      <c r="N126" s="76" t="str">
        <f t="shared" si="20"/>
        <v>CL 48 C SUR 42   17  int 204</v>
      </c>
      <c r="O126" s="82">
        <v>70558998</v>
      </c>
      <c r="P126" s="82" t="s">
        <v>14930</v>
      </c>
      <c r="Q126" s="174" t="s">
        <v>14931</v>
      </c>
      <c r="R126" s="82"/>
      <c r="S126" s="126"/>
      <c r="T126" s="127"/>
      <c r="U126" s="127"/>
      <c r="V126" s="127"/>
      <c r="W126" s="127"/>
      <c r="X126" s="127"/>
      <c r="Y126" s="127"/>
      <c r="Z126" s="127"/>
      <c r="AA126" s="127"/>
      <c r="AB126" s="127"/>
      <c r="AC126" s="76" t="str">
        <f t="shared" si="8"/>
        <v xml:space="preserve">        </v>
      </c>
      <c r="AD126" s="82"/>
      <c r="AE126" s="82"/>
      <c r="AF126" s="82"/>
      <c r="AG126" s="82"/>
      <c r="AH126" s="82" t="s">
        <v>3591</v>
      </c>
      <c r="AI126" s="82" t="s">
        <v>14504</v>
      </c>
      <c r="AJ126" s="96" t="s">
        <v>225</v>
      </c>
      <c r="AK126" s="201">
        <f>VLOOKUP(AJ126,Hoja5!$H$1:$I$46,2,FALSE)</f>
        <v>7</v>
      </c>
      <c r="AL126" s="92">
        <v>46066</v>
      </c>
      <c r="AM126" s="92">
        <v>46066</v>
      </c>
      <c r="AN126" s="101">
        <f t="shared" ref="AN126" si="23">+AM126-AL126</f>
        <v>0</v>
      </c>
      <c r="AO126" s="100">
        <v>46066</v>
      </c>
      <c r="AP126" s="101" t="s">
        <v>15</v>
      </c>
      <c r="AQ126" s="101" t="s">
        <v>14463</v>
      </c>
      <c r="AR126" s="227"/>
      <c r="AS126" s="119"/>
      <c r="AT126" s="124" t="s">
        <v>14496</v>
      </c>
      <c r="AU126" s="276" t="s">
        <v>14482</v>
      </c>
      <c r="AV126" s="82"/>
      <c r="AW126" s="102" t="str">
        <f ca="1">IF(OR(AND(TODAY()-AL126&lt;10,AV126="PQRS"),AND(TODAY()-AO126&lt;90,AV126="Persuasivo")),1,IF(AND(10&lt;=TODAY()-AL126,TODAY()-AL126&lt;15,AV126="PQRS"),2,IF(OR(AND(15&lt;=TODAY()-AL126,AV126="PQRS"),AND(90&lt;=TODAY()-AO126,AV126="Persuasivo")),3,"")))</f>
        <v/>
      </c>
      <c r="AX126" s="96" t="s">
        <v>14903</v>
      </c>
      <c r="AY126" s="239" t="str">
        <f ca="1">IF(AU126=BA126,AY126,AY126&amp;" → "&amp;TEXT(AZ126,"dd/mm/aaaa")&amp;".- "&amp;AU126)</f>
        <v>0 → 20/02/2026.- Jenifer Zapata Castro</v>
      </c>
      <c r="AZ126" s="237">
        <f ca="1">IF(AU126=BA126,AZ126,NOW())</f>
        <v>46132.476798611111</v>
      </c>
      <c r="BA126" s="242" t="str">
        <f t="shared" ca="1" si="10"/>
        <v>Jenifer Zapata Castro</v>
      </c>
      <c r="BB126" s="245">
        <f ca="1">IF(AT126=BD126,BB126,BB126&amp;" → "&amp;TEXT(BC126,"dd/mm/aaaa")&amp;".- "&amp;AT126)</f>
        <v>0</v>
      </c>
      <c r="BC126" s="247">
        <f t="shared" ca="1" si="11"/>
        <v>46183.384917939817</v>
      </c>
      <c r="BD126" s="246" t="str">
        <f t="shared" ca="1" si="12"/>
        <v>Archivado</v>
      </c>
    </row>
    <row r="127" spans="1:56">
      <c r="A127" s="82" t="s">
        <v>14932</v>
      </c>
      <c r="B127" s="99">
        <v>9189</v>
      </c>
      <c r="C127" s="124" t="s">
        <v>14933</v>
      </c>
      <c r="D127" s="82" t="s">
        <v>80</v>
      </c>
      <c r="E127" s="82">
        <v>35</v>
      </c>
      <c r="F127" s="82"/>
      <c r="G127" s="82"/>
      <c r="H127" s="82">
        <v>37</v>
      </c>
      <c r="I127" s="82"/>
      <c r="J127" s="82" t="s">
        <v>66</v>
      </c>
      <c r="K127" s="82">
        <v>27</v>
      </c>
      <c r="L127" s="82"/>
      <c r="M127" s="82"/>
      <c r="N127" s="76" t="str">
        <f t="shared" si="20"/>
        <v xml:space="preserve">CL 35   37  SUR 27  </v>
      </c>
      <c r="O127" s="82">
        <v>43733928</v>
      </c>
      <c r="P127" s="82">
        <v>3127808381</v>
      </c>
      <c r="Q127" s="82"/>
      <c r="R127" s="82"/>
      <c r="S127" s="126"/>
      <c r="T127" s="127"/>
      <c r="U127" s="127"/>
      <c r="V127" s="127"/>
      <c r="W127" s="127"/>
      <c r="X127" s="127"/>
      <c r="Y127" s="127"/>
      <c r="Z127" s="127"/>
      <c r="AA127" s="127"/>
      <c r="AB127" s="127"/>
      <c r="AC127" s="76" t="str">
        <f t="shared" si="8"/>
        <v xml:space="preserve">        </v>
      </c>
      <c r="AD127" s="82"/>
      <c r="AE127" s="82"/>
      <c r="AF127" s="82"/>
      <c r="AG127" s="82"/>
      <c r="AH127" s="82" t="s">
        <v>3591</v>
      </c>
      <c r="AI127" s="82" t="s">
        <v>14504</v>
      </c>
      <c r="AJ127" s="96" t="s">
        <v>211</v>
      </c>
      <c r="AK127" s="201">
        <f>VLOOKUP(AJ127,Hoja5!$H$1:$I$46,2,FALSE)</f>
        <v>9</v>
      </c>
      <c r="AL127" s="92">
        <v>46066</v>
      </c>
      <c r="AM127" s="92"/>
      <c r="AN127" s="101">
        <f t="shared" si="9"/>
        <v>-46066</v>
      </c>
      <c r="AO127" s="100"/>
      <c r="AP127" s="82"/>
      <c r="AQ127" s="101"/>
      <c r="AR127" s="227"/>
      <c r="AS127" s="119" t="s">
        <v>14437</v>
      </c>
      <c r="AT127" s="124" t="s">
        <v>14496</v>
      </c>
      <c r="AU127" s="101" t="s">
        <v>14482</v>
      </c>
      <c r="AV127" s="82"/>
      <c r="AW127" s="102" t="str">
        <f ca="1">IF(OR(AND(TODAY()-AL127&lt;10,AV127="PQRS"),AND(TODAY()-AO127&lt;90,AV127="Persuasivo")),1,IF(AND(10&lt;=TODAY()-AL127,TODAY()-AL127&lt;15,AV127="PQRS"),2,IF(OR(AND(15&lt;=TODAY()-AL127,AV127="PQRS"),AND(90&lt;=TODAY()-AO127,AV127="Persuasivo")),3,"")))</f>
        <v/>
      </c>
      <c r="AX127" s="96" t="s">
        <v>14903</v>
      </c>
      <c r="AY127" s="239" t="str">
        <f ca="1">IF(AU127=BA127,AY127,AY127&amp;" → "&amp;TEXT(AZ127,"dd/mm/aaaa")&amp;".- "&amp;AU127)</f>
        <v>0 → 20/02/2026.- Jenifer Zapata Castro</v>
      </c>
      <c r="AZ127" s="237">
        <f ca="1">IF(AU127=BA127,AZ127,NOW())</f>
        <v>46135.61063333333</v>
      </c>
      <c r="BA127" s="242" t="str">
        <f t="shared" ca="1" si="10"/>
        <v>Jenifer Zapata Castro</v>
      </c>
      <c r="BB127" s="245" t="str">
        <f ca="1">IF(AT127=BD127,BB127,BB127&amp;" → "&amp;TEXT(BC127,"dd/mm/aaaa")&amp;".- "&amp;AT127)</f>
        <v>0 → 23/04/2026.- Archivado</v>
      </c>
      <c r="BC127" s="247">
        <f t="shared" ca="1" si="11"/>
        <v>46183.384917939817</v>
      </c>
      <c r="BD127" s="246" t="str">
        <f t="shared" ca="1" si="12"/>
        <v>Archivado</v>
      </c>
    </row>
    <row r="128" spans="1:56" s="121" customFormat="1">
      <c r="A128" s="82" t="s">
        <v>14934</v>
      </c>
      <c r="B128" s="99">
        <v>8943</v>
      </c>
      <c r="C128" s="124" t="s">
        <v>14935</v>
      </c>
      <c r="D128" s="82" t="s">
        <v>80</v>
      </c>
      <c r="E128" s="82">
        <v>49</v>
      </c>
      <c r="F128" s="82" t="s">
        <v>170</v>
      </c>
      <c r="G128" s="82" t="s">
        <v>66</v>
      </c>
      <c r="H128" s="82">
        <v>40</v>
      </c>
      <c r="I128" s="82" t="s">
        <v>83</v>
      </c>
      <c r="J128" s="82"/>
      <c r="K128" s="82">
        <v>78</v>
      </c>
      <c r="L128" s="82"/>
      <c r="M128" s="82"/>
      <c r="N128" s="76" t="str">
        <f t="shared" si="20"/>
        <v xml:space="preserve">CL 49 D SUR 40 A  78  </v>
      </c>
      <c r="O128" s="82">
        <v>974684</v>
      </c>
      <c r="P128" s="82">
        <v>3042656644</v>
      </c>
      <c r="Q128" s="82"/>
      <c r="R128" s="82" t="s">
        <v>14936</v>
      </c>
      <c r="S128" s="126"/>
      <c r="T128" s="127" t="s">
        <v>9738</v>
      </c>
      <c r="U128" s="127"/>
      <c r="V128" s="127"/>
      <c r="W128" s="127"/>
      <c r="X128" s="127"/>
      <c r="Y128" s="127"/>
      <c r="Z128" s="127"/>
      <c r="AA128" s="169"/>
      <c r="AB128" s="169"/>
      <c r="AC128" s="76" t="str">
        <f t="shared" si="8"/>
        <v xml:space="preserve"> Baressi       </v>
      </c>
      <c r="AD128" s="82"/>
      <c r="AE128" s="82">
        <v>3043585207</v>
      </c>
      <c r="AF128" s="82"/>
      <c r="AG128" s="82"/>
      <c r="AH128" s="82" t="s">
        <v>3591</v>
      </c>
      <c r="AI128" s="82" t="s">
        <v>14438</v>
      </c>
      <c r="AJ128" s="96" t="s">
        <v>225</v>
      </c>
      <c r="AK128" s="201">
        <f>VLOOKUP(AJ128,Hoja5!$H$1:$I$46,2,FALSE)</f>
        <v>7</v>
      </c>
      <c r="AL128" s="92">
        <v>46066</v>
      </c>
      <c r="AM128" s="92"/>
      <c r="AN128" s="101">
        <f t="shared" si="9"/>
        <v>-46066</v>
      </c>
      <c r="AO128" s="100"/>
      <c r="AP128" s="101"/>
      <c r="AQ128" s="101"/>
      <c r="AR128" s="227"/>
      <c r="AS128" s="119"/>
      <c r="AT128" s="124" t="s">
        <v>202</v>
      </c>
      <c r="AU128" s="101" t="s">
        <v>14459</v>
      </c>
      <c r="AV128" s="82"/>
      <c r="AW128" s="102" t="str">
        <f ca="1">IF(OR(AND(TODAY()-AL128&lt;10,AV128="PQRS"),AND(TODAY()-AO128&lt;90,AV128="Persuasivo")),1,IF(AND(10&lt;=TODAY()-AL128,TODAY()-AL128&lt;15,AV128="PQRS"),2,IF(OR(AND(15&lt;=TODAY()-AL128,AV128="PQRS"),AND(90&lt;=TODAY()-AO128,AV128="Persuasivo")),3,"")))</f>
        <v/>
      </c>
      <c r="AX128" s="96"/>
      <c r="AY128" s="239" t="str">
        <f ca="1">IF(AU128=BA128,AY128,AY128&amp;" → "&amp;TEXT(AZ128,"dd/mm/aaaa")&amp;".- "&amp;AU128)</f>
        <v>0 → 00/01/1900.- Julian Guzman Agudelo → 24/03/2026.- Sebastian Rodas Lopez → 06/04/2026.- Julian Guzman Agudelo → 07/05/2026.- Sebastian Rodas Lopez</v>
      </c>
      <c r="AZ128" s="237">
        <f ca="1">IF(AU128=BA128,AZ128,NOW())</f>
        <v>46155.663731134257</v>
      </c>
      <c r="BA128" s="242" t="str">
        <f t="shared" ca="1" si="10"/>
        <v>Sebastian Rodas Lopez</v>
      </c>
      <c r="BB128" s="245">
        <f ca="1">IF(AT128=BD128,BB128,BB128&amp;" → "&amp;TEXT(BC128,"dd/mm/aaaa")&amp;".- "&amp;AT128)</f>
        <v>0</v>
      </c>
      <c r="BC128" s="247">
        <f t="shared" ca="1" si="11"/>
        <v>46183.384917939817</v>
      </c>
      <c r="BD128" s="246" t="str">
        <f t="shared" ca="1" si="12"/>
        <v>Visitas patrulleros</v>
      </c>
    </row>
    <row r="129" spans="1:56">
      <c r="A129" s="82" t="s">
        <v>14937</v>
      </c>
      <c r="B129" s="99">
        <v>8455</v>
      </c>
      <c r="C129" s="124" t="s">
        <v>14938</v>
      </c>
      <c r="D129" s="82" t="s">
        <v>80</v>
      </c>
      <c r="E129" s="82">
        <v>40</v>
      </c>
      <c r="F129" s="82" t="s">
        <v>81</v>
      </c>
      <c r="G129" s="82" t="s">
        <v>66</v>
      </c>
      <c r="H129" s="82">
        <v>30</v>
      </c>
      <c r="I129" s="82" t="s">
        <v>83</v>
      </c>
      <c r="J129" s="152"/>
      <c r="K129" s="82">
        <v>19</v>
      </c>
      <c r="L129" s="82"/>
      <c r="M129" s="82"/>
      <c r="N129" s="76" t="str">
        <f t="shared" si="20"/>
        <v xml:space="preserve">CL 40 C SUR 30 A  19  </v>
      </c>
      <c r="O129" s="82">
        <v>1037573787</v>
      </c>
      <c r="P129" s="82">
        <v>3014955939</v>
      </c>
      <c r="Q129" s="82"/>
      <c r="R129" s="82" t="s">
        <v>82</v>
      </c>
      <c r="S129" s="126"/>
      <c r="T129" s="127"/>
      <c r="U129" s="127"/>
      <c r="V129" s="127"/>
      <c r="W129" s="127"/>
      <c r="X129" s="127"/>
      <c r="Y129" s="127"/>
      <c r="Z129" s="127"/>
      <c r="AA129" s="169"/>
      <c r="AB129" s="169"/>
      <c r="AC129" s="76" t="str">
        <f t="shared" si="8"/>
        <v xml:space="preserve">        </v>
      </c>
      <c r="AD129" s="82"/>
      <c r="AE129" s="82"/>
      <c r="AF129" s="82"/>
      <c r="AG129" s="82"/>
      <c r="AH129" s="82" t="s">
        <v>3591</v>
      </c>
      <c r="AI129" s="82" t="s">
        <v>14429</v>
      </c>
      <c r="AJ129" s="96" t="s">
        <v>3937</v>
      </c>
      <c r="AK129" s="201">
        <f>VLOOKUP(AJ129,Hoja5!$H$1:$I$46,2,FALSE)</f>
        <v>6</v>
      </c>
      <c r="AL129" s="92">
        <v>46065</v>
      </c>
      <c r="AM129" s="92">
        <v>46072</v>
      </c>
      <c r="AN129" s="101">
        <f t="shared" si="9"/>
        <v>7</v>
      </c>
      <c r="AO129" s="92">
        <v>46072</v>
      </c>
      <c r="AP129" s="101" t="s">
        <v>15</v>
      </c>
      <c r="AQ129" s="101" t="s">
        <v>14463</v>
      </c>
      <c r="AR129" s="227"/>
      <c r="AS129" s="119"/>
      <c r="AT129" s="124" t="s">
        <v>14496</v>
      </c>
      <c r="AU129" s="276" t="s">
        <v>14482</v>
      </c>
      <c r="AV129" s="82"/>
      <c r="AW129" s="102" t="str">
        <f ca="1">IF(OR(AND(TODAY()-AL129&lt;10,AV129="PQRS"),AND(TODAY()-AO129&lt;90,AV129="Persuasivo")),1,IF(AND(10&lt;=TODAY()-AL129,TODAY()-AL129&lt;15,AV129="PQRS"),2,IF(OR(AND(15&lt;=TODAY()-AL129,AV129="PQRS"),AND(90&lt;=TODAY()-AO129,AV129="Persuasivo")),3,"")))</f>
        <v/>
      </c>
      <c r="AX129" s="96"/>
      <c r="AY129" s="239" t="str">
        <f ca="1">IF(AU129=BA129,AY129,AY129&amp;" → "&amp;TEXT(AZ129,"dd/mm/aaaa")&amp;".- "&amp;AU129)</f>
        <v>0 → 20/02/2026.- Juan Carlos Sánchez Vargas → 25/02/2026.- Jenifer Zapata Castro</v>
      </c>
      <c r="AZ129" s="237">
        <f ca="1">IF(AU129=BA129,AZ129,NOW())</f>
        <v>46132.476798611111</v>
      </c>
      <c r="BA129" s="242" t="str">
        <f t="shared" ca="1" si="10"/>
        <v>Jenifer Zapata Castro</v>
      </c>
      <c r="BB129" s="245" t="str">
        <f ca="1">IF(AT129=BD129,BB129,BB129&amp;" → "&amp;TEXT(BC129,"dd/mm/aaaa")&amp;".- "&amp;AT129)</f>
        <v>0 → 25/02/2026.- Auto de archivo → 02/03/2026.- Archivado</v>
      </c>
      <c r="BC129" s="247">
        <f t="shared" ca="1" si="11"/>
        <v>46183.384917939817</v>
      </c>
      <c r="BD129" s="246" t="str">
        <f t="shared" ca="1" si="12"/>
        <v>Archivado</v>
      </c>
    </row>
    <row r="130" spans="1:56" s="121" customFormat="1">
      <c r="A130" s="82" t="s">
        <v>14939</v>
      </c>
      <c r="B130" s="99">
        <v>2601</v>
      </c>
      <c r="C130" s="124" t="s">
        <v>3050</v>
      </c>
      <c r="D130" s="82"/>
      <c r="E130" s="82"/>
      <c r="F130" s="82"/>
      <c r="G130" s="82"/>
      <c r="H130" s="82"/>
      <c r="I130" s="82"/>
      <c r="J130" s="82"/>
      <c r="K130" s="82"/>
      <c r="L130" s="82"/>
      <c r="M130" s="82"/>
      <c r="N130" s="76" t="str">
        <f t="shared" si="20"/>
        <v xml:space="preserve">         </v>
      </c>
      <c r="O130" s="82"/>
      <c r="P130" s="82"/>
      <c r="Q130" s="82"/>
      <c r="R130" s="82" t="s">
        <v>14940</v>
      </c>
      <c r="S130" s="126" t="s">
        <v>146</v>
      </c>
      <c r="T130" s="127">
        <v>34</v>
      </c>
      <c r="U130" s="127" t="s">
        <v>81</v>
      </c>
      <c r="V130" s="127" t="s">
        <v>66</v>
      </c>
      <c r="W130" s="127">
        <v>33</v>
      </c>
      <c r="X130" s="127"/>
      <c r="Y130" s="127"/>
      <c r="Z130" s="127">
        <v>7</v>
      </c>
      <c r="AA130" s="127"/>
      <c r="AB130" s="127"/>
      <c r="AC130" s="76" t="str">
        <f t="shared" si="8"/>
        <v xml:space="preserve">TR 34C SUR 33   7  </v>
      </c>
      <c r="AD130" s="82">
        <v>1037123171</v>
      </c>
      <c r="AE130" s="82">
        <v>3127156842</v>
      </c>
      <c r="AF130" s="82"/>
      <c r="AG130" s="82"/>
      <c r="AH130" s="82" t="s">
        <v>3591</v>
      </c>
      <c r="AI130" s="82" t="s">
        <v>14429</v>
      </c>
      <c r="AJ130" s="96" t="s">
        <v>279</v>
      </c>
      <c r="AK130" s="201">
        <f>VLOOKUP(AJ130,Hoja5!$H$1:$I$46,2,FALSE)</f>
        <v>9</v>
      </c>
      <c r="AL130" s="92">
        <v>46066</v>
      </c>
      <c r="AM130" s="92"/>
      <c r="AN130" s="101">
        <f t="shared" si="9"/>
        <v>-46066</v>
      </c>
      <c r="AO130" s="100"/>
      <c r="AP130" s="101"/>
      <c r="AQ130" s="101" t="s">
        <v>14437</v>
      </c>
      <c r="AR130" s="227"/>
      <c r="AS130" s="119" t="s">
        <v>14437</v>
      </c>
      <c r="AT130" s="124" t="s">
        <v>1735</v>
      </c>
      <c r="AU130" s="101" t="s">
        <v>14437</v>
      </c>
      <c r="AV130" s="82"/>
      <c r="AW130" s="102" t="str">
        <f ca="1">IF(OR(AND(TODAY()-AL130&lt;10,AV130="PQRS"),AND(TODAY()-AO130&lt;90,AV130="Persuasivo")),1,IF(AND(10&lt;=TODAY()-AL130,TODAY()-AL130&lt;15,AV130="PQRS"),2,IF(OR(AND(15&lt;=TODAY()-AL130,AV130="PQRS"),AND(90&lt;=TODAY()-AO130,AV130="Persuasivo")),3,"")))</f>
        <v/>
      </c>
      <c r="AX130" s="96"/>
      <c r="AY130" s="239" t="str">
        <f ca="1">IF(AU130=BA130,AY130,AY130&amp;" → "&amp;TEXT(AZ130,"dd/mm/aaaa")&amp;".- "&amp;AU130)</f>
        <v>0 → 20/02/2026.- Juanita Aristizabal Chavarriaga → 04/03/2026.- Juan  Muñoz Guerra</v>
      </c>
      <c r="AZ130" s="237">
        <f ca="1">IF(AU130=BA130,AZ130,NOW())</f>
        <v>46148.570157175927</v>
      </c>
      <c r="BA130" s="242" t="str">
        <f t="shared" ca="1" si="10"/>
        <v>Juan  Muñoz Guerra</v>
      </c>
      <c r="BB130" s="245">
        <f ca="1">IF(AT130=BD130,BB130,BB130&amp;" → "&amp;TEXT(BC130,"dd/mm/aaaa")&amp;".- "&amp;AT130)</f>
        <v>0</v>
      </c>
      <c r="BC130" s="247">
        <f t="shared" ca="1" si="11"/>
        <v>46183.384917939817</v>
      </c>
      <c r="BD130" s="246" t="str">
        <f t="shared" ca="1" si="12"/>
        <v xml:space="preserve">Auto de inicio </v>
      </c>
    </row>
    <row r="131" spans="1:56">
      <c r="A131" s="82" t="s">
        <v>14941</v>
      </c>
      <c r="B131" s="99">
        <v>2602</v>
      </c>
      <c r="C131" s="124" t="s">
        <v>231</v>
      </c>
      <c r="D131" s="82"/>
      <c r="E131" s="82"/>
      <c r="F131" s="82"/>
      <c r="G131" s="82"/>
      <c r="H131" s="82"/>
      <c r="I131" s="82"/>
      <c r="J131" s="82"/>
      <c r="K131" s="82"/>
      <c r="L131" s="82"/>
      <c r="M131" s="94"/>
      <c r="N131" s="76" t="str">
        <f t="shared" si="20"/>
        <v xml:space="preserve">         </v>
      </c>
      <c r="O131" s="133"/>
      <c r="P131" s="82"/>
      <c r="Q131" s="82"/>
      <c r="R131" s="82" t="s">
        <v>7341</v>
      </c>
      <c r="S131" s="126" t="s">
        <v>63</v>
      </c>
      <c r="T131" s="127">
        <v>27</v>
      </c>
      <c r="U131" s="127" t="s">
        <v>298</v>
      </c>
      <c r="V131" s="127"/>
      <c r="W131" s="127">
        <v>36</v>
      </c>
      <c r="X131" s="127"/>
      <c r="Y131" s="127" t="s">
        <v>66</v>
      </c>
      <c r="Z131" s="127">
        <v>151</v>
      </c>
      <c r="AA131" s="127"/>
      <c r="AB131" s="169"/>
      <c r="AC131" s="76" t="str">
        <f t="shared" ref="AC131:AC194" si="24">CONCATENATE(S131," ",T131,U131," ",V131," ",W131," ",X131," ",Y131," ",Z131," ",AA131," ",AB131)</f>
        <v xml:space="preserve">KR 27AA  36  SUR 151  </v>
      </c>
      <c r="AD131" s="82"/>
      <c r="AE131" s="82"/>
      <c r="AF131" s="82"/>
      <c r="AG131" s="82"/>
      <c r="AH131" s="82" t="s">
        <v>3591</v>
      </c>
      <c r="AI131" s="82" t="s">
        <v>14429</v>
      </c>
      <c r="AJ131" s="96" t="s">
        <v>311</v>
      </c>
      <c r="AK131" s="201">
        <f>VLOOKUP(AJ131,Hoja5!$H$1:$I$46,2,FALSE)</f>
        <v>5</v>
      </c>
      <c r="AL131" s="92">
        <v>46066</v>
      </c>
      <c r="AM131" s="92"/>
      <c r="AN131" s="101">
        <f t="shared" ref="AN131:AN158" si="25">+AM131-AL131</f>
        <v>-46066</v>
      </c>
      <c r="AO131" s="100"/>
      <c r="AP131" s="101"/>
      <c r="AQ131" s="101"/>
      <c r="AR131" s="227"/>
      <c r="AS131" s="119" t="s">
        <v>14437</v>
      </c>
      <c r="AT131" s="124" t="s">
        <v>1735</v>
      </c>
      <c r="AU131" s="101" t="s">
        <v>14437</v>
      </c>
      <c r="AV131" s="82"/>
      <c r="AW131" s="102" t="str">
        <f ca="1">IF(OR(AND(TODAY()-AL131&lt;10,AV131="PQRS"),AND(TODAY()-AO131&lt;90,AV131="Persuasivo")),1,IF(AND(10&lt;=TODAY()-AL131,TODAY()-AL131&lt;15,AV131="PQRS"),2,IF(OR(AND(15&lt;=TODAY()-AL131,AV131="PQRS"),AND(90&lt;=TODAY()-AO131,AV131="Persuasivo")),3,"")))</f>
        <v/>
      </c>
      <c r="AX131" s="96"/>
      <c r="AY131" s="239" t="str">
        <f ca="1">IF(AU131=BA131,AY131,AY131&amp;" → "&amp;TEXT(AZ131,"dd/mm/aaaa")&amp;".- "&amp;AU131)</f>
        <v>0 → 00/01/1900.- Julian Guzman Agudelo → 24/03/2026.- Juan  Muñoz Guerra</v>
      </c>
      <c r="AZ131" s="237">
        <f ca="1">IF(AU131=BA131,AZ131,NOW())</f>
        <v>46155.669055092592</v>
      </c>
      <c r="BA131" s="242" t="str">
        <f t="shared" ref="BA131:BA194" ca="1" si="26">IF(AU131=BA131,BA131,AU131)</f>
        <v>Juan  Muñoz Guerra</v>
      </c>
      <c r="BB131" s="245" t="str">
        <f ca="1">IF(AT131=BD131,BB131,BB131&amp;" → "&amp;TEXT(BC131,"dd/mm/aaaa")&amp;".- "&amp;AT131)</f>
        <v xml:space="preserve">0 → 13/05/2026.- Visitas técnicos → 13/05/2026.- Visitas patrulleros → 13/05/2026.- Auto de inicio </v>
      </c>
      <c r="BC131" s="247">
        <f t="shared" ref="BC131:BC194" ca="1" si="27">IF(AX131=BD131,BC131,NOW())</f>
        <v>46183.384917939817</v>
      </c>
      <c r="BD131" s="246" t="str">
        <f t="shared" ref="BD131:BD194" ca="1" si="28">IF(AT131=BD131,BD131,AT131)</f>
        <v xml:space="preserve">Auto de inicio </v>
      </c>
    </row>
    <row r="132" spans="1:56" s="121" customFormat="1">
      <c r="A132" s="82" t="s">
        <v>14942</v>
      </c>
      <c r="B132" s="99" t="s">
        <v>14943</v>
      </c>
      <c r="C132" s="124" t="s">
        <v>231</v>
      </c>
      <c r="D132" s="82"/>
      <c r="E132" s="82"/>
      <c r="F132" s="82"/>
      <c r="G132" s="82"/>
      <c r="H132" s="82"/>
      <c r="I132" s="82"/>
      <c r="J132" s="82"/>
      <c r="K132" s="82"/>
      <c r="L132" s="82"/>
      <c r="M132" s="82"/>
      <c r="N132" s="76" t="str">
        <f t="shared" si="20"/>
        <v xml:space="preserve">         </v>
      </c>
      <c r="O132" s="82" t="s">
        <v>2718</v>
      </c>
      <c r="P132" s="82" t="s">
        <v>2718</v>
      </c>
      <c r="Q132" s="82" t="s">
        <v>2718</v>
      </c>
      <c r="R132" s="82" t="s">
        <v>2718</v>
      </c>
      <c r="S132" s="126" t="s">
        <v>80</v>
      </c>
      <c r="T132" s="169">
        <v>40</v>
      </c>
      <c r="U132" s="127" t="s">
        <v>72</v>
      </c>
      <c r="V132" s="127" t="s">
        <v>66</v>
      </c>
      <c r="W132" s="127">
        <v>24</v>
      </c>
      <c r="X132" s="127" t="s">
        <v>104</v>
      </c>
      <c r="Y132" s="127"/>
      <c r="Z132" s="127">
        <v>200</v>
      </c>
      <c r="AA132" s="127"/>
      <c r="AB132" s="127"/>
      <c r="AC132" s="76" t="str">
        <f t="shared" si="24"/>
        <v xml:space="preserve">CL 40F SUR 24 B  200  </v>
      </c>
      <c r="AD132" s="82"/>
      <c r="AE132" s="82"/>
      <c r="AF132" s="82"/>
      <c r="AG132" s="82"/>
      <c r="AH132" s="82" t="s">
        <v>3686</v>
      </c>
      <c r="AI132" s="82" t="s">
        <v>14451</v>
      </c>
      <c r="AJ132" s="96" t="s">
        <v>3675</v>
      </c>
      <c r="AK132" s="201">
        <f>VLOOKUP(AJ132,Hoja5!$H$1:$I$46,2,FALSE)</f>
        <v>6</v>
      </c>
      <c r="AL132" s="92">
        <v>46050</v>
      </c>
      <c r="AM132" s="92">
        <v>46056</v>
      </c>
      <c r="AN132" s="101">
        <f t="shared" si="25"/>
        <v>6</v>
      </c>
      <c r="AO132" s="100">
        <v>46069</v>
      </c>
      <c r="AP132" s="101" t="s">
        <v>15</v>
      </c>
      <c r="AQ132" s="101" t="s">
        <v>14463</v>
      </c>
      <c r="AR132" s="227"/>
      <c r="AS132" s="119"/>
      <c r="AT132" s="124" t="s">
        <v>14496</v>
      </c>
      <c r="AU132" s="276" t="s">
        <v>14482</v>
      </c>
      <c r="AV132" s="82" t="s">
        <v>14433</v>
      </c>
      <c r="AW132" s="102">
        <f ca="1">IF(OR(AND(TODAY()-AL132&lt;10,AV132="PQRS"),AND(TODAY()-AO132&lt;90,AV132="Persuasivo")),1,IF(AND(10&lt;=TODAY()-AL132,TODAY()-AL132&lt;15,AV132="PQRS"),2,IF(OR(AND(15&lt;=TODAY()-AL132,AV132="PQRS"),AND(90&lt;=TODAY()-AO132,AV132="Persuasivo")),3,"")))</f>
        <v>3</v>
      </c>
      <c r="AX132" s="96"/>
      <c r="AY132" s="239" t="str">
        <f ca="1">IF(AU132=BA132,AY132,AY132&amp;" → "&amp;TEXT(AZ132,"dd/mm/aaaa")&amp;".- "&amp;AU132)</f>
        <v>0 → 20/02/2026.- Juan Carlos Sánchez Vargas → 16/04/2026.-  → 20/04/2026.- Jenifer Zapata Castro</v>
      </c>
      <c r="AZ132" s="237">
        <f ca="1">IF(AU132=BA132,AZ132,NOW())</f>
        <v>46132.476798611111</v>
      </c>
      <c r="BA132" s="242" t="str">
        <f t="shared" ca="1" si="26"/>
        <v>Jenifer Zapata Castro</v>
      </c>
      <c r="BB132" s="245" t="str">
        <f ca="1">IF(AT132=BD132,BB132,BB132&amp;" → "&amp;TEXT(BC132,"dd/mm/aaaa")&amp;".- "&amp;AT132)</f>
        <v>0 → 16/04/2026.- Auto de archivo → 20/04/2026.- Archivado</v>
      </c>
      <c r="BC132" s="247">
        <f t="shared" ca="1" si="27"/>
        <v>46183.384917939817</v>
      </c>
      <c r="BD132" s="246" t="str">
        <f t="shared" ca="1" si="28"/>
        <v>Archivado</v>
      </c>
    </row>
    <row r="133" spans="1:56">
      <c r="A133" s="82" t="s">
        <v>14944</v>
      </c>
      <c r="B133" s="99">
        <v>2320</v>
      </c>
      <c r="C133" s="124" t="s">
        <v>14945</v>
      </c>
      <c r="D133" s="82"/>
      <c r="E133" s="82"/>
      <c r="F133" s="82"/>
      <c r="G133" s="82"/>
      <c r="H133" s="82"/>
      <c r="I133" s="82"/>
      <c r="J133" s="82"/>
      <c r="K133" s="82"/>
      <c r="L133" s="82"/>
      <c r="M133" s="82"/>
      <c r="N133" s="76" t="str">
        <f t="shared" si="20"/>
        <v xml:space="preserve">         </v>
      </c>
      <c r="O133" s="82" t="s">
        <v>2718</v>
      </c>
      <c r="P133" s="82" t="s">
        <v>2718</v>
      </c>
      <c r="Q133" s="82" t="s">
        <v>2718</v>
      </c>
      <c r="R133" s="82" t="s">
        <v>14946</v>
      </c>
      <c r="S133" s="126" t="s">
        <v>63</v>
      </c>
      <c r="T133" s="127">
        <v>36</v>
      </c>
      <c r="U133" s="127" t="s">
        <v>170</v>
      </c>
      <c r="V133" s="127"/>
      <c r="W133" s="127">
        <v>27</v>
      </c>
      <c r="X133" s="127" t="s">
        <v>83</v>
      </c>
      <c r="Y133" s="127" t="s">
        <v>66</v>
      </c>
      <c r="Z133" s="127">
        <v>106</v>
      </c>
      <c r="AA133" s="127"/>
      <c r="AB133" s="127"/>
      <c r="AC133" s="76" t="str">
        <f t="shared" si="24"/>
        <v xml:space="preserve">KR 36D  27 A SUR 106  </v>
      </c>
      <c r="AD133" s="82" t="s">
        <v>2718</v>
      </c>
      <c r="AE133" s="82" t="s">
        <v>2718</v>
      </c>
      <c r="AF133" s="82" t="s">
        <v>2718</v>
      </c>
      <c r="AG133" s="82"/>
      <c r="AH133" s="82" t="s">
        <v>3538</v>
      </c>
      <c r="AI133" s="82" t="s">
        <v>14454</v>
      </c>
      <c r="AJ133" s="96" t="s">
        <v>166</v>
      </c>
      <c r="AK133" s="201">
        <f>VLOOKUP(AJ133,Hoja5!$H$1:$I$46,2,FALSE)</f>
        <v>5</v>
      </c>
      <c r="AL133" s="92">
        <v>46062</v>
      </c>
      <c r="AM133" s="92">
        <v>46069</v>
      </c>
      <c r="AN133" s="101">
        <f t="shared" si="25"/>
        <v>7</v>
      </c>
      <c r="AO133" s="168">
        <v>46069</v>
      </c>
      <c r="AP133" s="95" t="s">
        <v>202</v>
      </c>
      <c r="AQ133" s="122" t="s">
        <v>14456</v>
      </c>
      <c r="AR133" s="282"/>
      <c r="AS133" s="119"/>
      <c r="AT133" s="184" t="s">
        <v>14496</v>
      </c>
      <c r="AU133" s="276" t="s">
        <v>14482</v>
      </c>
      <c r="AV133" s="82"/>
      <c r="AW133" s="102" t="str">
        <f ca="1">IF(OR(AND(TODAY()-AL133&lt;10,AV133="PQRS"),AND(TODAY()-AO133&lt;90,AV133="Persuasivo")),1,IF(AND(10&lt;=TODAY()-AL133,TODAY()-AL133&lt;15,AV133="PQRS"),2,IF(OR(AND(15&lt;=TODAY()-AL133,AV133="PQRS"),AND(90&lt;=TODAY()-AO133,AV133="Persuasivo")),3,"")))</f>
        <v/>
      </c>
      <c r="AX133" s="96"/>
      <c r="AY133" s="239" t="str">
        <f ca="1">IF(AU133=BA133,AY133,AY133&amp;" → "&amp;TEXT(AZ133,"dd/mm/aaaa")&amp;".- "&amp;AU133)</f>
        <v>0 → 20/02/2026.- Juan Carlos Sánchez Vargas → 03/03/2026.- Jenifer Zapata Castro</v>
      </c>
      <c r="AZ133" s="237">
        <f ca="1">IF(AU133=BA133,AZ133,NOW())</f>
        <v>46135.61063333333</v>
      </c>
      <c r="BA133" s="242" t="str">
        <f t="shared" ca="1" si="26"/>
        <v>Jenifer Zapata Castro</v>
      </c>
      <c r="BB133" s="245" t="str">
        <f ca="1">IF(AT133=BD133,BB133,BB133&amp;" → "&amp;TEXT(BC133,"dd/mm/aaaa")&amp;".- "&amp;AT133)</f>
        <v>0 → 03/03/2026.- Auto de archivo → 23/04/2026.- Archivado</v>
      </c>
      <c r="BC133" s="247">
        <f t="shared" ca="1" si="27"/>
        <v>46183.384917939817</v>
      </c>
      <c r="BD133" s="246" t="str">
        <f t="shared" ca="1" si="28"/>
        <v>Archivado</v>
      </c>
    </row>
    <row r="134" spans="1:56">
      <c r="A134" s="82" t="s">
        <v>14947</v>
      </c>
      <c r="B134" s="99">
        <v>10062</v>
      </c>
      <c r="C134" s="105" t="s">
        <v>273</v>
      </c>
      <c r="D134" s="82"/>
      <c r="E134" s="82"/>
      <c r="F134" s="82"/>
      <c r="G134" s="82"/>
      <c r="H134" s="82"/>
      <c r="I134" s="82"/>
      <c r="J134" s="82"/>
      <c r="K134" s="82"/>
      <c r="L134" s="82"/>
      <c r="M134" s="82"/>
      <c r="N134" s="76" t="str">
        <f t="shared" si="20"/>
        <v xml:space="preserve">         </v>
      </c>
      <c r="O134" s="82"/>
      <c r="P134" s="82"/>
      <c r="Q134" s="82"/>
      <c r="R134" s="82" t="s">
        <v>14948</v>
      </c>
      <c r="S134" s="126" t="s">
        <v>80</v>
      </c>
      <c r="T134" s="169">
        <v>25</v>
      </c>
      <c r="U134" s="127" t="s">
        <v>81</v>
      </c>
      <c r="V134" s="127" t="s">
        <v>66</v>
      </c>
      <c r="W134" s="127">
        <v>20</v>
      </c>
      <c r="X134" s="127"/>
      <c r="Y134" s="127"/>
      <c r="Z134" s="127">
        <v>17</v>
      </c>
      <c r="AA134" s="127"/>
      <c r="AB134" s="127"/>
      <c r="AC134" s="76" t="str">
        <f t="shared" si="24"/>
        <v xml:space="preserve">CL 25C SUR 20   17  </v>
      </c>
      <c r="AD134" s="82"/>
      <c r="AE134" s="82"/>
      <c r="AF134" s="82"/>
      <c r="AG134" s="82"/>
      <c r="AH134" s="82" t="s">
        <v>94</v>
      </c>
      <c r="AI134" s="82" t="s">
        <v>14481</v>
      </c>
      <c r="AJ134" s="96" t="s">
        <v>184</v>
      </c>
      <c r="AK134" s="201">
        <f>VLOOKUP(AJ134,Hoja5!$H$1:$I$46,2,FALSE)</f>
        <v>4</v>
      </c>
      <c r="AL134" s="92">
        <v>46070</v>
      </c>
      <c r="AM134" s="92">
        <v>46070</v>
      </c>
      <c r="AN134" s="213">
        <f t="shared" si="25"/>
        <v>0</v>
      </c>
      <c r="AO134" s="267">
        <v>46071</v>
      </c>
      <c r="AP134" s="101" t="s">
        <v>15</v>
      </c>
      <c r="AQ134" s="101" t="s">
        <v>14463</v>
      </c>
      <c r="AR134" s="280">
        <v>219</v>
      </c>
      <c r="AS134" s="268"/>
      <c r="AT134" s="288" t="s">
        <v>14496</v>
      </c>
      <c r="AU134" s="276" t="s">
        <v>14482</v>
      </c>
      <c r="AV134" s="124"/>
      <c r="AW134" s="102" t="str">
        <f ca="1">IF(OR(AND(TODAY()-AL134&lt;10,AV134="PQRS"),AND(TODAY()-AO134&lt;90,AV134="Persuasivo")),1,IF(AND(10&lt;=TODAY()-AL134,TODAY()-AL134&lt;15,AV134="PQRS"),2,IF(OR(AND(15&lt;=TODAY()-AL134,AV134="PQRS"),AND(90&lt;=TODAY()-AO134,AV134="Persuasivo")),3,"")))</f>
        <v/>
      </c>
      <c r="AX134" s="96"/>
      <c r="AY134" s="239" t="str">
        <f ca="1">IF(AU134=BA134,AY134,AY134&amp;" → "&amp;TEXT(AZ134,"dd/mm/aaaa")&amp;".- "&amp;AU134)</f>
        <v>0 → 20/02/2026.- Juan Carlos Sánchez Vargas → 25/02/2026.- Jenifer Zapata Castro</v>
      </c>
      <c r="AZ134" s="237">
        <f ca="1">IF(AU134=BA134,AZ134,NOW())</f>
        <v>46132.476798611111</v>
      </c>
      <c r="BA134" s="242" t="str">
        <f t="shared" ca="1" si="26"/>
        <v>Jenifer Zapata Castro</v>
      </c>
      <c r="BB134" s="245">
        <f ca="1">IF(AT134=BD134,BB134,BB134&amp;" → "&amp;TEXT(BC134,"dd/mm/aaaa")&amp;".- "&amp;AT134)</f>
        <v>0</v>
      </c>
      <c r="BC134" s="247">
        <f t="shared" ca="1" si="27"/>
        <v>46183.384917939817</v>
      </c>
      <c r="BD134" s="246" t="str">
        <f t="shared" ca="1" si="28"/>
        <v>Archivado</v>
      </c>
    </row>
    <row r="135" spans="1:56">
      <c r="A135" s="82" t="s">
        <v>14949</v>
      </c>
      <c r="B135" s="99">
        <v>10085</v>
      </c>
      <c r="C135" s="124" t="s">
        <v>231</v>
      </c>
      <c r="D135" s="82"/>
      <c r="E135" s="82"/>
      <c r="F135" s="82"/>
      <c r="G135" s="82"/>
      <c r="H135" s="82"/>
      <c r="I135" s="82"/>
      <c r="J135" s="82"/>
      <c r="K135" s="82"/>
      <c r="L135" s="82"/>
      <c r="M135" s="82"/>
      <c r="N135" s="76" t="str">
        <f t="shared" si="20"/>
        <v xml:space="preserve">         </v>
      </c>
      <c r="O135" s="82"/>
      <c r="P135" s="82"/>
      <c r="Q135" s="82"/>
      <c r="R135" s="82" t="s">
        <v>82</v>
      </c>
      <c r="S135" s="126" t="s">
        <v>63</v>
      </c>
      <c r="T135" s="127">
        <v>39</v>
      </c>
      <c r="U135" s="127" t="s">
        <v>136</v>
      </c>
      <c r="V135" s="127"/>
      <c r="W135" s="127">
        <v>45</v>
      </c>
      <c r="X135" s="127" t="s">
        <v>83</v>
      </c>
      <c r="Y135" s="127" t="s">
        <v>66</v>
      </c>
      <c r="Z135" s="127"/>
      <c r="AA135" s="127"/>
      <c r="AB135" s="127"/>
      <c r="AC135" s="76" t="str">
        <f t="shared" si="24"/>
        <v xml:space="preserve">KR 39DD  45 A SUR   </v>
      </c>
      <c r="AD135" s="82"/>
      <c r="AE135" s="82">
        <v>3146218118</v>
      </c>
      <c r="AF135" s="82"/>
      <c r="AG135" s="82"/>
      <c r="AH135" s="82" t="s">
        <v>94</v>
      </c>
      <c r="AI135" s="82" t="s">
        <v>14487</v>
      </c>
      <c r="AJ135" s="96" t="s">
        <v>316</v>
      </c>
      <c r="AK135" s="201">
        <f>VLOOKUP(AJ135,Hoja5!$H$1:$I$46,2,FALSE)</f>
        <v>7</v>
      </c>
      <c r="AL135" s="92">
        <v>46070</v>
      </c>
      <c r="AM135" s="92">
        <v>46070</v>
      </c>
      <c r="AN135" s="213">
        <f t="shared" si="25"/>
        <v>0</v>
      </c>
      <c r="AO135" s="265">
        <v>46071</v>
      </c>
      <c r="AP135" s="101" t="s">
        <v>15</v>
      </c>
      <c r="AQ135" s="101" t="s">
        <v>14463</v>
      </c>
      <c r="AR135" s="266">
        <v>219</v>
      </c>
      <c r="AS135" s="268"/>
      <c r="AT135" s="264" t="s">
        <v>14496</v>
      </c>
      <c r="AU135" s="276" t="s">
        <v>14482</v>
      </c>
      <c r="AV135" s="124"/>
      <c r="AW135" s="102" t="str">
        <f ca="1">IF(OR(AND(TODAY()-AL135&lt;10,AV135="PQRS"),AND(TODAY()-AO135&lt;90,AV135="Persuasivo")),1,IF(AND(10&lt;=TODAY()-AL135,TODAY()-AL135&lt;15,AV135="PQRS"),2,IF(OR(AND(15&lt;=TODAY()-AL135,AV135="PQRS"),AND(90&lt;=TODAY()-AO135,AV135="Persuasivo")),3,"")))</f>
        <v/>
      </c>
      <c r="AX135" s="96"/>
      <c r="AY135" s="239" t="str">
        <f ca="1">IF(AU135=BA135,AY135,AY135&amp;" → "&amp;TEXT(AZ135,"dd/mm/aaaa")&amp;".- "&amp;AU135)</f>
        <v>0 → 20/02/2026.- Juan Carlos Sánchez Vargas → 25/02/2026.- Jenifer Zapata Castro</v>
      </c>
      <c r="AZ135" s="237">
        <f ca="1">IF(AU135=BA135,AZ135,NOW())</f>
        <v>46132.476798611111</v>
      </c>
      <c r="BA135" s="242" t="str">
        <f t="shared" ca="1" si="26"/>
        <v>Jenifer Zapata Castro</v>
      </c>
      <c r="BB135" s="245">
        <f ca="1">IF(AT135=BD135,BB135,BB135&amp;" → "&amp;TEXT(BC135,"dd/mm/aaaa")&amp;".- "&amp;AT135)</f>
        <v>0</v>
      </c>
      <c r="BC135" s="247">
        <f t="shared" ca="1" si="27"/>
        <v>46183.384917939817</v>
      </c>
      <c r="BD135" s="246" t="str">
        <f t="shared" ca="1" si="28"/>
        <v>Archivado</v>
      </c>
    </row>
    <row r="136" spans="1:56">
      <c r="A136" s="82" t="s">
        <v>14950</v>
      </c>
      <c r="B136" s="99">
        <v>9736</v>
      </c>
      <c r="C136" s="124" t="s">
        <v>273</v>
      </c>
      <c r="D136" s="82"/>
      <c r="E136" s="82"/>
      <c r="F136" s="82"/>
      <c r="G136" s="82"/>
      <c r="H136" s="82"/>
      <c r="I136" s="82"/>
      <c r="J136" s="82"/>
      <c r="K136" s="82"/>
      <c r="L136" s="82"/>
      <c r="M136" s="82"/>
      <c r="N136" s="76" t="str">
        <f t="shared" si="20"/>
        <v xml:space="preserve">         </v>
      </c>
      <c r="O136" s="133"/>
      <c r="P136" s="82"/>
      <c r="Q136" s="82"/>
      <c r="R136" s="82" t="s">
        <v>14951</v>
      </c>
      <c r="S136" s="126" t="s">
        <v>63</v>
      </c>
      <c r="T136" s="127">
        <v>46</v>
      </c>
      <c r="U136" s="127" t="s">
        <v>81</v>
      </c>
      <c r="V136" s="127"/>
      <c r="W136" s="127">
        <v>38</v>
      </c>
      <c r="X136" s="127" t="s">
        <v>104</v>
      </c>
      <c r="Y136" s="127"/>
      <c r="Z136" s="127">
        <v>10</v>
      </c>
      <c r="AA136" s="127"/>
      <c r="AB136" s="127"/>
      <c r="AC136" s="76" t="str">
        <f t="shared" si="24"/>
        <v xml:space="preserve">KR 46C  38 B  10  </v>
      </c>
      <c r="AD136" s="82"/>
      <c r="AE136" s="82"/>
      <c r="AF136" s="82"/>
      <c r="AG136" s="82"/>
      <c r="AH136" s="82" t="s">
        <v>3686</v>
      </c>
      <c r="AI136" s="82" t="s">
        <v>14454</v>
      </c>
      <c r="AJ136" s="96" t="s">
        <v>3530</v>
      </c>
      <c r="AK136" s="201">
        <f>VLOOKUP(AJ136,Hoja5!$H$1:$I$46,2,FALSE)</f>
        <v>8</v>
      </c>
      <c r="AL136" s="92">
        <v>46070</v>
      </c>
      <c r="AM136" s="92">
        <v>46070</v>
      </c>
      <c r="AN136" s="213">
        <f t="shared" si="25"/>
        <v>0</v>
      </c>
      <c r="AO136" s="267">
        <v>46071</v>
      </c>
      <c r="AP136" s="101" t="s">
        <v>15</v>
      </c>
      <c r="AQ136" s="101" t="s">
        <v>14463</v>
      </c>
      <c r="AR136" s="280">
        <v>219</v>
      </c>
      <c r="AS136" s="268"/>
      <c r="AT136" s="288" t="s">
        <v>14496</v>
      </c>
      <c r="AU136" s="276" t="s">
        <v>14482</v>
      </c>
      <c r="AV136" s="124"/>
      <c r="AW136" s="102" t="str">
        <f ca="1">IF(OR(AND(TODAY()-AL136&lt;10,AV136="PQRS"),AND(TODAY()-AO136&lt;90,AV136="Persuasivo")),1,IF(AND(10&lt;=TODAY()-AL136,TODAY()-AL136&lt;15,AV136="PQRS"),2,IF(OR(AND(15&lt;=TODAY()-AL136,AV136="PQRS"),AND(90&lt;=TODAY()-AO136,AV136="Persuasivo")),3,"")))</f>
        <v/>
      </c>
      <c r="AX136" s="96"/>
      <c r="AY136" s="239" t="str">
        <f ca="1">IF(AU136=BA136,AY136,AY136&amp;" → "&amp;TEXT(AZ136,"dd/mm/aaaa")&amp;".- "&amp;AU136)</f>
        <v>0 → 20/02/2026.- Juan Carlos Sánchez Vargas → 25/02/2026.- Jenifer Zapata Castro</v>
      </c>
      <c r="AZ136" s="237">
        <f ca="1">IF(AU136=BA136,AZ136,NOW())</f>
        <v>46132.476798611111</v>
      </c>
      <c r="BA136" s="242" t="str">
        <f t="shared" ca="1" si="26"/>
        <v>Jenifer Zapata Castro</v>
      </c>
      <c r="BB136" s="245">
        <f ca="1">IF(AT136=BD136,BB136,BB136&amp;" → "&amp;TEXT(BC136,"dd/mm/aaaa")&amp;".- "&amp;AT136)</f>
        <v>0</v>
      </c>
      <c r="BC136" s="247">
        <f t="shared" ca="1" si="27"/>
        <v>46183.384917939817</v>
      </c>
      <c r="BD136" s="246" t="str">
        <f t="shared" ca="1" si="28"/>
        <v>Archivado</v>
      </c>
    </row>
    <row r="137" spans="1:56" s="121" customFormat="1">
      <c r="A137" s="82" t="s">
        <v>14952</v>
      </c>
      <c r="B137" s="99" t="s">
        <v>14953</v>
      </c>
      <c r="C137" s="124" t="s">
        <v>14954</v>
      </c>
      <c r="D137" s="82"/>
      <c r="E137" s="82"/>
      <c r="F137" s="82"/>
      <c r="G137" s="82"/>
      <c r="H137" s="82"/>
      <c r="I137" s="82"/>
      <c r="J137" s="82"/>
      <c r="K137" s="82"/>
      <c r="L137" s="82"/>
      <c r="M137" s="82"/>
      <c r="N137" s="76" t="str">
        <f t="shared" si="20"/>
        <v xml:space="preserve">         </v>
      </c>
      <c r="O137" s="133"/>
      <c r="P137" s="82"/>
      <c r="Q137" s="82"/>
      <c r="R137" s="82" t="s">
        <v>14955</v>
      </c>
      <c r="S137" s="126"/>
      <c r="T137" s="127" t="s">
        <v>14956</v>
      </c>
      <c r="U137" s="127"/>
      <c r="V137" s="127"/>
      <c r="W137" s="127"/>
      <c r="X137" s="127"/>
      <c r="Y137" s="127"/>
      <c r="Z137" s="127"/>
      <c r="AA137" s="127"/>
      <c r="AB137" s="127"/>
      <c r="AC137" s="76" t="str">
        <f t="shared" si="24"/>
        <v xml:space="preserve"> 001-0323108       </v>
      </c>
      <c r="AD137" s="76"/>
      <c r="AE137" s="76"/>
      <c r="AF137" s="76"/>
      <c r="AG137" s="82"/>
      <c r="AH137" s="82" t="s">
        <v>87</v>
      </c>
      <c r="AI137" s="82" t="s">
        <v>14475</v>
      </c>
      <c r="AJ137" s="96" t="s">
        <v>347</v>
      </c>
      <c r="AK137" s="201">
        <f>VLOOKUP(AJ137,Hoja5!$H$1:$I$46,2,FALSE)</f>
        <v>10</v>
      </c>
      <c r="AL137" s="92">
        <v>46052</v>
      </c>
      <c r="AM137" s="92">
        <v>46052</v>
      </c>
      <c r="AN137" s="213">
        <f t="shared" si="25"/>
        <v>0</v>
      </c>
      <c r="AO137" s="220">
        <v>46052</v>
      </c>
      <c r="AP137" s="119" t="s">
        <v>14499</v>
      </c>
      <c r="AQ137" s="119" t="s">
        <v>14440</v>
      </c>
      <c r="AR137" s="227"/>
      <c r="AS137" s="119"/>
      <c r="AT137" s="180" t="s">
        <v>14445</v>
      </c>
      <c r="AU137" s="101" t="s">
        <v>14467</v>
      </c>
      <c r="AV137" s="124"/>
      <c r="AW137" s="102" t="str">
        <f ca="1">IF(OR(AND(TODAY()-AL137&lt;10,AV137="PQRS"),AND(TODAY()-AO137&lt;90,AV137="Persuasivo")),1,IF(AND(10&lt;=TODAY()-AL137,TODAY()-AL137&lt;15,AV137="PQRS"),2,IF(OR(AND(15&lt;=TODAY()-AL137,AV137="PQRS"),AND(90&lt;=TODAY()-AO137,AV137="Persuasivo")),3,"")))</f>
        <v/>
      </c>
      <c r="AX137" s="96"/>
      <c r="AY137" s="239" t="str">
        <f ca="1">IF(AU137=BA137,AY137,AY137&amp;" → "&amp;TEXT(AZ137,"dd/mm/aaaa")&amp;".- "&amp;AU137)</f>
        <v>0 → 00/01/1900.- Julian Guzman Agudelo → 24/03/2026.- Juan Carlos Sánchez Vargas → 29/04/2026.- Mauricio Gomez Herrera</v>
      </c>
      <c r="AZ137" s="237">
        <f ca="1">IF(AU137=BA137,AZ137,NOW())</f>
        <v>46141.500303819441</v>
      </c>
      <c r="BA137" s="242" t="str">
        <f t="shared" ca="1" si="26"/>
        <v>Mauricio Gomez Herrera</v>
      </c>
      <c r="BB137" s="245" t="str">
        <f ca="1">IF(AT137=BD137,BB137,BB137&amp;" → "&amp;TEXT(BC137,"dd/mm/aaaa")&amp;".- "&amp;AT137)</f>
        <v>0 → 29/04/2026.- Auto de archivo → 29/04/2026.- Informe técnico</v>
      </c>
      <c r="BC137" s="247">
        <f t="shared" ca="1" si="27"/>
        <v>46183.384917939817</v>
      </c>
      <c r="BD137" s="246" t="str">
        <f t="shared" ca="1" si="28"/>
        <v>Informe técnico</v>
      </c>
    </row>
    <row r="138" spans="1:56" s="70" customFormat="1">
      <c r="A138" s="82" t="s">
        <v>14957</v>
      </c>
      <c r="B138" s="99">
        <v>9637</v>
      </c>
      <c r="C138" s="184" t="s">
        <v>14958</v>
      </c>
      <c r="D138" s="82" t="s">
        <v>63</v>
      </c>
      <c r="E138" s="82">
        <v>24</v>
      </c>
      <c r="F138" s="82" t="s">
        <v>104</v>
      </c>
      <c r="G138" s="82"/>
      <c r="H138" s="82">
        <v>40</v>
      </c>
      <c r="I138" s="82" t="s">
        <v>83</v>
      </c>
      <c r="J138" s="82" t="s">
        <v>66</v>
      </c>
      <c r="K138" s="82">
        <v>162</v>
      </c>
      <c r="L138" s="82">
        <v>2</v>
      </c>
      <c r="M138" s="82">
        <v>216</v>
      </c>
      <c r="N138" s="76" t="str">
        <f t="shared" si="20"/>
        <v>KR 24 B  40 A SUR 162 2 216</v>
      </c>
      <c r="O138" s="82">
        <v>71752950</v>
      </c>
      <c r="P138" s="82">
        <v>3006032977</v>
      </c>
      <c r="Q138" s="82"/>
      <c r="R138" s="82" t="s">
        <v>14959</v>
      </c>
      <c r="S138" s="82" t="s">
        <v>63</v>
      </c>
      <c r="T138" s="82">
        <v>24</v>
      </c>
      <c r="U138" s="82" t="s">
        <v>104</v>
      </c>
      <c r="V138" s="82"/>
      <c r="W138" s="82">
        <v>40</v>
      </c>
      <c r="X138" s="82" t="s">
        <v>83</v>
      </c>
      <c r="Y138" s="82" t="s">
        <v>66</v>
      </c>
      <c r="Z138" s="82">
        <v>162</v>
      </c>
      <c r="AA138" s="82">
        <v>1</v>
      </c>
      <c r="AB138" s="82">
        <v>428</v>
      </c>
      <c r="AC138" s="76" t="str">
        <f t="shared" ref="AC138" si="29">CONCATENATE(S138," ",T138," ",U138," ",V138," ",W138," ",X138, " ",Y138, " ",Z138," ",AA138," ",AB138)</f>
        <v>KR 24 B  40 A SUR 162 1 428</v>
      </c>
      <c r="AD138" s="76">
        <v>1037596459</v>
      </c>
      <c r="AE138" s="82">
        <v>3045924234</v>
      </c>
      <c r="AF138" s="82"/>
      <c r="AG138" s="82"/>
      <c r="AH138" s="82" t="s">
        <v>3591</v>
      </c>
      <c r="AI138" s="82" t="s">
        <v>14434</v>
      </c>
      <c r="AJ138" s="96" t="s">
        <v>3675</v>
      </c>
      <c r="AK138" s="201">
        <f>VLOOKUP(AJ138,Hoja5!$H$1:$I$46,2,FALSE)</f>
        <v>6</v>
      </c>
      <c r="AL138" s="92">
        <v>46069</v>
      </c>
      <c r="AM138" s="92"/>
      <c r="AN138" s="213">
        <f t="shared" si="25"/>
        <v>-46069</v>
      </c>
      <c r="AO138" s="220"/>
      <c r="AP138" s="119"/>
      <c r="AQ138" s="119"/>
      <c r="AR138" s="227"/>
      <c r="AS138" s="119" t="s">
        <v>14432</v>
      </c>
      <c r="AT138" s="180" t="s">
        <v>1735</v>
      </c>
      <c r="AU138" s="101" t="s">
        <v>14432</v>
      </c>
      <c r="AV138" s="124"/>
      <c r="AW138" s="102" t="str">
        <f ca="1">IF(OR(AND(TODAY()-AL138&lt;10,AV138="PQRS"),AND(TODAY()-AO138&lt;90,AV138="Persuasivo")),1,IF(AND(10&lt;=TODAY()-AL138,TODAY()-AL138&lt;15,AV138="PQRS"),2,IF(OR(AND(15&lt;=TODAY()-AL138,AV138="PQRS"),AND(90&lt;=TODAY()-AO138,AV138="Persuasivo")),3,"")))</f>
        <v/>
      </c>
      <c r="AX138" s="96"/>
      <c r="AY138" s="239" t="str">
        <f ca="1">IF(AU138=BA138,AY138,AY138&amp;" → "&amp;TEXT(AZ138,"dd/mm/aaaa")&amp;".- "&amp;AU138)</f>
        <v>0 → 20/02/2026.- Julian Guzman Agudelo → 24/03/2026.- Alexandra Uribe Alzate</v>
      </c>
      <c r="AZ138" s="237">
        <f ca="1">IF(AU138=BA138,AZ138,NOW())</f>
        <v>46149.346347569444</v>
      </c>
      <c r="BA138" s="242" t="str">
        <f t="shared" ca="1" si="26"/>
        <v>Alexandra Uribe Alzate</v>
      </c>
      <c r="BB138" s="245" t="str">
        <f ca="1">IF(AT138=BD138,BB138,BB138&amp;" → "&amp;TEXT(BC138,"dd/mm/aaaa")&amp;".- "&amp;AT138)</f>
        <v xml:space="preserve">0 → 07/05/2026.- Auto de inicio </v>
      </c>
      <c r="BC138" s="247">
        <f t="shared" ca="1" si="27"/>
        <v>46183.384917939817</v>
      </c>
      <c r="BD138" s="246" t="str">
        <f t="shared" ca="1" si="28"/>
        <v xml:space="preserve">Auto de inicio </v>
      </c>
    </row>
    <row r="139" spans="1:56">
      <c r="A139" s="82" t="s">
        <v>14960</v>
      </c>
      <c r="B139" s="99" t="s">
        <v>14961</v>
      </c>
      <c r="C139" s="251" t="s">
        <v>14962</v>
      </c>
      <c r="D139" s="124" t="s">
        <v>80</v>
      </c>
      <c r="E139" s="82">
        <v>36</v>
      </c>
      <c r="F139" s="82" t="s">
        <v>170</v>
      </c>
      <c r="G139" s="82" t="s">
        <v>66</v>
      </c>
      <c r="H139" s="82">
        <v>16</v>
      </c>
      <c r="I139" s="82"/>
      <c r="J139" s="82"/>
      <c r="K139" s="82">
        <v>86</v>
      </c>
      <c r="L139" s="82"/>
      <c r="M139" s="82"/>
      <c r="N139" s="76" t="str">
        <f t="shared" si="20"/>
        <v xml:space="preserve">CL 36 D SUR 16   86  </v>
      </c>
      <c r="O139" s="133">
        <v>4328713</v>
      </c>
      <c r="P139" s="82">
        <v>3122904236</v>
      </c>
      <c r="Q139" s="82"/>
      <c r="R139" s="82" t="s">
        <v>82</v>
      </c>
      <c r="S139" s="126"/>
      <c r="T139" s="127"/>
      <c r="U139" s="127"/>
      <c r="V139" s="127"/>
      <c r="W139" s="127"/>
      <c r="X139" s="127"/>
      <c r="Y139" s="127"/>
      <c r="Z139" s="127"/>
      <c r="AA139" s="127"/>
      <c r="AB139" s="127"/>
      <c r="AC139" s="76" t="str">
        <f t="shared" si="24"/>
        <v xml:space="preserve">        </v>
      </c>
      <c r="AD139" s="76"/>
      <c r="AE139" s="82"/>
      <c r="AF139" s="82"/>
      <c r="AG139" s="82"/>
      <c r="AH139" s="82" t="s">
        <v>94</v>
      </c>
      <c r="AI139" s="82" t="s">
        <v>14448</v>
      </c>
      <c r="AJ139" s="96" t="s">
        <v>347</v>
      </c>
      <c r="AK139" s="201">
        <f>VLOOKUP(AJ139,Hoja5!$H$1:$I$46,2,FALSE)</f>
        <v>10</v>
      </c>
      <c r="AL139" s="92">
        <v>46069</v>
      </c>
      <c r="AM139" s="92">
        <v>46076</v>
      </c>
      <c r="AN139" s="101">
        <f t="shared" si="25"/>
        <v>7</v>
      </c>
      <c r="AO139" s="100">
        <v>46079</v>
      </c>
      <c r="AP139" s="101" t="s">
        <v>195</v>
      </c>
      <c r="AQ139" s="101" t="s">
        <v>14480</v>
      </c>
      <c r="AR139" s="283"/>
      <c r="AS139" s="119"/>
      <c r="AT139" s="105" t="s">
        <v>14496</v>
      </c>
      <c r="AU139" s="101" t="s">
        <v>14482</v>
      </c>
      <c r="AV139" s="82"/>
      <c r="AW139" s="102" t="str">
        <f ca="1">IF(OR(AND(TODAY()-AL139&lt;10,AV139="PQRS"),AND(TODAY()-AO139&lt;90,AV139="Persuasivo")),1,IF(AND(10&lt;=TODAY()-AL139,TODAY()-AL139&lt;15,AV139="PQRS"),2,IF(OR(AND(15&lt;=TODAY()-AL139,AV139="PQRS"),AND(90&lt;=TODAY()-AO139,AV139="Persuasivo")),3,"")))</f>
        <v/>
      </c>
      <c r="AX139" s="96"/>
      <c r="AY139" s="239" t="str">
        <f ca="1">IF(AU139=BA139,AY139,AY139&amp;" → "&amp;TEXT(AZ139,"dd/mm/aaaa")&amp;".- "&amp;AU139)</f>
        <v>0 → 20/02/2026.- Julian Guzman Agudelo → 24/02/2026.- Juan Carlos Sánchez Vargas → 12/03/2026.- Jenifer Zapata Castro</v>
      </c>
      <c r="AZ139" s="237">
        <f ca="1">IF(AU139=BA139,AZ139,NOW())</f>
        <v>46135.61063333333</v>
      </c>
      <c r="BA139" s="242" t="str">
        <f t="shared" ca="1" si="26"/>
        <v>Jenifer Zapata Castro</v>
      </c>
      <c r="BB139" s="245" t="str">
        <f ca="1">IF(AT139=BD139,BB139,BB139&amp;" → "&amp;TEXT(BC139,"dd/mm/aaaa")&amp;".- "&amp;AT139)</f>
        <v>0 → 24/02/2026.- Verificación → 04/03/2026.- Remisión → 12/03/2026.- Auto de archivo → 23/04/2026.- Archivado</v>
      </c>
      <c r="BC139" s="247">
        <f t="shared" ca="1" si="27"/>
        <v>46183.384917939817</v>
      </c>
      <c r="BD139" s="246" t="str">
        <f t="shared" ca="1" si="28"/>
        <v>Archivado</v>
      </c>
    </row>
    <row r="140" spans="1:56" s="121" customFormat="1" ht="17.25" customHeight="1">
      <c r="A140" s="82" t="s">
        <v>14963</v>
      </c>
      <c r="B140" s="99" t="s">
        <v>14964</v>
      </c>
      <c r="C140" s="105" t="s">
        <v>14965</v>
      </c>
      <c r="D140" s="82" t="s">
        <v>80</v>
      </c>
      <c r="E140" s="82">
        <v>23</v>
      </c>
      <c r="F140" s="82"/>
      <c r="G140" s="82" t="s">
        <v>66</v>
      </c>
      <c r="H140" s="82">
        <v>42</v>
      </c>
      <c r="I140" s="82" t="s">
        <v>104</v>
      </c>
      <c r="J140" s="82"/>
      <c r="K140" s="82">
        <v>60</v>
      </c>
      <c r="L140" s="94"/>
      <c r="M140" s="82"/>
      <c r="N140" s="76" t="str">
        <f t="shared" si="20"/>
        <v xml:space="preserve">CL 23  SUR 42 B  60  </v>
      </c>
      <c r="O140" s="82">
        <v>9004049873</v>
      </c>
      <c r="P140" s="82">
        <v>3103983554</v>
      </c>
      <c r="Q140" s="82"/>
      <c r="R140" s="82" t="s">
        <v>82</v>
      </c>
      <c r="S140" s="126"/>
      <c r="T140" s="127"/>
      <c r="U140" s="127"/>
      <c r="V140" s="127"/>
      <c r="W140" s="127"/>
      <c r="X140" s="127"/>
      <c r="Y140" s="127"/>
      <c r="Z140" s="127"/>
      <c r="AA140" s="127"/>
      <c r="AB140" s="127"/>
      <c r="AC140" s="76" t="str">
        <f t="shared" si="24"/>
        <v xml:space="preserve">        </v>
      </c>
      <c r="AD140" s="76"/>
      <c r="AE140" s="82"/>
      <c r="AF140" s="82"/>
      <c r="AG140" s="82"/>
      <c r="AH140" s="82" t="s">
        <v>94</v>
      </c>
      <c r="AI140" s="82" t="s">
        <v>14448</v>
      </c>
      <c r="AJ140" s="96" t="s">
        <v>243</v>
      </c>
      <c r="AK140" s="201">
        <f>VLOOKUP(AJ140,Hoja5!$H$1:$I$46,2,FALSE)</f>
        <v>2</v>
      </c>
      <c r="AL140" s="92">
        <v>46069</v>
      </c>
      <c r="AM140" s="92">
        <v>46080</v>
      </c>
      <c r="AN140" s="101">
        <f t="shared" si="25"/>
        <v>11</v>
      </c>
      <c r="AO140" s="100">
        <v>46085</v>
      </c>
      <c r="AP140" s="101" t="s">
        <v>14445</v>
      </c>
      <c r="AQ140" s="101" t="s">
        <v>14440</v>
      </c>
      <c r="AR140" s="227"/>
      <c r="AS140" s="119"/>
      <c r="AT140" s="124" t="s">
        <v>6014</v>
      </c>
      <c r="AU140" s="154" t="s">
        <v>14474</v>
      </c>
      <c r="AV140" s="82"/>
      <c r="AW140" s="102" t="str">
        <f ca="1">IF(OR(AND(TODAY()-AL140&lt;10,AV140="PQRS"),AND(TODAY()-AO140&lt;90,AV140="Persuasivo")),1,IF(AND(10&lt;=TODAY()-AL140,TODAY()-AL140&lt;15,AV140="PQRS"),2,IF(OR(AND(15&lt;=TODAY()-AL140,AV140="PQRS"),AND(90&lt;=TODAY()-AO140,AV140="Persuasivo")),3,"")))</f>
        <v/>
      </c>
      <c r="AX140" s="96"/>
      <c r="AY140" s="239" t="str">
        <f ca="1">IF(AU140=BA140,AY140,AY140&amp;" → "&amp;TEXT(AZ140,"dd/mm/aaaa")&amp;".- "&amp;AU140)</f>
        <v>0 → 00/01/1900.- Juanita Aristizabal Chavarriaga</v>
      </c>
      <c r="AZ140" s="237">
        <f ca="1">IF(AU140=BA140,AZ140,NOW())</f>
        <v>46086.618297569446</v>
      </c>
      <c r="BA140" s="242" t="str">
        <f t="shared" ca="1" si="26"/>
        <v>Juanita Aristizabal Chavarriaga</v>
      </c>
      <c r="BB140" s="245" t="str">
        <f ca="1">IF(AT140=BD140,BB140,BB140&amp;" → "&amp;TEXT(BC140,"dd/mm/aaaa")&amp;".- "&amp;AT140)</f>
        <v>0 → 05/03/2026.- Respuesta DP u Oficio</v>
      </c>
      <c r="BC140" s="247">
        <f t="shared" ca="1" si="27"/>
        <v>46183.384917939817</v>
      </c>
      <c r="BD140" s="246" t="str">
        <f t="shared" ca="1" si="28"/>
        <v>Respuesta DP u Oficio</v>
      </c>
    </row>
    <row r="141" spans="1:56" s="121" customFormat="1">
      <c r="A141" s="82" t="s">
        <v>14966</v>
      </c>
      <c r="B141" s="99">
        <v>3841</v>
      </c>
      <c r="C141" s="105" t="s">
        <v>14967</v>
      </c>
      <c r="D141" s="82"/>
      <c r="E141" s="82"/>
      <c r="F141" s="82"/>
      <c r="G141" s="82"/>
      <c r="H141" s="82"/>
      <c r="I141" s="82"/>
      <c r="J141" s="82"/>
      <c r="K141" s="82"/>
      <c r="L141" s="82"/>
      <c r="M141" s="82"/>
      <c r="N141" s="76" t="str">
        <f t="shared" si="20"/>
        <v xml:space="preserve">         </v>
      </c>
      <c r="O141" s="82"/>
      <c r="P141" s="82"/>
      <c r="Q141" s="82"/>
      <c r="R141" s="82" t="s">
        <v>14968</v>
      </c>
      <c r="S141" s="126"/>
      <c r="T141" s="127" t="s">
        <v>14969</v>
      </c>
      <c r="U141" s="127"/>
      <c r="V141" s="127"/>
      <c r="W141" s="127"/>
      <c r="X141" s="127"/>
      <c r="Y141" s="127"/>
      <c r="Z141" s="127"/>
      <c r="AA141" s="127"/>
      <c r="AB141" s="127"/>
      <c r="AC141" s="76" t="str">
        <f t="shared" si="24"/>
        <v xml:space="preserve"> Predio santa catalina       </v>
      </c>
      <c r="AD141" s="82"/>
      <c r="AE141" s="82"/>
      <c r="AF141" s="82"/>
      <c r="AG141" s="82"/>
      <c r="AH141" s="82" t="s">
        <v>3686</v>
      </c>
      <c r="AI141" s="82" t="s">
        <v>14454</v>
      </c>
      <c r="AJ141" s="96" t="s">
        <v>419</v>
      </c>
      <c r="AK141" s="201">
        <f>VLOOKUP(AJ141,Hoja5!$H$1:$I$46,2,FALSE)</f>
        <v>10</v>
      </c>
      <c r="AL141" s="92">
        <v>46065</v>
      </c>
      <c r="AM141" s="92">
        <v>46153</v>
      </c>
      <c r="AN141" s="101">
        <f t="shared" si="25"/>
        <v>88</v>
      </c>
      <c r="AO141" s="100">
        <v>46153</v>
      </c>
      <c r="AP141" s="101" t="s">
        <v>202</v>
      </c>
      <c r="AQ141" s="101" t="s">
        <v>14450</v>
      </c>
      <c r="AR141" s="227"/>
      <c r="AS141" s="119"/>
      <c r="AT141" s="124" t="s">
        <v>15</v>
      </c>
      <c r="AU141" s="101" t="s">
        <v>14480</v>
      </c>
      <c r="AV141" s="82"/>
      <c r="AW141" s="102" t="str">
        <f ca="1">IF(OR(AND(TODAY()-AL141&lt;10,AV141="PQRS"),AND(TODAY()-AO141&lt;90,AV141="Persuasivo")),1,IF(AND(10&lt;=TODAY()-AL141,TODAY()-AL141&lt;15,AV141="PQRS"),2,IF(OR(AND(15&lt;=TODAY()-AL141,AV141="PQRS"),AND(90&lt;=TODAY()-AO141,AV141="Persuasivo")),3,"")))</f>
        <v/>
      </c>
      <c r="AX141" s="96"/>
      <c r="AY141" s="239" t="str">
        <f ca="1">IF(AU141=BA141,AY141,AY141&amp;" → "&amp;TEXT(AZ141,"dd/mm/aaaa")&amp;".- "&amp;AU141)</f>
        <v>0 → 00/01/1900.- Julian Guzman Agudelo → 24/03/2026.- Juan Fernando Florez Lema</v>
      </c>
      <c r="AZ141" s="237">
        <f ca="1">IF(AU141=BA141,AZ141,NOW())</f>
        <v>46149.344747222225</v>
      </c>
      <c r="BA141" s="242" t="str">
        <f t="shared" ca="1" si="26"/>
        <v>Juan Fernando Florez Lema</v>
      </c>
      <c r="BB141" s="245" t="str">
        <f ca="1">IF(AT141=BD141,BB141,BB141&amp;" → "&amp;TEXT(BC141,"dd/mm/aaaa")&amp;".- "&amp;AT141)</f>
        <v>0 → 07/05/2026.- Visitas técnicos → 19/05/2026.- Auto de archivo</v>
      </c>
      <c r="BC141" s="247">
        <f t="shared" ca="1" si="27"/>
        <v>46183.384917939817</v>
      </c>
      <c r="BD141" s="246" t="str">
        <f t="shared" ca="1" si="28"/>
        <v>Auto de archivo</v>
      </c>
    </row>
    <row r="142" spans="1:56" s="121" customFormat="1">
      <c r="A142" s="82" t="s">
        <v>14970</v>
      </c>
      <c r="B142" s="99" t="s">
        <v>14971</v>
      </c>
      <c r="C142" s="105" t="s">
        <v>14972</v>
      </c>
      <c r="D142" s="82"/>
      <c r="E142" s="82"/>
      <c r="F142" s="82"/>
      <c r="G142" s="82"/>
      <c r="H142" s="82"/>
      <c r="I142" s="82"/>
      <c r="J142" s="82"/>
      <c r="K142" s="82"/>
      <c r="L142" s="82"/>
      <c r="M142" s="82"/>
      <c r="N142" s="76" t="str">
        <f t="shared" si="20"/>
        <v xml:space="preserve">         </v>
      </c>
      <c r="O142" s="82"/>
      <c r="P142" s="94"/>
      <c r="Q142" s="94"/>
      <c r="R142" s="82" t="s">
        <v>2453</v>
      </c>
      <c r="S142" s="126"/>
      <c r="T142" s="127" t="s">
        <v>14973</v>
      </c>
      <c r="U142" s="127"/>
      <c r="V142" s="127"/>
      <c r="W142" s="127"/>
      <c r="X142" s="127"/>
      <c r="Y142" s="127"/>
      <c r="Z142" s="127"/>
      <c r="AA142" s="127"/>
      <c r="AB142" s="127"/>
      <c r="AC142" s="76" t="str">
        <f t="shared" si="24"/>
        <v xml:space="preserve"> Tanques- transversal de la montaña       </v>
      </c>
      <c r="AD142" s="76"/>
      <c r="AE142" s="82"/>
      <c r="AF142" s="82"/>
      <c r="AG142" s="82"/>
      <c r="AH142" s="82" t="s">
        <v>3686</v>
      </c>
      <c r="AI142" s="82" t="s">
        <v>14451</v>
      </c>
      <c r="AJ142" s="96" t="s">
        <v>347</v>
      </c>
      <c r="AK142" s="201">
        <f>VLOOKUP(AJ142,Hoja5!$H$1:$I$46,2,FALSE)</f>
        <v>10</v>
      </c>
      <c r="AL142" s="92">
        <v>46070</v>
      </c>
      <c r="AM142" s="129">
        <v>46050</v>
      </c>
      <c r="AN142" s="101">
        <f>+AM142-AL142</f>
        <v>-20</v>
      </c>
      <c r="AO142" s="100">
        <v>46050</v>
      </c>
      <c r="AP142" s="101" t="s">
        <v>195</v>
      </c>
      <c r="AQ142" s="101" t="s">
        <v>14450</v>
      </c>
      <c r="AR142" s="227"/>
      <c r="AS142" s="119"/>
      <c r="AT142" s="124" t="s">
        <v>750</v>
      </c>
      <c r="AU142" s="101" t="s">
        <v>14450</v>
      </c>
      <c r="AV142" s="82"/>
      <c r="AW142" s="102" t="str">
        <f ca="1">IF(OR(AND(TODAY()-AL142&lt;10,AV142="PQRS"),AND(TODAY()-AO142&lt;90,AV142="Persuasivo")),1,IF(AND(10&lt;=TODAY()-AL142,TODAY()-AL142&lt;15,AV142="PQRS"),2,IF(OR(AND(15&lt;=TODAY()-AL142,AV142="PQRS"),AND(90&lt;=TODAY()-AO142,AV142="Persuasivo")),3,"")))</f>
        <v/>
      </c>
      <c r="AX142" s="96" t="s">
        <v>14974</v>
      </c>
      <c r="AY142" s="239" t="str">
        <f ca="1">IF(AU142=BA142,AY142,AY142&amp;" → "&amp;TEXT(AZ142,"dd/mm/aaaa")&amp;".- "&amp;AU142)</f>
        <v>0 → 00/01/1900.- Olver Puerta Garcia</v>
      </c>
      <c r="AZ142" s="237">
        <f ca="1">IF(AU142=BA142,AZ142,NOW())</f>
        <v>46099.320468055557</v>
      </c>
      <c r="BA142" s="242" t="str">
        <f t="shared" ca="1" si="26"/>
        <v>Olver Puerta Garcia</v>
      </c>
      <c r="BB142" s="245" t="str">
        <f ca="1">IF(AT142=BD142,BB142,BB142&amp;" → "&amp;TEXT(BC142,"dd/mm/aaaa")&amp;".- "&amp;AT142)</f>
        <v>0 → 18/03/2026.- Pendiente de trámite</v>
      </c>
      <c r="BC142" s="247">
        <f t="shared" ca="1" si="27"/>
        <v>46183.384917939817</v>
      </c>
      <c r="BD142" s="246" t="str">
        <f t="shared" ca="1" si="28"/>
        <v>Pendiente de trámite</v>
      </c>
    </row>
    <row r="143" spans="1:56" s="121" customFormat="1">
      <c r="A143" s="82" t="s">
        <v>14975</v>
      </c>
      <c r="B143" s="99">
        <v>9721</v>
      </c>
      <c r="C143" s="105" t="s">
        <v>14972</v>
      </c>
      <c r="D143" s="82"/>
      <c r="E143" s="82"/>
      <c r="F143" s="82"/>
      <c r="G143" s="82"/>
      <c r="H143" s="82"/>
      <c r="I143" s="82"/>
      <c r="J143" s="82"/>
      <c r="K143" s="82"/>
      <c r="L143" s="82"/>
      <c r="M143" s="82"/>
      <c r="N143" s="76" t="str">
        <f t="shared" si="20"/>
        <v xml:space="preserve">         </v>
      </c>
      <c r="O143" s="82"/>
      <c r="P143" s="82"/>
      <c r="Q143" s="82"/>
      <c r="R143" s="82" t="s">
        <v>82</v>
      </c>
      <c r="S143" s="126" t="s">
        <v>80</v>
      </c>
      <c r="T143" s="127">
        <v>20</v>
      </c>
      <c r="U143" s="127" t="s">
        <v>83</v>
      </c>
      <c r="V143" s="127" t="s">
        <v>66</v>
      </c>
      <c r="W143" s="127"/>
      <c r="X143" s="127"/>
      <c r="Y143" s="127"/>
      <c r="Z143" s="127"/>
      <c r="AA143" s="127"/>
      <c r="AB143" s="127"/>
      <c r="AC143" s="76" t="str">
        <f t="shared" si="24"/>
        <v xml:space="preserve">CL 20A SUR      </v>
      </c>
      <c r="AD143" s="76"/>
      <c r="AE143" s="82"/>
      <c r="AF143" s="82"/>
      <c r="AG143" s="82"/>
      <c r="AH143" s="82" t="s">
        <v>3686</v>
      </c>
      <c r="AI143" s="82" t="s">
        <v>14454</v>
      </c>
      <c r="AJ143" s="96" t="s">
        <v>363</v>
      </c>
      <c r="AK143" s="201">
        <f>VLOOKUP(AJ143,Hoja5!$H$1:$I$46,2,FALSE)</f>
        <v>13</v>
      </c>
      <c r="AL143" s="92">
        <v>46070</v>
      </c>
      <c r="AM143" s="92">
        <v>46126</v>
      </c>
      <c r="AN143" s="101">
        <f t="shared" si="25"/>
        <v>56</v>
      </c>
      <c r="AO143" s="100">
        <v>46126</v>
      </c>
      <c r="AP143" s="101" t="s">
        <v>202</v>
      </c>
      <c r="AQ143" s="101" t="s">
        <v>14456</v>
      </c>
      <c r="AR143" s="227"/>
      <c r="AS143" s="119"/>
      <c r="AT143" s="124" t="s">
        <v>195</v>
      </c>
      <c r="AU143" s="101" t="s">
        <v>14456</v>
      </c>
      <c r="AV143" s="82"/>
      <c r="AW143" s="102" t="str">
        <f ca="1">IF(OR(AND(TODAY()-AL143&lt;10,AV143="PQRS"),AND(TODAY()-AO143&lt;90,AV143="Persuasivo")),1,IF(AND(10&lt;=TODAY()-AL143,TODAY()-AL143&lt;15,AV143="PQRS"),2,IF(OR(AND(15&lt;=TODAY()-AL143,AV143="PQRS"),AND(90&lt;=TODAY()-AO143,AV143="Persuasivo")),3,"")))</f>
        <v/>
      </c>
      <c r="AX143" s="96"/>
      <c r="AY143" s="239" t="str">
        <f ca="1">IF(AU143=BA143,AY143,AY143&amp;" → "&amp;TEXT(AZ143,"dd/mm/aaaa")&amp;".- "&amp;AU143)</f>
        <v>0 → 00/01/1900.- Julian Guzman Agudelo → 24/03/2026.- Laura Bautista Barroso</v>
      </c>
      <c r="AZ143" s="237">
        <f ca="1">IF(AU143=BA143,AZ143,NOW())</f>
        <v>46129.453514814813</v>
      </c>
      <c r="BA143" s="242" t="str">
        <f t="shared" ca="1" si="26"/>
        <v>Laura Bautista Barroso</v>
      </c>
      <c r="BB143" s="245" t="str">
        <f ca="1">IF(AT143=BD143,BB143,BB143&amp;" → "&amp;TEXT(BC143,"dd/mm/aaaa")&amp;".- "&amp;AT143)</f>
        <v>0 → 21/04/2026.- Verificación</v>
      </c>
      <c r="BC143" s="247">
        <f t="shared" ca="1" si="27"/>
        <v>46183.384917939817</v>
      </c>
      <c r="BD143" s="246" t="str">
        <f t="shared" ca="1" si="28"/>
        <v>Verificación</v>
      </c>
    </row>
    <row r="144" spans="1:56" s="121" customFormat="1">
      <c r="A144" s="82" t="s">
        <v>14976</v>
      </c>
      <c r="B144" s="99">
        <v>9879</v>
      </c>
      <c r="C144" s="105" t="s">
        <v>14977</v>
      </c>
      <c r="D144" s="82"/>
      <c r="E144" s="82" t="s">
        <v>14978</v>
      </c>
      <c r="F144" s="82"/>
      <c r="G144" s="82"/>
      <c r="H144" s="82"/>
      <c r="I144" s="82"/>
      <c r="J144" s="82"/>
      <c r="K144" s="82"/>
      <c r="L144" s="82"/>
      <c r="M144" s="82"/>
      <c r="N144" s="76" t="str">
        <f t="shared" si="20"/>
        <v xml:space="preserve"> BARRIO LA PAZ        </v>
      </c>
      <c r="O144" s="82">
        <v>43946689</v>
      </c>
      <c r="P144" s="82">
        <v>301491463</v>
      </c>
      <c r="Q144" s="82"/>
      <c r="R144" s="82" t="s">
        <v>82</v>
      </c>
      <c r="S144" s="126"/>
      <c r="T144" s="127" t="s">
        <v>14979</v>
      </c>
      <c r="U144" s="127"/>
      <c r="V144" s="127"/>
      <c r="W144" s="127"/>
      <c r="X144" s="127"/>
      <c r="Y144" s="127"/>
      <c r="Z144" s="127"/>
      <c r="AA144" s="127"/>
      <c r="AB144" s="127"/>
      <c r="AC144" s="76" t="str">
        <f t="shared" si="24"/>
        <v xml:space="preserve"> Barrio la paz       </v>
      </c>
      <c r="AD144" s="76"/>
      <c r="AE144" s="82"/>
      <c r="AF144" s="82"/>
      <c r="AG144" s="82"/>
      <c r="AH144" s="82" t="s">
        <v>3591</v>
      </c>
      <c r="AI144" s="82" t="s">
        <v>14438</v>
      </c>
      <c r="AJ144" s="96" t="s">
        <v>316</v>
      </c>
      <c r="AK144" s="201">
        <f>VLOOKUP(AJ144,Hoja5!$H$1:$I$46,2,FALSE)</f>
        <v>7</v>
      </c>
      <c r="AL144" s="92">
        <v>46070</v>
      </c>
      <c r="AM144" s="92">
        <v>46097</v>
      </c>
      <c r="AN144" s="101">
        <f t="shared" si="25"/>
        <v>27</v>
      </c>
      <c r="AO144" s="100">
        <v>46097</v>
      </c>
      <c r="AP144" s="101" t="s">
        <v>195</v>
      </c>
      <c r="AQ144" s="119" t="s">
        <v>14456</v>
      </c>
      <c r="AR144" s="70"/>
      <c r="AS144" s="131"/>
      <c r="AT144" s="124" t="s">
        <v>195</v>
      </c>
      <c r="AU144" s="94" t="s">
        <v>14443</v>
      </c>
      <c r="AV144" s="82"/>
      <c r="AW144" s="102" t="str">
        <f ca="1">IF(OR(AND(TODAY()-AL144&lt;10,AV144="PQRS"),AND(TODAY()-AO144&lt;90,AV144="Persuasivo")),1,IF(AND(10&lt;=TODAY()-AL144,TODAY()-AL144&lt;15,AV144="PQRS"),2,IF(OR(AND(15&lt;=TODAY()-AL144,AV144="PQRS"),AND(90&lt;=TODAY()-AO144,AV144="Persuasivo")),3,"")))</f>
        <v/>
      </c>
      <c r="AX144" s="96"/>
      <c r="AY144" s="239" t="str">
        <f ca="1">IF(AU144=BA144,AY144,AY144&amp;" → "&amp;TEXT(AZ144,"dd/mm/aaaa")&amp;".- "&amp;AU144)</f>
        <v>0 → 20/02/2026.- Laura Bautista Barroso → 16/03/2026.- Adriana Florez Buriticá</v>
      </c>
      <c r="AZ144" s="237">
        <f ca="1">IF(AU144=BA144,AZ144,NOW())</f>
        <v>46097.680123379629</v>
      </c>
      <c r="BA144" s="242" t="str">
        <f t="shared" ca="1" si="26"/>
        <v>Adriana Florez Buriticá</v>
      </c>
      <c r="BB144" s="245" t="str">
        <f ca="1">IF(AT144=BD144,BB144,BB144&amp;" → "&amp;TEXT(BC144,"dd/mm/aaaa")&amp;".- "&amp;AT144)</f>
        <v>0 → 16/03/2026.- Verificación</v>
      </c>
      <c r="BC144" s="247">
        <f t="shared" ca="1" si="27"/>
        <v>46183.384917939817</v>
      </c>
      <c r="BD144" s="246" t="str">
        <f t="shared" ca="1" si="28"/>
        <v>Verificación</v>
      </c>
    </row>
    <row r="145" spans="1:56" s="121" customFormat="1">
      <c r="A145" s="82" t="s">
        <v>14980</v>
      </c>
      <c r="B145" s="99">
        <v>9735</v>
      </c>
      <c r="C145" s="124" t="s">
        <v>273</v>
      </c>
      <c r="D145" s="82"/>
      <c r="E145" s="82"/>
      <c r="F145" s="82"/>
      <c r="G145" s="82"/>
      <c r="H145" s="82"/>
      <c r="I145" s="82"/>
      <c r="J145" s="82"/>
      <c r="K145" s="152"/>
      <c r="L145" s="82"/>
      <c r="M145" s="82"/>
      <c r="N145" s="76" t="str">
        <f t="shared" si="20"/>
        <v xml:space="preserve">         </v>
      </c>
      <c r="O145" s="82"/>
      <c r="P145" s="82"/>
      <c r="Q145" s="82"/>
      <c r="R145" s="94" t="s">
        <v>14981</v>
      </c>
      <c r="S145" s="126" t="s">
        <v>80</v>
      </c>
      <c r="T145" s="127">
        <v>41</v>
      </c>
      <c r="U145" s="127" t="s">
        <v>83</v>
      </c>
      <c r="V145" s="127" t="s">
        <v>66</v>
      </c>
      <c r="W145" s="127">
        <v>32</v>
      </c>
      <c r="X145" s="127"/>
      <c r="Y145" s="127"/>
      <c r="Z145" s="127">
        <v>46</v>
      </c>
      <c r="AA145" s="127"/>
      <c r="AB145" s="127"/>
      <c r="AC145" s="76" t="str">
        <f t="shared" si="24"/>
        <v xml:space="preserve">CL 41A SUR 32   46  </v>
      </c>
      <c r="AD145" s="82"/>
      <c r="AE145" s="82">
        <v>3124219356</v>
      </c>
      <c r="AF145" s="82"/>
      <c r="AG145" s="82"/>
      <c r="AH145" s="82" t="s">
        <v>101</v>
      </c>
      <c r="AI145" s="82" t="s">
        <v>14460</v>
      </c>
      <c r="AJ145" s="96" t="s">
        <v>67</v>
      </c>
      <c r="AK145" s="201">
        <f>VLOOKUP(AJ145,Hoja5!$H$1:$I$46,2,FALSE)</f>
        <v>7</v>
      </c>
      <c r="AL145" s="92">
        <v>46070</v>
      </c>
      <c r="AM145" s="92">
        <v>46071</v>
      </c>
      <c r="AN145" s="101">
        <f t="shared" si="25"/>
        <v>1</v>
      </c>
      <c r="AO145" s="100">
        <v>46074</v>
      </c>
      <c r="AP145" s="101" t="s">
        <v>15</v>
      </c>
      <c r="AQ145" s="101" t="s">
        <v>14463</v>
      </c>
      <c r="AR145" s="227"/>
      <c r="AS145" s="119"/>
      <c r="AT145" s="124" t="s">
        <v>14496</v>
      </c>
      <c r="AU145" s="101" t="s">
        <v>14482</v>
      </c>
      <c r="AV145" s="82"/>
      <c r="AW145" s="102" t="str">
        <f ca="1">IF(OR(AND(TODAY()-AL145&lt;10,AV145="PQRS"),AND(TODAY()-AO145&lt;90,AV145="Persuasivo")),1,IF(AND(10&lt;=TODAY()-AL145,TODAY()-AL145&lt;15,AV145="PQRS"),2,IF(OR(AND(15&lt;=TODAY()-AL145,AV145="PQRS"),AND(90&lt;=TODAY()-AO145,AV145="Persuasivo")),3,"")))</f>
        <v/>
      </c>
      <c r="AX145" s="96"/>
      <c r="AY145" s="239" t="str">
        <f ca="1">IF(AU145=BA145,AY145,AY145&amp;" → "&amp;TEXT(AZ145,"dd/mm/aaaa")&amp;".- "&amp;AU145)</f>
        <v>0 → 00/01/1900.- Juan Carlos Sánchez Vargas → 03/03/2026.-  → 03/03/2026.- Julian Guzman Agudelo → 24/03/2026.- Juan Carlos Sánchez Vargas → 17/04/2026.- Jenifer Zapata Castro</v>
      </c>
      <c r="AZ145" s="237">
        <f ca="1">IF(AU145=BA145,AZ145,NOW())</f>
        <v>46132.499580555559</v>
      </c>
      <c r="BA145" s="242" t="str">
        <f t="shared" ca="1" si="26"/>
        <v>Jenifer Zapata Castro</v>
      </c>
      <c r="BB145" s="245" t="str">
        <f ca="1">IF(AT145=BD145,BB145,BB145&amp;" → "&amp;TEXT(BC145,"dd/mm/aaaa")&amp;".- "&amp;AT145)</f>
        <v>0 → 03/03/2026.- Auto de archivo → 03/03/2026.- Visitas patrulleros → 17/04/2026.- Auto de archivo → 20/04/2026.- Archivado</v>
      </c>
      <c r="BC145" s="247">
        <f t="shared" ca="1" si="27"/>
        <v>46183.384917939817</v>
      </c>
      <c r="BD145" s="246" t="str">
        <f t="shared" ca="1" si="28"/>
        <v>Archivado</v>
      </c>
    </row>
    <row r="146" spans="1:56">
      <c r="A146" s="82" t="s">
        <v>14982</v>
      </c>
      <c r="B146" s="99">
        <v>9786</v>
      </c>
      <c r="C146" s="105" t="s">
        <v>134</v>
      </c>
      <c r="D146" s="82"/>
      <c r="E146" s="82"/>
      <c r="F146" s="82"/>
      <c r="G146" s="82"/>
      <c r="H146" s="82"/>
      <c r="I146" s="82"/>
      <c r="J146" s="82"/>
      <c r="K146" s="82">
        <v>2028</v>
      </c>
      <c r="L146" s="82"/>
      <c r="M146" s="82"/>
      <c r="N146" s="76" t="str">
        <f t="shared" ref="N146:N149" si="30">CONCATENATE(D146," ",E146," ",F146," ",G146," ",H146," ",I146, " ",J146, " ",K146," ",L146," ",M146)</f>
        <v xml:space="preserve">       2028  </v>
      </c>
      <c r="O146" s="82"/>
      <c r="P146" s="82"/>
      <c r="Q146" s="82"/>
      <c r="R146" s="82" t="s">
        <v>4800</v>
      </c>
      <c r="S146" s="126"/>
      <c r="T146" s="127"/>
      <c r="U146" s="127"/>
      <c r="V146" s="127"/>
      <c r="W146" s="127"/>
      <c r="X146" s="127"/>
      <c r="Y146" s="127"/>
      <c r="Z146" s="127"/>
      <c r="AA146" s="127"/>
      <c r="AB146" s="127"/>
      <c r="AC146" s="76" t="str">
        <f t="shared" si="24"/>
        <v xml:space="preserve">        </v>
      </c>
      <c r="AD146" s="82"/>
      <c r="AE146" s="94"/>
      <c r="AF146" s="94"/>
      <c r="AG146" s="82"/>
      <c r="AH146" s="82" t="s">
        <v>94</v>
      </c>
      <c r="AI146" s="82" t="s">
        <v>14444</v>
      </c>
      <c r="AJ146" s="96" t="s">
        <v>3675</v>
      </c>
      <c r="AK146" s="201">
        <f>VLOOKUP(AJ146,Hoja5!$H$1:$I$46,2,FALSE)</f>
        <v>6</v>
      </c>
      <c r="AL146" s="92">
        <v>46070</v>
      </c>
      <c r="AM146" s="92">
        <v>46070</v>
      </c>
      <c r="AN146" s="101">
        <f t="shared" si="25"/>
        <v>0</v>
      </c>
      <c r="AO146" s="100">
        <v>46071</v>
      </c>
      <c r="AP146" s="101" t="s">
        <v>15</v>
      </c>
      <c r="AQ146" s="101" t="s">
        <v>14463</v>
      </c>
      <c r="AR146" s="227"/>
      <c r="AS146" s="119"/>
      <c r="AT146" s="124" t="s">
        <v>14496</v>
      </c>
      <c r="AU146" s="101" t="s">
        <v>14482</v>
      </c>
      <c r="AV146" s="82"/>
      <c r="AW146" s="102" t="str">
        <f ca="1">IF(OR(AND(TODAY()-AL146&lt;10,AV146="PQRS"),AND(TODAY()-AO146&lt;90,AV146="Persuasivo")),1,IF(AND(10&lt;=TODAY()-AL146,TODAY()-AL146&lt;15,AV146="PQRS"),2,IF(OR(AND(15&lt;=TODAY()-AL146,AV146="PQRS"),AND(90&lt;=TODAY()-AO146,AV146="Persuasivo")),3,"")))</f>
        <v/>
      </c>
      <c r="AX146" s="96"/>
      <c r="AY146" s="239" t="str">
        <f ca="1">IF(AU146=BA146,AY146,AY146&amp;" → "&amp;TEXT(AZ146,"dd/mm/aaaa")&amp;".- "&amp;AU146)</f>
        <v>0 → 20/02/2026.- Jenifer Zapata Castro</v>
      </c>
      <c r="AZ146" s="237">
        <f ca="1">IF(AU146=BA146,AZ146,NOW())</f>
        <v>46132.499777314813</v>
      </c>
      <c r="BA146" s="242" t="str">
        <f t="shared" ca="1" si="26"/>
        <v>Jenifer Zapata Castro</v>
      </c>
      <c r="BB146" s="245" t="str">
        <f ca="1">IF(AT146=BD146,BB146,BB146&amp;" → "&amp;TEXT(BC146,"dd/mm/aaaa")&amp;".- "&amp;AT146)</f>
        <v>0 → 20/04/2026.- Archivado</v>
      </c>
      <c r="BC146" s="247">
        <f t="shared" ca="1" si="27"/>
        <v>46183.384917939817</v>
      </c>
      <c r="BD146" s="246" t="str">
        <f t="shared" ca="1" si="28"/>
        <v>Archivado</v>
      </c>
    </row>
    <row r="147" spans="1:56" s="121" customFormat="1">
      <c r="A147" s="82" t="s">
        <v>14983</v>
      </c>
      <c r="B147" s="99">
        <v>17312012</v>
      </c>
      <c r="C147" s="124" t="s">
        <v>14984</v>
      </c>
      <c r="D147" s="82" t="s">
        <v>63</v>
      </c>
      <c r="E147" s="82">
        <v>27</v>
      </c>
      <c r="F147" s="82"/>
      <c r="G147" s="82" t="s">
        <v>66</v>
      </c>
      <c r="H147" s="82">
        <v>51</v>
      </c>
      <c r="I147" s="82"/>
      <c r="J147" s="82"/>
      <c r="K147" s="82"/>
      <c r="L147" s="82"/>
      <c r="M147" s="82"/>
      <c r="N147" s="76" t="str">
        <f t="shared" si="30"/>
        <v xml:space="preserve">KR 27  SUR 51     </v>
      </c>
      <c r="O147" s="82">
        <v>1068665028</v>
      </c>
      <c r="P147" s="82"/>
      <c r="Q147" s="82"/>
      <c r="R147" s="82" t="s">
        <v>14985</v>
      </c>
      <c r="S147" s="82" t="s">
        <v>63</v>
      </c>
      <c r="T147" s="82">
        <v>27</v>
      </c>
      <c r="U147" s="82"/>
      <c r="V147" s="82" t="s">
        <v>66</v>
      </c>
      <c r="W147" s="82">
        <v>51</v>
      </c>
      <c r="X147" s="82"/>
      <c r="Y147" s="82"/>
      <c r="Z147" s="82"/>
      <c r="AA147" s="82"/>
      <c r="AB147" s="82"/>
      <c r="AC147" s="76" t="str">
        <f>CONCATENATE(S147," ",T147," ",U147," ",V147," ",W147," ",X147, " ",Y147, " ",Z147," ",AA147," ",AB147)</f>
        <v xml:space="preserve">KR 27  SUR 51     </v>
      </c>
      <c r="AD147" s="82">
        <v>1068665028</v>
      </c>
      <c r="AE147" s="82"/>
      <c r="AF147" s="82"/>
      <c r="AG147" s="82"/>
      <c r="AH147" s="82" t="s">
        <v>94</v>
      </c>
      <c r="AI147" s="82" t="s">
        <v>14444</v>
      </c>
      <c r="AJ147" s="96" t="s">
        <v>184</v>
      </c>
      <c r="AK147" s="201">
        <f>VLOOKUP(AJ147,Hoja5!$H$1:$I$46,2,FALSE)</f>
        <v>4</v>
      </c>
      <c r="AL147" s="92">
        <v>46070</v>
      </c>
      <c r="AM147" s="92">
        <v>46070</v>
      </c>
      <c r="AN147" s="101">
        <f t="shared" si="25"/>
        <v>0</v>
      </c>
      <c r="AO147" s="100">
        <v>46070</v>
      </c>
      <c r="AP147" s="101" t="s">
        <v>15</v>
      </c>
      <c r="AQ147" s="101" t="s">
        <v>14463</v>
      </c>
      <c r="AR147" s="227"/>
      <c r="AS147" s="119"/>
      <c r="AT147" s="124" t="s">
        <v>14496</v>
      </c>
      <c r="AU147" s="101" t="s">
        <v>14482</v>
      </c>
      <c r="AV147" s="82"/>
      <c r="AW147" s="102" t="str">
        <f ca="1">IF(OR(AND(TODAY()-AL147&lt;10,AV147="PQRS"),AND(TODAY()-AO147&lt;90,AV147="Persuasivo")),1,IF(AND(10&lt;=TODAY()-AL147,TODAY()-AL147&lt;15,AV147="PQRS"),2,IF(OR(AND(15&lt;=TODAY()-AL147,AV147="PQRS"),AND(90&lt;=TODAY()-AO147,AV147="Persuasivo")),3,"")))</f>
        <v/>
      </c>
      <c r="AX147" s="96"/>
      <c r="AY147" s="239" t="str">
        <f ca="1">IF(AU147=BA147,AY147,AY147&amp;" → "&amp;TEXT(AZ147,"dd/mm/aaaa")&amp;".- "&amp;AU147)</f>
        <v>0 → 00/01/1900.- Julian Guzman Agudelo → 24/03/2026.- Jenifer Zapata Castro</v>
      </c>
      <c r="AZ147" s="237">
        <f ca="1">IF(AU147=BA147,AZ147,NOW())</f>
        <v>46132.500671180554</v>
      </c>
      <c r="BA147" s="242" t="str">
        <f t="shared" ca="1" si="26"/>
        <v>Jenifer Zapata Castro</v>
      </c>
      <c r="BB147" s="245" t="str">
        <f ca="1">IF(AT147=BD147,BB147,BB147&amp;" → "&amp;TEXT(BC147,"dd/mm/aaaa")&amp;".- "&amp;AT147)</f>
        <v>0 → 20/02/2026.- Visitas patrulleros → 20/04/2026.- Archivado</v>
      </c>
      <c r="BC147" s="247">
        <f t="shared" ca="1" si="27"/>
        <v>46183.384917939817</v>
      </c>
      <c r="BD147" s="246" t="str">
        <f t="shared" ca="1" si="28"/>
        <v>Archivado</v>
      </c>
    </row>
    <row r="148" spans="1:56" s="121" customFormat="1">
      <c r="A148" s="82" t="s">
        <v>14986</v>
      </c>
      <c r="B148" s="99">
        <v>2606</v>
      </c>
      <c r="C148" s="124" t="s">
        <v>14987</v>
      </c>
      <c r="D148" s="82" t="s">
        <v>80</v>
      </c>
      <c r="E148" s="82">
        <v>41</v>
      </c>
      <c r="F148" s="82" t="s">
        <v>104</v>
      </c>
      <c r="G148" s="82" t="s">
        <v>66</v>
      </c>
      <c r="H148" s="82">
        <v>29</v>
      </c>
      <c r="I148" s="82" t="s">
        <v>83</v>
      </c>
      <c r="J148" s="82"/>
      <c r="K148" s="82">
        <v>15</v>
      </c>
      <c r="L148" s="82"/>
      <c r="M148" s="82"/>
      <c r="N148" s="76" t="str">
        <f t="shared" si="30"/>
        <v xml:space="preserve">CL 41 B SUR 29 A  15  </v>
      </c>
      <c r="O148" s="82">
        <v>1036658639</v>
      </c>
      <c r="P148" s="82">
        <v>31132227373</v>
      </c>
      <c r="Q148" s="82"/>
      <c r="R148" s="82" t="s">
        <v>5852</v>
      </c>
      <c r="S148" s="82" t="s">
        <v>80</v>
      </c>
      <c r="T148" s="82">
        <v>41</v>
      </c>
      <c r="U148" s="82" t="s">
        <v>104</v>
      </c>
      <c r="V148" s="82" t="s">
        <v>66</v>
      </c>
      <c r="W148" s="82">
        <v>29</v>
      </c>
      <c r="X148" s="82" t="s">
        <v>83</v>
      </c>
      <c r="Y148" s="82"/>
      <c r="Z148" s="82">
        <v>15</v>
      </c>
      <c r="AA148" s="82"/>
      <c r="AB148" s="82"/>
      <c r="AC148" s="76" t="str">
        <f>CONCATENATE(S148," ",T148," ",U148," ",V148," ",W148," ",X148, " ",Y148, " ",Z148," ",AA148," ",AB148)</f>
        <v xml:space="preserve">CL 41 B SUR 29 A  15  </v>
      </c>
      <c r="AD148" s="82"/>
      <c r="AE148" s="82"/>
      <c r="AF148" s="82"/>
      <c r="AG148" s="82"/>
      <c r="AH148" s="82" t="s">
        <v>3591</v>
      </c>
      <c r="AI148" s="82" t="s">
        <v>14438</v>
      </c>
      <c r="AJ148" s="96" t="s">
        <v>3675</v>
      </c>
      <c r="AK148" s="201">
        <f>VLOOKUP(AJ148,Hoja5!$H$1:$I$46,2,FALSE)</f>
        <v>6</v>
      </c>
      <c r="AL148" s="92">
        <v>46066</v>
      </c>
      <c r="AM148" s="92">
        <v>46070</v>
      </c>
      <c r="AN148" s="101">
        <f t="shared" si="25"/>
        <v>4</v>
      </c>
      <c r="AO148" s="100">
        <v>46070</v>
      </c>
      <c r="AP148" s="101" t="s">
        <v>15</v>
      </c>
      <c r="AQ148" s="101" t="s">
        <v>14463</v>
      </c>
      <c r="AR148" s="227"/>
      <c r="AS148" s="119"/>
      <c r="AT148" s="124" t="s">
        <v>14496</v>
      </c>
      <c r="AU148" s="276" t="s">
        <v>14482</v>
      </c>
      <c r="AV148" s="82"/>
      <c r="AW148" s="102" t="str">
        <f ca="1">IF(OR(AND(TODAY()-AL148&lt;10,AV148="PQRS"),AND(TODAY()-AO148&lt;90,AV148="Persuasivo")),1,IF(AND(10&lt;=TODAY()-AL148,TODAY()-AL148&lt;15,AV148="PQRS"),2,IF(OR(AND(15&lt;=TODAY()-AL148,AV148="PQRS"),AND(90&lt;=TODAY()-AO148,AV148="Persuasivo")),3,"")))</f>
        <v/>
      </c>
      <c r="AX148" s="96"/>
      <c r="AY148" s="239" t="str">
        <f ca="1">IF(AU148=BA148,AY148,AY148&amp;" → "&amp;TEXT(AZ148,"dd/mm/aaaa")&amp;".- "&amp;AU148)</f>
        <v>0 → 20/02/2026.- Jenifer Zapata Castro</v>
      </c>
      <c r="AZ148" s="237">
        <f ca="1">IF(AU148=BA148,AZ148,NOW())</f>
        <v>46132.476798611111</v>
      </c>
      <c r="BA148" s="242" t="str">
        <f t="shared" ca="1" si="26"/>
        <v>Jenifer Zapata Castro</v>
      </c>
      <c r="BB148" s="245" t="str">
        <f ca="1">IF(AT148=BD148,BB148,BB148&amp;" → "&amp;TEXT(BC148,"dd/mm/aaaa")&amp;".- "&amp;AT148)</f>
        <v>0 → 02/03/2026.- Archivado</v>
      </c>
      <c r="BC148" s="247">
        <f t="shared" ca="1" si="27"/>
        <v>46183.384917939817</v>
      </c>
      <c r="BD148" s="246" t="str">
        <f t="shared" ca="1" si="28"/>
        <v>Archivado</v>
      </c>
    </row>
    <row r="149" spans="1:56">
      <c r="A149" s="82" t="s">
        <v>14988</v>
      </c>
      <c r="B149" s="99" t="s">
        <v>14989</v>
      </c>
      <c r="C149" s="124" t="s">
        <v>14990</v>
      </c>
      <c r="D149" s="82"/>
      <c r="E149" s="82"/>
      <c r="F149" s="82"/>
      <c r="G149" s="82"/>
      <c r="H149" s="82"/>
      <c r="I149" s="82"/>
      <c r="J149" s="82"/>
      <c r="K149" s="82"/>
      <c r="L149" s="82"/>
      <c r="M149" s="82"/>
      <c r="N149" s="76" t="str">
        <f t="shared" si="30"/>
        <v xml:space="preserve">         </v>
      </c>
      <c r="O149" s="82">
        <v>900276733</v>
      </c>
      <c r="P149" s="82"/>
      <c r="Q149" s="82"/>
      <c r="R149" s="82" t="s">
        <v>82</v>
      </c>
      <c r="S149" s="82"/>
      <c r="T149" s="82"/>
      <c r="U149" s="82"/>
      <c r="V149" s="82"/>
      <c r="W149" s="82"/>
      <c r="X149" s="82"/>
      <c r="Y149" s="82"/>
      <c r="Z149" s="82"/>
      <c r="AA149" s="127"/>
      <c r="AB149" s="127"/>
      <c r="AC149" s="76" t="str">
        <f t="shared" si="24"/>
        <v xml:space="preserve">        </v>
      </c>
      <c r="AD149" s="82"/>
      <c r="AE149" s="82"/>
      <c r="AF149" s="82"/>
      <c r="AG149" s="82"/>
      <c r="AH149" s="82" t="s">
        <v>101</v>
      </c>
      <c r="AI149" s="82" t="s">
        <v>14460</v>
      </c>
      <c r="AJ149" s="96" t="s">
        <v>316</v>
      </c>
      <c r="AK149" s="201">
        <f>VLOOKUP(AJ149,Hoja5!$H$1:$I$46,2,FALSE)</f>
        <v>7</v>
      </c>
      <c r="AL149" s="92">
        <v>46070</v>
      </c>
      <c r="AM149" s="92">
        <v>46072</v>
      </c>
      <c r="AN149" s="101">
        <f t="shared" si="25"/>
        <v>2</v>
      </c>
      <c r="AO149" s="100">
        <v>46072</v>
      </c>
      <c r="AP149" s="101" t="s">
        <v>15</v>
      </c>
      <c r="AQ149" s="101" t="s">
        <v>14463</v>
      </c>
      <c r="AR149" s="227"/>
      <c r="AS149" s="119"/>
      <c r="AT149" s="124" t="s">
        <v>14496</v>
      </c>
      <c r="AU149" s="276" t="s">
        <v>14482</v>
      </c>
      <c r="AV149" s="82"/>
      <c r="AW149" s="102" t="str">
        <f ca="1">IF(OR(AND(TODAY()-AL149&lt;10,AV149="PQRS"),AND(TODAY()-AO149&lt;90,AV149="Persuasivo")),1,IF(AND(10&lt;=TODAY()-AL149,TODAY()-AL149&lt;15,AV149="PQRS"),2,IF(OR(AND(15&lt;=TODAY()-AL149,AV149="PQRS"),AND(90&lt;=TODAY()-AO149,AV149="Persuasivo")),3,"")))</f>
        <v/>
      </c>
      <c r="AX149" s="96"/>
      <c r="AY149" s="239" t="str">
        <f ca="1">IF(AU149=BA149,AY149,AY149&amp;" → "&amp;TEXT(AZ149,"dd/mm/aaaa")&amp;".- "&amp;AU149)</f>
        <v>0 → 20/02/2026.- Juan Carlos Sánchez Vargas → 05/03/2026.- Jenifer Zapata Castro</v>
      </c>
      <c r="AZ149" s="237">
        <f ca="1">IF(AU149=BA149,AZ149,NOW())</f>
        <v>46132.476798611111</v>
      </c>
      <c r="BA149" s="242" t="str">
        <f t="shared" ca="1" si="26"/>
        <v>Jenifer Zapata Castro</v>
      </c>
      <c r="BB149" s="245" t="str">
        <f ca="1">IF(AT149=BD149,BB149,BB149&amp;" → "&amp;TEXT(BC149,"dd/mm/aaaa")&amp;".- "&amp;AT149)</f>
        <v>0 → 05/03/2026.- Auto de archivo → 24/03/2026.- Archivado</v>
      </c>
      <c r="BC149" s="247">
        <f t="shared" ca="1" si="27"/>
        <v>46183.384917939817</v>
      </c>
      <c r="BD149" s="246" t="str">
        <f t="shared" ca="1" si="28"/>
        <v>Archivado</v>
      </c>
    </row>
    <row r="150" spans="1:56">
      <c r="A150" s="82" t="s">
        <v>14991</v>
      </c>
      <c r="B150" s="99">
        <v>2687</v>
      </c>
      <c r="C150" s="164" t="s">
        <v>1976</v>
      </c>
      <c r="D150" s="131"/>
      <c r="E150" s="131"/>
      <c r="F150" s="131"/>
      <c r="G150" s="131"/>
      <c r="H150" s="131"/>
      <c r="I150" s="131"/>
      <c r="J150" s="131"/>
      <c r="K150" s="131"/>
      <c r="L150" s="131"/>
      <c r="M150" s="131"/>
      <c r="N150" s="76" t="str">
        <f>CONCATENATE(D150," ",E150," ",F150," ",G150," ",H150," ",I150," ",J150," ",K150," ",L150," ",M150)</f>
        <v xml:space="preserve">         </v>
      </c>
      <c r="O150" s="159"/>
      <c r="P150" s="131"/>
      <c r="Q150" s="131"/>
      <c r="R150" s="131" t="s">
        <v>2453</v>
      </c>
      <c r="S150" s="126"/>
      <c r="T150" s="131" t="s">
        <v>14992</v>
      </c>
      <c r="U150" s="127"/>
      <c r="V150" s="127"/>
      <c r="W150" s="131"/>
      <c r="X150" s="127"/>
      <c r="Y150" s="127"/>
      <c r="Z150" s="131"/>
      <c r="AA150" s="131"/>
      <c r="AB150" s="131"/>
      <c r="AC150" s="76" t="str">
        <f t="shared" si="24"/>
        <v xml:space="preserve"> QUebrada la ayurá       </v>
      </c>
      <c r="AD150" s="131"/>
      <c r="AE150" s="131"/>
      <c r="AF150" s="131"/>
      <c r="AG150" s="131"/>
      <c r="AH150" s="143" t="s">
        <v>3686</v>
      </c>
      <c r="AI150" s="131" t="s">
        <v>14451</v>
      </c>
      <c r="AJ150" s="131" t="s">
        <v>74</v>
      </c>
      <c r="AK150" s="201">
        <f>VLOOKUP(AJ150,Hoja5!$H$1:$I$46,2,FALSE)</f>
        <v>6</v>
      </c>
      <c r="AL150" s="92">
        <v>46070</v>
      </c>
      <c r="AM150" s="92"/>
      <c r="AN150" s="101">
        <f t="shared" si="25"/>
        <v>-46070</v>
      </c>
      <c r="AO150" s="100"/>
      <c r="AP150" s="101"/>
      <c r="AQ150" s="101"/>
      <c r="AR150" s="227"/>
      <c r="AS150" s="119"/>
      <c r="AT150" s="124" t="s">
        <v>105</v>
      </c>
      <c r="AU150" s="101" t="s">
        <v>14440</v>
      </c>
      <c r="AV150" s="82"/>
      <c r="AW150" s="102" t="str">
        <f ca="1">IF(OR(AND(TODAY()-AL150&lt;10,AV150="PQRS"),AND(TODAY()-AO150&lt;90,AV150="Persuasivo")),1,IF(AND(10&lt;=TODAY()-AL150,TODAY()-AL150&lt;15,AV150="PQRS"),2,IF(OR(AND(15&lt;=TODAY()-AL150,AV150="PQRS"),AND(90&lt;=TODAY()-AO150,AV150="Persuasivo")),3,"")))</f>
        <v/>
      </c>
      <c r="AX150" s="96"/>
      <c r="AY150" s="239" t="str">
        <f ca="1">IF(AU150=BA150,AY150,AY150&amp;" → "&amp;TEXT(AZ150,"dd/mm/aaaa")&amp;".- "&amp;AU150)</f>
        <v>0 → 00/01/1900.- Julian Guzman Agudelo</v>
      </c>
      <c r="AZ150" s="237">
        <f ca="1">IF(AU150=BA150,AZ150,NOW())</f>
        <v>46105.695003009256</v>
      </c>
      <c r="BA150" s="242" t="str">
        <f t="shared" ca="1" si="26"/>
        <v>Julian Guzman Agudelo</v>
      </c>
      <c r="BB150" s="245" t="str">
        <f ca="1">IF(AT150=BD150,BB150,BB150&amp;" → "&amp;TEXT(BC150,"dd/mm/aaaa")&amp;".- "&amp;AT150)</f>
        <v>0 → 13/05/2026.- Visitas técnicos</v>
      </c>
      <c r="BC150" s="247">
        <f t="shared" ca="1" si="27"/>
        <v>46183.384917939817</v>
      </c>
      <c r="BD150" s="246" t="str">
        <f t="shared" ca="1" si="28"/>
        <v>Visitas técnicos</v>
      </c>
    </row>
    <row r="151" spans="1:56">
      <c r="A151" s="82" t="s">
        <v>14993</v>
      </c>
      <c r="B151" s="99">
        <v>9995</v>
      </c>
      <c r="C151" s="124" t="s">
        <v>14994</v>
      </c>
      <c r="D151" s="82"/>
      <c r="E151" s="82"/>
      <c r="F151" s="82"/>
      <c r="G151" s="82"/>
      <c r="H151" s="82"/>
      <c r="I151" s="82"/>
      <c r="J151" s="82"/>
      <c r="K151" s="82"/>
      <c r="L151" s="82"/>
      <c r="M151" s="82"/>
      <c r="N151" s="76" t="str">
        <f t="shared" ref="N151:N157" si="31">CONCATENATE(D151," ",E151," ",F151," ",G151," ",H151," ",I151, " ",J151, " ",K151," ",L151," ",M151)</f>
        <v xml:space="preserve">         </v>
      </c>
      <c r="O151" s="82">
        <v>21729011</v>
      </c>
      <c r="P151" s="94">
        <v>3361324</v>
      </c>
      <c r="Q151" s="94"/>
      <c r="R151" s="76" t="s">
        <v>14995</v>
      </c>
      <c r="S151" s="82" t="s">
        <v>63</v>
      </c>
      <c r="T151" s="82">
        <v>27</v>
      </c>
      <c r="U151" s="82" t="s">
        <v>65</v>
      </c>
      <c r="V151" s="82"/>
      <c r="W151" s="82">
        <v>35</v>
      </c>
      <c r="X151" s="82"/>
      <c r="Y151" s="82" t="s">
        <v>66</v>
      </c>
      <c r="Z151" s="82">
        <v>175</v>
      </c>
      <c r="AA151" s="127"/>
      <c r="AB151" s="169"/>
      <c r="AC151" s="76" t="str">
        <f t="shared" si="24"/>
        <v xml:space="preserve">KR 27G  35  SUR 175  </v>
      </c>
      <c r="AD151" s="82"/>
      <c r="AE151" s="82"/>
      <c r="AF151" s="82"/>
      <c r="AG151" s="82"/>
      <c r="AH151" s="143" t="s">
        <v>3686</v>
      </c>
      <c r="AI151" s="131" t="s">
        <v>14451</v>
      </c>
      <c r="AJ151" s="96" t="s">
        <v>397</v>
      </c>
      <c r="AK151" s="201">
        <f>VLOOKUP(AJ151,Hoja5!$H$1:$I$46,2,FALSE)</f>
        <v>5</v>
      </c>
      <c r="AL151" s="92">
        <v>46070</v>
      </c>
      <c r="AM151" s="252">
        <v>46077</v>
      </c>
      <c r="AN151" s="101">
        <f t="shared" si="25"/>
        <v>7</v>
      </c>
      <c r="AO151" s="100">
        <v>46139</v>
      </c>
      <c r="AP151" s="101" t="s">
        <v>202</v>
      </c>
      <c r="AQ151" s="101" t="s">
        <v>14456</v>
      </c>
      <c r="AR151" s="227"/>
      <c r="AS151" s="119"/>
      <c r="AT151" s="124" t="s">
        <v>195</v>
      </c>
      <c r="AU151" s="101" t="s">
        <v>14456</v>
      </c>
      <c r="AV151" s="82"/>
      <c r="AW151" s="102" t="str">
        <f ca="1">IF(OR(AND(TODAY()-AL151&lt;10,AV151="PQRS"),AND(TODAY()-AO151&lt;90,AV151="Persuasivo")),1,IF(AND(10&lt;=TODAY()-AL151,TODAY()-AL151&lt;15,AV151="PQRS"),2,IF(OR(AND(15&lt;=TODAY()-AL151,AV151="PQRS"),AND(90&lt;=TODAY()-AO151,AV151="Persuasivo")),3,"")))</f>
        <v/>
      </c>
      <c r="AX151" s="96"/>
      <c r="AY151" s="239" t="str">
        <f ca="1">IF(AU151=BA151,AY151,AY151&amp;" → "&amp;TEXT(AZ151,"dd/mm/aaaa")&amp;".- "&amp;AU151)</f>
        <v>0 → 20/02/2026.- Laura Bautista Barroso</v>
      </c>
      <c r="AZ151" s="237">
        <f ca="1">IF(AU151=BA151,AZ151,NOW())</f>
        <v>46084.569530555556</v>
      </c>
      <c r="BA151" s="242" t="str">
        <f t="shared" ca="1" si="26"/>
        <v>Laura Bautista Barroso</v>
      </c>
      <c r="BB151" s="245" t="str">
        <f ca="1">IF(AT151=BD151,BB151,BB151&amp;" → "&amp;TEXT(BC151,"dd/mm/aaaa")&amp;".- "&amp;AT151)</f>
        <v>0 → 03/03/2026.- Verificación</v>
      </c>
      <c r="BC151" s="247">
        <f t="shared" ca="1" si="27"/>
        <v>46183.384917939817</v>
      </c>
      <c r="BD151" s="246" t="str">
        <f t="shared" ca="1" si="28"/>
        <v>Verificación</v>
      </c>
    </row>
    <row r="152" spans="1:56">
      <c r="A152" s="82" t="s">
        <v>14996</v>
      </c>
      <c r="B152" s="99">
        <v>9994</v>
      </c>
      <c r="C152" s="105" t="s">
        <v>14997</v>
      </c>
      <c r="D152" s="82"/>
      <c r="E152" s="82"/>
      <c r="F152" s="82"/>
      <c r="G152" s="82"/>
      <c r="H152" s="82"/>
      <c r="I152" s="82"/>
      <c r="J152" s="82"/>
      <c r="K152" s="82"/>
      <c r="L152" s="82"/>
      <c r="M152" s="82"/>
      <c r="N152" s="76" t="str">
        <f t="shared" si="31"/>
        <v xml:space="preserve">         </v>
      </c>
      <c r="O152" s="82"/>
      <c r="P152" s="82">
        <v>3154363637</v>
      </c>
      <c r="Q152" s="82"/>
      <c r="R152" s="82" t="s">
        <v>82</v>
      </c>
      <c r="S152" s="126" t="s">
        <v>80</v>
      </c>
      <c r="T152" s="127">
        <v>36</v>
      </c>
      <c r="U152" s="127"/>
      <c r="V152" s="127" t="s">
        <v>66</v>
      </c>
      <c r="W152" s="127">
        <v>22</v>
      </c>
      <c r="X152" s="127"/>
      <c r="Y152" s="127"/>
      <c r="Z152" s="127">
        <v>5</v>
      </c>
      <c r="AA152" s="127"/>
      <c r="AB152" s="127"/>
      <c r="AC152" s="76" t="str">
        <f t="shared" si="24"/>
        <v xml:space="preserve">CL 36 SUR 22   5  </v>
      </c>
      <c r="AD152" s="82"/>
      <c r="AE152" s="82"/>
      <c r="AF152" s="82"/>
      <c r="AG152" s="82"/>
      <c r="AH152" s="82" t="s">
        <v>94</v>
      </c>
      <c r="AI152" s="82" t="s">
        <v>14487</v>
      </c>
      <c r="AJ152" s="96" t="s">
        <v>397</v>
      </c>
      <c r="AK152" s="201">
        <f>VLOOKUP(AJ152,Hoja5!$H$1:$I$46,2,FALSE)</f>
        <v>5</v>
      </c>
      <c r="AL152" s="92">
        <v>46070</v>
      </c>
      <c r="AM152" s="92">
        <v>46098</v>
      </c>
      <c r="AN152" s="101">
        <f t="shared" si="25"/>
        <v>28</v>
      </c>
      <c r="AO152" s="100">
        <v>46098</v>
      </c>
      <c r="AP152" s="101" t="s">
        <v>15</v>
      </c>
      <c r="AQ152" s="101" t="s">
        <v>14463</v>
      </c>
      <c r="AR152" s="227"/>
      <c r="AS152" s="119"/>
      <c r="AT152" s="124" t="s">
        <v>14496</v>
      </c>
      <c r="AU152" s="101" t="s">
        <v>14482</v>
      </c>
      <c r="AV152" s="82"/>
      <c r="AW152" s="102" t="str">
        <f ca="1">IF(OR(AND(TODAY()-AL152&lt;10,AV152="PQRS"),AND(TODAY()-AO152&lt;90,AV152="Persuasivo")),1,IF(AND(10&lt;=TODAY()-AL152,TODAY()-AL152&lt;15,AV152="PQRS"),2,IF(OR(AND(15&lt;=TODAY()-AL152,AV152="PQRS"),AND(90&lt;=TODAY()-AO152,AV152="Persuasivo")),3,"")))</f>
        <v/>
      </c>
      <c r="AX152" s="96"/>
      <c r="AY152" s="239" t="str">
        <f ca="1">IF(AU152=BA152,AY152,AY152&amp;" → "&amp;TEXT(AZ152,"dd/mm/aaaa")&amp;".- "&amp;AU152)</f>
        <v>0 → 00/01/1900.- Julian Guzman Agudelo → 24/03/2026.- Juan Carlos Sánchez Vargas → 08/04/2026.- Jenifer Zapata Castro</v>
      </c>
      <c r="AZ152" s="237">
        <f ca="1">IF(AU152=BA152,AZ152,NOW())</f>
        <v>46132.547476851854</v>
      </c>
      <c r="BA152" s="242" t="str">
        <f t="shared" ca="1" si="26"/>
        <v>Jenifer Zapata Castro</v>
      </c>
      <c r="BB152" s="245" t="str">
        <f ca="1">IF(AT152=BD152,BB152,BB152&amp;" → "&amp;TEXT(BC152,"dd/mm/aaaa")&amp;".- "&amp;AT152)</f>
        <v>0 → 08/04/2026.- Auto de archivo → 20/04/2026.- Archivado</v>
      </c>
      <c r="BC152" s="247">
        <f t="shared" ca="1" si="27"/>
        <v>46183.384917939817</v>
      </c>
      <c r="BD152" s="246" t="str">
        <f t="shared" ca="1" si="28"/>
        <v>Archivado</v>
      </c>
    </row>
    <row r="153" spans="1:56">
      <c r="A153" s="82" t="s">
        <v>14998</v>
      </c>
      <c r="B153" s="99">
        <v>10068</v>
      </c>
      <c r="C153" s="124" t="s">
        <v>14999</v>
      </c>
      <c r="D153" s="82" t="s">
        <v>80</v>
      </c>
      <c r="E153" s="82">
        <v>47</v>
      </c>
      <c r="F153" s="82"/>
      <c r="G153" s="82" t="s">
        <v>66</v>
      </c>
      <c r="H153" s="82">
        <v>39</v>
      </c>
      <c r="I153" s="82" t="s">
        <v>104</v>
      </c>
      <c r="J153" s="82"/>
      <c r="K153" s="82">
        <v>11</v>
      </c>
      <c r="L153" s="82"/>
      <c r="M153" s="82"/>
      <c r="N153" s="76" t="str">
        <f t="shared" si="31"/>
        <v xml:space="preserve">CL 47  SUR 39 B  11  </v>
      </c>
      <c r="O153" s="82">
        <v>43727042</v>
      </c>
      <c r="P153" s="82">
        <v>3005435321</v>
      </c>
      <c r="Q153" s="82"/>
      <c r="R153" s="82" t="s">
        <v>15000</v>
      </c>
      <c r="S153" s="82" t="s">
        <v>80</v>
      </c>
      <c r="T153" s="82">
        <v>47</v>
      </c>
      <c r="U153" s="82"/>
      <c r="V153" s="82" t="s">
        <v>66</v>
      </c>
      <c r="W153" s="82">
        <v>39</v>
      </c>
      <c r="X153" s="82" t="s">
        <v>104</v>
      </c>
      <c r="Y153" s="82"/>
      <c r="Z153" s="82">
        <v>7</v>
      </c>
      <c r="AA153" s="82"/>
      <c r="AB153" s="82"/>
      <c r="AC153" s="76" t="str">
        <f>CONCATENATE(S153," ",T153," ",U153," ",V153," ",W153," ",X153, " ",Y153, " ",Z153," ",AA153," ",AB153)</f>
        <v xml:space="preserve">CL 47  SUR 39 B  7  </v>
      </c>
      <c r="AD153" s="82">
        <v>71601363</v>
      </c>
      <c r="AE153" s="82">
        <v>3146218118</v>
      </c>
      <c r="AF153" s="82"/>
      <c r="AG153" s="82"/>
      <c r="AH153" s="82" t="s">
        <v>3591</v>
      </c>
      <c r="AI153" s="82" t="s">
        <v>14429</v>
      </c>
      <c r="AJ153" s="96" t="s">
        <v>3626</v>
      </c>
      <c r="AK153" s="201">
        <f>VLOOKUP(AJ153,Hoja5!$H$1:$I$46,2,FALSE)</f>
        <v>7</v>
      </c>
      <c r="AL153" s="92">
        <v>46070</v>
      </c>
      <c r="AM153" s="92"/>
      <c r="AN153" s="101">
        <f t="shared" si="25"/>
        <v>-46070</v>
      </c>
      <c r="AO153" s="100"/>
      <c r="AP153" s="101"/>
      <c r="AQ153" s="101" t="s">
        <v>14437</v>
      </c>
      <c r="AR153" s="227"/>
      <c r="AS153" s="119" t="s">
        <v>14437</v>
      </c>
      <c r="AT153" s="124" t="s">
        <v>1735</v>
      </c>
      <c r="AU153" s="101" t="s">
        <v>14437</v>
      </c>
      <c r="AV153" s="82"/>
      <c r="AW153" s="102" t="str">
        <f ca="1">IF(OR(AND(TODAY()-AL153&lt;10,AV153="PQRS"),AND(TODAY()-AO153&lt;90,AV153="Persuasivo")),1,IF(AND(10&lt;=TODAY()-AL153,TODAY()-AL153&lt;15,AV153="PQRS"),2,IF(OR(AND(15&lt;=TODAY()-AL153,AV153="PQRS"),AND(90&lt;=TODAY()-AO153,AV153="Persuasivo")),3,"")))</f>
        <v/>
      </c>
      <c r="AX153" s="96"/>
      <c r="AY153" s="239" t="str">
        <f ca="1">IF(AU153=BA153,AY153,AY153&amp;" → "&amp;TEXT(AZ153,"dd/mm/aaaa")&amp;".- "&amp;AU153)</f>
        <v>0 → 20/02/2026.- Juanita Aristizabal Chavarriaga → 04/03/2026.- Juan  Muñoz Guerra</v>
      </c>
      <c r="AZ153" s="237">
        <f ca="1">IF(AU153=BA153,AZ153,NOW())</f>
        <v>46148.570157175927</v>
      </c>
      <c r="BA153" s="242" t="str">
        <f t="shared" ca="1" si="26"/>
        <v>Juan  Muñoz Guerra</v>
      </c>
      <c r="BB153" s="245">
        <f ca="1">IF(AT153=BD153,BB153,BB153&amp;" → "&amp;TEXT(BC153,"dd/mm/aaaa")&amp;".- "&amp;AT153)</f>
        <v>0</v>
      </c>
      <c r="BC153" s="247">
        <f t="shared" ca="1" si="27"/>
        <v>46183.384917939817</v>
      </c>
      <c r="BD153" s="246" t="str">
        <f t="shared" ca="1" si="28"/>
        <v xml:space="preserve">Auto de inicio </v>
      </c>
    </row>
    <row r="154" spans="1:56" ht="14.25" customHeight="1">
      <c r="A154" s="82" t="s">
        <v>15001</v>
      </c>
      <c r="B154" s="99">
        <v>2691</v>
      </c>
      <c r="C154" s="124" t="s">
        <v>15002</v>
      </c>
      <c r="D154" s="82" t="s">
        <v>80</v>
      </c>
      <c r="E154" s="82">
        <v>48</v>
      </c>
      <c r="F154" s="82" t="s">
        <v>72</v>
      </c>
      <c r="G154" s="82" t="s">
        <v>66</v>
      </c>
      <c r="H154" s="82">
        <v>40</v>
      </c>
      <c r="I154" s="82"/>
      <c r="J154" s="82"/>
      <c r="K154" s="82">
        <v>55</v>
      </c>
      <c r="L154" s="82"/>
      <c r="M154" s="82"/>
      <c r="N154" s="76" t="str">
        <f t="shared" si="31"/>
        <v xml:space="preserve">CL 48 F SUR 40   55  </v>
      </c>
      <c r="O154" s="94">
        <v>1037592005</v>
      </c>
      <c r="P154" s="82">
        <v>3006526152</v>
      </c>
      <c r="Q154" s="82"/>
      <c r="R154" s="82" t="s">
        <v>82</v>
      </c>
      <c r="S154" s="82"/>
      <c r="T154" s="82"/>
      <c r="U154" s="82"/>
      <c r="V154" s="82"/>
      <c r="W154" s="82"/>
      <c r="X154" s="82"/>
      <c r="Y154" s="82"/>
      <c r="Z154" s="82"/>
      <c r="AA154" s="127"/>
      <c r="AB154" s="127"/>
      <c r="AC154" s="76" t="str">
        <f t="shared" si="24"/>
        <v xml:space="preserve">        </v>
      </c>
      <c r="AD154" s="82"/>
      <c r="AE154" s="82"/>
      <c r="AF154" s="82"/>
      <c r="AG154" s="82"/>
      <c r="AH154" s="82" t="s">
        <v>3591</v>
      </c>
      <c r="AI154" s="82" t="s">
        <v>14438</v>
      </c>
      <c r="AJ154" s="96" t="s">
        <v>225</v>
      </c>
      <c r="AK154" s="201">
        <f>VLOOKUP(AJ154,Hoja5!$H$1:$I$46,2,FALSE)</f>
        <v>7</v>
      </c>
      <c r="AL154" s="92">
        <v>46069</v>
      </c>
      <c r="AM154" s="92">
        <v>46120</v>
      </c>
      <c r="AN154" s="101">
        <f t="shared" si="25"/>
        <v>51</v>
      </c>
      <c r="AO154" s="100">
        <v>46120</v>
      </c>
      <c r="AP154" s="101" t="s">
        <v>15</v>
      </c>
      <c r="AQ154" s="101"/>
      <c r="AR154" s="227"/>
      <c r="AS154" s="119"/>
      <c r="AT154" s="124" t="s">
        <v>14496</v>
      </c>
      <c r="AU154" s="101" t="s">
        <v>14482</v>
      </c>
      <c r="AV154" s="82"/>
      <c r="AW154" s="102" t="str">
        <f ca="1">IF(OR(AND(TODAY()-AL154&lt;10,AV154="PQRS"),AND(TODAY()-AO154&lt;90,AV154="Persuasivo")),1,IF(AND(10&lt;=TODAY()-AL154,TODAY()-AL154&lt;15,AV154="PQRS"),2,IF(OR(AND(15&lt;=TODAY()-AL154,AV154="PQRS"),AND(90&lt;=TODAY()-AO154,AV154="Persuasivo")),3,"")))</f>
        <v/>
      </c>
      <c r="AX154" s="96"/>
      <c r="AY154" s="239" t="str">
        <f ca="1">IF(AU154=BA154,AY154,AY154&amp;" → "&amp;TEXT(AZ154,"dd/mm/aaaa")&amp;".- "&amp;AU154)</f>
        <v>0 → 00/01/1900.- Julian Guzman Agudelo → 24/03/2026.- Jenifer Zapata Castro</v>
      </c>
      <c r="AZ154" s="237">
        <f ca="1">IF(AU154=BA154,AZ154,NOW())</f>
        <v>46132.53723425926</v>
      </c>
      <c r="BA154" s="242" t="str">
        <f t="shared" ca="1" si="26"/>
        <v>Jenifer Zapata Castro</v>
      </c>
      <c r="BB154" s="245" t="str">
        <f ca="1">IF(AT154=BD154,BB154,BB154&amp;" → "&amp;TEXT(BC154,"dd/mm/aaaa")&amp;".- "&amp;AT154)</f>
        <v>0 → 20/04/2026.- Archivado</v>
      </c>
      <c r="BC154" s="247">
        <f t="shared" ca="1" si="27"/>
        <v>46183.384917939817</v>
      </c>
      <c r="BD154" s="246" t="str">
        <f t="shared" ca="1" si="28"/>
        <v>Archivado</v>
      </c>
    </row>
    <row r="155" spans="1:56" ht="14.25" customHeight="1">
      <c r="A155" s="82" t="s">
        <v>15003</v>
      </c>
      <c r="B155" s="99">
        <v>2685</v>
      </c>
      <c r="C155" s="124" t="s">
        <v>231</v>
      </c>
      <c r="D155" s="82"/>
      <c r="E155" s="82"/>
      <c r="F155" s="82"/>
      <c r="G155" s="82"/>
      <c r="H155" s="82"/>
      <c r="I155" s="82"/>
      <c r="J155" s="82"/>
      <c r="K155" s="82"/>
      <c r="L155" s="82"/>
      <c r="M155" s="82"/>
      <c r="N155" s="76" t="str">
        <f t="shared" si="31"/>
        <v xml:space="preserve">         </v>
      </c>
      <c r="O155" s="82"/>
      <c r="P155" s="82"/>
      <c r="Q155" s="82"/>
      <c r="R155" s="82" t="s">
        <v>15004</v>
      </c>
      <c r="S155" s="126" t="s">
        <v>146</v>
      </c>
      <c r="T155" s="127">
        <v>33</v>
      </c>
      <c r="U155" s="127" t="s">
        <v>104</v>
      </c>
      <c r="V155" s="127" t="s">
        <v>66</v>
      </c>
      <c r="W155" s="127">
        <v>39</v>
      </c>
      <c r="X155" s="127"/>
      <c r="Y155" s="127"/>
      <c r="Z155" s="127">
        <v>35</v>
      </c>
      <c r="AA155" s="127"/>
      <c r="AB155" s="127"/>
      <c r="AC155" s="76" t="str">
        <f t="shared" si="24"/>
        <v xml:space="preserve">TR 33B SUR 39   35  </v>
      </c>
      <c r="AD155" s="82"/>
      <c r="AE155" s="82"/>
      <c r="AF155" s="82"/>
      <c r="AG155" s="82"/>
      <c r="AH155" s="82" t="s">
        <v>3591</v>
      </c>
      <c r="AI155" s="82" t="s">
        <v>14438</v>
      </c>
      <c r="AJ155" s="96" t="s">
        <v>279</v>
      </c>
      <c r="AK155" s="201">
        <f>VLOOKUP(AJ155,Hoja5!$H$1:$I$46,2,FALSE)</f>
        <v>9</v>
      </c>
      <c r="AL155" s="92">
        <v>46070</v>
      </c>
      <c r="AM155" s="92"/>
      <c r="AN155" s="101">
        <f t="shared" si="25"/>
        <v>-46070</v>
      </c>
      <c r="AO155" s="100"/>
      <c r="AP155" s="101"/>
      <c r="AQ155" s="101"/>
      <c r="AR155" s="227"/>
      <c r="AS155" s="119"/>
      <c r="AT155" s="124" t="s">
        <v>195</v>
      </c>
      <c r="AU155" s="101" t="s">
        <v>14440</v>
      </c>
      <c r="AV155" s="82"/>
      <c r="AW155" s="102" t="str">
        <f ca="1">IF(OR(AND(TODAY()-AL155&lt;10,AV155="PQRS"),AND(TODAY()-AO155&lt;90,AV155="Persuasivo")),1,IF(AND(10&lt;=TODAY()-AL155,TODAY()-AL155&lt;15,AV155="PQRS"),2,IF(OR(AND(15&lt;=TODAY()-AL155,AV155="PQRS"),AND(90&lt;=TODAY()-AO155,AV155="Persuasivo")),3,"")))</f>
        <v/>
      </c>
      <c r="AX155" s="96" t="s">
        <v>15005</v>
      </c>
      <c r="AY155" s="239" t="str">
        <f ca="1">IF(AU155=BA155,AY155,AY155&amp;" → "&amp;TEXT(AZ155,"dd/mm/aaaa")&amp;".- "&amp;AU155)</f>
        <v>0 → 00/01/1900.- Juan Carlos Sánchez Vargas → 06/04/2026.- Julian Guzman Agudelo</v>
      </c>
      <c r="AZ155" s="237">
        <f ca="1">IF(AU155=BA155,AZ155,NOW())</f>
        <v>46148.983435300928</v>
      </c>
      <c r="BA155" s="242" t="str">
        <f t="shared" ca="1" si="26"/>
        <v>Julian Guzman Agudelo</v>
      </c>
      <c r="BB155" s="245" t="str">
        <f ca="1">IF(AT155=BD155,BB155,BB155&amp;" → "&amp;TEXT(BC155,"dd/mm/aaaa")&amp;".- "&amp;AT155)</f>
        <v>0 → 06/05/2026.- Verificación</v>
      </c>
      <c r="BC155" s="247">
        <f t="shared" ca="1" si="27"/>
        <v>46183.384917939817</v>
      </c>
      <c r="BD155" s="246" t="str">
        <f t="shared" ca="1" si="28"/>
        <v>Verificación</v>
      </c>
    </row>
    <row r="156" spans="1:56">
      <c r="A156" s="82" t="s">
        <v>15006</v>
      </c>
      <c r="B156" s="99" t="s">
        <v>15007</v>
      </c>
      <c r="C156" s="124" t="s">
        <v>15008</v>
      </c>
      <c r="D156" s="82" t="s">
        <v>63</v>
      </c>
      <c r="E156" s="82">
        <v>36</v>
      </c>
      <c r="F156" s="82" t="s">
        <v>170</v>
      </c>
      <c r="G156" s="82"/>
      <c r="H156" s="82">
        <v>43</v>
      </c>
      <c r="I156" s="82"/>
      <c r="J156" s="82" t="s">
        <v>66</v>
      </c>
      <c r="K156" s="82">
        <v>100</v>
      </c>
      <c r="L156" s="82"/>
      <c r="M156" s="82"/>
      <c r="N156" s="76" t="str">
        <f t="shared" si="31"/>
        <v xml:space="preserve">KR 36 D  43  SUR 100  </v>
      </c>
      <c r="O156" s="82"/>
      <c r="P156" s="82">
        <v>3105315786</v>
      </c>
      <c r="Q156" s="82"/>
      <c r="R156" s="82" t="s">
        <v>82</v>
      </c>
      <c r="S156" s="126"/>
      <c r="T156" s="169"/>
      <c r="U156" s="127"/>
      <c r="V156" s="127"/>
      <c r="W156" s="127"/>
      <c r="X156" s="127"/>
      <c r="Y156" s="127"/>
      <c r="Z156" s="127"/>
      <c r="AA156" s="127"/>
      <c r="AB156" s="127"/>
      <c r="AC156" s="76" t="str">
        <f t="shared" si="24"/>
        <v xml:space="preserve">        </v>
      </c>
      <c r="AD156" s="82"/>
      <c r="AE156" s="82"/>
      <c r="AF156" s="82"/>
      <c r="AG156" s="82"/>
      <c r="AH156" s="82" t="s">
        <v>125</v>
      </c>
      <c r="AI156" s="82" t="s">
        <v>14464</v>
      </c>
      <c r="AJ156" s="96" t="s">
        <v>959</v>
      </c>
      <c r="AK156" s="201">
        <f>VLOOKUP(AJ156,Hoja5!$H$1:$I$46,2,FALSE)</f>
        <v>7</v>
      </c>
      <c r="AL156" s="92">
        <v>46071</v>
      </c>
      <c r="AM156" s="92">
        <v>46077</v>
      </c>
      <c r="AN156" s="101">
        <f t="shared" si="25"/>
        <v>6</v>
      </c>
      <c r="AO156" s="100">
        <v>46090</v>
      </c>
      <c r="AP156" s="101" t="s">
        <v>6014</v>
      </c>
      <c r="AQ156" s="101" t="s">
        <v>14474</v>
      </c>
      <c r="AR156" s="227"/>
      <c r="AS156" s="119"/>
      <c r="AT156" s="124" t="s">
        <v>14496</v>
      </c>
      <c r="AU156" s="101" t="s">
        <v>14482</v>
      </c>
      <c r="AV156" s="82"/>
      <c r="AW156" s="102" t="str">
        <f ca="1">IF(OR(AND(TODAY()-AL156&lt;10,AV156="PQRS"),AND(TODAY()-AO156&lt;90,AV156="Persuasivo")),1,IF(AND(10&lt;=TODAY()-AL156,TODAY()-AL156&lt;15,AV156="PQRS"),2,IF(OR(AND(15&lt;=TODAY()-AL156,AV156="PQRS"),AND(90&lt;=TODAY()-AO156,AV156="Persuasivo")),3,"")))</f>
        <v/>
      </c>
      <c r="AX156" s="96"/>
      <c r="AY156" s="239" t="str">
        <f ca="1">IF(AU156=BA156,AY156,AY156&amp;" → "&amp;TEXT(AZ156,"dd/mm/aaaa")&amp;".- "&amp;AU156)</f>
        <v>0 → 20/02/2026.- Juan Carlos Sánchez Vargas → 24/03/2026.- Jenifer Zapata Castro</v>
      </c>
      <c r="AZ156" s="237">
        <f ca="1">IF(AU156=BA156,AZ156,NOW())</f>
        <v>46135.61063333333</v>
      </c>
      <c r="BA156" s="242" t="str">
        <f t="shared" ca="1" si="26"/>
        <v>Jenifer Zapata Castro</v>
      </c>
      <c r="BB156" s="245" t="str">
        <f ca="1">IF(AT156=BD156,BB156,BB156&amp;" → "&amp;TEXT(BC156,"dd/mm/aaaa")&amp;".- "&amp;AT156)</f>
        <v>0 → 24/03/2026.- Auto de archivo → 23/04/2026.- Archivado</v>
      </c>
      <c r="BC156" s="247">
        <f t="shared" ca="1" si="27"/>
        <v>46183.384917939817</v>
      </c>
      <c r="BD156" s="246" t="str">
        <f t="shared" ca="1" si="28"/>
        <v>Archivado</v>
      </c>
    </row>
    <row r="157" spans="1:56">
      <c r="A157" s="82" t="s">
        <v>15009</v>
      </c>
      <c r="B157" s="99">
        <v>10481</v>
      </c>
      <c r="C157" s="124" t="s">
        <v>15010</v>
      </c>
      <c r="D157" s="82" t="s">
        <v>63</v>
      </c>
      <c r="E157" s="82">
        <v>5</v>
      </c>
      <c r="F157" s="82"/>
      <c r="G157" s="82"/>
      <c r="H157" s="82">
        <v>28</v>
      </c>
      <c r="I157" s="82"/>
      <c r="J157" s="82" t="s">
        <v>66</v>
      </c>
      <c r="K157" s="82">
        <v>707</v>
      </c>
      <c r="L157" s="82"/>
      <c r="M157" s="82"/>
      <c r="N157" s="76" t="str">
        <f t="shared" si="31"/>
        <v xml:space="preserve">KR 5   28  SUR 707  </v>
      </c>
      <c r="O157" s="82">
        <v>42876463</v>
      </c>
      <c r="P157" s="82">
        <v>31046634225</v>
      </c>
      <c r="Q157" s="82"/>
      <c r="R157" s="82" t="s">
        <v>15011</v>
      </c>
      <c r="S157" s="82" t="s">
        <v>63</v>
      </c>
      <c r="T157" s="82">
        <v>5</v>
      </c>
      <c r="U157" s="82"/>
      <c r="V157" s="82"/>
      <c r="W157" s="82">
        <v>28</v>
      </c>
      <c r="X157" s="82"/>
      <c r="Y157" s="82" t="s">
        <v>66</v>
      </c>
      <c r="Z157" s="82">
        <v>707</v>
      </c>
      <c r="AA157" s="82"/>
      <c r="AB157" s="82"/>
      <c r="AC157" s="76" t="str">
        <f t="shared" ref="AC157" si="32">CONCATENATE(S157," ",T157," ",U157," ",V157," ",W157," ",X157, " ",Y157, " ",Z157," ",AA157," ",AB157)</f>
        <v xml:space="preserve">KR 5   28  SUR 707  </v>
      </c>
      <c r="AD157" s="82"/>
      <c r="AE157" s="82"/>
      <c r="AF157" s="82"/>
      <c r="AG157" s="82"/>
      <c r="AH157" s="82" t="s">
        <v>172</v>
      </c>
      <c r="AI157" s="82" t="s">
        <v>14429</v>
      </c>
      <c r="AJ157" s="96" t="s">
        <v>91</v>
      </c>
      <c r="AK157" s="201">
        <f>VLOOKUP(AJ157,Hoja5!$H$1:$I$46,2,FALSE)</f>
        <v>12</v>
      </c>
      <c r="AL157" s="92">
        <v>46071</v>
      </c>
      <c r="AM157" s="92">
        <v>46148</v>
      </c>
      <c r="AN157" s="101">
        <f t="shared" si="25"/>
        <v>77</v>
      </c>
      <c r="AO157" s="100">
        <v>46148</v>
      </c>
      <c r="AP157" s="101" t="s">
        <v>202</v>
      </c>
      <c r="AQ157" s="101" t="s">
        <v>14456</v>
      </c>
      <c r="AR157" s="227"/>
      <c r="AS157" s="119"/>
      <c r="AT157" s="124" t="s">
        <v>15</v>
      </c>
      <c r="AU157" s="101" t="s">
        <v>14463</v>
      </c>
      <c r="AV157" s="82"/>
      <c r="AW157" s="102" t="str">
        <f ca="1">IF(OR(AND(TODAY()-AL157&lt;10,AV157="PQRS"),AND(TODAY()-AO157&lt;90,AV157="Persuasivo")),1,IF(AND(10&lt;=TODAY()-AL157,TODAY()-AL157&lt;15,AV157="PQRS"),2,IF(OR(AND(15&lt;=TODAY()-AL157,AV157="PQRS"),AND(90&lt;=TODAY()-AO157,AV157="Persuasivo")),3,"")))</f>
        <v/>
      </c>
      <c r="AX157" s="96" t="s">
        <v>15012</v>
      </c>
      <c r="AY157" s="239" t="str">
        <f ca="1">IF(AU157=BA157,AY157,AY157&amp;" → "&amp;TEXT(AZ157,"dd/mm/aaaa")&amp;".- "&amp;AU157)</f>
        <v>0 → 20/02/2026.- Laura Bautista Barroso → 06/04/2026.- Juan Carlos Sánchez Vargas</v>
      </c>
      <c r="AZ157" s="237">
        <f ca="1">IF(AU157=BA157,AZ157,NOW())</f>
        <v>46163.391421759261</v>
      </c>
      <c r="BA157" s="242" t="str">
        <f t="shared" ca="1" si="26"/>
        <v>Juan Carlos Sánchez Vargas</v>
      </c>
      <c r="BB157" s="245" t="str">
        <f ca="1">IF(AT157=BD157,BB157,BB157&amp;" → "&amp;TEXT(BC157,"dd/mm/aaaa")&amp;".- "&amp;AT157)</f>
        <v>0 → 21/05/2026.- Auto de archivo</v>
      </c>
      <c r="BC157" s="247">
        <f t="shared" ca="1" si="27"/>
        <v>46183.384917939817</v>
      </c>
      <c r="BD157" s="246" t="str">
        <f t="shared" ca="1" si="28"/>
        <v>Auto de archivo</v>
      </c>
    </row>
    <row r="158" spans="1:56">
      <c r="A158" s="82" t="s">
        <v>15013</v>
      </c>
      <c r="B158" s="99">
        <v>10859</v>
      </c>
      <c r="C158" s="124" t="s">
        <v>15014</v>
      </c>
      <c r="D158" s="82"/>
      <c r="E158" s="82"/>
      <c r="F158" s="82"/>
      <c r="G158" s="82"/>
      <c r="H158" s="82"/>
      <c r="I158" s="82"/>
      <c r="J158" s="82"/>
      <c r="K158" s="82"/>
      <c r="L158" s="82"/>
      <c r="M158" s="82"/>
      <c r="N158" s="76"/>
      <c r="O158" s="82"/>
      <c r="P158" s="82"/>
      <c r="Q158" s="82"/>
      <c r="R158" s="82" t="s">
        <v>15015</v>
      </c>
      <c r="S158" s="126" t="s">
        <v>80</v>
      </c>
      <c r="T158" s="127">
        <v>40</v>
      </c>
      <c r="U158" s="127"/>
      <c r="V158" s="127" t="s">
        <v>66</v>
      </c>
      <c r="W158" s="127">
        <v>29</v>
      </c>
      <c r="X158" s="127" t="s">
        <v>83</v>
      </c>
      <c r="Y158" s="127"/>
      <c r="Z158" s="127">
        <v>20</v>
      </c>
      <c r="AA158" s="127"/>
      <c r="AB158" s="127"/>
      <c r="AC158" s="76" t="str">
        <f t="shared" si="24"/>
        <v xml:space="preserve">CL 40 SUR 29 A  20  </v>
      </c>
      <c r="AD158" s="82">
        <v>98691608</v>
      </c>
      <c r="AE158" s="82"/>
      <c r="AF158" s="82"/>
      <c r="AG158" s="82"/>
      <c r="AH158" s="82" t="s">
        <v>125</v>
      </c>
      <c r="AI158" s="82" t="s">
        <v>14464</v>
      </c>
      <c r="AJ158" s="96" t="s">
        <v>3937</v>
      </c>
      <c r="AK158" s="201">
        <f>VLOOKUP(AJ158,Hoja5!$H$1:$I$46,2,FALSE)</f>
        <v>6</v>
      </c>
      <c r="AL158" s="92">
        <v>46072</v>
      </c>
      <c r="AM158" s="92"/>
      <c r="AN158" s="101">
        <f t="shared" si="25"/>
        <v>-46072</v>
      </c>
      <c r="AO158" s="100"/>
      <c r="AP158" s="101"/>
      <c r="AQ158" s="101"/>
      <c r="AR158" s="227"/>
      <c r="AS158" s="119" t="s">
        <v>14432</v>
      </c>
      <c r="AT158" s="124" t="s">
        <v>1735</v>
      </c>
      <c r="AU158" s="101" t="s">
        <v>14432</v>
      </c>
      <c r="AV158" s="82"/>
      <c r="AW158" s="102" t="str">
        <f ca="1">IF(OR(AND(TODAY()-AL158&lt;10,AV158="PQRS"),AND(TODAY()-AO158&lt;90,AV158="Persuasivo")),1,IF(AND(10&lt;=TODAY()-AL158,TODAY()-AL158&lt;15,AV158="PQRS"),2,IF(OR(AND(15&lt;=TODAY()-AL158,AV158="PQRS"),AND(90&lt;=TODAY()-AO158,AV158="Persuasivo")),3,"")))</f>
        <v/>
      </c>
      <c r="AX158" s="96"/>
      <c r="AY158" s="239" t="str">
        <f ca="1">IF(AU158=BA158,AY158,AY158&amp;" → "&amp;TEXT(AZ158,"dd/mm/aaaa")&amp;".- "&amp;AU158)</f>
        <v>0 → 00/01/1900.- Juanita Aristizabal Chavarriaga → 04/03/2026.- Alexandra Uribe Alzate</v>
      </c>
      <c r="AZ158" s="237">
        <f ca="1">IF(AU158=BA158,AZ158,NOW())</f>
        <v>46148.570474537039</v>
      </c>
      <c r="BA158" s="242" t="str">
        <f t="shared" ca="1" si="26"/>
        <v>Alexandra Uribe Alzate</v>
      </c>
      <c r="BB158" s="245" t="str">
        <f ca="1">IF(AT158=BD158,BB158,BB158&amp;" → "&amp;TEXT(BC158,"dd/mm/aaaa")&amp;".- "&amp;AT158)</f>
        <v xml:space="preserve">0 → 20/02/2026.- Auto de inicio </v>
      </c>
      <c r="BC158" s="247">
        <f t="shared" ca="1" si="27"/>
        <v>46183.384917939817</v>
      </c>
      <c r="BD158" s="246" t="str">
        <f t="shared" ca="1" si="28"/>
        <v xml:space="preserve">Auto de inicio </v>
      </c>
    </row>
    <row r="159" spans="1:56" ht="17.25" customHeight="1">
      <c r="A159" s="82" t="s">
        <v>15016</v>
      </c>
      <c r="B159" s="99">
        <v>9513</v>
      </c>
      <c r="C159" s="124" t="s">
        <v>15017</v>
      </c>
      <c r="D159" s="82" t="s">
        <v>63</v>
      </c>
      <c r="E159" s="82">
        <v>44</v>
      </c>
      <c r="F159" s="82"/>
      <c r="G159" s="82" t="s">
        <v>66</v>
      </c>
      <c r="H159" s="82">
        <v>21</v>
      </c>
      <c r="I159" s="82"/>
      <c r="J159" s="82" t="s">
        <v>66</v>
      </c>
      <c r="K159" s="82">
        <v>50</v>
      </c>
      <c r="L159" s="82"/>
      <c r="M159" s="82"/>
      <c r="N159" s="76" t="str">
        <f t="shared" ref="N159:N197" si="33">CONCATENATE(D159," ",E159," ",F159," ",G159," ",H159," ",I159, " ",J159, " ",K159," ",L159," ",M159)</f>
        <v xml:space="preserve">KR 44  SUR 21  SUR 50  </v>
      </c>
      <c r="O159" s="82"/>
      <c r="P159" s="82">
        <v>3154483106</v>
      </c>
      <c r="Q159" s="82"/>
      <c r="R159" s="82" t="s">
        <v>82</v>
      </c>
      <c r="S159" s="126"/>
      <c r="T159" s="169" t="s">
        <v>15018</v>
      </c>
      <c r="U159" s="127"/>
      <c r="V159" s="127"/>
      <c r="W159" s="127"/>
      <c r="X159" s="127"/>
      <c r="Y159" s="127"/>
      <c r="Z159" s="169"/>
      <c r="AA159" s="127"/>
      <c r="AB159" s="127"/>
      <c r="AC159" s="76" t="str">
        <f t="shared" si="24"/>
        <v xml:space="preserve"> Avila 2       </v>
      </c>
      <c r="AD159" s="82"/>
      <c r="AE159" s="82"/>
      <c r="AF159" s="82"/>
      <c r="AG159" s="82"/>
      <c r="AH159" s="82" t="s">
        <v>94</v>
      </c>
      <c r="AI159" s="82" t="s">
        <v>14448</v>
      </c>
      <c r="AJ159" s="96" t="s">
        <v>374</v>
      </c>
      <c r="AK159" s="201">
        <f>VLOOKUP(AJ159,Hoja5!$H$1:$I$46,2,FALSE)</f>
        <v>4</v>
      </c>
      <c r="AL159" s="92">
        <v>46069</v>
      </c>
      <c r="AM159" s="92">
        <v>46069</v>
      </c>
      <c r="AN159" s="101">
        <f t="shared" ref="AN158:AN221" si="34">+AM159-AL159</f>
        <v>0</v>
      </c>
      <c r="AO159" s="100">
        <v>46090</v>
      </c>
      <c r="AP159" s="82" t="s">
        <v>6014</v>
      </c>
      <c r="AQ159" s="101" t="s">
        <v>14474</v>
      </c>
      <c r="AR159" s="227"/>
      <c r="AS159" s="119"/>
      <c r="AT159" s="124" t="s">
        <v>14499</v>
      </c>
      <c r="AU159" s="101" t="s">
        <v>14440</v>
      </c>
      <c r="AV159" s="82"/>
      <c r="AW159" s="102" t="str">
        <f ca="1">IF(OR(AND(TODAY()-AL159&lt;10,AV159="PQRS"),AND(TODAY()-AO159&lt;90,AV159="Persuasivo")),1,IF(AND(10&lt;=TODAY()-AL159,TODAY()-AL159&lt;15,AV159="PQRS"),2,IF(OR(AND(15&lt;=TODAY()-AL159,AV159="PQRS"),AND(90&lt;=TODAY()-AO159,AV159="Persuasivo")),3,"")))</f>
        <v/>
      </c>
      <c r="AX159" s="96"/>
      <c r="AY159" s="239" t="str">
        <f ca="1">IF(AU159=BA159,AY159,AY159&amp;" → "&amp;TEXT(AZ159,"dd/mm/aaaa")&amp;".- "&amp;AU159)</f>
        <v>0 → 00/01/1900.- Julian Guzman Agudelo</v>
      </c>
      <c r="AZ159" s="237">
        <f ca="1">IF(AU159=BA159,AZ159,NOW())</f>
        <v>46105.695003009256</v>
      </c>
      <c r="BA159" s="242" t="str">
        <f t="shared" ca="1" si="26"/>
        <v>Julian Guzman Agudelo</v>
      </c>
      <c r="BB159" s="245" t="str">
        <f ca="1">IF(AT159=BD159,BB159,BB159&amp;" → "&amp;TEXT(BC159,"dd/mm/aaaa")&amp;".- "&amp;AT159)</f>
        <v>0 → 20/02/2026.- Visitas patrulleros → 06/05/2026.- Remisión</v>
      </c>
      <c r="BC159" s="247">
        <f t="shared" ca="1" si="27"/>
        <v>46183.384917939817</v>
      </c>
      <c r="BD159" s="246" t="str">
        <f t="shared" ca="1" si="28"/>
        <v>Remisión</v>
      </c>
    </row>
    <row r="160" spans="1:56">
      <c r="A160" s="82" t="s">
        <v>15019</v>
      </c>
      <c r="B160" s="99" t="s">
        <v>15020</v>
      </c>
      <c r="C160" s="124" t="s">
        <v>15021</v>
      </c>
      <c r="D160" s="82" t="s">
        <v>80</v>
      </c>
      <c r="E160" s="82">
        <v>27</v>
      </c>
      <c r="F160" s="82" t="s">
        <v>81</v>
      </c>
      <c r="G160" s="82" t="s">
        <v>66</v>
      </c>
      <c r="H160" s="82">
        <v>27</v>
      </c>
      <c r="I160" s="82" t="s">
        <v>104</v>
      </c>
      <c r="J160" s="82"/>
      <c r="K160" s="82">
        <v>1</v>
      </c>
      <c r="L160" s="82"/>
      <c r="M160" s="82"/>
      <c r="N160" s="76" t="str">
        <f t="shared" si="33"/>
        <v xml:space="preserve">CL 27 C SUR 27 B  1  </v>
      </c>
      <c r="O160" s="82">
        <v>2942516</v>
      </c>
      <c r="P160" s="82">
        <v>3122929909</v>
      </c>
      <c r="Q160" s="82"/>
      <c r="R160" s="82" t="s">
        <v>82</v>
      </c>
      <c r="S160" s="126"/>
      <c r="T160" s="127"/>
      <c r="U160" s="127"/>
      <c r="V160" s="127"/>
      <c r="W160" s="127"/>
      <c r="X160" s="127"/>
      <c r="Y160" s="127"/>
      <c r="Z160" s="127"/>
      <c r="AA160" s="127"/>
      <c r="AB160" s="127"/>
      <c r="AC160" s="76" t="str">
        <f t="shared" si="24"/>
        <v xml:space="preserve">        </v>
      </c>
      <c r="AD160" s="82"/>
      <c r="AE160" s="82"/>
      <c r="AF160" s="82"/>
      <c r="AG160" s="82"/>
      <c r="AH160" s="82" t="s">
        <v>94</v>
      </c>
      <c r="AI160" s="82" t="s">
        <v>14448</v>
      </c>
      <c r="AJ160" s="96" t="s">
        <v>99</v>
      </c>
      <c r="AK160" s="201">
        <f>VLOOKUP(AJ160,Hoja5!$H$1:$I$46,2,FALSE)</f>
        <v>4</v>
      </c>
      <c r="AL160" s="92">
        <v>46070</v>
      </c>
      <c r="AM160" s="92">
        <v>46080</v>
      </c>
      <c r="AN160" s="101">
        <f t="shared" si="34"/>
        <v>10</v>
      </c>
      <c r="AO160" s="92">
        <v>46106</v>
      </c>
      <c r="AP160" s="101" t="s">
        <v>14499</v>
      </c>
      <c r="AQ160" s="101" t="s">
        <v>14440</v>
      </c>
      <c r="AR160" s="227"/>
      <c r="AS160" s="119"/>
      <c r="AT160" s="124" t="s">
        <v>14496</v>
      </c>
      <c r="AU160" s="94" t="s">
        <v>14482</v>
      </c>
      <c r="AV160" s="82"/>
      <c r="AW160" s="102" t="str">
        <f ca="1">IF(OR(AND(TODAY()-AL160&lt;10,AV160="PQRS"),AND(TODAY()-AO160&lt;90,AV160="Persuasivo")),1,IF(AND(10&lt;=TODAY()-AL160,TODAY()-AL160&lt;15,AV160="PQRS"),2,IF(OR(AND(15&lt;=TODAY()-AL160,AV160="PQRS"),AND(90&lt;=TODAY()-AO160,AV160="Persuasivo")),3,"")))</f>
        <v/>
      </c>
      <c r="AX160" s="96"/>
      <c r="AY160" s="239" t="str">
        <f ca="1">IF(AU160=BA160,AY160,AY160&amp;" → "&amp;TEXT(AZ160,"dd/mm/aaaa")&amp;".- "&amp;AU160)</f>
        <v>0 → 00/01/1900.- Julian Guzman Agudelo → 19/03/2026.- Juan Carlos Sánchez Vargas → 25/03/2026.- Jenifer Zapata Castro</v>
      </c>
      <c r="AZ160" s="237">
        <f ca="1">IF(AU160=BA160,AZ160,NOW())</f>
        <v>46140.585178356479</v>
      </c>
      <c r="BA160" s="242" t="str">
        <f t="shared" ca="1" si="26"/>
        <v>Jenifer Zapata Castro</v>
      </c>
      <c r="BB160" s="245" t="str">
        <f ca="1">IF(AT160=BD160,BB160,BB160&amp;" → "&amp;TEXT(BC160,"dd/mm/aaaa")&amp;".- "&amp;AT160)</f>
        <v>0 → 20/02/2026.- Visitas patrulleros → 19/03/2026.- Remisión → 25/03/2026.- Auto de archivo → 23/04/2026.- Archivado</v>
      </c>
      <c r="BC160" s="247">
        <f t="shared" ca="1" si="27"/>
        <v>46183.384917939817</v>
      </c>
      <c r="BD160" s="246" t="str">
        <f t="shared" ca="1" si="28"/>
        <v>Archivado</v>
      </c>
    </row>
    <row r="161" spans="1:56">
      <c r="A161" s="82" t="s">
        <v>15022</v>
      </c>
      <c r="B161" s="99" t="s">
        <v>15023</v>
      </c>
      <c r="C161" s="124" t="s">
        <v>15024</v>
      </c>
      <c r="D161" s="82" t="s">
        <v>63</v>
      </c>
      <c r="E161" s="82">
        <v>20</v>
      </c>
      <c r="F161" s="82"/>
      <c r="G161" s="82"/>
      <c r="H161" s="82">
        <v>23</v>
      </c>
      <c r="I161" s="82"/>
      <c r="J161" s="82" t="s">
        <v>66</v>
      </c>
      <c r="K161" s="82">
        <v>140</v>
      </c>
      <c r="L161" s="82"/>
      <c r="M161" s="82"/>
      <c r="N161" s="76" t="str">
        <f t="shared" si="33"/>
        <v xml:space="preserve">KR 20   23  SUR 140  </v>
      </c>
      <c r="O161" s="82"/>
      <c r="P161" s="82">
        <v>3128761971</v>
      </c>
      <c r="Q161" s="82"/>
      <c r="R161" s="82" t="s">
        <v>7870</v>
      </c>
      <c r="S161" s="126"/>
      <c r="T161" s="127" t="s">
        <v>15025</v>
      </c>
      <c r="U161" s="127"/>
      <c r="V161" s="127"/>
      <c r="W161" s="127"/>
      <c r="X161" s="127"/>
      <c r="Y161" s="127"/>
      <c r="Z161" s="127"/>
      <c r="AA161" s="127"/>
      <c r="AB161" s="127"/>
      <c r="AC161" s="76" t="str">
        <f t="shared" si="24"/>
        <v xml:space="preserve"> vecinos y continuos       </v>
      </c>
      <c r="AD161" s="82"/>
      <c r="AE161" s="94"/>
      <c r="AF161" s="94"/>
      <c r="AG161" s="82"/>
      <c r="AH161" s="82" t="s">
        <v>94</v>
      </c>
      <c r="AI161" s="82" t="s">
        <v>14448</v>
      </c>
      <c r="AJ161" s="96" t="s">
        <v>99</v>
      </c>
      <c r="AK161" s="201">
        <f>VLOOKUP(AJ161,Hoja5!$H$1:$I$46,2,FALSE)</f>
        <v>4</v>
      </c>
      <c r="AL161" s="92">
        <v>46069</v>
      </c>
      <c r="AM161" s="92">
        <v>46085</v>
      </c>
      <c r="AN161" s="101">
        <f t="shared" si="34"/>
        <v>16</v>
      </c>
      <c r="AO161" s="100">
        <v>46080</v>
      </c>
      <c r="AP161" s="101" t="s">
        <v>14445</v>
      </c>
      <c r="AQ161" s="101" t="s">
        <v>14440</v>
      </c>
      <c r="AR161" s="227"/>
      <c r="AS161" s="119"/>
      <c r="AT161" s="124" t="s">
        <v>6014</v>
      </c>
      <c r="AU161" s="101" t="s">
        <v>14474</v>
      </c>
      <c r="AV161" s="82"/>
      <c r="AW161" s="102" t="str">
        <f ca="1">IF(OR(AND(TODAY()-AL161&lt;10,AV161="PQRS"),AND(TODAY()-AO161&lt;90,AV161="Persuasivo")),1,IF(AND(10&lt;=TODAY()-AL161,TODAY()-AL161&lt;15,AV161="PQRS"),2,IF(OR(AND(15&lt;=TODAY()-AL161,AV161="PQRS"),AND(90&lt;=TODAY()-AO161,AV161="Persuasivo")),3,"")))</f>
        <v/>
      </c>
      <c r="AX161" s="96"/>
      <c r="AY161" s="239" t="str">
        <f ca="1">IF(AU161=BA161,AY161,AY161&amp;" → "&amp;TEXT(AZ161,"dd/mm/aaaa")&amp;".- "&amp;AU161)</f>
        <v>0 → 00/01/1900.- Juanita Aristizabal Chavarriaga</v>
      </c>
      <c r="AZ161" s="237">
        <f ca="1">IF(AU161=BA161,AZ161,NOW())</f>
        <v>46086.612152546295</v>
      </c>
      <c r="BA161" s="242" t="str">
        <f t="shared" ca="1" si="26"/>
        <v>Juanita Aristizabal Chavarriaga</v>
      </c>
      <c r="BB161" s="245" t="str">
        <f ca="1">IF(AT161=BD161,BB161,BB161&amp;" → "&amp;TEXT(BC161,"dd/mm/aaaa")&amp;".- "&amp;AT161)</f>
        <v>0 → 20/02/2026.- Visitas patrulleros → 05/03/2026.- Respuesta DP u Oficio</v>
      </c>
      <c r="BC161" s="247">
        <f t="shared" ca="1" si="27"/>
        <v>46183.384917939817</v>
      </c>
      <c r="BD161" s="246" t="str">
        <f t="shared" ca="1" si="28"/>
        <v>Respuesta DP u Oficio</v>
      </c>
    </row>
    <row r="162" spans="1:56" s="121" customFormat="1">
      <c r="A162" s="82" t="s">
        <v>15026</v>
      </c>
      <c r="B162" s="99">
        <v>9814</v>
      </c>
      <c r="C162" s="124" t="s">
        <v>15027</v>
      </c>
      <c r="D162" s="82" t="s">
        <v>80</v>
      </c>
      <c r="E162" s="82">
        <v>36</v>
      </c>
      <c r="F162" s="82"/>
      <c r="G162" s="82" t="s">
        <v>66</v>
      </c>
      <c r="H162" s="82">
        <v>22</v>
      </c>
      <c r="I162" s="82"/>
      <c r="J162" s="82"/>
      <c r="K162" s="82">
        <v>183</v>
      </c>
      <c r="L162" s="82"/>
      <c r="M162" s="82"/>
      <c r="N162" s="76" t="str">
        <f t="shared" si="33"/>
        <v xml:space="preserve">CL 36  SUR 22   183  </v>
      </c>
      <c r="O162" s="82">
        <v>4313442</v>
      </c>
      <c r="P162" s="82"/>
      <c r="Q162" s="82"/>
      <c r="R162" s="82" t="s">
        <v>82</v>
      </c>
      <c r="S162" s="126"/>
      <c r="T162" s="127"/>
      <c r="U162" s="127"/>
      <c r="V162" s="127"/>
      <c r="W162" s="169"/>
      <c r="X162" s="127"/>
      <c r="Y162" s="127"/>
      <c r="Z162" s="169"/>
      <c r="AA162" s="127"/>
      <c r="AB162" s="127"/>
      <c r="AC162" s="76" t="str">
        <f t="shared" si="24"/>
        <v xml:space="preserve">        </v>
      </c>
      <c r="AD162" s="82"/>
      <c r="AE162" s="82"/>
      <c r="AF162" s="82"/>
      <c r="AG162" s="82"/>
      <c r="AH162" s="82" t="s">
        <v>94</v>
      </c>
      <c r="AI162" s="82" t="s">
        <v>14448</v>
      </c>
      <c r="AJ162" s="96" t="s">
        <v>397</v>
      </c>
      <c r="AK162" s="201">
        <f>VLOOKUP(AJ162,Hoja5!$H$1:$I$46,2,FALSE)</f>
        <v>5</v>
      </c>
      <c r="AL162" s="92">
        <v>46070</v>
      </c>
      <c r="AM162" s="92">
        <v>46076</v>
      </c>
      <c r="AN162" s="101">
        <f t="shared" si="34"/>
        <v>6</v>
      </c>
      <c r="AO162" s="100">
        <v>46076</v>
      </c>
      <c r="AP162" s="101" t="s">
        <v>15</v>
      </c>
      <c r="AQ162" s="101" t="s">
        <v>14463</v>
      </c>
      <c r="AR162" s="227"/>
      <c r="AS162" s="119"/>
      <c r="AT162" s="124" t="s">
        <v>14496</v>
      </c>
      <c r="AU162" s="101" t="s">
        <v>14482</v>
      </c>
      <c r="AV162" s="82"/>
      <c r="AW162" s="102" t="str">
        <f ca="1">IF(OR(AND(TODAY()-AL162&lt;10,AV162="PQRS"),AND(TODAY()-AO162&lt;90,AV162="Persuasivo")),1,IF(AND(10&lt;=TODAY()-AL162,TODAY()-AL162&lt;15,AV162="PQRS"),2,IF(OR(AND(15&lt;=TODAY()-AL162,AV162="PQRS"),AND(90&lt;=TODAY()-AO162,AV162="Persuasivo")),3,"")))</f>
        <v/>
      </c>
      <c r="AX162" s="96"/>
      <c r="AY162" s="239" t="str">
        <f ca="1">IF(AU162=BA162,AY162,AY162&amp;" → "&amp;TEXT(AZ162,"dd/mm/aaaa")&amp;".- "&amp;AU162)</f>
        <v>0 → 00/01/1900.- Juan  Muñoz Guerra → 24/02/2026.- Juan Carlos Sánchez Vargas → 25/02/2026.- Jenifer Zapata Castro</v>
      </c>
      <c r="AZ162" s="237">
        <f ca="1">IF(AU162=BA162,AZ162,NOW())</f>
        <v>46132.507871759262</v>
      </c>
      <c r="BA162" s="242" t="str">
        <f t="shared" ca="1" si="26"/>
        <v>Jenifer Zapata Castro</v>
      </c>
      <c r="BB162" s="245" t="str">
        <f ca="1">IF(AT162=BD162,BB162,BB162&amp;" → "&amp;TEXT(BC162,"dd/mm/aaaa")&amp;".- "&amp;AT162)</f>
        <v>0 → 20/02/2026.- Visitas patrulleros → 24/02/2026.- Auto de archivo → 20/04/2026.- Archivado</v>
      </c>
      <c r="BC162" s="247">
        <f t="shared" ca="1" si="27"/>
        <v>46183.384917939817</v>
      </c>
      <c r="BD162" s="246" t="str">
        <f t="shared" ca="1" si="28"/>
        <v>Archivado</v>
      </c>
    </row>
    <row r="163" spans="1:56">
      <c r="A163" s="82" t="s">
        <v>15028</v>
      </c>
      <c r="B163" s="99" t="s">
        <v>15029</v>
      </c>
      <c r="C163" s="124" t="s">
        <v>15030</v>
      </c>
      <c r="D163" s="82" t="s">
        <v>63</v>
      </c>
      <c r="E163" s="82">
        <v>32</v>
      </c>
      <c r="F163" s="82" t="s">
        <v>104</v>
      </c>
      <c r="G163" s="82"/>
      <c r="H163" s="82">
        <v>40</v>
      </c>
      <c r="I163" s="82" t="s">
        <v>72</v>
      </c>
      <c r="J163" s="82" t="s">
        <v>66</v>
      </c>
      <c r="K163" s="82">
        <v>25</v>
      </c>
      <c r="L163" s="82"/>
      <c r="M163" s="82"/>
      <c r="N163" s="76" t="str">
        <f t="shared" si="33"/>
        <v xml:space="preserve">KR 32 B  40 F SUR 25  </v>
      </c>
      <c r="O163" s="82"/>
      <c r="P163" s="82"/>
      <c r="Q163" s="82"/>
      <c r="R163" s="82" t="s">
        <v>82</v>
      </c>
      <c r="S163" s="126"/>
      <c r="T163" s="127"/>
      <c r="U163" s="127"/>
      <c r="V163" s="127"/>
      <c r="W163" s="127"/>
      <c r="X163" s="127"/>
      <c r="Y163" s="127"/>
      <c r="Z163" s="127"/>
      <c r="AA163" s="127"/>
      <c r="AB163" s="127"/>
      <c r="AC163" s="76" t="str">
        <f t="shared" si="24"/>
        <v xml:space="preserve">        </v>
      </c>
      <c r="AD163" s="82"/>
      <c r="AE163" s="82"/>
      <c r="AF163" s="82"/>
      <c r="AG163" s="82"/>
      <c r="AH163" s="82" t="s">
        <v>94</v>
      </c>
      <c r="AI163" s="82" t="s">
        <v>14448</v>
      </c>
      <c r="AJ163" s="96" t="s">
        <v>67</v>
      </c>
      <c r="AK163" s="201">
        <f>VLOOKUP(AJ163,Hoja5!$H$1:$I$46,2,FALSE)</f>
        <v>7</v>
      </c>
      <c r="AL163" s="92">
        <v>46066</v>
      </c>
      <c r="AM163" s="92">
        <v>46071</v>
      </c>
      <c r="AN163" s="101">
        <f t="shared" si="34"/>
        <v>5</v>
      </c>
      <c r="AO163" s="100">
        <v>46071</v>
      </c>
      <c r="AP163" s="101" t="s">
        <v>15</v>
      </c>
      <c r="AQ163" s="101" t="s">
        <v>14463</v>
      </c>
      <c r="AR163" s="227"/>
      <c r="AS163" s="119"/>
      <c r="AT163" s="124" t="s">
        <v>14496</v>
      </c>
      <c r="AU163" s="276" t="s">
        <v>14482</v>
      </c>
      <c r="AV163" s="82" t="s">
        <v>14433</v>
      </c>
      <c r="AW163" s="102">
        <f ca="1">IF(OR(AND(TODAY()-AL163&lt;10,AV163="PQRS"),AND(TODAY()-AO163&lt;90,AV163="Persuasivo")),1,IF(AND(10&lt;=TODAY()-AL163,TODAY()-AL163&lt;15,AV163="PQRS"),2,IF(OR(AND(15&lt;=TODAY()-AL163,AV163="PQRS"),AND(90&lt;=TODAY()-AO163,AV163="Persuasivo")),3,"")))</f>
        <v>3</v>
      </c>
      <c r="AX163" s="96"/>
      <c r="AY163" s="239" t="str">
        <f ca="1">IF(AU163=BA163,AY163,AY163&amp;" → "&amp;TEXT(AZ163,"dd/mm/aaaa")&amp;".- "&amp;AU163)</f>
        <v>0 → 00/01/1900.- Juanita Aristizabal Chavarriaga → 04/03/2026.- Juan Carlos Sánchez Vargas → 10/03/2026.- Jenifer Zapata Castro</v>
      </c>
      <c r="AZ163" s="237">
        <f ca="1">IF(AU163=BA163,AZ163,NOW())</f>
        <v>46132.476798611111</v>
      </c>
      <c r="BA163" s="242" t="str">
        <f t="shared" ca="1" si="26"/>
        <v>Jenifer Zapata Castro</v>
      </c>
      <c r="BB163" s="245" t="str">
        <f ca="1">IF(AT163=BD163,BB163,BB163&amp;" → "&amp;TEXT(BC163,"dd/mm/aaaa")&amp;".- "&amp;AT163)</f>
        <v>0 → 20/02/2026.- Visitas patrulleros → 04/03/2026.- Respuesta DP u Oficio → 10/03/2026.- Auto de archivo → 24/03/2026.- Archivado</v>
      </c>
      <c r="BC163" s="247">
        <f t="shared" ca="1" si="27"/>
        <v>46183.384917939817</v>
      </c>
      <c r="BD163" s="246" t="str">
        <f t="shared" ca="1" si="28"/>
        <v>Archivado</v>
      </c>
    </row>
    <row r="164" spans="1:56">
      <c r="A164" s="82" t="s">
        <v>15031</v>
      </c>
      <c r="B164" s="99">
        <v>11320</v>
      </c>
      <c r="C164" s="105" t="s">
        <v>15032</v>
      </c>
      <c r="D164" s="82" t="s">
        <v>80</v>
      </c>
      <c r="E164" s="94">
        <v>40</v>
      </c>
      <c r="F164" s="82" t="s">
        <v>72</v>
      </c>
      <c r="G164" s="82" t="s">
        <v>66</v>
      </c>
      <c r="H164" s="82">
        <v>24</v>
      </c>
      <c r="I164" s="82" t="s">
        <v>104</v>
      </c>
      <c r="J164" s="82"/>
      <c r="K164" s="82">
        <v>200</v>
      </c>
      <c r="L164" s="82"/>
      <c r="M164" s="82"/>
      <c r="N164" s="76" t="str">
        <f t="shared" si="33"/>
        <v xml:space="preserve">CL 40 F SUR 24 B  200  </v>
      </c>
      <c r="O164" s="70">
        <v>43723821</v>
      </c>
      <c r="P164" s="82">
        <v>3174049683</v>
      </c>
      <c r="Q164" s="82"/>
      <c r="R164" s="82" t="s">
        <v>7870</v>
      </c>
      <c r="S164" s="82" t="s">
        <v>80</v>
      </c>
      <c r="T164" s="94">
        <v>40</v>
      </c>
      <c r="U164" s="82" t="s">
        <v>72</v>
      </c>
      <c r="V164" s="82" t="s">
        <v>66</v>
      </c>
      <c r="W164" s="82">
        <v>24</v>
      </c>
      <c r="X164" s="82" t="s">
        <v>104</v>
      </c>
      <c r="Y164" s="82"/>
      <c r="Z164" s="82">
        <v>200</v>
      </c>
      <c r="AA164" s="82"/>
      <c r="AB164" s="82"/>
      <c r="AC164" s="76" t="str">
        <f t="shared" ref="AC164" si="35">CONCATENATE(S164," ",T164," ",U164," ",V164," ",W164," ",X164, " ",Y164, " ",Z164," ",AA164," ",AB164)</f>
        <v xml:space="preserve">CL 40 F SUR 24 B  200  </v>
      </c>
      <c r="AD164" s="82"/>
      <c r="AE164" s="82"/>
      <c r="AF164" s="82"/>
      <c r="AG164" s="82"/>
      <c r="AH164" s="82" t="s">
        <v>3591</v>
      </c>
      <c r="AI164" s="82" t="s">
        <v>14434</v>
      </c>
      <c r="AJ164" s="96" t="s">
        <v>3675</v>
      </c>
      <c r="AK164" s="201">
        <f>VLOOKUP(AJ164,Hoja5!$H$1:$I$46,2,FALSE)</f>
        <v>6</v>
      </c>
      <c r="AL164" s="92">
        <v>46076</v>
      </c>
      <c r="AM164" s="92"/>
      <c r="AN164" s="101">
        <f t="shared" si="34"/>
        <v>-46076</v>
      </c>
      <c r="AO164" s="100"/>
      <c r="AP164" s="82"/>
      <c r="AQ164" s="101"/>
      <c r="AR164" s="227"/>
      <c r="AS164" s="119" t="s">
        <v>14432</v>
      </c>
      <c r="AT164" s="124" t="s">
        <v>1735</v>
      </c>
      <c r="AU164" s="101" t="s">
        <v>14432</v>
      </c>
      <c r="AV164" s="82"/>
      <c r="AW164" s="102" t="str">
        <f ca="1">IF(OR(AND(TODAY()-AL164&lt;10,AV164="PQRS"),AND(TODAY()-AO164&lt;90,AV164="Persuasivo")),1,IF(AND(10&lt;=TODAY()-AL164,TODAY()-AL164&lt;15,AV164="PQRS"),2,IF(OR(AND(15&lt;=TODAY()-AL164,AV164="PQRS"),AND(90&lt;=TODAY()-AO164,AV164="Persuasivo")),3,"")))</f>
        <v/>
      </c>
      <c r="AX164" s="96"/>
      <c r="AY164" s="239" t="str">
        <f ca="1">IF(AU164=BA164,AY164,AY164&amp;" → "&amp;TEXT(AZ164,"dd/mm/aaaa")&amp;".- "&amp;AU164)</f>
        <v>0 → 00/01/1900.- Julian Guzman Agudelo → 24/03/2026.- Alexandra Uribe Alzate</v>
      </c>
      <c r="AZ164" s="237">
        <f ca="1">IF(AU164=BA164,AZ164,NOW())</f>
        <v>46148.697487500001</v>
      </c>
      <c r="BA164" s="242" t="str">
        <f t="shared" ca="1" si="26"/>
        <v>Alexandra Uribe Alzate</v>
      </c>
      <c r="BB164" s="245" t="str">
        <f ca="1">IF(AT164=BD164,BB164,BB164&amp;" → "&amp;TEXT(BC164,"dd/mm/aaaa")&amp;".- "&amp;AT164)</f>
        <v xml:space="preserve">0 → 20/02/2026.- Visitas patrulleros → 06/05/2026.- Auto de inicio </v>
      </c>
      <c r="BC164" s="247">
        <f t="shared" ca="1" si="27"/>
        <v>46183.384917939817</v>
      </c>
      <c r="BD164" s="246" t="str">
        <f t="shared" ca="1" si="28"/>
        <v xml:space="preserve">Auto de inicio </v>
      </c>
    </row>
    <row r="165" spans="1:56">
      <c r="A165" s="82" t="s">
        <v>15033</v>
      </c>
      <c r="B165" s="99">
        <v>1831</v>
      </c>
      <c r="C165" s="105" t="s">
        <v>15034</v>
      </c>
      <c r="D165" s="82" t="s">
        <v>63</v>
      </c>
      <c r="E165" s="82">
        <v>47</v>
      </c>
      <c r="F165" s="82"/>
      <c r="G165" s="82"/>
      <c r="H165" s="82">
        <v>39</v>
      </c>
      <c r="I165" s="82" t="s">
        <v>83</v>
      </c>
      <c r="J165" s="82" t="s">
        <v>66</v>
      </c>
      <c r="K165" s="82">
        <v>31</v>
      </c>
      <c r="L165" s="82"/>
      <c r="M165" s="82"/>
      <c r="N165" s="76" t="str">
        <f t="shared" si="33"/>
        <v xml:space="preserve">KR 47   39 A SUR 31  </v>
      </c>
      <c r="O165" s="82">
        <v>32240838</v>
      </c>
      <c r="P165" s="82">
        <v>3052280245</v>
      </c>
      <c r="Q165" s="82"/>
      <c r="R165" s="82" t="s">
        <v>82</v>
      </c>
      <c r="S165" s="126"/>
      <c r="T165" s="127"/>
      <c r="U165" s="127"/>
      <c r="V165" s="127"/>
      <c r="W165" s="127"/>
      <c r="X165" s="127"/>
      <c r="Y165" s="127"/>
      <c r="Z165" s="127"/>
      <c r="AA165" s="127"/>
      <c r="AB165" s="127"/>
      <c r="AC165" s="76" t="str">
        <f t="shared" si="24"/>
        <v xml:space="preserve">        </v>
      </c>
      <c r="AD165" s="82"/>
      <c r="AE165" s="82"/>
      <c r="AF165" s="82"/>
      <c r="AG165" s="82"/>
      <c r="AH165" s="82" t="s">
        <v>3686</v>
      </c>
      <c r="AI165" s="82" t="s">
        <v>14451</v>
      </c>
      <c r="AJ165" s="96" t="s">
        <v>3530</v>
      </c>
      <c r="AK165" s="201">
        <f>VLOOKUP(AJ165,Hoja5!$H$1:$I$46,2,FALSE)</f>
        <v>8</v>
      </c>
      <c r="AL165" s="92">
        <v>46070</v>
      </c>
      <c r="AM165" s="92">
        <v>46070</v>
      </c>
      <c r="AN165" s="101">
        <f t="shared" si="34"/>
        <v>0</v>
      </c>
      <c r="AO165" s="100">
        <v>46070</v>
      </c>
      <c r="AP165" s="101" t="s">
        <v>15</v>
      </c>
      <c r="AQ165" s="101" t="s">
        <v>14463</v>
      </c>
      <c r="AR165" s="227"/>
      <c r="AS165" s="119"/>
      <c r="AT165" s="124" t="s">
        <v>14496</v>
      </c>
      <c r="AU165" s="276" t="s">
        <v>14482</v>
      </c>
      <c r="AV165" s="82"/>
      <c r="AW165" s="102" t="str">
        <f ca="1">IF(OR(AND(TODAY()-AL165&lt;10,AV165="PQRS"),AND(TODAY()-AO165&lt;90,AV165="Persuasivo")),1,IF(AND(10&lt;=TODAY()-AL165,TODAY()-AL165&lt;15,AV165="PQRS"),2,IF(OR(AND(15&lt;=TODAY()-AL165,AV165="PQRS"),AND(90&lt;=TODAY()-AO165,AV165="Persuasivo")),3,"")))</f>
        <v/>
      </c>
      <c r="AX165" s="96"/>
      <c r="AY165" s="239" t="str">
        <f ca="1">IF(AU165=BA165,AY165,AY165&amp;" → "&amp;TEXT(AZ165,"dd/mm/aaaa")&amp;".- "&amp;AU165)</f>
        <v>0 → 00/01/1900.- Juan Carlos Sánchez Vargas → 24/02/2026.- Jenifer Zapata Castro</v>
      </c>
      <c r="AZ165" s="237">
        <f ca="1">IF(AU165=BA165,AZ165,NOW())</f>
        <v>46132.476798611111</v>
      </c>
      <c r="BA165" s="242" t="str">
        <f t="shared" ca="1" si="26"/>
        <v>Jenifer Zapata Castro</v>
      </c>
      <c r="BB165" s="245" t="str">
        <f ca="1">IF(AT165=BD165,BB165,BB165&amp;" → "&amp;TEXT(BC165,"dd/mm/aaaa")&amp;".- "&amp;AT165)</f>
        <v>0 → 20/02/2026.- Auto de archivo → 02/03/2026.- Archivado</v>
      </c>
      <c r="BC165" s="247">
        <f t="shared" ca="1" si="27"/>
        <v>46183.384917939817</v>
      </c>
      <c r="BD165" s="246" t="str">
        <f t="shared" ca="1" si="28"/>
        <v>Archivado</v>
      </c>
    </row>
    <row r="166" spans="1:56">
      <c r="A166" s="82" t="s">
        <v>15035</v>
      </c>
      <c r="B166" s="99">
        <v>2028</v>
      </c>
      <c r="C166" s="124" t="s">
        <v>15036</v>
      </c>
      <c r="D166" s="82"/>
      <c r="E166" s="82" t="s">
        <v>363</v>
      </c>
      <c r="F166" s="82"/>
      <c r="G166" s="82"/>
      <c r="H166" s="82"/>
      <c r="I166" s="82"/>
      <c r="J166" s="82"/>
      <c r="K166" s="82"/>
      <c r="L166" s="82"/>
      <c r="M166" s="82"/>
      <c r="N166" s="76" t="str">
        <f t="shared" si="33"/>
        <v xml:space="preserve"> Pantanillo        </v>
      </c>
      <c r="O166" s="82"/>
      <c r="P166" s="82"/>
      <c r="Q166" s="82"/>
      <c r="R166" s="82" t="s">
        <v>82</v>
      </c>
      <c r="S166" s="126"/>
      <c r="T166" s="127"/>
      <c r="U166" s="127"/>
      <c r="V166" s="127"/>
      <c r="W166" s="127"/>
      <c r="X166" s="127"/>
      <c r="Y166" s="127"/>
      <c r="Z166" s="127"/>
      <c r="AA166" s="127"/>
      <c r="AB166" s="127"/>
      <c r="AC166" s="76" t="str">
        <f t="shared" si="24"/>
        <v xml:space="preserve">        </v>
      </c>
      <c r="AD166" s="82"/>
      <c r="AE166" s="82"/>
      <c r="AF166" s="82"/>
      <c r="AG166" s="82"/>
      <c r="AH166" s="82" t="s">
        <v>94</v>
      </c>
      <c r="AI166" s="82" t="s">
        <v>14444</v>
      </c>
      <c r="AJ166" s="96" t="s">
        <v>363</v>
      </c>
      <c r="AK166" s="201">
        <f>VLOOKUP(AJ166,Hoja5!$H$1:$I$46,2,FALSE)</f>
        <v>13</v>
      </c>
      <c r="AL166" s="92">
        <v>46070</v>
      </c>
      <c r="AM166" s="92">
        <v>46072</v>
      </c>
      <c r="AN166" s="101">
        <f t="shared" si="34"/>
        <v>2</v>
      </c>
      <c r="AO166" s="92">
        <v>46090</v>
      </c>
      <c r="AP166" s="101" t="s">
        <v>6014</v>
      </c>
      <c r="AQ166" s="101" t="s">
        <v>14440</v>
      </c>
      <c r="AR166" s="227"/>
      <c r="AS166" s="119"/>
      <c r="AT166" s="124" t="s">
        <v>195</v>
      </c>
      <c r="AU166" s="101" t="s">
        <v>14480</v>
      </c>
      <c r="AV166" s="82"/>
      <c r="AW166" s="102" t="str">
        <f ca="1">IF(OR(AND(TODAY()-AL166&lt;10,AV166="PQRS"),AND(TODAY()-AO166&lt;90,AV166="Persuasivo")),1,IF(AND(10&lt;=TODAY()-AL166,TODAY()-AL166&lt;15,AV166="PQRS"),2,IF(OR(AND(15&lt;=TODAY()-AL166,AV166="PQRS"),AND(90&lt;=TODAY()-AO166,AV166="Persuasivo")),3,"")))</f>
        <v/>
      </c>
      <c r="AX166" s="96"/>
      <c r="AY166" s="239" t="str">
        <f ca="1">IF(AU166=BA166,AY166,AY166&amp;" → "&amp;TEXT(AZ166,"dd/mm/aaaa")&amp;".- "&amp;AU166)</f>
        <v>0 → 00/01/1900.- Julian Guzman Agudelo → 24/03/2026.- Juan Fernando Florez Lema</v>
      </c>
      <c r="AZ166" s="237">
        <f ca="1">IF(AU166=BA166,AZ166,NOW())</f>
        <v>46148.698960416667</v>
      </c>
      <c r="BA166" s="242" t="str">
        <f t="shared" ca="1" si="26"/>
        <v>Juan Fernando Florez Lema</v>
      </c>
      <c r="BB166" s="245" t="str">
        <f ca="1">IF(AT166=BD166,BB166,BB166&amp;" → "&amp;TEXT(BC166,"dd/mm/aaaa")&amp;".- "&amp;AT166)</f>
        <v>0 → 20/02/2026.- Visitas patrulleros → 06/05/2026.- Verificación</v>
      </c>
      <c r="BC166" s="247">
        <f t="shared" ca="1" si="27"/>
        <v>46183.384917939817</v>
      </c>
      <c r="BD166" s="246" t="str">
        <f t="shared" ca="1" si="28"/>
        <v>Verificación</v>
      </c>
    </row>
    <row r="167" spans="1:56">
      <c r="A167" s="82" t="s">
        <v>15037</v>
      </c>
      <c r="B167" s="99" t="s">
        <v>15038</v>
      </c>
      <c r="C167" s="124" t="s">
        <v>15039</v>
      </c>
      <c r="D167" s="82" t="s">
        <v>80</v>
      </c>
      <c r="E167" s="82">
        <v>37</v>
      </c>
      <c r="F167" s="82" t="s">
        <v>104</v>
      </c>
      <c r="G167" s="82" t="s">
        <v>66</v>
      </c>
      <c r="H167" s="82">
        <v>27</v>
      </c>
      <c r="I167" s="82"/>
      <c r="J167" s="82"/>
      <c r="K167" s="82">
        <v>21</v>
      </c>
      <c r="L167" s="94"/>
      <c r="M167" s="82"/>
      <c r="N167" s="76" t="str">
        <f t="shared" si="33"/>
        <v xml:space="preserve">CL 37 B SUR 27   21  </v>
      </c>
      <c r="O167" s="82">
        <v>901016488</v>
      </c>
      <c r="P167" s="82">
        <v>3127069414</v>
      </c>
      <c r="Q167" s="82"/>
      <c r="R167" s="82" t="s">
        <v>82</v>
      </c>
      <c r="S167" s="82" t="s">
        <v>80</v>
      </c>
      <c r="T167" s="82">
        <v>37</v>
      </c>
      <c r="U167" s="82" t="s">
        <v>104</v>
      </c>
      <c r="V167" s="82" t="s">
        <v>66</v>
      </c>
      <c r="W167" s="82">
        <v>27</v>
      </c>
      <c r="X167" s="82"/>
      <c r="Y167" s="82"/>
      <c r="Z167" s="82">
        <v>21</v>
      </c>
      <c r="AA167" s="94"/>
      <c r="AB167" s="82"/>
      <c r="AC167" s="76" t="str">
        <f t="shared" ref="AC167:AC169" si="36">CONCATENATE(S167," ",T167," ",U167," ",V167," ",W167," ",X167, " ",Y167, " ",Z167," ",AA167," ",AB167)</f>
        <v xml:space="preserve">CL 37 B SUR 27   21  </v>
      </c>
      <c r="AD167" s="82"/>
      <c r="AE167" s="82"/>
      <c r="AF167" s="82"/>
      <c r="AG167" s="82"/>
      <c r="AH167" s="82" t="s">
        <v>94</v>
      </c>
      <c r="AI167" s="82" t="s">
        <v>14481</v>
      </c>
      <c r="AJ167" s="96" t="s">
        <v>276</v>
      </c>
      <c r="AK167" s="201">
        <f>VLOOKUP(AJ167,Hoja5!$H$1:$I$46,2,FALSE)</f>
        <v>5</v>
      </c>
      <c r="AL167" s="92">
        <v>46065</v>
      </c>
      <c r="AM167" s="92">
        <v>46077</v>
      </c>
      <c r="AN167" s="101">
        <f t="shared" si="34"/>
        <v>12</v>
      </c>
      <c r="AO167" s="92">
        <v>46084</v>
      </c>
      <c r="AP167" s="101" t="s">
        <v>6014</v>
      </c>
      <c r="AQ167" s="101" t="s">
        <v>14440</v>
      </c>
      <c r="AR167" s="227"/>
      <c r="AS167" s="119"/>
      <c r="AT167" s="124" t="s">
        <v>14496</v>
      </c>
      <c r="AU167" s="94" t="s">
        <v>14482</v>
      </c>
      <c r="AV167" s="82"/>
      <c r="AW167" s="102" t="str">
        <f ca="1">IF(OR(AND(TODAY()-AL167&lt;10,AV167="PQRS"),AND(TODAY()-AO167&lt;90,AV167="Persuasivo")),1,IF(AND(10&lt;=TODAY()-AL167,TODAY()-AL167&lt;15,AV167="PQRS"),2,IF(OR(AND(15&lt;=TODAY()-AL167,AV167="PQRS"),AND(90&lt;=TODAY()-AO167,AV167="Persuasivo")),3,"")))</f>
        <v/>
      </c>
      <c r="AX167" s="96"/>
      <c r="AY167" s="239" t="str">
        <f ca="1">IF(AU167=BA167,AY167,AY167&amp;" → "&amp;TEXT(AZ167,"dd/mm/aaaa")&amp;".- "&amp;AU167)</f>
        <v>0 → 00/01/1900.- Juan Carlos Sánchez Vargas → 04/03/2026.- Jenifer Zapata Castro</v>
      </c>
      <c r="AZ167" s="237">
        <f ca="1">IF(AU167=BA167,AZ167,NOW())</f>
        <v>46140.585209953701</v>
      </c>
      <c r="BA167" s="242" t="str">
        <f t="shared" ca="1" si="26"/>
        <v>Jenifer Zapata Castro</v>
      </c>
      <c r="BB167" s="245" t="str">
        <f ca="1">IF(AT167=BD167,BB167,BB167&amp;" → "&amp;TEXT(BC167,"dd/mm/aaaa")&amp;".- "&amp;AT167)</f>
        <v>0 → 20/02/2026.- Visitas patrulleros → 04/03/2026.- Auto de archivo → 23/04/2026.- Archivado</v>
      </c>
      <c r="BC167" s="247">
        <f t="shared" ca="1" si="27"/>
        <v>46183.384917939817</v>
      </c>
      <c r="BD167" s="246" t="str">
        <f t="shared" ca="1" si="28"/>
        <v>Archivado</v>
      </c>
    </row>
    <row r="168" spans="1:56" s="121" customFormat="1">
      <c r="A168" s="82" t="s">
        <v>15040</v>
      </c>
      <c r="B168" s="104">
        <v>10892</v>
      </c>
      <c r="C168" s="124" t="s">
        <v>15041</v>
      </c>
      <c r="D168" s="82" t="s">
        <v>80</v>
      </c>
      <c r="E168" s="94">
        <v>27</v>
      </c>
      <c r="F168" s="82"/>
      <c r="G168" s="82" t="s">
        <v>66</v>
      </c>
      <c r="H168" s="82">
        <v>27</v>
      </c>
      <c r="I168" s="82" t="s">
        <v>170</v>
      </c>
      <c r="J168" s="82"/>
      <c r="K168" s="82">
        <v>79</v>
      </c>
      <c r="L168" s="82"/>
      <c r="M168" s="82"/>
      <c r="N168" s="76" t="str">
        <f t="shared" si="33"/>
        <v xml:space="preserve">CL 27  SUR 27 D  79  </v>
      </c>
      <c r="O168" s="82">
        <v>43254712</v>
      </c>
      <c r="P168" s="82">
        <v>3007762181</v>
      </c>
      <c r="Q168" s="82"/>
      <c r="R168" s="82" t="s">
        <v>15011</v>
      </c>
      <c r="S168" s="82" t="s">
        <v>80</v>
      </c>
      <c r="T168" s="94">
        <v>27</v>
      </c>
      <c r="U168" s="82"/>
      <c r="V168" s="82" t="s">
        <v>66</v>
      </c>
      <c r="W168" s="82">
        <v>27</v>
      </c>
      <c r="X168" s="82" t="s">
        <v>170</v>
      </c>
      <c r="Y168" s="82"/>
      <c r="Z168" s="82">
        <v>79</v>
      </c>
      <c r="AA168" s="82"/>
      <c r="AB168" s="82"/>
      <c r="AC168" s="76" t="str">
        <f t="shared" si="36"/>
        <v xml:space="preserve">CL 27  SUR 27 D  79  </v>
      </c>
      <c r="AD168" s="82"/>
      <c r="AE168" s="82">
        <v>3022763783</v>
      </c>
      <c r="AF168" s="82"/>
      <c r="AG168" s="82"/>
      <c r="AH168" s="82" t="s">
        <v>3591</v>
      </c>
      <c r="AI168" s="82" t="s">
        <v>14434</v>
      </c>
      <c r="AJ168" s="96" t="s">
        <v>99</v>
      </c>
      <c r="AK168" s="201">
        <f>VLOOKUP(AJ168,Hoja5!$H$1:$I$46,2,FALSE)</f>
        <v>4</v>
      </c>
      <c r="AL168" s="92">
        <v>46072</v>
      </c>
      <c r="AM168" s="92"/>
      <c r="AN168" s="101">
        <f t="shared" si="34"/>
        <v>-46072</v>
      </c>
      <c r="AO168" s="100"/>
      <c r="AP168" s="101"/>
      <c r="AQ168" s="101" t="s">
        <v>14437</v>
      </c>
      <c r="AR168" s="227"/>
      <c r="AS168" s="119" t="s">
        <v>14437</v>
      </c>
      <c r="AT168" s="124" t="s">
        <v>1735</v>
      </c>
      <c r="AU168" s="101" t="s">
        <v>14437</v>
      </c>
      <c r="AV168" s="82"/>
      <c r="AW168" s="102" t="str">
        <f ca="1">IF(OR(AND(TODAY()-AL168&lt;10,AV168="PQRS"),AND(TODAY()-AO168&lt;90,AV168="Persuasivo")),1,IF(AND(10&lt;=TODAY()-AL168,TODAY()-AL168&lt;15,AV168="PQRS"),2,IF(OR(AND(15&lt;=TODAY()-AL168,AV168="PQRS"),AND(90&lt;=TODAY()-AO168,AV168="Persuasivo")),3,"")))</f>
        <v/>
      </c>
      <c r="AX168" s="96"/>
      <c r="AY168" s="239" t="str">
        <f ca="1">IF(AU168=BA168,AY168,AY168&amp;" → "&amp;TEXT(AZ168,"dd/mm/aaaa")&amp;".- "&amp;AU168)</f>
        <v>0 → 00/01/1900.- Juan  Muñoz Guerra → 24/02/2026.- Juanita Aristizabal Chavarriaga → 04/03/2026.- Juan  Muñoz Guerra</v>
      </c>
      <c r="AZ168" s="237">
        <f ca="1">IF(AU168=BA168,AZ168,NOW())</f>
        <v>46148.570157175927</v>
      </c>
      <c r="BA168" s="242" t="str">
        <f t="shared" ca="1" si="26"/>
        <v>Juan  Muñoz Guerra</v>
      </c>
      <c r="BB168" s="245" t="str">
        <f ca="1">IF(AT168=BD168,BB168,BB168&amp;" → "&amp;TEXT(BC168,"dd/mm/aaaa")&amp;".- "&amp;AT168)</f>
        <v xml:space="preserve">0 → 20/02/2026.- Auto de inicio </v>
      </c>
      <c r="BC168" s="247">
        <f t="shared" ca="1" si="27"/>
        <v>46183.384917939817</v>
      </c>
      <c r="BD168" s="246" t="str">
        <f t="shared" ca="1" si="28"/>
        <v xml:space="preserve">Auto de inicio </v>
      </c>
    </row>
    <row r="169" spans="1:56">
      <c r="A169" s="82" t="s">
        <v>15042</v>
      </c>
      <c r="B169" s="187">
        <v>11033</v>
      </c>
      <c r="C169" s="124" t="s">
        <v>15043</v>
      </c>
      <c r="D169" s="82" t="s">
        <v>146</v>
      </c>
      <c r="E169" s="82">
        <v>27</v>
      </c>
      <c r="F169" s="82" t="s">
        <v>83</v>
      </c>
      <c r="G169" s="82" t="s">
        <v>66</v>
      </c>
      <c r="H169" s="82">
        <v>42</v>
      </c>
      <c r="I169" s="82"/>
      <c r="J169" s="82"/>
      <c r="K169" s="82">
        <v>46</v>
      </c>
      <c r="L169" s="82"/>
      <c r="M169" s="82"/>
      <c r="N169" s="76" t="str">
        <f t="shared" si="33"/>
        <v xml:space="preserve">TR 27 A SUR 42   46  </v>
      </c>
      <c r="O169" s="82"/>
      <c r="P169" s="82">
        <v>3152882317</v>
      </c>
      <c r="Q169" s="62"/>
      <c r="R169" s="124"/>
      <c r="S169" s="82" t="s">
        <v>146</v>
      </c>
      <c r="T169" s="82">
        <v>27</v>
      </c>
      <c r="U169" s="82" t="s">
        <v>83</v>
      </c>
      <c r="V169" s="82" t="s">
        <v>66</v>
      </c>
      <c r="W169" s="82">
        <v>42</v>
      </c>
      <c r="X169" s="82"/>
      <c r="Y169" s="82"/>
      <c r="Z169" s="82">
        <v>46</v>
      </c>
      <c r="AA169" s="82"/>
      <c r="AB169" s="82"/>
      <c r="AC169" s="76" t="str">
        <f t="shared" si="36"/>
        <v xml:space="preserve">TR 27 A SUR 42   46  </v>
      </c>
      <c r="AD169" s="82"/>
      <c r="AE169" s="82"/>
      <c r="AF169" s="82"/>
      <c r="AG169" s="82"/>
      <c r="AH169" s="82" t="s">
        <v>3591</v>
      </c>
      <c r="AI169" s="82" t="s">
        <v>14504</v>
      </c>
      <c r="AJ169" s="96" t="s">
        <v>279</v>
      </c>
      <c r="AK169" s="201">
        <f>VLOOKUP(AJ169,Hoja5!$H$1:$I$46,2,FALSE)</f>
        <v>9</v>
      </c>
      <c r="AL169" s="92">
        <v>46073</v>
      </c>
      <c r="AM169" s="92">
        <v>46086</v>
      </c>
      <c r="AN169" s="101">
        <f t="shared" si="34"/>
        <v>13</v>
      </c>
      <c r="AO169" s="100">
        <v>46087</v>
      </c>
      <c r="AP169" s="101" t="s">
        <v>14478</v>
      </c>
      <c r="AQ169" s="101" t="s">
        <v>14437</v>
      </c>
      <c r="AR169" s="227"/>
      <c r="AS169" s="119" t="s">
        <v>14437</v>
      </c>
      <c r="AT169" s="124" t="s">
        <v>14496</v>
      </c>
      <c r="AU169" s="101" t="s">
        <v>14482</v>
      </c>
      <c r="AV169" s="82"/>
      <c r="AW169" s="102" t="str">
        <f ca="1">IF(OR(AND(TODAY()-AL169&lt;10,AV169="PQRS"),AND(TODAY()-AO169&lt;90,AV169="Persuasivo")),1,IF(AND(10&lt;=TODAY()-AL169,TODAY()-AL169&lt;15,AV169="PQRS"),2,IF(OR(AND(15&lt;=TODAY()-AL169,AV169="PQRS"),AND(90&lt;=TODAY()-AO169,AV169="Persuasivo")),3,"")))</f>
        <v/>
      </c>
      <c r="AX169" s="96"/>
      <c r="AY169" s="239" t="str">
        <f ca="1">IF(AU169=BA169,AY169,AY169&amp;" → "&amp;TEXT(AZ169,"dd/mm/aaaa")&amp;".- "&amp;AU169)</f>
        <v>0 → 00/01/1900.- Juan  Muñoz Guerra → 24/02/2026.- Juanita Aristizabal Chavarriaga → 04/03/2026.- Juan Carlos Sánchez Vargas → 16/03/2026.- Jenifer Zapata Castro</v>
      </c>
      <c r="AZ169" s="237">
        <f ca="1">IF(AU169=BA169,AZ169,NOW())</f>
        <v>46135.61063333333</v>
      </c>
      <c r="BA169" s="242" t="str">
        <f t="shared" ca="1" si="26"/>
        <v>Jenifer Zapata Castro</v>
      </c>
      <c r="BB169" s="245" t="str">
        <f ca="1">IF(AT169=BD169,BB169,BB169&amp;" → "&amp;TEXT(BC169,"dd/mm/aaaa")&amp;".- "&amp;AT169)</f>
        <v>0 → 20/02/2026.- Auto de inicio  → 16/03/2026.- Auto de archivo → 23/04/2026.- Archivado</v>
      </c>
      <c r="BC169" s="247">
        <f t="shared" ca="1" si="27"/>
        <v>46183.384917939817</v>
      </c>
      <c r="BD169" s="246" t="str">
        <f t="shared" ca="1" si="28"/>
        <v>Archivado</v>
      </c>
    </row>
    <row r="170" spans="1:56" s="121" customFormat="1">
      <c r="A170" s="82" t="s">
        <v>15044</v>
      </c>
      <c r="B170" s="189">
        <v>11361</v>
      </c>
      <c r="C170" s="105" t="s">
        <v>231</v>
      </c>
      <c r="D170" s="82"/>
      <c r="E170" s="82"/>
      <c r="F170" s="82"/>
      <c r="G170" s="82"/>
      <c r="H170" s="82"/>
      <c r="I170" s="82"/>
      <c r="J170" s="82"/>
      <c r="K170" s="82"/>
      <c r="L170" s="82"/>
      <c r="M170" s="82"/>
      <c r="N170" s="76" t="str">
        <f t="shared" si="33"/>
        <v xml:space="preserve">         </v>
      </c>
      <c r="O170" s="82"/>
      <c r="P170" s="82"/>
      <c r="Q170" s="82"/>
      <c r="R170" s="82" t="s">
        <v>82</v>
      </c>
      <c r="S170" s="126"/>
      <c r="T170" s="127" t="s">
        <v>15045</v>
      </c>
      <c r="U170" s="127"/>
      <c r="V170" s="127"/>
      <c r="W170" s="127"/>
      <c r="X170" s="127"/>
      <c r="Y170" s="127"/>
      <c r="Z170" s="127"/>
      <c r="AA170" s="127"/>
      <c r="AB170" s="127"/>
      <c r="AC170" s="76" t="str">
        <f t="shared" si="24"/>
        <v xml:space="preserve"> Barrio la magnolia       </v>
      </c>
      <c r="AD170" s="82"/>
      <c r="AE170" s="82"/>
      <c r="AF170" s="82"/>
      <c r="AG170" s="82"/>
      <c r="AH170" s="82" t="s">
        <v>101</v>
      </c>
      <c r="AI170" s="82" t="s">
        <v>14460</v>
      </c>
      <c r="AJ170" s="96" t="s">
        <v>496</v>
      </c>
      <c r="AK170" s="201">
        <f>VLOOKUP(AJ170,Hoja5!$H$1:$I$46,2,FALSE)</f>
        <v>9</v>
      </c>
      <c r="AL170" s="92">
        <v>46076</v>
      </c>
      <c r="AM170" s="92">
        <v>46071</v>
      </c>
      <c r="AN170" s="101">
        <f t="shared" si="34"/>
        <v>-5</v>
      </c>
      <c r="AO170" s="100">
        <v>46071</v>
      </c>
      <c r="AP170" s="101" t="s">
        <v>15</v>
      </c>
      <c r="AQ170" s="101" t="s">
        <v>14463</v>
      </c>
      <c r="AR170" s="227"/>
      <c r="AS170" s="119"/>
      <c r="AT170" s="124" t="s">
        <v>14496</v>
      </c>
      <c r="AU170" s="276" t="s">
        <v>14482</v>
      </c>
      <c r="AV170" s="82"/>
      <c r="AW170" s="102" t="str">
        <f ca="1">IF(OR(AND(TODAY()-AL170&lt;10,AV170="PQRS"),AND(TODAY()-AO170&lt;90,AV170="Persuasivo")),1,IF(AND(10&lt;=TODAY()-AL170,TODAY()-AL170&lt;15,AV170="PQRS"),2,IF(OR(AND(15&lt;=TODAY()-AL170,AV170="PQRS"),AND(90&lt;=TODAY()-AO170,AV170="Persuasivo")),3,"")))</f>
        <v/>
      </c>
      <c r="AX170" s="96"/>
      <c r="AY170" s="239" t="str">
        <f ca="1">IF(AU170=BA170,AY170,AY170&amp;" → "&amp;TEXT(AZ170,"dd/mm/aaaa")&amp;".- "&amp;AU170)</f>
        <v>0 → 00/01/1900.- Juan Carlos Sánchez Vargas → 25/02/2026.- Jenifer Zapata Castro</v>
      </c>
      <c r="AZ170" s="237">
        <f ca="1">IF(AU170=BA170,AZ170,NOW())</f>
        <v>46132.508865277778</v>
      </c>
      <c r="BA170" s="242" t="str">
        <f t="shared" ca="1" si="26"/>
        <v>Jenifer Zapata Castro</v>
      </c>
      <c r="BB170" s="245" t="str">
        <f ca="1">IF(AT170=BD170,BB170,BB170&amp;" → "&amp;TEXT(BC170,"dd/mm/aaaa")&amp;".- "&amp;AT170)</f>
        <v>0 → 20/02/2026.- Auto de archivo → 20/04/2026.- Archivado</v>
      </c>
      <c r="BC170" s="247">
        <f t="shared" ca="1" si="27"/>
        <v>46183.384917939817</v>
      </c>
      <c r="BD170" s="246" t="str">
        <f t="shared" ca="1" si="28"/>
        <v>Archivado</v>
      </c>
    </row>
    <row r="171" spans="1:56">
      <c r="A171" s="82" t="s">
        <v>15046</v>
      </c>
      <c r="B171" s="99" t="s">
        <v>15047</v>
      </c>
      <c r="C171" s="124" t="s">
        <v>15048</v>
      </c>
      <c r="D171" s="82"/>
      <c r="E171" s="82"/>
      <c r="F171" s="82"/>
      <c r="G171" s="82"/>
      <c r="H171" s="82"/>
      <c r="I171" s="82"/>
      <c r="J171" s="82"/>
      <c r="K171" s="82"/>
      <c r="L171" s="82"/>
      <c r="M171" s="82"/>
      <c r="N171" s="76" t="str">
        <f t="shared" si="33"/>
        <v xml:space="preserve">         </v>
      </c>
      <c r="O171" s="82"/>
      <c r="P171" s="82"/>
      <c r="Q171" s="82"/>
      <c r="R171" s="82" t="s">
        <v>82</v>
      </c>
      <c r="S171" s="126" t="s">
        <v>63</v>
      </c>
      <c r="T171" s="127">
        <v>42</v>
      </c>
      <c r="U171" s="127"/>
      <c r="V171" s="127"/>
      <c r="W171" s="127">
        <v>24</v>
      </c>
      <c r="X171" s="127"/>
      <c r="Y171" s="127"/>
      <c r="Z171" s="127">
        <v>3</v>
      </c>
      <c r="AA171" s="127"/>
      <c r="AB171" s="127"/>
      <c r="AC171" s="76" t="str">
        <f t="shared" si="24"/>
        <v xml:space="preserve">KR 42  24   3  </v>
      </c>
      <c r="AD171" s="82"/>
      <c r="AE171" s="82"/>
      <c r="AF171" s="82"/>
      <c r="AG171" s="82"/>
      <c r="AH171" s="82" t="s">
        <v>3591</v>
      </c>
      <c r="AI171" s="82" t="s">
        <v>14429</v>
      </c>
      <c r="AJ171" s="96" t="s">
        <v>645</v>
      </c>
      <c r="AK171" s="201">
        <f>VLOOKUP(AJ171,Hoja5!$H$1:$I$46,2,FALSE)</f>
        <v>2</v>
      </c>
      <c r="AL171" s="92">
        <v>45974</v>
      </c>
      <c r="AM171" s="92">
        <v>46009</v>
      </c>
      <c r="AN171" s="101">
        <f t="shared" si="34"/>
        <v>35</v>
      </c>
      <c r="AO171" s="92">
        <v>46139</v>
      </c>
      <c r="AP171" s="101" t="s">
        <v>15</v>
      </c>
      <c r="AQ171" s="101" t="s">
        <v>14463</v>
      </c>
      <c r="AR171" s="227"/>
      <c r="AS171" s="119"/>
      <c r="AT171" s="124" t="s">
        <v>14496</v>
      </c>
      <c r="AU171" s="101"/>
      <c r="AV171" s="82"/>
      <c r="AW171" s="102" t="str">
        <f ca="1">IF(OR(AND(TODAY()-AL171&lt;10,AV171="PQRS"),AND(TODAY()-AO171&lt;90,AV171="Persuasivo")),1,IF(AND(10&lt;=TODAY()-AL171,TODAY()-AL171&lt;15,AV171="PQRS"),2,IF(OR(AND(15&lt;=TODAY()-AL171,AV171="PQRS"),AND(90&lt;=TODAY()-AO171,AV171="Persuasivo")),3,"")))</f>
        <v/>
      </c>
      <c r="AX171" s="96"/>
      <c r="AY171" s="239" t="str">
        <f ca="1">IF(AU171=BA171,AY171,AY171&amp;" → "&amp;TEXT(AZ171,"dd/mm/aaaa")&amp;".- "&amp;AU171)</f>
        <v xml:space="preserve">0 → 00/01/1900.- Juan  Muñoz Guerra → 25/02/2026.- Juanita Aristizabal Chavarriaga → 04/03/2026.- Juan  Muñoz Guerra → 06/05/2026.- </v>
      </c>
      <c r="AZ171" s="237">
        <f ca="1">IF(AU171=BA171,AZ171,NOW())</f>
        <v>46155.459030787039</v>
      </c>
      <c r="BA171" s="242">
        <f t="shared" ca="1" si="26"/>
        <v>0</v>
      </c>
      <c r="BB171" s="245" t="str">
        <f ca="1">IF(AT171=BD171,BB171,BB171&amp;" → "&amp;TEXT(BC171,"dd/mm/aaaa")&amp;".- "&amp;AT171)</f>
        <v>0 → 20/02/2026.- Auto de inicio  → 13/05/2026.- Archivado</v>
      </c>
      <c r="BC171" s="247">
        <f t="shared" ca="1" si="27"/>
        <v>46183.384917939817</v>
      </c>
      <c r="BD171" s="246" t="str">
        <f t="shared" ca="1" si="28"/>
        <v>Archivado</v>
      </c>
    </row>
    <row r="172" spans="1:56" s="121" customFormat="1">
      <c r="A172" s="82" t="s">
        <v>15049</v>
      </c>
      <c r="B172" s="99">
        <v>12448</v>
      </c>
      <c r="C172" s="124" t="s">
        <v>231</v>
      </c>
      <c r="D172" s="82"/>
      <c r="E172" s="82"/>
      <c r="F172" s="82"/>
      <c r="G172" s="82"/>
      <c r="H172" s="82"/>
      <c r="I172" s="82"/>
      <c r="J172" s="82"/>
      <c r="K172" s="82"/>
      <c r="L172" s="82"/>
      <c r="M172" s="82"/>
      <c r="N172" s="76" t="str">
        <f t="shared" si="33"/>
        <v xml:space="preserve">         </v>
      </c>
      <c r="O172" s="82"/>
      <c r="P172" s="82"/>
      <c r="Q172" s="82"/>
      <c r="R172" s="82" t="s">
        <v>82</v>
      </c>
      <c r="S172" s="126" t="s">
        <v>80</v>
      </c>
      <c r="T172" s="127">
        <v>40</v>
      </c>
      <c r="U172" s="127" t="s">
        <v>72</v>
      </c>
      <c r="V172" s="127" t="s">
        <v>66</v>
      </c>
      <c r="W172" s="127">
        <v>32</v>
      </c>
      <c r="X172" s="127"/>
      <c r="Y172" s="127"/>
      <c r="Z172" s="127">
        <v>6</v>
      </c>
      <c r="AA172" s="127"/>
      <c r="AB172" s="127"/>
      <c r="AC172" s="76" t="str">
        <f t="shared" si="24"/>
        <v xml:space="preserve">CL 40F SUR 32   6  </v>
      </c>
      <c r="AD172" s="82"/>
      <c r="AE172" s="82"/>
      <c r="AF172" s="82"/>
      <c r="AG172" s="82"/>
      <c r="AH172" s="82" t="s">
        <v>101</v>
      </c>
      <c r="AI172" s="82" t="s">
        <v>14460</v>
      </c>
      <c r="AJ172" s="96" t="s">
        <v>67</v>
      </c>
      <c r="AK172" s="201">
        <f>VLOOKUP(AJ172,Hoja5!$H$1:$I$46,2,FALSE)</f>
        <v>7</v>
      </c>
      <c r="AL172" s="92">
        <v>46078</v>
      </c>
      <c r="AM172" s="92">
        <v>46049</v>
      </c>
      <c r="AN172" s="101">
        <f t="shared" si="34"/>
        <v>-29</v>
      </c>
      <c r="AO172" s="100">
        <v>46170</v>
      </c>
      <c r="AP172" s="101" t="s">
        <v>15</v>
      </c>
      <c r="AQ172" s="101" t="s">
        <v>14463</v>
      </c>
      <c r="AR172" s="227"/>
      <c r="AS172" s="119"/>
      <c r="AT172" s="124" t="s">
        <v>14496</v>
      </c>
      <c r="AU172" s="101" t="s">
        <v>14463</v>
      </c>
      <c r="AV172" s="82"/>
      <c r="AW172" s="102" t="str">
        <f ca="1">IF(OR(AND(TODAY()-AL172&lt;10,AV172="PQRS"),AND(TODAY()-AO172&lt;90,AV172="Persuasivo")),1,IF(AND(10&lt;=TODAY()-AL172,TODAY()-AL172&lt;15,AV172="PQRS"),2,IF(OR(AND(15&lt;=TODAY()-AL172,AV172="PQRS"),AND(90&lt;=TODAY()-AO172,AV172="Persuasivo")),3,"")))</f>
        <v/>
      </c>
      <c r="AX172" s="96"/>
      <c r="AY172" s="239" t="str">
        <f ca="1">IF(AU172=BA172,AY172,AY172&amp;" → "&amp;TEXT(AZ172,"dd/mm/aaaa")&amp;".- "&amp;AU172)</f>
        <v>0 → 00/01/1900.- Julian Guzman Agudelo → 24/03/2026.- Juan Carlos Sánchez Vargas → 06/04/2026.- Julian Guzman Agudelo → 06/04/2026.- Yudi Betancur Rios → 08/04/2026.- Juan Carlos Sánchez Vargas</v>
      </c>
      <c r="AZ172" s="237">
        <f ca="1">IF(AU172=BA172,AZ172,NOW())</f>
        <v>46170.694273611109</v>
      </c>
      <c r="BA172" s="242" t="str">
        <f t="shared" ca="1" si="26"/>
        <v>Juan Carlos Sánchez Vargas</v>
      </c>
      <c r="BB172" s="245" t="str">
        <f ca="1">IF(AT172=BD172,BB172,BB172&amp;" → "&amp;TEXT(BC172,"dd/mm/aaaa")&amp;".- "&amp;AT172)</f>
        <v>0 → 20/02/2026.- Visitas patrulleros → 06/04/2026.- Verificación → 28/05/2026.- Archivado</v>
      </c>
      <c r="BC172" s="247">
        <f t="shared" ca="1" si="27"/>
        <v>46183.384917939817</v>
      </c>
      <c r="BD172" s="246" t="str">
        <f t="shared" ca="1" si="28"/>
        <v>Archivado</v>
      </c>
    </row>
    <row r="173" spans="1:56" s="121" customFormat="1">
      <c r="A173" s="82" t="s">
        <v>15050</v>
      </c>
      <c r="B173" s="99">
        <v>12447</v>
      </c>
      <c r="C173" s="124" t="s">
        <v>134</v>
      </c>
      <c r="D173" s="82"/>
      <c r="E173" s="82"/>
      <c r="F173" s="82"/>
      <c r="G173" s="82"/>
      <c r="H173" s="82"/>
      <c r="I173" s="82"/>
      <c r="J173" s="82"/>
      <c r="K173" s="82"/>
      <c r="L173" s="82"/>
      <c r="M173" s="82"/>
      <c r="N173" s="76" t="str">
        <f t="shared" si="33"/>
        <v xml:space="preserve">         </v>
      </c>
      <c r="O173" s="82"/>
      <c r="P173" s="82"/>
      <c r="Q173" s="82"/>
      <c r="R173" s="82" t="s">
        <v>82</v>
      </c>
      <c r="S173" s="126" t="s">
        <v>289</v>
      </c>
      <c r="T173" s="127">
        <v>30</v>
      </c>
      <c r="U173" s="127" t="s">
        <v>83</v>
      </c>
      <c r="V173" s="127"/>
      <c r="W173" s="127">
        <v>33</v>
      </c>
      <c r="X173" s="127" t="s">
        <v>83</v>
      </c>
      <c r="Y173" s="127" t="s">
        <v>66</v>
      </c>
      <c r="Z173" s="127">
        <v>96</v>
      </c>
      <c r="AA173" s="127"/>
      <c r="AB173" s="127"/>
      <c r="AC173" s="76" t="str">
        <f t="shared" si="24"/>
        <v xml:space="preserve">DG 30A  33 A SUR 96  </v>
      </c>
      <c r="AD173" s="82"/>
      <c r="AE173" s="82"/>
      <c r="AF173" s="82"/>
      <c r="AG173" s="82"/>
      <c r="AH173" s="82" t="s">
        <v>101</v>
      </c>
      <c r="AI173" s="82" t="s">
        <v>14460</v>
      </c>
      <c r="AJ173" s="96" t="s">
        <v>449</v>
      </c>
      <c r="AK173" s="201">
        <f>VLOOKUP(AJ173,Hoja5!$H$1:$I$46,2,FALSE)</f>
        <v>3</v>
      </c>
      <c r="AL173" s="92">
        <v>46078</v>
      </c>
      <c r="AM173" s="92">
        <v>46081</v>
      </c>
      <c r="AN173" s="101">
        <f t="shared" si="34"/>
        <v>3</v>
      </c>
      <c r="AO173" s="100">
        <v>46081</v>
      </c>
      <c r="AP173" s="101" t="s">
        <v>202</v>
      </c>
      <c r="AQ173" s="101" t="s">
        <v>14453</v>
      </c>
      <c r="AR173" s="227"/>
      <c r="AS173" s="119"/>
      <c r="AT173" s="124" t="s">
        <v>14496</v>
      </c>
      <c r="AU173" s="276" t="s">
        <v>14482</v>
      </c>
      <c r="AV173" s="82"/>
      <c r="AW173" s="102" t="str">
        <f ca="1">IF(OR(AND(TODAY()-AL173&lt;10,AV173="PQRS"),AND(TODAY()-AO173&lt;90,AV173="Persuasivo")),1,IF(AND(10&lt;=TODAY()-AL173,TODAY()-AL173&lt;15,AV173="PQRS"),2,IF(OR(AND(15&lt;=TODAY()-AL173,AV173="PQRS"),AND(90&lt;=TODAY()-AO173,AV173="Persuasivo")),3,"")))</f>
        <v/>
      </c>
      <c r="AX173" s="96"/>
      <c r="AY173" s="239" t="str">
        <f ca="1">IF(AU173=BA173,AY173,AY173&amp;" → "&amp;TEXT(AZ173,"dd/mm/aaaa")&amp;".- "&amp;AU173)</f>
        <v>0 → 00/01/1900.- Juan Carlos Sánchez Vargas → 03/03/2026.- Jenifer Zapata Castro</v>
      </c>
      <c r="AZ173" s="237">
        <f ca="1">IF(AU173=BA173,AZ173,NOW())</f>
        <v>46135.61063333333</v>
      </c>
      <c r="BA173" s="242" t="str">
        <f t="shared" ca="1" si="26"/>
        <v>Jenifer Zapata Castro</v>
      </c>
      <c r="BB173" s="245" t="str">
        <f ca="1">IF(AT173=BD173,BB173,BB173&amp;" → "&amp;TEXT(BC173,"dd/mm/aaaa")&amp;".- "&amp;AT173)</f>
        <v>0 → 20/02/2026.- Visitas patrulleros → 03/03/2026.- Auto de archivo → 23/04/2026.- Archivado</v>
      </c>
      <c r="BC173" s="247">
        <f t="shared" ca="1" si="27"/>
        <v>46183.384917939817</v>
      </c>
      <c r="BD173" s="246" t="str">
        <f t="shared" ca="1" si="28"/>
        <v>Archivado</v>
      </c>
    </row>
    <row r="174" spans="1:56" s="121" customFormat="1">
      <c r="A174" s="82" t="s">
        <v>15051</v>
      </c>
      <c r="B174" s="99">
        <v>11643</v>
      </c>
      <c r="C174" s="124" t="s">
        <v>231</v>
      </c>
      <c r="D174" s="126"/>
      <c r="E174" s="127"/>
      <c r="F174" s="127"/>
      <c r="G174" s="127"/>
      <c r="H174" s="127"/>
      <c r="I174" s="127"/>
      <c r="J174" s="127"/>
      <c r="K174" s="82"/>
      <c r="L174" s="82"/>
      <c r="M174" s="82"/>
      <c r="N174" s="76" t="str">
        <f t="shared" si="33"/>
        <v xml:space="preserve">         </v>
      </c>
      <c r="O174" s="82"/>
      <c r="P174" s="82"/>
      <c r="Q174" s="82"/>
      <c r="R174" s="82" t="s">
        <v>82</v>
      </c>
      <c r="S174" s="126" t="s">
        <v>63</v>
      </c>
      <c r="T174" s="127">
        <v>27</v>
      </c>
      <c r="U174" s="127" t="s">
        <v>83</v>
      </c>
      <c r="V174" s="127"/>
      <c r="W174" s="127">
        <v>37</v>
      </c>
      <c r="X174" s="127" t="s">
        <v>104</v>
      </c>
      <c r="Y174" s="127" t="s">
        <v>66</v>
      </c>
      <c r="Z174" s="127">
        <v>51</v>
      </c>
      <c r="AA174" s="127"/>
      <c r="AB174" s="127"/>
      <c r="AC174" s="76" t="str">
        <f t="shared" si="24"/>
        <v xml:space="preserve">KR 27A  37 B SUR 51  </v>
      </c>
      <c r="AD174" s="82"/>
      <c r="AE174" s="82"/>
      <c r="AF174" s="82"/>
      <c r="AG174" s="82"/>
      <c r="AH174" s="82" t="s">
        <v>94</v>
      </c>
      <c r="AI174" s="82" t="s">
        <v>14448</v>
      </c>
      <c r="AJ174" s="96" t="s">
        <v>276</v>
      </c>
      <c r="AK174" s="201">
        <f>VLOOKUP(AJ174,Hoja5!$H$1:$I$46,2,FALSE)</f>
        <v>5</v>
      </c>
      <c r="AL174" s="92">
        <v>46076</v>
      </c>
      <c r="AM174" s="92">
        <v>46080</v>
      </c>
      <c r="AN174" s="101">
        <f t="shared" si="34"/>
        <v>4</v>
      </c>
      <c r="AO174" s="100">
        <v>46080</v>
      </c>
      <c r="AP174" s="101" t="s">
        <v>202</v>
      </c>
      <c r="AQ174" s="101" t="s">
        <v>14450</v>
      </c>
      <c r="AR174" s="227"/>
      <c r="AS174" s="119"/>
      <c r="AT174" s="124" t="s">
        <v>14499</v>
      </c>
      <c r="AU174" s="101"/>
      <c r="AV174" s="82"/>
      <c r="AW174" s="102" t="str">
        <f ca="1">IF(OR(AND(TODAY()-AL174&lt;10,AV174="PQRS"),AND(TODAY()-AO174&lt;90,AV174="Persuasivo")),1,IF(AND(10&lt;=TODAY()-AL174,TODAY()-AL174&lt;15,AV174="PQRS"),2,IF(OR(AND(15&lt;=TODAY()-AL174,AV174="PQRS"),AND(90&lt;=TODAY()-AO174,AV174="Persuasivo")),3,"")))</f>
        <v/>
      </c>
      <c r="AX174" s="96"/>
      <c r="AY174" s="239" t="str">
        <f ca="1">IF(AU174=BA174,AY174,AY174&amp;" → "&amp;TEXT(AZ174,"dd/mm/aaaa")&amp;".- "&amp;AU174)</f>
        <v xml:space="preserve">0 → 00/01/1900.- Julian Guzman Agudelo → 24/03/2026.- Olver Puerta Garcia → 30/04/2026.- </v>
      </c>
      <c r="AZ174" s="237">
        <f ca="1">IF(AU174=BA174,AZ174,NOW())</f>
        <v>46154.726092013887</v>
      </c>
      <c r="BA174" s="242">
        <f t="shared" ca="1" si="26"/>
        <v>0</v>
      </c>
      <c r="BB174" s="245" t="str">
        <f ca="1">IF(AT174=BD174,BB174,BB174&amp;" → "&amp;TEXT(BC174,"dd/mm/aaaa")&amp;".- "&amp;AT174)</f>
        <v>0 → 20/02/2026.- Visitas patrulleros → 30/04/2026.- Pendiente de trámite → 12/05/2026.- Remisión</v>
      </c>
      <c r="BC174" s="247">
        <f t="shared" ca="1" si="27"/>
        <v>46183.384917939817</v>
      </c>
      <c r="BD174" s="246" t="str">
        <f t="shared" ca="1" si="28"/>
        <v>Remisión</v>
      </c>
    </row>
    <row r="175" spans="1:56" s="121" customFormat="1">
      <c r="A175" s="82" t="s">
        <v>15052</v>
      </c>
      <c r="B175" s="99">
        <v>9211</v>
      </c>
      <c r="C175" s="124" t="s">
        <v>15053</v>
      </c>
      <c r="D175" s="82"/>
      <c r="E175" s="82"/>
      <c r="F175" s="82"/>
      <c r="G175" s="82"/>
      <c r="H175" s="82"/>
      <c r="I175" s="82"/>
      <c r="J175" s="82"/>
      <c r="K175" s="82"/>
      <c r="L175" s="82"/>
      <c r="M175" s="82"/>
      <c r="N175" s="76" t="str">
        <f t="shared" si="33"/>
        <v xml:space="preserve">         </v>
      </c>
      <c r="O175" s="82"/>
      <c r="P175" s="82"/>
      <c r="Q175" s="82"/>
      <c r="R175" s="82" t="s">
        <v>82</v>
      </c>
      <c r="S175" s="126" t="s">
        <v>80</v>
      </c>
      <c r="T175" s="127">
        <v>23</v>
      </c>
      <c r="U175" s="127"/>
      <c r="V175" s="127" t="s">
        <v>66</v>
      </c>
      <c r="W175" s="127">
        <v>27</v>
      </c>
      <c r="X175" s="127" t="s">
        <v>104</v>
      </c>
      <c r="Y175" s="127"/>
      <c r="Z175" s="127">
        <v>64</v>
      </c>
      <c r="AA175" s="127"/>
      <c r="AB175" s="127"/>
      <c r="AC175" s="76" t="str">
        <f t="shared" si="24"/>
        <v xml:space="preserve">CL 23 SUR 27 B  64  </v>
      </c>
      <c r="AD175" s="82"/>
      <c r="AE175" s="82"/>
      <c r="AF175" s="82"/>
      <c r="AG175" s="82"/>
      <c r="AH175" s="82" t="s">
        <v>94</v>
      </c>
      <c r="AI175" s="82" t="s">
        <v>14448</v>
      </c>
      <c r="AJ175" s="96" t="s">
        <v>374</v>
      </c>
      <c r="AK175" s="201">
        <f>VLOOKUP(AJ175,Hoja5!$H$1:$I$46,2,FALSE)</f>
        <v>4</v>
      </c>
      <c r="AL175" s="92">
        <v>46066</v>
      </c>
      <c r="AM175" s="92">
        <v>46069</v>
      </c>
      <c r="AN175" s="101">
        <f t="shared" si="34"/>
        <v>3</v>
      </c>
      <c r="AO175" s="100">
        <v>46073</v>
      </c>
      <c r="AP175" s="101" t="s">
        <v>14445</v>
      </c>
      <c r="AQ175" s="101" t="s">
        <v>14440</v>
      </c>
      <c r="AR175" s="227"/>
      <c r="AS175" s="119"/>
      <c r="AT175" s="124" t="s">
        <v>6014</v>
      </c>
      <c r="AU175" s="101" t="s">
        <v>14474</v>
      </c>
      <c r="AV175" s="82"/>
      <c r="AW175" s="102" t="str">
        <f ca="1">IF(OR(AND(TODAY()-AL175&lt;10,AV175="PQRS"),AND(TODAY()-AO175&lt;90,AV175="Persuasivo")),1,IF(AND(10&lt;=TODAY()-AL175,TODAY()-AL175&lt;15,AV175="PQRS"),2,IF(OR(AND(15&lt;=TODAY()-AL175,AV175="PQRS"),AND(90&lt;=TODAY()-AO175,AV175="Persuasivo")),3,"")))</f>
        <v/>
      </c>
      <c r="AX175" s="96"/>
      <c r="AY175" s="239" t="str">
        <f ca="1">IF(AU175=BA175,AY175,AY175&amp;" → "&amp;TEXT(AZ175,"dd/mm/aaaa")&amp;".- "&amp;AU175)</f>
        <v>0 → 00/01/1900.- Julian Guzman Agudelo → 24/03/2026.- Juanita Aristizabal Chavarriaga</v>
      </c>
      <c r="AZ175" s="237">
        <f ca="1">IF(AU175=BA175,AZ175,NOW())</f>
        <v>46155.666086689816</v>
      </c>
      <c r="BA175" s="242" t="str">
        <f t="shared" ca="1" si="26"/>
        <v>Juanita Aristizabal Chavarriaga</v>
      </c>
      <c r="BB175" s="245" t="str">
        <f ca="1">IF(AT175=BD175,BB175,BB175&amp;" → "&amp;TEXT(BC175,"dd/mm/aaaa")&amp;".- "&amp;AT175)</f>
        <v>0 → 20/02/2026.- Visitas patrulleros → 13/05/2026.- Respuesta DP u Oficio</v>
      </c>
      <c r="BC175" s="247">
        <f t="shared" ca="1" si="27"/>
        <v>46183.384917939817</v>
      </c>
      <c r="BD175" s="246" t="str">
        <f t="shared" ca="1" si="28"/>
        <v>Respuesta DP u Oficio</v>
      </c>
    </row>
    <row r="176" spans="1:56">
      <c r="A176" s="82" t="s">
        <v>15054</v>
      </c>
      <c r="B176" s="99">
        <v>11321</v>
      </c>
      <c r="C176" s="105" t="s">
        <v>15055</v>
      </c>
      <c r="D176" s="82" t="s">
        <v>63</v>
      </c>
      <c r="E176" s="82">
        <v>44</v>
      </c>
      <c r="F176" s="82"/>
      <c r="G176" s="82"/>
      <c r="H176" s="82">
        <v>23</v>
      </c>
      <c r="I176" s="82"/>
      <c r="J176" s="82" t="s">
        <v>66</v>
      </c>
      <c r="K176" s="82">
        <v>65</v>
      </c>
      <c r="L176" s="82"/>
      <c r="M176" s="82">
        <v>703</v>
      </c>
      <c r="N176" s="76" t="str">
        <f t="shared" si="33"/>
        <v>KR 44   23  SUR 65  703</v>
      </c>
      <c r="O176" s="82"/>
      <c r="P176" s="82"/>
      <c r="Q176" s="82"/>
      <c r="R176" s="82" t="s">
        <v>82</v>
      </c>
      <c r="S176" s="126"/>
      <c r="T176" s="127"/>
      <c r="U176" s="127"/>
      <c r="V176" s="127"/>
      <c r="W176" s="127"/>
      <c r="X176" s="127"/>
      <c r="Y176" s="127"/>
      <c r="Z176" s="127"/>
      <c r="AA176" s="127"/>
      <c r="AB176" s="127"/>
      <c r="AC176" s="76" t="str">
        <f t="shared" si="24"/>
        <v xml:space="preserve">        </v>
      </c>
      <c r="AD176" s="82"/>
      <c r="AE176" s="82"/>
      <c r="AF176" s="82"/>
      <c r="AG176" s="82"/>
      <c r="AH176" s="82" t="s">
        <v>101</v>
      </c>
      <c r="AI176" s="82" t="s">
        <v>14460</v>
      </c>
      <c r="AJ176" s="96" t="s">
        <v>374</v>
      </c>
      <c r="AK176" s="201">
        <f>VLOOKUP(AJ176,Hoja5!$H$1:$I$46,2,FALSE)</f>
        <v>4</v>
      </c>
      <c r="AL176" s="92">
        <v>46076</v>
      </c>
      <c r="AM176" s="92">
        <v>46083</v>
      </c>
      <c r="AN176" s="101">
        <f t="shared" si="34"/>
        <v>7</v>
      </c>
      <c r="AO176" s="100">
        <v>46093</v>
      </c>
      <c r="AP176" s="101" t="s">
        <v>15</v>
      </c>
      <c r="AQ176" s="101" t="s">
        <v>14463</v>
      </c>
      <c r="AR176" s="227"/>
      <c r="AS176" s="119"/>
      <c r="AT176" s="124" t="s">
        <v>14496</v>
      </c>
      <c r="AU176" s="276" t="s">
        <v>14482</v>
      </c>
      <c r="AV176" s="82"/>
      <c r="AW176" s="102" t="str">
        <f ca="1">IF(OR(AND(TODAY()-AL176&lt;10,AV176="PQRS"),AND(TODAY()-AO176&lt;90,AV176="Persuasivo")),1,IF(AND(10&lt;=TODAY()-AL176,TODAY()-AL176&lt;15,AV176="PQRS"),2,IF(OR(AND(15&lt;=TODAY()-AL176,AV176="PQRS"),AND(90&lt;=TODAY()-AO176,AV176="Persuasivo")),3,"")))</f>
        <v/>
      </c>
      <c r="AX176" s="96"/>
      <c r="AY176" s="239" t="str">
        <f ca="1">IF(AU176=BA176,AY176,AY176&amp;" → "&amp;TEXT(AZ176,"dd/mm/aaaa")&amp;".- "&amp;AU176)</f>
        <v>0 → 00/01/1900.- Juan Carlos Sánchez Vargas → 16/03/2026.- Jenifer Zapata Castro</v>
      </c>
      <c r="AZ176" s="237">
        <f ca="1">IF(AU176=BA176,AZ176,NOW())</f>
        <v>46132.476798611111</v>
      </c>
      <c r="BA176" s="242" t="str">
        <f t="shared" ca="1" si="26"/>
        <v>Jenifer Zapata Castro</v>
      </c>
      <c r="BB176" s="245" t="str">
        <f ca="1">IF(AT176=BD176,BB176,BB176&amp;" → "&amp;TEXT(BC176,"dd/mm/aaaa")&amp;".- "&amp;AT176)</f>
        <v>0 → 20/02/2026.- Visitas patrulleros → 16/03/2026.- Auto de archivo → 24/03/2026.- Archivado</v>
      </c>
      <c r="BC176" s="247">
        <f t="shared" ca="1" si="27"/>
        <v>46183.384917939817</v>
      </c>
      <c r="BD176" s="246" t="str">
        <f t="shared" ca="1" si="28"/>
        <v>Archivado</v>
      </c>
    </row>
    <row r="177" spans="1:56">
      <c r="A177" s="82" t="s">
        <v>15056</v>
      </c>
      <c r="B177" s="99">
        <v>11998</v>
      </c>
      <c r="C177" s="124" t="s">
        <v>15057</v>
      </c>
      <c r="D177" s="82" t="s">
        <v>80</v>
      </c>
      <c r="E177" s="82">
        <v>35</v>
      </c>
      <c r="F177" s="82"/>
      <c r="G177" s="82" t="s">
        <v>66</v>
      </c>
      <c r="H177" s="82">
        <v>43</v>
      </c>
      <c r="I177" s="82" t="s">
        <v>104</v>
      </c>
      <c r="J177" s="82"/>
      <c r="K177" s="82">
        <v>33</v>
      </c>
      <c r="L177" s="82"/>
      <c r="M177" s="82"/>
      <c r="N177" s="76" t="str">
        <f t="shared" si="33"/>
        <v xml:space="preserve">CL 35  SUR 43 B  33  </v>
      </c>
      <c r="O177" s="82"/>
      <c r="P177" s="82" t="s">
        <v>15058</v>
      </c>
      <c r="Q177" s="82"/>
      <c r="R177" s="82" t="s">
        <v>82</v>
      </c>
      <c r="S177" s="126"/>
      <c r="T177" s="127"/>
      <c r="U177" s="127"/>
      <c r="V177" s="127"/>
      <c r="W177" s="127"/>
      <c r="X177" s="127"/>
      <c r="Y177" s="127"/>
      <c r="Z177" s="127"/>
      <c r="AA177" s="127"/>
      <c r="AB177" s="127"/>
      <c r="AC177" s="76" t="str">
        <f t="shared" si="24"/>
        <v xml:space="preserve">        </v>
      </c>
      <c r="AD177" s="82"/>
      <c r="AE177" s="82"/>
      <c r="AF177" s="82"/>
      <c r="AG177" s="82"/>
      <c r="AH177" s="82" t="s">
        <v>94</v>
      </c>
      <c r="AI177" s="82" t="s">
        <v>14448</v>
      </c>
      <c r="AJ177" s="96" t="s">
        <v>615</v>
      </c>
      <c r="AK177" s="201">
        <f>VLOOKUP(AJ177,Hoja5!$H$1:$I$46,2,FALSE)</f>
        <v>2</v>
      </c>
      <c r="AL177" s="92">
        <v>46077</v>
      </c>
      <c r="AM177" s="92">
        <v>46044</v>
      </c>
      <c r="AN177" s="101">
        <f t="shared" si="34"/>
        <v>-33</v>
      </c>
      <c r="AO177" s="100">
        <v>46106</v>
      </c>
      <c r="AP177" s="101" t="s">
        <v>15</v>
      </c>
      <c r="AQ177" s="101" t="s">
        <v>14463</v>
      </c>
      <c r="AR177" s="227"/>
      <c r="AS177" s="119"/>
      <c r="AT177" s="124" t="s">
        <v>14496</v>
      </c>
      <c r="AU177" s="276" t="s">
        <v>14482</v>
      </c>
      <c r="AV177" s="82"/>
      <c r="AW177" s="102" t="str">
        <f ca="1">IF(OR(AND(TODAY()-AL177&lt;10,AV177="PQRS"),AND(TODAY()-AO177&lt;90,AV177="Persuasivo")),1,IF(AND(10&lt;=TODAY()-AL177,TODAY()-AL177&lt;15,AV177="PQRS"),2,IF(OR(AND(15&lt;=TODAY()-AL177,AV177="PQRS"),AND(90&lt;=TODAY()-AO177,AV177="Persuasivo")),3,"")))</f>
        <v/>
      </c>
      <c r="AX177" s="96"/>
      <c r="AY177" s="239" t="str">
        <f ca="1">IF(AU177=BA177,AY177,AY177&amp;" → "&amp;TEXT(AZ177,"dd/mm/aaaa")&amp;".- "&amp;AU177)</f>
        <v>0 → 00/01/1900.- Julian Guzman Agudelo → 24/03/2026.- Laura Bautista Barroso → 06/04/2026.- Julian Guzman Agudelo → 06/04/2026.-  → 20/04/2026.- Jenifer Zapata Castro</v>
      </c>
      <c r="AZ177" s="237">
        <f ca="1">IF(AU177=BA177,AZ177,NOW())</f>
        <v>46132.476798611111</v>
      </c>
      <c r="BA177" s="242" t="str">
        <f t="shared" ca="1" si="26"/>
        <v>Jenifer Zapata Castro</v>
      </c>
      <c r="BB177" s="245" t="str">
        <f ca="1">IF(AT177=BD177,BB177,BB177&amp;" → "&amp;TEXT(BC177,"dd/mm/aaaa")&amp;".- "&amp;AT177)</f>
        <v>0 → 20/02/2026.- Visitas patrulleros → 20/04/2026.- Archivado</v>
      </c>
      <c r="BC177" s="247">
        <f t="shared" ca="1" si="27"/>
        <v>46183.384917939817</v>
      </c>
      <c r="BD177" s="246" t="str">
        <f t="shared" ca="1" si="28"/>
        <v>Archivado</v>
      </c>
    </row>
    <row r="178" spans="1:56">
      <c r="A178" s="82" t="s">
        <v>15059</v>
      </c>
      <c r="B178" s="99">
        <v>11324</v>
      </c>
      <c r="C178" s="124" t="s">
        <v>15060</v>
      </c>
      <c r="D178" s="82" t="s">
        <v>63</v>
      </c>
      <c r="E178" s="82">
        <v>25</v>
      </c>
      <c r="F178" s="82" t="s">
        <v>104</v>
      </c>
      <c r="G178" s="82"/>
      <c r="H178" s="82">
        <v>27</v>
      </c>
      <c r="I178" s="82"/>
      <c r="J178" s="82" t="s">
        <v>66</v>
      </c>
      <c r="K178" s="82">
        <v>39</v>
      </c>
      <c r="L178" s="82"/>
      <c r="M178" s="82"/>
      <c r="N178" s="76" t="str">
        <f t="shared" si="33"/>
        <v xml:space="preserve">KR 25 B  27  SUR 39  </v>
      </c>
      <c r="O178" s="82">
        <v>51622934</v>
      </c>
      <c r="P178" s="82">
        <v>3104939448</v>
      </c>
      <c r="Q178" s="82"/>
      <c r="R178" s="76" t="s">
        <v>82</v>
      </c>
      <c r="S178" s="82"/>
      <c r="T178" s="82"/>
      <c r="U178" s="82"/>
      <c r="V178" s="82"/>
      <c r="W178" s="82"/>
      <c r="X178" s="82"/>
      <c r="Y178" s="82"/>
      <c r="Z178" s="127"/>
      <c r="AA178" s="127"/>
      <c r="AB178" s="127"/>
      <c r="AC178" s="76" t="str">
        <f t="shared" si="24"/>
        <v xml:space="preserve">        </v>
      </c>
      <c r="AD178" s="76"/>
      <c r="AE178" s="82"/>
      <c r="AF178" s="82"/>
      <c r="AG178" s="82"/>
      <c r="AH178" s="82" t="s">
        <v>94</v>
      </c>
      <c r="AI178" s="82" t="s">
        <v>14448</v>
      </c>
      <c r="AJ178" s="96" t="s">
        <v>184</v>
      </c>
      <c r="AK178" s="201">
        <f>VLOOKUP(AJ178,Hoja5!$H$1:$I$46,2,FALSE)</f>
        <v>4</v>
      </c>
      <c r="AL178" s="92">
        <v>46076</v>
      </c>
      <c r="AM178" s="92">
        <v>46081</v>
      </c>
      <c r="AN178" s="101">
        <f t="shared" si="34"/>
        <v>5</v>
      </c>
      <c r="AO178" s="100">
        <v>46081</v>
      </c>
      <c r="AP178" s="101" t="s">
        <v>202</v>
      </c>
      <c r="AQ178" s="101" t="s">
        <v>14450</v>
      </c>
      <c r="AR178" s="213"/>
      <c r="AS178" s="119"/>
      <c r="AT178" s="124" t="s">
        <v>14496</v>
      </c>
      <c r="AU178" s="101" t="s">
        <v>14482</v>
      </c>
      <c r="AV178" s="82"/>
      <c r="AW178" s="102" t="str">
        <f ca="1">IF(OR(AND(TODAY()-AL178&lt;10,AV178="PQRS"),AND(TODAY()-AO178&lt;90,AV178="Persuasivo")),1,IF(AND(10&lt;=TODAY()-AL178,TODAY()-AL178&lt;15,AV178="PQRS"),2,IF(OR(AND(15&lt;=TODAY()-AL178,AV178="PQRS"),AND(90&lt;=TODAY()-AO178,AV178="Persuasivo")),3,"")))</f>
        <v/>
      </c>
      <c r="AX178" s="96"/>
      <c r="AY178" s="239" t="str">
        <f ca="1">IF(AU178=BA178,AY178,AY178&amp;" → "&amp;TEXT(AZ178,"dd/mm/aaaa")&amp;".- "&amp;AU178)</f>
        <v>0 → 00/01/1900.- Juan Carlos Sánchez Vargas → 03/03/2026.- Jenifer Zapata Castro</v>
      </c>
      <c r="AZ178" s="237">
        <f ca="1">IF(AU178=BA178,AZ178,NOW())</f>
        <v>46135.61063333333</v>
      </c>
      <c r="BA178" s="242" t="str">
        <f t="shared" ca="1" si="26"/>
        <v>Jenifer Zapata Castro</v>
      </c>
      <c r="BB178" s="245" t="str">
        <f ca="1">IF(AT178=BD178,BB178,BB178&amp;" → "&amp;TEXT(BC178,"dd/mm/aaaa")&amp;".- "&amp;AT178)</f>
        <v>0 → 20/02/2026.- Visitas patrulleros → 03/03/2026.- Auto de archivo → 23/04/2026.- Archivado</v>
      </c>
      <c r="BC178" s="247">
        <f t="shared" ca="1" si="27"/>
        <v>46183.384917939817</v>
      </c>
      <c r="BD178" s="246" t="str">
        <f t="shared" ca="1" si="28"/>
        <v>Archivado</v>
      </c>
    </row>
    <row r="179" spans="1:56" s="121" customFormat="1">
      <c r="A179" s="82" t="s">
        <v>15061</v>
      </c>
      <c r="B179" s="99">
        <v>11322</v>
      </c>
      <c r="C179" s="124" t="s">
        <v>231</v>
      </c>
      <c r="D179" s="82"/>
      <c r="E179" s="82"/>
      <c r="F179" s="82"/>
      <c r="G179" s="82"/>
      <c r="H179" s="82"/>
      <c r="I179" s="82"/>
      <c r="J179" s="82"/>
      <c r="K179" s="82"/>
      <c r="L179" s="82"/>
      <c r="M179" s="82"/>
      <c r="N179" s="76" t="str">
        <f t="shared" si="33"/>
        <v xml:space="preserve">         </v>
      </c>
      <c r="O179" s="82"/>
      <c r="P179" s="94"/>
      <c r="Q179" s="94"/>
      <c r="R179" s="82" t="s">
        <v>82</v>
      </c>
      <c r="S179" s="126" t="s">
        <v>63</v>
      </c>
      <c r="T179" s="127">
        <v>40</v>
      </c>
      <c r="U179" s="82" t="s">
        <v>104</v>
      </c>
      <c r="V179" s="127"/>
      <c r="W179" s="127">
        <v>52</v>
      </c>
      <c r="X179" s="127" t="s">
        <v>170</v>
      </c>
      <c r="Y179" s="127" t="s">
        <v>66</v>
      </c>
      <c r="Z179" s="127">
        <v>105</v>
      </c>
      <c r="AA179" s="127"/>
      <c r="AB179" s="127"/>
      <c r="AC179" s="76" t="str">
        <f>CONCATENATE(S179," ",T179,U179," ",V179," ",W179," ",X179," ",Y179," ",Z179," ",AA179," ",AB179)</f>
        <v xml:space="preserve">KR 40B  52 D SUR 105  </v>
      </c>
      <c r="AD179" s="76"/>
      <c r="AE179" s="76"/>
      <c r="AF179" s="76">
        <v>2915</v>
      </c>
      <c r="AG179" s="82"/>
      <c r="AH179" s="82" t="s">
        <v>101</v>
      </c>
      <c r="AI179" s="82" t="s">
        <v>14460</v>
      </c>
      <c r="AJ179" s="96" t="s">
        <v>225</v>
      </c>
      <c r="AK179" s="201">
        <f>VLOOKUP(AJ179,Hoja5!$H$1:$I$46,2,FALSE)</f>
        <v>7</v>
      </c>
      <c r="AL179" s="92">
        <v>46076</v>
      </c>
      <c r="AM179" s="92">
        <v>46076</v>
      </c>
      <c r="AN179" s="101">
        <f t="shared" si="34"/>
        <v>0</v>
      </c>
      <c r="AO179" s="100">
        <v>46076</v>
      </c>
      <c r="AP179" s="101" t="s">
        <v>15</v>
      </c>
      <c r="AQ179" s="101" t="s">
        <v>14463</v>
      </c>
      <c r="AR179" s="227"/>
      <c r="AS179" s="119"/>
      <c r="AT179" s="124" t="s">
        <v>14496</v>
      </c>
      <c r="AU179" s="276" t="s">
        <v>14482</v>
      </c>
      <c r="AV179" s="82"/>
      <c r="AW179" s="102" t="str">
        <f ca="1">IF(OR(AND(TODAY()-AL179&lt;10,AV179="PQRS"),AND(TODAY()-AO179&lt;90,AV179="Persuasivo")),1,IF(AND(10&lt;=TODAY()-AL179,TODAY()-AL179&lt;15,AV179="PQRS"),2,IF(OR(AND(15&lt;=TODAY()-AL179,AV179="PQRS"),AND(90&lt;=TODAY()-AO179,AV179="Persuasivo")),3,"")))</f>
        <v/>
      </c>
      <c r="AX179" s="96"/>
      <c r="AY179" s="239" t="str">
        <f ca="1">IF(AU179=BA179,AY179,AY179&amp;" → "&amp;TEXT(AZ179,"dd/mm/aaaa")&amp;".- "&amp;AU179)</f>
        <v>0 → 00/01/1900.- Adriana Florez Buriticá → 03/03/2026.- Juan Carlos Sánchez Vargas → 24/03/2026.- Jenifer Zapata Castro</v>
      </c>
      <c r="AZ179" s="237">
        <f ca="1">IF(AU179=BA179,AZ179,NOW())</f>
        <v>46132.476798611111</v>
      </c>
      <c r="BA179" s="242" t="str">
        <f t="shared" ca="1" si="26"/>
        <v>Jenifer Zapata Castro</v>
      </c>
      <c r="BB179" s="245" t="str">
        <f ca="1">IF(AT179=BD179,BB179,BB179&amp;" → "&amp;TEXT(BC179,"dd/mm/aaaa")&amp;".- "&amp;AT179)</f>
        <v>0 → 20/02/2026.- Visitas patrulleros → 03/03/2026.- Remisión → 24/03/2026.- Archivado</v>
      </c>
      <c r="BC179" s="247">
        <f t="shared" ca="1" si="27"/>
        <v>46183.384917939817</v>
      </c>
      <c r="BD179" s="246" t="str">
        <f t="shared" ca="1" si="28"/>
        <v>Archivado</v>
      </c>
    </row>
    <row r="180" spans="1:56" s="121" customFormat="1">
      <c r="A180" s="82" t="s">
        <v>15062</v>
      </c>
      <c r="B180" s="99">
        <v>11362</v>
      </c>
      <c r="C180" s="124" t="s">
        <v>273</v>
      </c>
      <c r="D180" s="82"/>
      <c r="E180" s="82"/>
      <c r="F180" s="82"/>
      <c r="G180" s="82"/>
      <c r="H180" s="82"/>
      <c r="I180" s="82"/>
      <c r="J180" s="82"/>
      <c r="K180" s="82"/>
      <c r="L180" s="82"/>
      <c r="M180" s="82"/>
      <c r="N180" s="76" t="str">
        <f t="shared" si="33"/>
        <v xml:space="preserve">         </v>
      </c>
      <c r="O180" s="82"/>
      <c r="P180" s="82"/>
      <c r="Q180" s="82"/>
      <c r="R180" s="82" t="s">
        <v>15063</v>
      </c>
      <c r="S180" s="126" t="s">
        <v>63</v>
      </c>
      <c r="T180" s="127">
        <v>46</v>
      </c>
      <c r="U180" s="127" t="s">
        <v>83</v>
      </c>
      <c r="V180" s="127"/>
      <c r="W180" s="127">
        <v>46</v>
      </c>
      <c r="X180" s="127"/>
      <c r="Y180" s="127" t="s">
        <v>66</v>
      </c>
      <c r="Z180" s="127">
        <v>39</v>
      </c>
      <c r="AA180" s="127"/>
      <c r="AB180" s="127"/>
      <c r="AC180" s="76" t="str">
        <f t="shared" si="24"/>
        <v xml:space="preserve">KR 46A  46  SUR 39  </v>
      </c>
      <c r="AD180" s="76"/>
      <c r="AE180" s="82">
        <v>3012617704</v>
      </c>
      <c r="AF180" s="82"/>
      <c r="AG180" s="82"/>
      <c r="AH180" s="82" t="s">
        <v>101</v>
      </c>
      <c r="AI180" s="82" t="s">
        <v>14460</v>
      </c>
      <c r="AJ180" s="96" t="s">
        <v>131</v>
      </c>
      <c r="AK180" s="201">
        <f>VLOOKUP(AJ180,Hoja5!$H$1:$I$46,2,FALSE)</f>
        <v>8</v>
      </c>
      <c r="AL180" s="92">
        <v>46076</v>
      </c>
      <c r="AM180" s="92">
        <v>46065</v>
      </c>
      <c r="AN180" s="101">
        <f t="shared" si="34"/>
        <v>-11</v>
      </c>
      <c r="AO180" s="100">
        <v>46065</v>
      </c>
      <c r="AP180" s="101" t="s">
        <v>15</v>
      </c>
      <c r="AQ180" s="101" t="s">
        <v>14463</v>
      </c>
      <c r="AR180" s="227"/>
      <c r="AS180" s="119"/>
      <c r="AT180" s="124" t="s">
        <v>14496</v>
      </c>
      <c r="AU180" s="276" t="s">
        <v>14482</v>
      </c>
      <c r="AV180" s="82"/>
      <c r="AW180" s="102" t="str">
        <f ca="1">IF(OR(AND(TODAY()-AL180&lt;10,AV180="PQRS"),AND(TODAY()-AO180&lt;90,AV180="Persuasivo")),1,IF(AND(10&lt;=TODAY()-AL180,TODAY()-AL180&lt;15,AV180="PQRS"),2,IF(OR(AND(15&lt;=TODAY()-AL180,AV180="PQRS"),AND(90&lt;=TODAY()-AO180,AV180="Persuasivo")),3,"")))</f>
        <v/>
      </c>
      <c r="AX180" s="96"/>
      <c r="AY180" s="239" t="str">
        <f ca="1">IF(AU180=BA180,AY180,AY180&amp;" → "&amp;TEXT(AZ180,"dd/mm/aaaa")&amp;".- "&amp;AU180)</f>
        <v>0 → 00/01/1900.- Juan Carlos Sánchez Vargas → 25/02/2026.- Jenifer Zapata Castro</v>
      </c>
      <c r="AZ180" s="237">
        <f ca="1">IF(AU180=BA180,AZ180,NOW())</f>
        <v>46132.509538078702</v>
      </c>
      <c r="BA180" s="242" t="str">
        <f t="shared" ca="1" si="26"/>
        <v>Jenifer Zapata Castro</v>
      </c>
      <c r="BB180" s="245" t="str">
        <f ca="1">IF(AT180=BD180,BB180,BB180&amp;" → "&amp;TEXT(BC180,"dd/mm/aaaa")&amp;".- "&amp;AT180)</f>
        <v>0 → 20/02/2026.- Auto de archivo → 20/04/2026.- Audiencia → 20/04/2026.- Archivado</v>
      </c>
      <c r="BC180" s="247">
        <f t="shared" ca="1" si="27"/>
        <v>46183.384917939817</v>
      </c>
      <c r="BD180" s="246" t="str">
        <f t="shared" ca="1" si="28"/>
        <v>Archivado</v>
      </c>
    </row>
    <row r="181" spans="1:56" s="121" customFormat="1">
      <c r="A181" s="82" t="s">
        <v>15064</v>
      </c>
      <c r="B181" s="99">
        <v>11323</v>
      </c>
      <c r="C181" s="124" t="s">
        <v>231</v>
      </c>
      <c r="D181" s="82"/>
      <c r="E181" s="82"/>
      <c r="F181" s="82"/>
      <c r="G181" s="82"/>
      <c r="H181" s="82"/>
      <c r="I181" s="82"/>
      <c r="J181" s="82"/>
      <c r="K181" s="82"/>
      <c r="L181" s="82"/>
      <c r="M181" s="82"/>
      <c r="N181" s="76" t="str">
        <f t="shared" si="33"/>
        <v xml:space="preserve">         </v>
      </c>
      <c r="O181" s="82"/>
      <c r="P181" s="82"/>
      <c r="Q181" s="82"/>
      <c r="R181" s="82" t="s">
        <v>15065</v>
      </c>
      <c r="S181" s="126" t="s">
        <v>80</v>
      </c>
      <c r="T181" s="127">
        <v>36</v>
      </c>
      <c r="U181" s="127" t="s">
        <v>170</v>
      </c>
      <c r="V181" s="127" t="s">
        <v>66</v>
      </c>
      <c r="W181" s="127">
        <v>25</v>
      </c>
      <c r="X181" s="127" t="s">
        <v>104</v>
      </c>
      <c r="Y181" s="127"/>
      <c r="Z181" s="127">
        <v>6</v>
      </c>
      <c r="AA181" s="127"/>
      <c r="AB181" s="127"/>
      <c r="AC181" s="76" t="str">
        <f t="shared" si="24"/>
        <v xml:space="preserve">CL 36D SUR 25 B  6  </v>
      </c>
      <c r="AD181" s="76"/>
      <c r="AE181" s="82"/>
      <c r="AF181" s="82"/>
      <c r="AG181" s="82"/>
      <c r="AH181" s="82" t="s">
        <v>3686</v>
      </c>
      <c r="AI181" s="82" t="s">
        <v>14451</v>
      </c>
      <c r="AJ181" s="96" t="s">
        <v>347</v>
      </c>
      <c r="AK181" s="201">
        <f>VLOOKUP(AJ181,Hoja5!$H$1:$I$46,2,FALSE)</f>
        <v>10</v>
      </c>
      <c r="AL181" s="92">
        <v>46076</v>
      </c>
      <c r="AM181" s="92">
        <v>46081</v>
      </c>
      <c r="AN181" s="101">
        <f t="shared" si="34"/>
        <v>5</v>
      </c>
      <c r="AO181" s="100">
        <v>46081</v>
      </c>
      <c r="AP181" s="101" t="s">
        <v>202</v>
      </c>
      <c r="AQ181" s="101" t="s">
        <v>14450</v>
      </c>
      <c r="AR181" s="227"/>
      <c r="AS181" s="119"/>
      <c r="AT181" s="124" t="s">
        <v>14496</v>
      </c>
      <c r="AU181" s="101" t="s">
        <v>14482</v>
      </c>
      <c r="AV181" s="82"/>
      <c r="AW181" s="102" t="str">
        <f ca="1">IF(OR(AND(TODAY()-AL181&lt;10,AV181="PQRS"),AND(TODAY()-AO181&lt;90,AV181="Persuasivo")),1,IF(AND(10&lt;=TODAY()-AL181,TODAY()-AL181&lt;15,AV181="PQRS"),2,IF(OR(AND(15&lt;=TODAY()-AL181,AV181="PQRS"),AND(90&lt;=TODAY()-AO181,AV181="Persuasivo")),3,"")))</f>
        <v/>
      </c>
      <c r="AX181" s="96"/>
      <c r="AY181" s="239" t="str">
        <f ca="1">IF(AU181=BA181,AY181,AY181&amp;" → "&amp;TEXT(AZ181,"dd/mm/aaaa")&amp;".- "&amp;AU181)</f>
        <v>0 → 00/01/1900.- Juan Carlos Sánchez Vargas → 03/03/2026.- Jenifer Zapata Castro</v>
      </c>
      <c r="AZ181" s="237">
        <f ca="1">IF(AU181=BA181,AZ181,NOW())</f>
        <v>46135.61063333333</v>
      </c>
      <c r="BA181" s="242" t="str">
        <f t="shared" ca="1" si="26"/>
        <v>Jenifer Zapata Castro</v>
      </c>
      <c r="BB181" s="245" t="str">
        <f ca="1">IF(AT181=BD181,BB181,BB181&amp;" → "&amp;TEXT(BC181,"dd/mm/aaaa")&amp;".- "&amp;AT181)</f>
        <v>0 → 20/02/2026.- Visitas patrulleros → 03/03/2026.- Auto de archivo → 23/04/2026.- Archivado</v>
      </c>
      <c r="BC181" s="247">
        <f t="shared" ca="1" si="27"/>
        <v>46183.384917939817</v>
      </c>
      <c r="BD181" s="246" t="str">
        <f t="shared" ca="1" si="28"/>
        <v>Archivado</v>
      </c>
    </row>
    <row r="182" spans="1:56" s="121" customFormat="1">
      <c r="A182" s="82" t="s">
        <v>15066</v>
      </c>
      <c r="B182" s="99">
        <v>11644</v>
      </c>
      <c r="C182" s="124" t="s">
        <v>273</v>
      </c>
      <c r="D182" s="82"/>
      <c r="E182" s="82"/>
      <c r="F182" s="82"/>
      <c r="G182" s="82"/>
      <c r="H182" s="82"/>
      <c r="I182" s="82"/>
      <c r="J182" s="82"/>
      <c r="K182" s="82"/>
      <c r="L182" s="82"/>
      <c r="M182" s="82"/>
      <c r="N182" s="76" t="str">
        <f t="shared" si="33"/>
        <v xml:space="preserve">         </v>
      </c>
      <c r="O182" s="70"/>
      <c r="P182" s="82"/>
      <c r="Q182" s="82"/>
      <c r="R182" s="82" t="s">
        <v>15067</v>
      </c>
      <c r="S182" s="126" t="s">
        <v>63</v>
      </c>
      <c r="T182" s="127">
        <v>41</v>
      </c>
      <c r="U182" s="127" t="s">
        <v>83</v>
      </c>
      <c r="V182" s="127" t="s">
        <v>66</v>
      </c>
      <c r="W182" s="127">
        <v>45</v>
      </c>
      <c r="X182" s="127" t="s">
        <v>81</v>
      </c>
      <c r="Y182" s="127"/>
      <c r="Z182" s="127">
        <v>64</v>
      </c>
      <c r="AA182" s="127"/>
      <c r="AB182" s="127"/>
      <c r="AC182" s="76" t="str">
        <f t="shared" si="24"/>
        <v xml:space="preserve">KR 41A SUR 45 C  64  </v>
      </c>
      <c r="AD182" s="76"/>
      <c r="AE182" s="82"/>
      <c r="AF182" s="82"/>
      <c r="AG182" s="82"/>
      <c r="AH182" s="82" t="s">
        <v>94</v>
      </c>
      <c r="AI182" s="82" t="s">
        <v>14487</v>
      </c>
      <c r="AJ182" s="96" t="s">
        <v>316</v>
      </c>
      <c r="AK182" s="201">
        <f>VLOOKUP(AJ182,Hoja5!$H$1:$I$46,2,FALSE)</f>
        <v>7</v>
      </c>
      <c r="AL182" s="92">
        <v>46076</v>
      </c>
      <c r="AM182" s="92">
        <v>46069</v>
      </c>
      <c r="AN182" s="101">
        <f t="shared" si="34"/>
        <v>-7</v>
      </c>
      <c r="AO182" s="100">
        <v>46076</v>
      </c>
      <c r="AP182" s="101" t="s">
        <v>15</v>
      </c>
      <c r="AQ182" s="101" t="s">
        <v>14463</v>
      </c>
      <c r="AR182" s="227"/>
      <c r="AS182" s="119"/>
      <c r="AT182" s="124" t="s">
        <v>14496</v>
      </c>
      <c r="AU182" s="276" t="s">
        <v>14482</v>
      </c>
      <c r="AV182" s="82"/>
      <c r="AW182" s="102" t="str">
        <f ca="1">IF(OR(AND(TODAY()-AL182&lt;10,AV182="PQRS"),AND(TODAY()-AO182&lt;90,AV182="Persuasivo")),1,IF(AND(10&lt;=TODAY()-AL182,TODAY()-AL182&lt;15,AV182="PQRS"),2,IF(OR(AND(15&lt;=TODAY()-AL182,AV182="PQRS"),AND(90&lt;=TODAY()-AO182,AV182="Persuasivo")),3,"")))</f>
        <v/>
      </c>
      <c r="AX182" s="96"/>
      <c r="AY182" s="239" t="str">
        <f ca="1">IF(AU182=BA182,AY182,AY182&amp;" → "&amp;TEXT(AZ182,"dd/mm/aaaa")&amp;".- "&amp;AU182)</f>
        <v>0 → 00/01/1900.- Juan Carlos Sánchez Vargas → 25/02/2026.- Jenifer Zapata Castro</v>
      </c>
      <c r="AZ182" s="237">
        <f ca="1">IF(AU182=BA182,AZ182,NOW())</f>
        <v>46132.476798611111</v>
      </c>
      <c r="BA182" s="242" t="str">
        <f t="shared" ca="1" si="26"/>
        <v>Jenifer Zapata Castro</v>
      </c>
      <c r="BB182" s="245" t="str">
        <f ca="1">IF(AT182=BD182,BB182,BB182&amp;" → "&amp;TEXT(BC182,"dd/mm/aaaa")&amp;".- "&amp;AT182)</f>
        <v>0 → 20/02/2026.- Visitas patrulleros → 25/02/2026.- Auto de archivo → 02/03/2026.- Archivado</v>
      </c>
      <c r="BC182" s="247">
        <f t="shared" ca="1" si="27"/>
        <v>46183.384917939817</v>
      </c>
      <c r="BD182" s="246" t="str">
        <f t="shared" ca="1" si="28"/>
        <v>Archivado</v>
      </c>
    </row>
    <row r="183" spans="1:56" s="121" customFormat="1">
      <c r="A183" s="82" t="s">
        <v>15068</v>
      </c>
      <c r="B183" s="82">
        <v>12548</v>
      </c>
      <c r="C183" s="124" t="s">
        <v>5243</v>
      </c>
      <c r="D183" s="82" t="s">
        <v>80</v>
      </c>
      <c r="E183" s="82">
        <v>21</v>
      </c>
      <c r="F183" s="82"/>
      <c r="G183" s="82" t="s">
        <v>66</v>
      </c>
      <c r="H183" s="82">
        <v>41</v>
      </c>
      <c r="I183" s="82"/>
      <c r="J183" s="82"/>
      <c r="K183" s="82">
        <v>117</v>
      </c>
      <c r="L183" s="82"/>
      <c r="M183" s="82"/>
      <c r="N183" s="76" t="str">
        <f t="shared" si="33"/>
        <v xml:space="preserve">CL 21  SUR 41   117  </v>
      </c>
      <c r="O183" s="82">
        <v>43037205</v>
      </c>
      <c r="P183" s="82">
        <v>3003344461</v>
      </c>
      <c r="Q183" s="82"/>
      <c r="R183" s="82" t="s">
        <v>15069</v>
      </c>
      <c r="S183" s="126" t="s">
        <v>80</v>
      </c>
      <c r="T183" s="169">
        <v>21</v>
      </c>
      <c r="U183" s="127"/>
      <c r="V183" s="127" t="s">
        <v>66</v>
      </c>
      <c r="W183" s="127">
        <v>41</v>
      </c>
      <c r="X183" s="127"/>
      <c r="Y183" s="127"/>
      <c r="Z183" s="127">
        <v>117</v>
      </c>
      <c r="AA183" s="127"/>
      <c r="AB183" s="127"/>
      <c r="AC183" s="76" t="str">
        <f t="shared" si="24"/>
        <v xml:space="preserve">CL 21 SUR 41   117  </v>
      </c>
      <c r="AD183" s="76"/>
      <c r="AE183" s="82"/>
      <c r="AF183" s="82"/>
      <c r="AG183" s="82"/>
      <c r="AH183" s="82" t="s">
        <v>94</v>
      </c>
      <c r="AI183" s="82" t="s">
        <v>14481</v>
      </c>
      <c r="AJ183" s="96" t="s">
        <v>374</v>
      </c>
      <c r="AK183" s="201">
        <f>VLOOKUP(AJ183,Hoja5!$H$1:$I$46,2,FALSE)</f>
        <v>4</v>
      </c>
      <c r="AL183" s="92">
        <v>46078</v>
      </c>
      <c r="AM183" s="92">
        <v>46097</v>
      </c>
      <c r="AN183" s="101">
        <f t="shared" si="34"/>
        <v>19</v>
      </c>
      <c r="AO183" s="100">
        <v>46121</v>
      </c>
      <c r="AP183" s="101" t="s">
        <v>14445</v>
      </c>
      <c r="AQ183" s="101" t="s">
        <v>14456</v>
      </c>
      <c r="AR183" s="227"/>
      <c r="AS183" s="119" t="s">
        <v>14432</v>
      </c>
      <c r="AT183" s="124" t="s">
        <v>1735</v>
      </c>
      <c r="AU183" s="101" t="s">
        <v>14432</v>
      </c>
      <c r="AV183" s="82"/>
      <c r="AW183" s="102" t="str">
        <f ca="1">IF(OR(AND(TODAY()-AL183&lt;10,AV183="PQRS"),AND(TODAY()-AO183&lt;90,AV183="Persuasivo")),1,IF(AND(10&lt;=TODAY()-AL183,TODAY()-AL183&lt;15,AV183="PQRS"),2,IF(OR(AND(15&lt;=TODAY()-AL183,AV183="PQRS"),AND(90&lt;=TODAY()-AO183,AV183="Persuasivo")),3,"")))</f>
        <v/>
      </c>
      <c r="AX183" s="96"/>
      <c r="AY183" s="239" t="str">
        <f ca="1">IF(AU183=BA183,AY183,AY183&amp;" → "&amp;TEXT(AZ183,"dd/mm/aaaa")&amp;".- "&amp;AU183)</f>
        <v>0 → 00/01/1900.- Julian Guzman Agudelo → 24/03/2026.- Adriana Florez Buriticá → 06/04/2026.- Laura Bautista Barroso → 06/04/2026.- Alexandra Uribe Alzate → 17/04/2026.- Juanita Aristizabal Chavarriaga → 28/04/2026.- Alexandra Uribe Alzate</v>
      </c>
      <c r="AZ183" s="237">
        <f ca="1">IF(AU183=BA183,AZ183,NOW())</f>
        <v>46148.573786805558</v>
      </c>
      <c r="BA183" s="242" t="str">
        <f t="shared" ca="1" si="26"/>
        <v>Alexandra Uribe Alzate</v>
      </c>
      <c r="BB183" s="245" t="str">
        <f ca="1">IF(AT183=BD183,BB183,BB183&amp;" → "&amp;TEXT(BC183,"dd/mm/aaaa")&amp;".- "&amp;AT183)</f>
        <v xml:space="preserve">0 → 20/02/2026.- Visitas patrulleros → 17/04/2026.- Auto de inicio </v>
      </c>
      <c r="BC183" s="247">
        <f t="shared" ca="1" si="27"/>
        <v>46183.384917939817</v>
      </c>
      <c r="BD183" s="246" t="str">
        <f t="shared" ca="1" si="28"/>
        <v xml:space="preserve">Auto de inicio </v>
      </c>
    </row>
    <row r="184" spans="1:56" s="121" customFormat="1">
      <c r="A184" s="82" t="s">
        <v>15070</v>
      </c>
      <c r="B184" s="99">
        <v>11034</v>
      </c>
      <c r="C184" s="124" t="s">
        <v>15071</v>
      </c>
      <c r="D184" s="82" t="s">
        <v>80</v>
      </c>
      <c r="E184" s="82">
        <v>40</v>
      </c>
      <c r="F184" s="82" t="s">
        <v>83</v>
      </c>
      <c r="G184" s="82" t="s">
        <v>66</v>
      </c>
      <c r="H184" s="82">
        <v>45</v>
      </c>
      <c r="I184" s="82" t="s">
        <v>394</v>
      </c>
      <c r="J184" s="82"/>
      <c r="K184" s="82">
        <v>37</v>
      </c>
      <c r="L184" s="82"/>
      <c r="M184" s="82"/>
      <c r="N184" s="76" t="str">
        <f t="shared" si="33"/>
        <v xml:space="preserve">CL 40 A SUR 45 H  37  </v>
      </c>
      <c r="O184" s="82">
        <v>1054120589</v>
      </c>
      <c r="P184" s="82">
        <v>1054120589</v>
      </c>
      <c r="Q184" s="82"/>
      <c r="R184" s="82"/>
      <c r="S184" s="126"/>
      <c r="T184" s="127"/>
      <c r="U184" s="127"/>
      <c r="V184" s="127"/>
      <c r="W184" s="127"/>
      <c r="X184" s="127"/>
      <c r="Y184" s="127"/>
      <c r="Z184" s="127"/>
      <c r="AA184" s="127"/>
      <c r="AB184" s="127"/>
      <c r="AC184" s="76" t="str">
        <f t="shared" si="24"/>
        <v xml:space="preserve">        </v>
      </c>
      <c r="AD184" s="76"/>
      <c r="AE184" s="82"/>
      <c r="AF184" s="82"/>
      <c r="AG184" s="82"/>
      <c r="AH184" s="82" t="s">
        <v>3591</v>
      </c>
      <c r="AI184" s="82" t="s">
        <v>14504</v>
      </c>
      <c r="AJ184" s="96" t="s">
        <v>194</v>
      </c>
      <c r="AK184" s="201">
        <f>VLOOKUP(AJ184,Hoja5!$H$1:$I$46,2,FALSE)</f>
        <v>3</v>
      </c>
      <c r="AL184" s="92">
        <v>46073</v>
      </c>
      <c r="AM184" s="92">
        <v>46086</v>
      </c>
      <c r="AN184" s="101">
        <f t="shared" si="34"/>
        <v>13</v>
      </c>
      <c r="AO184" s="100">
        <v>46087</v>
      </c>
      <c r="AP184" s="82" t="s">
        <v>14478</v>
      </c>
      <c r="AQ184" s="94" t="s">
        <v>14437</v>
      </c>
      <c r="AR184" s="227"/>
      <c r="AS184" s="119" t="s">
        <v>14437</v>
      </c>
      <c r="AT184" s="124" t="s">
        <v>14496</v>
      </c>
      <c r="AU184" s="276" t="s">
        <v>14482</v>
      </c>
      <c r="AV184" s="82"/>
      <c r="AW184" s="102" t="str">
        <f ca="1">IF(OR(AND(TODAY()-AL184&lt;10,AV184="PQRS"),AND(TODAY()-AO184&lt;90,AV184="Persuasivo")),1,IF(AND(10&lt;=TODAY()-AL184,TODAY()-AL184&lt;15,AV184="PQRS"),2,IF(OR(AND(15&lt;=TODAY()-AL184,AV184="PQRS"),AND(90&lt;=TODAY()-AO184,AV184="Persuasivo")),3,"")))</f>
        <v/>
      </c>
      <c r="AX184" s="96"/>
      <c r="AY184" s="239" t="str">
        <f ca="1">IF(AU184=BA184,AY184,AY184&amp;" → "&amp;TEXT(AZ184,"dd/mm/aaaa")&amp;".- "&amp;AU184)</f>
        <v>0 → 00/01/1900.- Juan  Muñoz Guerra → 25/02/2026.- Juan Carlos Sánchez Vargas → 16/03/2026.- Jenifer Zapata Castro</v>
      </c>
      <c r="AZ184" s="237">
        <f ca="1">IF(AU184=BA184,AZ184,NOW())</f>
        <v>46135.61063333333</v>
      </c>
      <c r="BA184" s="242" t="str">
        <f t="shared" ca="1" si="26"/>
        <v>Jenifer Zapata Castro</v>
      </c>
      <c r="BB184" s="245" t="str">
        <f ca="1">IF(AT184=BD184,BB184,BB184&amp;" → "&amp;TEXT(BC184,"dd/mm/aaaa")&amp;".- "&amp;AT184)</f>
        <v>0 → 20/02/2026.- Orden de policía → 16/03/2026.- Auto de archivo → 23/04/2026.- Archivado</v>
      </c>
      <c r="BC184" s="247">
        <f t="shared" ca="1" si="27"/>
        <v>46183.384917939817</v>
      </c>
      <c r="BD184" s="246" t="str">
        <f t="shared" ca="1" si="28"/>
        <v>Archivado</v>
      </c>
    </row>
    <row r="185" spans="1:56" s="121" customFormat="1">
      <c r="A185" s="82" t="s">
        <v>15072</v>
      </c>
      <c r="B185" s="99">
        <v>11035</v>
      </c>
      <c r="C185" s="124" t="s">
        <v>15073</v>
      </c>
      <c r="D185" s="82" t="s">
        <v>80</v>
      </c>
      <c r="E185" s="82">
        <v>40</v>
      </c>
      <c r="F185" s="82" t="s">
        <v>83</v>
      </c>
      <c r="G185" s="82" t="s">
        <v>66</v>
      </c>
      <c r="H185" s="82">
        <v>45</v>
      </c>
      <c r="I185" s="82" t="s">
        <v>394</v>
      </c>
      <c r="J185" s="82"/>
      <c r="K185" s="82">
        <v>37</v>
      </c>
      <c r="L185" s="82"/>
      <c r="M185" s="82"/>
      <c r="N185" s="76" t="str">
        <f t="shared" ref="N185" si="37">CONCATENATE(D185," ",E185," ",F185," ",G185," ",H185," ",I185, " ",J185, " ",K185," ",L185," ",M185)</f>
        <v xml:space="preserve">CL 40 A SUR 45 H  37  </v>
      </c>
      <c r="O185" s="82">
        <v>1054120589</v>
      </c>
      <c r="P185" s="82">
        <v>1054120589</v>
      </c>
      <c r="Q185" s="82"/>
      <c r="R185" s="82" t="s">
        <v>82</v>
      </c>
      <c r="S185" s="126"/>
      <c r="T185" s="127"/>
      <c r="U185" s="127"/>
      <c r="V185" s="127"/>
      <c r="W185" s="127"/>
      <c r="X185" s="127"/>
      <c r="Y185" s="127"/>
      <c r="Z185" s="127"/>
      <c r="AA185" s="127"/>
      <c r="AB185" s="127"/>
      <c r="AC185" s="76" t="str">
        <f t="shared" si="24"/>
        <v xml:space="preserve">        </v>
      </c>
      <c r="AD185" s="76"/>
      <c r="AE185" s="82"/>
      <c r="AF185" s="82"/>
      <c r="AG185" s="82"/>
      <c r="AH185" s="82" t="s">
        <v>3591</v>
      </c>
      <c r="AI185" s="82" t="s">
        <v>14504</v>
      </c>
      <c r="AJ185" s="96" t="s">
        <v>194</v>
      </c>
      <c r="AK185" s="201">
        <f>VLOOKUP(AJ185,Hoja5!$H$1:$I$46,2,FALSE)</f>
        <v>3</v>
      </c>
      <c r="AL185" s="92">
        <v>46073</v>
      </c>
      <c r="AM185" s="92">
        <v>46086</v>
      </c>
      <c r="AN185" s="101">
        <f t="shared" si="34"/>
        <v>13</v>
      </c>
      <c r="AO185" s="100">
        <v>46087</v>
      </c>
      <c r="AP185" s="82" t="s">
        <v>14478</v>
      </c>
      <c r="AQ185" s="94" t="s">
        <v>14437</v>
      </c>
      <c r="AR185" s="227"/>
      <c r="AS185" s="119" t="s">
        <v>14437</v>
      </c>
      <c r="AT185" s="124" t="s">
        <v>14496</v>
      </c>
      <c r="AU185" s="276" t="s">
        <v>14482</v>
      </c>
      <c r="AV185" s="82"/>
      <c r="AW185" s="102" t="str">
        <f ca="1">IF(OR(AND(TODAY()-AL185&lt;10,AV185="PQRS"),AND(TODAY()-AO185&lt;90,AV185="Persuasivo")),1,IF(AND(10&lt;=TODAY()-AL185,TODAY()-AL185&lt;15,AV185="PQRS"),2,IF(OR(AND(15&lt;=TODAY()-AL185,AV185="PQRS"),AND(90&lt;=TODAY()-AO185,AV185="Persuasivo")),3,"")))</f>
        <v/>
      </c>
      <c r="AX185" s="96"/>
      <c r="AY185" s="239" t="str">
        <f ca="1">IF(AU185=BA185,AY185,AY185&amp;" → "&amp;TEXT(AZ185,"dd/mm/aaaa")&amp;".- "&amp;AU185)</f>
        <v>0 → 00/01/1900.- Juan  Muñoz Guerra → 25/02/2026.- Juan Carlos Sánchez Vargas → 16/03/2026.- Jenifer Zapata Castro</v>
      </c>
      <c r="AZ185" s="237">
        <f ca="1">IF(AU185=BA185,AZ185,NOW())</f>
        <v>46135.61063333333</v>
      </c>
      <c r="BA185" s="242" t="str">
        <f t="shared" ca="1" si="26"/>
        <v>Jenifer Zapata Castro</v>
      </c>
      <c r="BB185" s="245" t="str">
        <f ca="1">IF(AT185=BD185,BB185,BB185&amp;" → "&amp;TEXT(BC185,"dd/mm/aaaa")&amp;".- "&amp;AT185)</f>
        <v>0 → 20/02/2026.- Orden de policía → 16/03/2026.- Auto de archivo → 23/04/2026.- Archivado</v>
      </c>
      <c r="BC185" s="247">
        <f t="shared" ca="1" si="27"/>
        <v>46183.384917939817</v>
      </c>
      <c r="BD185" s="246" t="str">
        <f t="shared" ca="1" si="28"/>
        <v>Archivado</v>
      </c>
    </row>
    <row r="186" spans="1:56" s="121" customFormat="1">
      <c r="A186" s="82" t="s">
        <v>15074</v>
      </c>
      <c r="B186" s="99">
        <v>11038</v>
      </c>
      <c r="C186" s="124" t="s">
        <v>15075</v>
      </c>
      <c r="D186" s="82" t="s">
        <v>80</v>
      </c>
      <c r="E186" s="82">
        <v>40</v>
      </c>
      <c r="F186" s="82" t="s">
        <v>83</v>
      </c>
      <c r="G186" s="82" t="s">
        <v>66</v>
      </c>
      <c r="H186" s="82">
        <v>45</v>
      </c>
      <c r="I186" s="82" t="s">
        <v>394</v>
      </c>
      <c r="J186" s="82"/>
      <c r="K186" s="82">
        <v>37</v>
      </c>
      <c r="L186" s="82"/>
      <c r="M186" s="82"/>
      <c r="N186" s="76" t="str">
        <f t="shared" ref="N186" si="38">CONCATENATE(D186," ",E186," ",F186," ",G186," ",H186," ",I186, " ",J186, " ",K186," ",L186," ",M186)</f>
        <v xml:space="preserve">CL 40 A SUR 45 H  37  </v>
      </c>
      <c r="O186" s="82">
        <v>1054120589</v>
      </c>
      <c r="P186" s="82">
        <v>1054120589</v>
      </c>
      <c r="Q186" s="82"/>
      <c r="R186" s="82" t="s">
        <v>82</v>
      </c>
      <c r="S186" s="126"/>
      <c r="T186" s="127"/>
      <c r="U186" s="127"/>
      <c r="V186" s="127"/>
      <c r="W186" s="127"/>
      <c r="X186" s="127"/>
      <c r="Y186" s="127"/>
      <c r="Z186" s="127"/>
      <c r="AA186" s="127"/>
      <c r="AB186" s="127"/>
      <c r="AC186" s="76" t="str">
        <f t="shared" si="24"/>
        <v xml:space="preserve">        </v>
      </c>
      <c r="AD186" s="76"/>
      <c r="AE186" s="82"/>
      <c r="AF186" s="82"/>
      <c r="AG186" s="82"/>
      <c r="AH186" s="82" t="s">
        <v>3591</v>
      </c>
      <c r="AI186" s="82" t="s">
        <v>14504</v>
      </c>
      <c r="AJ186" s="96" t="s">
        <v>194</v>
      </c>
      <c r="AK186" s="201">
        <f>VLOOKUP(AJ186,Hoja5!$H$1:$I$46,2,FALSE)</f>
        <v>3</v>
      </c>
      <c r="AL186" s="92">
        <v>46073</v>
      </c>
      <c r="AM186" s="92">
        <v>46086</v>
      </c>
      <c r="AN186" s="101">
        <f t="shared" si="34"/>
        <v>13</v>
      </c>
      <c r="AO186" s="100">
        <v>46087</v>
      </c>
      <c r="AP186" s="82" t="s">
        <v>14478</v>
      </c>
      <c r="AQ186" s="94" t="s">
        <v>14437</v>
      </c>
      <c r="AR186" s="227"/>
      <c r="AS186" s="119" t="s">
        <v>14437</v>
      </c>
      <c r="AT186" s="124" t="s">
        <v>14496</v>
      </c>
      <c r="AU186" s="276" t="s">
        <v>14482</v>
      </c>
      <c r="AV186" s="82"/>
      <c r="AW186" s="102" t="str">
        <f ca="1">IF(OR(AND(TODAY()-AL186&lt;10,AV186="PQRS"),AND(TODAY()-AO186&lt;90,AV186="Persuasivo")),1,IF(AND(10&lt;=TODAY()-AL186,TODAY()-AL186&lt;15,AV186="PQRS"),2,IF(OR(AND(15&lt;=TODAY()-AL186,AV186="PQRS"),AND(90&lt;=TODAY()-AO186,AV186="Persuasivo")),3,"")))</f>
        <v/>
      </c>
      <c r="AX186" s="96"/>
      <c r="AY186" s="239" t="str">
        <f ca="1">IF(AU186=BA186,AY186,AY186&amp;" → "&amp;TEXT(AZ186,"dd/mm/aaaa")&amp;".- "&amp;AU186)</f>
        <v>0 → 00/01/1900.- Juan  Muñoz Guerra → 25/02/2026.- Juan Carlos Sánchez Vargas → 16/03/2026.- Jenifer Zapata Castro</v>
      </c>
      <c r="AZ186" s="237">
        <f ca="1">IF(AU186=BA186,AZ186,NOW())</f>
        <v>46135.61063333333</v>
      </c>
      <c r="BA186" s="242" t="str">
        <f t="shared" ca="1" si="26"/>
        <v>Jenifer Zapata Castro</v>
      </c>
      <c r="BB186" s="245" t="str">
        <f ca="1">IF(AT186=BD186,BB186,BB186&amp;" → "&amp;TEXT(BC186,"dd/mm/aaaa")&amp;".- "&amp;AT186)</f>
        <v>0 → 20/02/2026.- Orden de policía → 16/03/2026.- Auto de archivo → 23/04/2026.- Archivado</v>
      </c>
      <c r="BC186" s="247">
        <f t="shared" ca="1" si="27"/>
        <v>46183.384917939817</v>
      </c>
      <c r="BD186" s="246" t="str">
        <f t="shared" ca="1" si="28"/>
        <v>Archivado</v>
      </c>
    </row>
    <row r="187" spans="1:56">
      <c r="A187" s="82" t="s">
        <v>15076</v>
      </c>
      <c r="B187" s="99">
        <v>10846</v>
      </c>
      <c r="C187" s="124" t="s">
        <v>15077</v>
      </c>
      <c r="D187" s="82" t="s">
        <v>63</v>
      </c>
      <c r="E187" s="82">
        <v>27</v>
      </c>
      <c r="F187" s="82" t="s">
        <v>394</v>
      </c>
      <c r="G187" s="82"/>
      <c r="H187" s="82">
        <v>35</v>
      </c>
      <c r="I187" s="82"/>
      <c r="J187" s="82" t="s">
        <v>66</v>
      </c>
      <c r="K187" s="82">
        <v>175</v>
      </c>
      <c r="L187" s="82"/>
      <c r="M187" s="82"/>
      <c r="N187" s="76" t="str">
        <f t="shared" si="33"/>
        <v xml:space="preserve">KR 27 H  35  SUR 175  </v>
      </c>
      <c r="O187" s="82">
        <v>1037042359</v>
      </c>
      <c r="P187" s="82">
        <v>3023550876</v>
      </c>
      <c r="Q187" s="82"/>
      <c r="R187" s="82" t="s">
        <v>82</v>
      </c>
      <c r="S187" s="126"/>
      <c r="T187" s="127"/>
      <c r="U187" s="127"/>
      <c r="V187" s="127"/>
      <c r="W187" s="127"/>
      <c r="X187" s="127"/>
      <c r="Y187" s="127"/>
      <c r="Z187" s="127"/>
      <c r="AA187" s="127"/>
      <c r="AB187" s="127"/>
      <c r="AC187" s="76" t="str">
        <f t="shared" si="24"/>
        <v xml:space="preserve">        </v>
      </c>
      <c r="AD187" s="76"/>
      <c r="AE187" s="82"/>
      <c r="AF187" s="82"/>
      <c r="AG187" s="82"/>
      <c r="AH187" s="82" t="s">
        <v>3591</v>
      </c>
      <c r="AI187" s="82" t="s">
        <v>14504</v>
      </c>
      <c r="AJ187" s="96" t="s">
        <v>99</v>
      </c>
      <c r="AK187" s="201">
        <f>VLOOKUP(AJ187,Hoja5!$H$1:$I$46,2,FALSE)</f>
        <v>4</v>
      </c>
      <c r="AL187" s="92">
        <v>46072</v>
      </c>
      <c r="AM187" s="92">
        <v>46086</v>
      </c>
      <c r="AN187" s="101">
        <f t="shared" si="34"/>
        <v>14</v>
      </c>
      <c r="AO187" s="100">
        <v>46087</v>
      </c>
      <c r="AP187" s="82" t="s">
        <v>14478</v>
      </c>
      <c r="AQ187" s="94" t="s">
        <v>14437</v>
      </c>
      <c r="AR187" s="227"/>
      <c r="AS187" s="119" t="s">
        <v>14437</v>
      </c>
      <c r="AT187" s="124" t="s">
        <v>14496</v>
      </c>
      <c r="AU187" s="276" t="s">
        <v>14482</v>
      </c>
      <c r="AV187" s="82"/>
      <c r="AW187" s="102" t="str">
        <f ca="1">IF(OR(AND(TODAY()-AL187&lt;10,AV187="PQRS"),AND(TODAY()-AO187&lt;90,AV187="Persuasivo")),1,IF(AND(10&lt;=TODAY()-AL187,TODAY()-AL187&lt;15,AV187="PQRS"),2,IF(OR(AND(15&lt;=TODAY()-AL187,AV187="PQRS"),AND(90&lt;=TODAY()-AO187,AV187="Persuasivo")),3,"")))</f>
        <v/>
      </c>
      <c r="AX187" s="96"/>
      <c r="AY187" s="239" t="str">
        <f ca="1">IF(AU187=BA187,AY187,AY187&amp;" → "&amp;TEXT(AZ187,"dd/mm/aaaa")&amp;".- "&amp;AU187)</f>
        <v>0 → 00/01/1900.- Juan  Muñoz Guerra → 25/02/2026.- Juan Carlos Sánchez Vargas → 16/03/2026.- Jenifer Zapata Castro</v>
      </c>
      <c r="AZ187" s="237">
        <f ca="1">IF(AU187=BA187,AZ187,NOW())</f>
        <v>46135.61063333333</v>
      </c>
      <c r="BA187" s="242" t="str">
        <f t="shared" ca="1" si="26"/>
        <v>Jenifer Zapata Castro</v>
      </c>
      <c r="BB187" s="245" t="str">
        <f ca="1">IF(AT187=BD187,BB187,BB187&amp;" → "&amp;TEXT(BC187,"dd/mm/aaaa")&amp;".- "&amp;AT187)</f>
        <v>0 → 20/02/2026.- Orden de policía → 16/03/2026.- Auto de archivo → 23/04/2026.- Archivado</v>
      </c>
      <c r="BC187" s="247">
        <f t="shared" ca="1" si="27"/>
        <v>46183.384917939817</v>
      </c>
      <c r="BD187" s="246" t="str">
        <f t="shared" ca="1" si="28"/>
        <v>Archivado</v>
      </c>
    </row>
    <row r="188" spans="1:56" s="121" customFormat="1">
      <c r="A188" s="82" t="s">
        <v>15078</v>
      </c>
      <c r="B188" s="99">
        <v>10845</v>
      </c>
      <c r="C188" s="105" t="s">
        <v>15079</v>
      </c>
      <c r="D188" s="82" t="s">
        <v>63</v>
      </c>
      <c r="E188" s="82">
        <v>27</v>
      </c>
      <c r="F188" s="82" t="s">
        <v>394</v>
      </c>
      <c r="G188" s="82"/>
      <c r="H188" s="82">
        <v>35</v>
      </c>
      <c r="I188" s="82"/>
      <c r="J188" s="82" t="s">
        <v>66</v>
      </c>
      <c r="K188" s="82">
        <v>175</v>
      </c>
      <c r="L188" s="82"/>
      <c r="M188" s="82"/>
      <c r="N188" s="76" t="str">
        <f t="shared" si="33"/>
        <v xml:space="preserve">KR 27 H  35  SUR 175  </v>
      </c>
      <c r="O188" s="82">
        <v>43734599</v>
      </c>
      <c r="P188" s="82">
        <v>3007829399</v>
      </c>
      <c r="Q188" s="82"/>
      <c r="R188" s="82" t="s">
        <v>82</v>
      </c>
      <c r="S188" s="126"/>
      <c r="T188" s="169"/>
      <c r="U188" s="127"/>
      <c r="V188" s="127"/>
      <c r="W188" s="127"/>
      <c r="X188" s="127"/>
      <c r="Y188" s="127"/>
      <c r="Z188" s="169"/>
      <c r="AA188" s="127"/>
      <c r="AB188" s="127"/>
      <c r="AC188" s="76" t="str">
        <f t="shared" si="24"/>
        <v xml:space="preserve">        </v>
      </c>
      <c r="AD188" s="76"/>
      <c r="AE188" s="82"/>
      <c r="AF188" s="82"/>
      <c r="AG188" s="82"/>
      <c r="AH188" s="82" t="s">
        <v>3591</v>
      </c>
      <c r="AI188" s="82" t="s">
        <v>14504</v>
      </c>
      <c r="AJ188" s="96" t="s">
        <v>99</v>
      </c>
      <c r="AK188" s="201">
        <f>VLOOKUP(AJ188,Hoja5!$H$1:$I$46,2,FALSE)</f>
        <v>4</v>
      </c>
      <c r="AL188" s="92">
        <v>46072</v>
      </c>
      <c r="AM188" s="92">
        <v>46086</v>
      </c>
      <c r="AN188" s="101">
        <f t="shared" si="34"/>
        <v>14</v>
      </c>
      <c r="AO188" s="100">
        <v>46087</v>
      </c>
      <c r="AP188" s="82" t="s">
        <v>14478</v>
      </c>
      <c r="AQ188" s="94" t="s">
        <v>14437</v>
      </c>
      <c r="AR188" s="227"/>
      <c r="AS188" s="119" t="s">
        <v>14437</v>
      </c>
      <c r="AT188" s="124" t="s">
        <v>14496</v>
      </c>
      <c r="AU188" s="276" t="s">
        <v>14482</v>
      </c>
      <c r="AV188" s="82"/>
      <c r="AW188" s="102" t="str">
        <f ca="1">IF(OR(AND(TODAY()-AL188&lt;10,AV188="PQRS"),AND(TODAY()-AO188&lt;90,AV188="Persuasivo")),1,IF(AND(10&lt;=TODAY()-AL188,TODAY()-AL188&lt;15,AV188="PQRS"),2,IF(OR(AND(15&lt;=TODAY()-AL188,AV188="PQRS"),AND(90&lt;=TODAY()-AO188,AV188="Persuasivo")),3,"")))</f>
        <v/>
      </c>
      <c r="AX188" s="96"/>
      <c r="AY188" s="239" t="str">
        <f ca="1">IF(AU188=BA188,AY188,AY188&amp;" → "&amp;TEXT(AZ188,"dd/mm/aaaa")&amp;".- "&amp;AU188)</f>
        <v>0 → 00/01/1900.- Juan  Muñoz Guerra → 25/02/2026.- Juan Carlos Sánchez Vargas → 16/03/2026.- Jenifer Zapata Castro</v>
      </c>
      <c r="AZ188" s="237">
        <f ca="1">IF(AU188=BA188,AZ188,NOW())</f>
        <v>46135.61063333333</v>
      </c>
      <c r="BA188" s="242" t="str">
        <f t="shared" ca="1" si="26"/>
        <v>Jenifer Zapata Castro</v>
      </c>
      <c r="BB188" s="245" t="str">
        <f ca="1">IF(AT188=BD188,BB188,BB188&amp;" → "&amp;TEXT(BC188,"dd/mm/aaaa")&amp;".- "&amp;AT188)</f>
        <v>0 → 20/02/2026.- Orden de policía → 16/03/2026.- Auto de archivo → 23/04/2026.- Archivado</v>
      </c>
      <c r="BC188" s="247">
        <f t="shared" ca="1" si="27"/>
        <v>46183.384917939817</v>
      </c>
      <c r="BD188" s="246" t="str">
        <f t="shared" ca="1" si="28"/>
        <v>Archivado</v>
      </c>
    </row>
    <row r="189" spans="1:56" s="121" customFormat="1">
      <c r="A189" s="82" t="s">
        <v>15080</v>
      </c>
      <c r="B189" s="99">
        <v>11866</v>
      </c>
      <c r="C189" s="124" t="s">
        <v>15081</v>
      </c>
      <c r="D189" s="82" t="s">
        <v>80</v>
      </c>
      <c r="E189" s="82">
        <v>27</v>
      </c>
      <c r="F189" s="82" t="s">
        <v>170</v>
      </c>
      <c r="G189" s="82" t="s">
        <v>66</v>
      </c>
      <c r="H189" s="82">
        <v>27</v>
      </c>
      <c r="I189" s="82" t="s">
        <v>104</v>
      </c>
      <c r="J189" s="82"/>
      <c r="K189" s="82">
        <v>101</v>
      </c>
      <c r="L189" s="82"/>
      <c r="M189" s="82"/>
      <c r="N189" s="76" t="str">
        <f t="shared" si="33"/>
        <v xml:space="preserve">CL 27 D SUR 27 B  101  </v>
      </c>
      <c r="O189" s="82">
        <v>1034986826</v>
      </c>
      <c r="P189" s="82">
        <v>3116998039</v>
      </c>
      <c r="Q189" s="82"/>
      <c r="R189" s="82" t="s">
        <v>82</v>
      </c>
      <c r="S189" s="126"/>
      <c r="T189" s="127"/>
      <c r="U189" s="127"/>
      <c r="V189" s="127"/>
      <c r="W189" s="127"/>
      <c r="X189" s="127"/>
      <c r="Y189" s="127"/>
      <c r="Z189" s="127"/>
      <c r="AA189" s="169"/>
      <c r="AB189" s="127"/>
      <c r="AC189" s="76" t="str">
        <f t="shared" si="24"/>
        <v xml:space="preserve">        </v>
      </c>
      <c r="AD189" s="76"/>
      <c r="AE189" s="82"/>
      <c r="AF189" s="82"/>
      <c r="AG189" s="82"/>
      <c r="AH189" s="82" t="s">
        <v>3591</v>
      </c>
      <c r="AI189" s="82" t="s">
        <v>14504</v>
      </c>
      <c r="AJ189" s="96" t="s">
        <v>347</v>
      </c>
      <c r="AK189" s="201">
        <f>VLOOKUP(AJ189,Hoja5!$H$1:$I$46,2,FALSE)</f>
        <v>10</v>
      </c>
      <c r="AL189" s="92">
        <v>46077</v>
      </c>
      <c r="AM189" s="92">
        <v>46086</v>
      </c>
      <c r="AN189" s="101">
        <f t="shared" si="34"/>
        <v>9</v>
      </c>
      <c r="AO189" s="100">
        <v>46087</v>
      </c>
      <c r="AP189" s="82" t="s">
        <v>14478</v>
      </c>
      <c r="AQ189" s="94" t="s">
        <v>14437</v>
      </c>
      <c r="AR189" s="227"/>
      <c r="AS189" s="119" t="s">
        <v>14437</v>
      </c>
      <c r="AT189" s="124" t="s">
        <v>14496</v>
      </c>
      <c r="AU189" s="276" t="s">
        <v>14482</v>
      </c>
      <c r="AV189" s="82"/>
      <c r="AW189" s="102" t="str">
        <f ca="1">IF(OR(AND(TODAY()-AL189&lt;10,AV189="PQRS"),AND(TODAY()-AO189&lt;90,AV189="Persuasivo")),1,IF(AND(10&lt;=TODAY()-AL189,TODAY()-AL189&lt;15,AV189="PQRS"),2,IF(OR(AND(15&lt;=TODAY()-AL189,AV189="PQRS"),AND(90&lt;=TODAY()-AO189,AV189="Persuasivo")),3,"")))</f>
        <v/>
      </c>
      <c r="AX189" s="96"/>
      <c r="AY189" s="239" t="str">
        <f ca="1">IF(AU189=BA189,AY189,AY189&amp;" → "&amp;TEXT(AZ189,"dd/mm/aaaa")&amp;".- "&amp;AU189)</f>
        <v>0 → 00/01/1900.- Juan  Muñoz Guerra → 25/02/2026.- Juan Carlos Sánchez Vargas → 16/03/2026.- Jenifer Zapata Castro</v>
      </c>
      <c r="AZ189" s="237">
        <f ca="1">IF(AU189=BA189,AZ189,NOW())</f>
        <v>46135.595363657405</v>
      </c>
      <c r="BA189" s="242" t="str">
        <f t="shared" ca="1" si="26"/>
        <v>Jenifer Zapata Castro</v>
      </c>
      <c r="BB189" s="245" t="str">
        <f ca="1">IF(AT189=BD189,BB189,BB189&amp;" → "&amp;TEXT(BC189,"dd/mm/aaaa")&amp;".- "&amp;AT189)</f>
        <v>0 → 20/02/2026.- Orden de policía → 16/03/2026.- Auto de archivo → 23/04/2026.- Archivado</v>
      </c>
      <c r="BC189" s="247">
        <f t="shared" ca="1" si="27"/>
        <v>46183.384917939817</v>
      </c>
      <c r="BD189" s="246" t="str">
        <f t="shared" ca="1" si="28"/>
        <v>Archivado</v>
      </c>
    </row>
    <row r="190" spans="1:56" s="121" customFormat="1">
      <c r="A190" s="82" t="s">
        <v>15082</v>
      </c>
      <c r="B190" s="99" t="s">
        <v>15083</v>
      </c>
      <c r="C190" s="124" t="s">
        <v>231</v>
      </c>
      <c r="D190" s="82"/>
      <c r="E190" s="82"/>
      <c r="F190" s="82"/>
      <c r="G190" s="82"/>
      <c r="H190" s="82"/>
      <c r="I190" s="82"/>
      <c r="J190" s="82"/>
      <c r="K190" s="82"/>
      <c r="L190" s="82"/>
      <c r="M190" s="82"/>
      <c r="N190" s="76" t="str">
        <f t="shared" si="33"/>
        <v xml:space="preserve">         </v>
      </c>
      <c r="O190" s="82"/>
      <c r="P190" s="82"/>
      <c r="Q190" s="82"/>
      <c r="R190" s="82" t="s">
        <v>82</v>
      </c>
      <c r="S190" s="126" t="s">
        <v>80</v>
      </c>
      <c r="T190" s="127">
        <v>41</v>
      </c>
      <c r="U190" s="127" t="s">
        <v>104</v>
      </c>
      <c r="V190" s="127" t="s">
        <v>66</v>
      </c>
      <c r="W190" s="127">
        <v>25</v>
      </c>
      <c r="X190" s="127"/>
      <c r="Y190" s="127"/>
      <c r="Z190" s="127"/>
      <c r="AA190" s="127"/>
      <c r="AB190" s="127">
        <v>128</v>
      </c>
      <c r="AC190" s="76" t="str">
        <f t="shared" si="24"/>
        <v>CL 41B SUR 25     128</v>
      </c>
      <c r="AD190" s="76"/>
      <c r="AE190" s="82"/>
      <c r="AF190" s="82"/>
      <c r="AG190" s="82"/>
      <c r="AH190" s="82" t="s">
        <v>3591</v>
      </c>
      <c r="AI190" s="82" t="s">
        <v>14438</v>
      </c>
      <c r="AJ190" s="96" t="s">
        <v>3675</v>
      </c>
      <c r="AK190" s="201">
        <f>VLOOKUP(AJ190,Hoja5!$H$1:$I$46,2,FALSE)</f>
        <v>6</v>
      </c>
      <c r="AL190" s="92">
        <v>46066</v>
      </c>
      <c r="AM190" s="92"/>
      <c r="AN190" s="101">
        <f t="shared" si="34"/>
        <v>-46066</v>
      </c>
      <c r="AO190" s="100"/>
      <c r="AP190" s="101"/>
      <c r="AQ190" s="101"/>
      <c r="AR190" s="227"/>
      <c r="AS190" s="119"/>
      <c r="AT190" s="124" t="s">
        <v>15</v>
      </c>
      <c r="AU190" s="101" t="s">
        <v>14463</v>
      </c>
      <c r="AV190" s="82"/>
      <c r="AW190" s="102" t="str">
        <f ca="1">IF(OR(AND(TODAY()-AL190&lt;10,AV190="PQRS"),AND(TODAY()-AO190&lt;90,AV190="Persuasivo")),1,IF(AND(10&lt;=TODAY()-AL190,TODAY()-AL190&lt;15,AV190="PQRS"),2,IF(OR(AND(15&lt;=TODAY()-AL190,AV190="PQRS"),AND(90&lt;=TODAY()-AO190,AV190="Persuasivo")),3,"")))</f>
        <v/>
      </c>
      <c r="AX190" s="96"/>
      <c r="AY190" s="239" t="str">
        <f ca="1">IF(AU190=BA190,AY190,AY190&amp;" → "&amp;TEXT(AZ190,"dd/mm/aaaa")&amp;".- "&amp;AU190)</f>
        <v>0 → 00/01/1900.- Julian Guzman Agudelo → 24/03/2026.- Sebastian Rodas Lopez → 13/05/2026.- Juan Carlos Sánchez Vargas</v>
      </c>
      <c r="AZ190" s="237">
        <f ca="1">IF(AU190=BA190,AZ190,NOW())</f>
        <v>46171.581967939812</v>
      </c>
      <c r="BA190" s="242" t="str">
        <f t="shared" ca="1" si="26"/>
        <v>Juan Carlos Sánchez Vargas</v>
      </c>
      <c r="BB190" s="245" t="str">
        <f ca="1">IF(AT190=BD190,BB190,BB190&amp;" → "&amp;TEXT(BC190,"dd/mm/aaaa")&amp;".- "&amp;AT190)</f>
        <v>0 → 20/02/2026.- Visitas patrulleros → 29/05/2026.- Auto de archivo</v>
      </c>
      <c r="BC190" s="247">
        <f t="shared" ca="1" si="27"/>
        <v>46183.384917939817</v>
      </c>
      <c r="BD190" s="246" t="str">
        <f t="shared" ca="1" si="28"/>
        <v>Auto de archivo</v>
      </c>
    </row>
    <row r="191" spans="1:56" s="121" customFormat="1" ht="24" customHeight="1">
      <c r="A191" s="82" t="s">
        <v>15084</v>
      </c>
      <c r="B191" s="99">
        <v>2816</v>
      </c>
      <c r="C191" s="124" t="s">
        <v>15085</v>
      </c>
      <c r="D191" s="82" t="s">
        <v>63</v>
      </c>
      <c r="E191" s="82">
        <v>4</v>
      </c>
      <c r="F191" s="82"/>
      <c r="G191" s="82"/>
      <c r="H191" s="82">
        <v>29</v>
      </c>
      <c r="I191" s="82"/>
      <c r="J191" s="82" t="s">
        <v>66</v>
      </c>
      <c r="K191" s="82">
        <v>419</v>
      </c>
      <c r="L191" s="82"/>
      <c r="M191" s="82">
        <v>610</v>
      </c>
      <c r="N191" s="76" t="str">
        <f t="shared" si="33"/>
        <v>KR 4   29  SUR 419  610</v>
      </c>
      <c r="O191" s="82"/>
      <c r="P191" s="82"/>
      <c r="Q191" s="82"/>
      <c r="R191" s="82" t="s">
        <v>82</v>
      </c>
      <c r="S191" s="82"/>
      <c r="T191" s="82"/>
      <c r="U191" s="82"/>
      <c r="V191" s="82"/>
      <c r="W191" s="82"/>
      <c r="X191" s="82"/>
      <c r="Y191" s="127"/>
      <c r="Z191" s="127"/>
      <c r="AA191" s="127"/>
      <c r="AB191" s="127"/>
      <c r="AC191" s="76" t="str">
        <f t="shared" si="24"/>
        <v xml:space="preserve">        </v>
      </c>
      <c r="AD191" s="76"/>
      <c r="AE191" s="82"/>
      <c r="AF191" s="82"/>
      <c r="AG191" s="82"/>
      <c r="AH191" s="82" t="s">
        <v>87</v>
      </c>
      <c r="AI191" s="82" t="s">
        <v>14475</v>
      </c>
      <c r="AJ191" s="96" t="s">
        <v>91</v>
      </c>
      <c r="AK191" s="201">
        <f>VLOOKUP(AJ191,Hoja5!$H$1:$I$46,2,FALSE)</f>
        <v>12</v>
      </c>
      <c r="AL191" s="92">
        <v>46072</v>
      </c>
      <c r="AM191" s="92"/>
      <c r="AN191" s="101">
        <f t="shared" si="34"/>
        <v>-46072</v>
      </c>
      <c r="AO191" s="100"/>
      <c r="AP191" s="101"/>
      <c r="AQ191" s="101"/>
      <c r="AR191" s="227"/>
      <c r="AS191" s="119"/>
      <c r="AT191" s="124" t="s">
        <v>105</v>
      </c>
      <c r="AU191" s="101" t="s">
        <v>14440</v>
      </c>
      <c r="AV191" s="82"/>
      <c r="AW191" s="102" t="str">
        <f ca="1">IF(OR(AND(TODAY()-AL191&lt;10,AV191="PQRS"),AND(TODAY()-AO191&lt;90,AV191="Persuasivo")),1,IF(AND(10&lt;=TODAY()-AL191,TODAY()-AL191&lt;15,AV191="PQRS"),2,IF(OR(AND(15&lt;=TODAY()-AL191,AV191="PQRS"),AND(90&lt;=TODAY()-AO191,AV191="Persuasivo")),3,"")))</f>
        <v/>
      </c>
      <c r="AX191" s="96"/>
      <c r="AY191" s="239" t="str">
        <f ca="1">IF(AU191=BA191,AY191,AY191&amp;" → "&amp;TEXT(AZ191,"dd/mm/aaaa")&amp;".- "&amp;AU191)</f>
        <v>0 → 00/01/1900.- Julian Guzman Agudelo</v>
      </c>
      <c r="AZ191" s="237">
        <f ca="1">IF(AU191=BA191,AZ191,NOW())</f>
        <v>46078.71438229167</v>
      </c>
      <c r="BA191" s="242" t="str">
        <f t="shared" ca="1" si="26"/>
        <v>Julian Guzman Agudelo</v>
      </c>
      <c r="BB191" s="245" t="str">
        <f ca="1">IF(AT191=BD191,BB191,BB191&amp;" → "&amp;TEXT(BC191,"dd/mm/aaaa")&amp;".- "&amp;AT191)</f>
        <v>0 → 20/02/2026.- Visitas técnicos</v>
      </c>
      <c r="BC191" s="247">
        <f t="shared" ca="1" si="27"/>
        <v>46183.384917939817</v>
      </c>
      <c r="BD191" s="246" t="str">
        <f t="shared" ca="1" si="28"/>
        <v>Visitas técnicos</v>
      </c>
    </row>
    <row r="192" spans="1:56" s="121" customFormat="1" ht="21" customHeight="1">
      <c r="A192" s="82" t="s">
        <v>15086</v>
      </c>
      <c r="B192" s="99">
        <v>11655</v>
      </c>
      <c r="C192" s="124" t="s">
        <v>1976</v>
      </c>
      <c r="D192" s="82"/>
      <c r="E192" s="82"/>
      <c r="F192" s="82"/>
      <c r="G192" s="82"/>
      <c r="H192" s="82"/>
      <c r="I192" s="82"/>
      <c r="J192" s="82"/>
      <c r="K192" s="82"/>
      <c r="L192" s="82"/>
      <c r="M192" s="82"/>
      <c r="N192" s="76" t="str">
        <f t="shared" si="33"/>
        <v xml:space="preserve">         </v>
      </c>
      <c r="O192" s="82"/>
      <c r="P192" s="82"/>
      <c r="Q192" s="82"/>
      <c r="R192" s="82" t="s">
        <v>82</v>
      </c>
      <c r="S192" s="82" t="s">
        <v>63</v>
      </c>
      <c r="T192" s="82">
        <v>45</v>
      </c>
      <c r="U192" s="82" t="s">
        <v>104</v>
      </c>
      <c r="V192" s="82"/>
      <c r="W192" s="82">
        <v>37</v>
      </c>
      <c r="X192" s="82"/>
      <c r="Y192" s="82" t="s">
        <v>66</v>
      </c>
      <c r="Z192" s="82"/>
      <c r="AA192" s="82"/>
      <c r="AB192" s="82"/>
      <c r="AC192" s="76" t="str">
        <f t="shared" si="24"/>
        <v xml:space="preserve">KR 45B  37  SUR   </v>
      </c>
      <c r="AD192" s="82"/>
      <c r="AE192" s="82"/>
      <c r="AF192" s="82"/>
      <c r="AG192" s="82"/>
      <c r="AH192" s="82" t="s">
        <v>101</v>
      </c>
      <c r="AI192" s="82" t="s">
        <v>14460</v>
      </c>
      <c r="AJ192" s="96" t="s">
        <v>3530</v>
      </c>
      <c r="AK192" s="201">
        <f>VLOOKUP(AJ192,Hoja5!$H$1:$I$46,2,FALSE)</f>
        <v>8</v>
      </c>
      <c r="AL192" s="92">
        <v>46076</v>
      </c>
      <c r="AM192" s="92">
        <v>46076</v>
      </c>
      <c r="AN192" s="101">
        <f t="shared" si="34"/>
        <v>0</v>
      </c>
      <c r="AO192" s="100">
        <v>46076</v>
      </c>
      <c r="AP192" s="101" t="s">
        <v>15</v>
      </c>
      <c r="AQ192" s="101" t="s">
        <v>14463</v>
      </c>
      <c r="AR192" s="227"/>
      <c r="AS192" s="119"/>
      <c r="AT192" s="124" t="s">
        <v>14496</v>
      </c>
      <c r="AU192" s="276" t="s">
        <v>14482</v>
      </c>
      <c r="AV192" s="82"/>
      <c r="AW192" s="102" t="str">
        <f ca="1">IF(OR(AND(TODAY()-AL192&lt;10,AV192="PQRS"),AND(TODAY()-AO192&lt;90,AV192="Persuasivo")),1,IF(AND(10&lt;=TODAY()-AL192,TODAY()-AL192&lt;15,AV192="PQRS"),2,IF(OR(AND(15&lt;=TODAY()-AL192,AV192="PQRS"),AND(90&lt;=TODAY()-AO192,AV192="Persuasivo")),3,"")))</f>
        <v/>
      </c>
      <c r="AX192" s="96"/>
      <c r="AY192" s="239" t="str">
        <f ca="1">IF(AU192=BA192,AY192,AY192&amp;" → "&amp;TEXT(AZ192,"dd/mm/aaaa")&amp;".- "&amp;AU192)</f>
        <v>0 → 00/01/1900.- Juan Carlos Sánchez Vargas → 26/02/2026.- Jenifer Zapata Castro</v>
      </c>
      <c r="AZ192" s="237">
        <f ca="1">IF(AU192=BA192,AZ192,NOW())</f>
        <v>46132.476798611111</v>
      </c>
      <c r="BA192" s="242" t="str">
        <f t="shared" ca="1" si="26"/>
        <v>Jenifer Zapata Castro</v>
      </c>
      <c r="BB192" s="245" t="str">
        <f ca="1">IF(AT192=BD192,BB192,BB192&amp;" → "&amp;TEXT(BC192,"dd/mm/aaaa")&amp;".- "&amp;AT192)</f>
        <v>0 → 20/02/2026.- Auto de archivo → 02/03/2026.- Archivado</v>
      </c>
      <c r="BC192" s="247">
        <f t="shared" ca="1" si="27"/>
        <v>46183.384917939817</v>
      </c>
      <c r="BD192" s="246" t="str">
        <f t="shared" ca="1" si="28"/>
        <v>Archivado</v>
      </c>
    </row>
    <row r="193" spans="1:56" s="121" customFormat="1" ht="20.25" customHeight="1">
      <c r="A193" s="82" t="s">
        <v>15087</v>
      </c>
      <c r="B193" s="99">
        <v>89596</v>
      </c>
      <c r="C193" s="124" t="s">
        <v>231</v>
      </c>
      <c r="D193" s="82"/>
      <c r="E193" s="82"/>
      <c r="F193" s="82"/>
      <c r="G193" s="82"/>
      <c r="H193" s="82"/>
      <c r="I193" s="82"/>
      <c r="J193" s="82"/>
      <c r="K193" s="82"/>
      <c r="L193" s="82"/>
      <c r="M193" s="82"/>
      <c r="N193" s="76" t="str">
        <f t="shared" si="33"/>
        <v xml:space="preserve">         </v>
      </c>
      <c r="O193" s="82"/>
      <c r="P193" s="82"/>
      <c r="Q193" s="82"/>
      <c r="R193" s="82" t="s">
        <v>82</v>
      </c>
      <c r="S193" s="82"/>
      <c r="T193" s="94" t="s">
        <v>15088</v>
      </c>
      <c r="U193" s="82"/>
      <c r="V193" s="82"/>
      <c r="W193" s="82"/>
      <c r="X193" s="82"/>
      <c r="Y193" s="82"/>
      <c r="Z193" s="82"/>
      <c r="AA193" s="82"/>
      <c r="AB193" s="82"/>
      <c r="AC193" s="76" t="str">
        <f t="shared" si="24"/>
        <v xml:space="preserve"> Mall la sebastiana y contiguos       </v>
      </c>
      <c r="AD193" s="76"/>
      <c r="AE193" s="82"/>
      <c r="AF193" s="82"/>
      <c r="AG193" s="82"/>
      <c r="AH193" s="82" t="s">
        <v>3591</v>
      </c>
      <c r="AI193" s="82" t="s">
        <v>14429</v>
      </c>
      <c r="AJ193" s="96" t="s">
        <v>99</v>
      </c>
      <c r="AK193" s="201">
        <f>VLOOKUP(AJ193,Hoja5!$H$1:$I$46,2,FALSE)</f>
        <v>4</v>
      </c>
      <c r="AL193" s="92">
        <v>46007</v>
      </c>
      <c r="AM193" s="92"/>
      <c r="AN193" s="101">
        <f t="shared" si="34"/>
        <v>-46007</v>
      </c>
      <c r="AO193" s="100"/>
      <c r="AP193" s="101"/>
      <c r="AQ193" s="101" t="s">
        <v>14437</v>
      </c>
      <c r="AR193" s="227"/>
      <c r="AS193" s="119" t="s">
        <v>14437</v>
      </c>
      <c r="AT193" s="124" t="s">
        <v>1735</v>
      </c>
      <c r="AU193" s="101" t="s">
        <v>14437</v>
      </c>
      <c r="AV193" s="82"/>
      <c r="AW193" s="102" t="str">
        <f ca="1">IF(OR(AND(TODAY()-AL193&lt;10,AV193="PQRS"),AND(TODAY()-AO193&lt;90,AV193="Persuasivo")),1,IF(AND(10&lt;=TODAY()-AL193,TODAY()-AL193&lt;15,AV193="PQRS"),2,IF(OR(AND(15&lt;=TODAY()-AL193,AV193="PQRS"),AND(90&lt;=TODAY()-AO193,AV193="Persuasivo")),3,"")))</f>
        <v/>
      </c>
      <c r="AX193" s="96"/>
      <c r="AY193" s="239" t="str">
        <f ca="1">IF(AU193=BA193,AY193,AY193&amp;" → "&amp;TEXT(AZ193,"dd/mm/aaaa")&amp;".- "&amp;AU193)</f>
        <v>0 → 00/01/1900.- Juanita Aristizabal Chavarriaga → 07/04/2026.- Juan  Muñoz Guerra</v>
      </c>
      <c r="AZ193" s="237">
        <f ca="1">IF(AU193=BA193,AZ193,NOW())</f>
        <v>46148.570157175927</v>
      </c>
      <c r="BA193" s="242" t="str">
        <f t="shared" ca="1" si="26"/>
        <v>Juan  Muñoz Guerra</v>
      </c>
      <c r="BB193" s="245" t="str">
        <f ca="1">IF(AT193=BD193,BB193,BB193&amp;" → "&amp;TEXT(BC193,"dd/mm/aaaa")&amp;".- "&amp;AT193)</f>
        <v xml:space="preserve">0 → 20/02/2026.- Acta de compromiso → 07/04/2026.- Auto de inicio </v>
      </c>
      <c r="BC193" s="247">
        <f t="shared" ca="1" si="27"/>
        <v>46183.384917939817</v>
      </c>
      <c r="BD193" s="246" t="str">
        <f t="shared" ca="1" si="28"/>
        <v xml:space="preserve">Auto de inicio </v>
      </c>
    </row>
    <row r="194" spans="1:56" s="121" customFormat="1">
      <c r="A194" s="82" t="s">
        <v>15089</v>
      </c>
      <c r="B194" s="99">
        <v>10859</v>
      </c>
      <c r="C194" s="124" t="s">
        <v>15014</v>
      </c>
      <c r="D194" s="82"/>
      <c r="E194" s="82"/>
      <c r="F194" s="82"/>
      <c r="G194" s="82"/>
      <c r="H194" s="82"/>
      <c r="I194" s="82"/>
      <c r="J194" s="82"/>
      <c r="K194" s="82"/>
      <c r="L194" s="82"/>
      <c r="M194" s="82"/>
      <c r="N194" s="76" t="str">
        <f t="shared" si="33"/>
        <v xml:space="preserve">         </v>
      </c>
      <c r="O194" s="82"/>
      <c r="P194" s="82"/>
      <c r="Q194" s="82"/>
      <c r="R194" s="82" t="s">
        <v>15090</v>
      </c>
      <c r="S194" s="126" t="s">
        <v>80</v>
      </c>
      <c r="T194" s="127">
        <v>39</v>
      </c>
      <c r="U194" s="127"/>
      <c r="V194" s="127" t="s">
        <v>66</v>
      </c>
      <c r="W194" s="127">
        <v>40</v>
      </c>
      <c r="X194" s="127"/>
      <c r="Y194" s="127"/>
      <c r="Z194" s="127">
        <v>55</v>
      </c>
      <c r="AA194" s="127"/>
      <c r="AB194" s="127"/>
      <c r="AC194" s="76" t="str">
        <f t="shared" si="24"/>
        <v xml:space="preserve">CL 39 SUR 40   55  </v>
      </c>
      <c r="AD194" s="76">
        <v>1042770407</v>
      </c>
      <c r="AE194" s="82"/>
      <c r="AF194" s="82"/>
      <c r="AG194" s="82"/>
      <c r="AH194" s="82" t="s">
        <v>125</v>
      </c>
      <c r="AI194" s="82" t="s">
        <v>14464</v>
      </c>
      <c r="AJ194" s="96" t="s">
        <v>147</v>
      </c>
      <c r="AK194" s="201">
        <f>VLOOKUP(AJ194,Hoja5!$H$1:$I$46,2,FALSE)</f>
        <v>9</v>
      </c>
      <c r="AL194" s="92">
        <v>46072</v>
      </c>
      <c r="AM194" s="92"/>
      <c r="AN194" s="101">
        <f t="shared" si="34"/>
        <v>-46072</v>
      </c>
      <c r="AO194" s="100"/>
      <c r="AP194" s="101"/>
      <c r="AQ194" s="101"/>
      <c r="AR194" s="227"/>
      <c r="AS194" s="119" t="s">
        <v>14432</v>
      </c>
      <c r="AT194" s="124" t="s">
        <v>1735</v>
      </c>
      <c r="AU194" s="101" t="s">
        <v>14432</v>
      </c>
      <c r="AV194" s="82"/>
      <c r="AW194" s="102" t="str">
        <f ca="1">IF(OR(AND(TODAY()-AL194&lt;10,AV194="PQRS"),AND(TODAY()-AO194&lt;90,AV194="Persuasivo")),1,IF(AND(10&lt;=TODAY()-AL194,TODAY()-AL194&lt;15,AV194="PQRS"),2,IF(OR(AND(15&lt;=TODAY()-AL194,AV194="PQRS"),AND(90&lt;=TODAY()-AO194,AV194="Persuasivo")),3,"")))</f>
        <v/>
      </c>
      <c r="AX194" s="96"/>
      <c r="AY194" s="239" t="str">
        <f ca="1">IF(AU194=BA194,AY194,AY194&amp;" → "&amp;TEXT(AZ194,"dd/mm/aaaa")&amp;".- "&amp;AU194)</f>
        <v>0 → 00/01/1900.- Juanita Aristizabal Chavarriaga → 04/03/2026.- Alexandra Uribe Alzate</v>
      </c>
      <c r="AZ194" s="237">
        <f ca="1">IF(AU194=BA194,AZ194,NOW())</f>
        <v>46148.570474537039</v>
      </c>
      <c r="BA194" s="242" t="str">
        <f t="shared" ca="1" si="26"/>
        <v>Alexandra Uribe Alzate</v>
      </c>
      <c r="BB194" s="245" t="str">
        <f ca="1">IF(AT194=BD194,BB194,BB194&amp;" → "&amp;TEXT(BC194,"dd/mm/aaaa")&amp;".- "&amp;AT194)</f>
        <v xml:space="preserve">0 → 20/02/2026.- Auto de inicio </v>
      </c>
      <c r="BC194" s="247">
        <f t="shared" ca="1" si="27"/>
        <v>46183.384917939817</v>
      </c>
      <c r="BD194" s="246" t="str">
        <f t="shared" ca="1" si="28"/>
        <v xml:space="preserve">Auto de inicio </v>
      </c>
    </row>
    <row r="195" spans="1:56">
      <c r="A195" s="82" t="s">
        <v>15091</v>
      </c>
      <c r="B195" s="99">
        <v>13748</v>
      </c>
      <c r="C195" s="124" t="s">
        <v>15092</v>
      </c>
      <c r="D195" s="82" t="s">
        <v>80</v>
      </c>
      <c r="E195" s="82">
        <v>36</v>
      </c>
      <c r="F195" s="82"/>
      <c r="G195" s="82" t="s">
        <v>66</v>
      </c>
      <c r="H195" s="82">
        <v>27</v>
      </c>
      <c r="I195" s="82"/>
      <c r="J195" s="82"/>
      <c r="K195" s="82">
        <v>10</v>
      </c>
      <c r="L195" s="82"/>
      <c r="M195" s="82" t="s">
        <v>15093</v>
      </c>
      <c r="N195" s="76" t="str">
        <f t="shared" si="33"/>
        <v>CL 36  SUR 27   10  Apto 616</v>
      </c>
      <c r="O195" s="82" t="s">
        <v>15094</v>
      </c>
      <c r="P195" s="82" t="s">
        <v>15095</v>
      </c>
      <c r="Q195" s="82"/>
      <c r="R195" s="82" t="s">
        <v>15096</v>
      </c>
      <c r="S195" s="82" t="s">
        <v>80</v>
      </c>
      <c r="T195" s="82">
        <v>36</v>
      </c>
      <c r="U195" s="82"/>
      <c r="V195" s="82" t="s">
        <v>66</v>
      </c>
      <c r="W195" s="82">
        <v>27</v>
      </c>
      <c r="X195" s="82"/>
      <c r="Y195" s="82"/>
      <c r="Z195" s="82">
        <v>10</v>
      </c>
      <c r="AA195" s="127"/>
      <c r="AB195" s="127" t="s">
        <v>15097</v>
      </c>
      <c r="AC195" s="76"/>
      <c r="AD195" s="76">
        <v>1036618957</v>
      </c>
      <c r="AE195" s="82"/>
      <c r="AF195" s="82"/>
      <c r="AG195" s="82"/>
      <c r="AH195" s="82" t="s">
        <v>3591</v>
      </c>
      <c r="AI195" s="82" t="s">
        <v>14434</v>
      </c>
      <c r="AJ195" s="96" t="s">
        <v>311</v>
      </c>
      <c r="AK195" s="201">
        <f>VLOOKUP(AJ195,Hoja5!$H$1:$I$46,2,FALSE)</f>
        <v>5</v>
      </c>
      <c r="AL195" s="92">
        <v>46083</v>
      </c>
      <c r="AM195" s="92"/>
      <c r="AN195" s="101">
        <f t="shared" si="34"/>
        <v>-46083</v>
      </c>
      <c r="AO195" s="100"/>
      <c r="AP195" s="101"/>
      <c r="AQ195" s="101" t="s">
        <v>14437</v>
      </c>
      <c r="AR195" s="227"/>
      <c r="AS195" s="119" t="s">
        <v>14437</v>
      </c>
      <c r="AT195" s="124" t="s">
        <v>1735</v>
      </c>
      <c r="AU195" s="101" t="s">
        <v>14437</v>
      </c>
      <c r="AV195" s="101"/>
      <c r="AW195" s="102" t="str">
        <f ca="1">IF(OR(AND(TODAY()-AL195&lt;10,AV195="PQRS"),AND(TODAY()-AO195&lt;90,AV195="Persuasivo")),1,IF(AND(10&lt;=TODAY()-AL195,TODAY()-AL195&lt;15,AV195="PQRS"),2,IF(OR(AND(15&lt;=TODAY()-AL195,AV195="PQRS"),AND(90&lt;=TODAY()-AO195,AV195="Persuasivo")),3,"")))</f>
        <v/>
      </c>
      <c r="AX195" s="96" t="s">
        <v>15098</v>
      </c>
      <c r="AY195" s="239" t="str">
        <f ca="1">IF(AU195=BA195,AY195,AY195&amp;" → "&amp;TEXT(AZ195,"dd/mm/aaaa")&amp;".- "&amp;AU195)</f>
        <v>0 → 00/01/1900.- Juan  Muñoz Guerra → 02/03/2026.- Juanita Aristizabal Chavarriaga → 04/03/2026.- Juan  Muñoz Guerra</v>
      </c>
      <c r="AZ195" s="237">
        <f ca="1">IF(AU195=BA195,AZ195,NOW())</f>
        <v>46148.570157175927</v>
      </c>
      <c r="BA195" s="242" t="str">
        <f t="shared" ref="BA195:BA258" ca="1" si="39">IF(AU195=BA195,BA195,AU195)</f>
        <v>Juan  Muñoz Guerra</v>
      </c>
      <c r="BB195" s="245" t="str">
        <f ca="1">IF(AT195=BD195,BB195,BB195&amp;" → "&amp;TEXT(BC195,"dd/mm/aaaa")&amp;".- "&amp;AT195)</f>
        <v xml:space="preserve">0 → 20/02/2026.- Auto de inicio  → 27/02/2026.-  → 27/02/2026.- Auto de inicio </v>
      </c>
      <c r="BC195" s="247">
        <f t="shared" ref="BC195:BC258" ca="1" si="40">IF(AX195=BD195,BC195,NOW())</f>
        <v>46183.384917939817</v>
      </c>
      <c r="BD195" s="246" t="str">
        <f t="shared" ref="BD195:BD258" ca="1" si="41">IF(AT195=BD195,BD195,AT195)</f>
        <v xml:space="preserve">Auto de inicio </v>
      </c>
    </row>
    <row r="196" spans="1:56">
      <c r="A196" s="82" t="s">
        <v>15099</v>
      </c>
      <c r="B196" s="99" t="s">
        <v>15100</v>
      </c>
      <c r="C196" s="124" t="s">
        <v>3050</v>
      </c>
      <c r="D196" s="82"/>
      <c r="E196" s="82"/>
      <c r="F196" s="82"/>
      <c r="G196" s="82"/>
      <c r="H196" s="82"/>
      <c r="I196" s="82"/>
      <c r="J196" s="82"/>
      <c r="K196" s="82"/>
      <c r="L196" s="82"/>
      <c r="M196" s="82"/>
      <c r="N196" s="76" t="str">
        <f t="shared" si="33"/>
        <v xml:space="preserve">         </v>
      </c>
      <c r="O196" s="82"/>
      <c r="P196" s="82"/>
      <c r="Q196" s="174" t="s">
        <v>15101</v>
      </c>
      <c r="R196" s="82" t="s">
        <v>15102</v>
      </c>
      <c r="S196" s="126"/>
      <c r="T196" s="127"/>
      <c r="U196" s="127"/>
      <c r="V196" s="127"/>
      <c r="W196" s="127"/>
      <c r="X196" s="127"/>
      <c r="Y196" s="127"/>
      <c r="Z196" s="127"/>
      <c r="AA196" s="169"/>
      <c r="AB196" s="127"/>
      <c r="AC196" s="76" t="str">
        <f t="shared" ref="AC196:AC258" si="42">CONCATENATE(S196," ",T196,U196," ",V196," ",W196," ",X196," ",Y196," ",Z196," ",AA196," ",AB196)</f>
        <v xml:space="preserve">        </v>
      </c>
      <c r="AD196" s="76"/>
      <c r="AE196" s="82"/>
      <c r="AF196" s="82"/>
      <c r="AG196" s="82"/>
      <c r="AH196" s="82" t="s">
        <v>87</v>
      </c>
      <c r="AI196" s="82" t="s">
        <v>14495</v>
      </c>
      <c r="AJ196" s="96" t="s">
        <v>347</v>
      </c>
      <c r="AK196" s="201">
        <f>VLOOKUP(AJ196,Hoja5!$H$1:$I$46,2,FALSE)</f>
        <v>10</v>
      </c>
      <c r="AL196" s="92">
        <v>46061</v>
      </c>
      <c r="AM196" s="92"/>
      <c r="AN196" s="101">
        <f t="shared" si="34"/>
        <v>-46061</v>
      </c>
      <c r="AO196" s="100"/>
      <c r="AP196" s="101"/>
      <c r="AQ196" s="101"/>
      <c r="AR196" s="227"/>
      <c r="AS196" s="119" t="s">
        <v>14432</v>
      </c>
      <c r="AT196" s="124" t="s">
        <v>1735</v>
      </c>
      <c r="AU196" s="101" t="s">
        <v>14432</v>
      </c>
      <c r="AV196" s="82"/>
      <c r="AW196" s="102" t="str">
        <f ca="1">IF(OR(AND(TODAY()-AL196&lt;10,AV196="PQRS"),AND(TODAY()-AO196&lt;90,AV196="Persuasivo")),1,IF(AND(10&lt;=TODAY()-AL196,TODAY()-AL196&lt;15,AV196="PQRS"),2,IF(OR(AND(15&lt;=TODAY()-AL196,AV196="PQRS"),AND(90&lt;=TODAY()-AO196,AV196="Persuasivo")),3,"")))</f>
        <v/>
      </c>
      <c r="AX196" s="96" t="s">
        <v>15103</v>
      </c>
      <c r="AY196" s="239" t="str">
        <f ca="1">IF(AU196=BA196,AY196,AY196&amp;" → "&amp;TEXT(AZ196,"dd/mm/aaaa")&amp;".- "&amp;AU196)</f>
        <v>0 → 00/01/1900.- Julian Guzman Agudelo → 02/03/2026.- Juanita Aristizabal Chavarriaga → 07/04/2026.- Alexandra Uribe Alzate</v>
      </c>
      <c r="AZ196" s="237">
        <f ca="1">IF(AU196=BA196,AZ196,NOW())</f>
        <v>46148.570474537039</v>
      </c>
      <c r="BA196" s="242" t="str">
        <f t="shared" ca="1" si="39"/>
        <v>Alexandra Uribe Alzate</v>
      </c>
      <c r="BB196" s="245" t="str">
        <f ca="1">IF(AT196=BD196,BB196,BB196&amp;" → "&amp;TEXT(BC196,"dd/mm/aaaa")&amp;".- "&amp;AT196)</f>
        <v xml:space="preserve">0 → 20/02/2026.- Informe técnico → 07/04/2026.- Auto de inicio </v>
      </c>
      <c r="BC196" s="247">
        <f t="shared" ca="1" si="40"/>
        <v>46183.384917939817</v>
      </c>
      <c r="BD196" s="246" t="str">
        <f t="shared" ca="1" si="41"/>
        <v xml:space="preserve">Auto de inicio </v>
      </c>
    </row>
    <row r="197" spans="1:56" s="121" customFormat="1" ht="21.75" customHeight="1">
      <c r="A197" s="82" t="s">
        <v>15104</v>
      </c>
      <c r="B197" s="99">
        <v>3225</v>
      </c>
      <c r="C197" s="124" t="s">
        <v>15105</v>
      </c>
      <c r="D197" s="82" t="s">
        <v>80</v>
      </c>
      <c r="E197" s="82">
        <v>25</v>
      </c>
      <c r="F197" s="82"/>
      <c r="G197" s="82" t="s">
        <v>66</v>
      </c>
      <c r="H197" s="82">
        <v>33</v>
      </c>
      <c r="I197" s="82"/>
      <c r="J197" s="82"/>
      <c r="K197" s="82">
        <v>50</v>
      </c>
      <c r="L197" s="82"/>
      <c r="M197" s="82"/>
      <c r="N197" s="76" t="str">
        <f t="shared" si="33"/>
        <v xml:space="preserve">CL 25  SUR 33   50  </v>
      </c>
      <c r="O197" s="82">
        <v>43830859</v>
      </c>
      <c r="P197" s="82">
        <v>3142932579</v>
      </c>
      <c r="Q197" s="82"/>
      <c r="R197" s="82" t="s">
        <v>15106</v>
      </c>
      <c r="S197" s="126"/>
      <c r="T197" s="127"/>
      <c r="U197" s="127"/>
      <c r="V197" s="127"/>
      <c r="W197" s="127"/>
      <c r="X197" s="127"/>
      <c r="Y197" s="127"/>
      <c r="Z197" s="127"/>
      <c r="AA197" s="127"/>
      <c r="AB197" s="127"/>
      <c r="AC197" s="76" t="str">
        <f t="shared" si="42"/>
        <v xml:space="preserve">        </v>
      </c>
      <c r="AD197" s="76">
        <v>8110021586</v>
      </c>
      <c r="AE197" s="82"/>
      <c r="AF197" s="82"/>
      <c r="AG197" s="82"/>
      <c r="AH197" s="82" t="s">
        <v>3686</v>
      </c>
      <c r="AI197" s="82" t="s">
        <v>14454</v>
      </c>
      <c r="AJ197" s="96" t="s">
        <v>91</v>
      </c>
      <c r="AK197" s="201">
        <f>VLOOKUP(AJ197,Hoja5!$H$1:$I$46,2,FALSE)</f>
        <v>12</v>
      </c>
      <c r="AL197" s="92">
        <v>46083</v>
      </c>
      <c r="AM197" s="92"/>
      <c r="AN197" s="101">
        <f t="shared" si="34"/>
        <v>-46083</v>
      </c>
      <c r="AO197" s="100"/>
      <c r="AP197" s="101"/>
      <c r="AQ197" s="101"/>
      <c r="AR197" s="227"/>
      <c r="AS197" s="119" t="s">
        <v>14432</v>
      </c>
      <c r="AT197" s="124" t="s">
        <v>1735</v>
      </c>
      <c r="AU197" s="101" t="s">
        <v>14432</v>
      </c>
      <c r="AV197" s="82"/>
      <c r="AW197" s="102" t="str">
        <f ca="1">IF(OR(AND(TODAY()-AL197&lt;10,AV197="PQRS"),AND(TODAY()-AO197&lt;90,AV197="Persuasivo")),1,IF(AND(10&lt;=TODAY()-AL197,TODAY()-AL197&lt;15,AV197="PQRS"),2,IF(OR(AND(15&lt;=TODAY()-AL197,AV197="PQRS"),AND(90&lt;=TODAY()-AO197,AV197="Persuasivo")),3,"")))</f>
        <v/>
      </c>
      <c r="AX197" s="96"/>
      <c r="AY197" s="239" t="str">
        <f ca="1">IF(AU197=BA197,AY197,AY197&amp;" → "&amp;TEXT(AZ197,"dd/mm/aaaa")&amp;".- "&amp;AU197)</f>
        <v>0 → 00/01/1900.- Juanita Aristizabal Chavarriaga → 03/03/2026.- Alexandra Uribe Alzate</v>
      </c>
      <c r="AZ197" s="237">
        <f ca="1">IF(AU197=BA197,AZ197,NOW())</f>
        <v>46148.570474537039</v>
      </c>
      <c r="BA197" s="242" t="str">
        <f t="shared" ca="1" si="39"/>
        <v>Alexandra Uribe Alzate</v>
      </c>
      <c r="BB197" s="245" t="str">
        <f ca="1">IF(AT197=BD197,BB197,BB197&amp;" → "&amp;TEXT(BC197,"dd/mm/aaaa")&amp;".- "&amp;AT197)</f>
        <v xml:space="preserve">0 → 20/02/2026.- Auto de inicio </v>
      </c>
      <c r="BC197" s="247">
        <f t="shared" ca="1" si="40"/>
        <v>46183.384917939817</v>
      </c>
      <c r="BD197" s="246" t="str">
        <f t="shared" ca="1" si="41"/>
        <v xml:space="preserve">Auto de inicio </v>
      </c>
    </row>
    <row r="198" spans="1:56" s="123" customFormat="1" ht="22.5" customHeight="1">
      <c r="A198" s="82" t="s">
        <v>15107</v>
      </c>
      <c r="B198" s="99">
        <v>13084</v>
      </c>
      <c r="C198" s="124" t="s">
        <v>15108</v>
      </c>
      <c r="D198" s="82"/>
      <c r="E198" s="82"/>
      <c r="F198" s="82"/>
      <c r="G198" s="82"/>
      <c r="H198" s="82"/>
      <c r="I198" s="82"/>
      <c r="J198" s="82"/>
      <c r="K198" s="82"/>
      <c r="L198" s="82"/>
      <c r="M198" s="82"/>
      <c r="N198" s="76" t="str">
        <f>CONCATENATE(D198," ",E198," ",F198," ",G198," ",H198," ",I198," ",J198," ",K198," ",L198," ",M198)</f>
        <v xml:space="preserve">         </v>
      </c>
      <c r="O198" s="82"/>
      <c r="P198" s="82">
        <v>3103983554</v>
      </c>
      <c r="Q198" s="82"/>
      <c r="R198" s="94" t="s">
        <v>15109</v>
      </c>
      <c r="S198" s="126"/>
      <c r="T198" s="127"/>
      <c r="U198" s="127"/>
      <c r="V198" s="127"/>
      <c r="W198" s="127"/>
      <c r="X198" s="127"/>
      <c r="Y198" s="127"/>
      <c r="Z198" s="127"/>
      <c r="AA198" s="127"/>
      <c r="AB198" s="127" t="s">
        <v>15110</v>
      </c>
      <c r="AC198" s="76" t="str">
        <f t="shared" si="42"/>
        <v xml:space="preserve">        casa 45</v>
      </c>
      <c r="AD198" s="94"/>
      <c r="AE198" s="82"/>
      <c r="AF198" s="82"/>
      <c r="AG198" s="82"/>
      <c r="AH198" s="82" t="s">
        <v>3591</v>
      </c>
      <c r="AI198" s="82" t="s">
        <v>14434</v>
      </c>
      <c r="AJ198" s="82" t="s">
        <v>91</v>
      </c>
      <c r="AK198" s="201">
        <f>VLOOKUP(AJ198,Hoja5!$H$1:$I$46,2,FALSE)</f>
        <v>12</v>
      </c>
      <c r="AL198" s="92">
        <v>46080</v>
      </c>
      <c r="AM198" s="92"/>
      <c r="AN198" s="101">
        <f t="shared" si="34"/>
        <v>-46080</v>
      </c>
      <c r="AO198" s="100"/>
      <c r="AP198" s="101"/>
      <c r="AQ198" s="101" t="s">
        <v>14437</v>
      </c>
      <c r="AR198" s="227"/>
      <c r="AS198" s="119" t="s">
        <v>14437</v>
      </c>
      <c r="AT198" s="124" t="s">
        <v>1735</v>
      </c>
      <c r="AU198" s="101" t="s">
        <v>14437</v>
      </c>
      <c r="AV198" s="82"/>
      <c r="AW198" s="102" t="str">
        <f ca="1">IF(OR(AND(TODAY()-AL198&lt;10,AV198="PQRS"),AND(TODAY()-AO198&lt;90,AV198="Persuasivo")),1,IF(AND(10&lt;=TODAY()-AL198,TODAY()-AL198&lt;15,AV198="PQRS"),2,IF(OR(AND(15&lt;=TODAY()-AL198,AV198="PQRS"),AND(90&lt;=TODAY()-AO198,AV198="Persuasivo")),3,"")))</f>
        <v/>
      </c>
      <c r="AX198" s="96"/>
      <c r="AY198" s="239" t="str">
        <f ca="1">IF(AU198=BA198,AY198,AY198&amp;" → "&amp;TEXT(AZ198,"dd/mm/aaaa")&amp;".- "&amp;AU198)</f>
        <v>0 → 00/01/1900.- Juan Carlos Sánchez Vargas → 03/03/2026.- Juanita Aristizabal Chavarriaga → 04/03/2026.- Juan  Muñoz Guerra</v>
      </c>
      <c r="AZ198" s="237">
        <f ca="1">IF(AU198=BA198,AZ198,NOW())</f>
        <v>46148.570157175927</v>
      </c>
      <c r="BA198" s="242" t="str">
        <f t="shared" ca="1" si="39"/>
        <v>Juan  Muñoz Guerra</v>
      </c>
      <c r="BB198" s="245" t="str">
        <f ca="1">IF(AT198=BD198,BB198,BB198&amp;" → "&amp;TEXT(BC198,"dd/mm/aaaa")&amp;".- "&amp;AT198)</f>
        <v xml:space="preserve">0 → 20/02/2026.- Auto de inicio </v>
      </c>
      <c r="BC198" s="247">
        <f t="shared" ca="1" si="40"/>
        <v>46183.384917939817</v>
      </c>
      <c r="BD198" s="246" t="str">
        <f t="shared" ca="1" si="41"/>
        <v xml:space="preserve">Auto de inicio </v>
      </c>
    </row>
    <row r="199" spans="1:56" s="121" customFormat="1">
      <c r="A199" s="82" t="s">
        <v>15111</v>
      </c>
      <c r="B199" s="99">
        <v>14845</v>
      </c>
      <c r="C199" s="124" t="s">
        <v>15112</v>
      </c>
      <c r="D199" s="82" t="s">
        <v>80</v>
      </c>
      <c r="E199" s="82">
        <v>37</v>
      </c>
      <c r="F199" s="82" t="s">
        <v>104</v>
      </c>
      <c r="G199" s="82" t="s">
        <v>66</v>
      </c>
      <c r="H199" s="82">
        <v>27</v>
      </c>
      <c r="I199" s="82" t="s">
        <v>315</v>
      </c>
      <c r="J199" s="82"/>
      <c r="K199" s="82">
        <v>90</v>
      </c>
      <c r="L199" s="82"/>
      <c r="M199" s="82">
        <v>80</v>
      </c>
      <c r="N199" s="76" t="str">
        <f t="shared" ref="N199:N245" si="43">CONCATENATE(D199," ",E199," ",F199," ",G199," ",H199," ",I199, " ",J199, " ",K199," ",L199," ",M199)</f>
        <v>CL 37 B SUR 27 E  90  80</v>
      </c>
      <c r="O199" s="82">
        <v>70546484</v>
      </c>
      <c r="P199" s="82">
        <v>3226209245</v>
      </c>
      <c r="Q199" s="82"/>
      <c r="R199" s="82" t="s">
        <v>15113</v>
      </c>
      <c r="S199" s="82" t="s">
        <v>80</v>
      </c>
      <c r="T199" s="82">
        <v>37</v>
      </c>
      <c r="U199" s="82" t="s">
        <v>104</v>
      </c>
      <c r="V199" s="82" t="s">
        <v>66</v>
      </c>
      <c r="W199" s="82">
        <v>27</v>
      </c>
      <c r="X199" s="82" t="s">
        <v>315</v>
      </c>
      <c r="Y199" s="82"/>
      <c r="Z199" s="82">
        <v>90</v>
      </c>
      <c r="AA199" s="82"/>
      <c r="AB199" s="82">
        <v>80</v>
      </c>
      <c r="AC199" s="76" t="str">
        <f t="shared" ref="AC199" si="44">CONCATENATE(S199," ",T199," ",U199," ",V199," ",W199," ",X199, " ",Y199, " ",Z199," ",AA199," ",AB199)</f>
        <v>CL 37 B SUR 27 E  90  80</v>
      </c>
      <c r="AD199" s="76"/>
      <c r="AE199" s="82"/>
      <c r="AF199" s="82"/>
      <c r="AG199" s="82"/>
      <c r="AH199" s="82" t="s">
        <v>94</v>
      </c>
      <c r="AI199" s="82" t="s">
        <v>14487</v>
      </c>
      <c r="AJ199" s="96" t="s">
        <v>166</v>
      </c>
      <c r="AK199" s="201">
        <f>VLOOKUP(AJ199,Hoja5!$H$1:$I$46,2,FALSE)</f>
        <v>5</v>
      </c>
      <c r="AL199" s="92">
        <v>46085</v>
      </c>
      <c r="AM199" s="92">
        <v>46090</v>
      </c>
      <c r="AN199" s="101">
        <f t="shared" si="34"/>
        <v>5</v>
      </c>
      <c r="AO199" s="100">
        <v>46090</v>
      </c>
      <c r="AP199" s="101" t="s">
        <v>202</v>
      </c>
      <c r="AQ199" s="101" t="s">
        <v>14450</v>
      </c>
      <c r="AR199" s="227"/>
      <c r="AS199" s="119"/>
      <c r="AT199" s="124" t="s">
        <v>14496</v>
      </c>
      <c r="AU199" s="101" t="s">
        <v>14482</v>
      </c>
      <c r="AV199" s="82"/>
      <c r="AW199" s="102" t="str">
        <f ca="1">IF(OR(AND(TODAY()-AL199&lt;10,AV199="PQRS"),AND(TODAY()-AO199&lt;90,AV199="Persuasivo")),1,IF(AND(10&lt;=TODAY()-AL199,TODAY()-AL199&lt;15,AV199="PQRS"),2,IF(OR(AND(15&lt;=TODAY()-AL199,AV199="PQRS"),AND(90&lt;=TODAY()-AO199,AV199="Persuasivo")),3,"")))</f>
        <v/>
      </c>
      <c r="AX199" s="96"/>
      <c r="AY199" s="239" t="str">
        <f ca="1">IF(AU199=BA199,AY199,AY199&amp;" → "&amp;TEXT(AZ199,"dd/mm/aaaa")&amp;".- "&amp;AU199)</f>
        <v>0 → 00/01/1900.- Olver Puerta Garcia → 06/03/2026.- Juan Carlos Sánchez Vargas → 11/03/2026.- Jenifer Zapata Castro</v>
      </c>
      <c r="AZ199" s="237">
        <f ca="1">IF(AU199=BA199,AZ199,NOW())</f>
        <v>46135.61063333333</v>
      </c>
      <c r="BA199" s="242" t="str">
        <f t="shared" ca="1" si="39"/>
        <v>Jenifer Zapata Castro</v>
      </c>
      <c r="BB199" s="245" t="str">
        <f ca="1">IF(AT199=BD199,BB199,BB199&amp;" → "&amp;TEXT(BC199,"dd/mm/aaaa")&amp;".- "&amp;AT199)</f>
        <v>0 → 20/02/2026.- Visitas patrulleros → 11/03/2026.- Auto de archivo → 23/04/2026.- Archivado</v>
      </c>
      <c r="BC199" s="247">
        <f t="shared" ca="1" si="40"/>
        <v>46183.384917939817</v>
      </c>
      <c r="BD199" s="246" t="str">
        <f t="shared" ca="1" si="41"/>
        <v>Archivado</v>
      </c>
    </row>
    <row r="200" spans="1:56" s="121" customFormat="1">
      <c r="A200" s="82" t="s">
        <v>15114</v>
      </c>
      <c r="B200" s="99">
        <v>13343</v>
      </c>
      <c r="C200" s="105" t="s">
        <v>15115</v>
      </c>
      <c r="D200" s="82" t="s">
        <v>63</v>
      </c>
      <c r="E200" s="82">
        <v>30</v>
      </c>
      <c r="F200" s="82"/>
      <c r="G200" s="82"/>
      <c r="H200" s="82">
        <v>40</v>
      </c>
      <c r="I200" s="82" t="s">
        <v>72</v>
      </c>
      <c r="J200" s="82"/>
      <c r="K200" s="82">
        <v>64</v>
      </c>
      <c r="L200" s="82"/>
      <c r="M200" s="82"/>
      <c r="N200" s="76" t="str">
        <f t="shared" si="43"/>
        <v xml:space="preserve">KR 30   40 F  64  </v>
      </c>
      <c r="O200" s="82">
        <v>32531544</v>
      </c>
      <c r="P200" s="94">
        <v>35963159</v>
      </c>
      <c r="Q200" s="94"/>
      <c r="R200" s="82" t="s">
        <v>15116</v>
      </c>
      <c r="S200" s="126" t="s">
        <v>63</v>
      </c>
      <c r="T200" s="127">
        <v>30</v>
      </c>
      <c r="U200" s="127"/>
      <c r="V200" s="127"/>
      <c r="W200" s="127">
        <v>40</v>
      </c>
      <c r="X200" s="127" t="s">
        <v>65</v>
      </c>
      <c r="Y200" s="127" t="s">
        <v>66</v>
      </c>
      <c r="Z200" s="127">
        <v>30</v>
      </c>
      <c r="AA200" s="127"/>
      <c r="AB200" s="127"/>
      <c r="AC200" s="76" t="str">
        <f t="shared" si="42"/>
        <v xml:space="preserve">KR 30  40 G SUR 30  </v>
      </c>
      <c r="AD200" s="76"/>
      <c r="AE200" s="82"/>
      <c r="AF200" s="82"/>
      <c r="AG200" s="82"/>
      <c r="AH200" s="82" t="s">
        <v>101</v>
      </c>
      <c r="AI200" s="82" t="s">
        <v>14460</v>
      </c>
      <c r="AJ200" s="96" t="s">
        <v>67</v>
      </c>
      <c r="AK200" s="201">
        <f>VLOOKUP(AJ200,Hoja5!$H$1:$I$46,2,FALSE)</f>
        <v>7</v>
      </c>
      <c r="AL200" s="92">
        <v>46080</v>
      </c>
      <c r="AM200" s="92">
        <v>46091</v>
      </c>
      <c r="AN200" s="101">
        <f t="shared" si="34"/>
        <v>11</v>
      </c>
      <c r="AO200" s="100">
        <v>46091</v>
      </c>
      <c r="AP200" s="101" t="s">
        <v>15</v>
      </c>
      <c r="AQ200" s="101" t="s">
        <v>14463</v>
      </c>
      <c r="AR200" s="227"/>
      <c r="AS200" s="119"/>
      <c r="AT200" s="124" t="s">
        <v>14496</v>
      </c>
      <c r="AU200" s="276" t="s">
        <v>14482</v>
      </c>
      <c r="AV200" s="82"/>
      <c r="AW200" s="102" t="str">
        <f ca="1">IF(OR(AND(TODAY()-AL200&lt;10,AV200="PQRS"),AND(TODAY()-AO200&lt;90,AV200="Persuasivo")),1,IF(AND(10&lt;=TODAY()-AL200,TODAY()-AL200&lt;15,AV200="PQRS"),2,IF(OR(AND(15&lt;=TODAY()-AL200,AV200="PQRS"),AND(90&lt;=TODAY()-AO200,AV200="Persuasivo")),3,"")))</f>
        <v/>
      </c>
      <c r="AX200" s="96"/>
      <c r="AY200" s="239" t="str">
        <f ca="1">IF(AU200=BA200,AY200,AY200&amp;" → "&amp;TEXT(AZ200,"dd/mm/aaaa")&amp;".- "&amp;AU200)</f>
        <v>0 → 00/01/1900.- Juan Carlos Sánchez Vargas → 16/03/2026.- Jenifer Zapata Castro</v>
      </c>
      <c r="AZ200" s="237">
        <f ca="1">IF(AU200=BA200,AZ200,NOW())</f>
        <v>46132.476798611111</v>
      </c>
      <c r="BA200" s="242" t="str">
        <f t="shared" ca="1" si="39"/>
        <v>Jenifer Zapata Castro</v>
      </c>
      <c r="BB200" s="245" t="str">
        <f ca="1">IF(AT200=BD200,BB200,BB200&amp;" → "&amp;TEXT(BC200,"dd/mm/aaaa")&amp;".- "&amp;AT200)</f>
        <v>0 → 20/02/2026.- Visitas patrulleros → 16/03/2026.- Auto de archivo → 24/03/2026.- Archivado</v>
      </c>
      <c r="BC200" s="247">
        <f t="shared" ca="1" si="40"/>
        <v>46183.384917939817</v>
      </c>
      <c r="BD200" s="246" t="str">
        <f t="shared" ca="1" si="41"/>
        <v>Archivado</v>
      </c>
    </row>
    <row r="201" spans="1:56">
      <c r="A201" s="82" t="s">
        <v>15117</v>
      </c>
      <c r="B201" s="99">
        <v>13304</v>
      </c>
      <c r="C201" s="124" t="s">
        <v>15118</v>
      </c>
      <c r="D201" s="82" t="s">
        <v>80</v>
      </c>
      <c r="E201" s="82">
        <v>40</v>
      </c>
      <c r="F201" s="82"/>
      <c r="G201" s="82" t="s">
        <v>66</v>
      </c>
      <c r="H201" s="82">
        <v>5</v>
      </c>
      <c r="I201" s="82"/>
      <c r="J201" s="82"/>
      <c r="K201" s="82"/>
      <c r="L201" s="82"/>
      <c r="M201" s="82"/>
      <c r="N201" s="76" t="str">
        <f t="shared" si="43"/>
        <v xml:space="preserve">CL 40  SUR 5     </v>
      </c>
      <c r="O201" s="82">
        <v>1037626079</v>
      </c>
      <c r="P201" s="82">
        <v>3007591630</v>
      </c>
      <c r="Q201" s="82"/>
      <c r="R201" s="82" t="s">
        <v>82</v>
      </c>
      <c r="S201" s="126"/>
      <c r="T201" s="127"/>
      <c r="U201" s="127"/>
      <c r="V201" s="127"/>
      <c r="W201" s="127"/>
      <c r="X201" s="127"/>
      <c r="Y201" s="127"/>
      <c r="Z201" s="127"/>
      <c r="AA201" s="127"/>
      <c r="AB201" s="127"/>
      <c r="AC201" s="76" t="str">
        <f t="shared" si="42"/>
        <v xml:space="preserve">        </v>
      </c>
      <c r="AD201" s="76"/>
      <c r="AE201" s="82"/>
      <c r="AF201" s="82"/>
      <c r="AG201" s="82"/>
      <c r="AH201" s="82" t="s">
        <v>3591</v>
      </c>
      <c r="AI201" s="82" t="s">
        <v>14429</v>
      </c>
      <c r="AJ201" s="96" t="s">
        <v>191</v>
      </c>
      <c r="AK201" s="201">
        <f>VLOOKUP(AJ201,Hoja5!$H$1:$I$46,2,FALSE)</f>
        <v>11</v>
      </c>
      <c r="AL201" s="92">
        <v>46080</v>
      </c>
      <c r="AM201" s="92">
        <v>46126</v>
      </c>
      <c r="AN201" s="101">
        <f t="shared" si="34"/>
        <v>46</v>
      </c>
      <c r="AO201" s="100"/>
      <c r="AP201" s="124" t="s">
        <v>15</v>
      </c>
      <c r="AQ201" s="101" t="s">
        <v>14463</v>
      </c>
      <c r="AR201" s="227"/>
      <c r="AS201" s="119"/>
      <c r="AT201" s="124" t="s">
        <v>14496</v>
      </c>
      <c r="AU201" s="101" t="s">
        <v>14463</v>
      </c>
      <c r="AV201" s="82"/>
      <c r="AW201" s="102" t="str">
        <f ca="1">IF(OR(AND(TODAY()-AL201&lt;10,AV201="PQRS"),AND(TODAY()-AO201&lt;90,AV201="Persuasivo")),1,IF(AND(10&lt;=TODAY()-AL201,TODAY()-AL201&lt;15,AV201="PQRS"),2,IF(OR(AND(15&lt;=TODAY()-AL201,AV201="PQRS"),AND(90&lt;=TODAY()-AO201,AV201="Persuasivo")),3,"")))</f>
        <v/>
      </c>
      <c r="AX201" s="96"/>
      <c r="AY201" s="239" t="str">
        <f ca="1">IF(AU201=BA201,AY201,AY201&amp;" → "&amp;TEXT(AZ201,"dd/mm/aaaa")&amp;".- "&amp;AU201)</f>
        <v>0 → 00/01/1900.- Julian Guzman Agudelo → 24/03/2026.- Sebastian Rodas Lopez → 07/04/2026.- Jenifer Zapata Castro → 23/04/2026.- Juan Carlos Sánchez Vargas</v>
      </c>
      <c r="AZ201" s="237">
        <f ca="1">IF(AU201=BA201,AZ201,NOW())</f>
        <v>46164.434653587959</v>
      </c>
      <c r="BA201" s="242" t="str">
        <f t="shared" ca="1" si="39"/>
        <v>Juan Carlos Sánchez Vargas</v>
      </c>
      <c r="BB201" s="245" t="str">
        <f ca="1">IF(AT201=BD201,BB201,BB201&amp;" → "&amp;TEXT(BC201,"dd/mm/aaaa")&amp;".- "&amp;AT201)</f>
        <v>0 → 20/02/2026.- Visitas patrulleros → 23/04/2026.- Archivado → 22/05/2026.- Auto de archivo → 27/05/2026.- Archivado</v>
      </c>
      <c r="BC201" s="247">
        <f t="shared" ca="1" si="40"/>
        <v>46183.384917939817</v>
      </c>
      <c r="BD201" s="246" t="str">
        <f t="shared" ca="1" si="41"/>
        <v>Archivado</v>
      </c>
    </row>
    <row r="202" spans="1:56" ht="22.5" customHeight="1">
      <c r="A202" s="82" t="s">
        <v>15119</v>
      </c>
      <c r="B202" s="99">
        <v>13388</v>
      </c>
      <c r="C202" s="124" t="s">
        <v>231</v>
      </c>
      <c r="D202" s="82"/>
      <c r="E202" s="82"/>
      <c r="F202" s="82"/>
      <c r="G202" s="82"/>
      <c r="H202" s="82"/>
      <c r="I202" s="82"/>
      <c r="J202" s="82"/>
      <c r="K202" s="82"/>
      <c r="L202" s="82"/>
      <c r="M202" s="82"/>
      <c r="N202" s="76" t="str">
        <f t="shared" si="43"/>
        <v xml:space="preserve">         </v>
      </c>
      <c r="O202" s="82"/>
      <c r="P202" s="82"/>
      <c r="Q202" s="82"/>
      <c r="R202" s="82" t="s">
        <v>15120</v>
      </c>
      <c r="S202" s="82" t="s">
        <v>63</v>
      </c>
      <c r="T202" s="94">
        <v>37</v>
      </c>
      <c r="U202" s="82"/>
      <c r="V202" s="82"/>
      <c r="W202" s="82">
        <v>39</v>
      </c>
      <c r="X202" s="82" t="s">
        <v>104</v>
      </c>
      <c r="Y202" s="82" t="s">
        <v>66</v>
      </c>
      <c r="Z202" s="94">
        <v>37</v>
      </c>
      <c r="AA202" s="82"/>
      <c r="AB202" s="82"/>
      <c r="AC202" s="76" t="str">
        <f t="shared" si="42"/>
        <v xml:space="preserve">KR 37  39 B SUR 37  </v>
      </c>
      <c r="AD202" s="82"/>
      <c r="AE202" s="82"/>
      <c r="AF202" s="82"/>
      <c r="AG202" s="82"/>
      <c r="AH202" s="82" t="s">
        <v>94</v>
      </c>
      <c r="AI202" s="82" t="s">
        <v>14483</v>
      </c>
      <c r="AJ202" s="96" t="s">
        <v>211</v>
      </c>
      <c r="AK202" s="201">
        <f>VLOOKUP(AJ202,Hoja5!$H$1:$I$46,2,FALSE)</f>
        <v>9</v>
      </c>
      <c r="AL202" s="92">
        <v>46080</v>
      </c>
      <c r="AM202" s="92">
        <v>46081</v>
      </c>
      <c r="AN202" s="101">
        <f t="shared" si="34"/>
        <v>1</v>
      </c>
      <c r="AO202" s="100">
        <v>46081</v>
      </c>
      <c r="AP202" s="101" t="s">
        <v>15</v>
      </c>
      <c r="AQ202" s="101" t="s">
        <v>14463</v>
      </c>
      <c r="AR202" s="227"/>
      <c r="AS202" s="119"/>
      <c r="AT202" s="124" t="s">
        <v>14496</v>
      </c>
      <c r="AU202" s="276" t="s">
        <v>14482</v>
      </c>
      <c r="AV202" s="82"/>
      <c r="AW202" s="102" t="str">
        <f ca="1">IF(OR(AND(TODAY()-AL202&lt;10,AV202="PQRS"),AND(TODAY()-AO202&lt;90,AV202="Persuasivo")),1,IF(AND(10&lt;=TODAY()-AL202,TODAY()-AL202&lt;15,AV202="PQRS"),2,IF(OR(AND(15&lt;=TODAY()-AL202,AV202="PQRS"),AND(90&lt;=TODAY()-AO202,AV202="Persuasivo")),3,"")))</f>
        <v/>
      </c>
      <c r="AX202" s="96"/>
      <c r="AY202" s="239" t="str">
        <f ca="1">IF(AU202=BA202,AY202,AY202&amp;" → "&amp;TEXT(AZ202,"dd/mm/aaaa")&amp;".- "&amp;AU202)</f>
        <v>0 → 00/01/1900.- Juan Carlos Sánchez Vargas → 10/03/2026.- Jenifer Zapata Castro</v>
      </c>
      <c r="AZ202" s="237">
        <f ca="1">IF(AU202=BA202,AZ202,NOW())</f>
        <v>46132.476798611111</v>
      </c>
      <c r="BA202" s="242" t="str">
        <f t="shared" ca="1" si="39"/>
        <v>Jenifer Zapata Castro</v>
      </c>
      <c r="BB202" s="245" t="str">
        <f ca="1">IF(AT202=BD202,BB202,BB202&amp;" → "&amp;TEXT(BC202,"dd/mm/aaaa")&amp;".- "&amp;AT202)</f>
        <v>0 → 20/02/2026.- Visitas patrulleros → 10/03/2026.- Auto de archivo → 24/03/2026.- Archivado</v>
      </c>
      <c r="BC202" s="247">
        <f t="shared" ca="1" si="40"/>
        <v>46183.384917939817</v>
      </c>
      <c r="BD202" s="246" t="str">
        <f t="shared" ca="1" si="41"/>
        <v>Archivado</v>
      </c>
    </row>
    <row r="203" spans="1:56">
      <c r="A203" s="82" t="s">
        <v>15121</v>
      </c>
      <c r="B203" s="99">
        <v>12963</v>
      </c>
      <c r="C203" s="124" t="s">
        <v>15122</v>
      </c>
      <c r="D203" s="82" t="s">
        <v>80</v>
      </c>
      <c r="E203" s="82">
        <v>48</v>
      </c>
      <c r="F203" s="82"/>
      <c r="G203" s="82" t="s">
        <v>66</v>
      </c>
      <c r="H203" s="82">
        <v>39</v>
      </c>
      <c r="I203" s="82" t="s">
        <v>104</v>
      </c>
      <c r="J203" s="82"/>
      <c r="K203" s="82">
        <v>4</v>
      </c>
      <c r="L203" s="82"/>
      <c r="M203" s="82"/>
      <c r="N203" s="76" t="str">
        <f t="shared" si="43"/>
        <v xml:space="preserve">CL 48  SUR 39 B  4  </v>
      </c>
      <c r="O203" s="82">
        <v>1037578550</v>
      </c>
      <c r="P203" s="82">
        <v>3023760574</v>
      </c>
      <c r="Q203" s="82"/>
      <c r="R203" s="82" t="s">
        <v>82</v>
      </c>
      <c r="S203" s="82"/>
      <c r="T203" s="82"/>
      <c r="U203" s="82"/>
      <c r="V203" s="82"/>
      <c r="W203" s="82"/>
      <c r="X203" s="82"/>
      <c r="Y203" s="82"/>
      <c r="Z203" s="82"/>
      <c r="AA203" s="82"/>
      <c r="AB203" s="82"/>
      <c r="AC203" s="76" t="str">
        <f t="shared" si="42"/>
        <v xml:space="preserve">        </v>
      </c>
      <c r="AD203" s="82"/>
      <c r="AE203" s="82"/>
      <c r="AF203" s="82"/>
      <c r="AG203" s="82"/>
      <c r="AH203" s="82" t="s">
        <v>125</v>
      </c>
      <c r="AI203" s="82" t="s">
        <v>14464</v>
      </c>
      <c r="AJ203" s="96" t="s">
        <v>3626</v>
      </c>
      <c r="AK203" s="201">
        <f>VLOOKUP(AJ203,Hoja5!$H$1:$I$46,2,FALSE)</f>
        <v>7</v>
      </c>
      <c r="AL203" s="92">
        <v>46107</v>
      </c>
      <c r="AM203" s="92"/>
      <c r="AN203" s="101">
        <f t="shared" si="34"/>
        <v>-46107</v>
      </c>
      <c r="AO203" s="100"/>
      <c r="AP203" s="214"/>
      <c r="AQ203" s="101"/>
      <c r="AR203" s="227"/>
      <c r="AS203" s="119"/>
      <c r="AT203" s="124" t="s">
        <v>6014</v>
      </c>
      <c r="AU203" s="101" t="s">
        <v>14477</v>
      </c>
      <c r="AV203" s="82"/>
      <c r="AW203" s="102" t="str">
        <f ca="1">IF(OR(AND(TODAY()-AL203&lt;10,AV203="PQRS"),AND(TODAY()-AO203&lt;90,AV203="Persuasivo")),1,IF(AND(10&lt;=TODAY()-AL203,TODAY()-AL203&lt;15,AV203="PQRS"),2,IF(OR(AND(15&lt;=TODAY()-AL203,AV203="PQRS"),AND(90&lt;=TODAY()-AO203,AV203="Persuasivo")),3,"")))</f>
        <v/>
      </c>
      <c r="AX203" s="96"/>
      <c r="AY203" s="239" t="str">
        <f ca="1">IF(AU203=BA203,AY203,AY203&amp;" → "&amp;TEXT(AZ203,"dd/mm/aaaa")&amp;".- "&amp;AU203)</f>
        <v>0 → 00/01/1900.- Julian Guzman Agudelo → 24/03/2026.- Daniela Palacio Londoño</v>
      </c>
      <c r="AZ203" s="237">
        <f ca="1">IF(AU203=BA203,AZ203,NOW())</f>
        <v>46155.670376273149</v>
      </c>
      <c r="BA203" s="242" t="str">
        <f t="shared" ca="1" si="39"/>
        <v>Daniela Palacio Londoño</v>
      </c>
      <c r="BB203" s="245" t="str">
        <f ca="1">IF(AT203=BD203,BB203,BB203&amp;" → "&amp;TEXT(BC203,"dd/mm/aaaa")&amp;".- "&amp;AT203)</f>
        <v>0 → 20/02/2026.- Visitas patrulleros → 13/05/2026.- Respuesta DP u Oficio</v>
      </c>
      <c r="BC203" s="247">
        <f t="shared" ca="1" si="40"/>
        <v>46183.384917939817</v>
      </c>
      <c r="BD203" s="246" t="str">
        <f t="shared" ca="1" si="41"/>
        <v>Respuesta DP u Oficio</v>
      </c>
    </row>
    <row r="204" spans="1:56">
      <c r="A204" s="82" t="s">
        <v>15123</v>
      </c>
      <c r="B204" s="99" t="s">
        <v>15124</v>
      </c>
      <c r="C204" s="124" t="s">
        <v>15125</v>
      </c>
      <c r="D204" s="82" t="s">
        <v>80</v>
      </c>
      <c r="E204" s="82">
        <v>44</v>
      </c>
      <c r="F204" s="82"/>
      <c r="G204" s="82" t="s">
        <v>66</v>
      </c>
      <c r="H204" s="82">
        <v>39</v>
      </c>
      <c r="I204" s="82"/>
      <c r="J204" s="82"/>
      <c r="K204" s="82">
        <v>10</v>
      </c>
      <c r="L204" s="82"/>
      <c r="M204" s="82"/>
      <c r="N204" s="76" t="str">
        <f t="shared" si="43"/>
        <v xml:space="preserve">CL 44  SUR 39   10  </v>
      </c>
      <c r="O204" s="82"/>
      <c r="P204" s="82">
        <v>3103751305</v>
      </c>
      <c r="Q204" s="82"/>
      <c r="R204" s="82" t="s">
        <v>82</v>
      </c>
      <c r="S204" s="126"/>
      <c r="T204" s="127"/>
      <c r="U204" s="127"/>
      <c r="V204" s="127"/>
      <c r="W204" s="127"/>
      <c r="X204" s="127"/>
      <c r="Y204" s="82"/>
      <c r="Z204" s="127"/>
      <c r="AA204" s="127"/>
      <c r="AB204" s="127"/>
      <c r="AC204" s="76" t="str">
        <f t="shared" si="42"/>
        <v xml:space="preserve">        </v>
      </c>
      <c r="AD204" s="82"/>
      <c r="AE204" s="82"/>
      <c r="AF204" s="82"/>
      <c r="AG204" s="82"/>
      <c r="AH204" s="82" t="s">
        <v>94</v>
      </c>
      <c r="AI204" s="82" t="s">
        <v>14448</v>
      </c>
      <c r="AJ204" s="96" t="s">
        <v>67</v>
      </c>
      <c r="AK204" s="201">
        <f>VLOOKUP(AJ204,Hoja5!$H$1:$I$46,2,FALSE)</f>
        <v>7</v>
      </c>
      <c r="AL204" s="92">
        <v>46079</v>
      </c>
      <c r="AM204" s="92">
        <v>46079</v>
      </c>
      <c r="AN204" s="101">
        <f t="shared" si="34"/>
        <v>0</v>
      </c>
      <c r="AO204" s="100">
        <v>46105</v>
      </c>
      <c r="AP204" s="101" t="s">
        <v>14445</v>
      </c>
      <c r="AQ204" s="101" t="s">
        <v>14440</v>
      </c>
      <c r="AR204" s="227"/>
      <c r="AS204" s="119"/>
      <c r="AT204" s="124" t="s">
        <v>15</v>
      </c>
      <c r="AU204" s="101" t="s">
        <v>14463</v>
      </c>
      <c r="AV204" s="82"/>
      <c r="AW204" s="102" t="str">
        <f ca="1">IF(OR(AND(TODAY()-AL204&lt;10,AV204="PQRS"),AND(TODAY()-AO204&lt;90,AV204="Persuasivo")),1,IF(AND(10&lt;=TODAY()-AL204,TODAY()-AL204&lt;15,AV204="PQRS"),2,IF(OR(AND(15&lt;=TODAY()-AL204,AV204="PQRS"),AND(90&lt;=TODAY()-AO204,AV204="Persuasivo")),3,"")))</f>
        <v/>
      </c>
      <c r="AX204" s="96" t="s">
        <v>15126</v>
      </c>
      <c r="AY204" s="239" t="str">
        <f ca="1">IF(AU204=BA204,AY204,AY204&amp;" → "&amp;TEXT(AZ204,"dd/mm/aaaa")&amp;".- "&amp;AU204)</f>
        <v>0 → 00/01/1900.- Julian Guzman Agudelo → 24/03/2026.- Juan Carlos Sánchez Vargas</v>
      </c>
      <c r="AZ204" s="237">
        <f ca="1">IF(AU204=BA204,AZ204,NOW())</f>
        <v>46155.677836805553</v>
      </c>
      <c r="BA204" s="242" t="str">
        <f t="shared" ca="1" si="39"/>
        <v>Juan Carlos Sánchez Vargas</v>
      </c>
      <c r="BB204" s="245" t="str">
        <f ca="1">IF(AT204=BD204,BB204,BB204&amp;" → "&amp;TEXT(BC204,"dd/mm/aaaa")&amp;".- "&amp;AT204)</f>
        <v>0 → 20/02/2026.- Visitas patrulleros → 13/05/2026.- Auto de archivo</v>
      </c>
      <c r="BC204" s="247">
        <f t="shared" ca="1" si="40"/>
        <v>46183.384917939817</v>
      </c>
      <c r="BD204" s="246" t="str">
        <f t="shared" ca="1" si="41"/>
        <v>Auto de archivo</v>
      </c>
    </row>
    <row r="205" spans="1:56">
      <c r="A205" s="82" t="s">
        <v>15127</v>
      </c>
      <c r="B205" s="99">
        <v>14458</v>
      </c>
      <c r="C205" s="124" t="s">
        <v>273</v>
      </c>
      <c r="D205" s="82"/>
      <c r="E205" s="82"/>
      <c r="F205" s="82"/>
      <c r="G205" s="82"/>
      <c r="H205" s="82"/>
      <c r="I205" s="82"/>
      <c r="J205" s="82"/>
      <c r="K205" s="82"/>
      <c r="L205" s="82"/>
      <c r="M205" s="82"/>
      <c r="N205" s="76" t="str">
        <f t="shared" si="43"/>
        <v xml:space="preserve">         </v>
      </c>
      <c r="O205" s="82"/>
      <c r="P205" s="82"/>
      <c r="Q205" s="82"/>
      <c r="R205" s="82" t="s">
        <v>15128</v>
      </c>
      <c r="S205" s="126" t="s">
        <v>63</v>
      </c>
      <c r="T205" s="127">
        <v>31</v>
      </c>
      <c r="U205" s="127"/>
      <c r="V205" s="127"/>
      <c r="W205" s="82">
        <v>40</v>
      </c>
      <c r="X205" s="82" t="s">
        <v>72</v>
      </c>
      <c r="Y205" s="82" t="s">
        <v>66</v>
      </c>
      <c r="Z205" s="82"/>
      <c r="AA205" s="82"/>
      <c r="AB205" s="169"/>
      <c r="AC205" s="76" t="str">
        <f t="shared" si="42"/>
        <v xml:space="preserve">KR 31  40 F SUR   </v>
      </c>
      <c r="AD205" s="82"/>
      <c r="AE205" s="82"/>
      <c r="AF205" s="82"/>
      <c r="AG205" s="76"/>
      <c r="AH205" s="82" t="s">
        <v>101</v>
      </c>
      <c r="AI205" s="82" t="s">
        <v>14460</v>
      </c>
      <c r="AJ205" s="96" t="s">
        <v>67</v>
      </c>
      <c r="AK205" s="201">
        <f>VLOOKUP(AJ205,Hoja5!$H$1:$I$46,2,FALSE)</f>
        <v>7</v>
      </c>
      <c r="AL205" s="92">
        <v>46084</v>
      </c>
      <c r="AM205" s="92">
        <v>46088</v>
      </c>
      <c r="AN205" s="101">
        <f t="shared" si="34"/>
        <v>4</v>
      </c>
      <c r="AO205" s="100">
        <v>46106</v>
      </c>
      <c r="AP205" s="101" t="s">
        <v>15</v>
      </c>
      <c r="AQ205" s="101" t="s">
        <v>14463</v>
      </c>
      <c r="AR205" s="227"/>
      <c r="AS205" s="119"/>
      <c r="AT205" s="124" t="s">
        <v>14496</v>
      </c>
      <c r="AU205" s="276" t="s">
        <v>14482</v>
      </c>
      <c r="AV205" s="82"/>
      <c r="AW205" s="102" t="str">
        <f ca="1">IF(OR(AND(TODAY()-AL205&lt;10,AV205="PQRS"),AND(TODAY()-AO205&lt;90,AV205="Persuasivo")),1,IF(AND(10&lt;=TODAY()-AL205,TODAY()-AL205&lt;15,AV205="PQRS"),2,IF(OR(AND(15&lt;=TODAY()-AL205,AV205="PQRS"),AND(90&lt;=TODAY()-AO205,AV205="Persuasivo")),3,"")))</f>
        <v/>
      </c>
      <c r="AX205" s="96"/>
      <c r="AY205" s="239" t="str">
        <f ca="1">IF(AU205=BA205,AY205,AY205&amp;" → "&amp;TEXT(AZ205,"dd/mm/aaaa")&amp;".- "&amp;AU205)</f>
        <v>0 → 00/01/1900.- Laura Bautista Barroso → 16/03/2026.- Juan Carlos Sánchez Vargas → 10/04/2026.-  → 20/04/2026.- Jenifer Zapata Castro</v>
      </c>
      <c r="AZ205" s="237">
        <f ca="1">IF(AU205=BA205,AZ205,NOW())</f>
        <v>46132.476798611111</v>
      </c>
      <c r="BA205" s="242" t="str">
        <f t="shared" ca="1" si="39"/>
        <v>Jenifer Zapata Castro</v>
      </c>
      <c r="BB205" s="245" t="str">
        <f ca="1">IF(AT205=BD205,BB205,BB205&amp;" → "&amp;TEXT(BC205,"dd/mm/aaaa")&amp;".- "&amp;AT205)</f>
        <v>0 → 20/02/2026.- Visitas patrulleros → 16/03/2026.- Verificación → 10/04/2026.- Auto de archivo → 20/04/2026.- Archivado</v>
      </c>
      <c r="BC205" s="247">
        <f t="shared" ca="1" si="40"/>
        <v>46183.384917939817</v>
      </c>
      <c r="BD205" s="246" t="str">
        <f t="shared" ca="1" si="41"/>
        <v>Archivado</v>
      </c>
    </row>
    <row r="206" spans="1:56">
      <c r="A206" s="82" t="s">
        <v>15129</v>
      </c>
      <c r="B206" s="99">
        <v>13684</v>
      </c>
      <c r="C206" s="124" t="s">
        <v>15130</v>
      </c>
      <c r="D206" s="82" t="s">
        <v>289</v>
      </c>
      <c r="E206" s="94">
        <v>29</v>
      </c>
      <c r="F206" s="82"/>
      <c r="G206" s="82"/>
      <c r="H206" s="94">
        <v>33</v>
      </c>
      <c r="I206" s="82"/>
      <c r="J206" s="82" t="s">
        <v>66</v>
      </c>
      <c r="K206" s="94">
        <v>48</v>
      </c>
      <c r="L206" s="82"/>
      <c r="M206" s="82">
        <v>332</v>
      </c>
      <c r="N206" s="76" t="str">
        <f t="shared" si="43"/>
        <v>DG 29   33  SUR 48  332</v>
      </c>
      <c r="O206" s="82"/>
      <c r="P206" s="94">
        <v>3245171825</v>
      </c>
      <c r="Q206" s="94"/>
      <c r="R206" s="82" t="s">
        <v>82</v>
      </c>
      <c r="S206" s="82" t="s">
        <v>289</v>
      </c>
      <c r="T206" s="94">
        <v>29</v>
      </c>
      <c r="U206" s="82"/>
      <c r="V206" s="82"/>
      <c r="W206" s="94">
        <v>33</v>
      </c>
      <c r="X206" s="82"/>
      <c r="Y206" s="82" t="s">
        <v>66</v>
      </c>
      <c r="Z206" s="94">
        <v>48</v>
      </c>
      <c r="AA206" s="82"/>
      <c r="AB206" s="82">
        <v>332</v>
      </c>
      <c r="AC206" s="76" t="str">
        <f t="shared" ref="AC206" si="45">CONCATENATE(S206," ",T206," ",U206," ",V206," ",W206," ",X206, " ",Y206, " ",Z206," ",AA206," ",AB206)</f>
        <v>DG 29   33  SUR 48  332</v>
      </c>
      <c r="AD206" s="82"/>
      <c r="AE206" s="82"/>
      <c r="AF206" s="82"/>
      <c r="AG206" s="82"/>
      <c r="AH206" s="82" t="s">
        <v>3591</v>
      </c>
      <c r="AI206" s="82" t="s">
        <v>14434</v>
      </c>
      <c r="AJ206" s="96" t="s">
        <v>635</v>
      </c>
      <c r="AK206" s="201">
        <f>VLOOKUP(AJ206,Hoja5!$H$1:$I$46,2,FALSE)</f>
        <v>3</v>
      </c>
      <c r="AL206" s="92">
        <v>46083</v>
      </c>
      <c r="AM206" s="92"/>
      <c r="AN206" s="101">
        <f t="shared" si="34"/>
        <v>-46083</v>
      </c>
      <c r="AO206" s="100"/>
      <c r="AP206" s="101"/>
      <c r="AQ206" s="101" t="s">
        <v>14437</v>
      </c>
      <c r="AR206" s="227"/>
      <c r="AS206" s="119" t="s">
        <v>14437</v>
      </c>
      <c r="AT206" s="124" t="s">
        <v>1735</v>
      </c>
      <c r="AU206" s="101" t="s">
        <v>14437</v>
      </c>
      <c r="AV206" s="82"/>
      <c r="AW206" s="102" t="str">
        <f ca="1">IF(OR(AND(TODAY()-AL206&lt;10,AV206="PQRS"),AND(TODAY()-AO206&lt;90,AV206="Persuasivo")),1,IF(AND(10&lt;=TODAY()-AL206,TODAY()-AL206&lt;15,AV206="PQRS"),2,IF(OR(AND(15&lt;=TODAY()-AL206,AV206="PQRS"),AND(90&lt;=TODAY()-AO206,AV206="Persuasivo")),3,"")))</f>
        <v/>
      </c>
      <c r="AX206" s="96"/>
      <c r="AY206" s="239" t="str">
        <f ca="1">IF(AU206=BA206,AY206,AY206&amp;" → "&amp;TEXT(AZ206,"dd/mm/aaaa")&amp;".- "&amp;AU206)</f>
        <v>0 → 00/01/1900.- Juan  Muñoz Guerra → 05/03/2026.- Juanita Aristizabal Chavarriaga → 28/04/2026.- Juan  Muñoz Guerra</v>
      </c>
      <c r="AZ206" s="237">
        <f ca="1">IF(AU206=BA206,AZ206,NOW())</f>
        <v>46148.570157175927</v>
      </c>
      <c r="BA206" s="242" t="str">
        <f t="shared" ca="1" si="39"/>
        <v>Juan  Muñoz Guerra</v>
      </c>
      <c r="BB206" s="245" t="str">
        <f ca="1">IF(AT206=BD206,BB206,BB206&amp;" → "&amp;TEXT(BC206,"dd/mm/aaaa")&amp;".- "&amp;AT206)</f>
        <v xml:space="preserve">0 → 20/02/2026.- Auto de inicio </v>
      </c>
      <c r="BC206" s="247">
        <f t="shared" ca="1" si="40"/>
        <v>46183.384917939817</v>
      </c>
      <c r="BD206" s="246" t="str">
        <f t="shared" ca="1" si="41"/>
        <v xml:space="preserve">Auto de inicio </v>
      </c>
    </row>
    <row r="207" spans="1:56">
      <c r="A207" s="82" t="s">
        <v>15131</v>
      </c>
      <c r="B207" s="99">
        <v>13680</v>
      </c>
      <c r="C207" s="124" t="s">
        <v>15132</v>
      </c>
      <c r="D207" s="82" t="s">
        <v>80</v>
      </c>
      <c r="E207" s="82">
        <v>46</v>
      </c>
      <c r="F207" s="82" t="s">
        <v>72</v>
      </c>
      <c r="G207" s="82" t="s">
        <v>66</v>
      </c>
      <c r="H207" s="82">
        <v>39</v>
      </c>
      <c r="I207" s="82" t="s">
        <v>104</v>
      </c>
      <c r="J207" s="82"/>
      <c r="K207" s="82">
        <v>52</v>
      </c>
      <c r="L207" s="82"/>
      <c r="M207" s="82"/>
      <c r="N207" s="76" t="str">
        <f t="shared" si="43"/>
        <v xml:space="preserve">CL 46 F SUR 39 B  52  </v>
      </c>
      <c r="O207" s="82">
        <v>3415495</v>
      </c>
      <c r="P207" s="82">
        <v>30134422020</v>
      </c>
      <c r="Q207" s="82"/>
      <c r="R207" s="82" t="s">
        <v>82</v>
      </c>
      <c r="S207" s="126"/>
      <c r="T207" s="127"/>
      <c r="U207" s="127"/>
      <c r="V207" s="127"/>
      <c r="W207" s="82"/>
      <c r="X207" s="82"/>
      <c r="Y207" s="127"/>
      <c r="Z207" s="82"/>
      <c r="AA207" s="127"/>
      <c r="AB207" s="127"/>
      <c r="AC207" s="76" t="str">
        <f t="shared" si="42"/>
        <v xml:space="preserve">        </v>
      </c>
      <c r="AD207" s="82"/>
      <c r="AE207" s="82"/>
      <c r="AF207" s="82"/>
      <c r="AG207" s="82"/>
      <c r="AH207" s="82" t="s">
        <v>3686</v>
      </c>
      <c r="AI207" s="82" t="s">
        <v>14451</v>
      </c>
      <c r="AJ207" s="96" t="s">
        <v>3626</v>
      </c>
      <c r="AK207" s="201">
        <f>VLOOKUP(AJ207,Hoja5!$H$1:$I$46,2,FALSE)</f>
        <v>7</v>
      </c>
      <c r="AL207" s="92">
        <v>46083</v>
      </c>
      <c r="AM207" s="92"/>
      <c r="AN207" s="101">
        <f t="shared" si="34"/>
        <v>-46083</v>
      </c>
      <c r="AO207" s="100"/>
      <c r="AP207" s="82"/>
      <c r="AQ207" s="101"/>
      <c r="AR207" s="227"/>
      <c r="AS207" s="119"/>
      <c r="AT207" s="124" t="s">
        <v>14496</v>
      </c>
      <c r="AU207" s="101" t="s">
        <v>14482</v>
      </c>
      <c r="AV207" s="82"/>
      <c r="AW207" s="102" t="str">
        <f ca="1">IF(OR(AND(TODAY()-AL207&lt;10,AV207="PQRS"),AND(TODAY()-AO207&lt;90,AV207="Persuasivo")),1,IF(AND(10&lt;=TODAY()-AL207,TODAY()-AL207&lt;15,AV207="PQRS"),2,IF(OR(AND(15&lt;=TODAY()-AL207,AV207="PQRS"),AND(90&lt;=TODAY()-AO207,AV207="Persuasivo")),3,"")))</f>
        <v/>
      </c>
      <c r="AX207" s="96"/>
      <c r="AY207" s="239" t="str">
        <f ca="1">IF(AU207=BA207,AY207,AY207&amp;" → "&amp;TEXT(AZ207,"dd/mm/aaaa")&amp;".- "&amp;AU207)</f>
        <v>0 → 00/01/1900.- Julian Guzman Agudelo → 24/03/2026.- Olver Puerta Garcia → 26/03/2026.- Jenifer Zapata Castro</v>
      </c>
      <c r="AZ207" s="237">
        <f ca="1">IF(AU207=BA207,AZ207,NOW())</f>
        <v>46135.61063333333</v>
      </c>
      <c r="BA207" s="242" t="str">
        <f t="shared" ca="1" si="39"/>
        <v>Jenifer Zapata Castro</v>
      </c>
      <c r="BB207" s="245" t="str">
        <f ca="1">IF(AT207=BD207,BB207,BB207&amp;" → "&amp;TEXT(BC207,"dd/mm/aaaa")&amp;".- "&amp;AT207)</f>
        <v>0 → 20/02/2026.- Visitas patrulleros → 23/04/2026.- Archivado</v>
      </c>
      <c r="BC207" s="247">
        <f t="shared" ca="1" si="40"/>
        <v>46183.384917939817</v>
      </c>
      <c r="BD207" s="246" t="str">
        <f t="shared" ca="1" si="41"/>
        <v>Archivado</v>
      </c>
    </row>
    <row r="208" spans="1:56" s="121" customFormat="1">
      <c r="A208" s="82" t="s">
        <v>15133</v>
      </c>
      <c r="B208" s="99">
        <v>9432</v>
      </c>
      <c r="C208" s="124" t="s">
        <v>15134</v>
      </c>
      <c r="D208" s="82" t="s">
        <v>80</v>
      </c>
      <c r="E208" s="82">
        <v>48</v>
      </c>
      <c r="F208" s="82" t="s">
        <v>81</v>
      </c>
      <c r="G208" s="82" t="s">
        <v>66</v>
      </c>
      <c r="H208" s="82">
        <v>39</v>
      </c>
      <c r="I208" s="82" t="s">
        <v>83</v>
      </c>
      <c r="J208" s="82"/>
      <c r="K208" s="82">
        <v>165</v>
      </c>
      <c r="L208" s="82"/>
      <c r="M208" s="82"/>
      <c r="N208" s="76" t="str">
        <f t="shared" si="43"/>
        <v xml:space="preserve">CL 48 C SUR 39 A  165  </v>
      </c>
      <c r="O208" s="82">
        <v>900</v>
      </c>
      <c r="P208" s="82">
        <v>3504213703</v>
      </c>
      <c r="Q208" s="82"/>
      <c r="R208" s="82" t="s">
        <v>82</v>
      </c>
      <c r="S208" s="126"/>
      <c r="T208" s="127"/>
      <c r="U208" s="127"/>
      <c r="V208" s="127"/>
      <c r="W208" s="82"/>
      <c r="X208" s="82"/>
      <c r="Y208" s="127"/>
      <c r="Z208" s="82"/>
      <c r="AA208" s="127"/>
      <c r="AB208" s="127"/>
      <c r="AC208" s="76" t="str">
        <f t="shared" si="42"/>
        <v xml:space="preserve">        </v>
      </c>
      <c r="AD208" s="82"/>
      <c r="AE208" s="82"/>
      <c r="AF208" s="82"/>
      <c r="AG208" s="82"/>
      <c r="AH208" s="82" t="s">
        <v>94</v>
      </c>
      <c r="AI208" s="82" t="s">
        <v>14444</v>
      </c>
      <c r="AJ208" s="96" t="s">
        <v>225</v>
      </c>
      <c r="AK208" s="201">
        <f>VLOOKUP(AJ208,Hoja5!$H$1:$I$46,2,FALSE)</f>
        <v>7</v>
      </c>
      <c r="AL208" s="92">
        <v>46066</v>
      </c>
      <c r="AM208" s="92">
        <v>46072</v>
      </c>
      <c r="AN208" s="101">
        <f t="shared" si="34"/>
        <v>6</v>
      </c>
      <c r="AO208" s="100">
        <v>46072</v>
      </c>
      <c r="AP208" s="82" t="s">
        <v>105</v>
      </c>
      <c r="AQ208" s="101" t="s">
        <v>14480</v>
      </c>
      <c r="AR208" s="227"/>
      <c r="AS208" s="119"/>
      <c r="AT208" s="124" t="s">
        <v>6014</v>
      </c>
      <c r="AU208" s="101" t="s">
        <v>14474</v>
      </c>
      <c r="AV208" s="82"/>
      <c r="AW208" s="102" t="str">
        <f ca="1">IF(OR(AND(TODAY()-AL208&lt;10,AV208="PQRS"),AND(TODAY()-AO208&lt;90,AV208="Persuasivo")),1,IF(AND(10&lt;=TODAY()-AL208,TODAY()-AL208&lt;15,AV208="PQRS"),2,IF(OR(AND(15&lt;=TODAY()-AL208,AV208="PQRS"),AND(90&lt;=TODAY()-AO208,AV208="Persuasivo")),3,"")))</f>
        <v/>
      </c>
      <c r="AX208" s="96"/>
      <c r="AY208" s="239" t="str">
        <f ca="1">IF(AU208=BA208,AY208,AY208&amp;" → "&amp;TEXT(AZ208,"dd/mm/aaaa")&amp;".- "&amp;AU208)</f>
        <v>0 → 00/01/1900.- Juanita Aristizabal Chavarriaga</v>
      </c>
      <c r="AZ208" s="237">
        <f ca="1">IF(AU208=BA208,AZ208,NOW())</f>
        <v>46090.637561921299</v>
      </c>
      <c r="BA208" s="242" t="str">
        <f t="shared" ca="1" si="39"/>
        <v>Juanita Aristizabal Chavarriaga</v>
      </c>
      <c r="BB208" s="245" t="str">
        <f ca="1">IF(AT208=BD208,BB208,BB208&amp;" → "&amp;TEXT(BC208,"dd/mm/aaaa")&amp;".- "&amp;AT208)</f>
        <v>0 → 20/02/2026.- Auto de archivo → 09/03/2026.- Respuesta DP u Oficio</v>
      </c>
      <c r="BC208" s="247">
        <f t="shared" ca="1" si="40"/>
        <v>46183.384917939817</v>
      </c>
      <c r="BD208" s="246" t="str">
        <f t="shared" ca="1" si="41"/>
        <v>Respuesta DP u Oficio</v>
      </c>
    </row>
    <row r="209" spans="1:56" s="121" customFormat="1">
      <c r="A209" s="82" t="s">
        <v>15135</v>
      </c>
      <c r="B209" s="99" t="s">
        <v>15136</v>
      </c>
      <c r="C209" s="124" t="s">
        <v>15137</v>
      </c>
      <c r="D209" s="82" t="s">
        <v>80</v>
      </c>
      <c r="E209" s="82">
        <v>40</v>
      </c>
      <c r="F209" s="82" t="s">
        <v>81</v>
      </c>
      <c r="G209" s="82" t="s">
        <v>66</v>
      </c>
      <c r="H209" s="82">
        <v>43</v>
      </c>
      <c r="I209" s="82"/>
      <c r="J209" s="82"/>
      <c r="K209" s="82">
        <v>8</v>
      </c>
      <c r="L209" s="82"/>
      <c r="M209" s="82"/>
      <c r="N209" s="76" t="str">
        <f t="shared" si="43"/>
        <v xml:space="preserve">CL 40 C SUR 43   8  </v>
      </c>
      <c r="O209" s="82"/>
      <c r="P209" s="82" t="s">
        <v>15138</v>
      </c>
      <c r="Q209" s="174" t="s">
        <v>15139</v>
      </c>
      <c r="R209" s="82" t="s">
        <v>4800</v>
      </c>
      <c r="S209" s="126" t="s">
        <v>63</v>
      </c>
      <c r="T209" s="127">
        <v>43</v>
      </c>
      <c r="U209" s="127"/>
      <c r="V209" s="127"/>
      <c r="W209" s="82">
        <v>38</v>
      </c>
      <c r="X209" s="82"/>
      <c r="Y209" s="127" t="s">
        <v>66</v>
      </c>
      <c r="Z209" s="82">
        <v>35</v>
      </c>
      <c r="AA209" s="127"/>
      <c r="AB209" s="127"/>
      <c r="AC209" s="76" t="str">
        <f t="shared" si="42"/>
        <v xml:space="preserve">KR 43  38  SUR 35  </v>
      </c>
      <c r="AD209" s="82"/>
      <c r="AE209" s="82"/>
      <c r="AF209" s="82"/>
      <c r="AG209" s="82"/>
      <c r="AH209" s="82" t="s">
        <v>3538</v>
      </c>
      <c r="AI209" s="82" t="s">
        <v>14444</v>
      </c>
      <c r="AJ209" s="96" t="s">
        <v>67</v>
      </c>
      <c r="AK209" s="201">
        <f>VLOOKUP(AJ209,Hoja5!$H$1:$I$46,2,FALSE)</f>
        <v>7</v>
      </c>
      <c r="AL209" s="92">
        <v>46078</v>
      </c>
      <c r="AM209" s="92">
        <v>46084</v>
      </c>
      <c r="AN209" s="101">
        <f t="shared" si="34"/>
        <v>6</v>
      </c>
      <c r="AO209" s="100">
        <v>46099</v>
      </c>
      <c r="AP209" s="101" t="s">
        <v>15</v>
      </c>
      <c r="AQ209" s="101" t="s">
        <v>14463</v>
      </c>
      <c r="AR209" s="227"/>
      <c r="AS209" s="119"/>
      <c r="AT209" s="124" t="s">
        <v>14496</v>
      </c>
      <c r="AU209" s="276" t="s">
        <v>14482</v>
      </c>
      <c r="AV209" s="82"/>
      <c r="AW209" s="102" t="str">
        <f ca="1">IF(OR(AND(TODAY()-AL209&lt;10,AV209="PQRS"),AND(TODAY()-AO209&lt;90,AV209="Persuasivo")),1,IF(AND(10&lt;=TODAY()-AL209,TODAY()-AL209&lt;15,AV209="PQRS"),2,IF(OR(AND(15&lt;=TODAY()-AL209,AV209="PQRS"),AND(90&lt;=TODAY()-AO209,AV209="Persuasivo")),3,"")))</f>
        <v/>
      </c>
      <c r="AX209" s="96"/>
      <c r="AY209" s="239" t="str">
        <f ca="1">IF(AU209=BA209,AY209,AY209&amp;" → "&amp;TEXT(AZ209,"dd/mm/aaaa")&amp;".- "&amp;AU209)</f>
        <v>0 → 00/01/1900.- Julian Guzman Agudelo → 09/03/2026.- Juan Carlos Sánchez Vargas → 26/03/2026.-  → 20/04/2026.- Jenifer Zapata Castro</v>
      </c>
      <c r="AZ209" s="237">
        <f ca="1">IF(AU209=BA209,AZ209,NOW())</f>
        <v>46132.476798611111</v>
      </c>
      <c r="BA209" s="242" t="str">
        <f t="shared" ca="1" si="39"/>
        <v>Jenifer Zapata Castro</v>
      </c>
      <c r="BB209" s="245" t="str">
        <f ca="1">IF(AT209=BD209,BB209,BB209&amp;" → "&amp;TEXT(BC209,"dd/mm/aaaa")&amp;".- "&amp;AT209)</f>
        <v>0 → 20/02/2026.- Respuesta DP u Oficio → 26/03/2026.- Auto de archivo → 20/04/2026.- Archivado</v>
      </c>
      <c r="BC209" s="247">
        <f t="shared" ca="1" si="40"/>
        <v>46183.384917939817</v>
      </c>
      <c r="BD209" s="246" t="str">
        <f t="shared" ca="1" si="41"/>
        <v>Archivado</v>
      </c>
    </row>
    <row r="210" spans="1:56" s="121" customFormat="1" ht="18" customHeight="1">
      <c r="A210" s="82" t="s">
        <v>15140</v>
      </c>
      <c r="B210" s="99" t="s">
        <v>15141</v>
      </c>
      <c r="C210" s="124" t="s">
        <v>3050</v>
      </c>
      <c r="D210" s="82"/>
      <c r="E210" s="82"/>
      <c r="F210" s="82"/>
      <c r="G210" s="82"/>
      <c r="H210" s="82"/>
      <c r="I210" s="82"/>
      <c r="J210" s="82"/>
      <c r="K210" s="82"/>
      <c r="L210" s="82"/>
      <c r="M210" s="82"/>
      <c r="N210" s="76" t="str">
        <f t="shared" si="43"/>
        <v xml:space="preserve">         </v>
      </c>
      <c r="O210" s="82"/>
      <c r="P210" s="82"/>
      <c r="Q210" s="82"/>
      <c r="R210" s="82" t="s">
        <v>82</v>
      </c>
      <c r="S210" s="126" t="s">
        <v>63</v>
      </c>
      <c r="T210" s="127">
        <v>19</v>
      </c>
      <c r="U210" s="127"/>
      <c r="V210" s="127"/>
      <c r="W210" s="127">
        <v>36</v>
      </c>
      <c r="X210" s="127" t="s">
        <v>81</v>
      </c>
      <c r="Y210" s="127" t="s">
        <v>66</v>
      </c>
      <c r="Z210" s="127">
        <v>260</v>
      </c>
      <c r="AA210" s="127"/>
      <c r="AB210" s="127"/>
      <c r="AC210" s="76" t="str">
        <f t="shared" si="42"/>
        <v xml:space="preserve">KR 19  36 C SUR 260  </v>
      </c>
      <c r="AD210" s="82"/>
      <c r="AE210" s="82"/>
      <c r="AF210" s="82"/>
      <c r="AG210" s="82"/>
      <c r="AH210" s="82" t="s">
        <v>172</v>
      </c>
      <c r="AI210" s="82" t="s">
        <v>14429</v>
      </c>
      <c r="AJ210" s="96" t="s">
        <v>347</v>
      </c>
      <c r="AK210" s="201">
        <f>VLOOKUP(AJ210,Hoja5!$H$1:$I$46,2,FALSE)</f>
        <v>10</v>
      </c>
      <c r="AL210" s="92">
        <v>46080</v>
      </c>
      <c r="AM210" s="92">
        <v>46073</v>
      </c>
      <c r="AN210" s="101">
        <f t="shared" si="34"/>
        <v>-7</v>
      </c>
      <c r="AO210" s="100">
        <v>46073</v>
      </c>
      <c r="AP210" s="101" t="s">
        <v>6014</v>
      </c>
      <c r="AQ210" s="101" t="s">
        <v>14437</v>
      </c>
      <c r="AR210" s="227"/>
      <c r="AS210" s="119"/>
      <c r="AT210" s="124" t="s">
        <v>14496</v>
      </c>
      <c r="AU210" s="94" t="s">
        <v>14482</v>
      </c>
      <c r="AV210" s="82"/>
      <c r="AW210" s="102" t="str">
        <f ca="1">IF(OR(AND(TODAY()-AL210&lt;10,AV210="PQRS"),AND(TODAY()-AO210&lt;90,AV210="Persuasivo")),1,IF(AND(10&lt;=TODAY()-AL210,TODAY()-AL210&lt;15,AV210="PQRS"),2,IF(OR(AND(15&lt;=TODAY()-AL210,AV210="PQRS"),AND(90&lt;=TODAY()-AO210,AV210="Persuasivo")),3,"")))</f>
        <v/>
      </c>
      <c r="AX210" s="96"/>
      <c r="AY210" s="239" t="str">
        <f ca="1">IF(AU210=BA210,AY210,AY210&amp;" → "&amp;TEXT(AZ210,"dd/mm/aaaa")&amp;".- "&amp;AU210)</f>
        <v>0 → 00/01/1900.- Juan Carlos Sánchez Vargas → 09/03/2026.- Jenifer Zapata Castro</v>
      </c>
      <c r="AZ210" s="237">
        <f ca="1">IF(AU210=BA210,AZ210,NOW())</f>
        <v>46140.585209953701</v>
      </c>
      <c r="BA210" s="242" t="str">
        <f t="shared" ca="1" si="39"/>
        <v>Jenifer Zapata Castro</v>
      </c>
      <c r="BB210" s="245" t="str">
        <f ca="1">IF(AT210=BD210,BB210,BB210&amp;" → "&amp;TEXT(BC210,"dd/mm/aaaa")&amp;".- "&amp;AT210)</f>
        <v>0 → 20/02/2026.- Auto de archivo → 23/04/2026.- Archivado</v>
      </c>
      <c r="BC210" s="247">
        <f t="shared" ca="1" si="40"/>
        <v>46183.384917939817</v>
      </c>
      <c r="BD210" s="246" t="str">
        <f t="shared" ca="1" si="41"/>
        <v>Archivado</v>
      </c>
    </row>
    <row r="211" spans="1:56" ht="21" customHeight="1">
      <c r="A211" s="82" t="s">
        <v>15142</v>
      </c>
      <c r="B211" s="99">
        <v>3116</v>
      </c>
      <c r="C211" s="124" t="s">
        <v>3050</v>
      </c>
      <c r="D211" s="82"/>
      <c r="E211" s="82"/>
      <c r="F211" s="82"/>
      <c r="G211" s="82"/>
      <c r="H211" s="82"/>
      <c r="I211" s="82"/>
      <c r="J211" s="82"/>
      <c r="K211" s="82"/>
      <c r="L211" s="82"/>
      <c r="M211" s="82"/>
      <c r="N211" s="76" t="str">
        <f t="shared" si="43"/>
        <v xml:space="preserve">         </v>
      </c>
      <c r="O211" s="82"/>
      <c r="P211" s="82"/>
      <c r="Q211" s="82"/>
      <c r="R211" s="82" t="s">
        <v>15143</v>
      </c>
      <c r="S211" s="126" t="s">
        <v>80</v>
      </c>
      <c r="T211" s="127">
        <v>40</v>
      </c>
      <c r="U211" s="127" t="s">
        <v>65</v>
      </c>
      <c r="V211" s="127" t="s">
        <v>66</v>
      </c>
      <c r="W211" s="127">
        <v>29</v>
      </c>
      <c r="X211" s="127" t="s">
        <v>83</v>
      </c>
      <c r="Y211" s="127"/>
      <c r="Z211" s="127">
        <v>20</v>
      </c>
      <c r="AA211" s="127"/>
      <c r="AB211" s="169"/>
      <c r="AC211" s="76" t="str">
        <f t="shared" si="42"/>
        <v xml:space="preserve">CL 40G SUR 29 A  20  </v>
      </c>
      <c r="AD211" s="82"/>
      <c r="AE211" s="82"/>
      <c r="AF211" s="82"/>
      <c r="AG211" s="82"/>
      <c r="AH211" s="82" t="s">
        <v>125</v>
      </c>
      <c r="AI211" s="82" t="s">
        <v>14464</v>
      </c>
      <c r="AJ211" s="96" t="s">
        <v>147</v>
      </c>
      <c r="AK211" s="201">
        <f>VLOOKUP(AJ211,Hoja5!$H$1:$I$46,2,FALSE)</f>
        <v>9</v>
      </c>
      <c r="AL211" s="92">
        <v>46078</v>
      </c>
      <c r="AM211" s="92"/>
      <c r="AN211" s="101">
        <f t="shared" si="34"/>
        <v>-46078</v>
      </c>
      <c r="AO211" s="100"/>
      <c r="AP211" s="101"/>
      <c r="AQ211" s="101"/>
      <c r="AR211" s="227"/>
      <c r="AS211" s="119" t="s">
        <v>14437</v>
      </c>
      <c r="AT211" s="124" t="s">
        <v>1735</v>
      </c>
      <c r="AU211" s="101" t="s">
        <v>14437</v>
      </c>
      <c r="AV211" s="82"/>
      <c r="AW211" s="102" t="str">
        <f ca="1">IF(OR(AND(TODAY()-AL211&lt;10,AV211="PQRS"),AND(TODAY()-AO211&lt;90,AV211="Persuasivo")),1,IF(AND(10&lt;=TODAY()-AL211,TODAY()-AL211&lt;15,AV211="PQRS"),2,IF(OR(AND(15&lt;=TODAY()-AL211,AV211="PQRS"),AND(90&lt;=TODAY()-AO211,AV211="Persuasivo")),3,"")))</f>
        <v/>
      </c>
      <c r="AX211" s="96"/>
      <c r="AY211" s="239" t="str">
        <f ca="1">IF(AU211=BA211,AY211,AY211&amp;" → "&amp;TEXT(AZ211,"dd/mm/aaaa")&amp;".- "&amp;AU211)</f>
        <v>0 → 00/01/1900.- Juan  Muñoz Guerra → 09/03/2026.-  → 09/03/2026.- Juanita Aristizabal Chavarriaga → 06/04/2026.- Juan  Muñoz Guerra</v>
      </c>
      <c r="AZ211" s="237">
        <f ca="1">IF(AU211=BA211,AZ211,NOW())</f>
        <v>46148.570157175927</v>
      </c>
      <c r="BA211" s="242" t="str">
        <f t="shared" ca="1" si="39"/>
        <v>Juan  Muñoz Guerra</v>
      </c>
      <c r="BB211" s="245" t="str">
        <f ca="1">IF(AT211=BD211,BB211,BB211&amp;" → "&amp;TEXT(BC211,"dd/mm/aaaa")&amp;".- "&amp;AT211)</f>
        <v xml:space="preserve">0 → 20/02/2026.- Auto de inicio </v>
      </c>
      <c r="BC211" s="247">
        <f t="shared" ca="1" si="40"/>
        <v>46183.384917939817</v>
      </c>
      <c r="BD211" s="246" t="str">
        <f t="shared" ca="1" si="41"/>
        <v xml:space="preserve">Auto de inicio </v>
      </c>
    </row>
    <row r="212" spans="1:56">
      <c r="A212" s="82" t="s">
        <v>15144</v>
      </c>
      <c r="B212" s="99">
        <v>3116</v>
      </c>
      <c r="C212" s="124" t="s">
        <v>3050</v>
      </c>
      <c r="D212" s="82"/>
      <c r="E212" s="82"/>
      <c r="F212" s="82"/>
      <c r="G212" s="82"/>
      <c r="H212" s="82"/>
      <c r="I212" s="82"/>
      <c r="J212" s="82"/>
      <c r="K212" s="82"/>
      <c r="L212" s="82"/>
      <c r="M212" s="82"/>
      <c r="N212" s="76" t="str">
        <f t="shared" si="43"/>
        <v xml:space="preserve">         </v>
      </c>
      <c r="O212" s="82"/>
      <c r="P212" s="82" t="s">
        <v>15145</v>
      </c>
      <c r="Q212" s="82"/>
      <c r="R212" s="82" t="s">
        <v>15146</v>
      </c>
      <c r="S212" s="126" t="s">
        <v>80</v>
      </c>
      <c r="T212" s="127">
        <v>39</v>
      </c>
      <c r="U212" s="127"/>
      <c r="V212" s="127" t="s">
        <v>66</v>
      </c>
      <c r="W212" s="127">
        <v>40</v>
      </c>
      <c r="X212" s="127"/>
      <c r="Y212" s="127"/>
      <c r="Z212" s="127">
        <v>55</v>
      </c>
      <c r="AA212" s="127"/>
      <c r="AB212" s="127"/>
      <c r="AC212" s="76" t="str">
        <f t="shared" si="42"/>
        <v xml:space="preserve">CL 39 SUR 40   55  </v>
      </c>
      <c r="AD212" s="82"/>
      <c r="AE212" s="82"/>
      <c r="AF212" s="82"/>
      <c r="AG212" s="82"/>
      <c r="AH212" s="82" t="s">
        <v>125</v>
      </c>
      <c r="AI212" s="82" t="s">
        <v>14464</v>
      </c>
      <c r="AJ212" s="96" t="s">
        <v>147</v>
      </c>
      <c r="AK212" s="201">
        <f>VLOOKUP(AJ212,Hoja5!$H$1:$I$46,2,FALSE)</f>
        <v>9</v>
      </c>
      <c r="AL212" s="92">
        <v>46078</v>
      </c>
      <c r="AM212" s="92"/>
      <c r="AN212" s="101">
        <f t="shared" si="34"/>
        <v>-46078</v>
      </c>
      <c r="AO212" s="100"/>
      <c r="AP212" s="82"/>
      <c r="AQ212" s="101"/>
      <c r="AR212" s="227"/>
      <c r="AS212" s="119" t="s">
        <v>14437</v>
      </c>
      <c r="AT212" s="124" t="s">
        <v>1735</v>
      </c>
      <c r="AU212" s="101" t="s">
        <v>14437</v>
      </c>
      <c r="AV212" s="82"/>
      <c r="AW212" s="102" t="str">
        <f ca="1">IF(OR(AND(TODAY()-AL212&lt;10,AV212="PQRS"),AND(TODAY()-AO212&lt;90,AV212="Persuasivo")),1,IF(AND(10&lt;=TODAY()-AL212,TODAY()-AL212&lt;15,AV212="PQRS"),2,IF(OR(AND(15&lt;=TODAY()-AL212,AV212="PQRS"),AND(90&lt;=TODAY()-AO212,AV212="Persuasivo")),3,"")))</f>
        <v/>
      </c>
      <c r="AX212" s="96"/>
      <c r="AY212" s="239" t="str">
        <f ca="1">IF(AU212=BA212,AY212,AY212&amp;" → "&amp;TEXT(AZ212,"dd/mm/aaaa")&amp;".- "&amp;AU212)</f>
        <v>0 → 00/01/1900.- Juanita Aristizabal Chavarriaga → 06/04/2026.- Juan  Muñoz Guerra</v>
      </c>
      <c r="AZ212" s="237">
        <f ca="1">IF(AU212=BA212,AZ212,NOW())</f>
        <v>46148.570157175927</v>
      </c>
      <c r="BA212" s="242" t="str">
        <f t="shared" ca="1" si="39"/>
        <v>Juan  Muñoz Guerra</v>
      </c>
      <c r="BB212" s="245" t="str">
        <f ca="1">IF(AT212=BD212,BB212,BB212&amp;" → "&amp;TEXT(BC212,"dd/mm/aaaa")&amp;".- "&amp;AT212)</f>
        <v xml:space="preserve">0 → 20/02/2026.- Auto de inicio </v>
      </c>
      <c r="BC212" s="247">
        <f t="shared" ca="1" si="40"/>
        <v>46183.384917939817</v>
      </c>
      <c r="BD212" s="246" t="str">
        <f t="shared" ca="1" si="41"/>
        <v xml:space="preserve">Auto de inicio </v>
      </c>
    </row>
    <row r="213" spans="1:56">
      <c r="A213" s="82" t="s">
        <v>15147</v>
      </c>
      <c r="B213" s="99">
        <v>11363</v>
      </c>
      <c r="C213" s="124" t="s">
        <v>273</v>
      </c>
      <c r="D213" s="82"/>
      <c r="E213" s="82"/>
      <c r="F213" s="82"/>
      <c r="G213" s="82"/>
      <c r="H213" s="82"/>
      <c r="I213" s="82"/>
      <c r="J213" s="82"/>
      <c r="K213" s="82"/>
      <c r="L213" s="82"/>
      <c r="M213" s="82"/>
      <c r="N213" s="76" t="str">
        <f t="shared" si="43"/>
        <v xml:space="preserve">         </v>
      </c>
      <c r="O213" s="82"/>
      <c r="P213" s="82"/>
      <c r="Q213" s="82"/>
      <c r="R213" s="82" t="s">
        <v>82</v>
      </c>
      <c r="S213" s="126"/>
      <c r="T213" s="127" t="s">
        <v>15148</v>
      </c>
      <c r="U213" s="127"/>
      <c r="V213" s="127"/>
      <c r="W213" s="127"/>
      <c r="X213" s="127"/>
      <c r="Y213" s="127"/>
      <c r="Z213" s="127"/>
      <c r="AA213" s="127"/>
      <c r="AB213" s="127"/>
      <c r="AC213" s="76" t="str">
        <f t="shared" si="42"/>
        <v xml:space="preserve"> San josé camino verde       </v>
      </c>
      <c r="AD213" s="82"/>
      <c r="AE213" s="82"/>
      <c r="AF213" s="82"/>
      <c r="AG213" s="82"/>
      <c r="AH213" s="82" t="s">
        <v>101</v>
      </c>
      <c r="AI213" s="82" t="s">
        <v>14460</v>
      </c>
      <c r="AJ213" s="96" t="s">
        <v>3937</v>
      </c>
      <c r="AK213" s="201">
        <f>VLOOKUP(AJ213,Hoja5!$H$1:$I$46,2,FALSE)</f>
        <v>6</v>
      </c>
      <c r="AL213" s="92">
        <v>46076</v>
      </c>
      <c r="AM213" s="92">
        <v>46072</v>
      </c>
      <c r="AN213" s="101">
        <f t="shared" si="34"/>
        <v>-4</v>
      </c>
      <c r="AO213" s="100">
        <v>46072</v>
      </c>
      <c r="AP213" s="82" t="s">
        <v>14499</v>
      </c>
      <c r="AQ213" s="101" t="s">
        <v>14456</v>
      </c>
      <c r="AR213" s="227"/>
      <c r="AS213" s="119"/>
      <c r="AT213" s="124" t="s">
        <v>14496</v>
      </c>
      <c r="AU213" s="101" t="s">
        <v>14482</v>
      </c>
      <c r="AV213" s="82"/>
      <c r="AW213" s="102" t="str">
        <f ca="1">IF(OR(AND(TODAY()-AL213&lt;10,AV213="PQRS"),AND(TODAY()-AO213&lt;90,AV213="Persuasivo")),1,IF(AND(10&lt;=TODAY()-AL213,TODAY()-AL213&lt;15,AV213="PQRS"),2,IF(OR(AND(15&lt;=TODAY()-AL213,AV213="PQRS"),AND(90&lt;=TODAY()-AO213,AV213="Persuasivo")),3,"")))</f>
        <v/>
      </c>
      <c r="AX213" s="96"/>
      <c r="AY213" s="239" t="str">
        <f ca="1">IF(AU213=BA213,AY213,AY213&amp;" → "&amp;TEXT(AZ213,"dd/mm/aaaa")&amp;".- "&amp;AU213)</f>
        <v>0 → 00/01/1900.- Juan Carlos Sánchez Vargas → 09/03/2026.- Jenifer Zapata Castro</v>
      </c>
      <c r="AZ213" s="237">
        <f ca="1">IF(AU213=BA213,AZ213,NOW())</f>
        <v>46135.61063333333</v>
      </c>
      <c r="BA213" s="242" t="str">
        <f t="shared" ca="1" si="39"/>
        <v>Jenifer Zapata Castro</v>
      </c>
      <c r="BB213" s="245" t="str">
        <f ca="1">IF(AT213=BD213,BB213,BB213&amp;" → "&amp;TEXT(BC213,"dd/mm/aaaa")&amp;".- "&amp;AT213)</f>
        <v>0 → 20/02/2026.- Auto de archivo → 23/04/2026.- Archivado</v>
      </c>
      <c r="BC213" s="247">
        <f t="shared" ca="1" si="40"/>
        <v>46183.384917939817</v>
      </c>
      <c r="BD213" s="246" t="str">
        <f t="shared" ca="1" si="41"/>
        <v>Archivado</v>
      </c>
    </row>
    <row r="214" spans="1:56">
      <c r="A214" s="82" t="s">
        <v>15149</v>
      </c>
      <c r="B214" s="99" t="s">
        <v>15150</v>
      </c>
      <c r="C214" s="124" t="s">
        <v>15151</v>
      </c>
      <c r="D214" s="82"/>
      <c r="E214" s="70"/>
      <c r="F214" s="82"/>
      <c r="G214" s="82"/>
      <c r="H214" s="82"/>
      <c r="I214" s="82"/>
      <c r="J214" s="82"/>
      <c r="K214" s="82"/>
      <c r="L214" s="82"/>
      <c r="M214" s="82"/>
      <c r="N214" s="76" t="str">
        <f t="shared" si="43"/>
        <v xml:space="preserve">         </v>
      </c>
      <c r="O214" s="82"/>
      <c r="P214" s="82"/>
      <c r="Q214" s="82"/>
      <c r="R214" s="82" t="s">
        <v>15152</v>
      </c>
      <c r="S214" s="126"/>
      <c r="T214" s="169"/>
      <c r="U214" s="127"/>
      <c r="V214" s="127"/>
      <c r="W214" s="169"/>
      <c r="X214" s="127"/>
      <c r="Y214" s="127"/>
      <c r="Z214" s="169"/>
      <c r="AA214" s="169"/>
      <c r="AB214" s="127"/>
      <c r="AC214" s="76" t="str">
        <f t="shared" si="42"/>
        <v xml:space="preserve">        </v>
      </c>
      <c r="AD214" s="82"/>
      <c r="AE214" s="82"/>
      <c r="AF214" s="82"/>
      <c r="AG214" s="82"/>
      <c r="AH214" s="82" t="s">
        <v>94</v>
      </c>
      <c r="AI214" s="82" t="s">
        <v>14444</v>
      </c>
      <c r="AJ214" s="96" t="s">
        <v>454</v>
      </c>
      <c r="AK214" s="201">
        <f>VLOOKUP(AJ214,Hoja5!$H$1:$I$46,2,FALSE)</f>
        <v>6</v>
      </c>
      <c r="AL214" s="92">
        <v>46078</v>
      </c>
      <c r="AM214" s="92">
        <v>46078</v>
      </c>
      <c r="AN214" s="101">
        <f t="shared" si="34"/>
        <v>0</v>
      </c>
      <c r="AO214" s="100">
        <v>46078</v>
      </c>
      <c r="AP214" s="101" t="s">
        <v>15</v>
      </c>
      <c r="AQ214" s="101" t="s">
        <v>14463</v>
      </c>
      <c r="AR214" s="227"/>
      <c r="AS214" s="119"/>
      <c r="AT214" s="124" t="s">
        <v>14496</v>
      </c>
      <c r="AU214" s="276" t="s">
        <v>14482</v>
      </c>
      <c r="AV214" s="82"/>
      <c r="AW214" s="102" t="str">
        <f ca="1">IF(OR(AND(TODAY()-AL214&lt;10,AV214="PQRS"),AND(TODAY()-AO214&lt;90,AV214="Persuasivo")),1,IF(AND(10&lt;=TODAY()-AL214,TODAY()-AL214&lt;15,AV214="PQRS"),2,IF(OR(AND(15&lt;=TODAY()-AL214,AV214="PQRS"),AND(90&lt;=TODAY()-AO214,AV214="Persuasivo")),3,"")))</f>
        <v/>
      </c>
      <c r="AX214" s="96"/>
      <c r="AY214" s="239" t="str">
        <f ca="1">IF(AU214=BA214,AY214,AY214&amp;" → "&amp;TEXT(AZ214,"dd/mm/aaaa")&amp;".- "&amp;AU214)</f>
        <v>0 → 00/01/1900.- Juan Carlos Sánchez Vargas → 09/03/2026.- Jenifer Zapata Castro</v>
      </c>
      <c r="AZ214" s="237">
        <f ca="1">IF(AU214=BA214,AZ214,NOW())</f>
        <v>46132.476798611111</v>
      </c>
      <c r="BA214" s="242" t="str">
        <f t="shared" ca="1" si="39"/>
        <v>Jenifer Zapata Castro</v>
      </c>
      <c r="BB214" s="245" t="str">
        <f ca="1">IF(AT214=BD214,BB214,BB214&amp;" → "&amp;TEXT(BC214,"dd/mm/aaaa")&amp;".- "&amp;AT214)</f>
        <v>0 → 20/02/2026.- Auto de archivo → 24/03/2026.- Archivado</v>
      </c>
      <c r="BC214" s="247">
        <f t="shared" ca="1" si="40"/>
        <v>46183.384917939817</v>
      </c>
      <c r="BD214" s="246" t="str">
        <f t="shared" ca="1" si="41"/>
        <v>Archivado</v>
      </c>
    </row>
    <row r="215" spans="1:56">
      <c r="A215" s="82" t="s">
        <v>15153</v>
      </c>
      <c r="B215" s="99">
        <v>15530</v>
      </c>
      <c r="C215" s="124" t="s">
        <v>15108</v>
      </c>
      <c r="D215" s="82"/>
      <c r="E215" s="82" t="s">
        <v>15154</v>
      </c>
      <c r="F215" s="82"/>
      <c r="G215" s="82"/>
      <c r="H215" s="82"/>
      <c r="I215" s="82"/>
      <c r="J215" s="82"/>
      <c r="K215" s="82"/>
      <c r="L215" s="82"/>
      <c r="M215" s="82"/>
      <c r="N215" s="76" t="str">
        <f t="shared" si="43"/>
        <v xml:space="preserve"> variante palmas        </v>
      </c>
      <c r="O215" s="82"/>
      <c r="P215" s="82"/>
      <c r="Q215" s="82"/>
      <c r="R215" s="82" t="s">
        <v>82</v>
      </c>
      <c r="S215" s="82"/>
      <c r="T215" s="82"/>
      <c r="U215" s="82"/>
      <c r="V215" s="82"/>
      <c r="W215" s="82"/>
      <c r="X215" s="82"/>
      <c r="Y215" s="82"/>
      <c r="Z215" s="82"/>
      <c r="AA215" s="82"/>
      <c r="AB215" s="127"/>
      <c r="AC215" s="76" t="str">
        <f t="shared" si="42"/>
        <v xml:space="preserve">        </v>
      </c>
      <c r="AD215" s="82"/>
      <c r="AE215" s="82"/>
      <c r="AF215" s="82"/>
      <c r="AG215" s="82"/>
      <c r="AH215" s="82" t="s">
        <v>87</v>
      </c>
      <c r="AI215" s="82" t="s">
        <v>14475</v>
      </c>
      <c r="AJ215" s="96" t="s">
        <v>91</v>
      </c>
      <c r="AK215" s="201">
        <f>VLOOKUP(AJ215,Hoja5!$H$1:$I$46,2,FALSE)</f>
        <v>12</v>
      </c>
      <c r="AL215" s="92">
        <v>46087</v>
      </c>
      <c r="AM215" s="92">
        <v>46087</v>
      </c>
      <c r="AN215" s="101">
        <f t="shared" si="34"/>
        <v>0</v>
      </c>
      <c r="AO215" s="92">
        <v>46118</v>
      </c>
      <c r="AP215" s="101" t="s">
        <v>14496</v>
      </c>
      <c r="AQ215" s="101" t="s">
        <v>14482</v>
      </c>
      <c r="AR215" s="227"/>
      <c r="AS215" s="119"/>
      <c r="AT215" s="124" t="s">
        <v>14496</v>
      </c>
      <c r="AU215" s="101" t="s">
        <v>14482</v>
      </c>
      <c r="AV215" s="82"/>
      <c r="AW215" s="102" t="str">
        <f ca="1">IF(OR(AND(TODAY()-AL215&lt;10,AV215="PQRS"),AND(TODAY()-AO215&lt;90,AV215="Persuasivo")),1,IF(AND(10&lt;=TODAY()-AL215,TODAY()-AL215&lt;15,AV215="PQRS"),2,IF(OR(AND(15&lt;=TODAY()-AL215,AV215="PQRS"),AND(90&lt;=TODAY()-AO215,AV215="Persuasivo")),3,"")))</f>
        <v/>
      </c>
      <c r="AX215" s="96"/>
      <c r="AY215" s="239" t="str">
        <f ca="1">IF(AU215=BA215,AY215,AY215&amp;" → "&amp;TEXT(AZ215,"dd/mm/aaaa")&amp;".- "&amp;AU215)</f>
        <v>0 → 00/01/1900.- Julian Guzman Agudelo → 24/03/2026.- Jenifer Zapata Castro</v>
      </c>
      <c r="AZ215" s="237">
        <f ca="1">IF(AU215=BA215,AZ215,NOW())</f>
        <v>46148.688721643521</v>
      </c>
      <c r="BA215" s="242" t="str">
        <f t="shared" ca="1" si="39"/>
        <v>Jenifer Zapata Castro</v>
      </c>
      <c r="BB215" s="245" t="str">
        <f ca="1">IF(AT215=BD215,BB215,BB215&amp;" → "&amp;TEXT(BC215,"dd/mm/aaaa")&amp;".- "&amp;AT215)</f>
        <v>0 → 20/02/2026.- Visitas patrulleros → 06/05/2026.- Archivado</v>
      </c>
      <c r="BC215" s="247">
        <f t="shared" ca="1" si="40"/>
        <v>46183.384917939817</v>
      </c>
      <c r="BD215" s="246" t="str">
        <f t="shared" ca="1" si="41"/>
        <v>Archivado</v>
      </c>
    </row>
    <row r="216" spans="1:56" s="121" customFormat="1">
      <c r="A216" s="82" t="s">
        <v>15155</v>
      </c>
      <c r="B216" s="99">
        <v>15287</v>
      </c>
      <c r="C216" s="124" t="s">
        <v>231</v>
      </c>
      <c r="D216" s="82"/>
      <c r="E216" s="82"/>
      <c r="F216" s="82"/>
      <c r="G216" s="82"/>
      <c r="H216" s="82"/>
      <c r="I216" s="82"/>
      <c r="J216" s="82"/>
      <c r="K216" s="82"/>
      <c r="L216" s="82"/>
      <c r="M216" s="82"/>
      <c r="N216" s="76" t="str">
        <f t="shared" si="43"/>
        <v xml:space="preserve">         </v>
      </c>
      <c r="O216" s="82"/>
      <c r="P216" s="82"/>
      <c r="Q216" s="82"/>
      <c r="R216" s="82" t="s">
        <v>82</v>
      </c>
      <c r="S216" s="126"/>
      <c r="T216" s="127" t="s">
        <v>15156</v>
      </c>
      <c r="U216" s="127"/>
      <c r="V216" s="127"/>
      <c r="W216" s="127"/>
      <c r="X216" s="127"/>
      <c r="Y216" s="127"/>
      <c r="Z216" s="127"/>
      <c r="AA216" s="127"/>
      <c r="AB216" s="127"/>
      <c r="AC216" s="76" t="str">
        <f t="shared" si="42"/>
        <v xml:space="preserve"> frente bloque 1.4       </v>
      </c>
      <c r="AD216" s="82"/>
      <c r="AE216" s="82"/>
      <c r="AF216" s="82"/>
      <c r="AG216" s="82"/>
      <c r="AH216" s="82" t="s">
        <v>101</v>
      </c>
      <c r="AI216" s="82" t="s">
        <v>14460</v>
      </c>
      <c r="AJ216" s="96" t="s">
        <v>3626</v>
      </c>
      <c r="AK216" s="201">
        <f>VLOOKUP(AJ216,Hoja5!$H$1:$I$46,2,FALSE)</f>
        <v>7</v>
      </c>
      <c r="AL216" s="92">
        <v>46087</v>
      </c>
      <c r="AM216" s="92">
        <v>46086</v>
      </c>
      <c r="AN216" s="101">
        <f t="shared" si="34"/>
        <v>-1</v>
      </c>
      <c r="AO216" s="100">
        <v>46086</v>
      </c>
      <c r="AP216" s="101" t="s">
        <v>202</v>
      </c>
      <c r="AQ216" s="101" t="s">
        <v>14450</v>
      </c>
      <c r="AR216" s="227"/>
      <c r="AS216" s="119"/>
      <c r="AT216" s="124" t="s">
        <v>14496</v>
      </c>
      <c r="AU216" s="101" t="s">
        <v>14482</v>
      </c>
      <c r="AV216" s="82"/>
      <c r="AW216" s="102" t="str">
        <f ca="1">IF(OR(AND(TODAY()-AL216&lt;10,AV216="PQRS"),AND(TODAY()-AO216&lt;90,AV216="Persuasivo")),1,IF(AND(10&lt;=TODAY()-AL216,TODAY()-AL216&lt;15,AV216="PQRS"),2,IF(OR(AND(15&lt;=TODAY()-AL216,AV216="PQRS"),AND(90&lt;=TODAY()-AO216,AV216="Persuasivo")),3,"")))</f>
        <v/>
      </c>
      <c r="AX216" s="96"/>
      <c r="AY216" s="239" t="str">
        <f ca="1">IF(AU216=BA216,AY216,AY216&amp;" → "&amp;TEXT(AZ216,"dd/mm/aaaa")&amp;".- "&amp;AU216)</f>
        <v>0 → 00/01/1900.- Juan Carlos Sánchez Vargas → 09/03/2026.- Jenifer Zapata Castro</v>
      </c>
      <c r="AZ216" s="237">
        <f ca="1">IF(AU216=BA216,AZ216,NOW())</f>
        <v>46135.61063333333</v>
      </c>
      <c r="BA216" s="242" t="str">
        <f t="shared" ca="1" si="39"/>
        <v>Jenifer Zapata Castro</v>
      </c>
      <c r="BB216" s="245" t="str">
        <f ca="1">IF(AT216=BD216,BB216,BB216&amp;" → "&amp;TEXT(BC216,"dd/mm/aaaa")&amp;".- "&amp;AT216)</f>
        <v>0 → 20/02/2026.- Auto de archivo → 23/04/2026.- Archivado</v>
      </c>
      <c r="BC216" s="247">
        <f t="shared" ca="1" si="40"/>
        <v>46183.384917939817</v>
      </c>
      <c r="BD216" s="246" t="str">
        <f t="shared" ca="1" si="41"/>
        <v>Archivado</v>
      </c>
    </row>
    <row r="217" spans="1:56" s="121" customFormat="1">
      <c r="A217" s="82" t="s">
        <v>15157</v>
      </c>
      <c r="B217" s="99">
        <v>15286</v>
      </c>
      <c r="C217" s="124" t="s">
        <v>15158</v>
      </c>
      <c r="D217" s="82"/>
      <c r="E217" s="82"/>
      <c r="F217" s="82"/>
      <c r="G217" s="82"/>
      <c r="H217" s="82"/>
      <c r="I217" s="82"/>
      <c r="J217" s="82"/>
      <c r="K217" s="82"/>
      <c r="L217" s="82"/>
      <c r="M217" s="82"/>
      <c r="N217" s="76" t="str">
        <f t="shared" si="43"/>
        <v xml:space="preserve">         </v>
      </c>
      <c r="O217" s="82"/>
      <c r="P217" s="82"/>
      <c r="Q217" s="82"/>
      <c r="R217" s="82" t="s">
        <v>82</v>
      </c>
      <c r="S217" s="82"/>
      <c r="T217" s="82"/>
      <c r="U217" s="82"/>
      <c r="V217" s="82"/>
      <c r="W217" s="82"/>
      <c r="X217" s="82"/>
      <c r="Y217" s="82"/>
      <c r="Z217" s="82"/>
      <c r="AA217" s="127"/>
      <c r="AB217" s="127"/>
      <c r="AC217" s="76" t="str">
        <f t="shared" si="42"/>
        <v xml:space="preserve">        </v>
      </c>
      <c r="AD217" s="82"/>
      <c r="AE217" s="82"/>
      <c r="AF217" s="82"/>
      <c r="AG217" s="82"/>
      <c r="AH217" s="82" t="s">
        <v>101</v>
      </c>
      <c r="AI217" s="82" t="s">
        <v>14460</v>
      </c>
      <c r="AJ217" s="96" t="s">
        <v>3626</v>
      </c>
      <c r="AK217" s="201">
        <f>VLOOKUP(AJ217,Hoja5!$H$1:$I$46,2,FALSE)</f>
        <v>7</v>
      </c>
      <c r="AL217" s="92">
        <v>46087</v>
      </c>
      <c r="AM217" s="92">
        <v>46087</v>
      </c>
      <c r="AN217" s="101">
        <f t="shared" si="34"/>
        <v>0</v>
      </c>
      <c r="AO217" s="100">
        <v>46086</v>
      </c>
      <c r="AP217" s="101" t="s">
        <v>202</v>
      </c>
      <c r="AQ217" s="101" t="s">
        <v>14450</v>
      </c>
      <c r="AR217" s="227"/>
      <c r="AS217" s="119"/>
      <c r="AT217" s="124" t="s">
        <v>14496</v>
      </c>
      <c r="AU217" s="101" t="s">
        <v>14482</v>
      </c>
      <c r="AV217" s="82"/>
      <c r="AW217" s="102" t="str">
        <f ca="1">IF(OR(AND(TODAY()-AL217&lt;10,AV217="PQRS"),AND(TODAY()-AO217&lt;90,AV217="Persuasivo")),1,IF(AND(10&lt;=TODAY()-AL217,TODAY()-AL217&lt;15,AV217="PQRS"),2,IF(OR(AND(15&lt;=TODAY()-AL217,AV217="PQRS"),AND(90&lt;=TODAY()-AO217,AV217="Persuasivo")),3,"")))</f>
        <v/>
      </c>
      <c r="AX217" s="96"/>
      <c r="AY217" s="239" t="str">
        <f ca="1">IF(AU217=BA217,AY217,AY217&amp;" → "&amp;TEXT(AZ217,"dd/mm/aaaa")&amp;".- "&amp;AU217)</f>
        <v>0 → 00/01/1900.- Juan Carlos Sánchez Vargas → 09/03/2026.- Jenifer Zapata Castro</v>
      </c>
      <c r="AZ217" s="237">
        <f ca="1">IF(AU217=BA217,AZ217,NOW())</f>
        <v>46135.61063333333</v>
      </c>
      <c r="BA217" s="242" t="str">
        <f t="shared" ca="1" si="39"/>
        <v>Jenifer Zapata Castro</v>
      </c>
      <c r="BB217" s="245" t="str">
        <f ca="1">IF(AT217=BD217,BB217,BB217&amp;" → "&amp;TEXT(BC217,"dd/mm/aaaa")&amp;".- "&amp;AT217)</f>
        <v>0 → 20/02/2026.- Auto de archivo → 23/04/2026.- Archivado</v>
      </c>
      <c r="BC217" s="247">
        <f t="shared" ca="1" si="40"/>
        <v>46183.384917939817</v>
      </c>
      <c r="BD217" s="246" t="str">
        <f t="shared" ca="1" si="41"/>
        <v>Archivado</v>
      </c>
    </row>
    <row r="218" spans="1:56" s="121" customFormat="1">
      <c r="A218" s="82" t="s">
        <v>15159</v>
      </c>
      <c r="B218" s="99">
        <v>15395</v>
      </c>
      <c r="C218" s="105" t="s">
        <v>15160</v>
      </c>
      <c r="D218" s="82" t="s">
        <v>80</v>
      </c>
      <c r="E218" s="82">
        <v>48</v>
      </c>
      <c r="F218" s="82" t="s">
        <v>81</v>
      </c>
      <c r="G218" s="82" t="s">
        <v>66</v>
      </c>
      <c r="H218" s="82">
        <v>37</v>
      </c>
      <c r="I218" s="82"/>
      <c r="J218" s="82"/>
      <c r="K218" s="82">
        <v>107</v>
      </c>
      <c r="L218" s="82"/>
      <c r="M218" s="82"/>
      <c r="N218" s="76" t="str">
        <f t="shared" si="43"/>
        <v xml:space="preserve">CL 48 C SUR 37   107  </v>
      </c>
      <c r="O218" s="82"/>
      <c r="P218" s="82"/>
      <c r="Q218" s="82"/>
      <c r="R218" s="82" t="s">
        <v>82</v>
      </c>
      <c r="S218" s="126"/>
      <c r="T218" s="127"/>
      <c r="U218" s="127"/>
      <c r="V218" s="127"/>
      <c r="W218" s="127"/>
      <c r="X218" s="127"/>
      <c r="Y218" s="127"/>
      <c r="Z218" s="127"/>
      <c r="AA218" s="127"/>
      <c r="AB218" s="127"/>
      <c r="AC218" s="76" t="str">
        <f t="shared" si="42"/>
        <v xml:space="preserve">        </v>
      </c>
      <c r="AD218" s="82"/>
      <c r="AE218" s="82"/>
      <c r="AF218" s="82"/>
      <c r="AG218" s="82"/>
      <c r="AH218" s="82" t="s">
        <v>94</v>
      </c>
      <c r="AI218" s="82" t="s">
        <v>14448</v>
      </c>
      <c r="AJ218" s="96" t="s">
        <v>225</v>
      </c>
      <c r="AK218" s="201">
        <f>VLOOKUP(AJ218,Hoja5!$H$1:$I$46,2,FALSE)</f>
        <v>7</v>
      </c>
      <c r="AL218" s="92">
        <v>46087</v>
      </c>
      <c r="AM218" s="92"/>
      <c r="AN218" s="101">
        <f t="shared" si="34"/>
        <v>-46087</v>
      </c>
      <c r="AO218" s="100"/>
      <c r="AP218" s="101"/>
      <c r="AQ218" s="101"/>
      <c r="AR218" s="227"/>
      <c r="AS218" s="119"/>
      <c r="AT218" s="124" t="s">
        <v>202</v>
      </c>
      <c r="AU218" s="101" t="s">
        <v>14450</v>
      </c>
      <c r="AV218" s="82"/>
      <c r="AW218" s="102" t="str">
        <f ca="1">IF(OR(AND(TODAY()-AL218&lt;10,AV218="PQRS"),AND(TODAY()-AO218&lt;90,AV218="Persuasivo")),1,IF(AND(10&lt;=TODAY()-AL218,TODAY()-AL218&lt;15,AV218="PQRS"),2,IF(OR(AND(15&lt;=TODAY()-AL218,AV218="PQRS"),AND(90&lt;=TODAY()-AO218,AV218="Persuasivo")),3,"")))</f>
        <v/>
      </c>
      <c r="AX218" s="96"/>
      <c r="AY218" s="239" t="str">
        <f ca="1">IF(AU218=BA218,AY218,AY218&amp;" → "&amp;TEXT(AZ218,"dd/mm/aaaa")&amp;".- "&amp;AU218)</f>
        <v>0 → 00/01/1900.- Julian Guzman Agudelo → 24/03/2026.- Olver Puerta Garcia</v>
      </c>
      <c r="AZ218" s="237">
        <f ca="1">IF(AU218=BA218,AZ218,NOW())</f>
        <v>46155.682522106479</v>
      </c>
      <c r="BA218" s="242" t="str">
        <f t="shared" ca="1" si="39"/>
        <v>Olver Puerta Garcia</v>
      </c>
      <c r="BB218" s="245" t="str">
        <f ca="1">IF(AT218=BD218,BB218,BB218&amp;" → "&amp;TEXT(BC218,"dd/mm/aaaa")&amp;".- "&amp;AT218)</f>
        <v>0 → 20/02/2026.- Visitas patrulleros</v>
      </c>
      <c r="BC218" s="247">
        <f t="shared" ca="1" si="40"/>
        <v>46183.384917939817</v>
      </c>
      <c r="BD218" s="246" t="str">
        <f t="shared" ca="1" si="41"/>
        <v>Visitas patrulleros</v>
      </c>
    </row>
    <row r="219" spans="1:56">
      <c r="A219" s="82" t="s">
        <v>15161</v>
      </c>
      <c r="B219" s="99">
        <v>14416</v>
      </c>
      <c r="C219" s="124" t="s">
        <v>15162</v>
      </c>
      <c r="D219" s="82"/>
      <c r="E219" s="82"/>
      <c r="F219" s="82"/>
      <c r="G219" s="82"/>
      <c r="H219" s="82"/>
      <c r="I219" s="82"/>
      <c r="J219" s="82"/>
      <c r="K219" s="82"/>
      <c r="L219" s="82"/>
      <c r="M219" s="82"/>
      <c r="N219" s="76" t="str">
        <f t="shared" si="43"/>
        <v xml:space="preserve">         </v>
      </c>
      <c r="O219" s="82">
        <v>98665970</v>
      </c>
      <c r="P219" s="82">
        <v>3137521719</v>
      </c>
      <c r="Q219" s="82"/>
      <c r="R219" s="82" t="s">
        <v>82</v>
      </c>
      <c r="S219" s="126" t="s">
        <v>63</v>
      </c>
      <c r="T219" s="169">
        <v>24</v>
      </c>
      <c r="U219" s="127" t="s">
        <v>315</v>
      </c>
      <c r="V219" s="127"/>
      <c r="W219" s="127">
        <v>41</v>
      </c>
      <c r="X219" s="127"/>
      <c r="Y219" s="127" t="s">
        <v>66</v>
      </c>
      <c r="Z219" s="169">
        <v>160</v>
      </c>
      <c r="AA219" s="127"/>
      <c r="AB219" s="127"/>
      <c r="AC219" s="76" t="str">
        <f t="shared" si="42"/>
        <v xml:space="preserve">KR 24E  41  SUR 160  </v>
      </c>
      <c r="AD219" s="82"/>
      <c r="AE219" s="82"/>
      <c r="AF219" s="82"/>
      <c r="AG219" s="82"/>
      <c r="AH219" s="82" t="s">
        <v>3686</v>
      </c>
      <c r="AI219" s="82" t="s">
        <v>14451</v>
      </c>
      <c r="AJ219" s="96" t="s">
        <v>3675</v>
      </c>
      <c r="AK219" s="201">
        <f>VLOOKUP(AJ219,Hoja5!$H$1:$I$46,2,FALSE)</f>
        <v>6</v>
      </c>
      <c r="AL219" s="92">
        <v>46084</v>
      </c>
      <c r="AM219" s="92">
        <v>46084</v>
      </c>
      <c r="AN219" s="101">
        <f t="shared" si="34"/>
        <v>0</v>
      </c>
      <c r="AO219" s="100">
        <v>46086</v>
      </c>
      <c r="AP219" s="82" t="s">
        <v>202</v>
      </c>
      <c r="AQ219" s="101" t="s">
        <v>14450</v>
      </c>
      <c r="AR219" s="227"/>
      <c r="AS219" s="119"/>
      <c r="AT219" s="124" t="s">
        <v>14496</v>
      </c>
      <c r="AU219" s="101" t="s">
        <v>14482</v>
      </c>
      <c r="AV219" s="82"/>
      <c r="AW219" s="102" t="str">
        <f ca="1">IF(OR(AND(TODAY()-AL219&lt;10,AV219="PQRS"),AND(TODAY()-AO219&lt;90,AV219="Persuasivo")),1,IF(AND(10&lt;=TODAY()-AL219,TODAY()-AL219&lt;15,AV219="PQRS"),2,IF(OR(AND(15&lt;=TODAY()-AL219,AV219="PQRS"),AND(90&lt;=TODAY()-AO219,AV219="Persuasivo")),3,"")))</f>
        <v/>
      </c>
      <c r="AX219" s="96"/>
      <c r="AY219" s="239" t="str">
        <f ca="1">IF(AU219=BA219,AY219,AY219&amp;" → "&amp;TEXT(AZ219,"dd/mm/aaaa")&amp;".- "&amp;AU219)</f>
        <v>0 → 00/01/1900.- Juan Carlos Sánchez Vargas → 09/03/2026.- Jenifer Zapata Castro</v>
      </c>
      <c r="AZ219" s="237">
        <f ca="1">IF(AU219=BA219,AZ219,NOW())</f>
        <v>46135.61063333333</v>
      </c>
      <c r="BA219" s="242" t="str">
        <f t="shared" ca="1" si="39"/>
        <v>Jenifer Zapata Castro</v>
      </c>
      <c r="BB219" s="245" t="str">
        <f ca="1">IF(AT219=BD219,BB219,BB219&amp;" → "&amp;TEXT(BC219,"dd/mm/aaaa")&amp;".- "&amp;AT219)</f>
        <v>0 → 20/02/2026.- Auto de archivo → 23/04/2026.- Archivado</v>
      </c>
      <c r="BC219" s="247">
        <f t="shared" ca="1" si="40"/>
        <v>46183.384917939817</v>
      </c>
      <c r="BD219" s="246" t="str">
        <f t="shared" ca="1" si="41"/>
        <v>Archivado</v>
      </c>
    </row>
    <row r="220" spans="1:56" s="121" customFormat="1">
      <c r="A220" s="82" t="s">
        <v>15163</v>
      </c>
      <c r="B220" s="99">
        <v>3122</v>
      </c>
      <c r="C220" s="124" t="s">
        <v>3050</v>
      </c>
      <c r="D220" s="82"/>
      <c r="E220" s="82"/>
      <c r="F220" s="82"/>
      <c r="G220" s="82"/>
      <c r="H220" s="82"/>
      <c r="I220" s="82"/>
      <c r="J220" s="82"/>
      <c r="K220" s="82"/>
      <c r="L220" s="82"/>
      <c r="M220" s="82"/>
      <c r="N220" s="76" t="str">
        <f t="shared" si="43"/>
        <v xml:space="preserve">         </v>
      </c>
      <c r="O220" s="82"/>
      <c r="P220" s="82"/>
      <c r="Q220" s="82"/>
      <c r="R220" s="82" t="s">
        <v>15164</v>
      </c>
      <c r="S220" s="126"/>
      <c r="T220" s="127"/>
      <c r="U220" s="127"/>
      <c r="V220" s="127"/>
      <c r="W220" s="127"/>
      <c r="X220" s="127"/>
      <c r="Y220" s="127"/>
      <c r="Z220" s="169"/>
      <c r="AA220" s="169"/>
      <c r="AB220" s="169"/>
      <c r="AC220" s="76" t="str">
        <f t="shared" si="42"/>
        <v xml:space="preserve">        </v>
      </c>
      <c r="AD220" s="82"/>
      <c r="AE220" s="82"/>
      <c r="AF220" s="82"/>
      <c r="AG220" s="82">
        <v>241</v>
      </c>
      <c r="AH220" s="94" t="s">
        <v>87</v>
      </c>
      <c r="AI220" s="82" t="s">
        <v>14475</v>
      </c>
      <c r="AJ220" s="96" t="s">
        <v>419</v>
      </c>
      <c r="AK220" s="201">
        <f>VLOOKUP(AJ220,Hoja5!$H$1:$I$46,2,FALSE)</f>
        <v>10</v>
      </c>
      <c r="AL220" s="92">
        <v>46078</v>
      </c>
      <c r="AM220" s="92">
        <v>46083</v>
      </c>
      <c r="AN220" s="101">
        <f t="shared" si="34"/>
        <v>5</v>
      </c>
      <c r="AO220" s="100">
        <v>46105</v>
      </c>
      <c r="AP220" s="101" t="s">
        <v>14445</v>
      </c>
      <c r="AQ220" s="101" t="s">
        <v>14467</v>
      </c>
      <c r="AR220" s="227"/>
      <c r="AS220" s="119" t="s">
        <v>14432</v>
      </c>
      <c r="AT220" s="124" t="s">
        <v>1735</v>
      </c>
      <c r="AU220" s="101" t="s">
        <v>14432</v>
      </c>
      <c r="AV220" s="82"/>
      <c r="AW220" s="102" t="str">
        <f ca="1">IF(OR(AND(TODAY()-AL220&lt;10,AV220="PQRS"),AND(TODAY()-AO220&lt;90,AV220="Persuasivo")),1,IF(AND(10&lt;=TODAY()-AL220,TODAY()-AL220&lt;15,AV220="PQRS"),2,IF(OR(AND(15&lt;=TODAY()-AL220,AV220="PQRS"),AND(90&lt;=TODAY()-AO220,AV220="Persuasivo")),3,"")))</f>
        <v/>
      </c>
      <c r="AX220" s="96"/>
      <c r="AY220" s="239" t="str">
        <f ca="1">IF(AU220=BA220,AY220,AY220&amp;" → "&amp;TEXT(AZ220,"dd/mm/aaaa")&amp;".- "&amp;AU220)</f>
        <v>0 → 00/01/1900.- Juanita Aristizabal Chavarriaga → 06/04/2026.- Juan  Muñoz Guerra → 06/05/2026.- Alexandra Uribe Alzate</v>
      </c>
      <c r="AZ220" s="237">
        <f ca="1">IF(AU220=BA220,AZ220,NOW())</f>
        <v>46148.572773263892</v>
      </c>
      <c r="BA220" s="242" t="str">
        <f t="shared" ca="1" si="39"/>
        <v>Alexandra Uribe Alzate</v>
      </c>
      <c r="BB220" s="245" t="str">
        <f ca="1">IF(AT220=BD220,BB220,BB220&amp;" → "&amp;TEXT(BC220,"dd/mm/aaaa")&amp;".- "&amp;AT220)</f>
        <v xml:space="preserve">0 → 20/02/2026.- Auto de inicio </v>
      </c>
      <c r="BC220" s="247">
        <f t="shared" ca="1" si="40"/>
        <v>46183.384917939817</v>
      </c>
      <c r="BD220" s="246" t="str">
        <f t="shared" ca="1" si="41"/>
        <v xml:space="preserve">Auto de inicio </v>
      </c>
    </row>
    <row r="221" spans="1:56" s="121" customFormat="1">
      <c r="A221" s="82" t="s">
        <v>15165</v>
      </c>
      <c r="B221" s="99">
        <v>4695</v>
      </c>
      <c r="C221" s="124" t="s">
        <v>15166</v>
      </c>
      <c r="D221" s="82"/>
      <c r="E221" s="82"/>
      <c r="F221" s="82"/>
      <c r="G221" s="82"/>
      <c r="H221" s="82"/>
      <c r="I221" s="82"/>
      <c r="J221" s="82"/>
      <c r="K221" s="82"/>
      <c r="L221" s="82"/>
      <c r="M221" s="82"/>
      <c r="N221" s="76" t="str">
        <f t="shared" si="43"/>
        <v xml:space="preserve">         </v>
      </c>
      <c r="O221" s="82"/>
      <c r="P221" s="82"/>
      <c r="Q221" s="82"/>
      <c r="R221" s="82" t="s">
        <v>15167</v>
      </c>
      <c r="S221" s="126" t="s">
        <v>146</v>
      </c>
      <c r="T221" s="127">
        <v>34</v>
      </c>
      <c r="U221" s="127" t="s">
        <v>136</v>
      </c>
      <c r="V221" s="127" t="s">
        <v>66</v>
      </c>
      <c r="W221" s="127">
        <v>32</v>
      </c>
      <c r="X221" s="127" t="s">
        <v>81</v>
      </c>
      <c r="Y221" s="127"/>
      <c r="Z221" s="127">
        <v>57</v>
      </c>
      <c r="AA221" s="127"/>
      <c r="AB221" s="127"/>
      <c r="AC221" s="76" t="str">
        <f t="shared" si="42"/>
        <v xml:space="preserve">TR 34DD SUR 32 C  57  </v>
      </c>
      <c r="AD221" s="82"/>
      <c r="AE221" s="82"/>
      <c r="AF221" s="82"/>
      <c r="AG221" s="82"/>
      <c r="AH221" s="82" t="s">
        <v>3591</v>
      </c>
      <c r="AI221" s="82" t="s">
        <v>14438</v>
      </c>
      <c r="AJ221" s="96" t="s">
        <v>232</v>
      </c>
      <c r="AK221" s="201">
        <f>VLOOKUP(AJ221,Hoja5!$H$1:$I$46,2,FALSE)</f>
        <v>9</v>
      </c>
      <c r="AL221" s="92">
        <v>46051</v>
      </c>
      <c r="AM221" s="92"/>
      <c r="AN221" s="101">
        <f t="shared" si="34"/>
        <v>-46051</v>
      </c>
      <c r="AO221" s="100"/>
      <c r="AP221" s="101"/>
      <c r="AQ221" s="101"/>
      <c r="AR221" s="227"/>
      <c r="AS221" s="119"/>
      <c r="AT221" s="124" t="s">
        <v>202</v>
      </c>
      <c r="AU221" s="101" t="s">
        <v>14459</v>
      </c>
      <c r="AV221" s="82"/>
      <c r="AW221" s="102" t="str">
        <f ca="1">IF(OR(AND(TODAY()-AL221&lt;10,AV221="PQRS"),AND(TODAY()-AO221&lt;90,AV221="Persuasivo")),1,IF(AND(10&lt;=TODAY()-AL221,TODAY()-AL221&lt;15,AV221="PQRS"),2,IF(OR(AND(15&lt;=TODAY()-AL221,AV221="PQRS"),AND(90&lt;=TODAY()-AO221,AV221="Persuasivo")),3,"")))</f>
        <v/>
      </c>
      <c r="AX221" s="96"/>
      <c r="AY221" s="239" t="str">
        <f ca="1">IF(AU221=BA221,AY221,AY221&amp;" → "&amp;TEXT(AZ221,"dd/mm/aaaa")&amp;".- "&amp;AU221)</f>
        <v>0 → 00/01/1900.- Julian Guzman Agudelo → 24/03/2026.- Sebastian Rodas Lopez</v>
      </c>
      <c r="AZ221" s="237">
        <f ca="1">IF(AU221=BA221,AZ221,NOW())</f>
        <v>46155.714484606484</v>
      </c>
      <c r="BA221" s="242" t="str">
        <f t="shared" ca="1" si="39"/>
        <v>Sebastian Rodas Lopez</v>
      </c>
      <c r="BB221" s="245" t="str">
        <f ca="1">IF(AT221=BD221,BB221,BB221&amp;" → "&amp;TEXT(BC221,"dd/mm/aaaa")&amp;".- "&amp;AT221)</f>
        <v>0 → 20/02/2026.- Visitas patrulleros</v>
      </c>
      <c r="BC221" s="247">
        <f t="shared" ca="1" si="40"/>
        <v>46183.384917939817</v>
      </c>
      <c r="BD221" s="246" t="str">
        <f t="shared" ca="1" si="41"/>
        <v>Visitas patrulleros</v>
      </c>
    </row>
    <row r="222" spans="1:56" s="18" customFormat="1">
      <c r="A222" s="82" t="s">
        <v>15168</v>
      </c>
      <c r="B222" s="99">
        <v>11656</v>
      </c>
      <c r="C222" s="124" t="s">
        <v>1976</v>
      </c>
      <c r="D222" s="82"/>
      <c r="E222" s="82"/>
      <c r="F222" s="82"/>
      <c r="G222" s="82"/>
      <c r="H222" s="82"/>
      <c r="I222" s="82"/>
      <c r="J222" s="82"/>
      <c r="K222" s="82"/>
      <c r="L222" s="82"/>
      <c r="M222" s="82"/>
      <c r="N222" s="76" t="str">
        <f t="shared" si="43"/>
        <v xml:space="preserve">         </v>
      </c>
      <c r="O222" s="82"/>
      <c r="P222" s="82"/>
      <c r="Q222" s="82"/>
      <c r="R222" s="82" t="s">
        <v>15169</v>
      </c>
      <c r="S222" s="253" t="s">
        <v>80</v>
      </c>
      <c r="T222" s="165">
        <v>36</v>
      </c>
      <c r="U222" s="165"/>
      <c r="V222" s="165"/>
      <c r="W222" s="165">
        <v>22</v>
      </c>
      <c r="X222" s="165"/>
      <c r="Y222" s="165"/>
      <c r="Z222" s="165">
        <v>5</v>
      </c>
      <c r="AA222" s="165"/>
      <c r="AB222" s="127"/>
      <c r="AC222" s="76" t="str">
        <f t="shared" si="42"/>
        <v xml:space="preserve">CL 36  22   5  </v>
      </c>
      <c r="AD222" s="82"/>
      <c r="AE222" s="82">
        <v>3113065466</v>
      </c>
      <c r="AF222" s="82"/>
      <c r="AG222" s="82"/>
      <c r="AH222" s="82" t="s">
        <v>94</v>
      </c>
      <c r="AI222" s="82" t="s">
        <v>14448</v>
      </c>
      <c r="AJ222" s="96" t="s">
        <v>397</v>
      </c>
      <c r="AK222" s="201">
        <f>VLOOKUP(AJ222,Hoja5!$H$1:$I$46,2,FALSE)</f>
        <v>5</v>
      </c>
      <c r="AL222" s="92">
        <v>46076</v>
      </c>
      <c r="AM222" s="92">
        <v>46076</v>
      </c>
      <c r="AN222" s="101">
        <f t="shared" ref="AN222:AN285" si="46">+AM222-AL222</f>
        <v>0</v>
      </c>
      <c r="AO222" s="92">
        <v>46076</v>
      </c>
      <c r="AP222" s="101" t="s">
        <v>202</v>
      </c>
      <c r="AQ222" s="101" t="s">
        <v>14456</v>
      </c>
      <c r="AR222" s="227"/>
      <c r="AS222" s="119"/>
      <c r="AT222" s="124" t="s">
        <v>14496</v>
      </c>
      <c r="AU222" s="101" t="s">
        <v>14482</v>
      </c>
      <c r="AV222" s="82"/>
      <c r="AW222" s="102" t="str">
        <f ca="1">IF(OR(AND(TODAY()-AL222&lt;10,AV222="PQRS"),AND(TODAY()-AO222&lt;90,AV222="Persuasivo")),1,IF(AND(10&lt;=TODAY()-AL222,TODAY()-AL222&lt;15,AV222="PQRS"),2,IF(OR(AND(15&lt;=TODAY()-AL222,AV222="PQRS"),AND(90&lt;=TODAY()-AO222,AV222="Persuasivo")),3,"")))</f>
        <v/>
      </c>
      <c r="AX222" s="96"/>
      <c r="AY222" s="239" t="str">
        <f ca="1">IF(AU222=BA222,AY222,AY222&amp;" → "&amp;TEXT(AZ222,"dd/mm/aaaa")&amp;".- "&amp;AU222)</f>
        <v>0 → 00/01/1900.- Juan Carlos Sánchez Vargas → 09/03/2026.- Jenifer Zapata Castro</v>
      </c>
      <c r="AZ222" s="237">
        <f ca="1">IF(AU222=BA222,AZ222,NOW())</f>
        <v>46135.61063333333</v>
      </c>
      <c r="BA222" s="242" t="str">
        <f t="shared" ca="1" si="39"/>
        <v>Jenifer Zapata Castro</v>
      </c>
      <c r="BB222" s="245" t="str">
        <f ca="1">IF(AT222=BD222,BB222,BB222&amp;" → "&amp;TEXT(BC222,"dd/mm/aaaa")&amp;".- "&amp;AT222)</f>
        <v>0 → 20/02/2026.- Auto de archivo → 23/04/2026.- Archivado</v>
      </c>
      <c r="BC222" s="247">
        <f t="shared" ca="1" si="40"/>
        <v>46183.384917939817</v>
      </c>
      <c r="BD222" s="246" t="str">
        <f t="shared" ca="1" si="41"/>
        <v>Archivado</v>
      </c>
    </row>
    <row r="223" spans="1:56">
      <c r="A223" s="82" t="s">
        <v>15170</v>
      </c>
      <c r="B223" s="99">
        <v>15671</v>
      </c>
      <c r="C223" s="124" t="s">
        <v>15171</v>
      </c>
      <c r="D223" s="82" t="s">
        <v>63</v>
      </c>
      <c r="E223" s="82">
        <v>25</v>
      </c>
      <c r="F223" s="82"/>
      <c r="G223" s="82"/>
      <c r="H223" s="82">
        <v>39</v>
      </c>
      <c r="I223" s="82" t="s">
        <v>104</v>
      </c>
      <c r="J223" s="82" t="s">
        <v>66</v>
      </c>
      <c r="K223" s="82">
        <v>30</v>
      </c>
      <c r="L223" s="82"/>
      <c r="M223" s="82"/>
      <c r="N223" s="76" t="str">
        <f t="shared" si="43"/>
        <v xml:space="preserve">KR 25   39 B SUR 30  </v>
      </c>
      <c r="O223" s="82">
        <v>43865136</v>
      </c>
      <c r="P223" s="82">
        <v>3104921193</v>
      </c>
      <c r="Q223" s="82"/>
      <c r="R223" s="82" t="s">
        <v>82</v>
      </c>
      <c r="S223" s="126"/>
      <c r="T223" s="127" t="s">
        <v>15172</v>
      </c>
      <c r="U223" s="127"/>
      <c r="V223" s="127"/>
      <c r="W223" s="127"/>
      <c r="X223" s="127"/>
      <c r="Y223" s="127"/>
      <c r="Z223" s="127"/>
      <c r="AA223" s="127"/>
      <c r="AB223" s="127"/>
      <c r="AC223" s="76" t="str">
        <f t="shared" si="42"/>
        <v xml:space="preserve"> parque lineal chingui       </v>
      </c>
      <c r="AD223" s="82">
        <v>43865136</v>
      </c>
      <c r="AE223" s="82">
        <v>3104921193</v>
      </c>
      <c r="AF223" s="82"/>
      <c r="AG223" s="82"/>
      <c r="AH223" s="82" t="s">
        <v>3591</v>
      </c>
      <c r="AI223" s="82" t="s">
        <v>14438</v>
      </c>
      <c r="AJ223" s="96" t="s">
        <v>454</v>
      </c>
      <c r="AK223" s="201">
        <f>VLOOKUP(AJ223,Hoja5!$H$1:$I$46,2,FALSE)</f>
        <v>6</v>
      </c>
      <c r="AL223" s="92">
        <v>46090</v>
      </c>
      <c r="AM223" s="92">
        <v>46126</v>
      </c>
      <c r="AN223" s="101">
        <f t="shared" si="46"/>
        <v>36</v>
      </c>
      <c r="AO223" s="100">
        <v>46126</v>
      </c>
      <c r="AP223" s="82" t="s">
        <v>14499</v>
      </c>
      <c r="AQ223" s="94" t="s">
        <v>14443</v>
      </c>
      <c r="AR223" s="227"/>
      <c r="AS223" s="119"/>
      <c r="AT223" s="124" t="s">
        <v>15</v>
      </c>
      <c r="AU223" s="101" t="s">
        <v>14463</v>
      </c>
      <c r="AV223" s="82"/>
      <c r="AW223" s="102" t="str">
        <f ca="1">IF(OR(AND(TODAY()-AL223&lt;10,AV223="PQRS"),AND(TODAY()-AO223&lt;90,AV223="Persuasivo")),1,IF(AND(10&lt;=TODAY()-AL223,TODAY()-AL223&lt;15,AV223="PQRS"),2,IF(OR(AND(15&lt;=TODAY()-AL223,AV223="PQRS"),AND(90&lt;=TODAY()-AO223,AV223="Persuasivo")),3,"")))</f>
        <v/>
      </c>
      <c r="AX223" s="96" t="s">
        <v>15173</v>
      </c>
      <c r="AY223" s="239" t="str">
        <f ca="1">IF(AU223=BA223,AY223,AY223&amp;" → "&amp;TEXT(AZ223,"dd/mm/aaaa")&amp;".- "&amp;AU223)</f>
        <v>0 → 00/01/1900.- Julian Guzman Agudelo → 24/03/2026.- Adriana Florez Buriticá → 07/04/2026.- Juan Carlos Sánchez Vargas</v>
      </c>
      <c r="AZ223" s="237">
        <f ca="1">IF(AU223=BA223,AZ223,NOW())</f>
        <v>46126.598467361109</v>
      </c>
      <c r="BA223" s="242" t="str">
        <f t="shared" ca="1" si="39"/>
        <v>Juan Carlos Sánchez Vargas</v>
      </c>
      <c r="BB223" s="245" t="str">
        <f ca="1">IF(AT223=BD223,BB223,BB223&amp;" → "&amp;TEXT(BC223,"dd/mm/aaaa")&amp;".- "&amp;AT223)</f>
        <v>0 → 20/02/2026.- Visitas patrulleros → 07/04/2026.- Remisión → 14/04/2026.- Auto de archivo</v>
      </c>
      <c r="BC223" s="247">
        <f t="shared" ca="1" si="40"/>
        <v>46183.384917939817</v>
      </c>
      <c r="BD223" s="246" t="str">
        <f t="shared" ca="1" si="41"/>
        <v>Auto de archivo</v>
      </c>
    </row>
    <row r="224" spans="1:56">
      <c r="A224" s="82" t="s">
        <v>15174</v>
      </c>
      <c r="B224" s="99">
        <v>14967</v>
      </c>
      <c r="C224" s="105" t="s">
        <v>15175</v>
      </c>
      <c r="D224" s="82" t="s">
        <v>80</v>
      </c>
      <c r="E224" s="82">
        <v>24</v>
      </c>
      <c r="F224" s="82"/>
      <c r="G224" s="82" t="s">
        <v>66</v>
      </c>
      <c r="H224" s="82">
        <v>5</v>
      </c>
      <c r="I224" s="82"/>
      <c r="J224" s="82"/>
      <c r="K224" s="82">
        <v>80</v>
      </c>
      <c r="L224" s="82"/>
      <c r="M224" s="82"/>
      <c r="N224" s="76" t="str">
        <f t="shared" si="43"/>
        <v xml:space="preserve">CL 24  SUR 5   80  </v>
      </c>
      <c r="O224" s="82">
        <v>1039450128</v>
      </c>
      <c r="P224" s="82">
        <v>3226414396</v>
      </c>
      <c r="Q224" s="82"/>
      <c r="R224" s="82" t="s">
        <v>15176</v>
      </c>
      <c r="S224" s="126"/>
      <c r="T224" s="127"/>
      <c r="U224" s="127"/>
      <c r="V224" s="127"/>
      <c r="W224" s="127"/>
      <c r="X224" s="127"/>
      <c r="Y224" s="127"/>
      <c r="Z224" s="127"/>
      <c r="AA224" s="127"/>
      <c r="AB224" s="127"/>
      <c r="AC224" s="76" t="str">
        <f t="shared" si="42"/>
        <v xml:space="preserve">        </v>
      </c>
      <c r="AD224" s="82"/>
      <c r="AE224" s="82"/>
      <c r="AF224" s="82"/>
      <c r="AG224" s="82"/>
      <c r="AH224" s="82" t="s">
        <v>94</v>
      </c>
      <c r="AI224" s="82" t="s">
        <v>14444</v>
      </c>
      <c r="AJ224" s="96" t="s">
        <v>91</v>
      </c>
      <c r="AK224" s="201">
        <f>VLOOKUP(AJ224,Hoja5!$H$1:$I$46,2,FALSE)</f>
        <v>12</v>
      </c>
      <c r="AL224" s="92">
        <v>46086</v>
      </c>
      <c r="AM224" s="92">
        <v>46094</v>
      </c>
      <c r="AN224" s="101">
        <f t="shared" si="46"/>
        <v>8</v>
      </c>
      <c r="AO224" s="100">
        <v>46094</v>
      </c>
      <c r="AP224" s="82" t="s">
        <v>105</v>
      </c>
      <c r="AQ224" s="101" t="s">
        <v>14443</v>
      </c>
      <c r="AR224" s="227"/>
      <c r="AS224" s="119"/>
      <c r="AT224" s="124" t="s">
        <v>6014</v>
      </c>
      <c r="AU224" s="101" t="s">
        <v>14474</v>
      </c>
      <c r="AV224" s="82"/>
      <c r="AW224" s="102" t="str">
        <f ca="1">IF(OR(AND(TODAY()-AL224&lt;10,AV224="PQRS"),AND(TODAY()-AO224&lt;90,AV224="Persuasivo")),1,IF(AND(10&lt;=TODAY()-AL224,TODAY()-AL224&lt;15,AV224="PQRS"),2,IF(OR(AND(15&lt;=TODAY()-AL224,AV224="PQRS"),AND(90&lt;=TODAY()-AO224,AV224="Persuasivo")),3,"")))</f>
        <v/>
      </c>
      <c r="AX224" s="96"/>
      <c r="AY224" s="239" t="str">
        <f ca="1">IF(AU224=BA224,AY224,AY224&amp;" → "&amp;TEXT(AZ224,"dd/mm/aaaa")&amp;".- "&amp;AU224)</f>
        <v>0 → 00/01/1900.- Juanita Aristizabal Chavarriaga</v>
      </c>
      <c r="AZ224" s="237">
        <f ca="1">IF(AU224=BA224,AZ224,NOW())</f>
        <v>46105.603831134256</v>
      </c>
      <c r="BA224" s="242" t="str">
        <f t="shared" ca="1" si="39"/>
        <v>Juanita Aristizabal Chavarriaga</v>
      </c>
      <c r="BB224" s="245" t="str">
        <f ca="1">IF(AT224=BD224,BB224,BB224&amp;" → "&amp;TEXT(BC224,"dd/mm/aaaa")&amp;".- "&amp;AT224)</f>
        <v>0 → 20/02/2026.- Visitas patrulleros → 24/03/2026.- Respuesta DP u Oficio</v>
      </c>
      <c r="BC224" s="247">
        <f t="shared" ca="1" si="40"/>
        <v>46183.384917939817</v>
      </c>
      <c r="BD224" s="246" t="str">
        <f t="shared" ca="1" si="41"/>
        <v>Respuesta DP u Oficio</v>
      </c>
    </row>
    <row r="225" spans="1:56">
      <c r="A225" s="82" t="s">
        <v>15177</v>
      </c>
      <c r="B225" s="99">
        <v>15531</v>
      </c>
      <c r="C225" s="124" t="s">
        <v>273</v>
      </c>
      <c r="D225" s="82"/>
      <c r="E225" s="82"/>
      <c r="F225" s="82"/>
      <c r="G225" s="82"/>
      <c r="H225" s="82"/>
      <c r="I225" s="82"/>
      <c r="J225" s="82"/>
      <c r="K225" s="82"/>
      <c r="L225" s="82"/>
      <c r="M225" s="82"/>
      <c r="N225" s="76" t="str">
        <f t="shared" si="43"/>
        <v xml:space="preserve">         </v>
      </c>
      <c r="O225" s="82"/>
      <c r="P225" s="82"/>
      <c r="Q225" s="82"/>
      <c r="R225" s="82" t="s">
        <v>15178</v>
      </c>
      <c r="S225" s="126" t="s">
        <v>63</v>
      </c>
      <c r="T225" s="127">
        <v>7</v>
      </c>
      <c r="U225" s="127"/>
      <c r="V225" s="127"/>
      <c r="W225" s="127">
        <v>24</v>
      </c>
      <c r="X225" s="127" t="s">
        <v>83</v>
      </c>
      <c r="Y225" s="127" t="s">
        <v>66</v>
      </c>
      <c r="Z225" s="127">
        <v>15</v>
      </c>
      <c r="AA225" s="127"/>
      <c r="AB225" s="127"/>
      <c r="AC225" s="76" t="str">
        <f t="shared" si="42"/>
        <v xml:space="preserve">KR 7  24 A SUR 15  </v>
      </c>
      <c r="AD225" s="94"/>
      <c r="AE225" s="82">
        <v>3122954978</v>
      </c>
      <c r="AF225" s="82"/>
      <c r="AG225" s="82"/>
      <c r="AH225" s="82" t="s">
        <v>3686</v>
      </c>
      <c r="AI225" s="82" t="s">
        <v>14451</v>
      </c>
      <c r="AJ225" s="96" t="s">
        <v>91</v>
      </c>
      <c r="AK225" s="201">
        <f>VLOOKUP(AJ225,Hoja5!$H$1:$I$46,2,FALSE)</f>
        <v>12</v>
      </c>
      <c r="AL225" s="92">
        <v>46087</v>
      </c>
      <c r="AM225" s="92">
        <v>46101</v>
      </c>
      <c r="AN225" s="101">
        <f t="shared" si="46"/>
        <v>14</v>
      </c>
      <c r="AO225" s="100">
        <v>46118</v>
      </c>
      <c r="AP225" s="82" t="s">
        <v>14496</v>
      </c>
      <c r="AQ225" s="101" t="s">
        <v>14482</v>
      </c>
      <c r="AR225" s="227"/>
      <c r="AS225" s="119"/>
      <c r="AT225" s="124" t="s">
        <v>14496</v>
      </c>
      <c r="AU225" s="101" t="s">
        <v>14482</v>
      </c>
      <c r="AV225" s="82"/>
      <c r="AW225" s="102" t="str">
        <f ca="1">IF(OR(AND(TODAY()-AL225&lt;10,AV225="PQRS"),AND(TODAY()-AO225&lt;90,AV225="Persuasivo")),1,IF(AND(10&lt;=TODAY()-AL225,TODAY()-AL225&lt;15,AV225="PQRS"),2,IF(OR(AND(15&lt;=TODAY()-AL225,AV225="PQRS"),AND(90&lt;=TODAY()-AO225,AV225="Persuasivo")),3,"")))</f>
        <v/>
      </c>
      <c r="AX225" s="96"/>
      <c r="AY225" s="239" t="str">
        <f ca="1">IF(AU225=BA225,AY225,AY225&amp;" → "&amp;TEXT(AZ225,"dd/mm/aaaa")&amp;".- "&amp;AU225)</f>
        <v>0 → 00/01/1900.- Julian Guzman Agudelo → 24/03/2026.- Juan Carlos Sánchez Vargas → 21/04/2026.- Jenifer Zapata Castro</v>
      </c>
      <c r="AZ225" s="237">
        <f ca="1">IF(AU225=BA225,AZ225,NOW())</f>
        <v>46141.63880601852</v>
      </c>
      <c r="BA225" s="242" t="str">
        <f t="shared" ca="1" si="39"/>
        <v>Jenifer Zapata Castro</v>
      </c>
      <c r="BB225" s="245" t="str">
        <f ca="1">IF(AT225=BD225,BB225,BB225&amp;" → "&amp;TEXT(BC225,"dd/mm/aaaa")&amp;".- "&amp;AT225)</f>
        <v>0 → 20/02/2026.- Visitas patrulleros → 21/04/2026.- Auto de archivo → 29/04/2026.- Archivado</v>
      </c>
      <c r="BC225" s="247">
        <f t="shared" ca="1" si="40"/>
        <v>46183.384917939817</v>
      </c>
      <c r="BD225" s="246" t="str">
        <f t="shared" ca="1" si="41"/>
        <v>Archivado</v>
      </c>
    </row>
    <row r="226" spans="1:56">
      <c r="A226" s="82" t="s">
        <v>15179</v>
      </c>
      <c r="B226" s="99">
        <v>15887</v>
      </c>
      <c r="C226" s="124" t="s">
        <v>15180</v>
      </c>
      <c r="D226" s="82" t="s">
        <v>80</v>
      </c>
      <c r="E226" s="82">
        <v>27</v>
      </c>
      <c r="F226" s="82" t="s">
        <v>81</v>
      </c>
      <c r="G226" s="82" t="s">
        <v>66</v>
      </c>
      <c r="H226" s="82">
        <v>27</v>
      </c>
      <c r="I226" s="82"/>
      <c r="J226" s="82"/>
      <c r="K226" s="82">
        <v>55</v>
      </c>
      <c r="L226" s="82"/>
      <c r="M226" s="82"/>
      <c r="N226" s="76" t="str">
        <f t="shared" si="43"/>
        <v xml:space="preserve">CL 27 C SUR 27   55  </v>
      </c>
      <c r="O226" s="82">
        <v>15265197</v>
      </c>
      <c r="P226" s="82">
        <v>3113588240</v>
      </c>
      <c r="Q226" s="82"/>
      <c r="R226" s="82" t="s">
        <v>82</v>
      </c>
      <c r="S226" s="126"/>
      <c r="T226" s="127"/>
      <c r="U226" s="127"/>
      <c r="V226" s="127"/>
      <c r="W226" s="127"/>
      <c r="X226" s="127"/>
      <c r="Y226" s="127"/>
      <c r="Z226" s="127"/>
      <c r="AA226" s="127"/>
      <c r="AB226" s="127"/>
      <c r="AC226" s="76" t="str">
        <f t="shared" si="42"/>
        <v xml:space="preserve">        </v>
      </c>
      <c r="AD226" s="82"/>
      <c r="AE226" s="82"/>
      <c r="AF226" s="82"/>
      <c r="AG226" s="82"/>
      <c r="AH226" s="82" t="s">
        <v>94</v>
      </c>
      <c r="AI226" s="82" t="s">
        <v>14487</v>
      </c>
      <c r="AJ226" s="96" t="s">
        <v>99</v>
      </c>
      <c r="AK226" s="201">
        <f>VLOOKUP(AJ226,Hoja5!$H$1:$I$46,2,FALSE)</f>
        <v>4</v>
      </c>
      <c r="AL226" s="92">
        <v>46090</v>
      </c>
      <c r="AM226" s="92">
        <v>46100</v>
      </c>
      <c r="AN226" s="101">
        <f t="shared" si="46"/>
        <v>10</v>
      </c>
      <c r="AO226" s="100">
        <v>46100</v>
      </c>
      <c r="AP226" s="82" t="s">
        <v>15</v>
      </c>
      <c r="AQ226" s="101" t="s">
        <v>14463</v>
      </c>
      <c r="AR226" s="227"/>
      <c r="AS226" s="119"/>
      <c r="AT226" s="124" t="s">
        <v>14496</v>
      </c>
      <c r="AU226" s="101" t="s">
        <v>14482</v>
      </c>
      <c r="AV226" s="82"/>
      <c r="AW226" s="102" t="str">
        <f ca="1">IF(OR(AND(TODAY()-AL226&lt;10,AV226="PQRS"),AND(TODAY()-AO226&lt;90,AV226="Persuasivo")),1,IF(AND(10&lt;=TODAY()-AL226,TODAY()-AL226&lt;15,AV226="PQRS"),2,IF(OR(AND(15&lt;=TODAY()-AL226,AV226="PQRS"),AND(90&lt;=TODAY()-AO226,AV226="Persuasivo")),3,"")))</f>
        <v/>
      </c>
      <c r="AX226" s="96"/>
      <c r="AY226" s="239" t="str">
        <f ca="1">IF(AU226=BA226,AY226,AY226&amp;" → "&amp;TEXT(AZ226,"dd/mm/aaaa")&amp;".- "&amp;AU226)</f>
        <v>0 → 00/01/1900.- Olver Puerta Garcia → 11/03/2026.- Juan Carlos Sánchez Vargas → 06/04/2026.- Jenifer Zapata Castro</v>
      </c>
      <c r="AZ226" s="237">
        <f ca="1">IF(AU226=BA226,AZ226,NOW())</f>
        <v>46132.548160069447</v>
      </c>
      <c r="BA226" s="242" t="str">
        <f t="shared" ca="1" si="39"/>
        <v>Jenifer Zapata Castro</v>
      </c>
      <c r="BB226" s="245" t="str">
        <f ca="1">IF(AT226=BD226,BB226,BB226&amp;" → "&amp;TEXT(BC226,"dd/mm/aaaa")&amp;".- "&amp;AT226)</f>
        <v>0 → 20/02/2026.- Visitas patrulleros → 06/04/2026.- Auto de archivo → 20/04/2026.- Archivado</v>
      </c>
      <c r="BC226" s="247">
        <f t="shared" ca="1" si="40"/>
        <v>46183.384917939817</v>
      </c>
      <c r="BD226" s="246" t="str">
        <f t="shared" ca="1" si="41"/>
        <v>Archivado</v>
      </c>
    </row>
    <row r="227" spans="1:56" ht="21" customHeight="1">
      <c r="A227" s="82" t="s">
        <v>15181</v>
      </c>
      <c r="B227" s="99">
        <v>15920</v>
      </c>
      <c r="C227" s="124" t="s">
        <v>15182</v>
      </c>
      <c r="D227" s="82" t="s">
        <v>63</v>
      </c>
      <c r="E227" s="82">
        <v>25</v>
      </c>
      <c r="F227" s="82"/>
      <c r="G227" s="82"/>
      <c r="H227" s="82">
        <v>39</v>
      </c>
      <c r="I227" s="82"/>
      <c r="J227" s="82" t="s">
        <v>66</v>
      </c>
      <c r="K227" s="82">
        <v>20</v>
      </c>
      <c r="L227" s="82"/>
      <c r="M227" s="82">
        <v>113</v>
      </c>
      <c r="N227" s="76" t="str">
        <f t="shared" ref="N227" si="47">CONCATENATE(D227," ",E227," ",F227," ",G227," ",H227," ",I227, " ",J227, " ",K227," ",L227," ",M227)</f>
        <v>KR 25   39  SUR 20  113</v>
      </c>
      <c r="O227" s="82"/>
      <c r="P227" s="82"/>
      <c r="Q227" s="82"/>
      <c r="R227" s="82" t="s">
        <v>82</v>
      </c>
      <c r="S227" s="82"/>
      <c r="T227" s="94" t="s">
        <v>15183</v>
      </c>
      <c r="U227" s="82"/>
      <c r="V227" s="82"/>
      <c r="W227" s="82"/>
      <c r="X227" s="82"/>
      <c r="Y227" s="82"/>
      <c r="Z227" s="94"/>
      <c r="AA227" s="82"/>
      <c r="AB227" s="82"/>
      <c r="AC227" s="76" t="str">
        <f t="shared" ref="AC227" si="48">CONCATENATE(S227," ",T227,U227," ",V227," ",W227," ",X227," ",Y227," ",Z227," ",AA227," ",AB227)</f>
        <v xml:space="preserve"> Mini mercado al frente de vitta       </v>
      </c>
      <c r="AD227" s="82"/>
      <c r="AE227" s="82"/>
      <c r="AF227" s="82"/>
      <c r="AG227" s="82"/>
      <c r="AH227" s="82" t="s">
        <v>3686</v>
      </c>
      <c r="AI227" s="82" t="s">
        <v>14451</v>
      </c>
      <c r="AJ227" s="96" t="s">
        <v>454</v>
      </c>
      <c r="AK227" s="201">
        <f>VLOOKUP(AJ227,Hoja5!$H$1:$I$46,2,FALSE)</f>
        <v>6</v>
      </c>
      <c r="AL227" s="92">
        <v>46091</v>
      </c>
      <c r="AM227" s="92">
        <v>46101</v>
      </c>
      <c r="AN227" s="101">
        <f t="shared" si="46"/>
        <v>10</v>
      </c>
      <c r="AO227" s="100">
        <v>46101</v>
      </c>
      <c r="AP227" s="82" t="s">
        <v>15</v>
      </c>
      <c r="AQ227" s="101" t="s">
        <v>14463</v>
      </c>
      <c r="AR227" s="227"/>
      <c r="AS227" s="119"/>
      <c r="AT227" s="124" t="s">
        <v>14496</v>
      </c>
      <c r="AU227" s="101" t="s">
        <v>14482</v>
      </c>
      <c r="AV227" s="82"/>
      <c r="AW227" s="102" t="str">
        <f ca="1">IF(OR(AND(TODAY()-AL227&lt;10,AV227="PQRS"),AND(TODAY()-AO227&lt;90,AV227="Persuasivo")),1,IF(AND(10&lt;=TODAY()-AL227,TODAY()-AL227&lt;15,AV227="PQRS"),2,IF(OR(AND(15&lt;=TODAY()-AL227,AV227="PQRS"),AND(90&lt;=TODAY()-AO227,AV227="Persuasivo")),3,"")))</f>
        <v/>
      </c>
      <c r="AX227" s="96"/>
      <c r="AY227" s="239" t="str">
        <f ca="1">IF(AU227=BA227,AY227,AY227&amp;" → "&amp;TEXT(AZ227,"dd/mm/aaaa")&amp;".- "&amp;AU227)</f>
        <v>0 → 00/01/1900.- Olver Puerta Garcia → 11/03/2026.- Juan Carlos Sánchez Vargas → 06/04/2026.- Jenifer Zapata Castro</v>
      </c>
      <c r="AZ227" s="237">
        <f ca="1">IF(AU227=BA227,AZ227,NOW())</f>
        <v>46132.54941550926</v>
      </c>
      <c r="BA227" s="242" t="str">
        <f t="shared" ref="BA227" ca="1" si="49">IF(AU227=BA227,BA227,AU227)</f>
        <v>Jenifer Zapata Castro</v>
      </c>
      <c r="BB227" s="245" t="str">
        <f ca="1">IF(AT227=BD227,BB227,BB227&amp;" → "&amp;TEXT(BC227,"dd/mm/aaaa")&amp;".- "&amp;AT227)</f>
        <v>0 → 20/02/2026.- Visitas patrulleros → 06/04/2026.- Auto de archivo → 20/04/2026.- Archivado</v>
      </c>
      <c r="BC227" s="247">
        <f t="shared" ref="BC227" ca="1" si="50">IF(AX227=BD227,BC227,NOW())</f>
        <v>46183.384917939817</v>
      </c>
      <c r="BD227" s="246" t="str">
        <f t="shared" ref="BD227" ca="1" si="51">IF(AT227=BD227,BD227,AT227)</f>
        <v>Archivado</v>
      </c>
    </row>
    <row r="228" spans="1:56">
      <c r="A228" s="82" t="s">
        <v>15184</v>
      </c>
      <c r="B228" s="99">
        <v>29577</v>
      </c>
      <c r="C228" s="124" t="s">
        <v>15185</v>
      </c>
      <c r="D228" s="82"/>
      <c r="E228" s="82"/>
      <c r="F228" s="82"/>
      <c r="G228" s="82"/>
      <c r="H228" s="82"/>
      <c r="I228" s="82"/>
      <c r="J228" s="82"/>
      <c r="K228" s="82"/>
      <c r="L228" s="82"/>
      <c r="M228" s="82"/>
      <c r="N228" s="76" t="str">
        <f t="shared" si="43"/>
        <v xml:space="preserve">         </v>
      </c>
      <c r="O228" s="82"/>
      <c r="P228" s="82"/>
      <c r="Q228" s="82"/>
      <c r="R228" s="82" t="s">
        <v>15186</v>
      </c>
      <c r="S228" s="126" t="s">
        <v>80</v>
      </c>
      <c r="T228" s="127">
        <v>25</v>
      </c>
      <c r="U228" s="127"/>
      <c r="V228" s="127" t="s">
        <v>66</v>
      </c>
      <c r="W228" s="127">
        <v>4</v>
      </c>
      <c r="X228" s="127"/>
      <c r="Y228" s="127"/>
      <c r="Z228" s="127">
        <v>24</v>
      </c>
      <c r="AA228" s="127"/>
      <c r="AB228" s="127"/>
      <c r="AC228" s="76" t="str">
        <f t="shared" si="42"/>
        <v xml:space="preserve">CL 25 SUR 4   24  </v>
      </c>
      <c r="AD228" s="82"/>
      <c r="AE228" s="82"/>
      <c r="AF228" s="82"/>
      <c r="AG228" s="82"/>
      <c r="AH228" s="82" t="s">
        <v>3591</v>
      </c>
      <c r="AI228" s="82" t="s">
        <v>14438</v>
      </c>
      <c r="AJ228" s="96" t="s">
        <v>91</v>
      </c>
      <c r="AK228" s="201">
        <f>VLOOKUP(AJ228,Hoja5!$H$1:$I$46,2,FALSE)</f>
        <v>12</v>
      </c>
      <c r="AL228" s="92">
        <v>45758</v>
      </c>
      <c r="AM228" s="92">
        <v>45768</v>
      </c>
      <c r="AN228" s="101">
        <f t="shared" si="46"/>
        <v>10</v>
      </c>
      <c r="AO228" s="100">
        <v>46092</v>
      </c>
      <c r="AP228" s="96" t="s">
        <v>15187</v>
      </c>
      <c r="AQ228" s="101" t="s">
        <v>14463</v>
      </c>
      <c r="AR228" s="227"/>
      <c r="AS228" s="119"/>
      <c r="AT228" s="124" t="s">
        <v>14496</v>
      </c>
      <c r="AU228" s="101" t="s">
        <v>14482</v>
      </c>
      <c r="AV228" s="82"/>
      <c r="AW228" s="102" t="str">
        <f ca="1">IF(OR(AND(TODAY()-AL228&lt;10,AV228="PQRS"),AND(TODAY()-AO228&lt;90,AV228="Persuasivo")),1,IF(AND(10&lt;=TODAY()-AL228,TODAY()-AL228&lt;15,AV228="PQRS"),2,IF(OR(AND(15&lt;=TODAY()-AL228,AV228="PQRS"),AND(90&lt;=TODAY()-AO228,AV228="Persuasivo")),3,"")))</f>
        <v/>
      </c>
      <c r="AX228" s="96" t="s">
        <v>15187</v>
      </c>
      <c r="AY228" s="239" t="str">
        <f ca="1">IF(AU228=BA228,AY228,AY228&amp;" → "&amp;TEXT(AZ228,"dd/mm/aaaa")&amp;".- "&amp;AU228)</f>
        <v>0 → 00/01/1900.- Juan Carlos Sánchez Vargas → 01/04/2026.- Jenifer Zapata Castro</v>
      </c>
      <c r="AZ228" s="237">
        <f ca="1">IF(AU228=BA228,AZ228,NOW())</f>
        <v>46135.61063333333</v>
      </c>
      <c r="BA228" s="242" t="str">
        <f t="shared" ca="1" si="39"/>
        <v>Jenifer Zapata Castro</v>
      </c>
      <c r="BB228" s="245" t="str">
        <f ca="1">IF(AT228=BD228,BB228,BB228&amp;" → "&amp;TEXT(BC228,"dd/mm/aaaa")&amp;".- "&amp;AT228)</f>
        <v>0 → 01/04/2026.- Auto de archivo → 23/04/2026.- Archivado</v>
      </c>
      <c r="BC228" s="247">
        <f t="shared" ca="1" si="40"/>
        <v>46183.384917939817</v>
      </c>
      <c r="BD228" s="246" t="str">
        <f t="shared" ca="1" si="41"/>
        <v>Archivado</v>
      </c>
    </row>
    <row r="229" spans="1:56">
      <c r="A229" s="82" t="s">
        <v>15188</v>
      </c>
      <c r="B229" s="99">
        <v>6172</v>
      </c>
      <c r="C229" s="124" t="s">
        <v>15189</v>
      </c>
      <c r="D229" s="82"/>
      <c r="E229" s="82"/>
      <c r="F229" s="82"/>
      <c r="G229" s="82"/>
      <c r="H229" s="82"/>
      <c r="I229" s="82"/>
      <c r="J229" s="82"/>
      <c r="K229" s="82"/>
      <c r="L229" s="82"/>
      <c r="M229" s="82"/>
      <c r="N229" s="76" t="str">
        <f t="shared" si="43"/>
        <v xml:space="preserve">         </v>
      </c>
      <c r="O229" s="82"/>
      <c r="P229" s="82"/>
      <c r="Q229" s="82"/>
      <c r="R229" s="82" t="s">
        <v>82</v>
      </c>
      <c r="S229" s="253"/>
      <c r="T229" s="127" t="s">
        <v>15190</v>
      </c>
      <c r="U229" s="127"/>
      <c r="V229" s="127"/>
      <c r="W229" s="127"/>
      <c r="X229" s="127"/>
      <c r="Y229" s="127"/>
      <c r="Z229" s="127"/>
      <c r="AA229" s="127"/>
      <c r="AB229" s="127"/>
      <c r="AC229" s="76" t="str">
        <f t="shared" si="42"/>
        <v xml:space="preserve"> prados del sur       </v>
      </c>
      <c r="AD229" s="82"/>
      <c r="AE229" s="82"/>
      <c r="AF229" s="82"/>
      <c r="AG229" s="82"/>
      <c r="AH229" s="82" t="s">
        <v>87</v>
      </c>
      <c r="AI229" s="82" t="s">
        <v>14475</v>
      </c>
      <c r="AJ229" s="96" t="s">
        <v>3675</v>
      </c>
      <c r="AK229" s="201">
        <f>VLOOKUP(AJ229,Hoja5!$H$1:$I$46,2,FALSE)</f>
        <v>6</v>
      </c>
      <c r="AL229" s="92">
        <v>46083</v>
      </c>
      <c r="AM229" s="92"/>
      <c r="AN229" s="101">
        <f t="shared" si="46"/>
        <v>-46083</v>
      </c>
      <c r="AO229" s="100"/>
      <c r="AP229" s="101"/>
      <c r="AQ229" s="101"/>
      <c r="AR229" s="227"/>
      <c r="AS229" s="119"/>
      <c r="AT229" s="124" t="s">
        <v>105</v>
      </c>
      <c r="AU229" s="101" t="s">
        <v>14440</v>
      </c>
      <c r="AV229" s="82"/>
      <c r="AW229" s="102" t="str">
        <f ca="1">IF(OR(AND(TODAY()-AL229&lt;10,AV229="PQRS"),AND(TODAY()-AO229&lt;90,AV229="Persuasivo")),1,IF(AND(10&lt;=TODAY()-AL229,TODAY()-AL229&lt;15,AV229="PQRS"),2,IF(OR(AND(15&lt;=TODAY()-AL229,AV229="PQRS"),AND(90&lt;=TODAY()-AO229,AV229="Persuasivo")),3,"")))</f>
        <v/>
      </c>
      <c r="AX229" s="96"/>
      <c r="AY229" s="239" t="str">
        <f ca="1">IF(AU229=BA229,AY229,AY229&amp;" → "&amp;TEXT(AZ229,"dd/mm/aaaa")&amp;".- "&amp;AU229)</f>
        <v>0 → 00/01/1900.- Julian Guzman Agudelo</v>
      </c>
      <c r="AZ229" s="237">
        <f ca="1">IF(AU229=BA229,AZ229,NOW())</f>
        <v>46105.695766087963</v>
      </c>
      <c r="BA229" s="242" t="str">
        <f t="shared" ca="1" si="39"/>
        <v>Julian Guzman Agudelo</v>
      </c>
      <c r="BB229" s="245" t="str">
        <f ca="1">IF(AT229=BD229,BB229,BB229&amp;" → "&amp;TEXT(BC229,"dd/mm/aaaa")&amp;".- "&amp;AT229)</f>
        <v>0 → 20/02/2026.- Visitas patrulleros → 13/05/2026.- Visitas técnicos</v>
      </c>
      <c r="BC229" s="247">
        <f t="shared" ca="1" si="40"/>
        <v>46183.384917939817</v>
      </c>
      <c r="BD229" s="246" t="str">
        <f t="shared" ca="1" si="41"/>
        <v>Visitas técnicos</v>
      </c>
    </row>
    <row r="230" spans="1:56">
      <c r="A230" s="82" t="s">
        <v>15191</v>
      </c>
      <c r="B230" s="99">
        <v>15188</v>
      </c>
      <c r="C230" s="105" t="s">
        <v>15192</v>
      </c>
      <c r="D230" s="82" t="s">
        <v>146</v>
      </c>
      <c r="E230" s="82">
        <v>33</v>
      </c>
      <c r="F230" s="82" t="s">
        <v>83</v>
      </c>
      <c r="G230" s="82" t="s">
        <v>66</v>
      </c>
      <c r="H230" s="82">
        <v>32</v>
      </c>
      <c r="I230" s="82"/>
      <c r="J230" s="82"/>
      <c r="K230" s="82">
        <v>42</v>
      </c>
      <c r="L230" s="82"/>
      <c r="M230" s="82"/>
      <c r="N230" s="76" t="str">
        <f t="shared" si="43"/>
        <v xml:space="preserve">TR 33 A SUR 32   42  </v>
      </c>
      <c r="O230" s="82">
        <v>42875835</v>
      </c>
      <c r="P230" s="82">
        <v>3007906134</v>
      </c>
      <c r="Q230" s="82"/>
      <c r="R230" s="82" t="s">
        <v>15193</v>
      </c>
      <c r="S230" s="82" t="s">
        <v>146</v>
      </c>
      <c r="T230" s="82">
        <v>33</v>
      </c>
      <c r="U230" s="82" t="s">
        <v>83</v>
      </c>
      <c r="V230" s="82" t="s">
        <v>66</v>
      </c>
      <c r="W230" s="82">
        <v>32</v>
      </c>
      <c r="X230" s="82"/>
      <c r="Y230" s="82"/>
      <c r="Z230" s="82">
        <v>42</v>
      </c>
      <c r="AA230" s="82"/>
      <c r="AB230" s="82"/>
      <c r="AC230" s="76" t="str">
        <f t="shared" ref="AC230:AC231" si="52">CONCATENATE(S230," ",T230," ",U230," ",V230," ",W230," ",X230, " ",Y230, " ",Z230," ",AA230," ",AB230)</f>
        <v xml:space="preserve">TR 33 A SUR 32   42  </v>
      </c>
      <c r="AD230" s="82"/>
      <c r="AE230" s="82"/>
      <c r="AF230" s="82"/>
      <c r="AG230" s="82"/>
      <c r="AH230" s="82" t="s">
        <v>101</v>
      </c>
      <c r="AI230" s="82" t="s">
        <v>14460</v>
      </c>
      <c r="AJ230" s="96" t="s">
        <v>496</v>
      </c>
      <c r="AK230" s="201">
        <f>VLOOKUP(AJ230,Hoja5!$H$1:$I$46,2,FALSE)</f>
        <v>9</v>
      </c>
      <c r="AL230" s="92">
        <v>46086</v>
      </c>
      <c r="AM230" s="92">
        <v>46099</v>
      </c>
      <c r="AN230" s="101">
        <f t="shared" si="46"/>
        <v>13</v>
      </c>
      <c r="AO230" s="100">
        <v>46099</v>
      </c>
      <c r="AP230" s="82" t="s">
        <v>202</v>
      </c>
      <c r="AQ230" s="101" t="s">
        <v>14456</v>
      </c>
      <c r="AR230" s="227"/>
      <c r="AS230" s="119"/>
      <c r="AT230" s="124" t="s">
        <v>14499</v>
      </c>
      <c r="AU230" s="101" t="s">
        <v>14443</v>
      </c>
      <c r="AV230" s="82"/>
      <c r="AW230" s="102" t="str">
        <f ca="1">IF(OR(AND(TODAY()-AL230&lt;10,AV230="PQRS"),AND(TODAY()-AO230&lt;90,AV230="Persuasivo")),1,IF(AND(10&lt;=TODAY()-AL230,TODAY()-AL230&lt;15,AV230="PQRS"),2,IF(OR(AND(15&lt;=TODAY()-AL230,AV230="PQRS"),AND(90&lt;=TODAY()-AO230,AV230="Persuasivo")),3,"")))</f>
        <v/>
      </c>
      <c r="AX230" s="96" t="s">
        <v>15194</v>
      </c>
      <c r="AY230" s="239" t="str">
        <f ca="1">IF(AU230=BA230,AY230,AY230&amp;" → "&amp;TEXT(AZ230,"dd/mm/aaaa")&amp;".- "&amp;AU230)</f>
        <v>0 → 00/01/1900.- Laura Bautista Barroso → 12/03/2026.- Juan Carlos Sánchez Vargas → 10/04/2026.- Adriana Florez Buriticá</v>
      </c>
      <c r="AZ230" s="237">
        <f ca="1">IF(AU230=BA230,AZ230,NOW())</f>
        <v>46149.600120254632</v>
      </c>
      <c r="BA230" s="242" t="str">
        <f t="shared" ca="1" si="39"/>
        <v>Adriana Florez Buriticá</v>
      </c>
      <c r="BB230" s="245" t="str">
        <f ca="1">IF(AT230=BD230,BB230,BB230&amp;" → "&amp;TEXT(BC230,"dd/mm/aaaa")&amp;".- "&amp;AT230)</f>
        <v>0 → 20/02/2026.- Visitas patrulleros → 10/04/2026.- Auto de archivo → 10/04/2026.- Remisión</v>
      </c>
      <c r="BC230" s="247">
        <f t="shared" ca="1" si="40"/>
        <v>46183.384917939817</v>
      </c>
      <c r="BD230" s="246" t="str">
        <f t="shared" ca="1" si="41"/>
        <v>Remisión</v>
      </c>
    </row>
    <row r="231" spans="1:56" s="121" customFormat="1">
      <c r="A231" s="82" t="s">
        <v>15195</v>
      </c>
      <c r="B231" s="99">
        <v>15435</v>
      </c>
      <c r="C231" s="124" t="s">
        <v>15196</v>
      </c>
      <c r="D231" s="82" t="s">
        <v>80</v>
      </c>
      <c r="E231" s="82">
        <v>27</v>
      </c>
      <c r="F231" s="82"/>
      <c r="G231" s="82" t="s">
        <v>66</v>
      </c>
      <c r="H231" s="82">
        <v>28</v>
      </c>
      <c r="I231" s="82"/>
      <c r="J231" s="82"/>
      <c r="K231" s="82">
        <v>181</v>
      </c>
      <c r="L231" s="82"/>
      <c r="M231" s="82"/>
      <c r="N231" s="76" t="str">
        <f t="shared" si="43"/>
        <v xml:space="preserve">CL 27  SUR 28   181  </v>
      </c>
      <c r="O231" s="82">
        <v>8110353427</v>
      </c>
      <c r="P231" s="82"/>
      <c r="Q231" s="82"/>
      <c r="R231" s="82" t="s">
        <v>82</v>
      </c>
      <c r="S231" s="82" t="s">
        <v>80</v>
      </c>
      <c r="T231" s="82">
        <v>27</v>
      </c>
      <c r="U231" s="82"/>
      <c r="V231" s="82" t="s">
        <v>66</v>
      </c>
      <c r="W231" s="82">
        <v>28</v>
      </c>
      <c r="X231" s="82"/>
      <c r="Y231" s="82"/>
      <c r="Z231" s="82">
        <v>181</v>
      </c>
      <c r="AA231" s="82"/>
      <c r="AB231" s="82"/>
      <c r="AC231" s="76" t="str">
        <f t="shared" si="52"/>
        <v xml:space="preserve">CL 27  SUR 28   181  </v>
      </c>
      <c r="AD231" s="82"/>
      <c r="AE231" s="82"/>
      <c r="AF231" s="82"/>
      <c r="AG231" s="82"/>
      <c r="AH231" s="82" t="s">
        <v>101</v>
      </c>
      <c r="AI231" s="82" t="s">
        <v>14460</v>
      </c>
      <c r="AJ231" s="96" t="s">
        <v>374</v>
      </c>
      <c r="AK231" s="201">
        <f>VLOOKUP(AJ231,Hoja5!$H$1:$I$46,2,FALSE)</f>
        <v>4</v>
      </c>
      <c r="AL231" s="92">
        <v>46087</v>
      </c>
      <c r="AM231" s="92">
        <v>46095</v>
      </c>
      <c r="AN231" s="101">
        <f t="shared" si="46"/>
        <v>8</v>
      </c>
      <c r="AO231" s="100">
        <v>46095</v>
      </c>
      <c r="AP231" s="82" t="s">
        <v>202</v>
      </c>
      <c r="AQ231" s="101" t="s">
        <v>14450</v>
      </c>
      <c r="AR231" s="227"/>
      <c r="AS231" s="119"/>
      <c r="AT231" s="124" t="s">
        <v>15</v>
      </c>
      <c r="AU231" s="101" t="s">
        <v>14463</v>
      </c>
      <c r="AV231" s="82"/>
      <c r="AW231" s="102" t="str">
        <f ca="1">IF(OR(AND(TODAY()-AL231&lt;10,AV231="PQRS"),AND(TODAY()-AO231&lt;90,AV231="Persuasivo")),1,IF(AND(10&lt;=TODAY()-AL231,TODAY()-AL231&lt;15,AV231="PQRS"),2,IF(OR(AND(15&lt;=TODAY()-AL231,AV231="PQRS"),AND(90&lt;=TODAY()-AO231,AV231="Persuasivo")),3,"")))</f>
        <v/>
      </c>
      <c r="AX231" s="96"/>
      <c r="AY231" s="239" t="str">
        <f ca="1">IF(AU231=BA231,AY231,AY231&amp;" → "&amp;TEXT(AZ231,"dd/mm/aaaa")&amp;".- "&amp;AU231)</f>
        <v>0 → 00/01/1900.- Olver Puerta Garcia → 11/03/2026.- Juan Carlos Sánchez Vargas</v>
      </c>
      <c r="AZ231" s="237">
        <f ca="1">IF(AU231=BA231,AZ231,NOW())</f>
        <v>46118.517356944445</v>
      </c>
      <c r="BA231" s="242" t="str">
        <f t="shared" ca="1" si="39"/>
        <v>Juan Carlos Sánchez Vargas</v>
      </c>
      <c r="BB231" s="245" t="str">
        <f ca="1">IF(AT231=BD231,BB231,BB231&amp;" → "&amp;TEXT(BC231,"dd/mm/aaaa")&amp;".- "&amp;AT231)</f>
        <v>0 → 20/02/2026.- Visitas patrulleros → 06/04/2026.- Auto de archivo</v>
      </c>
      <c r="BC231" s="247">
        <f t="shared" ca="1" si="40"/>
        <v>46183.384917939817</v>
      </c>
      <c r="BD231" s="246" t="str">
        <f t="shared" ca="1" si="41"/>
        <v>Auto de archivo</v>
      </c>
    </row>
    <row r="232" spans="1:56" s="121" customFormat="1">
      <c r="A232" s="82" t="s">
        <v>15197</v>
      </c>
      <c r="B232" s="99" t="s">
        <v>15198</v>
      </c>
      <c r="C232" s="124" t="s">
        <v>273</v>
      </c>
      <c r="D232" s="82"/>
      <c r="E232" s="82"/>
      <c r="F232" s="82"/>
      <c r="G232" s="82"/>
      <c r="H232" s="82"/>
      <c r="I232" s="82"/>
      <c r="J232" s="82"/>
      <c r="K232" s="82"/>
      <c r="L232" s="82"/>
      <c r="M232" s="82"/>
      <c r="N232" s="76" t="str">
        <f t="shared" si="43"/>
        <v xml:space="preserve">         </v>
      </c>
      <c r="O232" s="82"/>
      <c r="P232" s="82"/>
      <c r="Q232" s="82"/>
      <c r="R232" s="82" t="s">
        <v>7599</v>
      </c>
      <c r="S232" s="82"/>
      <c r="T232" s="82" t="s">
        <v>15199</v>
      </c>
      <c r="U232" s="82"/>
      <c r="V232" s="82"/>
      <c r="W232" s="82" t="s">
        <v>10709</v>
      </c>
      <c r="X232" s="82"/>
      <c r="Y232" s="82"/>
      <c r="Z232" s="82" t="s">
        <v>15200</v>
      </c>
      <c r="AA232" s="127"/>
      <c r="AB232" s="127" t="s">
        <v>15201</v>
      </c>
      <c r="AC232" s="76" t="str">
        <f t="shared" si="42"/>
        <v xml:space="preserve"> vereda   el escobero   ingreso   buho</v>
      </c>
      <c r="AD232" s="82"/>
      <c r="AE232" s="82"/>
      <c r="AF232" s="82"/>
      <c r="AG232" s="82"/>
      <c r="AH232" s="82" t="s">
        <v>87</v>
      </c>
      <c r="AI232" s="82" t="s">
        <v>14457</v>
      </c>
      <c r="AJ232" s="96" t="s">
        <v>347</v>
      </c>
      <c r="AK232" s="201">
        <f>VLOOKUP(AJ232,Hoja5!$H$1:$I$46,2,FALSE)</f>
        <v>10</v>
      </c>
      <c r="AL232" s="92">
        <v>46091</v>
      </c>
      <c r="AM232" s="92">
        <v>46091</v>
      </c>
      <c r="AN232" s="101">
        <f t="shared" si="46"/>
        <v>0</v>
      </c>
      <c r="AO232" s="100">
        <v>46128</v>
      </c>
      <c r="AP232" s="82" t="s">
        <v>14499</v>
      </c>
      <c r="AQ232" s="101" t="s">
        <v>14437</v>
      </c>
      <c r="AR232" s="227"/>
      <c r="AS232" s="119"/>
      <c r="AT232" s="124" t="s">
        <v>14496</v>
      </c>
      <c r="AU232" s="101" t="s">
        <v>14482</v>
      </c>
      <c r="AV232" s="82"/>
      <c r="AW232" s="102" t="str">
        <f ca="1">IF(OR(AND(TODAY()-AL232&lt;10,AV232="PQRS"),AND(TODAY()-AO232&lt;90,AV232="Persuasivo")),1,IF(AND(10&lt;=TODAY()-AL232,TODAY()-AL232&lt;15,AV232="PQRS"),2,IF(OR(AND(15&lt;=TODAY()-AL232,AV232="PQRS"),AND(90&lt;=TODAY()-AO232,AV232="Persuasivo")),3,"")))</f>
        <v/>
      </c>
      <c r="AX232" s="96"/>
      <c r="AY232" s="239" t="str">
        <f ca="1">IF(AU232=BA232,AY232,AY232&amp;" → "&amp;TEXT(AZ232,"dd/mm/aaaa")&amp;".- "&amp;AU232)</f>
        <v>0 → 00/01/1900.- Olver Puerta Garcia → 11/03/2026.- Juan Carlos Sánchez Vargas → 16/04/2026.- Jenifer Zapata Castro</v>
      </c>
      <c r="AZ232" s="237">
        <f ca="1">IF(AU232=BA232,AZ232,NOW())</f>
        <v>46135.61063333333</v>
      </c>
      <c r="BA232" s="242" t="str">
        <f t="shared" ca="1" si="39"/>
        <v>Jenifer Zapata Castro</v>
      </c>
      <c r="BB232" s="245" t="str">
        <f ca="1">IF(AT232=BD232,BB232,BB232&amp;" → "&amp;TEXT(BC232,"dd/mm/aaaa")&amp;".- "&amp;AT232)</f>
        <v>0 → 20/02/2026.- Visitas patrulleros → 16/04/2026.- Auto de archivo → 23/04/2026.- Archivado</v>
      </c>
      <c r="BC232" s="247">
        <f t="shared" ca="1" si="40"/>
        <v>46183.384917939817</v>
      </c>
      <c r="BD232" s="246" t="str">
        <f t="shared" ca="1" si="41"/>
        <v>Archivado</v>
      </c>
    </row>
    <row r="233" spans="1:56" s="121" customFormat="1">
      <c r="A233" s="82" t="s">
        <v>15202</v>
      </c>
      <c r="B233" s="99">
        <v>1493</v>
      </c>
      <c r="C233" s="124" t="s">
        <v>3050</v>
      </c>
      <c r="D233" s="82"/>
      <c r="E233" s="82"/>
      <c r="F233" s="82"/>
      <c r="G233" s="82"/>
      <c r="H233" s="82"/>
      <c r="I233" s="82"/>
      <c r="J233" s="82"/>
      <c r="K233" s="82"/>
      <c r="L233" s="82"/>
      <c r="M233" s="82"/>
      <c r="N233" s="76" t="str">
        <f t="shared" si="43"/>
        <v xml:space="preserve">         </v>
      </c>
      <c r="O233" s="82"/>
      <c r="P233" s="82"/>
      <c r="Q233" s="82"/>
      <c r="R233" s="82" t="s">
        <v>15203</v>
      </c>
      <c r="S233" s="126" t="s">
        <v>80</v>
      </c>
      <c r="T233" s="127">
        <v>27</v>
      </c>
      <c r="U233" s="127"/>
      <c r="V233" s="127" t="s">
        <v>66</v>
      </c>
      <c r="W233" s="127">
        <v>5</v>
      </c>
      <c r="X233" s="127"/>
      <c r="Y233" s="127"/>
      <c r="Z233" s="127"/>
      <c r="AA233" s="127"/>
      <c r="AB233" s="127"/>
      <c r="AC233" s="76" t="str">
        <f t="shared" si="42"/>
        <v xml:space="preserve">CL 27 SUR 5     </v>
      </c>
      <c r="AD233" s="82">
        <v>910312026</v>
      </c>
      <c r="AE233" s="82">
        <v>3128939390</v>
      </c>
      <c r="AF233" s="82"/>
      <c r="AG233" s="82"/>
      <c r="AH233" s="82" t="s">
        <v>3686</v>
      </c>
      <c r="AI233" s="82" t="s">
        <v>14451</v>
      </c>
      <c r="AJ233" s="96" t="s">
        <v>91</v>
      </c>
      <c r="AK233" s="201">
        <f>VLOOKUP(AJ233,Hoja5!$H$1:$I$46,2,FALSE)</f>
        <v>12</v>
      </c>
      <c r="AL233" s="92">
        <v>46078</v>
      </c>
      <c r="AM233" s="92">
        <v>46064</v>
      </c>
      <c r="AN233" s="101">
        <f t="shared" si="46"/>
        <v>-14</v>
      </c>
      <c r="AO233" s="100">
        <v>46090</v>
      </c>
      <c r="AP233" s="101" t="s">
        <v>15</v>
      </c>
      <c r="AQ233" s="101" t="s">
        <v>14463</v>
      </c>
      <c r="AR233" s="227"/>
      <c r="AS233" s="119"/>
      <c r="AT233" s="124" t="s">
        <v>14496</v>
      </c>
      <c r="AU233" s="276" t="s">
        <v>14482</v>
      </c>
      <c r="AV233" s="82"/>
      <c r="AW233" s="102" t="str">
        <f ca="1">IF(OR(AND(TODAY()-AL233&lt;10,AV233="PQRS"),AND(TODAY()-AO233&lt;90,AV233="Persuasivo")),1,IF(AND(10&lt;=TODAY()-AL233,TODAY()-AL233&lt;15,AV233="PQRS"),2,IF(OR(AND(15&lt;=TODAY()-AL233,AV233="PQRS"),AND(90&lt;=TODAY()-AO233,AV233="Persuasivo")),3,"")))</f>
        <v/>
      </c>
      <c r="AX233" s="96"/>
      <c r="AY233" s="239" t="str">
        <f ca="1">IF(AU233=BA233,AY233,AY233&amp;" → "&amp;TEXT(AZ233,"dd/mm/aaaa")&amp;".- "&amp;AU233)</f>
        <v>0 → 00/01/1900.- Juan Carlos Sánchez Vargas → 12/03/2026.- Jenifer Zapata Castro</v>
      </c>
      <c r="AZ233" s="237">
        <f ca="1">IF(AU233=BA233,AZ233,NOW())</f>
        <v>46132.476798611111</v>
      </c>
      <c r="BA233" s="242" t="str">
        <f t="shared" ca="1" si="39"/>
        <v>Jenifer Zapata Castro</v>
      </c>
      <c r="BB233" s="245" t="str">
        <f ca="1">IF(AT233=BD233,BB233,BB233&amp;" → "&amp;TEXT(BC233,"dd/mm/aaaa")&amp;".- "&amp;AT233)</f>
        <v>0 → 20/02/2026.- Auto de archivo → 24/03/2026.- Archivado</v>
      </c>
      <c r="BC233" s="247">
        <f t="shared" ca="1" si="40"/>
        <v>46183.384917939817</v>
      </c>
      <c r="BD233" s="246" t="str">
        <f t="shared" ca="1" si="41"/>
        <v>Archivado</v>
      </c>
    </row>
    <row r="234" spans="1:56" s="121" customFormat="1" ht="16.5" customHeight="1">
      <c r="A234" s="82" t="s">
        <v>15204</v>
      </c>
      <c r="B234" s="99" t="s">
        <v>15205</v>
      </c>
      <c r="C234" s="176" t="s">
        <v>2434</v>
      </c>
      <c r="D234" s="82"/>
      <c r="E234" s="82"/>
      <c r="F234" s="82"/>
      <c r="G234" s="82"/>
      <c r="H234" s="82"/>
      <c r="I234" s="82"/>
      <c r="J234" s="82"/>
      <c r="K234" s="82"/>
      <c r="L234" s="82"/>
      <c r="M234" s="82"/>
      <c r="N234" s="76" t="str">
        <f t="shared" si="43"/>
        <v xml:space="preserve">         </v>
      </c>
      <c r="O234" s="82"/>
      <c r="P234" s="82"/>
      <c r="Q234" s="82"/>
      <c r="R234" s="82" t="s">
        <v>15206</v>
      </c>
      <c r="S234" s="126" t="s">
        <v>63</v>
      </c>
      <c r="T234" s="127">
        <v>27</v>
      </c>
      <c r="U234" s="127"/>
      <c r="V234" s="127"/>
      <c r="W234" s="127">
        <v>36</v>
      </c>
      <c r="X234" s="127" t="s">
        <v>83</v>
      </c>
      <c r="Y234" s="127" t="s">
        <v>66</v>
      </c>
      <c r="Z234" s="127">
        <v>70</v>
      </c>
      <c r="AA234" s="169"/>
      <c r="AB234" s="127"/>
      <c r="AC234" s="76" t="str">
        <f t="shared" si="42"/>
        <v xml:space="preserve">KR 27  36 A SUR 70  </v>
      </c>
      <c r="AD234" s="82">
        <v>900565490</v>
      </c>
      <c r="AE234" s="82"/>
      <c r="AF234" s="82"/>
      <c r="AG234" s="82"/>
      <c r="AH234" s="82" t="s">
        <v>94</v>
      </c>
      <c r="AI234" s="82" t="s">
        <v>14481</v>
      </c>
      <c r="AJ234" s="96" t="s">
        <v>397</v>
      </c>
      <c r="AK234" s="201">
        <f>VLOOKUP(AJ234,Hoja5!$H$1:$I$46,2,FALSE)</f>
        <v>5</v>
      </c>
      <c r="AL234" s="92">
        <v>46092</v>
      </c>
      <c r="AM234" s="92"/>
      <c r="AN234" s="101">
        <f t="shared" si="46"/>
        <v>-46092</v>
      </c>
      <c r="AO234" s="100"/>
      <c r="AP234" s="101"/>
      <c r="AQ234" s="101"/>
      <c r="AR234" s="227"/>
      <c r="AS234" s="119"/>
      <c r="AT234" s="124" t="s">
        <v>105</v>
      </c>
      <c r="AU234" s="101" t="s">
        <v>14440</v>
      </c>
      <c r="AV234" s="82"/>
      <c r="AW234" s="102" t="str">
        <f ca="1">IF(OR(AND(TODAY()-AL234&lt;10,AV234="PQRS"),AND(TODAY()-AO234&lt;90,AV234="Persuasivo")),1,IF(AND(10&lt;=TODAY()-AL234,TODAY()-AL234&lt;15,AV234="PQRS"),2,IF(OR(AND(15&lt;=TODAY()-AL234,AV234="PQRS"),AND(90&lt;=TODAY()-AO234,AV234="Persuasivo")),3,"")))</f>
        <v/>
      </c>
      <c r="AX234" s="96" t="s">
        <v>15207</v>
      </c>
      <c r="AY234" s="239" t="str">
        <f ca="1">IF(AU234=BA234,AY234,AY234&amp;" → "&amp;TEXT(AZ234,"dd/mm/aaaa")&amp;".- "&amp;AU234)</f>
        <v>0 → 00/01/1900.- Julian Guzman Agudelo</v>
      </c>
      <c r="AZ234" s="237">
        <f ca="1">IF(AU234=BA234,AZ234,NOW())</f>
        <v>46105.695069675923</v>
      </c>
      <c r="BA234" s="242" t="str">
        <f t="shared" ca="1" si="39"/>
        <v>Julian Guzman Agudelo</v>
      </c>
      <c r="BB234" s="245" t="str">
        <f ca="1">IF(AT234=BD234,BB234,BB234&amp;" → "&amp;TEXT(BC234,"dd/mm/aaaa")&amp;".- "&amp;AT234)</f>
        <v>0 → 20/02/2026.- Visitas patrulleros → 20/04/2026.- Visitas técnicos</v>
      </c>
      <c r="BC234" s="247">
        <f t="shared" ca="1" si="40"/>
        <v>46183.384917939817</v>
      </c>
      <c r="BD234" s="246" t="str">
        <f t="shared" ca="1" si="41"/>
        <v>Visitas técnicos</v>
      </c>
    </row>
    <row r="235" spans="1:56">
      <c r="A235" s="82" t="s">
        <v>15208</v>
      </c>
      <c r="B235" s="99" t="s">
        <v>15209</v>
      </c>
      <c r="C235" s="176" t="s">
        <v>231</v>
      </c>
      <c r="D235" s="82"/>
      <c r="E235" s="82"/>
      <c r="F235" s="82"/>
      <c r="G235" s="82"/>
      <c r="H235" s="82"/>
      <c r="I235" s="82"/>
      <c r="J235" s="82"/>
      <c r="K235" s="82"/>
      <c r="L235" s="82"/>
      <c r="M235" s="82"/>
      <c r="N235" s="76" t="str">
        <f t="shared" si="43"/>
        <v xml:space="preserve">         </v>
      </c>
      <c r="O235" s="82"/>
      <c r="P235" s="82"/>
      <c r="Q235" s="82"/>
      <c r="R235" s="82" t="s">
        <v>82</v>
      </c>
      <c r="S235" s="126" t="s">
        <v>80</v>
      </c>
      <c r="T235" s="127">
        <v>40</v>
      </c>
      <c r="U235" s="127" t="s">
        <v>81</v>
      </c>
      <c r="V235" s="127" t="s">
        <v>66</v>
      </c>
      <c r="W235" s="127">
        <v>42</v>
      </c>
      <c r="X235" s="127"/>
      <c r="Y235" s="127"/>
      <c r="Z235" s="127"/>
      <c r="AA235" s="127"/>
      <c r="AB235" s="127"/>
      <c r="AC235" s="76" t="str">
        <f t="shared" si="42"/>
        <v xml:space="preserve">CL 40C SUR 42     </v>
      </c>
      <c r="AD235" s="82"/>
      <c r="AE235" s="82"/>
      <c r="AF235" s="82"/>
      <c r="AG235" s="82"/>
      <c r="AH235" s="82" t="s">
        <v>101</v>
      </c>
      <c r="AI235" s="82" t="s">
        <v>14460</v>
      </c>
      <c r="AJ235" s="96" t="s">
        <v>67</v>
      </c>
      <c r="AK235" s="201">
        <f>VLOOKUP(AJ235,Hoja5!$H$1:$I$46,2,FALSE)</f>
        <v>7</v>
      </c>
      <c r="AL235" s="92">
        <v>46085</v>
      </c>
      <c r="AM235" s="92">
        <v>46097</v>
      </c>
      <c r="AN235" s="101">
        <f t="shared" si="46"/>
        <v>12</v>
      </c>
      <c r="AO235" s="100">
        <v>46106</v>
      </c>
      <c r="AP235" s="101" t="s">
        <v>6014</v>
      </c>
      <c r="AQ235" s="101" t="s">
        <v>14440</v>
      </c>
      <c r="AR235" s="227"/>
      <c r="AS235" s="119"/>
      <c r="AT235" s="124" t="s">
        <v>195</v>
      </c>
      <c r="AU235" s="101" t="s">
        <v>14453</v>
      </c>
      <c r="AV235" s="82"/>
      <c r="AW235" s="102" t="str">
        <f ca="1">IF(OR(AND(TODAY()-AL235&lt;10,AV235="PQRS"),AND(TODAY()-AO235&lt;90,AV235="Persuasivo")),1,IF(AND(10&lt;=TODAY()-AL235,TODAY()-AL235&lt;15,AV235="PQRS"),2,IF(OR(AND(15&lt;=TODAY()-AL235,AV235="PQRS"),AND(90&lt;=TODAY()-AO235,AV235="Persuasivo")),3,"")))</f>
        <v/>
      </c>
      <c r="AX235" s="96"/>
      <c r="AY235" s="239" t="str">
        <f ca="1">IF(AU235=BA235,AY235,AY235&amp;" → "&amp;TEXT(AZ235,"dd/mm/aaaa")&amp;".- "&amp;AU235)</f>
        <v>0 → 00/01/1900.- Julian Guzman Agudelo → 24/03/2026.- Yudi Betancur Rios</v>
      </c>
      <c r="AZ235" s="237">
        <f ca="1">IF(AU235=BA235,AZ235,NOW())</f>
        <v>46107.63231724537</v>
      </c>
      <c r="BA235" s="242" t="str">
        <f t="shared" ca="1" si="39"/>
        <v>Yudi Betancur Rios</v>
      </c>
      <c r="BB235" s="245" t="str">
        <f ca="1">IF(AT235=BD235,BB235,BB235&amp;" → "&amp;TEXT(BC235,"dd/mm/aaaa")&amp;".- "&amp;AT235)</f>
        <v>0 → 20/02/2026.- Visitas patrulleros → 26/03/2026.- Verificación</v>
      </c>
      <c r="BC235" s="247">
        <f t="shared" ca="1" si="40"/>
        <v>46183.384917939817</v>
      </c>
      <c r="BD235" s="246" t="str">
        <f t="shared" ca="1" si="41"/>
        <v>Verificación</v>
      </c>
    </row>
    <row r="236" spans="1:56" s="121" customFormat="1">
      <c r="A236" s="82" t="s">
        <v>15210</v>
      </c>
      <c r="B236" s="99">
        <v>16142</v>
      </c>
      <c r="C236" s="105" t="s">
        <v>15211</v>
      </c>
      <c r="D236" s="106"/>
      <c r="E236" s="106"/>
      <c r="F236" s="82"/>
      <c r="G236" s="82"/>
      <c r="H236" s="106"/>
      <c r="I236" s="82"/>
      <c r="J236" s="82"/>
      <c r="K236" s="106"/>
      <c r="L236" s="106"/>
      <c r="M236" s="106"/>
      <c r="N236" s="76" t="str">
        <f t="shared" si="43"/>
        <v xml:space="preserve">         </v>
      </c>
      <c r="O236" s="106"/>
      <c r="P236" s="106"/>
      <c r="Q236" s="106"/>
      <c r="R236" s="106" t="s">
        <v>82</v>
      </c>
      <c r="S236" s="253"/>
      <c r="T236" s="166" t="s">
        <v>15212</v>
      </c>
      <c r="U236" s="165"/>
      <c r="V236" s="165"/>
      <c r="W236" s="166"/>
      <c r="X236" s="165"/>
      <c r="Y236" s="165"/>
      <c r="Z236" s="166"/>
      <c r="AA236" s="166"/>
      <c r="AB236" s="166"/>
      <c r="AC236" s="76" t="str">
        <f t="shared" si="42"/>
        <v xml:space="preserve"> Predio 000072 el hoyo       </v>
      </c>
      <c r="AD236" s="106"/>
      <c r="AE236" s="106"/>
      <c r="AF236" s="106"/>
      <c r="AG236" s="106"/>
      <c r="AH236" s="82" t="s">
        <v>3591</v>
      </c>
      <c r="AI236" s="82" t="s">
        <v>14495</v>
      </c>
      <c r="AJ236" s="96" t="s">
        <v>191</v>
      </c>
      <c r="AK236" s="201">
        <f>VLOOKUP(AJ236,Hoja5!$H$1:$I$46,2,FALSE)</f>
        <v>11</v>
      </c>
      <c r="AL236" s="92">
        <v>46091</v>
      </c>
      <c r="AM236" s="92">
        <v>46106</v>
      </c>
      <c r="AN236" s="101">
        <f t="shared" si="46"/>
        <v>15</v>
      </c>
      <c r="AO236" s="100">
        <v>46106</v>
      </c>
      <c r="AP236" s="82" t="s">
        <v>15</v>
      </c>
      <c r="AQ236" s="101" t="s">
        <v>14463</v>
      </c>
      <c r="AR236" s="227"/>
      <c r="AS236" s="119"/>
      <c r="AT236" s="124" t="s">
        <v>14496</v>
      </c>
      <c r="AU236" s="101" t="s">
        <v>14482</v>
      </c>
      <c r="AV236" s="82"/>
      <c r="AW236" s="102" t="str">
        <f ca="1">IF(OR(AND(TODAY()-AL236&lt;10,AV236="PQRS"),AND(TODAY()-AO236&lt;90,AV236="Persuasivo")),1,IF(AND(10&lt;=TODAY()-AL236,TODAY()-AL236&lt;15,AV236="PQRS"),2,IF(OR(AND(15&lt;=TODAY()-AL236,AV236="PQRS"),AND(90&lt;=TODAY()-AO236,AV236="Persuasivo")),3,"")))</f>
        <v/>
      </c>
      <c r="AX236" s="96"/>
      <c r="AY236" s="239" t="str">
        <f ca="1">IF(AU236=BA236,AY236,AY236&amp;" → "&amp;TEXT(AZ236,"dd/mm/aaaa")&amp;".- "&amp;AU236)</f>
        <v>0 → 00/01/1900.- Julian Guzman Agudelo → 24/03/2026.- Olver Puerta Garcia → 26/03/2026.- Juan Carlos Sánchez Vargas → 06/04/2026.- Jenifer Zapata Castro</v>
      </c>
      <c r="AZ236" s="237">
        <f ca="1">IF(AU236=BA236,AZ236,NOW())</f>
        <v>46132.549826388888</v>
      </c>
      <c r="BA236" s="242" t="str">
        <f t="shared" ca="1" si="39"/>
        <v>Jenifer Zapata Castro</v>
      </c>
      <c r="BB236" s="245" t="str">
        <f ca="1">IF(AT236=BD236,BB236,BB236&amp;" → "&amp;TEXT(BC236,"dd/mm/aaaa")&amp;".- "&amp;AT236)</f>
        <v>0 → 20/02/2026.- Visitas patrulleros → 06/04/2026.-  → 06/04/2026.- Auto de archivo → 20/04/2026.- Archivado</v>
      </c>
      <c r="BC236" s="247">
        <f t="shared" ca="1" si="40"/>
        <v>46183.384917939817</v>
      </c>
      <c r="BD236" s="246" t="str">
        <f t="shared" ca="1" si="41"/>
        <v>Archivado</v>
      </c>
    </row>
    <row r="237" spans="1:56" s="121" customFormat="1">
      <c r="A237" s="82" t="s">
        <v>15213</v>
      </c>
      <c r="B237" s="99">
        <v>16208</v>
      </c>
      <c r="C237" s="105" t="s">
        <v>15214</v>
      </c>
      <c r="D237" s="106" t="s">
        <v>63</v>
      </c>
      <c r="E237" s="106">
        <v>34</v>
      </c>
      <c r="F237" s="82"/>
      <c r="G237" s="82"/>
      <c r="H237" s="106">
        <v>39</v>
      </c>
      <c r="I237" s="82" t="s">
        <v>104</v>
      </c>
      <c r="J237" s="82" t="s">
        <v>66</v>
      </c>
      <c r="K237" s="106">
        <v>10</v>
      </c>
      <c r="L237" s="106"/>
      <c r="M237" s="106"/>
      <c r="N237" s="76" t="str">
        <f t="shared" si="43"/>
        <v xml:space="preserve">KR 34   39 B SUR 10  </v>
      </c>
      <c r="O237" s="106">
        <v>43875789</v>
      </c>
      <c r="P237" s="106">
        <v>3012726548</v>
      </c>
      <c r="Q237" s="106"/>
      <c r="R237" s="106" t="s">
        <v>82</v>
      </c>
      <c r="S237" s="126"/>
      <c r="T237" s="128"/>
      <c r="U237" s="127"/>
      <c r="V237" s="127"/>
      <c r="W237" s="128"/>
      <c r="X237" s="127"/>
      <c r="Y237" s="127"/>
      <c r="Z237" s="128"/>
      <c r="AA237" s="128"/>
      <c r="AB237" s="128"/>
      <c r="AC237" s="76" t="str">
        <f t="shared" si="42"/>
        <v xml:space="preserve">        </v>
      </c>
      <c r="AD237" s="106"/>
      <c r="AE237" s="106"/>
      <c r="AF237" s="106"/>
      <c r="AG237" s="106"/>
      <c r="AH237" s="82" t="s">
        <v>101</v>
      </c>
      <c r="AI237" s="82" t="s">
        <v>14460</v>
      </c>
      <c r="AJ237" s="96" t="s">
        <v>211</v>
      </c>
      <c r="AK237" s="201">
        <f>VLOOKUP(AJ237,Hoja5!$H$1:$I$46,2,FALSE)</f>
        <v>9</v>
      </c>
      <c r="AL237" s="92">
        <v>46091</v>
      </c>
      <c r="AM237" s="92">
        <v>46118</v>
      </c>
      <c r="AN237" s="101">
        <f t="shared" si="46"/>
        <v>27</v>
      </c>
      <c r="AO237" s="100">
        <v>46118</v>
      </c>
      <c r="AP237" s="82" t="s">
        <v>202</v>
      </c>
      <c r="AQ237" s="101" t="s">
        <v>14450</v>
      </c>
      <c r="AR237" s="227"/>
      <c r="AS237" s="119"/>
      <c r="AT237" s="124" t="s">
        <v>14496</v>
      </c>
      <c r="AU237" s="101" t="s">
        <v>14482</v>
      </c>
      <c r="AV237" s="82"/>
      <c r="AW237" s="102" t="str">
        <f ca="1">IF(OR(AND(TODAY()-AL237&lt;10,AV237="PQRS"),AND(TODAY()-AO237&lt;90,AV237="Persuasivo")),1,IF(AND(10&lt;=TODAY()-AL237,TODAY()-AL237&lt;15,AV237="PQRS"),2,IF(OR(AND(15&lt;=TODAY()-AL237,AV237="PQRS"),AND(90&lt;=TODAY()-AO237,AV237="Persuasivo")),3,"")))</f>
        <v/>
      </c>
      <c r="AX237" s="96"/>
      <c r="AY237" s="239" t="str">
        <f ca="1">IF(AU237=BA237,AY237,AY237&amp;" → "&amp;TEXT(AZ237,"dd/mm/aaaa")&amp;".- "&amp;AU237)</f>
        <v>0 → 00/01/1900.- Julian Guzman Agudelo → 24/03/2026.- Olver Puerta Garcia → 26/03/2026.- Juan Carlos Sánchez Vargas → 16/04/2026.- Jenifer Zapata Castro</v>
      </c>
      <c r="AZ237" s="237">
        <f ca="1">IF(AU237=BA237,AZ237,NOW())</f>
        <v>46135.61063333333</v>
      </c>
      <c r="BA237" s="242" t="str">
        <f t="shared" ca="1" si="39"/>
        <v>Jenifer Zapata Castro</v>
      </c>
      <c r="BB237" s="245" t="str">
        <f ca="1">IF(AT237=BD237,BB237,BB237&amp;" → "&amp;TEXT(BC237,"dd/mm/aaaa")&amp;".- "&amp;AT237)</f>
        <v>0 → 20/02/2026.- Visitas patrulleros → 16/04/2026.- Auto de archivo → 23/04/2026.- Archivado</v>
      </c>
      <c r="BC237" s="247">
        <f t="shared" ca="1" si="40"/>
        <v>46183.384917939817</v>
      </c>
      <c r="BD237" s="246" t="str">
        <f t="shared" ca="1" si="41"/>
        <v>Archivado</v>
      </c>
    </row>
    <row r="238" spans="1:56" s="121" customFormat="1">
      <c r="A238" s="82" t="s">
        <v>15215</v>
      </c>
      <c r="B238" s="99">
        <v>16206</v>
      </c>
      <c r="C238" s="105" t="s">
        <v>273</v>
      </c>
      <c r="D238" s="106"/>
      <c r="E238" s="106"/>
      <c r="F238" s="82"/>
      <c r="G238" s="82"/>
      <c r="H238" s="106"/>
      <c r="I238" s="82"/>
      <c r="J238" s="82"/>
      <c r="K238" s="106"/>
      <c r="L238" s="106"/>
      <c r="M238" s="106"/>
      <c r="N238" s="76" t="str">
        <f t="shared" si="43"/>
        <v xml:space="preserve">         </v>
      </c>
      <c r="O238" s="106"/>
      <c r="P238" s="106"/>
      <c r="Q238" s="106"/>
      <c r="R238" s="106" t="s">
        <v>82</v>
      </c>
      <c r="S238" s="126" t="s">
        <v>80</v>
      </c>
      <c r="T238" s="128">
        <v>40</v>
      </c>
      <c r="U238" s="127" t="s">
        <v>83</v>
      </c>
      <c r="V238" s="127" t="s">
        <v>66</v>
      </c>
      <c r="W238" s="128">
        <v>25</v>
      </c>
      <c r="X238" s="127"/>
      <c r="Y238" s="127"/>
      <c r="Z238" s="128">
        <v>25</v>
      </c>
      <c r="AA238" s="128"/>
      <c r="AB238" s="128"/>
      <c r="AC238" s="76" t="str">
        <f t="shared" si="42"/>
        <v xml:space="preserve">CL 40A SUR 25   25  </v>
      </c>
      <c r="AD238" s="106"/>
      <c r="AE238" s="106"/>
      <c r="AF238" s="106"/>
      <c r="AG238" s="106"/>
      <c r="AH238" s="82" t="s">
        <v>101</v>
      </c>
      <c r="AI238" s="82" t="s">
        <v>14491</v>
      </c>
      <c r="AJ238" s="96" t="s">
        <v>74</v>
      </c>
      <c r="AK238" s="201">
        <f>VLOOKUP(AJ238,Hoja5!$H$1:$I$46,2,FALSE)</f>
        <v>6</v>
      </c>
      <c r="AL238" s="92">
        <v>46091</v>
      </c>
      <c r="AM238" s="92">
        <v>46091</v>
      </c>
      <c r="AN238" s="101">
        <f t="shared" si="46"/>
        <v>0</v>
      </c>
      <c r="AO238" s="100">
        <v>46091</v>
      </c>
      <c r="AP238" s="101" t="s">
        <v>15</v>
      </c>
      <c r="AQ238" s="101" t="s">
        <v>14463</v>
      </c>
      <c r="AR238" s="227"/>
      <c r="AS238" s="119"/>
      <c r="AT238" s="124" t="s">
        <v>14496</v>
      </c>
      <c r="AU238" s="276" t="s">
        <v>14482</v>
      </c>
      <c r="AV238" s="82"/>
      <c r="AW238" s="102" t="str">
        <f ca="1">IF(OR(AND(TODAY()-AL238&lt;10,AV238="PQRS"),AND(TODAY()-AO238&lt;90,AV238="Persuasivo")),1,IF(AND(10&lt;=TODAY()-AL238,TODAY()-AL238&lt;15,AV238="PQRS"),2,IF(OR(AND(15&lt;=TODAY()-AL238,AV238="PQRS"),AND(90&lt;=TODAY()-AO238,AV238="Persuasivo")),3,"")))</f>
        <v/>
      </c>
      <c r="AX238" s="96"/>
      <c r="AY238" s="239" t="str">
        <f ca="1">IF(AU238=BA238,AY238,AY238&amp;" → "&amp;TEXT(AZ238,"dd/mm/aaaa")&amp;".- "&amp;AU238)</f>
        <v>0 → 00/01/1900.- Juan Carlos Sánchez Vargas → 12/03/2026.- Jenifer Zapata Castro</v>
      </c>
      <c r="AZ238" s="237">
        <f ca="1">IF(AU238=BA238,AZ238,NOW())</f>
        <v>46132.476798611111</v>
      </c>
      <c r="BA238" s="242" t="str">
        <f t="shared" ca="1" si="39"/>
        <v>Jenifer Zapata Castro</v>
      </c>
      <c r="BB238" s="245" t="str">
        <f ca="1">IF(AT238=BD238,BB238,BB238&amp;" → "&amp;TEXT(BC238,"dd/mm/aaaa")&amp;".- "&amp;AT238)</f>
        <v>0 → 20/02/2026.- Visitas patrulleros → 12/03/2026.- Auto de archivo → 24/03/2026.- Archivado</v>
      </c>
      <c r="BC238" s="247">
        <f t="shared" ca="1" si="40"/>
        <v>46183.384917939817</v>
      </c>
      <c r="BD238" s="246" t="str">
        <f t="shared" ca="1" si="41"/>
        <v>Archivado</v>
      </c>
    </row>
    <row r="239" spans="1:56" s="121" customFormat="1" ht="15.75" customHeight="1">
      <c r="A239" s="82" t="s">
        <v>15216</v>
      </c>
      <c r="B239" s="99">
        <v>16207</v>
      </c>
      <c r="C239" s="105" t="s">
        <v>273</v>
      </c>
      <c r="D239" s="106"/>
      <c r="E239" s="106"/>
      <c r="F239" s="82"/>
      <c r="G239" s="82"/>
      <c r="H239" s="106"/>
      <c r="I239" s="82"/>
      <c r="J239" s="82"/>
      <c r="K239" s="106"/>
      <c r="L239" s="106"/>
      <c r="M239" s="106"/>
      <c r="N239" s="76" t="str">
        <f t="shared" si="43"/>
        <v xml:space="preserve">         </v>
      </c>
      <c r="O239" s="82"/>
      <c r="P239" s="106"/>
      <c r="Q239" s="106"/>
      <c r="R239" s="106" t="s">
        <v>82</v>
      </c>
      <c r="S239" s="126" t="s">
        <v>63</v>
      </c>
      <c r="T239" s="128">
        <v>27</v>
      </c>
      <c r="U239" s="127" t="s">
        <v>315</v>
      </c>
      <c r="V239" s="127"/>
      <c r="W239" s="128">
        <v>34</v>
      </c>
      <c r="X239" s="127" t="s">
        <v>136</v>
      </c>
      <c r="Y239" s="127" t="s">
        <v>66</v>
      </c>
      <c r="Z239" s="128">
        <v>40</v>
      </c>
      <c r="AA239" s="128"/>
      <c r="AB239" s="128"/>
      <c r="AC239" s="76" t="str">
        <f t="shared" si="42"/>
        <v xml:space="preserve">KR 27E  34 DD SUR 40  </v>
      </c>
      <c r="AD239" s="106"/>
      <c r="AE239" s="106"/>
      <c r="AF239" s="106"/>
      <c r="AG239" s="106"/>
      <c r="AH239" s="82" t="s">
        <v>94</v>
      </c>
      <c r="AI239" s="82" t="s">
        <v>14483</v>
      </c>
      <c r="AJ239" s="96" t="s">
        <v>635</v>
      </c>
      <c r="AK239" s="201">
        <f>VLOOKUP(AJ239,Hoja5!$H$1:$I$46,2,FALSE)</f>
        <v>3</v>
      </c>
      <c r="AL239" s="92">
        <v>46091</v>
      </c>
      <c r="AM239" s="92">
        <v>46094</v>
      </c>
      <c r="AN239" s="101">
        <f t="shared" si="46"/>
        <v>3</v>
      </c>
      <c r="AO239" s="100">
        <v>46094</v>
      </c>
      <c r="AP239" s="82" t="s">
        <v>202</v>
      </c>
      <c r="AQ239" s="101" t="s">
        <v>14456</v>
      </c>
      <c r="AR239" s="227"/>
      <c r="AS239" s="119"/>
      <c r="AT239" s="124" t="s">
        <v>14499</v>
      </c>
      <c r="AU239" s="101" t="s">
        <v>14443</v>
      </c>
      <c r="AV239" s="82"/>
      <c r="AW239" s="102" t="str">
        <f ca="1">IF(OR(AND(TODAY()-AL239&lt;10,AV239="PQRS"),AND(TODAY()-AO239&lt;90,AV239="Persuasivo")),1,IF(AND(10&lt;=TODAY()-AL239,TODAY()-AL239&lt;15,AV239="PQRS"),2,IF(OR(AND(15&lt;=TODAY()-AL239,AV239="PQRS"),AND(90&lt;=TODAY()-AO239,AV239="Persuasivo")),3,"")))</f>
        <v/>
      </c>
      <c r="AX239" s="96"/>
      <c r="AY239" s="239" t="str">
        <f ca="1">IF(AU239=BA239,AY239,AY239&amp;" → "&amp;TEXT(AZ239,"dd/mm/aaaa")&amp;".- "&amp;AU239)</f>
        <v>0 → 00/01/1900.- Adriana Florez Buriticá</v>
      </c>
      <c r="AZ239" s="237">
        <f ca="1">IF(AU239=BA239,AZ239,NOW())</f>
        <v>46097.672147916666</v>
      </c>
      <c r="BA239" s="242" t="str">
        <f t="shared" ca="1" si="39"/>
        <v>Adriana Florez Buriticá</v>
      </c>
      <c r="BB239" s="245" t="str">
        <f ca="1">IF(AT239=BD239,BB239,BB239&amp;" → "&amp;TEXT(BC239,"dd/mm/aaaa")&amp;".- "&amp;AT239)</f>
        <v>0 → 20/02/2026.- Visitas patrulleros → 16/03/2026.- Remisión</v>
      </c>
      <c r="BC239" s="247">
        <f t="shared" ca="1" si="40"/>
        <v>46183.384917939817</v>
      </c>
      <c r="BD239" s="246" t="str">
        <f t="shared" ca="1" si="41"/>
        <v>Remisión</v>
      </c>
    </row>
    <row r="240" spans="1:56" s="121" customFormat="1">
      <c r="A240" s="82" t="s">
        <v>15217</v>
      </c>
      <c r="B240" s="99">
        <v>16342</v>
      </c>
      <c r="C240" s="105" t="s">
        <v>15218</v>
      </c>
      <c r="D240" s="106"/>
      <c r="E240" s="106"/>
      <c r="F240" s="82"/>
      <c r="G240" s="82"/>
      <c r="H240" s="106"/>
      <c r="I240" s="82"/>
      <c r="J240" s="82"/>
      <c r="K240" s="106"/>
      <c r="L240" s="106"/>
      <c r="M240" s="106"/>
      <c r="N240" s="76" t="str">
        <f t="shared" si="43"/>
        <v xml:space="preserve">         </v>
      </c>
      <c r="O240" s="106"/>
      <c r="P240" s="106"/>
      <c r="Q240" s="106"/>
      <c r="R240" s="106" t="s">
        <v>273</v>
      </c>
      <c r="S240" s="106" t="s">
        <v>63</v>
      </c>
      <c r="T240" s="106">
        <v>6</v>
      </c>
      <c r="U240" s="82" t="s">
        <v>298</v>
      </c>
      <c r="V240" s="82"/>
      <c r="W240" s="106">
        <v>25</v>
      </c>
      <c r="X240" s="82" t="s">
        <v>83</v>
      </c>
      <c r="Y240" s="82" t="s">
        <v>66</v>
      </c>
      <c r="Z240" s="106">
        <v>49</v>
      </c>
      <c r="AA240" s="128"/>
      <c r="AB240" s="128"/>
      <c r="AC240" s="76" t="str">
        <f t="shared" si="42"/>
        <v xml:space="preserve">KR 6AA  25 A SUR 49  </v>
      </c>
      <c r="AD240" s="106"/>
      <c r="AE240" s="106"/>
      <c r="AF240" s="106"/>
      <c r="AG240" s="106"/>
      <c r="AH240" s="82" t="s">
        <v>3591</v>
      </c>
      <c r="AI240" s="82" t="s">
        <v>14438</v>
      </c>
      <c r="AJ240" s="96" t="s">
        <v>91</v>
      </c>
      <c r="AK240" s="201">
        <f>VLOOKUP(AJ240,Hoja5!$H$1:$I$46,2,FALSE)</f>
        <v>12</v>
      </c>
      <c r="AL240" s="92">
        <v>46092</v>
      </c>
      <c r="AM240" s="92">
        <v>46094</v>
      </c>
      <c r="AN240" s="101">
        <f t="shared" si="46"/>
        <v>2</v>
      </c>
      <c r="AO240" s="100">
        <v>46094</v>
      </c>
      <c r="AP240" s="101" t="s">
        <v>15</v>
      </c>
      <c r="AQ240" s="101" t="s">
        <v>14463</v>
      </c>
      <c r="AR240" s="227"/>
      <c r="AS240" s="119"/>
      <c r="AT240" s="124" t="s">
        <v>14496</v>
      </c>
      <c r="AU240" s="101" t="s">
        <v>14482</v>
      </c>
      <c r="AV240" s="82"/>
      <c r="AW240" s="102" t="str">
        <f ca="1">IF(OR(AND(TODAY()-AL240&lt;10,AV240="PQRS"),AND(TODAY()-AO240&lt;90,AV240="Persuasivo")),1,IF(AND(10&lt;=TODAY()-AL240,TODAY()-AL240&lt;15,AV240="PQRS"),2,IF(OR(AND(15&lt;=TODAY()-AL240,AV240="PQRS"),AND(90&lt;=TODAY()-AO240,AV240="Persuasivo")),3,"")))</f>
        <v/>
      </c>
      <c r="AX240" s="96"/>
      <c r="AY240" s="239" t="str">
        <f ca="1">IF(AU240=BA240,AY240,AY240&amp;" → "&amp;TEXT(AZ240,"dd/mm/aaaa")&amp;".- "&amp;AU240)</f>
        <v>0 → 00/01/1900.- Laura Bautista Barroso → 12/03/2026.- Adriana Florez Buriticá → 07/04/2026.- Juan Carlos Sánchez Vargas → 07/04/2026.- Jenifer Zapata Castro</v>
      </c>
      <c r="AZ240" s="237">
        <f ca="1">IF(AU240=BA240,AZ240,NOW())</f>
        <v>46132.604146296297</v>
      </c>
      <c r="BA240" s="242" t="str">
        <f t="shared" ca="1" si="39"/>
        <v>Jenifer Zapata Castro</v>
      </c>
      <c r="BB240" s="245" t="str">
        <f ca="1">IF(AT240=BD240,BB240,BB240&amp;" → "&amp;TEXT(BC240,"dd/mm/aaaa")&amp;".- "&amp;AT240)</f>
        <v>0 → 20/02/2026.- Visitas patrulleros → 07/04/2026.- Remisión → 07/04/2026.- Auto de archivo → 20/04/2026.- Archivado</v>
      </c>
      <c r="BC240" s="247">
        <f t="shared" ca="1" si="40"/>
        <v>46183.384917939817</v>
      </c>
      <c r="BD240" s="246" t="str">
        <f t="shared" ca="1" si="41"/>
        <v>Archivado</v>
      </c>
    </row>
    <row r="241" spans="1:56" s="121" customFormat="1">
      <c r="A241" s="82" t="s">
        <v>15219</v>
      </c>
      <c r="B241" s="99">
        <v>16005</v>
      </c>
      <c r="C241" s="105" t="s">
        <v>15220</v>
      </c>
      <c r="D241" s="106" t="s">
        <v>80</v>
      </c>
      <c r="E241" s="106">
        <v>32</v>
      </c>
      <c r="F241" s="82"/>
      <c r="G241" s="82" t="s">
        <v>66</v>
      </c>
      <c r="H241" s="106">
        <v>47</v>
      </c>
      <c r="I241" s="82"/>
      <c r="J241" s="82"/>
      <c r="K241" s="106">
        <v>46</v>
      </c>
      <c r="L241" s="106"/>
      <c r="M241" s="106"/>
      <c r="N241" s="76" t="str">
        <f t="shared" si="43"/>
        <v xml:space="preserve">CL 32  SUR 47   46  </v>
      </c>
      <c r="O241" s="106">
        <v>70096349</v>
      </c>
      <c r="P241" s="106">
        <v>3108204621</v>
      </c>
      <c r="Q241" s="106"/>
      <c r="R241" s="106" t="s">
        <v>15221</v>
      </c>
      <c r="S241" s="272" t="s">
        <v>80</v>
      </c>
      <c r="T241" s="272">
        <v>32</v>
      </c>
      <c r="U241" s="273"/>
      <c r="V241" s="273" t="s">
        <v>66</v>
      </c>
      <c r="W241" s="272">
        <v>47</v>
      </c>
      <c r="X241" s="273"/>
      <c r="Y241" s="273"/>
      <c r="Z241" s="272">
        <v>46</v>
      </c>
      <c r="AA241" s="272"/>
      <c r="AB241" s="272"/>
      <c r="AC241" s="76" t="str">
        <f>CONCATENATE(S241," ",T241," ",U241," ",V241," ",W241," ",X241, " ",Y241, " ",Z241," ",AA241," ",AB241)</f>
        <v xml:space="preserve">CL 32  SUR 47   46  </v>
      </c>
      <c r="AD241" s="106"/>
      <c r="AE241" s="106"/>
      <c r="AF241" s="106"/>
      <c r="AG241" s="106"/>
      <c r="AH241" s="82" t="s">
        <v>3591</v>
      </c>
      <c r="AI241" s="82" t="s">
        <v>14438</v>
      </c>
      <c r="AJ241" s="96" t="s">
        <v>841</v>
      </c>
      <c r="AK241" s="201">
        <f>VLOOKUP(AJ241,Hoja5!$H$1:$I$46,2,FALSE)</f>
        <v>2</v>
      </c>
      <c r="AL241" s="92">
        <v>46091</v>
      </c>
      <c r="AM241" s="92">
        <v>46094</v>
      </c>
      <c r="AN241" s="101">
        <f t="shared" si="46"/>
        <v>3</v>
      </c>
      <c r="AO241" s="100">
        <v>46094</v>
      </c>
      <c r="AP241" s="82" t="s">
        <v>202</v>
      </c>
      <c r="AQ241" s="101" t="s">
        <v>14456</v>
      </c>
      <c r="AR241" s="227"/>
      <c r="AS241" s="119"/>
      <c r="AT241" s="124" t="s">
        <v>14496</v>
      </c>
      <c r="AU241" s="101" t="s">
        <v>14482</v>
      </c>
      <c r="AV241" s="82"/>
      <c r="AW241" s="102" t="str">
        <f ca="1">IF(OR(AND(TODAY()-AL241&lt;10,AV241="PQRS"),AND(TODAY()-AO241&lt;90,AV241="Persuasivo")),1,IF(AND(10&lt;=TODAY()-AL241,TODAY()-AL241&lt;15,AV241="PQRS"),2,IF(OR(AND(15&lt;=TODAY()-AL241,AV241="PQRS"),AND(90&lt;=TODAY()-AO241,AV241="Persuasivo")),3,"")))</f>
        <v/>
      </c>
      <c r="AX241" s="96"/>
      <c r="AY241" s="239" t="str">
        <f ca="1">IF(AU241=BA241,AY241,AY241&amp;" → "&amp;TEXT(AZ241,"dd/mm/aaaa")&amp;".- "&amp;AU241)</f>
        <v>0 → 00/01/1900.- Laura Bautista Barroso → 12/03/2026.- Juan  Muñoz Guerra → 16/03/2026.- Adriana Florez Buriticá → 06/04/2026.- Juan Carlos Sánchez Vargas → 06/04/2026.- Jenifer Zapata Castro</v>
      </c>
      <c r="AZ241" s="237">
        <f ca="1">IF(AU241=BA241,AZ241,NOW())</f>
        <v>46148.617333217589</v>
      </c>
      <c r="BA241" s="242" t="str">
        <f t="shared" ca="1" si="39"/>
        <v>Jenifer Zapata Castro</v>
      </c>
      <c r="BB241" s="245" t="str">
        <f ca="1">IF(AT241=BD241,BB241,BB241&amp;" → "&amp;TEXT(BC241,"dd/mm/aaaa")&amp;".- "&amp;AT241)</f>
        <v>0 → 20/02/2026.- Visitas patrulleros → 16/03/2026.- Citaciones → 20/04/2026.- Auto de archivo → 06/05/2026.- Archivado</v>
      </c>
      <c r="BC241" s="247">
        <f t="shared" ca="1" si="40"/>
        <v>46183.384917939817</v>
      </c>
      <c r="BD241" s="246" t="str">
        <f t="shared" ca="1" si="41"/>
        <v>Archivado</v>
      </c>
    </row>
    <row r="242" spans="1:56">
      <c r="A242" s="82" t="s">
        <v>15222</v>
      </c>
      <c r="B242" s="99">
        <v>16006</v>
      </c>
      <c r="C242" s="105" t="s">
        <v>15220</v>
      </c>
      <c r="D242" s="106" t="s">
        <v>80</v>
      </c>
      <c r="E242" s="106">
        <v>21</v>
      </c>
      <c r="F242" s="82"/>
      <c r="G242" s="82" t="s">
        <v>66</v>
      </c>
      <c r="H242" s="106">
        <v>41</v>
      </c>
      <c r="I242" s="82"/>
      <c r="J242" s="82"/>
      <c r="K242" s="106">
        <v>117</v>
      </c>
      <c r="L242" s="106"/>
      <c r="M242" s="106"/>
      <c r="N242" s="76" t="str">
        <f t="shared" si="43"/>
        <v xml:space="preserve">CL 21  SUR 41   117  </v>
      </c>
      <c r="O242" s="106">
        <v>70096349</v>
      </c>
      <c r="P242" s="106">
        <v>3108204621</v>
      </c>
      <c r="Q242" s="106"/>
      <c r="R242" s="106" t="s">
        <v>15223</v>
      </c>
      <c r="S242" s="272" t="s">
        <v>80</v>
      </c>
      <c r="T242" s="272">
        <v>21</v>
      </c>
      <c r="U242" s="273"/>
      <c r="V242" s="273" t="s">
        <v>66</v>
      </c>
      <c r="W242" s="272">
        <v>41</v>
      </c>
      <c r="X242" s="273"/>
      <c r="Y242" s="273"/>
      <c r="Z242" s="272">
        <v>117</v>
      </c>
      <c r="AA242" s="272"/>
      <c r="AB242" s="272"/>
      <c r="AC242" s="76" t="str">
        <f>CONCATENATE(S242," ",T242," ",U242," ",V242," ",W242," ",X242, " ",Y242, " ",Z242," ",AA242," ",AB242)</f>
        <v xml:space="preserve">CL 21  SUR 41   117  </v>
      </c>
      <c r="AD242" s="106"/>
      <c r="AE242" s="106"/>
      <c r="AF242" s="106"/>
      <c r="AG242" s="106"/>
      <c r="AH242" s="82" t="s">
        <v>3591</v>
      </c>
      <c r="AI242" s="82" t="s">
        <v>14438</v>
      </c>
      <c r="AJ242" s="96" t="s">
        <v>374</v>
      </c>
      <c r="AK242" s="201">
        <f>VLOOKUP(AJ242,Hoja5!$H$1:$I$46,2,FALSE)</f>
        <v>4</v>
      </c>
      <c r="AL242" s="92">
        <v>46091</v>
      </c>
      <c r="AM242" s="92">
        <v>46102</v>
      </c>
      <c r="AN242" s="101">
        <f t="shared" si="46"/>
        <v>11</v>
      </c>
      <c r="AO242" s="100">
        <v>46102</v>
      </c>
      <c r="AP242" s="101" t="s">
        <v>15</v>
      </c>
      <c r="AQ242" s="101" t="s">
        <v>14463</v>
      </c>
      <c r="AR242" s="227"/>
      <c r="AS242" s="119"/>
      <c r="AT242" s="124" t="s">
        <v>14496</v>
      </c>
      <c r="AU242" s="101" t="s">
        <v>14482</v>
      </c>
      <c r="AV242" s="82"/>
      <c r="AW242" s="102" t="str">
        <f ca="1">IF(OR(AND(TODAY()-AL242&lt;10,AV242="PQRS"),AND(TODAY()-AO242&lt;90,AV242="Persuasivo")),1,IF(AND(10&lt;=TODAY()-AL242,TODAY()-AL242&lt;15,AV242="PQRS"),2,IF(OR(AND(15&lt;=TODAY()-AL242,AV242="PQRS"),AND(90&lt;=TODAY()-AO242,AV242="Persuasivo")),3,"")))</f>
        <v/>
      </c>
      <c r="AX242" s="96"/>
      <c r="AY242" s="239" t="str">
        <f ca="1">IF(AU242=BA242,AY242,AY242&amp;" → "&amp;TEXT(AZ242,"dd/mm/aaaa")&amp;".- "&amp;AU242)</f>
        <v>0 → 00/01/1900.- Laura Bautista Barroso → 20/03/2026.- Juan Carlos Sánchez Vargas → 06/04/2026.- Jenifer Zapata Castro</v>
      </c>
      <c r="AZ242" s="237">
        <f ca="1">IF(AU242=BA242,AZ242,NOW())</f>
        <v>46132.542203124998</v>
      </c>
      <c r="BA242" s="242" t="str">
        <f t="shared" ca="1" si="39"/>
        <v>Jenifer Zapata Castro</v>
      </c>
      <c r="BB242" s="245" t="str">
        <f ca="1">IF(AT242=BD242,BB242,BB242&amp;" → "&amp;TEXT(BC242,"dd/mm/aaaa")&amp;".- "&amp;AT242)</f>
        <v>0 → 20/02/2026.- Visitas patrulleros → 06/04/2026.- Auto de archivo → 20/04/2026.- Archivado</v>
      </c>
      <c r="BC242" s="247">
        <f t="shared" ca="1" si="40"/>
        <v>46183.384917939817</v>
      </c>
      <c r="BD242" s="246" t="str">
        <f t="shared" ca="1" si="41"/>
        <v>Archivado</v>
      </c>
    </row>
    <row r="243" spans="1:56" s="121" customFormat="1">
      <c r="A243" s="82" t="s">
        <v>15224</v>
      </c>
      <c r="B243" s="99">
        <v>16204</v>
      </c>
      <c r="C243" s="105" t="s">
        <v>15225</v>
      </c>
      <c r="D243" s="106" t="s">
        <v>63</v>
      </c>
      <c r="E243" s="106">
        <v>27</v>
      </c>
      <c r="F243" s="82" t="s">
        <v>81</v>
      </c>
      <c r="G243" s="82" t="s">
        <v>66</v>
      </c>
      <c r="H243" s="106">
        <v>51</v>
      </c>
      <c r="I243" s="82"/>
      <c r="J243" s="82"/>
      <c r="K243" s="106"/>
      <c r="L243" s="111"/>
      <c r="M243" s="106"/>
      <c r="N243" s="76" t="str">
        <f t="shared" si="43"/>
        <v xml:space="preserve">KR 27 C SUR 51     </v>
      </c>
      <c r="O243" s="106">
        <v>34976728</v>
      </c>
      <c r="P243" s="106">
        <v>3145874262</v>
      </c>
      <c r="Q243" s="106"/>
      <c r="R243" s="106" t="s">
        <v>15226</v>
      </c>
      <c r="S243" s="106"/>
      <c r="T243" s="106"/>
      <c r="U243" s="82"/>
      <c r="V243" s="82"/>
      <c r="W243" s="106"/>
      <c r="X243" s="82"/>
      <c r="Y243" s="82"/>
      <c r="Z243" s="106"/>
      <c r="AA243" s="111"/>
      <c r="AB243" s="128"/>
      <c r="AC243" s="76" t="str">
        <f t="shared" si="42"/>
        <v xml:space="preserve">        </v>
      </c>
      <c r="AD243" s="106"/>
      <c r="AE243" s="106"/>
      <c r="AF243" s="106"/>
      <c r="AG243" s="106"/>
      <c r="AH243" s="82" t="s">
        <v>125</v>
      </c>
      <c r="AI243" s="82" t="s">
        <v>14464</v>
      </c>
      <c r="AJ243" s="112" t="s">
        <v>374</v>
      </c>
      <c r="AK243" s="201">
        <f>VLOOKUP(AJ243,Hoja5!$H$1:$I$46,2,FALSE)</f>
        <v>4</v>
      </c>
      <c r="AL243" s="92">
        <v>46091</v>
      </c>
      <c r="AM243" s="92"/>
      <c r="AN243" s="101">
        <f t="shared" si="46"/>
        <v>-46091</v>
      </c>
      <c r="AO243" s="100"/>
      <c r="AP243" s="101"/>
      <c r="AQ243" s="101"/>
      <c r="AR243" s="227"/>
      <c r="AS243" s="119"/>
      <c r="AT243" s="124" t="s">
        <v>105</v>
      </c>
      <c r="AU243" s="101" t="s">
        <v>14477</v>
      </c>
      <c r="AV243" s="82"/>
      <c r="AW243" s="102" t="str">
        <f ca="1">IF(OR(AND(TODAY()-AL243&lt;10,AV243="PQRS"),AND(TODAY()-AO243&lt;90,AV243="Persuasivo")),1,IF(AND(10&lt;=TODAY()-AL243,TODAY()-AL243&lt;15,AV243="PQRS"),2,IF(OR(AND(15&lt;=TODAY()-AL243,AV243="PQRS"),AND(90&lt;=TODAY()-AO243,AV243="Persuasivo")),3,"")))</f>
        <v/>
      </c>
      <c r="AX243" s="96"/>
      <c r="AY243" s="239" t="str">
        <f ca="1">IF(AU243=BA243,AY243,AY243&amp;" → "&amp;TEXT(AZ243,"dd/mm/aaaa")&amp;".- "&amp;AU243)</f>
        <v>0 → 00/01/1900.- Julian Guzman Agudelo → 24/03/2026.- Juan Fernando Florez Lema → 28/05/2026.- Daniela Palacio Londoño</v>
      </c>
      <c r="AZ243" s="237">
        <f ca="1">IF(AU243=BA243,AZ243,NOW())</f>
        <v>46170.686497800925</v>
      </c>
      <c r="BA243" s="242" t="str">
        <f t="shared" ca="1" si="39"/>
        <v>Daniela Palacio Londoño</v>
      </c>
      <c r="BB243" s="245" t="str">
        <f ca="1">IF(AT243=BD243,BB243,BB243&amp;" → "&amp;TEXT(BC243,"dd/mm/aaaa")&amp;".- "&amp;AT243)</f>
        <v>0 → 20/02/2026.- Visitas patrulleros → 28/05/2026.- Visitas técnicos</v>
      </c>
      <c r="BC243" s="247">
        <f t="shared" ca="1" si="40"/>
        <v>46183.384917939817</v>
      </c>
      <c r="BD243" s="246" t="str">
        <f t="shared" ca="1" si="41"/>
        <v>Visitas técnicos</v>
      </c>
    </row>
    <row r="244" spans="1:56" s="121" customFormat="1">
      <c r="A244" s="82" t="s">
        <v>15227</v>
      </c>
      <c r="B244" s="99">
        <v>161720</v>
      </c>
      <c r="C244" s="124" t="s">
        <v>2453</v>
      </c>
      <c r="D244" s="106"/>
      <c r="E244" s="106"/>
      <c r="F244" s="82"/>
      <c r="G244" s="82"/>
      <c r="H244" s="106"/>
      <c r="I244" s="82"/>
      <c r="J244" s="82"/>
      <c r="K244" s="106"/>
      <c r="L244" s="106"/>
      <c r="M244" s="106"/>
      <c r="N244" s="76" t="str">
        <f t="shared" si="43"/>
        <v xml:space="preserve">         </v>
      </c>
      <c r="O244" s="106"/>
      <c r="P244" s="106"/>
      <c r="Q244" s="106"/>
      <c r="R244" s="106" t="s">
        <v>15228</v>
      </c>
      <c r="S244" s="126"/>
      <c r="T244" s="128" t="s">
        <v>15229</v>
      </c>
      <c r="U244" s="127"/>
      <c r="V244" s="127"/>
      <c r="W244" s="128"/>
      <c r="X244" s="127"/>
      <c r="Y244" s="127"/>
      <c r="Z244" s="128"/>
      <c r="AA244" s="128"/>
      <c r="AB244" s="128"/>
      <c r="AC244" s="76" t="str">
        <f t="shared" si="42"/>
        <v xml:space="preserve"> planta potabilizadora Ayurá       </v>
      </c>
      <c r="AD244" s="106">
        <v>1037612582</v>
      </c>
      <c r="AE244" s="106">
        <v>3023707709</v>
      </c>
      <c r="AF244" s="106"/>
      <c r="AG244" s="106"/>
      <c r="AH244" s="82" t="s">
        <v>3591</v>
      </c>
      <c r="AI244" s="82" t="s">
        <v>14438</v>
      </c>
      <c r="AJ244" s="112" t="s">
        <v>347</v>
      </c>
      <c r="AK244" s="201">
        <f>VLOOKUP(AJ244,Hoja5!$H$1:$I$46,2,FALSE)</f>
        <v>10</v>
      </c>
      <c r="AL244" s="92">
        <v>46093</v>
      </c>
      <c r="AM244" s="92">
        <v>46119</v>
      </c>
      <c r="AN244" s="101">
        <f t="shared" si="46"/>
        <v>26</v>
      </c>
      <c r="AO244" s="100">
        <v>46119</v>
      </c>
      <c r="AP244" s="101" t="s">
        <v>6014</v>
      </c>
      <c r="AQ244" s="101" t="s">
        <v>14437</v>
      </c>
      <c r="AR244" s="227"/>
      <c r="AS244" s="119"/>
      <c r="AT244" s="124" t="s">
        <v>195</v>
      </c>
      <c r="AU244" s="101" t="s">
        <v>14440</v>
      </c>
      <c r="AV244" s="82"/>
      <c r="AW244" s="102" t="str">
        <f ca="1">IF(OR(AND(TODAY()-AL244&lt;10,AV244="PQRS"),AND(TODAY()-AO244&lt;90,AV244="Persuasivo")),1,IF(AND(10&lt;=TODAY()-AL244,TODAY()-AL244&lt;15,AV244="PQRS"),2,IF(OR(AND(15&lt;=TODAY()-AL244,AV244="PQRS"),AND(90&lt;=TODAY()-AO244,AV244="Persuasivo")),3,"")))</f>
        <v/>
      </c>
      <c r="AX244" s="96"/>
      <c r="AY244" s="239" t="str">
        <f ca="1">IF(AU244=BA244,AY244,AY244&amp;" → "&amp;TEXT(AZ244,"dd/mm/aaaa")&amp;".- "&amp;AU244)</f>
        <v>0 → 00/01/1900.- Juanita Aristizabal Chavarriaga → 12/03/2026.- Julian Guzman Agudelo</v>
      </c>
      <c r="AZ244" s="237">
        <f ca="1">IF(AU244=BA244,AZ244,NOW())</f>
        <v>46119.620001504627</v>
      </c>
      <c r="BA244" s="242" t="str">
        <f t="shared" ca="1" si="39"/>
        <v>Julian Guzman Agudelo</v>
      </c>
      <c r="BB244" s="245" t="str">
        <f ca="1">IF(AT244=BD244,BB244,BB244&amp;" → "&amp;TEXT(BC244,"dd/mm/aaaa")&amp;".- "&amp;AT244)</f>
        <v>0 → 20/02/2026.- Auto de inicio  → 07/04/2026.- Verificación</v>
      </c>
      <c r="BC244" s="247">
        <f t="shared" ca="1" si="40"/>
        <v>46183.384917939817</v>
      </c>
      <c r="BD244" s="246" t="str">
        <f t="shared" ca="1" si="41"/>
        <v>Verificación</v>
      </c>
    </row>
    <row r="245" spans="1:56" s="121" customFormat="1">
      <c r="A245" s="82" t="s">
        <v>15230</v>
      </c>
      <c r="B245" s="99">
        <v>16911</v>
      </c>
      <c r="C245" s="124" t="s">
        <v>15231</v>
      </c>
      <c r="D245" s="106" t="s">
        <v>80</v>
      </c>
      <c r="E245" s="106">
        <v>38</v>
      </c>
      <c r="F245" s="82"/>
      <c r="G245" s="82" t="s">
        <v>66</v>
      </c>
      <c r="H245" s="106">
        <v>27</v>
      </c>
      <c r="I245" s="82"/>
      <c r="J245" s="82"/>
      <c r="K245" s="106">
        <v>200</v>
      </c>
      <c r="L245" s="106"/>
      <c r="M245" s="106"/>
      <c r="N245" s="76" t="str">
        <f t="shared" si="43"/>
        <v xml:space="preserve">CL 38  SUR 27   200  </v>
      </c>
      <c r="O245" s="106">
        <v>1037636257</v>
      </c>
      <c r="P245" s="106">
        <v>3202675767</v>
      </c>
      <c r="Q245" s="106"/>
      <c r="R245" s="106" t="s">
        <v>82</v>
      </c>
      <c r="S245" s="126"/>
      <c r="T245" s="128"/>
      <c r="U245" s="127"/>
      <c r="V245" s="127"/>
      <c r="W245" s="128"/>
      <c r="X245" s="127"/>
      <c r="Y245" s="127"/>
      <c r="Z245" s="128"/>
      <c r="AA245" s="128"/>
      <c r="AB245" s="128"/>
      <c r="AC245" s="76" t="str">
        <f t="shared" si="42"/>
        <v xml:space="preserve">        </v>
      </c>
      <c r="AD245" s="106"/>
      <c r="AE245" s="106"/>
      <c r="AF245" s="106"/>
      <c r="AG245" s="106"/>
      <c r="AH245" s="82" t="s">
        <v>3591</v>
      </c>
      <c r="AI245" s="82" t="s">
        <v>14504</v>
      </c>
      <c r="AJ245" s="112" t="s">
        <v>276</v>
      </c>
      <c r="AK245" s="201">
        <f>VLOOKUP(AJ245,Hoja5!$H$1:$I$46,2,FALSE)</f>
        <v>5</v>
      </c>
      <c r="AL245" s="92">
        <v>46093</v>
      </c>
      <c r="AM245" s="92"/>
      <c r="AN245" s="101">
        <f t="shared" si="46"/>
        <v>-46093</v>
      </c>
      <c r="AO245" s="100">
        <v>46092</v>
      </c>
      <c r="AP245" s="101" t="s">
        <v>15</v>
      </c>
      <c r="AQ245" s="101" t="s">
        <v>14463</v>
      </c>
      <c r="AR245" s="227"/>
      <c r="AS245" s="119"/>
      <c r="AT245" s="124" t="s">
        <v>14496</v>
      </c>
      <c r="AU245" s="276" t="s">
        <v>14482</v>
      </c>
      <c r="AV245" s="82"/>
      <c r="AW245" s="102" t="str">
        <f ca="1">IF(OR(AND(TODAY()-AL245&lt;10,AV245="PQRS"),AND(TODAY()-AO245&lt;90,AV245="Persuasivo")),1,IF(AND(10&lt;=TODAY()-AL245,TODAY()-AL245&lt;15,AV245="PQRS"),2,IF(OR(AND(15&lt;=TODAY()-AL245,AV245="PQRS"),AND(90&lt;=TODAY()-AO245,AV245="Persuasivo")),3,"")))</f>
        <v/>
      </c>
      <c r="AX245" s="96"/>
      <c r="AY245" s="239" t="str">
        <f ca="1">IF(AU245=BA245,AY245,AY245&amp;" → "&amp;TEXT(AZ245,"dd/mm/aaaa")&amp;".- "&amp;AU245)</f>
        <v>0 → 00/01/1900.- Juanita Aristizabal Chavarriaga → 06/04/2026.- Juan  Muñoz Guerra → 06/04/2026.- Alexandra Uribe Alzate → 08/05/2026.-  → 11/05/2026.- Juan Carlos Sánchez Vargas → 11/05/2026.- Jenifer Zapata Castro</v>
      </c>
      <c r="AZ245" s="237">
        <f ca="1">IF(AU245=BA245,AZ245,NOW())</f>
        <v>46154.683088078702</v>
      </c>
      <c r="BA245" s="242" t="str">
        <f t="shared" ca="1" si="39"/>
        <v>Jenifer Zapata Castro</v>
      </c>
      <c r="BB245" s="245" t="str">
        <f ca="1">IF(AT245=BD245,BB245,BB245&amp;" → "&amp;TEXT(BC245,"dd/mm/aaaa")&amp;".- "&amp;AT245)</f>
        <v>0 → 20/02/2026.- Orden de policía → 11/05/2026.- Auto de archivo → 12/05/2026.- Archivado</v>
      </c>
      <c r="BC245" s="247">
        <f t="shared" ca="1" si="40"/>
        <v>46183.384917939817</v>
      </c>
      <c r="BD245" s="246" t="str">
        <f t="shared" ca="1" si="41"/>
        <v>Archivado</v>
      </c>
    </row>
    <row r="246" spans="1:56" s="121" customFormat="1">
      <c r="A246" s="82" t="s">
        <v>15232</v>
      </c>
      <c r="B246" s="99">
        <v>16909</v>
      </c>
      <c r="C246" s="124" t="s">
        <v>15233</v>
      </c>
      <c r="D246" s="82" t="s">
        <v>80</v>
      </c>
      <c r="E246" s="82">
        <v>27</v>
      </c>
      <c r="F246" s="82" t="s">
        <v>170</v>
      </c>
      <c r="G246" s="82" t="s">
        <v>66</v>
      </c>
      <c r="H246" s="82">
        <v>27</v>
      </c>
      <c r="I246" s="82" t="s">
        <v>104</v>
      </c>
      <c r="J246" s="82"/>
      <c r="K246" s="82">
        <v>70</v>
      </c>
      <c r="L246" s="82"/>
      <c r="M246" s="82"/>
      <c r="N246" s="76" t="str">
        <f>CONCATENATE(D246," ",E246," ",F246," ",G246," ",H246," ",I246," ",J246," ",K246," ",L246," ",M246)</f>
        <v xml:space="preserve">CL 27 D SUR 27 B  70  </v>
      </c>
      <c r="O246" s="82"/>
      <c r="P246" s="82"/>
      <c r="Q246" s="82"/>
      <c r="R246" s="106" t="s">
        <v>82</v>
      </c>
      <c r="S246" s="82"/>
      <c r="T246" s="82"/>
      <c r="U246" s="82"/>
      <c r="V246" s="82"/>
      <c r="W246" s="82"/>
      <c r="X246" s="82"/>
      <c r="Y246" s="82"/>
      <c r="Z246" s="82"/>
      <c r="AA246" s="128"/>
      <c r="AB246" s="128"/>
      <c r="AC246" s="76" t="str">
        <f t="shared" si="42"/>
        <v xml:space="preserve">        </v>
      </c>
      <c r="AD246" s="106"/>
      <c r="AE246" s="106"/>
      <c r="AF246" s="106"/>
      <c r="AG246" s="106"/>
      <c r="AH246" s="82" t="s">
        <v>3686</v>
      </c>
      <c r="AI246" s="82" t="s">
        <v>14451</v>
      </c>
      <c r="AJ246" s="112" t="s">
        <v>99</v>
      </c>
      <c r="AK246" s="201">
        <f>VLOOKUP(AJ246,Hoja5!$H$1:$I$46,2,FALSE)</f>
        <v>4</v>
      </c>
      <c r="AL246" s="92">
        <v>46093</v>
      </c>
      <c r="AM246" s="92">
        <v>46094</v>
      </c>
      <c r="AN246" s="101">
        <f t="shared" si="46"/>
        <v>1</v>
      </c>
      <c r="AO246" s="100">
        <v>46094</v>
      </c>
      <c r="AP246" s="82" t="s">
        <v>15</v>
      </c>
      <c r="AQ246" s="101" t="s">
        <v>14450</v>
      </c>
      <c r="AR246" s="227"/>
      <c r="AS246" s="119"/>
      <c r="AT246" s="124" t="s">
        <v>14496</v>
      </c>
      <c r="AU246" s="101" t="s">
        <v>14482</v>
      </c>
      <c r="AV246" s="82"/>
      <c r="AW246" s="102" t="str">
        <f ca="1">IF(OR(AND(TODAY()-AL246&lt;10,AV246="PQRS"),AND(TODAY()-AO246&lt;90,AV246="Persuasivo")),1,IF(AND(10&lt;=TODAY()-AL246,TODAY()-AL246&lt;15,AV246="PQRS"),2,IF(OR(AND(15&lt;=TODAY()-AL246,AV246="PQRS"),AND(90&lt;=TODAY()-AO246,AV246="Persuasivo")),3,"")))</f>
        <v/>
      </c>
      <c r="AX246" s="96"/>
      <c r="AY246" s="239" t="str">
        <f ca="1">IF(AU246=BA246,AY246,AY246&amp;" → "&amp;TEXT(AZ246,"dd/mm/aaaa")&amp;".- "&amp;AU246)</f>
        <v>0 → 00/01/1900.- Julian Guzman Agudelo → 24/03/2026.- Olver Puerta Garcia → 26/03/2026.- Juan Carlos Sánchez Vargas → 06/04/2026.- Jenifer Zapata Castro → 20/04/2026.- Juan Carlos Sánchez Vargas → 28/04/2026.- Jenifer Zapata Castro</v>
      </c>
      <c r="AZ246" s="237">
        <f ca="1">IF(AU246=BA246,AZ246,NOW())</f>
        <v>46141.638947800922</v>
      </c>
      <c r="BA246" s="242" t="str">
        <f t="shared" ca="1" si="39"/>
        <v>Jenifer Zapata Castro</v>
      </c>
      <c r="BB246" s="245" t="str">
        <f ca="1">IF(AT246=BD246,BB246,BB246&amp;" → "&amp;TEXT(BC246,"dd/mm/aaaa")&amp;".- "&amp;AT246)</f>
        <v>0 → 20/02/2026.- Visitas patrulleros → 06/04/2026.- Auto de archivo → 29/04/2026.- Archivado</v>
      </c>
      <c r="BC246" s="247">
        <f t="shared" ca="1" si="40"/>
        <v>46183.384917939817</v>
      </c>
      <c r="BD246" s="246" t="str">
        <f t="shared" ca="1" si="41"/>
        <v>Archivado</v>
      </c>
    </row>
    <row r="247" spans="1:56" s="121" customFormat="1">
      <c r="A247" s="82" t="s">
        <v>15234</v>
      </c>
      <c r="B247" s="99">
        <v>17536</v>
      </c>
      <c r="C247" s="124" t="s">
        <v>231</v>
      </c>
      <c r="D247" s="106"/>
      <c r="E247" s="106"/>
      <c r="F247" s="82"/>
      <c r="G247" s="82"/>
      <c r="H247" s="106"/>
      <c r="I247" s="82"/>
      <c r="J247" s="82"/>
      <c r="K247" s="106"/>
      <c r="L247" s="106"/>
      <c r="M247" s="106"/>
      <c r="N247" s="76" t="str">
        <f t="shared" ref="N247:N253" si="53">CONCATENATE(D247," ",E247," ",F247," ",G247," ",H247," ",I247, " ",J247, " ",K247," ",L247," ",M247)</f>
        <v xml:space="preserve">         </v>
      </c>
      <c r="O247" s="106"/>
      <c r="P247" s="106"/>
      <c r="Q247" s="106"/>
      <c r="R247" s="106" t="s">
        <v>82</v>
      </c>
      <c r="S247" s="126" t="s">
        <v>80</v>
      </c>
      <c r="T247" s="128">
        <v>36</v>
      </c>
      <c r="U247" s="127" t="s">
        <v>170</v>
      </c>
      <c r="V247" s="127" t="s">
        <v>66</v>
      </c>
      <c r="W247" s="128">
        <v>24</v>
      </c>
      <c r="X247" s="127"/>
      <c r="Y247" s="127"/>
      <c r="Z247" s="128">
        <v>144</v>
      </c>
      <c r="AA247" s="128"/>
      <c r="AB247" s="128"/>
      <c r="AC247" s="76" t="str">
        <f t="shared" si="42"/>
        <v xml:space="preserve">CL 36D SUR 24   144  </v>
      </c>
      <c r="AD247" s="106"/>
      <c r="AE247" s="106"/>
      <c r="AF247" s="106"/>
      <c r="AG247" s="106"/>
      <c r="AH247" s="82" t="s">
        <v>125</v>
      </c>
      <c r="AI247" s="82" t="s">
        <v>14500</v>
      </c>
      <c r="AJ247" s="112" t="s">
        <v>347</v>
      </c>
      <c r="AK247" s="201">
        <f>VLOOKUP(AJ247,Hoja5!$H$1:$I$46,2,FALSE)</f>
        <v>10</v>
      </c>
      <c r="AL247" s="92">
        <v>46097</v>
      </c>
      <c r="AM247" s="92">
        <v>46107</v>
      </c>
      <c r="AN247" s="101">
        <f t="shared" si="46"/>
        <v>10</v>
      </c>
      <c r="AO247" s="100">
        <v>46107</v>
      </c>
      <c r="AP247" s="101" t="s">
        <v>15</v>
      </c>
      <c r="AQ247" s="101" t="s">
        <v>14463</v>
      </c>
      <c r="AR247" s="227"/>
      <c r="AS247" s="119"/>
      <c r="AT247" s="124" t="s">
        <v>14496</v>
      </c>
      <c r="AU247" s="101" t="s">
        <v>14482</v>
      </c>
      <c r="AV247" s="82"/>
      <c r="AW247" s="102" t="str">
        <f ca="1">IF(OR(AND(TODAY()-AL247&lt;10,AV247="PQRS"),AND(TODAY()-AO247&lt;90,AV247="Persuasivo")),1,IF(AND(10&lt;=TODAY()-AL247,TODAY()-AL247&lt;15,AV247="PQRS"),2,IF(OR(AND(15&lt;=TODAY()-AL247,AV247="PQRS"),AND(90&lt;=TODAY()-AO247,AV247="Persuasivo")),3,"")))</f>
        <v/>
      </c>
      <c r="AX247" s="96"/>
      <c r="AY247" s="239" t="str">
        <f ca="1">IF(AU247=BA247,AY247,AY247&amp;" → "&amp;TEXT(AZ247,"dd/mm/aaaa")&amp;".- "&amp;AU247)</f>
        <v>0 → 00/01/1900.- Olver Puerta Garcia → 19/03/2026.- Juan Carlos Sánchez Vargas → 06/04/2026.- Jenifer Zapata Castro</v>
      </c>
      <c r="AZ247" s="237">
        <f ca="1">IF(AU247=BA247,AZ247,NOW())</f>
        <v>46132.587266782408</v>
      </c>
      <c r="BA247" s="242" t="str">
        <f t="shared" ca="1" si="39"/>
        <v>Jenifer Zapata Castro</v>
      </c>
      <c r="BB247" s="245" t="str">
        <f ca="1">IF(AT247=BD247,BB247,BB247&amp;" → "&amp;TEXT(BC247,"dd/mm/aaaa")&amp;".- "&amp;AT247)</f>
        <v>0 → 20/02/2026.- Visitas patrulleros → 06/04/2026.- Auto de archivo → 20/04/2026.- Archivado</v>
      </c>
      <c r="BC247" s="247">
        <f t="shared" ca="1" si="40"/>
        <v>46183.384917939817</v>
      </c>
      <c r="BD247" s="246" t="str">
        <f t="shared" ca="1" si="41"/>
        <v>Archivado</v>
      </c>
    </row>
    <row r="248" spans="1:56" s="121" customFormat="1">
      <c r="A248" s="82" t="s">
        <v>15235</v>
      </c>
      <c r="B248" s="99">
        <v>16910</v>
      </c>
      <c r="C248" s="124" t="s">
        <v>15236</v>
      </c>
      <c r="D248" s="106" t="s">
        <v>63</v>
      </c>
      <c r="E248" s="106">
        <v>42</v>
      </c>
      <c r="F248" s="82" t="s">
        <v>83</v>
      </c>
      <c r="G248" s="82"/>
      <c r="H248" s="106">
        <v>26</v>
      </c>
      <c r="I248" s="82" t="s">
        <v>83</v>
      </c>
      <c r="J248" s="82" t="s">
        <v>66</v>
      </c>
      <c r="K248" s="106">
        <v>154</v>
      </c>
      <c r="L248" s="106"/>
      <c r="M248" s="106"/>
      <c r="N248" s="76" t="str">
        <f t="shared" si="53"/>
        <v xml:space="preserve">KR 42 A  26 A SUR 154  </v>
      </c>
      <c r="O248" s="106">
        <v>32243301</v>
      </c>
      <c r="P248" s="106">
        <v>3003974986</v>
      </c>
      <c r="Q248" s="106"/>
      <c r="R248" s="106" t="s">
        <v>82</v>
      </c>
      <c r="S248" s="106"/>
      <c r="T248" s="106"/>
      <c r="U248" s="82"/>
      <c r="V248" s="82"/>
      <c r="W248" s="106"/>
      <c r="X248" s="82"/>
      <c r="Y248" s="82"/>
      <c r="Z248" s="106"/>
      <c r="AA248" s="166"/>
      <c r="AB248" s="128"/>
      <c r="AC248" s="76" t="str">
        <f t="shared" si="42"/>
        <v xml:space="preserve">        </v>
      </c>
      <c r="AD248" s="106"/>
      <c r="AE248" s="106"/>
      <c r="AF248" s="106"/>
      <c r="AG248" s="106"/>
      <c r="AH248" s="82" t="s">
        <v>3538</v>
      </c>
      <c r="AI248" s="82" t="s">
        <v>14441</v>
      </c>
      <c r="AJ248" s="112" t="s">
        <v>153</v>
      </c>
      <c r="AK248" s="201">
        <f>VLOOKUP(AJ248,Hoja5!$H$1:$I$46,2,FALSE)</f>
        <v>3</v>
      </c>
      <c r="AL248" s="92">
        <v>46093</v>
      </c>
      <c r="AM248" s="92">
        <v>46102</v>
      </c>
      <c r="AN248" s="101">
        <f t="shared" si="46"/>
        <v>9</v>
      </c>
      <c r="AO248" s="100">
        <v>46126</v>
      </c>
      <c r="AP248" s="101" t="s">
        <v>15</v>
      </c>
      <c r="AQ248" s="101" t="s">
        <v>14463</v>
      </c>
      <c r="AR248" s="227"/>
      <c r="AS248" s="119"/>
      <c r="AT248" s="124" t="s">
        <v>14496</v>
      </c>
      <c r="AU248" s="276" t="s">
        <v>14482</v>
      </c>
      <c r="AV248" s="82"/>
      <c r="AW248" s="102" t="str">
        <f ca="1">IF(OR(AND(TODAY()-AL248&lt;10,AV248="PQRS"),AND(TODAY()-AO248&lt;90,AV248="Persuasivo")),1,IF(AND(10&lt;=TODAY()-AL248,TODAY()-AL248&lt;15,AV248="PQRS"),2,IF(OR(AND(15&lt;=TODAY()-AL248,AV248="PQRS"),AND(90&lt;=TODAY()-AO248,AV248="Persuasivo")),3,"")))</f>
        <v/>
      </c>
      <c r="AX248" s="96"/>
      <c r="AY248" s="239" t="str">
        <f ca="1">IF(AU248=BA248,AY248,AY248&amp;" → "&amp;TEXT(AZ248,"dd/mm/aaaa")&amp;".- "&amp;AU248)</f>
        <v>0 → 00/01/1900.- Laura Bautista Barroso → 17/03/2026.-  → 17/03/2026.- Laura Bautista Barroso → 17/03/2026.- Juan Carlos Sánchez Vargas → 15/04/2026.-  → 20/04/2026.- Jenifer Zapata Castro</v>
      </c>
      <c r="AZ248" s="237">
        <f ca="1">IF(AU248=BA248,AZ248,NOW())</f>
        <v>46132.476798611111</v>
      </c>
      <c r="BA248" s="242" t="str">
        <f t="shared" ca="1" si="39"/>
        <v>Jenifer Zapata Castro</v>
      </c>
      <c r="BB248" s="245" t="str">
        <f ca="1">IF(AT248=BD248,BB248,BB248&amp;" → "&amp;TEXT(BC248,"dd/mm/aaaa")&amp;".- "&amp;AT248)</f>
        <v>0 → 20/02/2026.- Visitas patrulleros → 06/04/2026.- Verificación → 15/04/2026.- Auto de archivo → 20/04/2026.- Archivado</v>
      </c>
      <c r="BC248" s="247">
        <f t="shared" ca="1" si="40"/>
        <v>46183.384917939817</v>
      </c>
      <c r="BD248" s="246" t="str">
        <f t="shared" ca="1" si="41"/>
        <v>Archivado</v>
      </c>
    </row>
    <row r="249" spans="1:56" s="121" customFormat="1">
      <c r="A249" s="82" t="s">
        <v>15237</v>
      </c>
      <c r="B249" s="99">
        <v>16925</v>
      </c>
      <c r="C249" s="124" t="s">
        <v>231</v>
      </c>
      <c r="D249" s="106"/>
      <c r="E249" s="106"/>
      <c r="F249" s="82"/>
      <c r="G249" s="82"/>
      <c r="H249" s="106"/>
      <c r="I249" s="82"/>
      <c r="J249" s="82"/>
      <c r="K249" s="106"/>
      <c r="L249" s="106"/>
      <c r="M249" s="106"/>
      <c r="N249" s="76" t="str">
        <f t="shared" si="53"/>
        <v xml:space="preserve">         </v>
      </c>
      <c r="O249" s="106"/>
      <c r="P249" s="106"/>
      <c r="Q249" s="106"/>
      <c r="R249" s="106" t="s">
        <v>82</v>
      </c>
      <c r="S249" s="126" t="s">
        <v>63</v>
      </c>
      <c r="T249" s="166">
        <v>41</v>
      </c>
      <c r="U249" s="127" t="s">
        <v>83</v>
      </c>
      <c r="V249" s="127"/>
      <c r="W249" s="128">
        <v>46</v>
      </c>
      <c r="X249" s="127" t="s">
        <v>136</v>
      </c>
      <c r="Y249" s="127" t="s">
        <v>66</v>
      </c>
      <c r="Z249" s="128">
        <v>2</v>
      </c>
      <c r="AA249" s="128"/>
      <c r="AB249" s="128"/>
      <c r="AC249" s="76" t="e">
        <f>CONCATENATE(S249," ",T249,U249," ",V249," ",W249," ",X249," ",Z249," ",#REF!," ",AA249," ",AB249)</f>
        <v>#REF!</v>
      </c>
      <c r="AD249" s="106"/>
      <c r="AE249" s="106"/>
      <c r="AF249" s="106"/>
      <c r="AG249" s="106"/>
      <c r="AH249" s="82" t="s">
        <v>3538</v>
      </c>
      <c r="AI249" s="82" t="s">
        <v>14495</v>
      </c>
      <c r="AJ249" s="112" t="s">
        <v>316</v>
      </c>
      <c r="AK249" s="201">
        <f>VLOOKUP(AJ249,Hoja5!$H$1:$I$46,2,FALSE)</f>
        <v>7</v>
      </c>
      <c r="AL249" s="92">
        <v>46093</v>
      </c>
      <c r="AM249" s="92">
        <v>46098</v>
      </c>
      <c r="AN249" s="101">
        <f t="shared" si="46"/>
        <v>5</v>
      </c>
      <c r="AO249" s="100">
        <v>46108</v>
      </c>
      <c r="AP249" s="101" t="s">
        <v>202</v>
      </c>
      <c r="AQ249" s="101" t="s">
        <v>14456</v>
      </c>
      <c r="AR249" s="227"/>
      <c r="AS249" s="119"/>
      <c r="AT249" s="124" t="s">
        <v>14499</v>
      </c>
      <c r="AU249" s="101" t="s">
        <v>14443</v>
      </c>
      <c r="AV249" s="82"/>
      <c r="AW249" s="102" t="str">
        <f ca="1">IF(OR(AND(TODAY()-AL249&lt;10,AV249="PQRS"),AND(TODAY()-AO249&lt;90,AV249="Persuasivo")),1,IF(AND(10&lt;=TODAY()-AL249,TODAY()-AL249&lt;15,AV249="PQRS"),2,IF(OR(AND(15&lt;=TODAY()-AL249,AV249="PQRS"),AND(90&lt;=TODAY()-AO249,AV249="Persuasivo")),3,"")))</f>
        <v/>
      </c>
      <c r="AX249" s="96"/>
      <c r="AY249" s="239" t="str">
        <f ca="1">IF(AU249=BA249,AY249,AY249&amp;" → "&amp;TEXT(AZ249,"dd/mm/aaaa")&amp;".- "&amp;AU249)</f>
        <v>0 → 00/01/1900.- Julian Guzman Agudelo → 24/03/2026.- Adriana Florez Buriticá → 06/04/2026.- Juan Carlos Sánchez Vargas → 06/04/2026.- Adriana Florez Buriticá</v>
      </c>
      <c r="AZ249" s="237">
        <f ca="1">IF(AU249=BA249,AZ249,NOW())</f>
        <v>46149.600120254632</v>
      </c>
      <c r="BA249" s="242" t="str">
        <f t="shared" ca="1" si="39"/>
        <v>Adriana Florez Buriticá</v>
      </c>
      <c r="BB249" s="245" t="str">
        <f ca="1">IF(AT249=BD249,BB249,BB249&amp;" → "&amp;TEXT(BC249,"dd/mm/aaaa")&amp;".- "&amp;AT249)</f>
        <v>0 → 20/02/2026.- Visitas patrulleros → 06/04/2026.- Auto de archivo → 06/04/2026.- Remisión</v>
      </c>
      <c r="BC249" s="247">
        <f t="shared" ca="1" si="40"/>
        <v>46183.384917939817</v>
      </c>
      <c r="BD249" s="246" t="str">
        <f t="shared" ca="1" si="41"/>
        <v>Remisión</v>
      </c>
    </row>
    <row r="250" spans="1:56" s="121" customFormat="1">
      <c r="A250" s="82" t="s">
        <v>15238</v>
      </c>
      <c r="B250" s="99">
        <v>16924</v>
      </c>
      <c r="C250" s="124" t="s">
        <v>15239</v>
      </c>
      <c r="D250" s="106" t="s">
        <v>80</v>
      </c>
      <c r="E250" s="106">
        <v>22</v>
      </c>
      <c r="F250" s="82"/>
      <c r="G250" s="82" t="s">
        <v>66</v>
      </c>
      <c r="H250" s="106">
        <v>44</v>
      </c>
      <c r="I250" s="82"/>
      <c r="J250" s="82"/>
      <c r="K250" s="106">
        <v>80</v>
      </c>
      <c r="L250" s="106"/>
      <c r="M250" s="106"/>
      <c r="N250" s="76" t="str">
        <f t="shared" si="53"/>
        <v xml:space="preserve">CL 22  SUR 44   80  </v>
      </c>
      <c r="O250" s="106"/>
      <c r="P250" s="106"/>
      <c r="Q250" s="106"/>
      <c r="R250" s="82" t="s">
        <v>82</v>
      </c>
      <c r="S250" s="106" t="s">
        <v>146</v>
      </c>
      <c r="T250" s="106">
        <v>33</v>
      </c>
      <c r="U250" s="82"/>
      <c r="V250" s="82" t="s">
        <v>66</v>
      </c>
      <c r="W250" s="106">
        <v>39</v>
      </c>
      <c r="X250" s="82"/>
      <c r="Y250" s="82"/>
      <c r="Z250" s="106">
        <v>10</v>
      </c>
      <c r="AA250" s="106"/>
      <c r="AB250" s="128"/>
      <c r="AC250" s="76" t="str">
        <f t="shared" si="42"/>
        <v xml:space="preserve">TR 33 SUR 39   10  </v>
      </c>
      <c r="AD250" s="106"/>
      <c r="AE250" s="106"/>
      <c r="AF250" s="106"/>
      <c r="AG250" s="106"/>
      <c r="AH250" s="82" t="s">
        <v>94</v>
      </c>
      <c r="AI250" s="82" t="s">
        <v>14444</v>
      </c>
      <c r="AJ250" s="112" t="s">
        <v>496</v>
      </c>
      <c r="AK250" s="201">
        <f>VLOOKUP(AJ250,Hoja5!$H$1:$I$46,2,FALSE)</f>
        <v>9</v>
      </c>
      <c r="AL250" s="92">
        <v>46093</v>
      </c>
      <c r="AM250" s="92">
        <v>46098</v>
      </c>
      <c r="AN250" s="101">
        <f t="shared" si="46"/>
        <v>5</v>
      </c>
      <c r="AO250" s="100">
        <v>46098</v>
      </c>
      <c r="AP250" s="101" t="s">
        <v>202</v>
      </c>
      <c r="AQ250" s="101" t="s">
        <v>14456</v>
      </c>
      <c r="AR250" s="227"/>
      <c r="AS250" s="119"/>
      <c r="AT250" s="124" t="s">
        <v>14499</v>
      </c>
      <c r="AU250" s="276" t="s">
        <v>14443</v>
      </c>
      <c r="AV250" s="82"/>
      <c r="AW250" s="102" t="str">
        <f ca="1">IF(OR(AND(TODAY()-AL250&lt;10,AV250="PQRS"),AND(TODAY()-AO250&lt;90,AV250="Persuasivo")),1,IF(AND(10&lt;=TODAY()-AL250,TODAY()-AL250&lt;15,AV250="PQRS"),2,IF(OR(AND(15&lt;=TODAY()-AL250,AV250="PQRS"),AND(90&lt;=TODAY()-AO250,AV250="Persuasivo")),3,"")))</f>
        <v/>
      </c>
      <c r="AX250" s="96"/>
      <c r="AY250" s="239" t="str">
        <f ca="1">IF(AU250=BA250,AY250,AY250&amp;" → "&amp;TEXT(AZ250,"dd/mm/aaaa")&amp;".- "&amp;AU250)</f>
        <v>0 → 00/01/1900.- Laura Bautista Barroso → 17/03/2026.- Mariela Osorio Acosta → 06/04/2026.- Adriana Florez Buriticá → 06/04/2026.- Juan Carlos Sánchez Vargas → 06/04/2026.- Adriana Florez Buriticá</v>
      </c>
      <c r="AZ250" s="237">
        <f ca="1">IF(AU250=BA250,AZ250,NOW())</f>
        <v>46149.600120254632</v>
      </c>
      <c r="BA250" s="242" t="str">
        <f t="shared" ca="1" si="39"/>
        <v>Adriana Florez Buriticá</v>
      </c>
      <c r="BB250" s="245" t="str">
        <f ca="1">IF(AT250=BD250,BB250,BB250&amp;" → "&amp;TEXT(BC250,"dd/mm/aaaa")&amp;".- "&amp;AT250)</f>
        <v>0 → 20/02/2026.- Visitas patrulleros → 06/04/2026.- Remisión</v>
      </c>
      <c r="BC250" s="247">
        <f t="shared" ca="1" si="40"/>
        <v>46183.384917939817</v>
      </c>
      <c r="BD250" s="246" t="str">
        <f t="shared" ca="1" si="41"/>
        <v>Remisión</v>
      </c>
    </row>
    <row r="251" spans="1:56">
      <c r="A251" s="82" t="s">
        <v>15240</v>
      </c>
      <c r="B251" s="99">
        <v>17741</v>
      </c>
      <c r="C251" s="124" t="s">
        <v>273</v>
      </c>
      <c r="D251" s="106"/>
      <c r="E251" s="106"/>
      <c r="F251" s="82"/>
      <c r="G251" s="82"/>
      <c r="H251" s="106"/>
      <c r="I251" s="82"/>
      <c r="J251" s="82"/>
      <c r="K251" s="106"/>
      <c r="L251" s="106"/>
      <c r="M251" s="106"/>
      <c r="N251" s="76" t="str">
        <f t="shared" si="53"/>
        <v xml:space="preserve">         </v>
      </c>
      <c r="O251" s="106"/>
      <c r="P251" s="254"/>
      <c r="Q251" s="254"/>
      <c r="R251" s="82" t="s">
        <v>82</v>
      </c>
      <c r="S251" s="106" t="s">
        <v>80</v>
      </c>
      <c r="T251" s="106">
        <v>43</v>
      </c>
      <c r="U251" s="82" t="s">
        <v>83</v>
      </c>
      <c r="V251" s="82"/>
      <c r="W251" s="106">
        <v>36</v>
      </c>
      <c r="X251" s="82"/>
      <c r="Y251" s="82" t="s">
        <v>66</v>
      </c>
      <c r="Z251" s="106">
        <v>55</v>
      </c>
      <c r="AA251" s="106"/>
      <c r="AB251" s="106"/>
      <c r="AC251" s="76" t="str">
        <f t="shared" si="42"/>
        <v xml:space="preserve">CL 43A  36  SUR 55  </v>
      </c>
      <c r="AD251" s="106"/>
      <c r="AE251" s="106"/>
      <c r="AF251" s="106"/>
      <c r="AG251" s="106"/>
      <c r="AH251" s="82" t="s">
        <v>94</v>
      </c>
      <c r="AI251" s="82" t="s">
        <v>14481</v>
      </c>
      <c r="AJ251" s="112" t="s">
        <v>147</v>
      </c>
      <c r="AK251" s="201">
        <f>VLOOKUP(AJ251,Hoja5!$H$1:$I$46,2,FALSE)</f>
        <v>9</v>
      </c>
      <c r="AL251" s="92">
        <v>46097</v>
      </c>
      <c r="AM251" s="92">
        <v>46097</v>
      </c>
      <c r="AN251" s="101">
        <f t="shared" si="46"/>
        <v>0</v>
      </c>
      <c r="AO251" s="100">
        <v>46121</v>
      </c>
      <c r="AP251" s="82" t="s">
        <v>14445</v>
      </c>
      <c r="AQ251" s="101" t="s">
        <v>14450</v>
      </c>
      <c r="AR251" s="227"/>
      <c r="AS251" s="119" t="s">
        <v>14432</v>
      </c>
      <c r="AT251" s="124" t="s">
        <v>1735</v>
      </c>
      <c r="AU251" s="101" t="s">
        <v>14432</v>
      </c>
      <c r="AV251" s="82"/>
      <c r="AW251" s="102" t="str">
        <f ca="1">IF(OR(AND(TODAY()-AL251&lt;10,AV251="PQRS"),AND(TODAY()-AO251&lt;90,AV251="Persuasivo")),1,IF(AND(10&lt;=TODAY()-AL251,TODAY()-AL251&lt;15,AV251="PQRS"),2,IF(OR(AND(15&lt;=TODAY()-AL251,AV251="PQRS"),AND(90&lt;=TODAY()-AO251,AV251="Persuasivo")),3,"")))</f>
        <v/>
      </c>
      <c r="AX251" s="96" t="s">
        <v>15241</v>
      </c>
      <c r="AY251" s="239" t="str">
        <f ca="1">IF(AU251=BA251,AY251,AY251&amp;" → "&amp;TEXT(AZ251,"dd/mm/aaaa")&amp;".- "&amp;AU251)</f>
        <v>0 → 00/01/1900.- Olver Puerta Garcia → 18/03/2026.- Juanita Aristizabal Chavarriaga → 09/04/2026.- Alexandra Uribe Alzate</v>
      </c>
      <c r="AZ251" s="237">
        <f ca="1">IF(AU251=BA251,AZ251,NOW())</f>
        <v>46148.570474537039</v>
      </c>
      <c r="BA251" s="242" t="str">
        <f t="shared" ca="1" si="39"/>
        <v>Alexandra Uribe Alzate</v>
      </c>
      <c r="BB251" s="245" t="str">
        <f ca="1">IF(AT251=BD251,BB251,BB251&amp;" → "&amp;TEXT(BC251,"dd/mm/aaaa")&amp;".- "&amp;AT251)</f>
        <v xml:space="preserve">0 → 20/02/2026.- Visitas patrulleros → 06/04/2026.- Informe técnico → 09/04/2026.- Auto de inicio </v>
      </c>
      <c r="BC251" s="247">
        <f t="shared" ca="1" si="40"/>
        <v>46183.384917939817</v>
      </c>
      <c r="BD251" s="246" t="str">
        <f t="shared" ca="1" si="41"/>
        <v xml:space="preserve">Auto de inicio </v>
      </c>
    </row>
    <row r="252" spans="1:56">
      <c r="A252" s="82" t="s">
        <v>15242</v>
      </c>
      <c r="B252" s="99" t="s">
        <v>15243</v>
      </c>
      <c r="C252" s="124" t="s">
        <v>15244</v>
      </c>
      <c r="D252" s="106" t="s">
        <v>63</v>
      </c>
      <c r="E252" s="106">
        <v>23</v>
      </c>
      <c r="F252" s="82" t="s">
        <v>83</v>
      </c>
      <c r="G252" s="82"/>
      <c r="H252" s="106">
        <v>36</v>
      </c>
      <c r="I252" s="82" t="s">
        <v>170</v>
      </c>
      <c r="J252" s="82"/>
      <c r="K252" s="106">
        <v>94</v>
      </c>
      <c r="L252" s="111"/>
      <c r="M252" s="106"/>
      <c r="N252" s="76" t="str">
        <f t="shared" si="53"/>
        <v xml:space="preserve">KR 23 A  36 D  94  </v>
      </c>
      <c r="O252" s="111"/>
      <c r="P252" s="111"/>
      <c r="Q252" s="111"/>
      <c r="R252" s="106" t="s">
        <v>82</v>
      </c>
      <c r="S252" s="126" t="s">
        <v>63</v>
      </c>
      <c r="T252" s="128">
        <v>23</v>
      </c>
      <c r="U252" s="127"/>
      <c r="V252" s="127"/>
      <c r="W252" s="128">
        <v>36</v>
      </c>
      <c r="X252" s="127" t="s">
        <v>81</v>
      </c>
      <c r="Y252" s="127" t="s">
        <v>66</v>
      </c>
      <c r="Z252" s="128">
        <v>94</v>
      </c>
      <c r="AA252" s="128"/>
      <c r="AB252" s="128"/>
      <c r="AC252" s="76" t="str">
        <f t="shared" si="42"/>
        <v xml:space="preserve">KR 23  36 C SUR 94  </v>
      </c>
      <c r="AD252" s="106"/>
      <c r="AE252" s="106"/>
      <c r="AF252" s="106"/>
      <c r="AG252" s="106"/>
      <c r="AH252" s="82" t="s">
        <v>3686</v>
      </c>
      <c r="AI252" s="82" t="s">
        <v>14451</v>
      </c>
      <c r="AJ252" s="112" t="s">
        <v>347</v>
      </c>
      <c r="AK252" s="201">
        <f>VLOOKUP(AJ252,Hoja5!$H$1:$I$46,2,FALSE)</f>
        <v>10</v>
      </c>
      <c r="AL252" s="92">
        <v>46097</v>
      </c>
      <c r="AM252" s="92">
        <v>46107</v>
      </c>
      <c r="AN252" s="101">
        <f t="shared" si="46"/>
        <v>10</v>
      </c>
      <c r="AO252" s="100">
        <v>46122</v>
      </c>
      <c r="AP252" s="101" t="s">
        <v>15</v>
      </c>
      <c r="AQ252" s="101" t="s">
        <v>14463</v>
      </c>
      <c r="AR252" s="227"/>
      <c r="AS252" s="119"/>
      <c r="AT252" s="124" t="s">
        <v>14496</v>
      </c>
      <c r="AU252" s="101" t="s">
        <v>14482</v>
      </c>
      <c r="AV252" s="82"/>
      <c r="AW252" s="102" t="str">
        <f ca="1">IF(OR(AND(TODAY()-AL252&lt;10,AV252="PQRS"),AND(TODAY()-AO252&lt;90,AV252="Persuasivo")),1,IF(AND(10&lt;=TODAY()-AL252,TODAY()-AL252&lt;15,AV252="PQRS"),2,IF(OR(AND(15&lt;=TODAY()-AL252,AV252="PQRS"),AND(90&lt;=TODAY()-AO252,AV252="Persuasivo")),3,"")))</f>
        <v/>
      </c>
      <c r="AX252" s="96"/>
      <c r="AY252" s="239" t="str">
        <f ca="1">IF(AU252=BA252,AY252,AY252&amp;" → "&amp;TEXT(AZ252,"dd/mm/aaaa")&amp;".- "&amp;AU252)</f>
        <v>0 → 00/01/1900.- Olver Puerta Garcia → 18/03/2026.- Jenifer Zapata Castro</v>
      </c>
      <c r="AZ252" s="237">
        <f ca="1">IF(AU252=BA252,AZ252,NOW())</f>
        <v>46132.589637731478</v>
      </c>
      <c r="BA252" s="242" t="str">
        <f t="shared" ca="1" si="39"/>
        <v>Jenifer Zapata Castro</v>
      </c>
      <c r="BB252" s="245" t="str">
        <f ca="1">IF(AT252=BD252,BB252,BB252&amp;" → "&amp;TEXT(BC252,"dd/mm/aaaa")&amp;".- "&amp;AT252)</f>
        <v>0 → 20/02/2026.- Visitas patrulleros → 20/04/2026.- Archivado</v>
      </c>
      <c r="BC252" s="247">
        <f t="shared" ca="1" si="40"/>
        <v>46183.384917939817</v>
      </c>
      <c r="BD252" s="246" t="str">
        <f t="shared" ca="1" si="41"/>
        <v>Archivado</v>
      </c>
    </row>
    <row r="253" spans="1:56" s="121" customFormat="1" ht="12.75" customHeight="1">
      <c r="A253" s="82" t="s">
        <v>15245</v>
      </c>
      <c r="B253" s="99">
        <v>17236</v>
      </c>
      <c r="C253" s="124" t="s">
        <v>1976</v>
      </c>
      <c r="D253" s="106"/>
      <c r="E253" s="106"/>
      <c r="F253" s="82"/>
      <c r="G253" s="82"/>
      <c r="H253" s="106"/>
      <c r="I253" s="82"/>
      <c r="J253" s="82"/>
      <c r="K253" s="106"/>
      <c r="L253" s="106"/>
      <c r="M253" s="106"/>
      <c r="N253" s="76" t="str">
        <f t="shared" si="53"/>
        <v xml:space="preserve">         </v>
      </c>
      <c r="O253" s="106"/>
      <c r="P253" s="106"/>
      <c r="Q253" s="106"/>
      <c r="R253" s="106" t="s">
        <v>15246</v>
      </c>
      <c r="S253" s="106" t="s">
        <v>80</v>
      </c>
      <c r="T253" s="106">
        <v>23</v>
      </c>
      <c r="U253" s="82"/>
      <c r="V253" s="82" t="s">
        <v>66</v>
      </c>
      <c r="W253" s="106">
        <v>25</v>
      </c>
      <c r="X253" s="82" t="s">
        <v>104</v>
      </c>
      <c r="Y253" s="82"/>
      <c r="Z253" s="106">
        <v>12</v>
      </c>
      <c r="AA253" s="128"/>
      <c r="AB253" s="128"/>
      <c r="AC253" s="76" t="str">
        <f t="shared" si="42"/>
        <v xml:space="preserve">CL 23 SUR 25 B  12  </v>
      </c>
      <c r="AD253" s="106"/>
      <c r="AE253" s="106"/>
      <c r="AF253" s="106"/>
      <c r="AG253" s="106"/>
      <c r="AH253" s="82" t="s">
        <v>3686</v>
      </c>
      <c r="AI253" s="82" t="s">
        <v>14451</v>
      </c>
      <c r="AJ253" s="112" t="s">
        <v>374</v>
      </c>
      <c r="AK253" s="201">
        <f>VLOOKUP(AJ253,Hoja5!$H$1:$I$46,2,FALSE)</f>
        <v>4</v>
      </c>
      <c r="AL253" s="92">
        <v>46094</v>
      </c>
      <c r="AM253" s="92">
        <v>46139</v>
      </c>
      <c r="AN253" s="101">
        <f t="shared" si="46"/>
        <v>45</v>
      </c>
      <c r="AO253" s="92">
        <v>46164</v>
      </c>
      <c r="AP253" s="124" t="s">
        <v>15</v>
      </c>
      <c r="AQ253" s="101" t="s">
        <v>14463</v>
      </c>
      <c r="AR253" s="227"/>
      <c r="AS253" s="119"/>
      <c r="AT253" s="124" t="s">
        <v>14496</v>
      </c>
      <c r="AU253" s="101" t="s">
        <v>14463</v>
      </c>
      <c r="AV253" s="82"/>
      <c r="AW253" s="102" t="str">
        <f ca="1">IF(OR(AND(TODAY()-AL253&lt;10,AV253="PQRS"),AND(TODAY()-AO253&lt;90,AV253="Persuasivo")),1,IF(AND(10&lt;=TODAY()-AL253,TODAY()-AL253&lt;15,AV253="PQRS"),2,IF(OR(AND(15&lt;=TODAY()-AL253,AV253="PQRS"),AND(90&lt;=TODAY()-AO253,AV253="Persuasivo")),3,"")))</f>
        <v/>
      </c>
      <c r="AX253" s="96"/>
      <c r="AY253" s="239" t="str">
        <f ca="1">IF(AU253=BA253,AY253,AY253&amp;" → "&amp;TEXT(AZ253,"dd/mm/aaaa")&amp;".- "&amp;AU253)</f>
        <v>0 → 00/01/1900.- Laura Bautista Barroso → 17/03/2026.- Juan Carlos Sánchez Vargas</v>
      </c>
      <c r="AZ253" s="237">
        <f ca="1">IF(AU253=BA253,AZ253,NOW())</f>
        <v>46164.696228125002</v>
      </c>
      <c r="BA253" s="242" t="str">
        <f t="shared" ca="1" si="39"/>
        <v>Juan Carlos Sánchez Vargas</v>
      </c>
      <c r="BB253" s="245" t="str">
        <f ca="1">IF(AT253=BD253,BB253,BB253&amp;" → "&amp;TEXT(BC253,"dd/mm/aaaa")&amp;".- "&amp;AT253)</f>
        <v>0 → 20/02/2026.- Visitas patrulleros → 22/05/2026.- Auto de archivo → 27/05/2026.- Archivado</v>
      </c>
      <c r="BC253" s="247">
        <f t="shared" ca="1" si="40"/>
        <v>46183.384917939817</v>
      </c>
      <c r="BD253" s="246" t="str">
        <f t="shared" ca="1" si="41"/>
        <v>Archivado</v>
      </c>
    </row>
    <row r="254" spans="1:56">
      <c r="A254" s="82" t="s">
        <v>15247</v>
      </c>
      <c r="B254" s="99">
        <v>17195</v>
      </c>
      <c r="C254" s="105" t="s">
        <v>14694</v>
      </c>
      <c r="D254" s="82"/>
      <c r="E254" s="82"/>
      <c r="F254" s="82"/>
      <c r="G254" s="82"/>
      <c r="H254" s="82"/>
      <c r="I254" s="82"/>
      <c r="J254" s="82"/>
      <c r="K254" s="106"/>
      <c r="L254" s="82"/>
      <c r="M254" s="82"/>
      <c r="N254" s="70"/>
      <c r="O254" s="106"/>
      <c r="P254" s="106"/>
      <c r="Q254" s="106"/>
      <c r="R254" s="106" t="s">
        <v>15248</v>
      </c>
      <c r="S254" s="126" t="s">
        <v>80</v>
      </c>
      <c r="T254" s="128">
        <v>25</v>
      </c>
      <c r="U254" s="127" t="s">
        <v>81</v>
      </c>
      <c r="V254" s="127" t="s">
        <v>66</v>
      </c>
      <c r="W254" s="128">
        <v>25</v>
      </c>
      <c r="X254" s="127" t="s">
        <v>104</v>
      </c>
      <c r="Y254" s="127"/>
      <c r="Z254" s="128">
        <v>30</v>
      </c>
      <c r="AA254" s="127"/>
      <c r="AB254" s="127"/>
      <c r="AC254" s="76" t="str">
        <f t="shared" si="42"/>
        <v xml:space="preserve">CL 25C SUR 25 B  30  </v>
      </c>
      <c r="AD254" s="106"/>
      <c r="AE254" s="106"/>
      <c r="AF254" s="106"/>
      <c r="AG254" s="82"/>
      <c r="AH254" s="82" t="s">
        <v>94</v>
      </c>
      <c r="AI254" s="82" t="s">
        <v>14448</v>
      </c>
      <c r="AJ254" s="112" t="s">
        <v>374</v>
      </c>
      <c r="AK254" s="201">
        <f>VLOOKUP(AJ254,Hoja5!$H$1:$I$46,2,FALSE)</f>
        <v>4</v>
      </c>
      <c r="AL254" s="92">
        <v>46094</v>
      </c>
      <c r="AM254" s="92">
        <v>46095</v>
      </c>
      <c r="AN254" s="101">
        <f t="shared" si="46"/>
        <v>1</v>
      </c>
      <c r="AO254" s="92">
        <v>46095</v>
      </c>
      <c r="AP254" s="82" t="s">
        <v>15</v>
      </c>
      <c r="AQ254" s="101" t="s">
        <v>14463</v>
      </c>
      <c r="AR254" s="227"/>
      <c r="AS254" s="119"/>
      <c r="AT254" s="124" t="s">
        <v>14496</v>
      </c>
      <c r="AU254" s="101" t="s">
        <v>14482</v>
      </c>
      <c r="AV254" s="82"/>
      <c r="AW254" s="102" t="str">
        <f ca="1">IF(OR(AND(TODAY()-AL254&lt;10,AV254="PQRS"),AND(TODAY()-AO254&lt;90,AV254="Persuasivo")),1,IF(AND(10&lt;=TODAY()-AL254,TODAY()-AL254&lt;15,AV254="PQRS"),2,IF(OR(AND(15&lt;=TODAY()-AL254,AV254="PQRS"),AND(90&lt;=TODAY()-AO254,AV254="Persuasivo")),3,"")))</f>
        <v/>
      </c>
      <c r="AX254" s="96"/>
      <c r="AY254" s="239" t="str">
        <f ca="1">IF(AU254=BA254,AY254,AY254&amp;" → "&amp;TEXT(AZ254,"dd/mm/aaaa")&amp;".- "&amp;AU254)</f>
        <v>0 → 00/01/1900.- Julian Guzman Agudelo → 24/03/2026.- Juan Carlos Sánchez Vargas → 06/04/2026.- Jenifer Zapata Castro</v>
      </c>
      <c r="AZ254" s="237">
        <f ca="1">IF(AU254=BA254,AZ254,NOW())</f>
        <v>46132.590306712962</v>
      </c>
      <c r="BA254" s="242" t="str">
        <f t="shared" ca="1" si="39"/>
        <v>Jenifer Zapata Castro</v>
      </c>
      <c r="BB254" s="245" t="str">
        <f ca="1">IF(AT254=BD254,BB254,BB254&amp;" → "&amp;TEXT(BC254,"dd/mm/aaaa")&amp;".- "&amp;AT254)</f>
        <v>0 → 20/02/2026.- Visitas patrulleros → 06/04/2026.- Auto de archivo → 20/04/2026.- Archivado</v>
      </c>
      <c r="BC254" s="247">
        <f t="shared" ca="1" si="40"/>
        <v>46183.384917939817</v>
      </c>
      <c r="BD254" s="246" t="str">
        <f t="shared" ca="1" si="41"/>
        <v>Archivado</v>
      </c>
    </row>
    <row r="255" spans="1:56">
      <c r="A255" s="82" t="s">
        <v>15249</v>
      </c>
      <c r="B255" s="99" t="s">
        <v>15250</v>
      </c>
      <c r="C255" s="124" t="s">
        <v>1976</v>
      </c>
      <c r="D255" s="106"/>
      <c r="E255" s="106"/>
      <c r="F255" s="82"/>
      <c r="G255" s="82"/>
      <c r="H255" s="106"/>
      <c r="I255" s="82"/>
      <c r="J255" s="82"/>
      <c r="K255" s="106"/>
      <c r="L255" s="106"/>
      <c r="M255" s="106"/>
      <c r="N255" s="76" t="str">
        <f t="shared" ref="N255:N286" si="54">CONCATENATE(D255," ",E255," ",F255," ",G255," ",H255," ",I255, " ",J255, " ",K255," ",L255," ",M255)</f>
        <v xml:space="preserve">         </v>
      </c>
      <c r="O255" s="106"/>
      <c r="P255" s="106"/>
      <c r="Q255" s="106"/>
      <c r="R255" s="106" t="s">
        <v>15251</v>
      </c>
      <c r="S255" s="126" t="s">
        <v>63</v>
      </c>
      <c r="T255" s="128">
        <v>40</v>
      </c>
      <c r="U255" s="127" t="s">
        <v>104</v>
      </c>
      <c r="V255" s="127"/>
      <c r="W255" s="128">
        <v>53</v>
      </c>
      <c r="X255" s="127" t="s">
        <v>104</v>
      </c>
      <c r="Y255" s="127" t="s">
        <v>66</v>
      </c>
      <c r="Z255" s="128">
        <v>41</v>
      </c>
      <c r="AA255" s="128">
        <v>75</v>
      </c>
      <c r="AB255" s="128"/>
      <c r="AC255" s="76" t="str">
        <f t="shared" si="42"/>
        <v xml:space="preserve">KR 40B  53 B SUR 41 75 </v>
      </c>
      <c r="AD255" s="106"/>
      <c r="AE255" s="106">
        <v>3780132</v>
      </c>
      <c r="AF255" s="106"/>
      <c r="AG255" s="106"/>
      <c r="AH255" s="82" t="s">
        <v>3686</v>
      </c>
      <c r="AI255" s="82" t="s">
        <v>14451</v>
      </c>
      <c r="AJ255" s="112" t="s">
        <v>225</v>
      </c>
      <c r="AK255" s="201">
        <f>VLOOKUP(AJ255,Hoja5!$H$1:$I$46,2,FALSE)</f>
        <v>7</v>
      </c>
      <c r="AL255" s="92">
        <v>46094</v>
      </c>
      <c r="AM255" s="92">
        <v>46098</v>
      </c>
      <c r="AN255" s="101">
        <f t="shared" si="46"/>
        <v>4</v>
      </c>
      <c r="AO255" s="100">
        <v>46098</v>
      </c>
      <c r="AP255" s="82" t="s">
        <v>202</v>
      </c>
      <c r="AQ255" s="101" t="s">
        <v>14450</v>
      </c>
      <c r="AR255" s="227"/>
      <c r="AS255" s="119"/>
      <c r="AT255" s="124" t="s">
        <v>14496</v>
      </c>
      <c r="AU255" s="101" t="s">
        <v>14482</v>
      </c>
      <c r="AV255" s="82"/>
      <c r="AW255" s="102" t="str">
        <f ca="1">IF(OR(AND(TODAY()-AL255&lt;10,AV255="PQRS"),AND(TODAY()-AO255&lt;90,AV255="Persuasivo")),1,IF(AND(10&lt;=TODAY()-AL255,TODAY()-AL255&lt;15,AV255="PQRS"),2,IF(OR(AND(15&lt;=TODAY()-AL255,AV255="PQRS"),AND(90&lt;=TODAY()-AO255,AV255="Persuasivo")),3,"")))</f>
        <v/>
      </c>
      <c r="AX255" s="96" t="s">
        <v>15252</v>
      </c>
      <c r="AY255" s="239" t="str">
        <f ca="1">IF(AU255=BA255,AY255,AY255&amp;" → "&amp;TEXT(AZ255,"dd/mm/aaaa")&amp;".- "&amp;AU255)</f>
        <v>0 → 00/01/1900.- Julian Guzman Agudelo → 24/03/2026.- Olver Puerta Garcia → 06/04/2026.- Jenifer Zapata Castro</v>
      </c>
      <c r="AZ255" s="237">
        <f ca="1">IF(AU255=BA255,AZ255,NOW())</f>
        <v>46154.68361388889</v>
      </c>
      <c r="BA255" s="242" t="str">
        <f t="shared" ca="1" si="39"/>
        <v>Jenifer Zapata Castro</v>
      </c>
      <c r="BB255" s="245" t="str">
        <f ca="1">IF(AT255=BD255,BB255,BB255&amp;" → "&amp;TEXT(BC255,"dd/mm/aaaa")&amp;".- "&amp;AT255)</f>
        <v>0 → 20/02/2026.- Visitas patrulleros → 06/04/2026.- Verificación → 12/05/2026.- Archivado</v>
      </c>
      <c r="BC255" s="247">
        <f t="shared" ca="1" si="40"/>
        <v>46183.384917939817</v>
      </c>
      <c r="BD255" s="246" t="str">
        <f t="shared" ca="1" si="41"/>
        <v>Archivado</v>
      </c>
    </row>
    <row r="256" spans="1:56">
      <c r="A256" s="82" t="s">
        <v>15253</v>
      </c>
      <c r="B256" s="99">
        <v>16937</v>
      </c>
      <c r="C256" s="124" t="s">
        <v>15254</v>
      </c>
      <c r="D256" s="106"/>
      <c r="E256" s="106"/>
      <c r="F256" s="82"/>
      <c r="G256" s="82"/>
      <c r="H256" s="106"/>
      <c r="I256" s="82"/>
      <c r="J256" s="82"/>
      <c r="K256" s="106"/>
      <c r="L256" s="106"/>
      <c r="M256" s="106"/>
      <c r="N256" s="76" t="str">
        <f t="shared" si="54"/>
        <v xml:space="preserve">         </v>
      </c>
      <c r="O256" s="106"/>
      <c r="P256" s="106"/>
      <c r="Q256" s="106"/>
      <c r="R256" s="106" t="s">
        <v>15255</v>
      </c>
      <c r="S256" s="126"/>
      <c r="T256" s="128"/>
      <c r="U256" s="127"/>
      <c r="V256" s="127"/>
      <c r="W256" s="128"/>
      <c r="X256" s="127"/>
      <c r="Y256" s="127"/>
      <c r="Z256" s="128"/>
      <c r="AA256" s="128"/>
      <c r="AB256" s="128"/>
      <c r="AC256" s="76" t="str">
        <f t="shared" si="42"/>
        <v xml:space="preserve">        </v>
      </c>
      <c r="AD256" s="106"/>
      <c r="AE256" s="106"/>
      <c r="AF256" s="106"/>
      <c r="AG256" s="106"/>
      <c r="AH256" s="82" t="s">
        <v>3686</v>
      </c>
      <c r="AI256" s="82" t="s">
        <v>14502</v>
      </c>
      <c r="AJ256" s="112" t="s">
        <v>191</v>
      </c>
      <c r="AK256" s="201">
        <f>VLOOKUP(AJ256,Hoja5!$H$1:$I$46,2,FALSE)</f>
        <v>11</v>
      </c>
      <c r="AL256" s="92">
        <v>46093</v>
      </c>
      <c r="AM256" s="92">
        <v>46102</v>
      </c>
      <c r="AN256" s="101">
        <f t="shared" si="46"/>
        <v>9</v>
      </c>
      <c r="AO256" s="100">
        <v>46126</v>
      </c>
      <c r="AP256" s="101" t="s">
        <v>202</v>
      </c>
      <c r="AQ256" s="101" t="s">
        <v>14456</v>
      </c>
      <c r="AR256" s="227"/>
      <c r="AS256" s="119"/>
      <c r="AT256" s="124" t="s">
        <v>195</v>
      </c>
      <c r="AU256" s="101" t="s">
        <v>14456</v>
      </c>
      <c r="AV256" s="82"/>
      <c r="AW256" s="102" t="str">
        <f ca="1">IF(OR(AND(TODAY()-AL256&lt;10,AV256="PQRS"),AND(TODAY()-AO256&lt;90,AV256="Persuasivo")),1,IF(AND(10&lt;=TODAY()-AL256,TODAY()-AL256&lt;15,AV256="PQRS"),2,IF(OR(AND(15&lt;=TODAY()-AL256,AV256="PQRS"),AND(90&lt;=TODAY()-AO256,AV256="Persuasivo")),3,"")))</f>
        <v/>
      </c>
      <c r="AX256" s="96"/>
      <c r="AY256" s="239" t="str">
        <f ca="1">IF(AU256=BA256,AY256,AY256&amp;" → "&amp;TEXT(AZ256,"dd/mm/aaaa")&amp;".- "&amp;AU256)</f>
        <v>0 → 00/01/1900.- Laura Bautista Barroso → 17/03/2026.- Juan Carlos Sánchez Vargas → 06/04/2026.- Laura Bautista Barroso</v>
      </c>
      <c r="AZ256" s="237">
        <f ca="1">IF(AU256=BA256,AZ256,NOW())</f>
        <v>46118.360677777775</v>
      </c>
      <c r="BA256" s="242" t="str">
        <f t="shared" ca="1" si="39"/>
        <v>Laura Bautista Barroso</v>
      </c>
      <c r="BB256" s="245" t="str">
        <f ca="1">IF(AT256=BD256,BB256,BB256&amp;" → "&amp;TEXT(BC256,"dd/mm/aaaa")&amp;".- "&amp;AT256)</f>
        <v>0 → 20/02/2026.- Visitas patrulleros → 06/04/2026.- Auto de archivo → 06/04/2026.- Verificación</v>
      </c>
      <c r="BC256" s="247">
        <f t="shared" ca="1" si="40"/>
        <v>46183.384917939817</v>
      </c>
      <c r="BD256" s="246" t="str">
        <f t="shared" ca="1" si="41"/>
        <v>Verificación</v>
      </c>
    </row>
    <row r="257" spans="1:56" s="121" customFormat="1">
      <c r="A257" s="82" t="s">
        <v>15256</v>
      </c>
      <c r="B257" s="99">
        <v>3731</v>
      </c>
      <c r="C257" s="124" t="s">
        <v>3050</v>
      </c>
      <c r="D257" s="106"/>
      <c r="E257" s="106"/>
      <c r="F257" s="82"/>
      <c r="G257" s="82"/>
      <c r="H257" s="106"/>
      <c r="I257" s="82"/>
      <c r="J257" s="82"/>
      <c r="K257" s="106"/>
      <c r="L257" s="106"/>
      <c r="M257" s="106"/>
      <c r="N257" s="76" t="str">
        <f t="shared" si="54"/>
        <v xml:space="preserve">         </v>
      </c>
      <c r="O257" s="106"/>
      <c r="P257" s="106"/>
      <c r="Q257" s="106"/>
      <c r="R257" s="106" t="s">
        <v>82</v>
      </c>
      <c r="S257" s="126" t="s">
        <v>146</v>
      </c>
      <c r="T257" s="128">
        <v>34</v>
      </c>
      <c r="U257" s="127" t="s">
        <v>83</v>
      </c>
      <c r="V257" s="127" t="s">
        <v>66</v>
      </c>
      <c r="W257" s="128">
        <v>29</v>
      </c>
      <c r="X257" s="127"/>
      <c r="Y257" s="127"/>
      <c r="Z257" s="128">
        <v>10</v>
      </c>
      <c r="AA257" s="128"/>
      <c r="AB257" s="128"/>
      <c r="AC257" s="76" t="str">
        <f t="shared" si="42"/>
        <v xml:space="preserve">TR 34A SUR 29   10  </v>
      </c>
      <c r="AD257" s="106"/>
      <c r="AE257" s="106"/>
      <c r="AF257" s="106"/>
      <c r="AG257" s="106"/>
      <c r="AH257" s="82" t="s">
        <v>101</v>
      </c>
      <c r="AI257" s="82" t="s">
        <v>14460</v>
      </c>
      <c r="AJ257" s="112" t="s">
        <v>194</v>
      </c>
      <c r="AK257" s="201">
        <f>VLOOKUP(AJ257,Hoja5!$H$1:$I$46,2,FALSE)</f>
        <v>3</v>
      </c>
      <c r="AL257" s="92">
        <v>46093</v>
      </c>
      <c r="AM257" s="92"/>
      <c r="AN257" s="101">
        <f t="shared" si="46"/>
        <v>-46093</v>
      </c>
      <c r="AO257" s="100"/>
      <c r="AP257" s="82"/>
      <c r="AQ257" s="101"/>
      <c r="AR257" s="227"/>
      <c r="AS257" s="119"/>
      <c r="AT257" s="124" t="s">
        <v>14496</v>
      </c>
      <c r="AU257" s="101" t="s">
        <v>14482</v>
      </c>
      <c r="AV257" s="82"/>
      <c r="AW257" s="102" t="str">
        <f ca="1">IF(OR(AND(TODAY()-AL257&lt;10,AV257="PQRS"),AND(TODAY()-AO257&lt;90,AV257="Persuasivo")),1,IF(AND(10&lt;=TODAY()-AL257,TODAY()-AL257&lt;15,AV257="PQRS"),2,IF(OR(AND(15&lt;=TODAY()-AL257,AV257="PQRS"),AND(90&lt;=TODAY()-AO257,AV257="Persuasivo")),3,"")))</f>
        <v/>
      </c>
      <c r="AX257" s="96"/>
      <c r="AY257" s="239" t="str">
        <f ca="1">IF(AU257=BA257,AY257,AY257&amp;" → "&amp;TEXT(AZ257,"dd/mm/aaaa")&amp;".- "&amp;AU257)</f>
        <v>0 → 00/01/1900.- Julian Guzman Agudelo → 24/03/2026.- Jenifer Zapata Castro</v>
      </c>
      <c r="AZ257" s="237">
        <f ca="1">IF(AU257=BA257,AZ257,NOW())</f>
        <v>46135.594137499997</v>
      </c>
      <c r="BA257" s="242" t="str">
        <f t="shared" ca="1" si="39"/>
        <v>Jenifer Zapata Castro</v>
      </c>
      <c r="BB257" s="245" t="str">
        <f ca="1">IF(AT257=BD257,BB257,BB257&amp;" → "&amp;TEXT(BC257,"dd/mm/aaaa")&amp;".- "&amp;AT257)</f>
        <v>0 → 20/02/2026.- Visitas patrulleros → 23/04/2026.- Archivado</v>
      </c>
      <c r="BC257" s="247">
        <f t="shared" ca="1" si="40"/>
        <v>46183.384917939817</v>
      </c>
      <c r="BD257" s="246" t="str">
        <f t="shared" ca="1" si="41"/>
        <v>Archivado</v>
      </c>
    </row>
    <row r="258" spans="1:56">
      <c r="A258" s="82" t="s">
        <v>15257</v>
      </c>
      <c r="B258" s="99" t="s">
        <v>15258</v>
      </c>
      <c r="C258" s="124" t="s">
        <v>15259</v>
      </c>
      <c r="D258" s="106"/>
      <c r="E258" s="106" t="s">
        <v>15260</v>
      </c>
      <c r="F258" s="82"/>
      <c r="G258" s="82"/>
      <c r="H258" s="106" t="s">
        <v>15261</v>
      </c>
      <c r="I258" s="82"/>
      <c r="J258" s="82"/>
      <c r="K258" s="106" t="s">
        <v>11604</v>
      </c>
      <c r="L258" s="106" t="s">
        <v>15262</v>
      </c>
      <c r="M258" s="106" t="s">
        <v>15263</v>
      </c>
      <c r="N258" s="76" t="str">
        <f t="shared" si="54"/>
        <v xml:space="preserve"> variante    las    palmas via aeropuerto KM 1</v>
      </c>
      <c r="O258" s="106" t="s">
        <v>15264</v>
      </c>
      <c r="P258" s="106">
        <v>3011664381</v>
      </c>
      <c r="Q258" s="106"/>
      <c r="R258" s="106" t="s">
        <v>7599</v>
      </c>
      <c r="S258" s="126"/>
      <c r="T258" s="128"/>
      <c r="U258" s="127"/>
      <c r="V258" s="127"/>
      <c r="W258" s="128"/>
      <c r="X258" s="127"/>
      <c r="Y258" s="127"/>
      <c r="Z258" s="128"/>
      <c r="AA258" s="128"/>
      <c r="AB258" s="128"/>
      <c r="AC258" s="76" t="str">
        <f t="shared" si="42"/>
        <v xml:space="preserve">        </v>
      </c>
      <c r="AD258" s="106"/>
      <c r="AE258" s="106"/>
      <c r="AF258" s="106"/>
      <c r="AG258" s="106"/>
      <c r="AH258" s="82" t="s">
        <v>94</v>
      </c>
      <c r="AI258" s="82" t="s">
        <v>14448</v>
      </c>
      <c r="AJ258" s="112" t="s">
        <v>91</v>
      </c>
      <c r="AK258" s="201">
        <f>VLOOKUP(AJ258,Hoja5!$H$1:$I$46,2,FALSE)</f>
        <v>12</v>
      </c>
      <c r="AL258" s="92">
        <v>46071</v>
      </c>
      <c r="AM258" s="92">
        <v>46087</v>
      </c>
      <c r="AN258" s="101">
        <f t="shared" si="46"/>
        <v>16</v>
      </c>
      <c r="AO258" s="100">
        <v>46087</v>
      </c>
      <c r="AP258" s="101" t="s">
        <v>15</v>
      </c>
      <c r="AQ258" s="101" t="s">
        <v>14463</v>
      </c>
      <c r="AR258" s="227"/>
      <c r="AS258" s="119"/>
      <c r="AT258" s="124" t="s">
        <v>14496</v>
      </c>
      <c r="AU258" s="276" t="s">
        <v>14482</v>
      </c>
      <c r="AV258" s="82"/>
      <c r="AW258" s="102" t="str">
        <f ca="1">IF(OR(AND(TODAY()-AL258&lt;10,AV258="PQRS"),AND(TODAY()-AO258&lt;90,AV258="Persuasivo")),1,IF(AND(10&lt;=TODAY()-AL258,TODAY()-AL258&lt;15,AV258="PQRS"),2,IF(OR(AND(15&lt;=TODAY()-AL258,AV258="PQRS"),AND(90&lt;=TODAY()-AO258,AV258="Persuasivo")),3,"")))</f>
        <v/>
      </c>
      <c r="AX258" s="96"/>
      <c r="AY258" s="239" t="str">
        <f ca="1">IF(AU258=BA258,AY258,AY258&amp;" → "&amp;TEXT(AZ258,"dd/mm/aaaa")&amp;".- "&amp;AU258)</f>
        <v>0 → 00/01/1900.- Juan Fernando Florez Lema → 17/03/2026.- Juan Carlos Sánchez Vargas → 24/03/2026.- Jenifer Zapata Castro</v>
      </c>
      <c r="AZ258" s="237">
        <f ca="1">IF(AU258=BA258,AZ258,NOW())</f>
        <v>46132.476798611111</v>
      </c>
      <c r="BA258" s="242" t="str">
        <f t="shared" ca="1" si="39"/>
        <v>Jenifer Zapata Castro</v>
      </c>
      <c r="BB258" s="245" t="str">
        <f ca="1">IF(AT258=BD258,BB258,BB258&amp;" → "&amp;TEXT(BC258,"dd/mm/aaaa")&amp;".- "&amp;AT258)</f>
        <v>0 → 20/02/2026.- Verificación → 24/03/2026.- Archivado</v>
      </c>
      <c r="BC258" s="247">
        <f t="shared" ca="1" si="40"/>
        <v>46183.384917939817</v>
      </c>
      <c r="BD258" s="246" t="str">
        <f t="shared" ca="1" si="41"/>
        <v>Archivado</v>
      </c>
    </row>
    <row r="259" spans="1:56">
      <c r="A259" s="82" t="s">
        <v>15265</v>
      </c>
      <c r="B259" s="99">
        <v>17437</v>
      </c>
      <c r="C259" s="124" t="s">
        <v>15266</v>
      </c>
      <c r="D259" s="106"/>
      <c r="E259" s="106" t="s">
        <v>15267</v>
      </c>
      <c r="F259" s="82"/>
      <c r="G259" s="82"/>
      <c r="H259" s="106"/>
      <c r="I259" s="82"/>
      <c r="J259" s="82"/>
      <c r="K259" s="106"/>
      <c r="L259" s="106"/>
      <c r="M259" s="106"/>
      <c r="N259" s="76" t="str">
        <f t="shared" si="54"/>
        <v xml:space="preserve"> km 15        </v>
      </c>
      <c r="O259" s="106"/>
      <c r="P259" s="106">
        <v>3178629591</v>
      </c>
      <c r="Q259" s="106"/>
      <c r="R259" s="106" t="s">
        <v>82</v>
      </c>
      <c r="S259" s="126"/>
      <c r="T259" s="128"/>
      <c r="U259" s="127"/>
      <c r="V259" s="127"/>
      <c r="W259" s="128"/>
      <c r="X259" s="127"/>
      <c r="Y259" s="127"/>
      <c r="Z259" s="128"/>
      <c r="AA259" s="128"/>
      <c r="AB259" s="128"/>
      <c r="AC259" s="76" t="str">
        <f t="shared" ref="AC259:AC322" si="55">CONCATENATE(S259," ",T259,U259," ",V259," ",W259," ",X259," ",Y259," ",Z259," ",AA259," ",AB259)</f>
        <v xml:space="preserve">        </v>
      </c>
      <c r="AD259" s="106"/>
      <c r="AE259" s="106"/>
      <c r="AF259" s="106"/>
      <c r="AG259" s="106"/>
      <c r="AH259" s="82" t="s">
        <v>94</v>
      </c>
      <c r="AI259" s="82" t="s">
        <v>14448</v>
      </c>
      <c r="AJ259" s="112" t="s">
        <v>91</v>
      </c>
      <c r="AK259" s="201">
        <f>VLOOKUP(AJ259,Hoja5!$H$1:$I$46,2,FALSE)</f>
        <v>12</v>
      </c>
      <c r="AL259" s="92">
        <v>46097</v>
      </c>
      <c r="AM259" s="92">
        <v>46099</v>
      </c>
      <c r="AN259" s="101">
        <f t="shared" si="46"/>
        <v>2</v>
      </c>
      <c r="AO259" s="100">
        <v>46100</v>
      </c>
      <c r="AP259" s="101" t="s">
        <v>14499</v>
      </c>
      <c r="AQ259" s="101" t="s">
        <v>14443</v>
      </c>
      <c r="AR259" s="227"/>
      <c r="AS259" s="119"/>
      <c r="AT259" s="124" t="s">
        <v>14496</v>
      </c>
      <c r="AU259" s="101" t="s">
        <v>14482</v>
      </c>
      <c r="AV259" s="82"/>
      <c r="AW259" s="102" t="str">
        <f ca="1">IF(OR(AND(TODAY()-AL259&lt;10,AV259="PQRS"),AND(TODAY()-AO259&lt;90,AV259="Persuasivo")),1,IF(AND(10&lt;=TODAY()-AL259,TODAY()-AL259&lt;15,AV259="PQRS"),2,IF(OR(AND(15&lt;=TODAY()-AL259,AV259="PQRS"),AND(90&lt;=TODAY()-AO259,AV259="Persuasivo")),3,"")))</f>
        <v/>
      </c>
      <c r="AX259" s="96"/>
      <c r="AY259" s="239" t="str">
        <f ca="1">IF(AU259=BA259,AY259,AY259&amp;" → "&amp;TEXT(AZ259,"dd/mm/aaaa")&amp;".- "&amp;AU259)</f>
        <v>0 → 00/01/1900.- Juan Carlos Sánchez Vargas → 24/03/2026.- Jenifer Zapata Castro</v>
      </c>
      <c r="AZ259" s="237">
        <f ca="1">IF(AU259=BA259,AZ259,NOW())</f>
        <v>46135.61063333333</v>
      </c>
      <c r="BA259" s="242" t="str">
        <f t="shared" ref="BA259:BA322" ca="1" si="56">IF(AU259=BA259,BA259,AU259)</f>
        <v>Jenifer Zapata Castro</v>
      </c>
      <c r="BB259" s="245" t="str">
        <f ca="1">IF(AT259=BD259,BB259,BB259&amp;" → "&amp;TEXT(BC259,"dd/mm/aaaa")&amp;".- "&amp;AT259)</f>
        <v>0 → 20/02/2026.- Visitas patrulleros → 24/03/2026.- Auto de archivo → 23/04/2026.- Archivado</v>
      </c>
      <c r="BC259" s="247">
        <f t="shared" ref="BC259:BC322" ca="1" si="57">IF(AX259=BD259,BC259,NOW())</f>
        <v>46183.384917939817</v>
      </c>
      <c r="BD259" s="246" t="str">
        <f t="shared" ref="BD259:BD322" ca="1" si="58">IF(AT259=BD259,BD259,AT259)</f>
        <v>Archivado</v>
      </c>
    </row>
    <row r="260" spans="1:56" s="121" customFormat="1">
      <c r="A260" s="82" t="s">
        <v>15268</v>
      </c>
      <c r="B260" s="99">
        <v>17537</v>
      </c>
      <c r="C260" s="105" t="s">
        <v>15269</v>
      </c>
      <c r="D260" s="106" t="s">
        <v>63</v>
      </c>
      <c r="E260" s="106">
        <v>42</v>
      </c>
      <c r="F260" s="82" t="s">
        <v>83</v>
      </c>
      <c r="G260" s="82"/>
      <c r="H260" s="106">
        <v>48</v>
      </c>
      <c r="I260" s="82" t="s">
        <v>81</v>
      </c>
      <c r="J260" s="82" t="s">
        <v>66</v>
      </c>
      <c r="K260" s="106">
        <v>97</v>
      </c>
      <c r="L260" s="106"/>
      <c r="M260" s="106">
        <v>404</v>
      </c>
      <c r="N260" s="76" t="str">
        <f t="shared" si="54"/>
        <v>KR 42 A  48 C SUR 97  404</v>
      </c>
      <c r="O260" s="106">
        <v>43749756</v>
      </c>
      <c r="P260" s="106">
        <v>3015164279</v>
      </c>
      <c r="Q260" s="106"/>
      <c r="R260" s="106" t="s">
        <v>82</v>
      </c>
      <c r="S260" s="126"/>
      <c r="T260" s="128"/>
      <c r="U260" s="127"/>
      <c r="V260" s="127"/>
      <c r="W260" s="128"/>
      <c r="X260" s="127"/>
      <c r="Y260" s="127"/>
      <c r="Z260" s="128"/>
      <c r="AA260" s="128"/>
      <c r="AB260" s="175"/>
      <c r="AC260" s="76" t="str">
        <f t="shared" si="55"/>
        <v xml:space="preserve">        </v>
      </c>
      <c r="AD260" s="106"/>
      <c r="AE260" s="106"/>
      <c r="AF260" s="106"/>
      <c r="AG260" s="106"/>
      <c r="AH260" s="82" t="s">
        <v>125</v>
      </c>
      <c r="AI260" s="82" t="s">
        <v>14464</v>
      </c>
      <c r="AJ260" s="112" t="s">
        <v>635</v>
      </c>
      <c r="AK260" s="201">
        <f>VLOOKUP(AJ260,Hoja5!$H$1:$I$46,2,FALSE)</f>
        <v>3</v>
      </c>
      <c r="AL260" s="92">
        <v>46097</v>
      </c>
      <c r="AM260" s="92">
        <v>46102</v>
      </c>
      <c r="AN260" s="101">
        <f t="shared" si="46"/>
        <v>5</v>
      </c>
      <c r="AO260" s="100">
        <v>46102</v>
      </c>
      <c r="AP260" s="101" t="s">
        <v>15</v>
      </c>
      <c r="AQ260" s="101" t="s">
        <v>14463</v>
      </c>
      <c r="AR260" s="227"/>
      <c r="AS260" s="119"/>
      <c r="AT260" s="124" t="s">
        <v>14496</v>
      </c>
      <c r="AU260" s="101" t="s">
        <v>14482</v>
      </c>
      <c r="AV260" s="82"/>
      <c r="AW260" s="102" t="str">
        <f ca="1">IF(OR(AND(TODAY()-AL260&lt;10,AV260="PQRS"),AND(TODAY()-AO260&lt;90,AV260="Persuasivo")),1,IF(AND(10&lt;=TODAY()-AL260,TODAY()-AL260&lt;15,AV260="PQRS"),2,IF(OR(AND(15&lt;=TODAY()-AL260,AV260="PQRS"),AND(90&lt;=TODAY()-AO260,AV260="Persuasivo")),3,"")))</f>
        <v/>
      </c>
      <c r="AX260" s="96"/>
      <c r="AY260" s="239" t="str">
        <f ca="1">IF(AU260=BA260,AY260,AY260&amp;" → "&amp;TEXT(AZ260,"dd/mm/aaaa")&amp;".- "&amp;AU260)</f>
        <v>0 → 00/01/1900.- Julian Guzman Agudelo → 24/03/2026.- Juan Carlos Sánchez Vargas → 06/04/2026.- Jenifer Zapata Castro → 20/04/2026.- Juan Carlos Sánchez Vargas → 28/04/2026.- Jenifer Zapata Castro</v>
      </c>
      <c r="AZ260" s="237">
        <f ca="1">IF(AU260=BA260,AZ260,NOW())</f>
        <v>46141.639150347219</v>
      </c>
      <c r="BA260" s="242" t="str">
        <f t="shared" ca="1" si="56"/>
        <v>Jenifer Zapata Castro</v>
      </c>
      <c r="BB260" s="245" t="str">
        <f ca="1">IF(AT260=BD260,BB260,BB260&amp;" → "&amp;TEXT(BC260,"dd/mm/aaaa")&amp;".- "&amp;AT260)</f>
        <v>0 → 20/02/2026.- Visitas patrulleros → 06/04/2026.- Auto de archivo → 29/04/2026.- Archivado</v>
      </c>
      <c r="BC260" s="247">
        <f t="shared" ca="1" si="57"/>
        <v>46183.384917939817</v>
      </c>
      <c r="BD260" s="246" t="str">
        <f t="shared" ca="1" si="58"/>
        <v>Archivado</v>
      </c>
    </row>
    <row r="261" spans="1:56">
      <c r="A261" s="82" t="s">
        <v>15270</v>
      </c>
      <c r="B261" s="99">
        <v>17981</v>
      </c>
      <c r="C261" s="124" t="s">
        <v>231</v>
      </c>
      <c r="D261" s="106"/>
      <c r="E261" s="106"/>
      <c r="F261" s="82"/>
      <c r="G261" s="82"/>
      <c r="H261" s="106"/>
      <c r="I261" s="82"/>
      <c r="J261" s="82"/>
      <c r="K261" s="106"/>
      <c r="L261" s="106"/>
      <c r="M261" s="106"/>
      <c r="N261" s="76" t="str">
        <f t="shared" si="54"/>
        <v xml:space="preserve">         </v>
      </c>
      <c r="O261" s="106"/>
      <c r="P261" s="106">
        <v>3178629591</v>
      </c>
      <c r="Q261" s="106"/>
      <c r="R261" s="106" t="s">
        <v>82</v>
      </c>
      <c r="S261" s="126" t="s">
        <v>80</v>
      </c>
      <c r="T261" s="128">
        <v>48</v>
      </c>
      <c r="U261" s="127" t="s">
        <v>315</v>
      </c>
      <c r="V261" s="127" t="s">
        <v>66</v>
      </c>
      <c r="W261" s="128">
        <v>42</v>
      </c>
      <c r="X261" s="127" t="s">
        <v>170</v>
      </c>
      <c r="Y261" s="127"/>
      <c r="Z261" s="128">
        <v>64</v>
      </c>
      <c r="AA261" s="128"/>
      <c r="AB261" s="128"/>
      <c r="AC261" s="76" t="str">
        <f t="shared" si="55"/>
        <v xml:space="preserve">CL 48E SUR 42 D  64  </v>
      </c>
      <c r="AD261" s="106"/>
      <c r="AE261" s="106"/>
      <c r="AF261" s="106"/>
      <c r="AG261" s="106"/>
      <c r="AH261" s="82" t="s">
        <v>101</v>
      </c>
      <c r="AI261" s="82" t="s">
        <v>14491</v>
      </c>
      <c r="AJ261" s="112" t="s">
        <v>3626</v>
      </c>
      <c r="AK261" s="201">
        <f>VLOOKUP(AJ261,Hoja5!$H$1:$I$46,2,FALSE)</f>
        <v>7</v>
      </c>
      <c r="AL261" s="92">
        <v>46098</v>
      </c>
      <c r="AM261" s="92">
        <v>46102</v>
      </c>
      <c r="AN261" s="101">
        <f t="shared" si="46"/>
        <v>4</v>
      </c>
      <c r="AO261" s="100">
        <v>46102</v>
      </c>
      <c r="AP261" s="101" t="s">
        <v>15</v>
      </c>
      <c r="AQ261" s="101" t="s">
        <v>14463</v>
      </c>
      <c r="AR261" s="227"/>
      <c r="AS261" s="119"/>
      <c r="AT261" s="124" t="s">
        <v>14496</v>
      </c>
      <c r="AU261" s="101" t="s">
        <v>14482</v>
      </c>
      <c r="AV261" s="82"/>
      <c r="AW261" s="102" t="str">
        <f ca="1">IF(OR(AND(TODAY()-AL261&lt;10,AV261="PQRS"),AND(TODAY()-AO261&lt;90,AV261="Persuasivo")),1,IF(AND(10&lt;=TODAY()-AL261,TODAY()-AL261&lt;15,AV261="PQRS"),2,IF(OR(AND(15&lt;=TODAY()-AL261,AV261="PQRS"),AND(90&lt;=TODAY()-AO261,AV261="Persuasivo")),3,"")))</f>
        <v/>
      </c>
      <c r="AX261" s="96"/>
      <c r="AY261" s="239" t="str">
        <f ca="1">IF(AU261=BA261,AY261,AY261&amp;" → "&amp;TEXT(AZ261,"dd/mm/aaaa")&amp;".- "&amp;AU261)</f>
        <v>0 → 00/01/1900.- Laura Bautista Barroso → 20/03/2026.- Juan Carlos Sánchez Vargas → 06/04/2026.- Jenifer Zapata Castro</v>
      </c>
      <c r="AZ261" s="237">
        <f ca="1">IF(AU261=BA261,AZ261,NOW())</f>
        <v>46132.543205324073</v>
      </c>
      <c r="BA261" s="242" t="str">
        <f t="shared" ca="1" si="56"/>
        <v>Jenifer Zapata Castro</v>
      </c>
      <c r="BB261" s="245" t="str">
        <f ca="1">IF(AT261=BD261,BB261,BB261&amp;" → "&amp;TEXT(BC261,"dd/mm/aaaa")&amp;".- "&amp;AT261)</f>
        <v>0 → 20/02/2026.- Visitas patrulleros → 06/04/2026.- Auto de archivo → 20/04/2026.- Archivado</v>
      </c>
      <c r="BC261" s="247">
        <f t="shared" ca="1" si="57"/>
        <v>46183.384917939817</v>
      </c>
      <c r="BD261" s="246" t="str">
        <f t="shared" ca="1" si="58"/>
        <v>Archivado</v>
      </c>
    </row>
    <row r="262" spans="1:56">
      <c r="A262" s="82" t="s">
        <v>15271</v>
      </c>
      <c r="B262" s="99">
        <v>18096</v>
      </c>
      <c r="C262" s="124" t="s">
        <v>231</v>
      </c>
      <c r="D262" s="106"/>
      <c r="E262" s="106"/>
      <c r="F262" s="82"/>
      <c r="G262" s="82"/>
      <c r="H262" s="106"/>
      <c r="I262" s="82"/>
      <c r="J262" s="82"/>
      <c r="K262" s="106"/>
      <c r="L262" s="106"/>
      <c r="M262" s="167"/>
      <c r="N262" s="76" t="str">
        <f t="shared" si="54"/>
        <v xml:space="preserve">         </v>
      </c>
      <c r="O262" s="106"/>
      <c r="P262" s="106"/>
      <c r="Q262" s="106"/>
      <c r="R262" s="106" t="s">
        <v>82</v>
      </c>
      <c r="S262" s="106" t="s">
        <v>63</v>
      </c>
      <c r="T262" s="106">
        <v>34</v>
      </c>
      <c r="U262" s="82"/>
      <c r="V262" s="82"/>
      <c r="W262" s="106">
        <v>40</v>
      </c>
      <c r="X262" s="82" t="s">
        <v>170</v>
      </c>
      <c r="Y262" s="82" t="s">
        <v>66</v>
      </c>
      <c r="Z262" s="106">
        <v>50</v>
      </c>
      <c r="AA262" s="106"/>
      <c r="AB262" s="106"/>
      <c r="AC262" s="76" t="str">
        <f t="shared" si="55"/>
        <v xml:space="preserve">KR 34  40 D SUR 50  </v>
      </c>
      <c r="AD262" s="106"/>
      <c r="AE262" s="106"/>
      <c r="AF262" s="106"/>
      <c r="AG262" s="106"/>
      <c r="AH262" s="82" t="s">
        <v>101</v>
      </c>
      <c r="AI262" s="82" t="s">
        <v>14491</v>
      </c>
      <c r="AJ262" s="112" t="s">
        <v>635</v>
      </c>
      <c r="AK262" s="201">
        <f>VLOOKUP(AJ262,Hoja5!$H$1:$I$46,2,FALSE)</f>
        <v>3</v>
      </c>
      <c r="AL262" s="92">
        <v>46098</v>
      </c>
      <c r="AM262" s="92">
        <v>46106</v>
      </c>
      <c r="AN262" s="101">
        <f t="shared" si="46"/>
        <v>8</v>
      </c>
      <c r="AO262" s="100">
        <v>46106</v>
      </c>
      <c r="AP262" s="101" t="s">
        <v>15</v>
      </c>
      <c r="AQ262" s="101" t="s">
        <v>14463</v>
      </c>
      <c r="AR262" s="227"/>
      <c r="AS262" s="119"/>
      <c r="AT262" s="124" t="s">
        <v>14496</v>
      </c>
      <c r="AU262" s="101" t="s">
        <v>14482</v>
      </c>
      <c r="AV262" s="82"/>
      <c r="AW262" s="102" t="str">
        <f ca="1">IF(OR(AND(TODAY()-AL262&lt;10,AV262="PQRS"),AND(TODAY()-AO262&lt;90,AV262="Persuasivo")),1,IF(AND(10&lt;=TODAY()-AL262,TODAY()-AL262&lt;15,AV262="PQRS"),2,IF(OR(AND(15&lt;=TODAY()-AL262,AV262="PQRS"),AND(90&lt;=TODAY()-AO262,AV262="Persuasivo")),3,"")))</f>
        <v/>
      </c>
      <c r="AX262" s="96"/>
      <c r="AY262" s="239" t="str">
        <f ca="1">IF(AU262=BA262,AY262,AY262&amp;" → "&amp;TEXT(AZ262,"dd/mm/aaaa")&amp;".- "&amp;AU262)</f>
        <v>0 → 00/01/1900.- Yudi Betancur Rios → 24/03/2026.- Juan Carlos Sánchez Vargas → 06/04/2026.- Jenifer Zapata Castro</v>
      </c>
      <c r="AZ262" s="237">
        <f ca="1">IF(AU262=BA262,AZ262,NOW())</f>
        <v>46132.539715162035</v>
      </c>
      <c r="BA262" s="242" t="str">
        <f t="shared" ca="1" si="56"/>
        <v>Jenifer Zapata Castro</v>
      </c>
      <c r="BB262" s="245" t="str">
        <f ca="1">IF(AT262=BD262,BB262,BB262&amp;" → "&amp;TEXT(BC262,"dd/mm/aaaa")&amp;".- "&amp;AT262)</f>
        <v>0 → 20/02/2026.- Visitas patrulleros → 06/04/2026.- Auto de archivo → 20/04/2026.- Archivado</v>
      </c>
      <c r="BC262" s="247">
        <f t="shared" ca="1" si="57"/>
        <v>46183.384917939817</v>
      </c>
      <c r="BD262" s="246" t="str">
        <f t="shared" ca="1" si="58"/>
        <v>Archivado</v>
      </c>
    </row>
    <row r="263" spans="1:56">
      <c r="A263" s="82" t="s">
        <v>15272</v>
      </c>
      <c r="B263" s="99">
        <v>18097</v>
      </c>
      <c r="C263" s="124" t="s">
        <v>231</v>
      </c>
      <c r="D263" s="106"/>
      <c r="E263" s="106"/>
      <c r="F263" s="82"/>
      <c r="G263" s="82"/>
      <c r="H263" s="106"/>
      <c r="I263" s="82"/>
      <c r="J263" s="82"/>
      <c r="K263" s="106"/>
      <c r="L263" s="106"/>
      <c r="M263" s="106"/>
      <c r="N263" s="76" t="str">
        <f t="shared" si="54"/>
        <v xml:space="preserve">         </v>
      </c>
      <c r="O263" s="106"/>
      <c r="P263" s="106"/>
      <c r="Q263" s="106"/>
      <c r="R263" s="110" t="s">
        <v>7870</v>
      </c>
      <c r="S263" s="126"/>
      <c r="T263" s="128"/>
      <c r="U263" s="127"/>
      <c r="V263" s="127"/>
      <c r="W263" s="128"/>
      <c r="X263" s="127"/>
      <c r="Y263" s="127"/>
      <c r="Z263" s="128"/>
      <c r="AA263" s="128"/>
      <c r="AB263" s="128"/>
      <c r="AC263" s="76" t="str">
        <f t="shared" si="55"/>
        <v xml:space="preserve">        </v>
      </c>
      <c r="AD263" s="106"/>
      <c r="AE263" s="106"/>
      <c r="AF263" s="106"/>
      <c r="AG263" s="106"/>
      <c r="AH263" s="82" t="s">
        <v>101</v>
      </c>
      <c r="AI263" s="82" t="s">
        <v>14491</v>
      </c>
      <c r="AJ263" s="112" t="s">
        <v>454</v>
      </c>
      <c r="AK263" s="201">
        <f>VLOOKUP(AJ263,Hoja5!$H$1:$I$46,2,FALSE)</f>
        <v>6</v>
      </c>
      <c r="AL263" s="92">
        <v>46098</v>
      </c>
      <c r="AM263" s="92">
        <v>46105</v>
      </c>
      <c r="AN263" s="101">
        <f t="shared" si="46"/>
        <v>7</v>
      </c>
      <c r="AO263" s="100">
        <v>46105</v>
      </c>
      <c r="AP263" s="101" t="s">
        <v>15</v>
      </c>
      <c r="AQ263" s="101" t="s">
        <v>14463</v>
      </c>
      <c r="AR263" s="227"/>
      <c r="AS263" s="119"/>
      <c r="AT263" s="124" t="s">
        <v>14496</v>
      </c>
      <c r="AU263" s="101" t="s">
        <v>14482</v>
      </c>
      <c r="AV263" s="82"/>
      <c r="AW263" s="102" t="str">
        <f ca="1">IF(OR(AND(TODAY()-AL263&lt;10,AV263="PQRS"),AND(TODAY()-AO263&lt;90,AV263="Persuasivo")),1,IF(AND(10&lt;=TODAY()-AL263,TODAY()-AL263&lt;15,AV263="PQRS"),2,IF(OR(AND(15&lt;=TODAY()-AL263,AV263="PQRS"),AND(90&lt;=TODAY()-AO263,AV263="Persuasivo")),3,"")))</f>
        <v/>
      </c>
      <c r="AX263" s="96" t="s">
        <v>15273</v>
      </c>
      <c r="AY263" s="239" t="str">
        <f ca="1">IF(AU263=BA263,AY263,AY263&amp;" → "&amp;TEXT(AZ263,"dd/mm/aaaa")&amp;".- "&amp;AU263)</f>
        <v>0 → 00/01/1900.- Adriana Florez Buriticá → 20/03/2026.- Juan Carlos Sánchez Vargas → 26/03/2026.- Jenifer Zapata Castro</v>
      </c>
      <c r="AZ263" s="237">
        <f ca="1">IF(AU263=BA263,AZ263,NOW())</f>
        <v>46132.591104050924</v>
      </c>
      <c r="BA263" s="242" t="str">
        <f t="shared" ca="1" si="56"/>
        <v>Jenifer Zapata Castro</v>
      </c>
      <c r="BB263" s="245" t="str">
        <f ca="1">IF(AT263=BD263,BB263,BB263&amp;" → "&amp;TEXT(BC263,"dd/mm/aaaa")&amp;".- "&amp;AT263)</f>
        <v>0 → 20/02/2026.- Visitas patrulleros → 20/03/2026.- Remisión → 26/03/2026.- Auto de archivo → 20/04/2026.- Archivado</v>
      </c>
      <c r="BC263" s="247">
        <f t="shared" ca="1" si="57"/>
        <v>46183.384917939817</v>
      </c>
      <c r="BD263" s="246" t="str">
        <f t="shared" ca="1" si="58"/>
        <v>Archivado</v>
      </c>
    </row>
    <row r="264" spans="1:56">
      <c r="A264" s="82" t="s">
        <v>15274</v>
      </c>
      <c r="B264" s="99">
        <v>17507</v>
      </c>
      <c r="C264" s="124" t="s">
        <v>231</v>
      </c>
      <c r="D264" s="106"/>
      <c r="E264" s="106"/>
      <c r="F264" s="82"/>
      <c r="G264" s="82"/>
      <c r="H264" s="106"/>
      <c r="I264" s="82"/>
      <c r="J264" s="82"/>
      <c r="K264" s="106"/>
      <c r="L264" s="106"/>
      <c r="M264" s="106"/>
      <c r="N264" s="76" t="str">
        <f t="shared" si="54"/>
        <v xml:space="preserve">         </v>
      </c>
      <c r="O264" s="106"/>
      <c r="P264" s="106"/>
      <c r="Q264" s="106"/>
      <c r="R264" s="106" t="s">
        <v>82</v>
      </c>
      <c r="S264" s="126"/>
      <c r="T264" s="128"/>
      <c r="U264" s="127"/>
      <c r="V264" s="127"/>
      <c r="W264" s="128"/>
      <c r="X264" s="127"/>
      <c r="Y264" s="127"/>
      <c r="Z264" s="128"/>
      <c r="AA264" s="128"/>
      <c r="AB264" s="128"/>
      <c r="AC264" s="76" t="str">
        <f t="shared" si="55"/>
        <v xml:space="preserve">        </v>
      </c>
      <c r="AD264" s="106"/>
      <c r="AE264" s="106"/>
      <c r="AF264" s="106"/>
      <c r="AG264" s="106"/>
      <c r="AH264" s="82" t="s">
        <v>101</v>
      </c>
      <c r="AI264" s="82" t="s">
        <v>14460</v>
      </c>
      <c r="AJ264" s="112" t="s">
        <v>67</v>
      </c>
      <c r="AK264" s="201">
        <f>VLOOKUP(AJ264,Hoja5!$H$1:$I$46,2,FALSE)</f>
        <v>7</v>
      </c>
      <c r="AL264" s="92">
        <v>46097</v>
      </c>
      <c r="AM264" s="92">
        <v>46104</v>
      </c>
      <c r="AN264" s="101">
        <f t="shared" si="46"/>
        <v>7</v>
      </c>
      <c r="AO264" s="100">
        <v>46105</v>
      </c>
      <c r="AP264" s="101" t="s">
        <v>15</v>
      </c>
      <c r="AQ264" s="101" t="s">
        <v>14463</v>
      </c>
      <c r="AR264" s="227"/>
      <c r="AS264" s="119"/>
      <c r="AT264" s="124" t="s">
        <v>14496</v>
      </c>
      <c r="AU264" s="276" t="s">
        <v>14482</v>
      </c>
      <c r="AV264" s="82"/>
      <c r="AW264" s="102" t="str">
        <f ca="1">IF(OR(AND(TODAY()-AL264&lt;10,AV264="PQRS"),AND(TODAY()-AO264&lt;90,AV264="Persuasivo")),1,IF(AND(10&lt;=TODAY()-AL264,TODAY()-AL264&lt;15,AV264="PQRS"),2,IF(OR(AND(15&lt;=TODAY()-AL264,AV264="PQRS"),AND(90&lt;=TODAY()-AO264,AV264="Persuasivo")),3,"")))</f>
        <v/>
      </c>
      <c r="AX264" s="96"/>
      <c r="AY264" s="239" t="str">
        <f ca="1">IF(AU264=BA264,AY264,AY264&amp;" → "&amp;TEXT(AZ264,"dd/mm/aaaa")&amp;".- "&amp;AU264)</f>
        <v>0 → 00/01/1900.- Yudi Betancur Rios → 19/03/2026.- Juan Carlos Sánchez Vargas → 06/04/2026.- Jenifer Zapata Castro</v>
      </c>
      <c r="AZ264" s="237">
        <f ca="1">IF(AU264=BA264,AZ264,NOW())</f>
        <v>46132.538922106483</v>
      </c>
      <c r="BA264" s="242" t="str">
        <f t="shared" ca="1" si="56"/>
        <v>Jenifer Zapata Castro</v>
      </c>
      <c r="BB264" s="245" t="str">
        <f ca="1">IF(AT264=BD264,BB264,BB264&amp;" → "&amp;TEXT(BC264,"dd/mm/aaaa")&amp;".- "&amp;AT264)</f>
        <v>0 → 20/02/2026.- Visitas patrulleros → 06/04/2026.- Auto de archivo → 20/04/2026.- Archivado</v>
      </c>
      <c r="BC264" s="247">
        <f t="shared" ca="1" si="57"/>
        <v>46183.384917939817</v>
      </c>
      <c r="BD264" s="246" t="str">
        <f t="shared" ca="1" si="58"/>
        <v>Archivado</v>
      </c>
    </row>
    <row r="265" spans="1:56">
      <c r="A265" s="82" t="s">
        <v>15275</v>
      </c>
      <c r="B265" s="99">
        <v>18160</v>
      </c>
      <c r="C265" s="124" t="s">
        <v>15276</v>
      </c>
      <c r="D265" s="106" t="s">
        <v>63</v>
      </c>
      <c r="E265" s="106">
        <v>25</v>
      </c>
      <c r="F265" s="82"/>
      <c r="G265" s="82"/>
      <c r="H265" s="106">
        <v>39</v>
      </c>
      <c r="I265" s="82"/>
      <c r="J265" s="82" t="s">
        <v>66</v>
      </c>
      <c r="K265" s="106">
        <v>52</v>
      </c>
      <c r="L265" s="111"/>
      <c r="M265" s="106">
        <v>116</v>
      </c>
      <c r="N265" s="76" t="str">
        <f t="shared" si="54"/>
        <v>KR 25   39  SUR 52  116</v>
      </c>
      <c r="O265" s="106"/>
      <c r="P265" s="106"/>
      <c r="Q265" s="106"/>
      <c r="R265" s="106" t="s">
        <v>82</v>
      </c>
      <c r="S265" s="106"/>
      <c r="T265" s="106"/>
      <c r="U265" s="82"/>
      <c r="V265" s="82"/>
      <c r="W265" s="106"/>
      <c r="X265" s="82"/>
      <c r="Y265" s="82"/>
      <c r="Z265" s="106"/>
      <c r="AA265" s="111"/>
      <c r="AB265" s="128"/>
      <c r="AC265" s="76" t="str">
        <f t="shared" si="55"/>
        <v xml:space="preserve">        </v>
      </c>
      <c r="AD265" s="106"/>
      <c r="AE265" s="106"/>
      <c r="AF265" s="106"/>
      <c r="AG265" s="106"/>
      <c r="AH265" s="82" t="s">
        <v>3686</v>
      </c>
      <c r="AI265" s="82" t="s">
        <v>14451</v>
      </c>
      <c r="AJ265" s="112" t="s">
        <v>454</v>
      </c>
      <c r="AK265" s="201">
        <f>VLOOKUP(AJ265,Hoja5!$H$1:$I$46,2,FALSE)</f>
        <v>6</v>
      </c>
      <c r="AL265" s="110">
        <v>46099</v>
      </c>
      <c r="AM265" s="92"/>
      <c r="AN265" s="101">
        <f t="shared" si="46"/>
        <v>-46099</v>
      </c>
      <c r="AO265" s="100"/>
      <c r="AP265" s="101"/>
      <c r="AQ265" s="101"/>
      <c r="AR265" s="227"/>
      <c r="AS265" s="119"/>
      <c r="AT265" s="124" t="s">
        <v>202</v>
      </c>
      <c r="AU265" s="101" t="s">
        <v>14450</v>
      </c>
      <c r="AV265" s="82"/>
      <c r="AW265" s="102" t="str">
        <f ca="1">IF(OR(AND(TODAY()-AL265&lt;10,AV265="PQRS"),AND(TODAY()-AO265&lt;90,AV265="Persuasivo")),1,IF(AND(10&lt;=TODAY()-AL265,TODAY()-AL265&lt;15,AV265="PQRS"),2,IF(OR(AND(15&lt;=TODAY()-AL265,AV265="PQRS"),AND(90&lt;=TODAY()-AO265,AV265="Persuasivo")),3,"")))</f>
        <v/>
      </c>
      <c r="AX265" s="96" t="s">
        <v>15277</v>
      </c>
      <c r="AY265" s="239" t="str">
        <f ca="1">IF(AU265=BA265,AY265,AY265&amp;" → "&amp;TEXT(AZ265,"dd/mm/aaaa")&amp;".- "&amp;AU265)</f>
        <v>0 → 00/01/1900.- Olver Puerta Garcia</v>
      </c>
      <c r="AZ265" s="237">
        <f ca="1">IF(AU265=BA265,AZ265,NOW())</f>
        <v>46105.627079861108</v>
      </c>
      <c r="BA265" s="242" t="str">
        <f t="shared" ca="1" si="56"/>
        <v>Olver Puerta Garcia</v>
      </c>
      <c r="BB265" s="245" t="str">
        <f ca="1">IF(AT265=BD265,BB265,BB265&amp;" → "&amp;TEXT(BC265,"dd/mm/aaaa")&amp;".- "&amp;AT265)</f>
        <v>0 → 20/02/2026.- Visitas patrulleros</v>
      </c>
      <c r="BC265" s="247">
        <f t="shared" ca="1" si="57"/>
        <v>46183.384917939817</v>
      </c>
      <c r="BD265" s="246" t="str">
        <f t="shared" ca="1" si="58"/>
        <v>Visitas patrulleros</v>
      </c>
    </row>
    <row r="266" spans="1:56" s="121" customFormat="1">
      <c r="A266" s="82" t="s">
        <v>15278</v>
      </c>
      <c r="B266" s="99">
        <v>18167</v>
      </c>
      <c r="C266" s="105" t="s">
        <v>273</v>
      </c>
      <c r="D266" s="106"/>
      <c r="E266" s="106"/>
      <c r="F266" s="82"/>
      <c r="G266" s="82"/>
      <c r="H266" s="106"/>
      <c r="I266" s="82"/>
      <c r="J266" s="82"/>
      <c r="K266" s="106"/>
      <c r="L266" s="106"/>
      <c r="M266" s="106"/>
      <c r="N266" s="76" t="str">
        <f t="shared" si="54"/>
        <v xml:space="preserve">         </v>
      </c>
      <c r="O266" s="106"/>
      <c r="P266" s="106"/>
      <c r="Q266" s="106"/>
      <c r="R266" s="106" t="s">
        <v>82</v>
      </c>
      <c r="S266" s="126" t="s">
        <v>63</v>
      </c>
      <c r="T266" s="128">
        <v>43</v>
      </c>
      <c r="U266" s="127" t="s">
        <v>104</v>
      </c>
      <c r="V266" s="127" t="s">
        <v>66</v>
      </c>
      <c r="W266" s="128">
        <v>35</v>
      </c>
      <c r="X266" s="127"/>
      <c r="Y266" s="127"/>
      <c r="Z266" s="128">
        <v>15</v>
      </c>
      <c r="AA266" s="128"/>
      <c r="AB266" s="128"/>
      <c r="AC266" s="76" t="str">
        <f t="shared" si="55"/>
        <v xml:space="preserve">KR 43B SUR 35   15  </v>
      </c>
      <c r="AD266" s="106"/>
      <c r="AE266" s="106"/>
      <c r="AF266" s="106"/>
      <c r="AG266" s="106"/>
      <c r="AH266" s="82" t="s">
        <v>94</v>
      </c>
      <c r="AI266" s="82" t="s">
        <v>14481</v>
      </c>
      <c r="AJ266" s="112" t="s">
        <v>529</v>
      </c>
      <c r="AK266" s="201">
        <f>VLOOKUP(AJ266,Hoja5!$H$1:$I$46,2,FALSE)</f>
        <v>9</v>
      </c>
      <c r="AL266" s="110">
        <v>46099</v>
      </c>
      <c r="AM266" s="92">
        <v>46098</v>
      </c>
      <c r="AN266" s="101">
        <f t="shared" si="46"/>
        <v>-1</v>
      </c>
      <c r="AO266" s="100"/>
      <c r="AP266" s="101" t="s">
        <v>15</v>
      </c>
      <c r="AQ266" s="101" t="s">
        <v>14463</v>
      </c>
      <c r="AR266" s="227"/>
      <c r="AS266" s="119"/>
      <c r="AT266" s="124" t="s">
        <v>14496</v>
      </c>
      <c r="AU266" s="101" t="s">
        <v>14482</v>
      </c>
      <c r="AV266" s="82"/>
      <c r="AW266" s="102" t="str">
        <f ca="1">IF(OR(AND(TODAY()-AL266&lt;10,AV266="PQRS"),AND(TODAY()-AO266&lt;90,AV266="Persuasivo")),1,IF(AND(10&lt;=TODAY()-AL266,TODAY()-AL266&lt;15,AV266="PQRS"),2,IF(OR(AND(15&lt;=TODAY()-AL266,AV266="PQRS"),AND(90&lt;=TODAY()-AO266,AV266="Persuasivo")),3,"")))</f>
        <v/>
      </c>
      <c r="AX266" s="96"/>
      <c r="AY266" s="239" t="str">
        <f ca="1">IF(AU266=BA266,AY266,AY266&amp;" → "&amp;TEXT(AZ266,"dd/mm/aaaa")&amp;".- "&amp;AU266)</f>
        <v>0 → 00/01/1900.- Julian Guzman Agudelo → 24/03/2026.- Jenifer Zapata Castro</v>
      </c>
      <c r="AZ266" s="237">
        <f ca="1">IF(AU266=BA266,AZ266,NOW())</f>
        <v>46132.605231944442</v>
      </c>
      <c r="BA266" s="242" t="str">
        <f t="shared" ca="1" si="56"/>
        <v>Jenifer Zapata Castro</v>
      </c>
      <c r="BB266" s="245" t="str">
        <f ca="1">IF(AT266=BD266,BB266,BB266&amp;" → "&amp;TEXT(BC266,"dd/mm/aaaa")&amp;".- "&amp;AT266)</f>
        <v>0 → 20/02/2026.- Visitas patrulleros → 20/04/2026.- Archivado</v>
      </c>
      <c r="BC266" s="247">
        <f t="shared" ca="1" si="57"/>
        <v>46183.384917939817</v>
      </c>
      <c r="BD266" s="246" t="str">
        <f t="shared" ca="1" si="58"/>
        <v>Archivado</v>
      </c>
    </row>
    <row r="267" spans="1:56" s="121" customFormat="1">
      <c r="A267" s="82" t="s">
        <v>15279</v>
      </c>
      <c r="B267" s="99">
        <v>2228</v>
      </c>
      <c r="C267" s="105" t="s">
        <v>15280</v>
      </c>
      <c r="D267" s="106" t="s">
        <v>63</v>
      </c>
      <c r="E267" s="106">
        <v>24</v>
      </c>
      <c r="F267" s="82" t="s">
        <v>183</v>
      </c>
      <c r="G267" s="82"/>
      <c r="H267" s="106">
        <v>39</v>
      </c>
      <c r="I267" s="82" t="s">
        <v>83</v>
      </c>
      <c r="J267" s="82"/>
      <c r="K267" s="106"/>
      <c r="L267" s="106"/>
      <c r="M267" s="106"/>
      <c r="N267" s="76" t="str">
        <f t="shared" si="54"/>
        <v xml:space="preserve">KR 24 EE  39 A    </v>
      </c>
      <c r="O267" s="106"/>
      <c r="P267" s="106">
        <v>3012099956</v>
      </c>
      <c r="Q267" s="106"/>
      <c r="R267" s="106" t="s">
        <v>82</v>
      </c>
      <c r="S267" s="126"/>
      <c r="T267" s="128"/>
      <c r="U267" s="127"/>
      <c r="V267" s="127"/>
      <c r="W267" s="128"/>
      <c r="X267" s="127"/>
      <c r="Y267" s="127"/>
      <c r="Z267" s="128"/>
      <c r="AA267" s="128"/>
      <c r="AB267" s="128"/>
      <c r="AC267" s="76" t="str">
        <f t="shared" si="55"/>
        <v xml:space="preserve">        </v>
      </c>
      <c r="AD267" s="106"/>
      <c r="AE267" s="106"/>
      <c r="AF267" s="106"/>
      <c r="AG267" s="106"/>
      <c r="AH267" s="82" t="s">
        <v>3591</v>
      </c>
      <c r="AI267" s="82" t="s">
        <v>14429</v>
      </c>
      <c r="AJ267" s="112" t="s">
        <v>454</v>
      </c>
      <c r="AK267" s="201">
        <f>VLOOKUP(AJ267,Hoja5!$H$1:$I$46,2,FALSE)</f>
        <v>6</v>
      </c>
      <c r="AL267" s="110">
        <v>46073</v>
      </c>
      <c r="AM267" s="92">
        <v>46083</v>
      </c>
      <c r="AN267" s="101">
        <f t="shared" si="46"/>
        <v>10</v>
      </c>
      <c r="AO267" s="100">
        <v>46139</v>
      </c>
      <c r="AP267" s="101" t="s">
        <v>15</v>
      </c>
      <c r="AQ267" s="101" t="s">
        <v>14463</v>
      </c>
      <c r="AR267" s="227"/>
      <c r="AS267" s="119"/>
      <c r="AT267" s="124" t="s">
        <v>14496</v>
      </c>
      <c r="AU267" s="101" t="s">
        <v>14482</v>
      </c>
      <c r="AV267" s="82"/>
      <c r="AW267" s="102" t="str">
        <f ca="1">IF(OR(AND(TODAY()-AL267&lt;10,AV267="PQRS"),AND(TODAY()-AO267&lt;90,AV267="Persuasivo")),1,IF(AND(10&lt;=TODAY()-AL267,TODAY()-AL267&lt;15,AV267="PQRS"),2,IF(OR(AND(15&lt;=TODAY()-AL267,AV267="PQRS"),AND(90&lt;=TODAY()-AO267,AV267="Persuasivo")),3,"")))</f>
        <v/>
      </c>
      <c r="AX267" s="96"/>
      <c r="AY267" s="239" t="str">
        <f ca="1">IF(AU267=BA267,AY267,AY267&amp;" → "&amp;TEXT(AZ267,"dd/mm/aaaa")&amp;".- "&amp;AU267)</f>
        <v>0 → 00/01/1900.- Julian Guzman Agudelo → 24/03/2026.- Juan Carlos Sánchez Vargas → 24/04/2026.-  → 29/04/2026.- Jenifer Zapata Castro</v>
      </c>
      <c r="AZ267" s="237">
        <f ca="1">IF(AU267=BA267,AZ267,NOW())</f>
        <v>46149.623473611115</v>
      </c>
      <c r="BA267" s="242" t="str">
        <f t="shared" ca="1" si="56"/>
        <v>Jenifer Zapata Castro</v>
      </c>
      <c r="BB267" s="245" t="str">
        <f ca="1">IF(AT267=BD267,BB267,BB267&amp;" → "&amp;TEXT(BC267,"dd/mm/aaaa")&amp;".- "&amp;AT267)</f>
        <v>0 → 20/02/2026.- Visitas patrulleros → 24/04/2026.- Auto de archivo → 29/04/2026.- Archivado</v>
      </c>
      <c r="BC267" s="247">
        <f t="shared" ca="1" si="57"/>
        <v>46183.384917939817</v>
      </c>
      <c r="BD267" s="246" t="str">
        <f t="shared" ca="1" si="58"/>
        <v>Archivado</v>
      </c>
    </row>
    <row r="268" spans="1:56" s="121" customFormat="1">
      <c r="A268" s="82" t="s">
        <v>15281</v>
      </c>
      <c r="B268" s="99">
        <v>15709</v>
      </c>
      <c r="C268" s="105" t="s">
        <v>15282</v>
      </c>
      <c r="D268" s="106" t="s">
        <v>289</v>
      </c>
      <c r="E268" s="106">
        <v>31</v>
      </c>
      <c r="F268" s="82" t="s">
        <v>81</v>
      </c>
      <c r="G268" s="82"/>
      <c r="H268" s="106">
        <v>32</v>
      </c>
      <c r="I268" s="82" t="s">
        <v>83</v>
      </c>
      <c r="J268" s="82" t="s">
        <v>66</v>
      </c>
      <c r="K268" s="106">
        <v>58</v>
      </c>
      <c r="L268" s="106"/>
      <c r="M268" s="106"/>
      <c r="N268" s="76" t="str">
        <f t="shared" si="54"/>
        <v xml:space="preserve">DG 31 C  32 A SUR 58  </v>
      </c>
      <c r="O268" s="106">
        <v>42875700</v>
      </c>
      <c r="P268" s="106">
        <v>3052342730</v>
      </c>
      <c r="Q268" s="106"/>
      <c r="R268" s="106" t="s">
        <v>82</v>
      </c>
      <c r="S268" s="106" t="s">
        <v>289</v>
      </c>
      <c r="T268" s="106">
        <v>31</v>
      </c>
      <c r="U268" s="82" t="s">
        <v>81</v>
      </c>
      <c r="V268" s="82"/>
      <c r="W268" s="106">
        <v>32</v>
      </c>
      <c r="X268" s="82" t="s">
        <v>83</v>
      </c>
      <c r="Y268" s="82" t="s">
        <v>66</v>
      </c>
      <c r="Z268" s="106">
        <v>58</v>
      </c>
      <c r="AA268" s="106"/>
      <c r="AB268" s="106"/>
      <c r="AC268" s="76" t="str">
        <f t="shared" ref="AC268" si="59">CONCATENATE(S268," ",T268," ",U268," ",V268," ",W268," ",X268, " ",Y268, " ",Z268," ",AA268," ",AB268)</f>
        <v xml:space="preserve">DG 31 C  32 A SUR 58  </v>
      </c>
      <c r="AD268" s="106"/>
      <c r="AE268" s="106"/>
      <c r="AF268" s="106"/>
      <c r="AG268" s="106"/>
      <c r="AH268" s="82" t="s">
        <v>101</v>
      </c>
      <c r="AI268" s="82" t="s">
        <v>14460</v>
      </c>
      <c r="AJ268" s="112" t="s">
        <v>449</v>
      </c>
      <c r="AK268" s="201">
        <f>VLOOKUP(AJ268,Hoja5!$H$1:$I$46,2,FALSE)</f>
        <v>3</v>
      </c>
      <c r="AL268" s="110">
        <v>46090</v>
      </c>
      <c r="AM268" s="92"/>
      <c r="AN268" s="101">
        <f t="shared" si="46"/>
        <v>-46090</v>
      </c>
      <c r="AO268" s="100"/>
      <c r="AP268" s="101"/>
      <c r="AQ268" s="101"/>
      <c r="AR268" s="227"/>
      <c r="AS268" s="119"/>
      <c r="AT268" s="124" t="s">
        <v>202</v>
      </c>
      <c r="AU268" s="101" t="s">
        <v>14450</v>
      </c>
      <c r="AV268" s="82"/>
      <c r="AW268" s="102" t="str">
        <f ca="1">IF(OR(AND(TODAY()-AL268&lt;10,AV268="PQRS"),AND(TODAY()-AO268&lt;90,AV268="Persuasivo")),1,IF(AND(10&lt;=TODAY()-AL268,TODAY()-AL268&lt;15,AV268="PQRS"),2,IF(OR(AND(15&lt;=TODAY()-AL268,AV268="PQRS"),AND(90&lt;=TODAY()-AO268,AV268="Persuasivo")),3,"")))</f>
        <v/>
      </c>
      <c r="AX268" s="96"/>
      <c r="AY268" s="239" t="str">
        <f ca="1">IF(AU268=BA268,AY268,AY268&amp;" → "&amp;TEXT(AZ268,"dd/mm/aaaa")&amp;".- "&amp;AU268)</f>
        <v>0 → 00/01/1900.- Julian Guzman Agudelo → 24/03/2026.- Juan Fernando Florez Lema → 28/05/2026.- Olver Puerta Garcia</v>
      </c>
      <c r="AZ268" s="237">
        <f ca="1">IF(AU268=BA268,AZ268,NOW())</f>
        <v>46170.486867013889</v>
      </c>
      <c r="BA268" s="242" t="str">
        <f t="shared" ca="1" si="56"/>
        <v>Olver Puerta Garcia</v>
      </c>
      <c r="BB268" s="245" t="str">
        <f ca="1">IF(AT268=BD268,BB268,BB268&amp;" → "&amp;TEXT(BC268,"dd/mm/aaaa")&amp;".- "&amp;AT268)</f>
        <v>0 → 20/02/2026.- Visitas patrulleros → 28/05/2026.- Visitas técnicos → 28/05/2026.- Visitas patrulleros</v>
      </c>
      <c r="BC268" s="247">
        <f t="shared" ca="1" si="57"/>
        <v>46183.384917939817</v>
      </c>
      <c r="BD268" s="246" t="str">
        <f t="shared" ca="1" si="58"/>
        <v>Visitas patrulleros</v>
      </c>
    </row>
    <row r="269" spans="1:56" s="121" customFormat="1">
      <c r="A269" s="82" t="s">
        <v>15283</v>
      </c>
      <c r="B269" s="99">
        <v>17429</v>
      </c>
      <c r="C269" s="105" t="s">
        <v>273</v>
      </c>
      <c r="D269" s="106"/>
      <c r="E269" s="106"/>
      <c r="F269" s="82"/>
      <c r="G269" s="82"/>
      <c r="H269" s="106"/>
      <c r="I269" s="82"/>
      <c r="J269" s="82"/>
      <c r="K269" s="106"/>
      <c r="L269" s="106"/>
      <c r="M269" s="106"/>
      <c r="N269" s="76" t="str">
        <f t="shared" si="54"/>
        <v xml:space="preserve">         </v>
      </c>
      <c r="O269" s="106"/>
      <c r="P269" s="106"/>
      <c r="Q269" s="106"/>
      <c r="R269" s="106" t="s">
        <v>82</v>
      </c>
      <c r="S269" s="126" t="s">
        <v>80</v>
      </c>
      <c r="T269" s="128">
        <v>46</v>
      </c>
      <c r="U269" s="127" t="s">
        <v>315</v>
      </c>
      <c r="V269" s="127" t="s">
        <v>66</v>
      </c>
      <c r="W269" s="128">
        <v>40</v>
      </c>
      <c r="X269" s="127"/>
      <c r="Y269" s="127"/>
      <c r="Z269" s="128">
        <v>25</v>
      </c>
      <c r="AA269" s="128"/>
      <c r="AB269" s="128"/>
      <c r="AC269" s="76" t="str">
        <f t="shared" si="55"/>
        <v xml:space="preserve">CL 46E SUR 40   25  </v>
      </c>
      <c r="AD269" s="106"/>
      <c r="AE269" s="106"/>
      <c r="AF269" s="106"/>
      <c r="AG269" s="106"/>
      <c r="AH269" s="82" t="s">
        <v>94</v>
      </c>
      <c r="AI269" s="82" t="s">
        <v>14487</v>
      </c>
      <c r="AJ269" s="112" t="s">
        <v>3626</v>
      </c>
      <c r="AK269" s="201">
        <f>VLOOKUP(AJ269,Hoja5!$H$1:$I$46,2,FALSE)</f>
        <v>7</v>
      </c>
      <c r="AL269" s="110">
        <v>46097</v>
      </c>
      <c r="AM269" s="92">
        <v>46100</v>
      </c>
      <c r="AN269" s="101">
        <f t="shared" si="46"/>
        <v>3</v>
      </c>
      <c r="AO269" s="100">
        <v>46100</v>
      </c>
      <c r="AP269" s="82" t="s">
        <v>15</v>
      </c>
      <c r="AQ269" s="82" t="s">
        <v>14463</v>
      </c>
      <c r="AR269" s="227"/>
      <c r="AS269" s="119"/>
      <c r="AT269" s="124" t="s">
        <v>14496</v>
      </c>
      <c r="AU269" s="276" t="s">
        <v>14482</v>
      </c>
      <c r="AV269" s="82"/>
      <c r="AW269" s="102" t="str">
        <f ca="1">IF(OR(AND(TODAY()-AL269&lt;10,AV269="PQRS"),AND(TODAY()-AO269&lt;90,AV269="Persuasivo")),1,IF(AND(10&lt;=TODAY()-AL269,TODAY()-AL269&lt;15,AV269="PQRS"),2,IF(OR(AND(15&lt;=TODAY()-AL269,AV269="PQRS"),AND(90&lt;=TODAY()-AO269,AV269="Persuasivo")),3,"")))</f>
        <v/>
      </c>
      <c r="AX269" s="96"/>
      <c r="AY269" s="239" t="str">
        <f ca="1">IF(AU269=BA269,AY269,AY269&amp;" → "&amp;TEXT(AZ269,"dd/mm/aaaa")&amp;".- "&amp;AU269)</f>
        <v>0 → 00/01/1900.- Yudi Betancur Rios → 19/03/2026.- Juan Carlos Sánchez Vargas → 06/04/2026.- Jenifer Zapata Castro</v>
      </c>
      <c r="AZ269" s="237">
        <f ca="1">IF(AU269=BA269,AZ269,NOW())</f>
        <v>46132.540880555556</v>
      </c>
      <c r="BA269" s="242" t="str">
        <f t="shared" ca="1" si="56"/>
        <v>Jenifer Zapata Castro</v>
      </c>
      <c r="BB269" s="245" t="str">
        <f ca="1">IF(AT269=BD269,BB269,BB269&amp;" → "&amp;TEXT(BC269,"dd/mm/aaaa")&amp;".- "&amp;AT269)</f>
        <v>0 → 20/02/2026.- Visitas patrulleros → 06/04/2026.- Auto de archivo → 20/04/2026.- Archivado</v>
      </c>
      <c r="BC269" s="247">
        <f t="shared" ca="1" si="57"/>
        <v>46183.384917939817</v>
      </c>
      <c r="BD269" s="246" t="str">
        <f t="shared" ca="1" si="58"/>
        <v>Archivado</v>
      </c>
    </row>
    <row r="270" spans="1:56" s="121" customFormat="1">
      <c r="A270" s="82" t="s">
        <v>15284</v>
      </c>
      <c r="B270" s="99">
        <v>17623</v>
      </c>
      <c r="C270" s="105" t="s">
        <v>15285</v>
      </c>
      <c r="D270" s="106"/>
      <c r="E270" s="106"/>
      <c r="F270" s="82"/>
      <c r="G270" s="82"/>
      <c r="H270" s="106"/>
      <c r="I270" s="82"/>
      <c r="J270" s="82"/>
      <c r="K270" s="106"/>
      <c r="L270" s="106"/>
      <c r="M270" s="106"/>
      <c r="N270" s="76" t="str">
        <f t="shared" si="54"/>
        <v xml:space="preserve">         </v>
      </c>
      <c r="O270" s="152"/>
      <c r="P270" s="106"/>
      <c r="Q270" s="106"/>
      <c r="R270" s="106" t="s">
        <v>15286</v>
      </c>
      <c r="S270" s="126" t="s">
        <v>146</v>
      </c>
      <c r="T270" s="128">
        <v>35</v>
      </c>
      <c r="U270" s="127" t="s">
        <v>83</v>
      </c>
      <c r="V270" s="127" t="s">
        <v>66</v>
      </c>
      <c r="W270" s="128">
        <v>32</v>
      </c>
      <c r="X270" s="127"/>
      <c r="Y270" s="127"/>
      <c r="Z270" s="128">
        <v>128</v>
      </c>
      <c r="AA270" s="128"/>
      <c r="AB270" s="128"/>
      <c r="AC270" s="76" t="str">
        <f t="shared" si="55"/>
        <v xml:space="preserve">TR 35A SUR 32   128  </v>
      </c>
      <c r="AD270" s="106">
        <v>1007420792</v>
      </c>
      <c r="AE270" s="106">
        <v>3045674033</v>
      </c>
      <c r="AF270" s="106"/>
      <c r="AG270" s="106"/>
      <c r="AH270" s="82" t="s">
        <v>125</v>
      </c>
      <c r="AI270" s="82" t="s">
        <v>14464</v>
      </c>
      <c r="AJ270" s="112" t="s">
        <v>232</v>
      </c>
      <c r="AK270" s="201">
        <f>VLOOKUP(AJ270,Hoja5!$H$1:$I$46,2,FALSE)</f>
        <v>9</v>
      </c>
      <c r="AL270" s="110">
        <v>46097</v>
      </c>
      <c r="AM270" s="92"/>
      <c r="AN270" s="101">
        <f t="shared" si="46"/>
        <v>-46097</v>
      </c>
      <c r="AO270" s="100"/>
      <c r="AP270" s="101"/>
      <c r="AQ270" s="101"/>
      <c r="AR270" s="227"/>
      <c r="AS270" s="119" t="s">
        <v>14432</v>
      </c>
      <c r="AT270" s="124" t="s">
        <v>1735</v>
      </c>
      <c r="AU270" s="101" t="s">
        <v>14432</v>
      </c>
      <c r="AV270" s="82"/>
      <c r="AW270" s="102" t="str">
        <f ca="1">IF(OR(AND(TODAY()-AL270&lt;10,AV270="PQRS"),AND(TODAY()-AO270&lt;90,AV270="Persuasivo")),1,IF(AND(10&lt;=TODAY()-AL270,TODAY()-AL270&lt;15,AV270="PQRS"),2,IF(OR(AND(15&lt;=TODAY()-AL270,AV270="PQRS"),AND(90&lt;=TODAY()-AO270,AV270="Persuasivo")),3,"")))</f>
        <v/>
      </c>
      <c r="AX270" s="96"/>
      <c r="AY270" s="239" t="str">
        <f ca="1">IF(AU270=BA270,AY270,AY270&amp;" → "&amp;TEXT(AZ270,"dd/mm/aaaa")&amp;".- "&amp;AU270)</f>
        <v>0 → 00/01/1900.- Alexandra Uribe Alzate → 18/03/2026.- Juanita Aristizabal Chavarriaga → 28/04/2026.- Alexandra Uribe Alzate</v>
      </c>
      <c r="AZ270" s="237">
        <f ca="1">IF(AU270=BA270,AZ270,NOW())</f>
        <v>46148.570474537039</v>
      </c>
      <c r="BA270" s="242" t="str">
        <f t="shared" ca="1" si="56"/>
        <v>Alexandra Uribe Alzate</v>
      </c>
      <c r="BB270" s="245" t="str">
        <f ca="1">IF(AT270=BD270,BB270,BB270&amp;" → "&amp;TEXT(BC270,"dd/mm/aaaa")&amp;".- "&amp;AT270)</f>
        <v xml:space="preserve">0 → 20/02/2026.- Auto de inicio </v>
      </c>
      <c r="BC270" s="247">
        <f t="shared" ca="1" si="57"/>
        <v>46183.384917939817</v>
      </c>
      <c r="BD270" s="246" t="str">
        <f t="shared" ca="1" si="58"/>
        <v xml:space="preserve">Auto de inicio </v>
      </c>
    </row>
    <row r="271" spans="1:56" s="121" customFormat="1">
      <c r="A271" s="82" t="s">
        <v>15287</v>
      </c>
      <c r="B271" s="99">
        <v>17391</v>
      </c>
      <c r="C271" s="105" t="s">
        <v>15288</v>
      </c>
      <c r="D271" s="106" t="s">
        <v>146</v>
      </c>
      <c r="E271" s="106">
        <v>32</v>
      </c>
      <c r="F271" s="152" t="s">
        <v>83</v>
      </c>
      <c r="G271" s="82" t="s">
        <v>66</v>
      </c>
      <c r="H271" s="106">
        <v>29</v>
      </c>
      <c r="I271" s="82"/>
      <c r="J271" s="82"/>
      <c r="K271" s="106">
        <v>146</v>
      </c>
      <c r="L271" s="106"/>
      <c r="M271" s="106"/>
      <c r="N271" s="76" t="str">
        <f t="shared" si="54"/>
        <v xml:space="preserve">TR 32 A SUR 29   146  </v>
      </c>
      <c r="O271" s="106">
        <v>1036631249</v>
      </c>
      <c r="P271" s="106">
        <v>314998468</v>
      </c>
      <c r="Q271" s="106"/>
      <c r="R271" s="106" t="s">
        <v>15289</v>
      </c>
      <c r="S271" s="126" t="s">
        <v>146</v>
      </c>
      <c r="T271" s="128">
        <v>32</v>
      </c>
      <c r="U271" s="127" t="s">
        <v>83</v>
      </c>
      <c r="V271" s="127" t="s">
        <v>66</v>
      </c>
      <c r="W271" s="128">
        <v>29</v>
      </c>
      <c r="X271" s="127"/>
      <c r="Y271" s="127"/>
      <c r="Z271" s="128">
        <v>228</v>
      </c>
      <c r="AA271" s="128"/>
      <c r="AB271" s="128"/>
      <c r="AC271" s="76" t="str">
        <f t="shared" si="55"/>
        <v xml:space="preserve">TR 32A SUR 29   228  </v>
      </c>
      <c r="AD271" s="106">
        <v>98570713</v>
      </c>
      <c r="AE271" s="106">
        <v>3137756091</v>
      </c>
      <c r="AF271" s="106"/>
      <c r="AG271" s="106"/>
      <c r="AH271" s="82" t="s">
        <v>3591</v>
      </c>
      <c r="AI271" s="82" t="s">
        <v>14434</v>
      </c>
      <c r="AJ271" s="112" t="s">
        <v>635</v>
      </c>
      <c r="AK271" s="201">
        <f>VLOOKUP(AJ271,Hoja5!$H$1:$I$46,2,FALSE)</f>
        <v>3</v>
      </c>
      <c r="AL271" s="110">
        <v>46097</v>
      </c>
      <c r="AM271" s="92"/>
      <c r="AN271" s="101">
        <f t="shared" si="46"/>
        <v>-46097</v>
      </c>
      <c r="AO271" s="100">
        <v>46126</v>
      </c>
      <c r="AP271" s="101" t="s">
        <v>15</v>
      </c>
      <c r="AQ271" s="101" t="s">
        <v>14463</v>
      </c>
      <c r="AR271" s="227"/>
      <c r="AS271" s="119" t="s">
        <v>14437</v>
      </c>
      <c r="AT271" s="124" t="s">
        <v>14496</v>
      </c>
      <c r="AU271" s="276" t="s">
        <v>14482</v>
      </c>
      <c r="AV271" s="82"/>
      <c r="AW271" s="102" t="str">
        <f ca="1">IF(OR(AND(TODAY()-AL271&lt;10,AV271="PQRS"),AND(TODAY()-AO271&lt;90,AV271="Persuasivo")),1,IF(AND(10&lt;=TODAY()-AL271,TODAY()-AL271&lt;15,AV271="PQRS"),2,IF(OR(AND(15&lt;=TODAY()-AL271,AV271="PQRS"),AND(90&lt;=TODAY()-AO271,AV271="Persuasivo")),3,"")))</f>
        <v/>
      </c>
      <c r="AX271" s="96"/>
      <c r="AY271" s="239" t="str">
        <f ca="1">IF(AU271=BA271,AY271,AY271&amp;" → "&amp;TEXT(AZ271,"dd/mm/aaaa")&amp;".- "&amp;AU271)</f>
        <v>0 → 00/01/1900.- Juanita Aristizabal Chavarriaga → 06/04/2026.-  → 15/04/2026.- Jenifer Zapata Castro</v>
      </c>
      <c r="AZ271" s="237">
        <f ca="1">IF(AU271=BA271,AZ271,NOW())</f>
        <v>46132.476798611111</v>
      </c>
      <c r="BA271" s="242" t="str">
        <f t="shared" ca="1" si="56"/>
        <v>Jenifer Zapata Castro</v>
      </c>
      <c r="BB271" s="245" t="str">
        <f ca="1">IF(AT271=BD271,BB271,BB271&amp;" → "&amp;TEXT(BC271,"dd/mm/aaaa")&amp;".- "&amp;AT271)</f>
        <v>0 → 20/02/2026.- Auto de inicio  → 15/04/2026.- Archivado</v>
      </c>
      <c r="BC271" s="247">
        <f t="shared" ca="1" si="57"/>
        <v>46183.384917939817</v>
      </c>
      <c r="BD271" s="246" t="str">
        <f t="shared" ca="1" si="58"/>
        <v>Archivado</v>
      </c>
    </row>
    <row r="272" spans="1:56" s="121" customFormat="1">
      <c r="A272" s="82" t="s">
        <v>15290</v>
      </c>
      <c r="B272" s="99">
        <v>17508</v>
      </c>
      <c r="C272" s="105" t="s">
        <v>231</v>
      </c>
      <c r="D272" s="106"/>
      <c r="E272" s="167"/>
      <c r="F272" s="82"/>
      <c r="G272" s="82"/>
      <c r="H272" s="106"/>
      <c r="I272" s="82"/>
      <c r="J272" s="152"/>
      <c r="K272" s="106"/>
      <c r="L272" s="106"/>
      <c r="M272" s="106"/>
      <c r="N272" s="76" t="str">
        <f t="shared" si="54"/>
        <v xml:space="preserve">         </v>
      </c>
      <c r="O272" s="106"/>
      <c r="P272" s="106"/>
      <c r="Q272" s="106"/>
      <c r="R272" s="106" t="s">
        <v>82</v>
      </c>
      <c r="S272" s="106" t="s">
        <v>80</v>
      </c>
      <c r="T272" s="167">
        <v>34</v>
      </c>
      <c r="U272" s="82" t="s">
        <v>136</v>
      </c>
      <c r="V272" s="82" t="s">
        <v>66</v>
      </c>
      <c r="W272" s="106">
        <v>27</v>
      </c>
      <c r="X272" s="82" t="s">
        <v>170</v>
      </c>
      <c r="Y272" s="152"/>
      <c r="Z272" s="106">
        <v>90</v>
      </c>
      <c r="AA272" s="128"/>
      <c r="AB272" s="128"/>
      <c r="AC272" s="76" t="str">
        <f t="shared" si="55"/>
        <v xml:space="preserve">CL 34DD SUR 27 D  90  </v>
      </c>
      <c r="AD272" s="106"/>
      <c r="AE272" s="106"/>
      <c r="AF272" s="106"/>
      <c r="AG272" s="106"/>
      <c r="AH272" s="82" t="s">
        <v>172</v>
      </c>
      <c r="AI272" s="82" t="s">
        <v>14429</v>
      </c>
      <c r="AJ272" s="112" t="s">
        <v>635</v>
      </c>
      <c r="AK272" s="201">
        <f>VLOOKUP(AJ272,Hoja5!$H$1:$I$46,2,FALSE)</f>
        <v>3</v>
      </c>
      <c r="AL272" s="110">
        <v>46097</v>
      </c>
      <c r="AM272" s="92"/>
      <c r="AN272" s="101">
        <f t="shared" si="46"/>
        <v>-46097</v>
      </c>
      <c r="AO272" s="100"/>
      <c r="AP272" s="82"/>
      <c r="AQ272" s="101"/>
      <c r="AR272" s="227"/>
      <c r="AS272" s="119"/>
      <c r="AT272" s="124" t="s">
        <v>801</v>
      </c>
      <c r="AU272" s="101" t="s">
        <v>14459</v>
      </c>
      <c r="AV272" s="82"/>
      <c r="AW272" s="102" t="str">
        <f ca="1">IF(OR(AND(TODAY()-AL272&lt;10,AV272="PQRS"),AND(TODAY()-AO272&lt;90,AV272="Persuasivo")),1,IF(AND(10&lt;=TODAY()-AL272,TODAY()-AL272&lt;15,AV272="PQRS"),2,IF(OR(AND(15&lt;=TODAY()-AL272,AV272="PQRS"),AND(90&lt;=TODAY()-AO272,AV272="Persuasivo")),3,"")))</f>
        <v/>
      </c>
      <c r="AX272" s="96"/>
      <c r="AY272" s="239" t="str">
        <f ca="1">IF(AU272=BA272,AY272,AY272&amp;" → "&amp;TEXT(AZ272,"dd/mm/aaaa")&amp;".- "&amp;AU272)</f>
        <v>0 → 00/01/1900.- Julian Guzman Agudelo → 24/03/2026.- Sebastian Rodas Lopez</v>
      </c>
      <c r="AZ272" s="237">
        <f ca="1">IF(AU272=BA272,AZ272,NOW())</f>
        <v>46170.485255208332</v>
      </c>
      <c r="BA272" s="242" t="str">
        <f t="shared" ca="1" si="56"/>
        <v>Sebastian Rodas Lopez</v>
      </c>
      <c r="BB272" s="245" t="str">
        <f ca="1">IF(AT272=BD272,BB272,BB272&amp;" → "&amp;TEXT(BC272,"dd/mm/aaaa")&amp;".- "&amp;AT272)</f>
        <v>0 → 20/02/2026.- Visitas patrulleros → 28/05/2026.- Sensibilización</v>
      </c>
      <c r="BC272" s="247">
        <f t="shared" ca="1" si="57"/>
        <v>46183.384917939817</v>
      </c>
      <c r="BD272" s="246" t="str">
        <f t="shared" ca="1" si="58"/>
        <v>Sensibilización</v>
      </c>
    </row>
    <row r="273" spans="1:56" s="18" customFormat="1">
      <c r="A273" s="82" t="s">
        <v>15291</v>
      </c>
      <c r="B273" s="99">
        <v>17965</v>
      </c>
      <c r="C273" s="105" t="s">
        <v>15292</v>
      </c>
      <c r="D273" s="106" t="s">
        <v>63</v>
      </c>
      <c r="E273" s="106">
        <v>46</v>
      </c>
      <c r="F273" s="82" t="s">
        <v>104</v>
      </c>
      <c r="G273" s="82"/>
      <c r="H273" s="106">
        <v>43</v>
      </c>
      <c r="I273" s="82"/>
      <c r="J273" s="82" t="s">
        <v>66</v>
      </c>
      <c r="K273" s="106">
        <v>60</v>
      </c>
      <c r="L273" s="106"/>
      <c r="M273" s="106">
        <v>106</v>
      </c>
      <c r="N273" s="76" t="str">
        <f t="shared" si="54"/>
        <v>KR 46 B  43  SUR 60  106</v>
      </c>
      <c r="O273" s="106">
        <v>10375772846</v>
      </c>
      <c r="P273" s="106">
        <v>3192564145</v>
      </c>
      <c r="Q273" s="106"/>
      <c r="R273" s="106" t="s">
        <v>7184</v>
      </c>
      <c r="S273" s="126" t="s">
        <v>63</v>
      </c>
      <c r="T273" s="128">
        <v>46</v>
      </c>
      <c r="U273" s="127" t="s">
        <v>104</v>
      </c>
      <c r="V273" s="127"/>
      <c r="W273" s="128">
        <v>43</v>
      </c>
      <c r="X273" s="127"/>
      <c r="Y273" s="127" t="s">
        <v>66</v>
      </c>
      <c r="Z273" s="128">
        <v>140</v>
      </c>
      <c r="AA273" s="175"/>
      <c r="AB273" s="128"/>
      <c r="AC273" s="76" t="str">
        <f t="shared" si="55"/>
        <v xml:space="preserve">KR 46B  43  SUR 140  </v>
      </c>
      <c r="AD273" s="106"/>
      <c r="AE273" s="106"/>
      <c r="AF273" s="106"/>
      <c r="AG273" s="106"/>
      <c r="AH273" s="82" t="s">
        <v>3591</v>
      </c>
      <c r="AI273" s="82" t="s">
        <v>14434</v>
      </c>
      <c r="AJ273" s="112" t="s">
        <v>4173</v>
      </c>
      <c r="AK273" s="201">
        <f>VLOOKUP(AJ273,Hoja5!$H$1:$I$46,2,FALSE)</f>
        <v>8</v>
      </c>
      <c r="AL273" s="110">
        <v>46098</v>
      </c>
      <c r="AM273" s="92"/>
      <c r="AN273" s="101">
        <f t="shared" si="46"/>
        <v>-46098</v>
      </c>
      <c r="AO273" s="100"/>
      <c r="AP273" s="101"/>
      <c r="AQ273" s="101" t="s">
        <v>14437</v>
      </c>
      <c r="AR273" s="227"/>
      <c r="AS273" s="119" t="s">
        <v>14437</v>
      </c>
      <c r="AT273" s="124" t="s">
        <v>1735</v>
      </c>
      <c r="AU273" s="101" t="s">
        <v>14437</v>
      </c>
      <c r="AV273" s="82"/>
      <c r="AW273" s="102" t="str">
        <f ca="1">IF(OR(AND(TODAY()-AL273&lt;10,AV273="PQRS"),AND(TODAY()-AO273&lt;90,AV273="Persuasivo")),1,IF(AND(10&lt;=TODAY()-AL273,TODAY()-AL273&lt;15,AV273="PQRS"),2,IF(OR(AND(15&lt;=TODAY()-AL273,AV273="PQRS"),AND(90&lt;=TODAY()-AO273,AV273="Persuasivo")),3,"")))</f>
        <v/>
      </c>
      <c r="AX273" s="96"/>
      <c r="AY273" s="239" t="str">
        <f ca="1">IF(AU273=BA273,AY273,AY273&amp;" → "&amp;TEXT(AZ273,"dd/mm/aaaa")&amp;".- "&amp;AU273)</f>
        <v>0 → 00/01/1900.- Juanita Aristizabal Chavarriaga → 18/03/2026.- Juan  Muñoz Guerra</v>
      </c>
      <c r="AZ273" s="237">
        <f ca="1">IF(AU273=BA273,AZ273,NOW())</f>
        <v>46148.570157175927</v>
      </c>
      <c r="BA273" s="242" t="str">
        <f t="shared" ca="1" si="56"/>
        <v>Juan  Muñoz Guerra</v>
      </c>
      <c r="BB273" s="245" t="str">
        <f ca="1">IF(AT273=BD273,BB273,BB273&amp;" → "&amp;TEXT(BC273,"dd/mm/aaaa")&amp;".- "&amp;AT273)</f>
        <v xml:space="preserve">0 → 20/02/2026.- Auto de inicio </v>
      </c>
      <c r="BC273" s="247">
        <f t="shared" ca="1" si="57"/>
        <v>46183.384917939817</v>
      </c>
      <c r="BD273" s="246" t="str">
        <f t="shared" ca="1" si="58"/>
        <v xml:space="preserve">Auto de inicio </v>
      </c>
    </row>
    <row r="274" spans="1:56" s="121" customFormat="1">
      <c r="A274" s="82" t="s">
        <v>15293</v>
      </c>
      <c r="B274" s="99" t="s">
        <v>15294</v>
      </c>
      <c r="C274" s="105" t="s">
        <v>15295</v>
      </c>
      <c r="D274" s="106" t="s">
        <v>80</v>
      </c>
      <c r="E274" s="106">
        <v>26</v>
      </c>
      <c r="F274" s="82"/>
      <c r="G274" s="82"/>
      <c r="H274" s="106">
        <v>22</v>
      </c>
      <c r="I274" s="82"/>
      <c r="J274" s="82"/>
      <c r="K274" s="106">
        <v>40</v>
      </c>
      <c r="L274" s="106"/>
      <c r="M274" s="106"/>
      <c r="N274" s="76" t="str">
        <f t="shared" si="54"/>
        <v xml:space="preserve">CL 26   22   40  </v>
      </c>
      <c r="O274" s="106"/>
      <c r="P274" s="106">
        <v>3104484180</v>
      </c>
      <c r="Q274" s="106"/>
      <c r="R274" s="106" t="s">
        <v>82</v>
      </c>
      <c r="S274" s="126"/>
      <c r="T274" s="128"/>
      <c r="U274" s="127"/>
      <c r="V274" s="127"/>
      <c r="W274" s="128"/>
      <c r="X274" s="127"/>
      <c r="Y274" s="127"/>
      <c r="Z274" s="128"/>
      <c r="AA274" s="128"/>
      <c r="AB274" s="128"/>
      <c r="AC274" s="76" t="str">
        <f t="shared" si="55"/>
        <v xml:space="preserve">        </v>
      </c>
      <c r="AD274" s="106"/>
      <c r="AE274" s="106"/>
      <c r="AF274" s="106"/>
      <c r="AG274" s="106"/>
      <c r="AH274" s="82" t="s">
        <v>94</v>
      </c>
      <c r="AI274" s="82" t="s">
        <v>14448</v>
      </c>
      <c r="AJ274" s="112" t="s">
        <v>184</v>
      </c>
      <c r="AK274" s="201">
        <f>VLOOKUP(AJ274,Hoja5!$H$1:$I$46,2,FALSE)</f>
        <v>4</v>
      </c>
      <c r="AL274" s="110">
        <v>46099</v>
      </c>
      <c r="AM274" s="92"/>
      <c r="AN274" s="101">
        <f t="shared" si="46"/>
        <v>-46099</v>
      </c>
      <c r="AO274" s="100"/>
      <c r="AP274" s="101"/>
      <c r="AQ274" s="101"/>
      <c r="AR274" s="227"/>
      <c r="AS274" s="119" t="s">
        <v>14437</v>
      </c>
      <c r="AT274" s="124" t="s">
        <v>14478</v>
      </c>
      <c r="AU274" s="101" t="s">
        <v>14437</v>
      </c>
      <c r="AV274" s="82"/>
      <c r="AW274" s="102" t="str">
        <f ca="1">IF(OR(AND(TODAY()-AL274&lt;10,AV274="PQRS"),AND(TODAY()-AO274&lt;90,AV274="Persuasivo")),1,IF(AND(10&lt;=TODAY()-AL274,TODAY()-AL274&lt;15,AV274="PQRS"),2,IF(OR(AND(15&lt;=TODAY()-AL274,AV274="PQRS"),AND(90&lt;=TODAY()-AO274,AV274="Persuasivo")),3,"")))</f>
        <v/>
      </c>
      <c r="AX274" s="96"/>
      <c r="AY274" s="239" t="str">
        <f ca="1">IF(AU274=BA274,AY274,AY274&amp;" → "&amp;TEXT(AZ274,"dd/mm/aaaa")&amp;".- "&amp;AU274)</f>
        <v>0 → 00/01/1900.- Juanita Aristizabal Chavarriaga → 06/04/2026.- Juan  Muñoz Guerra</v>
      </c>
      <c r="AZ274" s="237">
        <f ca="1">IF(AU274=BA274,AZ274,NOW())</f>
        <v>46118.647606712962</v>
      </c>
      <c r="BA274" s="242" t="str">
        <f t="shared" ca="1" si="56"/>
        <v>Juan  Muñoz Guerra</v>
      </c>
      <c r="BB274" s="245" t="str">
        <f ca="1">IF(AT274=BD274,BB274,BB274&amp;" → "&amp;TEXT(BC274,"dd/mm/aaaa")&amp;".- "&amp;AT274)</f>
        <v>0 → 20/02/2026.- Orden de policía</v>
      </c>
      <c r="BC274" s="247">
        <f t="shared" ca="1" si="57"/>
        <v>46183.384917939817</v>
      </c>
      <c r="BD274" s="246" t="str">
        <f t="shared" ca="1" si="58"/>
        <v>Orden de policía</v>
      </c>
    </row>
    <row r="275" spans="1:56" s="121" customFormat="1" ht="18" customHeight="1">
      <c r="A275" s="82" t="s">
        <v>15296</v>
      </c>
      <c r="B275" s="99">
        <v>14357</v>
      </c>
      <c r="C275" s="105" t="s">
        <v>273</v>
      </c>
      <c r="D275" s="106"/>
      <c r="E275" s="106"/>
      <c r="F275" s="82"/>
      <c r="G275" s="82"/>
      <c r="H275" s="106"/>
      <c r="I275" s="82"/>
      <c r="J275" s="82"/>
      <c r="K275" s="106"/>
      <c r="L275" s="106"/>
      <c r="M275" s="106"/>
      <c r="N275" s="76" t="str">
        <f t="shared" si="54"/>
        <v xml:space="preserve">         </v>
      </c>
      <c r="O275" s="106"/>
      <c r="P275" s="106"/>
      <c r="Q275" s="106"/>
      <c r="R275" s="106" t="s">
        <v>82</v>
      </c>
      <c r="S275" s="126"/>
      <c r="T275" s="128"/>
      <c r="U275" s="127"/>
      <c r="V275" s="127"/>
      <c r="W275" s="128"/>
      <c r="X275" s="127"/>
      <c r="Y275" s="127"/>
      <c r="Z275" s="128"/>
      <c r="AA275" s="128"/>
      <c r="AB275" s="128"/>
      <c r="AC275" s="76" t="str">
        <f t="shared" si="55"/>
        <v xml:space="preserve">        </v>
      </c>
      <c r="AD275" s="106"/>
      <c r="AE275" s="106"/>
      <c r="AF275" s="106"/>
      <c r="AG275" s="106"/>
      <c r="AH275" s="82" t="s">
        <v>101</v>
      </c>
      <c r="AI275" s="82" t="s">
        <v>14460</v>
      </c>
      <c r="AJ275" s="112" t="s">
        <v>67</v>
      </c>
      <c r="AK275" s="201">
        <f>VLOOKUP(AJ275,Hoja5!$H$1:$I$46,2,FALSE)</f>
        <v>7</v>
      </c>
      <c r="AL275" s="110">
        <v>46084</v>
      </c>
      <c r="AM275" s="92">
        <v>46080</v>
      </c>
      <c r="AN275" s="101">
        <f t="shared" si="46"/>
        <v>-4</v>
      </c>
      <c r="AO275" s="100">
        <v>46088</v>
      </c>
      <c r="AP275" s="101" t="s">
        <v>15</v>
      </c>
      <c r="AQ275" s="101" t="s">
        <v>14463</v>
      </c>
      <c r="AR275" s="227"/>
      <c r="AS275" s="119"/>
      <c r="AT275" s="124" t="s">
        <v>14496</v>
      </c>
      <c r="AU275" s="276" t="s">
        <v>14482</v>
      </c>
      <c r="AV275" s="82"/>
      <c r="AW275" s="102" t="str">
        <f ca="1">IF(OR(AND(TODAY()-AL275&lt;10,AV275="PQRS"),AND(TODAY()-AO275&lt;90,AV275="Persuasivo")),1,IF(AND(10&lt;=TODAY()-AL275,TODAY()-AL275&lt;15,AV275="PQRS"),2,IF(OR(AND(15&lt;=TODAY()-AL275,AV275="PQRS"),AND(90&lt;=TODAY()-AO275,AV275="Persuasivo")),3,"")))</f>
        <v/>
      </c>
      <c r="AX275" s="96"/>
      <c r="AY275" s="239" t="str">
        <f ca="1">IF(AU275=BA275,AY275,AY275&amp;" → "&amp;TEXT(AZ275,"dd/mm/aaaa")&amp;".- "&amp;AU275)</f>
        <v>0 → 00/01/1900.- Juan Carlos Sánchez Vargas → 19/03/2026.- Jenifer Zapata Castro</v>
      </c>
      <c r="AZ275" s="237">
        <f ca="1">IF(AU275=BA275,AZ275,NOW())</f>
        <v>46132.476798611111</v>
      </c>
      <c r="BA275" s="242" t="str">
        <f t="shared" ca="1" si="56"/>
        <v>Jenifer Zapata Castro</v>
      </c>
      <c r="BB275" s="245" t="str">
        <f ca="1">IF(AT275=BD275,BB275,BB275&amp;" → "&amp;TEXT(BC275,"dd/mm/aaaa")&amp;".- "&amp;AT275)</f>
        <v>0 → 20/02/2026.- Auto de archivo → 24/03/2026.- Archivado</v>
      </c>
      <c r="BC275" s="247">
        <f t="shared" ca="1" si="57"/>
        <v>46183.384917939817</v>
      </c>
      <c r="BD275" s="246" t="str">
        <f t="shared" ca="1" si="58"/>
        <v>Archivado</v>
      </c>
    </row>
    <row r="276" spans="1:56" s="121" customFormat="1">
      <c r="A276" s="82" t="s">
        <v>15297</v>
      </c>
      <c r="B276" s="99">
        <v>15285</v>
      </c>
      <c r="C276" s="105" t="s">
        <v>60</v>
      </c>
      <c r="D276" s="106"/>
      <c r="E276" s="106"/>
      <c r="F276" s="82"/>
      <c r="G276" s="82"/>
      <c r="H276" s="106"/>
      <c r="I276" s="82"/>
      <c r="J276" s="82"/>
      <c r="K276" s="106"/>
      <c r="L276" s="106"/>
      <c r="M276" s="106"/>
      <c r="N276" s="76" t="str">
        <f t="shared" si="54"/>
        <v xml:space="preserve">         </v>
      </c>
      <c r="O276" s="106"/>
      <c r="P276" s="82"/>
      <c r="Q276" s="82"/>
      <c r="R276" s="106" t="s">
        <v>2453</v>
      </c>
      <c r="S276" s="126" t="s">
        <v>80</v>
      </c>
      <c r="T276" s="128">
        <v>37</v>
      </c>
      <c r="U276" s="127" t="s">
        <v>170</v>
      </c>
      <c r="V276" s="127" t="s">
        <v>66</v>
      </c>
      <c r="W276" s="128">
        <v>13</v>
      </c>
      <c r="X276" s="127"/>
      <c r="Y276" s="127"/>
      <c r="Z276" s="128">
        <v>13</v>
      </c>
      <c r="AA276" s="128"/>
      <c r="AB276" s="128"/>
      <c r="AC276" s="76" t="str">
        <f t="shared" si="55"/>
        <v xml:space="preserve">CL 37D SUR 13   13  </v>
      </c>
      <c r="AD276" s="106"/>
      <c r="AE276" s="106"/>
      <c r="AF276" s="106"/>
      <c r="AG276" s="106"/>
      <c r="AH276" s="82" t="s">
        <v>3686</v>
      </c>
      <c r="AI276" s="82" t="s">
        <v>14451</v>
      </c>
      <c r="AJ276" s="112" t="s">
        <v>262</v>
      </c>
      <c r="AK276" s="201">
        <f>VLOOKUP(AJ276,Hoja5!$H$1:$I$46,2,FALSE)</f>
        <v>3</v>
      </c>
      <c r="AL276" s="110">
        <v>46087</v>
      </c>
      <c r="AM276" s="92">
        <v>46085</v>
      </c>
      <c r="AN276" s="101">
        <f t="shared" si="46"/>
        <v>-2</v>
      </c>
      <c r="AO276" s="100">
        <v>46089</v>
      </c>
      <c r="AP276" s="101" t="s">
        <v>15</v>
      </c>
      <c r="AQ276" s="101" t="s">
        <v>14463</v>
      </c>
      <c r="AR276" s="227"/>
      <c r="AS276" s="119"/>
      <c r="AT276" s="124" t="s">
        <v>14496</v>
      </c>
      <c r="AU276" s="276" t="s">
        <v>14482</v>
      </c>
      <c r="AV276" s="82"/>
      <c r="AW276" s="102" t="str">
        <f ca="1">IF(OR(AND(TODAY()-AL276&lt;10,AV276="PQRS"),AND(TODAY()-AO276&lt;90,AV276="Persuasivo")),1,IF(AND(10&lt;=TODAY()-AL276,TODAY()-AL276&lt;15,AV276="PQRS"),2,IF(OR(AND(15&lt;=TODAY()-AL276,AV276="PQRS"),AND(90&lt;=TODAY()-AO276,AV276="Persuasivo")),3,"")))</f>
        <v/>
      </c>
      <c r="AX276" s="96"/>
      <c r="AY276" s="239" t="str">
        <f ca="1">IF(AU276=BA276,AY276,AY276&amp;" → "&amp;TEXT(AZ276,"dd/mm/aaaa")&amp;".- "&amp;AU276)</f>
        <v>0 → 00/01/1900.- Juan Carlos Sánchez Vargas → 19/03/2026.- Jenifer Zapata Castro</v>
      </c>
      <c r="AZ276" s="237">
        <f ca="1">IF(AU276=BA276,AZ276,NOW())</f>
        <v>46132.476798611111</v>
      </c>
      <c r="BA276" s="242" t="str">
        <f t="shared" ca="1" si="56"/>
        <v>Jenifer Zapata Castro</v>
      </c>
      <c r="BB276" s="245" t="str">
        <f ca="1">IF(AT276=BD276,BB276,BB276&amp;" → "&amp;TEXT(BC276,"dd/mm/aaaa")&amp;".- "&amp;AT276)</f>
        <v>0 → 20/02/2026.- Auto de archivo → 24/03/2026.- Archivado</v>
      </c>
      <c r="BC276" s="247">
        <f t="shared" ca="1" si="57"/>
        <v>46183.384917939817</v>
      </c>
      <c r="BD276" s="246" t="str">
        <f t="shared" ca="1" si="58"/>
        <v>Archivado</v>
      </c>
    </row>
    <row r="277" spans="1:56" s="121" customFormat="1">
      <c r="A277" s="82" t="s">
        <v>15298</v>
      </c>
      <c r="B277" s="99">
        <v>18381</v>
      </c>
      <c r="C277" s="105" t="s">
        <v>15299</v>
      </c>
      <c r="D277" s="106" t="s">
        <v>63</v>
      </c>
      <c r="E277" s="106">
        <v>25</v>
      </c>
      <c r="F277" s="82" t="s">
        <v>83</v>
      </c>
      <c r="G277" s="82"/>
      <c r="H277" s="106">
        <v>38</v>
      </c>
      <c r="I277" s="82" t="s">
        <v>170</v>
      </c>
      <c r="J277" s="82"/>
      <c r="K277" s="106">
        <v>111</v>
      </c>
      <c r="L277" s="106"/>
      <c r="M277" s="106"/>
      <c r="N277" s="76" t="str">
        <f t="shared" si="54"/>
        <v xml:space="preserve">KR 25 A  38 D  111  </v>
      </c>
      <c r="O277" s="106"/>
      <c r="P277" s="106"/>
      <c r="Q277" s="106"/>
      <c r="R277" s="106" t="s">
        <v>82</v>
      </c>
      <c r="S277" s="126"/>
      <c r="T277" s="128"/>
      <c r="U277" s="127"/>
      <c r="V277" s="127"/>
      <c r="W277" s="128"/>
      <c r="X277" s="127"/>
      <c r="Y277" s="127"/>
      <c r="Z277" s="128"/>
      <c r="AA277" s="128"/>
      <c r="AB277" s="128"/>
      <c r="AC277" s="76" t="str">
        <f t="shared" si="55"/>
        <v xml:space="preserve">        </v>
      </c>
      <c r="AD277" s="106"/>
      <c r="AE277" s="106"/>
      <c r="AF277" s="106"/>
      <c r="AG277" s="106"/>
      <c r="AH277" s="82" t="s">
        <v>94</v>
      </c>
      <c r="AI277" s="82" t="s">
        <v>14444</v>
      </c>
      <c r="AJ277" s="112" t="s">
        <v>454</v>
      </c>
      <c r="AK277" s="201">
        <f>VLOOKUP(AJ277,Hoja5!$H$1:$I$46,2,FALSE)</f>
        <v>6</v>
      </c>
      <c r="AL277" s="110">
        <v>46099</v>
      </c>
      <c r="AM277" s="92">
        <v>46099</v>
      </c>
      <c r="AN277" s="101">
        <f t="shared" si="46"/>
        <v>0</v>
      </c>
      <c r="AO277" s="100">
        <v>46119</v>
      </c>
      <c r="AP277" s="101" t="s">
        <v>15</v>
      </c>
      <c r="AQ277" s="101" t="s">
        <v>14463</v>
      </c>
      <c r="AR277" s="227"/>
      <c r="AS277" s="119"/>
      <c r="AT277" s="124" t="s">
        <v>14496</v>
      </c>
      <c r="AU277" s="101" t="s">
        <v>14482</v>
      </c>
      <c r="AV277" s="82"/>
      <c r="AW277" s="102" t="str">
        <f ca="1">IF(OR(AND(TODAY()-AL277&lt;10,AV277="PQRS"),AND(TODAY()-AO277&lt;90,AV277="Persuasivo")),1,IF(AND(10&lt;=TODAY()-AL277,TODAY()-AL277&lt;15,AV277="PQRS"),2,IF(OR(AND(15&lt;=TODAY()-AL277,AV277="PQRS"),AND(90&lt;=TODAY()-AO277,AV277="Persuasivo")),3,"")))</f>
        <v/>
      </c>
      <c r="AX277" s="96"/>
      <c r="AY277" s="239" t="str">
        <f ca="1">IF(AU277=BA277,AY277,AY277&amp;" → "&amp;TEXT(AZ277,"dd/mm/aaaa")&amp;".- "&amp;AU277)</f>
        <v>0 → 00/01/1900.- Julian Guzman Agudelo → 24/03/2026.- Jenifer Zapata Castro</v>
      </c>
      <c r="AZ277" s="237">
        <f ca="1">IF(AU277=BA277,AZ277,NOW())</f>
        <v>46132.60822534722</v>
      </c>
      <c r="BA277" s="242" t="str">
        <f t="shared" ca="1" si="56"/>
        <v>Jenifer Zapata Castro</v>
      </c>
      <c r="BB277" s="245" t="str">
        <f ca="1">IF(AT277=BD277,BB277,BB277&amp;" → "&amp;TEXT(BC277,"dd/mm/aaaa")&amp;".- "&amp;AT277)</f>
        <v>0 → 20/02/2026.- Visitas patrulleros → 20/04/2026.- Archivado</v>
      </c>
      <c r="BC277" s="247">
        <f t="shared" ca="1" si="57"/>
        <v>46183.384917939817</v>
      </c>
      <c r="BD277" s="246" t="str">
        <f t="shared" ca="1" si="58"/>
        <v>Archivado</v>
      </c>
    </row>
    <row r="278" spans="1:56">
      <c r="A278" s="82" t="s">
        <v>15300</v>
      </c>
      <c r="B278" s="99">
        <v>18546</v>
      </c>
      <c r="C278" s="127" t="s">
        <v>231</v>
      </c>
      <c r="D278" s="106"/>
      <c r="E278" s="106"/>
      <c r="F278" s="82"/>
      <c r="G278" s="82"/>
      <c r="H278" s="106"/>
      <c r="I278" s="82"/>
      <c r="J278" s="82"/>
      <c r="K278" s="106"/>
      <c r="L278" s="106"/>
      <c r="M278" s="106"/>
      <c r="N278" s="76" t="str">
        <f t="shared" si="54"/>
        <v xml:space="preserve">         </v>
      </c>
      <c r="O278" s="106"/>
      <c r="P278" s="106"/>
      <c r="Q278" s="106"/>
      <c r="R278" s="106" t="s">
        <v>15301</v>
      </c>
      <c r="S278" s="126" t="s">
        <v>80</v>
      </c>
      <c r="T278" s="128">
        <v>52</v>
      </c>
      <c r="U278" s="127" t="s">
        <v>104</v>
      </c>
      <c r="V278" s="127" t="s">
        <v>66</v>
      </c>
      <c r="W278" s="128">
        <v>39</v>
      </c>
      <c r="X278" s="127" t="s">
        <v>315</v>
      </c>
      <c r="Y278" s="127"/>
      <c r="Z278" s="128">
        <v>37</v>
      </c>
      <c r="AA278" s="128"/>
      <c r="AB278" s="128"/>
      <c r="AC278" s="76" t="str">
        <f t="shared" si="55"/>
        <v xml:space="preserve">CL 52B SUR 39 E  37  </v>
      </c>
      <c r="AD278" s="106"/>
      <c r="AE278" s="106"/>
      <c r="AF278" s="106"/>
      <c r="AG278" s="106"/>
      <c r="AH278" s="82" t="s">
        <v>101</v>
      </c>
      <c r="AI278" s="82" t="s">
        <v>14460</v>
      </c>
      <c r="AJ278" s="112" t="s">
        <v>225</v>
      </c>
      <c r="AK278" s="201">
        <f>VLOOKUP(AJ278,Hoja5!$H$1:$I$46,2,FALSE)</f>
        <v>7</v>
      </c>
      <c r="AL278" s="110">
        <v>46100</v>
      </c>
      <c r="AM278" s="92">
        <v>46107</v>
      </c>
      <c r="AN278" s="101">
        <f t="shared" si="46"/>
        <v>7</v>
      </c>
      <c r="AO278" s="100">
        <v>46107</v>
      </c>
      <c r="AP278" s="101" t="s">
        <v>15</v>
      </c>
      <c r="AQ278" s="101" t="s">
        <v>14463</v>
      </c>
      <c r="AR278" s="227"/>
      <c r="AS278" s="119"/>
      <c r="AT278" s="124" t="s">
        <v>14496</v>
      </c>
      <c r="AU278" s="101" t="s">
        <v>14482</v>
      </c>
      <c r="AV278" s="82"/>
      <c r="AW278" s="102" t="str">
        <f ca="1">IF(OR(AND(TODAY()-AL278&lt;10,AV278="PQRS"),AND(TODAY()-AO278&lt;90,AV278="Persuasivo")),1,IF(AND(10&lt;=TODAY()-AL278,TODAY()-AL278&lt;15,AV278="PQRS"),2,IF(OR(AND(15&lt;=TODAY()-AL278,AV278="PQRS"),AND(90&lt;=TODAY()-AO278,AV278="Persuasivo")),3,"")))</f>
        <v/>
      </c>
      <c r="AX278" s="96"/>
      <c r="AY278" s="239" t="str">
        <f ca="1">IF(AU278=BA278,AY278,AY278&amp;" → "&amp;TEXT(AZ278,"dd/mm/aaaa")&amp;".- "&amp;AU278)</f>
        <v>0 → 00/01/1900.- Julian Guzman Agudelo → 24/03/2026.- Olver Puerta Garcia → 26/03/2026.- Juan Carlos Sánchez Vargas → 06/04/2026.- Jenifer Zapata Castro</v>
      </c>
      <c r="AZ278" s="237">
        <f ca="1">IF(AU278=BA278,AZ278,NOW())</f>
        <v>46132.538294444443</v>
      </c>
      <c r="BA278" s="242" t="str">
        <f t="shared" ca="1" si="56"/>
        <v>Jenifer Zapata Castro</v>
      </c>
      <c r="BB278" s="245" t="str">
        <f ca="1">IF(AT278=BD278,BB278,BB278&amp;" → "&amp;TEXT(BC278,"dd/mm/aaaa")&amp;".- "&amp;AT278)</f>
        <v>0 → 20/02/2026.- Visitas patrulleros → 06/04/2026.- Auto de archivo → 20/04/2026.- Archivado</v>
      </c>
      <c r="BC278" s="247">
        <f t="shared" ca="1" si="57"/>
        <v>46183.384917939817</v>
      </c>
      <c r="BD278" s="246" t="str">
        <f t="shared" ca="1" si="58"/>
        <v>Archivado</v>
      </c>
    </row>
    <row r="279" spans="1:56">
      <c r="A279" s="82" t="s">
        <v>15302</v>
      </c>
      <c r="B279" s="99">
        <v>18578</v>
      </c>
      <c r="C279" s="124" t="s">
        <v>15303</v>
      </c>
      <c r="D279" s="106" t="s">
        <v>146</v>
      </c>
      <c r="E279" s="106">
        <v>34</v>
      </c>
      <c r="F279" s="82" t="s">
        <v>136</v>
      </c>
      <c r="G279" s="82" t="s">
        <v>66</v>
      </c>
      <c r="H279" s="106">
        <v>30</v>
      </c>
      <c r="I279" s="82"/>
      <c r="J279" s="82"/>
      <c r="K279" s="106">
        <v>27</v>
      </c>
      <c r="L279" s="106"/>
      <c r="M279" s="106"/>
      <c r="N279" s="76" t="str">
        <f t="shared" si="54"/>
        <v xml:space="preserve">TR 34 DD SUR 30   27  </v>
      </c>
      <c r="O279" s="106">
        <v>1072646657</v>
      </c>
      <c r="P279" s="106">
        <v>3115219572</v>
      </c>
      <c r="Q279" s="106"/>
      <c r="R279" s="106" t="s">
        <v>15304</v>
      </c>
      <c r="S279" s="272" t="s">
        <v>146</v>
      </c>
      <c r="T279" s="272">
        <v>34</v>
      </c>
      <c r="U279" s="273" t="s">
        <v>136</v>
      </c>
      <c r="V279" s="273" t="s">
        <v>66</v>
      </c>
      <c r="W279" s="272">
        <v>30</v>
      </c>
      <c r="X279" s="273"/>
      <c r="Y279" s="273"/>
      <c r="Z279" s="272">
        <v>27</v>
      </c>
      <c r="AA279" s="272"/>
      <c r="AB279" s="272"/>
      <c r="AC279" s="76" t="str">
        <f>CONCATENATE(S279," ",T279," ",U279," ",V279," ",W279," ",X279, " ",Y279, " ",Z279," ",AA279," ",AB279)</f>
        <v xml:space="preserve">TR 34 DD SUR 30   27  </v>
      </c>
      <c r="AD279" s="106"/>
      <c r="AE279" s="106">
        <v>3222245104</v>
      </c>
      <c r="AF279" s="106"/>
      <c r="AG279" s="106"/>
      <c r="AH279" s="82" t="s">
        <v>3591</v>
      </c>
      <c r="AI279" s="82" t="s">
        <v>14434</v>
      </c>
      <c r="AJ279" s="112" t="s">
        <v>262</v>
      </c>
      <c r="AK279" s="201">
        <f>VLOOKUP(AJ279,Hoja5!$H$1:$I$46,2,FALSE)</f>
        <v>3</v>
      </c>
      <c r="AL279" s="110">
        <v>46100</v>
      </c>
      <c r="AM279" s="92"/>
      <c r="AN279" s="101">
        <f t="shared" si="46"/>
        <v>-46100</v>
      </c>
      <c r="AO279" s="100"/>
      <c r="AP279" s="101"/>
      <c r="AQ279" s="101" t="s">
        <v>14437</v>
      </c>
      <c r="AR279" s="227"/>
      <c r="AS279" s="119" t="s">
        <v>14437</v>
      </c>
      <c r="AT279" s="124" t="s">
        <v>1735</v>
      </c>
      <c r="AU279" s="101" t="s">
        <v>14437</v>
      </c>
      <c r="AV279" s="82"/>
      <c r="AW279" s="102" t="str">
        <f ca="1">IF(OR(AND(TODAY()-AL279&lt;10,AV279="PQRS"),AND(TODAY()-AO279&lt;90,AV279="Persuasivo")),1,IF(AND(10&lt;=TODAY()-AL279,TODAY()-AL279&lt;15,AV279="PQRS"),2,IF(OR(AND(15&lt;=TODAY()-AL279,AV279="PQRS"),AND(90&lt;=TODAY()-AO279,AV279="Persuasivo")),3,"")))</f>
        <v/>
      </c>
      <c r="AX279" s="96"/>
      <c r="AY279" s="239" t="str">
        <f ca="1">IF(AU279=BA279,AY279,AY279&amp;" → "&amp;TEXT(AZ279,"dd/mm/aaaa")&amp;".- "&amp;AU279)</f>
        <v>0 → 00/01/1900.- Juanita Aristizabal Chavarriaga → 06/04/2026.- Juan  Muñoz Guerra</v>
      </c>
      <c r="AZ279" s="237">
        <f ca="1">IF(AU279=BA279,AZ279,NOW())</f>
        <v>46148.570157175927</v>
      </c>
      <c r="BA279" s="242" t="str">
        <f t="shared" ca="1" si="56"/>
        <v>Juan  Muñoz Guerra</v>
      </c>
      <c r="BB279" s="245" t="str">
        <f ca="1">IF(AT279=BD279,BB279,BB279&amp;" → "&amp;TEXT(BC279,"dd/mm/aaaa")&amp;".- "&amp;AT279)</f>
        <v xml:space="preserve">0 → 20/02/2026.- Auto de inicio </v>
      </c>
      <c r="BC279" s="247">
        <f t="shared" ca="1" si="57"/>
        <v>46183.384917939817</v>
      </c>
      <c r="BD279" s="246" t="str">
        <f t="shared" ca="1" si="58"/>
        <v xml:space="preserve">Auto de inicio </v>
      </c>
    </row>
    <row r="280" spans="1:56">
      <c r="A280" s="82" t="s">
        <v>15305</v>
      </c>
      <c r="B280" s="99" t="s">
        <v>15306</v>
      </c>
      <c r="C280" s="124" t="s">
        <v>15307</v>
      </c>
      <c r="D280" s="106" t="s">
        <v>63</v>
      </c>
      <c r="E280" s="106">
        <v>42</v>
      </c>
      <c r="F280" s="82" t="s">
        <v>83</v>
      </c>
      <c r="G280" s="82"/>
      <c r="H280" s="106">
        <v>26</v>
      </c>
      <c r="I280" s="82" t="s">
        <v>83</v>
      </c>
      <c r="J280" s="82" t="s">
        <v>66</v>
      </c>
      <c r="K280" s="106"/>
      <c r="L280" s="106"/>
      <c r="M280" s="106"/>
      <c r="N280" s="76" t="str">
        <f t="shared" si="54"/>
        <v xml:space="preserve">KR 42 A  26 A SUR   </v>
      </c>
      <c r="O280" s="106">
        <v>43258903</v>
      </c>
      <c r="P280" s="106">
        <v>3184248098</v>
      </c>
      <c r="Q280" s="106"/>
      <c r="R280" s="106" t="s">
        <v>82</v>
      </c>
      <c r="S280" s="106" t="s">
        <v>63</v>
      </c>
      <c r="T280" s="106">
        <v>42</v>
      </c>
      <c r="U280" s="82" t="s">
        <v>83</v>
      </c>
      <c r="V280" s="82"/>
      <c r="W280" s="106">
        <v>26</v>
      </c>
      <c r="X280" s="82" t="s">
        <v>83</v>
      </c>
      <c r="Y280" s="82" t="s">
        <v>66</v>
      </c>
      <c r="Z280" s="106"/>
      <c r="AA280" s="128"/>
      <c r="AB280" s="128"/>
      <c r="AC280" s="76" t="str">
        <f t="shared" si="55"/>
        <v xml:space="preserve">KR 42A  26 A SUR   </v>
      </c>
      <c r="AD280" s="106"/>
      <c r="AE280" s="106"/>
      <c r="AF280" s="106"/>
      <c r="AG280" s="106"/>
      <c r="AH280" s="82" t="s">
        <v>101</v>
      </c>
      <c r="AI280" s="82" t="s">
        <v>14460</v>
      </c>
      <c r="AJ280" s="112" t="s">
        <v>153</v>
      </c>
      <c r="AK280" s="201">
        <f>VLOOKUP(AJ280,Hoja5!$H$1:$I$46,2,FALSE)</f>
        <v>3</v>
      </c>
      <c r="AL280" s="110">
        <v>46093</v>
      </c>
      <c r="AM280" s="92">
        <v>46107</v>
      </c>
      <c r="AN280" s="101">
        <f t="shared" si="46"/>
        <v>14</v>
      </c>
      <c r="AO280" s="100">
        <v>46107</v>
      </c>
      <c r="AP280" s="101" t="s">
        <v>202</v>
      </c>
      <c r="AQ280" s="101" t="s">
        <v>14450</v>
      </c>
      <c r="AR280" s="227"/>
      <c r="AS280" s="119"/>
      <c r="AT280" s="124" t="s">
        <v>195</v>
      </c>
      <c r="AU280" s="101" t="s">
        <v>14450</v>
      </c>
      <c r="AV280" s="82"/>
      <c r="AW280" s="102" t="str">
        <f ca="1">IF(OR(AND(TODAY()-AL280&lt;10,AV280="PQRS"),AND(TODAY()-AO280&lt;90,AV280="Persuasivo")),1,IF(AND(10&lt;=TODAY()-AL280,TODAY()-AL280&lt;15,AV280="PQRS"),2,IF(OR(AND(15&lt;=TODAY()-AL280,AV280="PQRS"),AND(90&lt;=TODAY()-AO280,AV280="Persuasivo")),3,"")))</f>
        <v/>
      </c>
      <c r="AX280" s="96"/>
      <c r="AY280" s="239" t="str">
        <f ca="1">IF(AU280=BA280,AY280,AY280&amp;" → "&amp;TEXT(AZ280,"dd/mm/aaaa")&amp;".- "&amp;AU280)</f>
        <v>0 → 00/01/1900.- Julian Guzman Agudelo → 24/03/2026.-  → 26/03/2026.- Olver Puerta Garcia</v>
      </c>
      <c r="AZ280" s="237">
        <f ca="1">IF(AU280=BA280,AZ280,NOW())</f>
        <v>46107.415340509258</v>
      </c>
      <c r="BA280" s="242" t="str">
        <f t="shared" ca="1" si="56"/>
        <v>Olver Puerta Garcia</v>
      </c>
      <c r="BB280" s="245" t="str">
        <f ca="1">IF(AT280=BD280,BB280,BB280&amp;" → "&amp;TEXT(BC280,"dd/mm/aaaa")&amp;".- "&amp;AT280)</f>
        <v>0 → 20/02/2026.- Visitas patrulleros → 26/03/2026.- Verificación</v>
      </c>
      <c r="BC280" s="247">
        <f t="shared" ca="1" si="57"/>
        <v>46183.384917939817</v>
      </c>
      <c r="BD280" s="246" t="str">
        <f t="shared" ca="1" si="58"/>
        <v>Verificación</v>
      </c>
    </row>
    <row r="281" spans="1:56">
      <c r="A281" s="82" t="s">
        <v>15308</v>
      </c>
      <c r="B281" s="99">
        <v>3345</v>
      </c>
      <c r="C281" s="124" t="s">
        <v>3050</v>
      </c>
      <c r="D281" s="106"/>
      <c r="E281" s="106"/>
      <c r="F281" s="82"/>
      <c r="G281" s="82"/>
      <c r="H281" s="106"/>
      <c r="I281" s="82"/>
      <c r="J281" s="82"/>
      <c r="K281" s="106"/>
      <c r="L281" s="106"/>
      <c r="M281" s="106"/>
      <c r="N281" s="76" t="str">
        <f t="shared" si="54"/>
        <v xml:space="preserve">         </v>
      </c>
      <c r="O281" s="106"/>
      <c r="P281" s="106"/>
      <c r="Q281" s="106"/>
      <c r="R281" s="106" t="s">
        <v>2453</v>
      </c>
      <c r="S281" s="106" t="s">
        <v>80</v>
      </c>
      <c r="T281" s="106">
        <v>41</v>
      </c>
      <c r="U281" s="82"/>
      <c r="V281" s="82" t="s">
        <v>66</v>
      </c>
      <c r="W281" s="106">
        <v>25</v>
      </c>
      <c r="X281" s="82" t="s">
        <v>83</v>
      </c>
      <c r="Y281" s="127"/>
      <c r="Z281" s="128"/>
      <c r="AA281" s="128"/>
      <c r="AB281" s="128"/>
      <c r="AC281" s="76" t="str">
        <f t="shared" si="55"/>
        <v xml:space="preserve">CL 41 SUR 25 A    </v>
      </c>
      <c r="AD281" s="106"/>
      <c r="AE281" s="106"/>
      <c r="AF281" s="106"/>
      <c r="AG281" s="106"/>
      <c r="AH281" s="82" t="s">
        <v>3686</v>
      </c>
      <c r="AI281" s="82" t="s">
        <v>14451</v>
      </c>
      <c r="AJ281" s="112" t="s">
        <v>3675</v>
      </c>
      <c r="AK281" s="201">
        <f>VLOOKUP(AJ281,Hoja5!$H$1:$I$46,2,FALSE)</f>
        <v>6</v>
      </c>
      <c r="AL281" s="110">
        <v>46085</v>
      </c>
      <c r="AM281" s="92"/>
      <c r="AN281" s="101">
        <f t="shared" si="46"/>
        <v>-46085</v>
      </c>
      <c r="AO281" s="100"/>
      <c r="AP281" s="101" t="s">
        <v>195</v>
      </c>
      <c r="AQ281" s="101" t="s">
        <v>14456</v>
      </c>
      <c r="AR281" s="227"/>
      <c r="AS281" s="119"/>
      <c r="AT281" s="124" t="s">
        <v>750</v>
      </c>
      <c r="AU281" s="101" t="s">
        <v>14480</v>
      </c>
      <c r="AV281" s="82"/>
      <c r="AW281" s="102" t="str">
        <f ca="1">IF(OR(AND(TODAY()-AL281&lt;10,AV281="PQRS"),AND(TODAY()-AO281&lt;90,AV281="Persuasivo")),1,IF(AND(10&lt;=TODAY()-AL281,TODAY()-AL281&lt;15,AV281="PQRS"),2,IF(OR(AND(15&lt;=TODAY()-AL281,AV281="PQRS"),AND(90&lt;=TODAY()-AO281,AV281="Persuasivo")),3,"")))</f>
        <v/>
      </c>
      <c r="AX281" s="96"/>
      <c r="AY281" s="239" t="str">
        <f ca="1">IF(AU281=BA281,AY281,AY281&amp;" → "&amp;TEXT(AZ281,"dd/mm/aaaa")&amp;".- "&amp;AU281)</f>
        <v>0 → 00/01/1900.- Julian Guzman Agudelo → 24/03/2026.- Juan Fernando Florez Lema</v>
      </c>
      <c r="AZ281" s="237">
        <f ca="1">IF(AU281=BA281,AZ281,NOW())</f>
        <v>46156.596315162038</v>
      </c>
      <c r="BA281" s="242" t="str">
        <f t="shared" ca="1" si="56"/>
        <v>Juan Fernando Florez Lema</v>
      </c>
      <c r="BB281" s="245" t="str">
        <f ca="1">IF(AT281=BD281,BB281,BB281&amp;" → "&amp;TEXT(BC281,"dd/mm/aaaa")&amp;".- "&amp;AT281)</f>
        <v>0 → 20/02/2026.- Visitas patrulleros → 14/05/2026.- Pendiente de trámite</v>
      </c>
      <c r="BC281" s="247">
        <f t="shared" ca="1" si="57"/>
        <v>46183.384917939817</v>
      </c>
      <c r="BD281" s="246" t="str">
        <f t="shared" ca="1" si="58"/>
        <v>Pendiente de trámite</v>
      </c>
    </row>
    <row r="282" spans="1:56">
      <c r="A282" s="82" t="s">
        <v>15309</v>
      </c>
      <c r="B282" s="99" t="s">
        <v>15310</v>
      </c>
      <c r="C282" s="124" t="s">
        <v>15311</v>
      </c>
      <c r="D282" s="106"/>
      <c r="E282" s="106" t="s">
        <v>15312</v>
      </c>
      <c r="F282" s="82"/>
      <c r="G282" s="82"/>
      <c r="H282" s="106"/>
      <c r="I282" s="82"/>
      <c r="J282" s="82"/>
      <c r="K282" s="106"/>
      <c r="L282" s="106"/>
      <c r="M282" s="106"/>
      <c r="N282" s="76" t="str">
        <f t="shared" si="54"/>
        <v xml:space="preserve"> Unidad vegas de Alcalá        </v>
      </c>
      <c r="O282" s="106">
        <v>39167124</v>
      </c>
      <c r="P282" s="106">
        <v>3015114556</v>
      </c>
      <c r="Q282" s="106"/>
      <c r="R282" s="106" t="s">
        <v>15313</v>
      </c>
      <c r="S282" s="126"/>
      <c r="T282" s="128" t="s">
        <v>15314</v>
      </c>
      <c r="U282" s="127"/>
      <c r="V282" s="127"/>
      <c r="W282" s="128"/>
      <c r="X282" s="127"/>
      <c r="Y282" s="127"/>
      <c r="Z282" s="128"/>
      <c r="AA282" s="128"/>
      <c r="AB282" s="128">
        <v>205</v>
      </c>
      <c r="AC282" s="76" t="str">
        <f t="shared" si="55"/>
        <v xml:space="preserve"> Vegas de alcalá       205</v>
      </c>
      <c r="AD282" s="106"/>
      <c r="AE282" s="106">
        <v>3332441358</v>
      </c>
      <c r="AF282" s="106"/>
      <c r="AG282" s="106"/>
      <c r="AH282" s="82" t="s">
        <v>3591</v>
      </c>
      <c r="AI282" s="82" t="s">
        <v>14429</v>
      </c>
      <c r="AJ282" s="112" t="s">
        <v>3530</v>
      </c>
      <c r="AK282" s="201">
        <f>VLOOKUP(AJ282,Hoja5!$H$1:$I$46,2,FALSE)</f>
        <v>8</v>
      </c>
      <c r="AL282" s="110">
        <v>46105</v>
      </c>
      <c r="AM282" s="100"/>
      <c r="AN282" s="101">
        <f t="shared" si="46"/>
        <v>-46105</v>
      </c>
      <c r="AO282" s="100"/>
      <c r="AP282" s="101"/>
      <c r="AQ282" s="101"/>
      <c r="AR282" s="227"/>
      <c r="AS282" s="119"/>
      <c r="AT282" s="124" t="s">
        <v>14496</v>
      </c>
      <c r="AU282" s="101" t="s">
        <v>14482</v>
      </c>
      <c r="AV282" s="82"/>
      <c r="AW282" s="102" t="str">
        <f ca="1">IF(OR(AND(TODAY()-AL282&lt;10,AV282="PQRS"),AND(TODAY()-AO282&lt;90,AV282="Persuasivo")),1,IF(AND(10&lt;=TODAY()-AL282,TODAY()-AL282&lt;15,AV282="PQRS"),2,IF(OR(AND(15&lt;=TODAY()-AL282,AV282="PQRS"),AND(90&lt;=TODAY()-AO282,AV282="Persuasivo")),3,"")))</f>
        <v/>
      </c>
      <c r="AX282" s="96"/>
      <c r="AY282" s="239" t="str">
        <f ca="1">IF(AU282=BA282,AY282,AY282&amp;" → "&amp;TEXT(AZ282,"dd/mm/aaaa")&amp;".- "&amp;AU282)</f>
        <v>0 → 00/01/1900.- Julian Guzman Agudelo → 24/03/2026.- Jenifer Zapata Castro</v>
      </c>
      <c r="AZ282" s="237">
        <f ca="1">IF(AU282=BA282,AZ282,NOW())</f>
        <v>46135.61063333333</v>
      </c>
      <c r="BA282" s="242" t="str">
        <f t="shared" ca="1" si="56"/>
        <v>Jenifer Zapata Castro</v>
      </c>
      <c r="BB282" s="245" t="str">
        <f ca="1">IF(AT282=BD282,BB282,BB282&amp;" → "&amp;TEXT(BC282,"dd/mm/aaaa")&amp;".- "&amp;AT282)</f>
        <v>0 → 20/02/2026.- Visitas patrulleros → 23/04/2026.- Archivado</v>
      </c>
      <c r="BC282" s="247">
        <f t="shared" ca="1" si="57"/>
        <v>46183.384917939817</v>
      </c>
      <c r="BD282" s="246" t="str">
        <f t="shared" ca="1" si="58"/>
        <v>Archivado</v>
      </c>
    </row>
    <row r="283" spans="1:56" ht="15.75">
      <c r="A283" s="82" t="s">
        <v>15315</v>
      </c>
      <c r="B283" s="99" t="s">
        <v>15316</v>
      </c>
      <c r="C283" s="130" t="s">
        <v>15317</v>
      </c>
      <c r="D283" s="106" t="s">
        <v>80</v>
      </c>
      <c r="E283" s="106">
        <v>76</v>
      </c>
      <c r="F283" s="82" t="s">
        <v>170</v>
      </c>
      <c r="G283" s="82" t="s">
        <v>66</v>
      </c>
      <c r="H283" s="106">
        <v>43</v>
      </c>
      <c r="I283" s="82" t="s">
        <v>83</v>
      </c>
      <c r="J283" s="82"/>
      <c r="K283" s="106">
        <v>68</v>
      </c>
      <c r="L283" s="106"/>
      <c r="M283" s="106"/>
      <c r="N283" s="76" t="str">
        <f t="shared" si="54"/>
        <v xml:space="preserve">CL 76 D SUR 43 A  68  </v>
      </c>
      <c r="O283" s="106">
        <v>139470865</v>
      </c>
      <c r="P283" s="106">
        <v>3007009456</v>
      </c>
      <c r="Q283" s="222"/>
      <c r="R283" s="130" t="s">
        <v>15318</v>
      </c>
      <c r="S283" s="126" t="s">
        <v>80</v>
      </c>
      <c r="T283" s="128">
        <v>65</v>
      </c>
      <c r="U283" s="127"/>
      <c r="V283" s="127"/>
      <c r="W283" s="128">
        <v>55</v>
      </c>
      <c r="X283" s="127"/>
      <c r="Y283" s="127"/>
      <c r="Z283" s="128">
        <v>30</v>
      </c>
      <c r="AA283" s="128"/>
      <c r="AB283" s="128"/>
      <c r="AC283" s="76" t="str">
        <f t="shared" si="55"/>
        <v xml:space="preserve">CL 65  55   30  </v>
      </c>
      <c r="AD283" s="106">
        <v>43576109</v>
      </c>
      <c r="AE283" s="106">
        <v>3125467857</v>
      </c>
      <c r="AF283" s="106"/>
      <c r="AG283" s="106"/>
      <c r="AH283" s="82" t="s">
        <v>3591</v>
      </c>
      <c r="AI283" s="82" t="s">
        <v>14434</v>
      </c>
      <c r="AJ283" s="112" t="s">
        <v>191</v>
      </c>
      <c r="AK283" s="201">
        <f>VLOOKUP(AJ283,Hoja5!$H$1:$I$46,2,FALSE)</f>
        <v>11</v>
      </c>
      <c r="AL283" s="110">
        <v>46105</v>
      </c>
      <c r="AM283" s="92"/>
      <c r="AN283" s="101">
        <f t="shared" si="46"/>
        <v>-46105</v>
      </c>
      <c r="AO283" s="100"/>
      <c r="AP283" s="101"/>
      <c r="AQ283" s="101" t="s">
        <v>14437</v>
      </c>
      <c r="AR283" s="215"/>
      <c r="AS283" s="119" t="s">
        <v>14437</v>
      </c>
      <c r="AT283" s="124" t="s">
        <v>1735</v>
      </c>
      <c r="AU283" s="101" t="s">
        <v>14437</v>
      </c>
      <c r="AV283" s="82"/>
      <c r="AW283" s="102" t="str">
        <f ca="1">IF(OR(AND(TODAY()-AL283&lt;10,AV283="PQRS"),AND(TODAY()-AO283&lt;90,AV283="Persuasivo")),1,IF(AND(10&lt;=TODAY()-AL283,TODAY()-AL283&lt;15,AV283="PQRS"),2,IF(OR(AND(15&lt;=TODAY()-AL283,AV283="PQRS"),AND(90&lt;=TODAY()-AO283,AV283="Persuasivo")),3,"")))</f>
        <v/>
      </c>
      <c r="AX283" s="96" t="s">
        <v>15319</v>
      </c>
      <c r="AY283" s="239" t="str">
        <f ca="1">IF(AU283=BA283,AY283,AY283&amp;" → "&amp;TEXT(AZ283,"dd/mm/aaaa")&amp;".- "&amp;AU283)</f>
        <v>0 → 00/01/1900.- Juanita Aristizabal Chavarriaga → 06/04/2026.- Juan  Muñoz Guerra</v>
      </c>
      <c r="AZ283" s="237">
        <f ca="1">IF(AU283=BA283,AZ283,NOW())</f>
        <v>46148.570157175927</v>
      </c>
      <c r="BA283" s="242" t="str">
        <f t="shared" ca="1" si="56"/>
        <v>Juan  Muñoz Guerra</v>
      </c>
      <c r="BB283" s="245" t="str">
        <f ca="1">IF(AT283=BD283,BB283,BB283&amp;" → "&amp;TEXT(BC283,"dd/mm/aaaa")&amp;".- "&amp;AT283)</f>
        <v xml:space="preserve">0 → 20/02/2026.- Auto de inicio </v>
      </c>
      <c r="BC283" s="247">
        <f t="shared" ca="1" si="57"/>
        <v>46183.384917939817</v>
      </c>
      <c r="BD283" s="246" t="str">
        <f t="shared" ca="1" si="58"/>
        <v xml:space="preserve">Auto de inicio </v>
      </c>
    </row>
    <row r="284" spans="1:56">
      <c r="A284" s="82" t="s">
        <v>15320</v>
      </c>
      <c r="B284" s="99">
        <v>18901</v>
      </c>
      <c r="C284" s="255" t="s">
        <v>231</v>
      </c>
      <c r="D284" s="106"/>
      <c r="E284" s="106"/>
      <c r="F284" s="82"/>
      <c r="G284" s="82"/>
      <c r="H284" s="106"/>
      <c r="I284" s="82"/>
      <c r="J284" s="82"/>
      <c r="K284" s="106"/>
      <c r="L284" s="106"/>
      <c r="M284" s="106"/>
      <c r="N284" s="76" t="str">
        <f t="shared" si="54"/>
        <v xml:space="preserve">         </v>
      </c>
      <c r="O284" s="106"/>
      <c r="P284" s="106"/>
      <c r="Q284" s="106"/>
      <c r="R284" s="106" t="s">
        <v>82</v>
      </c>
      <c r="S284" s="126" t="s">
        <v>80</v>
      </c>
      <c r="T284" s="128">
        <v>35</v>
      </c>
      <c r="U284" s="127"/>
      <c r="V284" s="127" t="s">
        <v>66</v>
      </c>
      <c r="W284" s="128">
        <v>43</v>
      </c>
      <c r="X284" s="127"/>
      <c r="Y284" s="127"/>
      <c r="Z284" s="128">
        <v>63</v>
      </c>
      <c r="AA284" s="128"/>
      <c r="AB284" s="128"/>
      <c r="AC284" s="76" t="str">
        <f t="shared" si="55"/>
        <v xml:space="preserve">CL 35 SUR 43   63  </v>
      </c>
      <c r="AD284" s="106"/>
      <c r="AE284" s="106"/>
      <c r="AF284" s="106"/>
      <c r="AG284" s="106"/>
      <c r="AH284" s="82" t="s">
        <v>94</v>
      </c>
      <c r="AI284" s="82" t="s">
        <v>14481</v>
      </c>
      <c r="AJ284" s="112" t="s">
        <v>147</v>
      </c>
      <c r="AK284" s="201">
        <f>VLOOKUP(AJ284,Hoja5!$H$1:$I$46,2,FALSE)</f>
        <v>9</v>
      </c>
      <c r="AL284" s="110">
        <v>46101</v>
      </c>
      <c r="AM284" s="92">
        <v>46097</v>
      </c>
      <c r="AN284" s="101">
        <f t="shared" si="46"/>
        <v>-4</v>
      </c>
      <c r="AO284" s="100">
        <v>46097</v>
      </c>
      <c r="AP284" s="101" t="s">
        <v>15</v>
      </c>
      <c r="AQ284" s="101" t="s">
        <v>14463</v>
      </c>
      <c r="AR284" s="227"/>
      <c r="AS284" s="119"/>
      <c r="AT284" s="124" t="s">
        <v>14496</v>
      </c>
      <c r="AU284" s="101" t="s">
        <v>14482</v>
      </c>
      <c r="AV284" s="82"/>
      <c r="AW284" s="102" t="str">
        <f ca="1">IF(OR(AND(TODAY()-AL284&lt;10,AV284="PQRS"),AND(TODAY()-AO284&lt;90,AV284="Persuasivo")),1,IF(AND(10&lt;=TODAY()-AL284,TODAY()-AL284&lt;15,AV284="PQRS"),2,IF(OR(AND(15&lt;=TODAY()-AL284,AV284="PQRS"),AND(90&lt;=TODAY()-AO284,AV284="Persuasivo")),3,"")))</f>
        <v/>
      </c>
      <c r="AX284" s="96"/>
      <c r="AY284" s="239" t="str">
        <f ca="1">IF(AU284=BA284,AY284,AY284&amp;" → "&amp;TEXT(AZ284,"dd/mm/aaaa")&amp;".- "&amp;AU284)</f>
        <v>0 → 00/01/1900.- Julian Guzman Agudelo → 24/03/2026.- Yudi Betancur Rios → 26/03/2026.- Juan Carlos Sánchez Vargas → 08/04/2026.- Jenifer Zapata Castro → 20/04/2026.- Juan Carlos Sánchez Vargas → 28/04/2026.- Jenifer Zapata Castro</v>
      </c>
      <c r="AZ284" s="237">
        <f ca="1">IF(AU284=BA284,AZ284,NOW())</f>
        <v>46141.639335879627</v>
      </c>
      <c r="BA284" s="242" t="str">
        <f t="shared" ca="1" si="56"/>
        <v>Jenifer Zapata Castro</v>
      </c>
      <c r="BB284" s="245" t="str">
        <f ca="1">IF(AT284=BD284,BB284,BB284&amp;" → "&amp;TEXT(BC284,"dd/mm/aaaa")&amp;".- "&amp;AT284)</f>
        <v>0 → 20/02/2026.- Visitas patrulleros → 08/04/2026.- Auto de archivo → 29/04/2026.- Archivado</v>
      </c>
      <c r="BC284" s="247">
        <f t="shared" ca="1" si="57"/>
        <v>46183.384917939817</v>
      </c>
      <c r="BD284" s="246" t="str">
        <f t="shared" ca="1" si="58"/>
        <v>Archivado</v>
      </c>
    </row>
    <row r="285" spans="1:56">
      <c r="A285" s="82" t="s">
        <v>15321</v>
      </c>
      <c r="B285" s="99">
        <v>10484</v>
      </c>
      <c r="C285" s="124" t="s">
        <v>14972</v>
      </c>
      <c r="D285" s="106"/>
      <c r="E285" s="106"/>
      <c r="F285" s="82"/>
      <c r="G285" s="82"/>
      <c r="H285" s="106"/>
      <c r="I285" s="82"/>
      <c r="J285" s="82"/>
      <c r="K285" s="106"/>
      <c r="L285" s="106"/>
      <c r="M285" s="106"/>
      <c r="N285" s="76" t="str">
        <f t="shared" si="54"/>
        <v xml:space="preserve">         </v>
      </c>
      <c r="O285" s="106"/>
      <c r="P285" s="106"/>
      <c r="Q285" s="106"/>
      <c r="R285" s="106" t="s">
        <v>82</v>
      </c>
      <c r="S285" s="106"/>
      <c r="T285" s="106" t="s">
        <v>15322</v>
      </c>
      <c r="U285" s="82"/>
      <c r="V285" s="82"/>
      <c r="W285" s="106"/>
      <c r="X285" s="82"/>
      <c r="Y285" s="82"/>
      <c r="Z285" s="106"/>
      <c r="AA285" s="106"/>
      <c r="AB285" s="175"/>
      <c r="AC285" s="76" t="str">
        <f t="shared" si="55"/>
        <v xml:space="preserve"> transversal de la montaña quebrada la honda       </v>
      </c>
      <c r="AD285" s="106"/>
      <c r="AE285" s="106"/>
      <c r="AF285" s="106"/>
      <c r="AG285" s="106"/>
      <c r="AH285" s="82" t="s">
        <v>3686</v>
      </c>
      <c r="AI285" s="82" t="s">
        <v>14502</v>
      </c>
      <c r="AJ285" s="112" t="s">
        <v>347</v>
      </c>
      <c r="AK285" s="201">
        <f>VLOOKUP(AJ285,Hoja5!$H$1:$I$46,2,FALSE)</f>
        <v>10</v>
      </c>
      <c r="AL285" s="110">
        <v>46099</v>
      </c>
      <c r="AM285" s="92"/>
      <c r="AN285" s="101">
        <f t="shared" si="46"/>
        <v>-46099</v>
      </c>
      <c r="AO285" s="100"/>
      <c r="AP285" s="101" t="s">
        <v>202</v>
      </c>
      <c r="AQ285" s="101" t="s">
        <v>14450</v>
      </c>
      <c r="AR285" s="227"/>
      <c r="AS285" s="119"/>
      <c r="AT285" s="124" t="s">
        <v>195</v>
      </c>
      <c r="AU285" s="101" t="s">
        <v>14467</v>
      </c>
      <c r="AV285" s="82"/>
      <c r="AW285" s="102" t="str">
        <f ca="1">IF(OR(AND(TODAY()-AL285&lt;10,AV285="PQRS"),AND(TODAY()-AO285&lt;90,AV285="Persuasivo")),1,IF(AND(10&lt;=TODAY()-AL285,TODAY()-AL285&lt;15,AV285="PQRS"),2,IF(OR(AND(15&lt;=TODAY()-AL285,AV285="PQRS"),AND(90&lt;=TODAY()-AO285,AV285="Persuasivo")),3,"")))</f>
        <v/>
      </c>
      <c r="AX285" s="96"/>
      <c r="AY285" s="239" t="str">
        <f ca="1">IF(AU285=BA285,AY285,AY285&amp;" → "&amp;TEXT(AZ285,"dd/mm/aaaa")&amp;".- "&amp;AU285)</f>
        <v>0 → 00/01/1900.- Julian Guzman Agudelo → 24/03/2026.- Mauricio Gomez Herrera</v>
      </c>
      <c r="AZ285" s="237">
        <f ca="1">IF(AU285=BA285,AZ285,NOW())</f>
        <v>46156.579710416663</v>
      </c>
      <c r="BA285" s="242" t="str">
        <f t="shared" ca="1" si="56"/>
        <v>Mauricio Gomez Herrera</v>
      </c>
      <c r="BB285" s="245" t="str">
        <f ca="1">IF(AT285=BD285,BB285,BB285&amp;" → "&amp;TEXT(BC285,"dd/mm/aaaa")&amp;".- "&amp;AT285)</f>
        <v>0 → 20/02/2026.- Visitas patrulleros → 14/05/2026.- Verificación</v>
      </c>
      <c r="BC285" s="247">
        <f t="shared" ca="1" si="57"/>
        <v>46183.384917939817</v>
      </c>
      <c r="BD285" s="246" t="str">
        <f t="shared" ca="1" si="58"/>
        <v>Verificación</v>
      </c>
    </row>
    <row r="286" spans="1:56">
      <c r="A286" s="82" t="s">
        <v>15323</v>
      </c>
      <c r="B286" s="99">
        <v>18755</v>
      </c>
      <c r="C286" s="124" t="s">
        <v>14972</v>
      </c>
      <c r="D286" s="106"/>
      <c r="E286" s="106"/>
      <c r="F286" s="82"/>
      <c r="G286" s="82"/>
      <c r="H286" s="106"/>
      <c r="I286" s="82"/>
      <c r="J286" s="82"/>
      <c r="K286" s="106"/>
      <c r="L286" s="106"/>
      <c r="M286" s="106"/>
      <c r="N286" s="76" t="str">
        <f t="shared" si="54"/>
        <v xml:space="preserve">         </v>
      </c>
      <c r="O286" s="106"/>
      <c r="P286" s="106"/>
      <c r="Q286" s="106"/>
      <c r="R286" s="106" t="s">
        <v>82</v>
      </c>
      <c r="S286" s="106"/>
      <c r="T286" s="106" t="s">
        <v>15324</v>
      </c>
      <c r="U286" s="82"/>
      <c r="V286" s="82"/>
      <c r="W286" s="106"/>
      <c r="X286" s="82"/>
      <c r="Y286" s="82"/>
      <c r="Z286" s="106"/>
      <c r="AA286" s="128"/>
      <c r="AB286" s="128"/>
      <c r="AC286" s="76" t="str">
        <f t="shared" si="55"/>
        <v xml:space="preserve"> predio el roble 0022       </v>
      </c>
      <c r="AD286" s="106"/>
      <c r="AE286" s="106"/>
      <c r="AF286" s="106"/>
      <c r="AG286" s="106"/>
      <c r="AH286" s="82" t="s">
        <v>3538</v>
      </c>
      <c r="AI286" s="82" t="s">
        <v>14441</v>
      </c>
      <c r="AJ286" s="112" t="s">
        <v>191</v>
      </c>
      <c r="AK286" s="201">
        <f>VLOOKUP(AJ286,Hoja5!$H$1:$I$46,2,FALSE)</f>
        <v>11</v>
      </c>
      <c r="AL286" s="110">
        <v>46100</v>
      </c>
      <c r="AM286" s="110">
        <v>46109</v>
      </c>
      <c r="AN286" s="101">
        <f t="shared" ref="AN286:AN349" si="60">+AM286-AL286</f>
        <v>9</v>
      </c>
      <c r="AO286" s="100">
        <v>46109</v>
      </c>
      <c r="AP286" s="101" t="s">
        <v>15</v>
      </c>
      <c r="AQ286" s="101" t="s">
        <v>14463</v>
      </c>
      <c r="AR286" s="227"/>
      <c r="AS286" s="119"/>
      <c r="AT286" s="124" t="s">
        <v>14496</v>
      </c>
      <c r="AU286" s="101" t="s">
        <v>14482</v>
      </c>
      <c r="AV286" s="82"/>
      <c r="AW286" s="102" t="str">
        <f ca="1">IF(OR(AND(TODAY()-AL286&lt;10,AV286="PQRS"),AND(TODAY()-AO286&lt;90,AV286="Persuasivo")),1,IF(AND(10&lt;=TODAY()-AL286,TODAY()-AL286&lt;15,AV286="PQRS"),2,IF(OR(AND(15&lt;=TODAY()-AL286,AV286="PQRS"),AND(90&lt;=TODAY()-AO286,AV286="Persuasivo")),3,"")))</f>
        <v/>
      </c>
      <c r="AX286" s="96"/>
      <c r="AY286" s="239" t="str">
        <f ca="1">IF(AU286=BA286,AY286,AY286&amp;" → "&amp;TEXT(AZ286,"dd/mm/aaaa")&amp;".- "&amp;AU286)</f>
        <v>0 → 00/01/1900.- Julian Guzman Agudelo → 24/03/2026.- Olver Puerta Garcia → 26/03/2026.- Juan Carlos Sánchez Vargas → 06/04/2026.- Jenifer Zapata Castro</v>
      </c>
      <c r="AZ286" s="237">
        <f ca="1">IF(AU286=BA286,AZ286,NOW())</f>
        <v>46132.592111689817</v>
      </c>
      <c r="BA286" s="242" t="str">
        <f t="shared" ca="1" si="56"/>
        <v>Jenifer Zapata Castro</v>
      </c>
      <c r="BB286" s="245" t="str">
        <f ca="1">IF(AT286=BD286,BB286,BB286&amp;" → "&amp;TEXT(BC286,"dd/mm/aaaa")&amp;".- "&amp;AT286)</f>
        <v>0 → 20/02/2026.- Visitas patrulleros → 06/04/2026.- Auto de archivo → 20/04/2026.- Archivado</v>
      </c>
      <c r="BC286" s="247">
        <f t="shared" ca="1" si="57"/>
        <v>46183.384917939817</v>
      </c>
      <c r="BD286" s="246" t="str">
        <f t="shared" ca="1" si="58"/>
        <v>Archivado</v>
      </c>
    </row>
    <row r="287" spans="1:56">
      <c r="A287" s="82" t="s">
        <v>15325</v>
      </c>
      <c r="B287" s="99" t="s">
        <v>15326</v>
      </c>
      <c r="C287" s="124" t="s">
        <v>3050</v>
      </c>
      <c r="D287" s="106"/>
      <c r="E287" s="111"/>
      <c r="F287" s="82"/>
      <c r="G287" s="82"/>
      <c r="H287" s="111"/>
      <c r="I287" s="82"/>
      <c r="J287" s="82"/>
      <c r="K287" s="106"/>
      <c r="L287" s="111"/>
      <c r="M287" s="106"/>
      <c r="N287" s="76" t="str">
        <f t="shared" ref="N287:N311" si="61">CONCATENATE(D287," ",E287," ",F287," ",G287," ",H287," ",I287, " ",J287, " ",K287," ",L287," ",M287)</f>
        <v xml:space="preserve">         </v>
      </c>
      <c r="O287" s="106"/>
      <c r="P287" s="106"/>
      <c r="Q287" s="106"/>
      <c r="R287" s="82" t="s">
        <v>15327</v>
      </c>
      <c r="S287" s="106" t="s">
        <v>146</v>
      </c>
      <c r="T287" s="106">
        <v>35</v>
      </c>
      <c r="U287" s="82" t="s">
        <v>83</v>
      </c>
      <c r="V287" s="82" t="s">
        <v>66</v>
      </c>
      <c r="W287" s="106">
        <v>32</v>
      </c>
      <c r="X287" s="82"/>
      <c r="Y287" s="82"/>
      <c r="Z287" s="106">
        <v>128</v>
      </c>
      <c r="AA287" s="106"/>
      <c r="AB287" s="106"/>
      <c r="AC287" s="76" t="str">
        <f t="shared" si="55"/>
        <v xml:space="preserve">TR 35A SUR 32   128  </v>
      </c>
      <c r="AD287" s="106"/>
      <c r="AE287" s="106"/>
      <c r="AF287" s="106"/>
      <c r="AG287" s="106"/>
      <c r="AH287" s="82" t="s">
        <v>125</v>
      </c>
      <c r="AI287" s="82" t="s">
        <v>14464</v>
      </c>
      <c r="AJ287" s="112" t="s">
        <v>232</v>
      </c>
      <c r="AK287" s="201">
        <f>VLOOKUP(AJ287,Hoja5!$H$1:$I$46,2,FALSE)</f>
        <v>9</v>
      </c>
      <c r="AL287" s="110">
        <v>46101</v>
      </c>
      <c r="AM287" s="110"/>
      <c r="AN287" s="101">
        <f t="shared" si="60"/>
        <v>-46101</v>
      </c>
      <c r="AO287" s="100"/>
      <c r="AP287" s="101"/>
      <c r="AQ287" s="101"/>
      <c r="AR287" s="227"/>
      <c r="AS287" s="119" t="s">
        <v>14437</v>
      </c>
      <c r="AT287" s="124" t="s">
        <v>1735</v>
      </c>
      <c r="AU287" s="101" t="s">
        <v>14437</v>
      </c>
      <c r="AV287" s="82"/>
      <c r="AW287" s="102" t="str">
        <f ca="1">IF(OR(AND(TODAY()-AL287&lt;10,AV287="PQRS"),AND(TODAY()-AO287&lt;90,AV287="Persuasivo")),1,IF(AND(10&lt;=TODAY()-AL287,TODAY()-AL287&lt;15,AV287="PQRS"),2,IF(OR(AND(15&lt;=TODAY()-AL287,AV287="PQRS"),AND(90&lt;=TODAY()-AO287,AV287="Persuasivo")),3,"")))</f>
        <v/>
      </c>
      <c r="AX287" s="96"/>
      <c r="AY287" s="239" t="str">
        <f ca="1">IF(AU287=BA287,AY287,AY287&amp;" → "&amp;TEXT(AZ287,"dd/mm/aaaa")&amp;".- "&amp;AU287)</f>
        <v>0 → 00/01/1900.- Juanita Aristizabal Chavarriaga → 06/04/2026.- Juan  Muñoz Guerra</v>
      </c>
      <c r="AZ287" s="237">
        <f ca="1">IF(AU287=BA287,AZ287,NOW())</f>
        <v>46148.570157175927</v>
      </c>
      <c r="BA287" s="242" t="str">
        <f t="shared" ca="1" si="56"/>
        <v>Juan  Muñoz Guerra</v>
      </c>
      <c r="BB287" s="245" t="str">
        <f ca="1">IF(AT287=BD287,BB287,BB287&amp;" → "&amp;TEXT(BC287,"dd/mm/aaaa")&amp;".- "&amp;AT287)</f>
        <v xml:space="preserve">0 → 20/02/2026.- Auto de inicio </v>
      </c>
      <c r="BC287" s="247">
        <f t="shared" ca="1" si="57"/>
        <v>46183.384917939817</v>
      </c>
      <c r="BD287" s="246" t="str">
        <f t="shared" ca="1" si="58"/>
        <v xml:space="preserve">Auto de inicio </v>
      </c>
    </row>
    <row r="288" spans="1:56">
      <c r="A288" s="82" t="s">
        <v>15328</v>
      </c>
      <c r="B288" s="99">
        <v>3952</v>
      </c>
      <c r="C288" s="124" t="s">
        <v>3050</v>
      </c>
      <c r="D288" s="106"/>
      <c r="E288" s="106"/>
      <c r="F288" s="82"/>
      <c r="G288" s="82"/>
      <c r="H288" s="106"/>
      <c r="I288" s="82"/>
      <c r="J288" s="82"/>
      <c r="K288" s="106"/>
      <c r="L288" s="106"/>
      <c r="M288" s="106"/>
      <c r="N288" s="76" t="str">
        <f t="shared" si="61"/>
        <v xml:space="preserve">         </v>
      </c>
      <c r="O288" s="106"/>
      <c r="P288" s="106"/>
      <c r="Q288" s="106"/>
      <c r="R288" s="106" t="s">
        <v>15329</v>
      </c>
      <c r="S288" s="126" t="s">
        <v>289</v>
      </c>
      <c r="T288" s="128">
        <v>40</v>
      </c>
      <c r="U288" s="127"/>
      <c r="V288" s="127"/>
      <c r="W288" s="128">
        <v>33</v>
      </c>
      <c r="X288" s="127"/>
      <c r="Y288" s="127"/>
      <c r="Z288" s="128">
        <v>29</v>
      </c>
      <c r="AA288" s="128"/>
      <c r="AB288" s="128"/>
      <c r="AC288" s="76" t="str">
        <f t="shared" si="55"/>
        <v xml:space="preserve">DG 40  33   29  </v>
      </c>
      <c r="AD288" s="106"/>
      <c r="AE288" s="106"/>
      <c r="AF288" s="106"/>
      <c r="AG288" s="106"/>
      <c r="AH288" s="82" t="s">
        <v>125</v>
      </c>
      <c r="AI288" s="82" t="s">
        <v>14464</v>
      </c>
      <c r="AJ288" s="112" t="s">
        <v>279</v>
      </c>
      <c r="AK288" s="201">
        <f>VLOOKUP(AJ288,Hoja5!$H$1:$I$46,2,FALSE)</f>
        <v>9</v>
      </c>
      <c r="AL288" s="110">
        <v>46101</v>
      </c>
      <c r="AM288" s="110"/>
      <c r="AN288" s="101">
        <f t="shared" si="60"/>
        <v>-46101</v>
      </c>
      <c r="AO288" s="100"/>
      <c r="AP288" s="82"/>
      <c r="AQ288" s="101"/>
      <c r="AR288" s="227"/>
      <c r="AS288" s="119" t="s">
        <v>14437</v>
      </c>
      <c r="AT288" s="124" t="s">
        <v>1735</v>
      </c>
      <c r="AU288" s="101" t="s">
        <v>14437</v>
      </c>
      <c r="AV288" s="82"/>
      <c r="AW288" s="102" t="str">
        <f ca="1">IF(OR(AND(TODAY()-AL288&lt;10,AV288="PQRS"),AND(TODAY()-AO288&lt;90,AV288="Persuasivo")),1,IF(AND(10&lt;=TODAY()-AL288,TODAY()-AL288&lt;15,AV288="PQRS"),2,IF(OR(AND(15&lt;=TODAY()-AL288,AV288="PQRS"),AND(90&lt;=TODAY()-AO288,AV288="Persuasivo")),3,"")))</f>
        <v/>
      </c>
      <c r="AX288" s="96"/>
      <c r="AY288" s="239" t="str">
        <f ca="1">IF(AU288=BA288,AY288,AY288&amp;" → "&amp;TEXT(AZ288,"dd/mm/aaaa")&amp;".- "&amp;AU288)</f>
        <v>0 → 00/01/1900.- Juanita Aristizabal Chavarriaga → 06/04/2026.- Juan  Muñoz Guerra</v>
      </c>
      <c r="AZ288" s="237">
        <f ca="1">IF(AU288=BA288,AZ288,NOW())</f>
        <v>46148.570157175927</v>
      </c>
      <c r="BA288" s="242" t="str">
        <f t="shared" ca="1" si="56"/>
        <v>Juan  Muñoz Guerra</v>
      </c>
      <c r="BB288" s="245" t="str">
        <f ca="1">IF(AT288=BD288,BB288,BB288&amp;" → "&amp;TEXT(BC288,"dd/mm/aaaa")&amp;".- "&amp;AT288)</f>
        <v xml:space="preserve">0 → 20/02/2026.- Auto de inicio </v>
      </c>
      <c r="BC288" s="247">
        <f t="shared" ca="1" si="57"/>
        <v>46183.384917939817</v>
      </c>
      <c r="BD288" s="246" t="str">
        <f t="shared" ca="1" si="58"/>
        <v xml:space="preserve">Auto de inicio </v>
      </c>
    </row>
    <row r="289" spans="1:56">
      <c r="A289" s="82" t="s">
        <v>15330</v>
      </c>
      <c r="B289" s="99">
        <v>19368</v>
      </c>
      <c r="C289" s="124" t="s">
        <v>15331</v>
      </c>
      <c r="D289" s="106" t="s">
        <v>63</v>
      </c>
      <c r="E289" s="106">
        <v>42</v>
      </c>
      <c r="F289" s="82" t="s">
        <v>83</v>
      </c>
      <c r="G289" s="82"/>
      <c r="H289" s="106">
        <v>26</v>
      </c>
      <c r="I289" s="82"/>
      <c r="J289" s="82" t="s">
        <v>66</v>
      </c>
      <c r="K289" s="106">
        <v>4</v>
      </c>
      <c r="L289" s="106"/>
      <c r="M289" s="106"/>
      <c r="N289" s="76" t="str">
        <f t="shared" si="61"/>
        <v xml:space="preserve">KR 42 A  26  SUR 4  </v>
      </c>
      <c r="O289" s="106">
        <v>138868071</v>
      </c>
      <c r="P289" s="106">
        <v>3045830675</v>
      </c>
      <c r="Q289" s="106"/>
      <c r="R289" s="106" t="s">
        <v>15332</v>
      </c>
      <c r="S289" s="272" t="s">
        <v>63</v>
      </c>
      <c r="T289" s="272">
        <v>42</v>
      </c>
      <c r="U289" s="273" t="s">
        <v>83</v>
      </c>
      <c r="V289" s="273"/>
      <c r="W289" s="272">
        <v>26</v>
      </c>
      <c r="X289" s="273"/>
      <c r="Y289" s="273" t="s">
        <v>66</v>
      </c>
      <c r="Z289" s="272">
        <v>4</v>
      </c>
      <c r="AA289" s="272"/>
      <c r="AB289" s="272">
        <v>110</v>
      </c>
      <c r="AC289" s="76" t="str">
        <f>CONCATENATE(S289," ",T289," ",U289," ",V289," ",W289," ",X289, " ",Y289, " ",Z289," ",AA289," ",AB289)</f>
        <v>KR 42 A  26  SUR 4  110</v>
      </c>
      <c r="AD289" s="106"/>
      <c r="AE289" s="106"/>
      <c r="AF289" s="106"/>
      <c r="AG289" s="106"/>
      <c r="AH289" s="82" t="s">
        <v>3591</v>
      </c>
      <c r="AI289" s="82" t="s">
        <v>14438</v>
      </c>
      <c r="AJ289" s="112" t="s">
        <v>153</v>
      </c>
      <c r="AK289" s="201">
        <f>VLOOKUP(AJ289,Hoja5!$H$1:$I$46,2,FALSE)</f>
        <v>3</v>
      </c>
      <c r="AL289" s="110">
        <v>46105</v>
      </c>
      <c r="AM289" s="110">
        <v>46126</v>
      </c>
      <c r="AN289" s="101">
        <f t="shared" si="60"/>
        <v>21</v>
      </c>
      <c r="AO289" s="100">
        <v>46126</v>
      </c>
      <c r="AP289" s="101" t="s">
        <v>202</v>
      </c>
      <c r="AQ289" s="101" t="s">
        <v>14456</v>
      </c>
      <c r="AR289" s="227"/>
      <c r="AS289" s="119"/>
      <c r="AT289" s="124" t="s">
        <v>14496</v>
      </c>
      <c r="AU289" s="101" t="s">
        <v>14482</v>
      </c>
      <c r="AV289" s="82"/>
      <c r="AW289" s="102" t="str">
        <f ca="1">IF(OR(AND(TODAY()-AL289&lt;10,AV289="PQRS"),AND(TODAY()-AO289&lt;90,AV289="Persuasivo")),1,IF(AND(10&lt;=TODAY()-AL289,TODAY()-AL289&lt;15,AV289="PQRS"),2,IF(OR(AND(15&lt;=TODAY()-AL289,AV289="PQRS"),AND(90&lt;=TODAY()-AO289,AV289="Persuasivo")),3,"")))</f>
        <v/>
      </c>
      <c r="AX289" s="96"/>
      <c r="AY289" s="239" t="str">
        <f ca="1">IF(AU289=BA289,AY289,AY289&amp;" → "&amp;TEXT(AZ289,"dd/mm/aaaa")&amp;".- "&amp;AU289)</f>
        <v>0 → 00/01/1900.- Julian Guzman Agudelo → 24/03/2026.- Laura Bautista Barroso → 07/04/2026.- Juan Carlos Sánchez Vargas → 21/04/2026.- Jenifer Zapata Castro</v>
      </c>
      <c r="AZ289" s="237">
        <f ca="1">IF(AU289=BA289,AZ289,NOW())</f>
        <v>46148.617607638887</v>
      </c>
      <c r="BA289" s="242" t="str">
        <f t="shared" ca="1" si="56"/>
        <v>Jenifer Zapata Castro</v>
      </c>
      <c r="BB289" s="245" t="str">
        <f ca="1">IF(AT289=BD289,BB289,BB289&amp;" → "&amp;TEXT(BC289,"dd/mm/aaaa")&amp;".- "&amp;AT289)</f>
        <v>0 → 20/02/2026.- Visitas patrulleros → 21/04/2026.- Auto de archivo → 06/05/2026.- Archivado</v>
      </c>
      <c r="BC289" s="247">
        <f t="shared" ca="1" si="57"/>
        <v>46183.384917939817</v>
      </c>
      <c r="BD289" s="246" t="str">
        <f t="shared" ca="1" si="58"/>
        <v>Archivado</v>
      </c>
    </row>
    <row r="290" spans="1:56">
      <c r="A290" s="82" t="s">
        <v>15333</v>
      </c>
      <c r="B290" s="99">
        <v>19260</v>
      </c>
      <c r="C290" s="105" t="s">
        <v>952</v>
      </c>
      <c r="D290" s="106" t="s">
        <v>63</v>
      </c>
      <c r="E290" s="106">
        <v>24</v>
      </c>
      <c r="F290" s="82" t="s">
        <v>72</v>
      </c>
      <c r="G290" s="82"/>
      <c r="H290" s="106">
        <v>40</v>
      </c>
      <c r="I290" s="82"/>
      <c r="J290" s="82" t="s">
        <v>66</v>
      </c>
      <c r="K290" s="106">
        <v>142</v>
      </c>
      <c r="L290" s="106"/>
      <c r="M290" s="106"/>
      <c r="N290" s="76" t="str">
        <f t="shared" si="61"/>
        <v xml:space="preserve">KR 24 F  40  SUR 142  </v>
      </c>
      <c r="O290" s="82">
        <v>43724998</v>
      </c>
      <c r="P290" s="106">
        <v>3146246398</v>
      </c>
      <c r="Q290" s="106"/>
      <c r="R290" s="106" t="s">
        <v>15334</v>
      </c>
      <c r="S290" s="126" t="s">
        <v>289</v>
      </c>
      <c r="T290" s="128">
        <v>28</v>
      </c>
      <c r="U290" s="127"/>
      <c r="V290" s="127"/>
      <c r="W290" s="128">
        <v>33</v>
      </c>
      <c r="X290" s="127"/>
      <c r="Y290" s="127" t="s">
        <v>66</v>
      </c>
      <c r="Z290" s="175">
        <v>48</v>
      </c>
      <c r="AA290" s="128"/>
      <c r="AB290" s="128">
        <v>130</v>
      </c>
      <c r="AC290" s="76" t="str">
        <f t="shared" si="55"/>
        <v>DG 28  33  SUR 48  130</v>
      </c>
      <c r="AD290" s="106"/>
      <c r="AE290" s="106"/>
      <c r="AF290" s="106"/>
      <c r="AG290" s="106"/>
      <c r="AH290" s="82" t="s">
        <v>3591</v>
      </c>
      <c r="AI290" s="82" t="s">
        <v>14438</v>
      </c>
      <c r="AJ290" s="112" t="s">
        <v>635</v>
      </c>
      <c r="AK290" s="201">
        <f>VLOOKUP(AJ290,Hoja5!$H$1:$I$46,2,FALSE)</f>
        <v>3</v>
      </c>
      <c r="AL290" s="110">
        <v>46105</v>
      </c>
      <c r="AM290" s="110"/>
      <c r="AN290" s="101">
        <f t="shared" si="60"/>
        <v>-46105</v>
      </c>
      <c r="AO290" s="100"/>
      <c r="AP290" s="101"/>
      <c r="AQ290" s="101"/>
      <c r="AR290" s="227"/>
      <c r="AS290" s="119" t="s">
        <v>14432</v>
      </c>
      <c r="AT290" s="124" t="s">
        <v>1735</v>
      </c>
      <c r="AU290" s="101" t="s">
        <v>14432</v>
      </c>
      <c r="AV290" s="82"/>
      <c r="AW290" s="102" t="str">
        <f ca="1">IF(OR(AND(TODAY()-AL290&lt;10,AV290="PQRS"),AND(TODAY()-AO290&lt;90,AV290="Persuasivo")),1,IF(AND(10&lt;=TODAY()-AL290,TODAY()-AL290&lt;15,AV290="PQRS"),2,IF(OR(AND(15&lt;=TODAY()-AL290,AV290="PQRS"),AND(90&lt;=TODAY()-AO290,AV290="Persuasivo")),3,"")))</f>
        <v/>
      </c>
      <c r="AX290" s="96"/>
      <c r="AY290" s="239" t="str">
        <f ca="1">IF(AU290=BA290,AY290,AY290&amp;" → "&amp;TEXT(AZ290,"dd/mm/aaaa")&amp;".- "&amp;AU290)</f>
        <v>0 → 00/01/1900.- Julian Guzman Agudelo → 24/03/2026.- Alexandra Uribe Alzate</v>
      </c>
      <c r="AZ290" s="237">
        <f ca="1">IF(AU290=BA290,AZ290,NOW())</f>
        <v>46156.603571874999</v>
      </c>
      <c r="BA290" s="242" t="str">
        <f t="shared" ca="1" si="56"/>
        <v>Alexandra Uribe Alzate</v>
      </c>
      <c r="BB290" s="245" t="str">
        <f ca="1">IF(AT290=BD290,BB290,BB290&amp;" → "&amp;TEXT(BC290,"dd/mm/aaaa")&amp;".- "&amp;AT290)</f>
        <v xml:space="preserve">0 → 20/02/2026.- Visitas patrulleros → 14/05/2026.- Auto de inicio </v>
      </c>
      <c r="BC290" s="247">
        <f t="shared" ca="1" si="57"/>
        <v>46183.384917939817</v>
      </c>
      <c r="BD290" s="246" t="str">
        <f t="shared" ca="1" si="58"/>
        <v xml:space="preserve">Auto de inicio </v>
      </c>
    </row>
    <row r="291" spans="1:56">
      <c r="A291" s="82" t="s">
        <v>15335</v>
      </c>
      <c r="B291" s="99">
        <v>19236</v>
      </c>
      <c r="C291" s="105" t="s">
        <v>15336</v>
      </c>
      <c r="D291" s="106"/>
      <c r="E291" s="106" t="s">
        <v>15337</v>
      </c>
      <c r="F291" s="82"/>
      <c r="G291" s="82"/>
      <c r="H291" s="106"/>
      <c r="I291" s="82"/>
      <c r="J291" s="82"/>
      <c r="K291" s="106"/>
      <c r="L291" s="106"/>
      <c r="M291" s="106"/>
      <c r="N291" s="76" t="str">
        <f t="shared" si="61"/>
        <v xml:space="preserve"> km  13.6        </v>
      </c>
      <c r="O291" s="106">
        <v>1037615104</v>
      </c>
      <c r="P291" s="106">
        <v>3043570876</v>
      </c>
      <c r="Q291" s="182"/>
      <c r="R291" s="99" t="s">
        <v>82</v>
      </c>
      <c r="S291" s="106"/>
      <c r="T291" s="106"/>
      <c r="U291" s="82"/>
      <c r="V291" s="82"/>
      <c r="W291" s="106"/>
      <c r="X291" s="82"/>
      <c r="Y291" s="82"/>
      <c r="Z291" s="111"/>
      <c r="AA291" s="106"/>
      <c r="AB291" s="106"/>
      <c r="AC291" s="76" t="str">
        <f t="shared" si="55"/>
        <v xml:space="preserve">        </v>
      </c>
      <c r="AD291" s="106"/>
      <c r="AE291" s="106"/>
      <c r="AF291" s="106"/>
      <c r="AG291" s="106"/>
      <c r="AH291" s="82" t="s">
        <v>3686</v>
      </c>
      <c r="AI291" s="82" t="s">
        <v>14451</v>
      </c>
      <c r="AJ291" s="112" t="s">
        <v>91</v>
      </c>
      <c r="AK291" s="201">
        <f>VLOOKUP(AJ291,Hoja5!$H$1:$I$46,2,FALSE)</f>
        <v>12</v>
      </c>
      <c r="AL291" s="110">
        <v>46105</v>
      </c>
      <c r="AM291" s="110"/>
      <c r="AN291" s="101">
        <f t="shared" si="60"/>
        <v>-46105</v>
      </c>
      <c r="AO291" s="100"/>
      <c r="AP291" s="101"/>
      <c r="AQ291" s="101"/>
      <c r="AR291" s="227"/>
      <c r="AS291" s="119"/>
      <c r="AT291" s="124" t="s">
        <v>14496</v>
      </c>
      <c r="AU291" s="101" t="s">
        <v>14482</v>
      </c>
      <c r="AV291" s="82"/>
      <c r="AW291" s="102" t="str">
        <f ca="1">IF(OR(AND(TODAY()-AL291&lt;10,AV291="PQRS"),AND(TODAY()-AO291&lt;90,AV291="Persuasivo")),1,IF(AND(10&lt;=TODAY()-AL291,TODAY()-AL291&lt;15,AV291="PQRS"),2,IF(OR(AND(15&lt;=TODAY()-AL291,AV291="PQRS"),AND(90&lt;=TODAY()-AO291,AV291="Persuasivo")),3,"")))</f>
        <v/>
      </c>
      <c r="AX291" s="96"/>
      <c r="AY291" s="239" t="str">
        <f ca="1">IF(AU291=BA291,AY291,AY291&amp;" → "&amp;TEXT(AZ291,"dd/mm/aaaa")&amp;".- "&amp;AU291)</f>
        <v>0 → 00/01/1900.- Julian Guzman Agudelo → 24/03/2026.- Jenifer Zapata Castro</v>
      </c>
      <c r="AZ291" s="237">
        <f ca="1">IF(AU291=BA291,AZ291,NOW())</f>
        <v>46135.61063333333</v>
      </c>
      <c r="BA291" s="242" t="str">
        <f t="shared" ca="1" si="56"/>
        <v>Jenifer Zapata Castro</v>
      </c>
      <c r="BB291" s="245" t="str">
        <f ca="1">IF(AT291=BD291,BB291,BB291&amp;" → "&amp;TEXT(BC291,"dd/mm/aaaa")&amp;".- "&amp;AT291)</f>
        <v>0 → 20/02/2026.- Visitas patrulleros → 23/04/2026.- Archivado</v>
      </c>
      <c r="BC291" s="247">
        <f t="shared" ca="1" si="57"/>
        <v>46183.384917939817</v>
      </c>
      <c r="BD291" s="246" t="str">
        <f t="shared" ca="1" si="58"/>
        <v>Archivado</v>
      </c>
    </row>
    <row r="292" spans="1:56" s="18" customFormat="1">
      <c r="A292" s="82" t="s">
        <v>15338</v>
      </c>
      <c r="B292" s="99">
        <v>17975</v>
      </c>
      <c r="C292" s="124" t="s">
        <v>273</v>
      </c>
      <c r="D292" s="106"/>
      <c r="E292" s="106"/>
      <c r="F292" s="82"/>
      <c r="G292" s="82"/>
      <c r="H292" s="106"/>
      <c r="I292" s="82"/>
      <c r="J292" s="82"/>
      <c r="K292" s="106"/>
      <c r="L292" s="106"/>
      <c r="M292" s="106"/>
      <c r="N292" s="76" t="str">
        <f t="shared" si="61"/>
        <v xml:space="preserve">         </v>
      </c>
      <c r="O292" s="106"/>
      <c r="P292" s="106"/>
      <c r="Q292" s="106"/>
      <c r="R292" s="106" t="s">
        <v>82</v>
      </c>
      <c r="S292" s="106" t="s">
        <v>80</v>
      </c>
      <c r="T292" s="106">
        <v>48</v>
      </c>
      <c r="U292" s="82"/>
      <c r="V292" s="82" t="s">
        <v>66</v>
      </c>
      <c r="W292" s="106"/>
      <c r="X292" s="82"/>
      <c r="Y292" s="82"/>
      <c r="Z292" s="106"/>
      <c r="AA292" s="128"/>
      <c r="AB292" s="175"/>
      <c r="AC292" s="76" t="str">
        <f t="shared" si="55"/>
        <v xml:space="preserve">CL 48 SUR      </v>
      </c>
      <c r="AD292" s="106"/>
      <c r="AE292" s="106"/>
      <c r="AF292" s="106"/>
      <c r="AG292" s="106"/>
      <c r="AH292" s="82" t="s">
        <v>101</v>
      </c>
      <c r="AI292" s="82" t="s">
        <v>14460</v>
      </c>
      <c r="AJ292" s="112" t="s">
        <v>3626</v>
      </c>
      <c r="AK292" s="201">
        <f>VLOOKUP(AJ292,Hoja5!$H$1:$I$46,2,FALSE)</f>
        <v>7</v>
      </c>
      <c r="AL292" s="110">
        <v>46098</v>
      </c>
      <c r="AM292" s="110">
        <v>46094</v>
      </c>
      <c r="AN292" s="101">
        <f t="shared" si="60"/>
        <v>-4</v>
      </c>
      <c r="AO292" s="100">
        <v>46094</v>
      </c>
      <c r="AP292" s="101" t="s">
        <v>202</v>
      </c>
      <c r="AQ292" s="101" t="s">
        <v>14456</v>
      </c>
      <c r="AR292" s="227"/>
      <c r="AS292" s="119"/>
      <c r="AT292" s="124" t="s">
        <v>195</v>
      </c>
      <c r="AU292" s="101" t="s">
        <v>14456</v>
      </c>
      <c r="AV292" s="82"/>
      <c r="AW292" s="102" t="str">
        <f ca="1">IF(OR(AND(TODAY()-AL292&lt;10,AV292="PQRS"),AND(TODAY()-AO292&lt;90,AV292="Persuasivo")),1,IF(AND(10&lt;=TODAY()-AL292,TODAY()-AL292&lt;15,AV292="PQRS"),2,IF(OR(AND(15&lt;=TODAY()-AL292,AV292="PQRS"),AND(90&lt;=TODAY()-AO292,AV292="Persuasivo")),3,"")))</f>
        <v/>
      </c>
      <c r="AX292" s="96" t="s">
        <v>15339</v>
      </c>
      <c r="AY292" s="239" t="str">
        <f ca="1">IF(AU292=BA292,AY292,AY292&amp;" → "&amp;TEXT(AZ292,"dd/mm/aaaa")&amp;".- "&amp;AU292)</f>
        <v>0 → 00/01/1900.- Laura Bautista Barroso</v>
      </c>
      <c r="AZ292" s="237">
        <f ca="1">IF(AU292=BA292,AZ292,NOW())</f>
        <v>46105.655278472223</v>
      </c>
      <c r="BA292" s="242" t="str">
        <f t="shared" ca="1" si="56"/>
        <v>Laura Bautista Barroso</v>
      </c>
      <c r="BB292" s="245" t="str">
        <f ca="1">IF(AT292=BD292,BB292,BB292&amp;" → "&amp;TEXT(BC292,"dd/mm/aaaa")&amp;".- "&amp;AT292)</f>
        <v>0 → 20/02/2026.- Visitas patrulleros → 24/03/2026.- Verificación</v>
      </c>
      <c r="BC292" s="247">
        <f t="shared" ca="1" si="57"/>
        <v>46183.384917939817</v>
      </c>
      <c r="BD292" s="246" t="str">
        <f t="shared" ca="1" si="58"/>
        <v>Verificación</v>
      </c>
    </row>
    <row r="293" spans="1:56">
      <c r="A293" s="82" t="s">
        <v>15340</v>
      </c>
      <c r="B293" s="99">
        <v>19691</v>
      </c>
      <c r="C293" s="124" t="s">
        <v>15341</v>
      </c>
      <c r="D293" s="106" t="s">
        <v>289</v>
      </c>
      <c r="E293" s="106">
        <v>32</v>
      </c>
      <c r="F293" s="82" t="s">
        <v>104</v>
      </c>
      <c r="G293" s="82"/>
      <c r="H293" s="106">
        <v>32</v>
      </c>
      <c r="I293" s="82"/>
      <c r="J293" s="82" t="s">
        <v>66</v>
      </c>
      <c r="K293" s="106">
        <v>18</v>
      </c>
      <c r="L293" s="106"/>
      <c r="M293" s="106"/>
      <c r="N293" s="76" t="str">
        <f t="shared" si="61"/>
        <v xml:space="preserve">DG 32 B  32  SUR 18  </v>
      </c>
      <c r="O293" s="106">
        <v>428668574</v>
      </c>
      <c r="P293" s="106">
        <v>3106636551</v>
      </c>
      <c r="Q293" s="106"/>
      <c r="R293" s="106" t="s">
        <v>15342</v>
      </c>
      <c r="S293" s="106" t="s">
        <v>146</v>
      </c>
      <c r="T293" s="106">
        <v>32</v>
      </c>
      <c r="U293" s="82" t="s">
        <v>83</v>
      </c>
      <c r="V293" s="82" t="s">
        <v>66</v>
      </c>
      <c r="W293" s="106">
        <v>32</v>
      </c>
      <c r="X293" s="82" t="s">
        <v>104</v>
      </c>
      <c r="Y293" s="82"/>
      <c r="Z293" s="106">
        <v>70</v>
      </c>
      <c r="AA293" s="106"/>
      <c r="AB293" s="128"/>
      <c r="AC293" s="76" t="str">
        <f t="shared" si="55"/>
        <v xml:space="preserve">TR 32A SUR 32 B  70  </v>
      </c>
      <c r="AD293" s="106"/>
      <c r="AE293" s="106"/>
      <c r="AF293" s="106"/>
      <c r="AG293" s="106"/>
      <c r="AH293" s="82" t="s">
        <v>101</v>
      </c>
      <c r="AI293" s="82" t="s">
        <v>14460</v>
      </c>
      <c r="AJ293" s="112" t="s">
        <v>496</v>
      </c>
      <c r="AK293" s="201">
        <f>VLOOKUP(AJ293,Hoja5!$H$1:$I$46,2,FALSE)</f>
        <v>9</v>
      </c>
      <c r="AL293" s="110">
        <v>46106</v>
      </c>
      <c r="AM293" s="110">
        <v>46168</v>
      </c>
      <c r="AN293" s="101">
        <f t="shared" si="60"/>
        <v>62</v>
      </c>
      <c r="AO293" s="100">
        <v>46107</v>
      </c>
      <c r="AP293" s="101" t="s">
        <v>15</v>
      </c>
      <c r="AQ293" s="101" t="s">
        <v>14463</v>
      </c>
      <c r="AR293" s="227"/>
      <c r="AS293" s="119"/>
      <c r="AT293" s="124" t="s">
        <v>14496</v>
      </c>
      <c r="AU293" s="276" t="s">
        <v>14482</v>
      </c>
      <c r="AV293" s="82"/>
      <c r="AW293" s="102" t="str">
        <f ca="1">IF(OR(AND(TODAY()-AL293&lt;10,AV293="PQRS"),AND(TODAY()-AO293&lt;90,AV293="Persuasivo")),1,IF(AND(10&lt;=TODAY()-AL293,TODAY()-AL293&lt;15,AV293="PQRS"),2,IF(OR(AND(15&lt;=TODAY()-AL293,AV293="PQRS"),AND(90&lt;=TODAY()-AO293,AV293="Persuasivo")),3,"")))</f>
        <v/>
      </c>
      <c r="AX293" s="96" t="s">
        <v>15343</v>
      </c>
      <c r="AY293" s="239" t="str">
        <f ca="1">IF(AU293=BA293,AY293,AY293&amp;" → "&amp;TEXT(AZ293,"dd/mm/aaaa")&amp;".- "&amp;AU293)</f>
        <v>0 → 00/01/1900.- Yudi Betancur Rios → 26/03/2026.- Juan Carlos Sánchez Vargas → 10/04/2026.-  → 20/04/2026.- Jenifer Zapata Castro</v>
      </c>
      <c r="AZ293" s="237">
        <f ca="1">IF(AU293=BA293,AZ293,NOW())</f>
        <v>46132.476798611111</v>
      </c>
      <c r="BA293" s="242" t="str">
        <f t="shared" ca="1" si="56"/>
        <v>Jenifer Zapata Castro</v>
      </c>
      <c r="BB293" s="245" t="str">
        <f ca="1">IF(AT293=BD293,BB293,BB293&amp;" → "&amp;TEXT(BC293,"dd/mm/aaaa")&amp;".- "&amp;AT293)</f>
        <v>0 → 20/02/2026.- Visitas patrulleros → 10/04/2026.- Auto de archivo → 20/04/2026.- Archivado</v>
      </c>
      <c r="BC293" s="247">
        <f t="shared" ca="1" si="57"/>
        <v>46183.384917939817</v>
      </c>
      <c r="BD293" s="246" t="str">
        <f t="shared" ca="1" si="58"/>
        <v>Archivado</v>
      </c>
    </row>
    <row r="294" spans="1:56">
      <c r="A294" s="82" t="s">
        <v>15344</v>
      </c>
      <c r="B294" s="153">
        <v>19795</v>
      </c>
      <c r="C294" s="124" t="s">
        <v>1976</v>
      </c>
      <c r="D294" s="106"/>
      <c r="E294" s="106"/>
      <c r="F294" s="82"/>
      <c r="G294" s="82"/>
      <c r="H294" s="106"/>
      <c r="I294" s="82"/>
      <c r="J294" s="82"/>
      <c r="K294" s="106"/>
      <c r="L294" s="106"/>
      <c r="M294" s="106"/>
      <c r="N294" s="76" t="str">
        <f t="shared" si="61"/>
        <v xml:space="preserve">         </v>
      </c>
      <c r="O294" s="106"/>
      <c r="P294" s="106"/>
      <c r="Q294" s="106"/>
      <c r="R294" s="106" t="s">
        <v>15345</v>
      </c>
      <c r="S294" s="126" t="s">
        <v>80</v>
      </c>
      <c r="T294" s="128">
        <v>27</v>
      </c>
      <c r="U294" s="127" t="s">
        <v>170</v>
      </c>
      <c r="V294" s="127" t="s">
        <v>66</v>
      </c>
      <c r="W294" s="128">
        <v>27</v>
      </c>
      <c r="X294" s="127" t="s">
        <v>104</v>
      </c>
      <c r="Y294" s="127"/>
      <c r="Z294" s="175">
        <v>101</v>
      </c>
      <c r="AA294" s="128"/>
      <c r="AB294" s="128"/>
      <c r="AC294" s="76"/>
      <c r="AD294" s="106"/>
      <c r="AE294" s="106"/>
      <c r="AF294" s="106"/>
      <c r="AG294" s="106"/>
      <c r="AH294" s="82" t="s">
        <v>3686</v>
      </c>
      <c r="AI294" s="82" t="s">
        <v>14451</v>
      </c>
      <c r="AJ294" s="112" t="s">
        <v>311</v>
      </c>
      <c r="AK294" s="201">
        <f>VLOOKUP(AJ294,Hoja5!$H$1:$I$46,2,FALSE)</f>
        <v>5</v>
      </c>
      <c r="AL294" s="110">
        <v>46106</v>
      </c>
      <c r="AM294" s="110">
        <v>46118</v>
      </c>
      <c r="AN294" s="101">
        <f t="shared" si="60"/>
        <v>12</v>
      </c>
      <c r="AO294" s="110">
        <v>46128</v>
      </c>
      <c r="AP294" s="101" t="s">
        <v>15</v>
      </c>
      <c r="AQ294" s="101" t="s">
        <v>14463</v>
      </c>
      <c r="AR294" s="227"/>
      <c r="AS294" s="119"/>
      <c r="AT294" s="124" t="s">
        <v>14496</v>
      </c>
      <c r="AU294" s="276" t="s">
        <v>14482</v>
      </c>
      <c r="AV294" s="82"/>
      <c r="AW294" s="102" t="str">
        <f ca="1">IF(OR(AND(TODAY()-AL294&lt;10,AV294="PQRS"),AND(TODAY()-AO294&lt;90,AV294="Persuasivo")),1,IF(AND(10&lt;=TODAY()-AL294,TODAY()-AL294&lt;15,AV294="PQRS"),2,IF(OR(AND(15&lt;=TODAY()-AL294,AV294="PQRS"),AND(90&lt;=TODAY()-AO294,AV294="Persuasivo")),3,"")))</f>
        <v/>
      </c>
      <c r="AX294" s="96"/>
      <c r="AY294" s="239" t="str">
        <f ca="1">IF(AU294=BA294,AY294,AY294&amp;" → "&amp;TEXT(AZ294,"dd/mm/aaaa")&amp;".- "&amp;AU294)</f>
        <v>0 → 00/01/1900.- Julian Guzman Agudelo → 06/04/2026.-  → 20/04/2026.- Jenifer Zapata Castro</v>
      </c>
      <c r="AZ294" s="237">
        <f ca="1">IF(AU294=BA294,AZ294,NOW())</f>
        <v>46132.476798611111</v>
      </c>
      <c r="BA294" s="242" t="str">
        <f t="shared" ca="1" si="56"/>
        <v>Jenifer Zapata Castro</v>
      </c>
      <c r="BB294" s="245" t="str">
        <f ca="1">IF(AT294=BD294,BB294,BB294&amp;" → "&amp;TEXT(BC294,"dd/mm/aaaa")&amp;".- "&amp;AT294)</f>
        <v>0 → 20/02/2026.- Visitas patrulleros → 20/04/2026.- Archivado</v>
      </c>
      <c r="BC294" s="247">
        <f t="shared" ca="1" si="57"/>
        <v>46183.384917939817</v>
      </c>
      <c r="BD294" s="246" t="str">
        <f t="shared" ca="1" si="58"/>
        <v>Archivado</v>
      </c>
    </row>
    <row r="295" spans="1:56" s="18" customFormat="1">
      <c r="A295" s="82" t="s">
        <v>15346</v>
      </c>
      <c r="B295" s="99">
        <v>19794</v>
      </c>
      <c r="C295" s="275" t="s">
        <v>5902</v>
      </c>
      <c r="D295" s="106"/>
      <c r="E295" s="106"/>
      <c r="F295" s="82"/>
      <c r="G295" s="82"/>
      <c r="H295" s="106"/>
      <c r="I295" s="82"/>
      <c r="J295" s="82"/>
      <c r="K295" s="106"/>
      <c r="L295" s="106"/>
      <c r="M295" s="106"/>
      <c r="N295" s="76" t="str">
        <f t="shared" si="61"/>
        <v xml:space="preserve">         </v>
      </c>
      <c r="O295" s="106"/>
      <c r="P295" s="106"/>
      <c r="Q295" s="106"/>
      <c r="R295" s="106" t="s">
        <v>15347</v>
      </c>
      <c r="S295" s="126" t="s">
        <v>63</v>
      </c>
      <c r="T295" s="128">
        <v>27</v>
      </c>
      <c r="U295" s="127" t="s">
        <v>104</v>
      </c>
      <c r="V295" s="127"/>
      <c r="W295" s="128">
        <v>27</v>
      </c>
      <c r="X295" s="127" t="s">
        <v>170</v>
      </c>
      <c r="Y295" s="127" t="s">
        <v>66</v>
      </c>
      <c r="Z295" s="128">
        <v>81</v>
      </c>
      <c r="AA295" s="128"/>
      <c r="AB295" s="128"/>
      <c r="AC295" s="76" t="str">
        <f t="shared" si="55"/>
        <v xml:space="preserve">KR 27B  27 D SUR 81  </v>
      </c>
      <c r="AD295" s="106"/>
      <c r="AE295" s="106"/>
      <c r="AF295" s="106"/>
      <c r="AG295" s="106"/>
      <c r="AH295" s="82" t="s">
        <v>3686</v>
      </c>
      <c r="AI295" s="82" t="s">
        <v>14451</v>
      </c>
      <c r="AJ295" s="112" t="s">
        <v>311</v>
      </c>
      <c r="AK295" s="201">
        <f>VLOOKUP(AJ295,Hoja5!$H$1:$I$46,2,FALSE)</f>
        <v>5</v>
      </c>
      <c r="AL295" s="110">
        <v>46106</v>
      </c>
      <c r="AM295" s="110">
        <v>46118</v>
      </c>
      <c r="AN295" s="101">
        <f t="shared" si="60"/>
        <v>12</v>
      </c>
      <c r="AO295" s="100">
        <v>46168</v>
      </c>
      <c r="AP295" s="101" t="s">
        <v>14489</v>
      </c>
      <c r="AQ295" s="101" t="s">
        <v>14432</v>
      </c>
      <c r="AR295" s="227"/>
      <c r="AS295" s="119" t="s">
        <v>14432</v>
      </c>
      <c r="AT295" s="124" t="s">
        <v>195</v>
      </c>
      <c r="AU295" s="101" t="s">
        <v>14432</v>
      </c>
      <c r="AV295" s="82"/>
      <c r="AW295" s="102" t="str">
        <f ca="1">IF(OR(AND(TODAY()-AL295&lt;10,AV295="PQRS"),AND(TODAY()-AO295&lt;90,AV295="Persuasivo")),1,IF(AND(10&lt;=TODAY()-AL295,TODAY()-AL295&lt;15,AV295="PQRS"),2,IF(OR(AND(15&lt;=TODAY()-AL295,AV295="PQRS"),AND(90&lt;=TODAY()-AO295,AV295="Persuasivo")),3,"")))</f>
        <v/>
      </c>
      <c r="AX295" s="96"/>
      <c r="AY295" s="239" t="str">
        <f ca="1">IF(AU295=BA295,AY295,AY295&amp;" → "&amp;TEXT(AZ295,"dd/mm/aaaa")&amp;".- "&amp;AU295)</f>
        <v>0 → 00/01/1900.- Julian Guzman Agudelo → 06/04/2026.- Alexandra Uribe Alzate → 15/04/2026.- Juanita Aristizabal Chavarriaga → 28/04/2026.- Alexandra Uribe Alzate</v>
      </c>
      <c r="AZ295" s="237">
        <f ca="1">IF(AU295=BA295,AZ295,NOW())</f>
        <v>46148.570474537039</v>
      </c>
      <c r="BA295" s="242" t="str">
        <f t="shared" ca="1" si="56"/>
        <v>Alexandra Uribe Alzate</v>
      </c>
      <c r="BB295" s="245" t="str">
        <f ca="1">IF(AT295=BD295,BB295,BB295&amp;" → "&amp;TEXT(BC295,"dd/mm/aaaa")&amp;".- "&amp;AT295)</f>
        <v>0 → 20/02/2026.- Visitas patrulleros → 15/04/2026.- Auto de inicio  → 27/05/2026.- Verificación</v>
      </c>
      <c r="BC295" s="247">
        <f t="shared" ca="1" si="57"/>
        <v>46183.384917939817</v>
      </c>
      <c r="BD295" s="246" t="str">
        <f t="shared" ca="1" si="58"/>
        <v>Verificación</v>
      </c>
    </row>
    <row r="296" spans="1:56">
      <c r="A296" s="82" t="s">
        <v>15348</v>
      </c>
      <c r="B296" s="99">
        <v>9887</v>
      </c>
      <c r="C296" s="105" t="s">
        <v>15349</v>
      </c>
      <c r="D296" s="106" t="s">
        <v>80</v>
      </c>
      <c r="E296" s="106">
        <v>39</v>
      </c>
      <c r="F296" s="82"/>
      <c r="G296" s="82" t="s">
        <v>66</v>
      </c>
      <c r="H296" s="106">
        <v>47</v>
      </c>
      <c r="I296" s="82" t="s">
        <v>83</v>
      </c>
      <c r="J296" s="82"/>
      <c r="K296" s="106">
        <v>11</v>
      </c>
      <c r="L296" s="106"/>
      <c r="M296" s="106"/>
      <c r="N296" s="76" t="str">
        <f t="shared" si="61"/>
        <v xml:space="preserve">CL 39  SUR 47 A  11  </v>
      </c>
      <c r="O296" s="106">
        <v>43593210</v>
      </c>
      <c r="P296" s="106">
        <v>3188426947</v>
      </c>
      <c r="Q296" s="174" t="s">
        <v>15350</v>
      </c>
      <c r="R296" s="106"/>
      <c r="S296" s="126"/>
      <c r="T296" s="128"/>
      <c r="U296" s="127"/>
      <c r="V296" s="127"/>
      <c r="W296" s="128"/>
      <c r="X296" s="127"/>
      <c r="Y296" s="127"/>
      <c r="Z296" s="128"/>
      <c r="AA296" s="128"/>
      <c r="AB296" s="128"/>
      <c r="AC296" s="76" t="str">
        <f t="shared" si="55"/>
        <v xml:space="preserve">        </v>
      </c>
      <c r="AD296" s="106"/>
      <c r="AE296" s="106"/>
      <c r="AF296" s="106"/>
      <c r="AG296" s="106"/>
      <c r="AH296" s="82" t="s">
        <v>3591</v>
      </c>
      <c r="AI296" s="82" t="s">
        <v>14504</v>
      </c>
      <c r="AJ296" s="112" t="s">
        <v>3530</v>
      </c>
      <c r="AK296" s="201">
        <f>VLOOKUP(AJ296,Hoja5!$H$1:$I$46,2,FALSE)</f>
        <v>8</v>
      </c>
      <c r="AL296" s="110">
        <v>46107</v>
      </c>
      <c r="AM296" s="110">
        <v>46107</v>
      </c>
      <c r="AN296" s="101">
        <f t="shared" si="60"/>
        <v>0</v>
      </c>
      <c r="AO296" s="110">
        <v>46107</v>
      </c>
      <c r="AP296" s="101" t="s">
        <v>15</v>
      </c>
      <c r="AQ296" s="101" t="s">
        <v>14463</v>
      </c>
      <c r="AR296" s="227"/>
      <c r="AS296" s="119" t="s">
        <v>14432</v>
      </c>
      <c r="AT296" s="124" t="s">
        <v>14496</v>
      </c>
      <c r="AU296" s="276" t="s">
        <v>14482</v>
      </c>
      <c r="AV296" s="82"/>
      <c r="AW296" s="102" t="str">
        <f ca="1">IF(OR(AND(TODAY()-AL296&lt;10,AV296="PQRS"),AND(TODAY()-AO296&lt;90,AV296="Persuasivo")),1,IF(AND(10&lt;=TODAY()-AL296,TODAY()-AL296&lt;15,AV296="PQRS"),2,IF(OR(AND(15&lt;=TODAY()-AL296,AV296="PQRS"),AND(90&lt;=TODAY()-AO296,AV296="Persuasivo")),3,"")))</f>
        <v/>
      </c>
      <c r="AX296" s="96" t="s">
        <v>14903</v>
      </c>
      <c r="AY296" s="239" t="str">
        <f ca="1">IF(AU296=BA296,AY296,AY296&amp;" → "&amp;TEXT(AZ296,"dd/mm/aaaa")&amp;".- "&amp;AU296)</f>
        <v>0 → 00/01/1900.- Juan Carlos Sánchez Vargas → 26/03/2026.-  → 20/04/2026.- Jenifer Zapata Castro</v>
      </c>
      <c r="AZ296" s="237">
        <f ca="1">IF(AU296=BA296,AZ296,NOW())</f>
        <v>46132.476798611111</v>
      </c>
      <c r="BA296" s="242" t="str">
        <f t="shared" ca="1" si="56"/>
        <v>Jenifer Zapata Castro</v>
      </c>
      <c r="BB296" s="245" t="str">
        <f ca="1">IF(AT296=BD296,BB296,BB296&amp;" → "&amp;TEXT(BC296,"dd/mm/aaaa")&amp;".- "&amp;AT296)</f>
        <v>0 → 20/02/2026.- Orden de policía → 06/04/2026.- Notificación → 20/04/2026.- Archivado</v>
      </c>
      <c r="BC296" s="247">
        <f t="shared" ca="1" si="57"/>
        <v>46183.384917939817</v>
      </c>
      <c r="BD296" s="246" t="str">
        <f t="shared" ca="1" si="58"/>
        <v>Archivado</v>
      </c>
    </row>
    <row r="297" spans="1:56">
      <c r="A297" s="82" t="s">
        <v>15351</v>
      </c>
      <c r="B297" s="99">
        <v>16493</v>
      </c>
      <c r="C297" s="124" t="s">
        <v>15352</v>
      </c>
      <c r="D297" s="106"/>
      <c r="E297" s="106"/>
      <c r="F297" s="82"/>
      <c r="G297" s="82"/>
      <c r="H297" s="106"/>
      <c r="I297" s="82"/>
      <c r="J297" s="82"/>
      <c r="K297" s="106"/>
      <c r="L297" s="82"/>
      <c r="M297" s="82"/>
      <c r="N297" s="76" t="str">
        <f t="shared" si="61"/>
        <v xml:space="preserve">         </v>
      </c>
      <c r="O297" s="106"/>
      <c r="P297" s="106"/>
      <c r="Q297" s="106"/>
      <c r="R297" s="82" t="s">
        <v>15353</v>
      </c>
      <c r="S297" s="126" t="s">
        <v>63</v>
      </c>
      <c r="T297" s="127">
        <v>27</v>
      </c>
      <c r="U297" s="127"/>
      <c r="V297" s="127"/>
      <c r="W297" s="127">
        <v>36</v>
      </c>
      <c r="X297" s="127" t="s">
        <v>83</v>
      </c>
      <c r="Y297" s="127" t="s">
        <v>66</v>
      </c>
      <c r="Z297" s="127">
        <v>70</v>
      </c>
      <c r="AA297" s="127"/>
      <c r="AB297" s="127"/>
      <c r="AC297" s="76" t="str">
        <f t="shared" si="55"/>
        <v xml:space="preserve">KR 27  36 A SUR 70  </v>
      </c>
      <c r="AD297" s="82">
        <v>900565490</v>
      </c>
      <c r="AE297" s="82"/>
      <c r="AF297" s="82"/>
      <c r="AG297" s="82"/>
      <c r="AH297" s="82" t="s">
        <v>94</v>
      </c>
      <c r="AI297" s="82" t="s">
        <v>14487</v>
      </c>
      <c r="AJ297" s="96" t="s">
        <v>397</v>
      </c>
      <c r="AK297" s="201">
        <f>VLOOKUP(AJ297,Hoja5!$H$1:$I$46,2,FALSE)</f>
        <v>5</v>
      </c>
      <c r="AL297" s="110">
        <v>46092</v>
      </c>
      <c r="AM297" s="110"/>
      <c r="AN297" s="101">
        <f t="shared" si="60"/>
        <v>-46092</v>
      </c>
      <c r="AO297" s="100">
        <v>46121</v>
      </c>
      <c r="AP297" s="101" t="s">
        <v>15</v>
      </c>
      <c r="AQ297" s="101" t="s">
        <v>14463</v>
      </c>
      <c r="AR297" s="227"/>
      <c r="AS297" s="119" t="s">
        <v>14432</v>
      </c>
      <c r="AT297" s="124" t="s">
        <v>14496</v>
      </c>
      <c r="AU297" s="101" t="s">
        <v>14482</v>
      </c>
      <c r="AV297" s="82"/>
      <c r="AW297" s="102" t="str">
        <f ca="1">IF(OR(AND(TODAY()-AL297&lt;10,AV297="PQRS"),AND(TODAY()-AO297&lt;90,AV297="Persuasivo")),1,IF(AND(10&lt;=TODAY()-AL297,TODAY()-AL297&lt;15,AV297="PQRS"),2,IF(OR(AND(15&lt;=TODAY()-AL297,AV297="PQRS"),AND(90&lt;=TODAY()-AO297,AV297="Persuasivo")),3,"")))</f>
        <v/>
      </c>
      <c r="AX297" s="96" t="s">
        <v>15354</v>
      </c>
      <c r="AY297" s="239" t="str">
        <f ca="1">IF(AU297=BA297,AY297,AY297&amp;" → "&amp;TEXT(AZ297,"dd/mm/aaaa")&amp;".- "&amp;AU297)</f>
        <v>0 → 00/01/1900.- Alexandra Uribe Alzate → 26/03/2026.- Jenifer Zapata Castro</v>
      </c>
      <c r="AZ297" s="237">
        <f ca="1">IF(AU297=BA297,AZ297,NOW())</f>
        <v>46132.594086805555</v>
      </c>
      <c r="BA297" s="242" t="str">
        <f t="shared" ca="1" si="56"/>
        <v>Jenifer Zapata Castro</v>
      </c>
      <c r="BB297" s="245" t="str">
        <f ca="1">IF(AT297=BD297,BB297,BB297&amp;" → "&amp;TEXT(BC297,"dd/mm/aaaa")&amp;".- "&amp;AT297)</f>
        <v>0 → 20/02/2026.- Medida preventiva → 20/04/2026.- Archivado</v>
      </c>
      <c r="BC297" s="247">
        <f t="shared" ca="1" si="57"/>
        <v>46183.384917939817</v>
      </c>
      <c r="BD297" s="246" t="str">
        <f t="shared" ca="1" si="58"/>
        <v>Archivado</v>
      </c>
    </row>
    <row r="298" spans="1:56">
      <c r="A298" s="82" t="s">
        <v>15355</v>
      </c>
      <c r="B298" s="99">
        <v>19802</v>
      </c>
      <c r="C298" s="124" t="s">
        <v>231</v>
      </c>
      <c r="D298" s="82"/>
      <c r="E298" s="82"/>
      <c r="F298" s="82"/>
      <c r="G298" s="82"/>
      <c r="H298" s="82"/>
      <c r="I298" s="82"/>
      <c r="J298" s="82"/>
      <c r="K298" s="82"/>
      <c r="L298" s="82"/>
      <c r="M298" s="82"/>
      <c r="N298" s="76" t="str">
        <f t="shared" si="61"/>
        <v xml:space="preserve">         </v>
      </c>
      <c r="O298" s="82"/>
      <c r="P298" s="94"/>
      <c r="Q298" s="94"/>
      <c r="R298" s="82" t="s">
        <v>82</v>
      </c>
      <c r="S298" s="126" t="s">
        <v>289</v>
      </c>
      <c r="T298" s="127">
        <v>31</v>
      </c>
      <c r="U298" s="127" t="s">
        <v>83</v>
      </c>
      <c r="V298" s="127"/>
      <c r="W298" s="127">
        <v>34</v>
      </c>
      <c r="X298" s="127" t="s">
        <v>170</v>
      </c>
      <c r="Y298" s="127" t="s">
        <v>66</v>
      </c>
      <c r="Z298" s="127">
        <v>14</v>
      </c>
      <c r="AA298" s="127"/>
      <c r="AB298" s="127"/>
      <c r="AC298" s="76" t="str">
        <f t="shared" si="55"/>
        <v xml:space="preserve">DG 31A  34 D SUR 14  </v>
      </c>
      <c r="AD298" s="82"/>
      <c r="AE298" s="82"/>
      <c r="AF298" s="82"/>
      <c r="AG298" s="82"/>
      <c r="AH298" s="82" t="s">
        <v>101</v>
      </c>
      <c r="AI298" s="82" t="s">
        <v>14460</v>
      </c>
      <c r="AJ298" s="96" t="s">
        <v>194</v>
      </c>
      <c r="AK298" s="201">
        <f>VLOOKUP(AJ298,Hoja5!$H$1:$I$46,2,FALSE)</f>
        <v>3</v>
      </c>
      <c r="AL298" s="110">
        <v>46106</v>
      </c>
      <c r="AM298" s="110">
        <v>46126</v>
      </c>
      <c r="AN298" s="101">
        <f t="shared" si="60"/>
        <v>20</v>
      </c>
      <c r="AO298" s="100">
        <v>46155</v>
      </c>
      <c r="AP298" s="82" t="s">
        <v>15</v>
      </c>
      <c r="AQ298" s="101" t="s">
        <v>14463</v>
      </c>
      <c r="AR298" s="227"/>
      <c r="AS298" s="119"/>
      <c r="AT298" s="124" t="s">
        <v>14496</v>
      </c>
      <c r="AU298" s="101"/>
      <c r="AV298" s="82"/>
      <c r="AW298" s="102" t="str">
        <f ca="1">IF(OR(AND(TODAY()-AL298&lt;10,AV298="PQRS"),AND(TODAY()-AO298&lt;90,AV298="Persuasivo")),1,IF(AND(10&lt;=TODAY()-AL298,TODAY()-AL298&lt;15,AV298="PQRS"),2,IF(OR(AND(15&lt;=TODAY()-AL298,AV298="PQRS"),AND(90&lt;=TODAY()-AO298,AV298="Persuasivo")),3,"")))</f>
        <v/>
      </c>
      <c r="AX298" s="96" t="s">
        <v>15356</v>
      </c>
      <c r="AY298" s="239" t="str">
        <f ca="1">IF(AU298=BA298,AY298,AY298&amp;" → "&amp;TEXT(AZ298,"dd/mm/aaaa")&amp;".- "&amp;AU298)</f>
        <v xml:space="preserve">0 → 00/01/1900.- Julian Guzman Agudelo → 06/04/2026.- Laura Bautista Barroso → 07/04/2026.- </v>
      </c>
      <c r="AZ298" s="237">
        <f ca="1">IF(AU298=BA298,AZ298,NOW())</f>
        <v>46183.302232291666</v>
      </c>
      <c r="BA298" s="242">
        <f t="shared" ca="1" si="56"/>
        <v>0</v>
      </c>
      <c r="BB298" s="245" t="str">
        <f ca="1">IF(AT298=BD298,BB298,BB298&amp;" → "&amp;TEXT(BC298,"dd/mm/aaaa")&amp;".- "&amp;AT298)</f>
        <v>0 → 20/02/2026.- Visitas patrulleros → 09/06/2026.- Archivado</v>
      </c>
      <c r="BC298" s="247">
        <f t="shared" ca="1" si="57"/>
        <v>46183.384917939817</v>
      </c>
      <c r="BD298" s="246" t="str">
        <f t="shared" ca="1" si="58"/>
        <v>Archivado</v>
      </c>
    </row>
    <row r="299" spans="1:56">
      <c r="A299" s="82" t="s">
        <v>15357</v>
      </c>
      <c r="B299" s="99">
        <v>19804</v>
      </c>
      <c r="C299" s="124" t="s">
        <v>231</v>
      </c>
      <c r="D299" s="82"/>
      <c r="E299" s="82"/>
      <c r="F299" s="82"/>
      <c r="G299" s="82"/>
      <c r="H299" s="82"/>
      <c r="I299" s="82"/>
      <c r="J299" s="82"/>
      <c r="K299" s="82"/>
      <c r="L299" s="82"/>
      <c r="M299" s="82"/>
      <c r="N299" s="76" t="str">
        <f t="shared" si="61"/>
        <v xml:space="preserve">         </v>
      </c>
      <c r="O299" s="82"/>
      <c r="P299" s="82"/>
      <c r="Q299" s="82"/>
      <c r="R299" s="82" t="s">
        <v>82</v>
      </c>
      <c r="S299" s="82" t="s">
        <v>80</v>
      </c>
      <c r="T299" s="82">
        <v>48</v>
      </c>
      <c r="U299" s="82"/>
      <c r="V299" s="82" t="s">
        <v>66</v>
      </c>
      <c r="W299" s="82">
        <v>42</v>
      </c>
      <c r="X299" s="82"/>
      <c r="Y299" s="82"/>
      <c r="Z299" s="82"/>
      <c r="AA299" s="127"/>
      <c r="AB299" s="127"/>
      <c r="AC299" s="76" t="str">
        <f t="shared" si="55"/>
        <v xml:space="preserve">CL 48 SUR 42     </v>
      </c>
      <c r="AD299" s="82"/>
      <c r="AE299" s="82"/>
      <c r="AF299" s="82"/>
      <c r="AG299" s="82"/>
      <c r="AH299" s="82" t="s">
        <v>101</v>
      </c>
      <c r="AI299" s="82" t="s">
        <v>14460</v>
      </c>
      <c r="AJ299" s="96" t="s">
        <v>3626</v>
      </c>
      <c r="AK299" s="201">
        <f>VLOOKUP(AJ299,Hoja5!$H$1:$I$46,2,FALSE)</f>
        <v>7</v>
      </c>
      <c r="AL299" s="110">
        <v>46106</v>
      </c>
      <c r="AM299" s="110">
        <v>46127</v>
      </c>
      <c r="AN299" s="101">
        <f t="shared" si="60"/>
        <v>21</v>
      </c>
      <c r="AO299" s="100">
        <v>46127</v>
      </c>
      <c r="AP299" s="101" t="s">
        <v>202</v>
      </c>
      <c r="AQ299" s="101" t="s">
        <v>14456</v>
      </c>
      <c r="AR299" s="227"/>
      <c r="AS299" s="119"/>
      <c r="AT299" s="124" t="s">
        <v>14496</v>
      </c>
      <c r="AU299" s="101" t="s">
        <v>14482</v>
      </c>
      <c r="AV299" s="82"/>
      <c r="AW299" s="102" t="str">
        <f ca="1">IF(OR(AND(TODAY()-AL299&lt;10,AV299="PQRS"),AND(TODAY()-AO299&lt;90,AV299="Persuasivo")),1,IF(AND(10&lt;=TODAY()-AL299,TODAY()-AL299&lt;15,AV299="PQRS"),2,IF(OR(AND(15&lt;=TODAY()-AL299,AV299="PQRS"),AND(90&lt;=TODAY()-AO299,AV299="Persuasivo")),3,"")))</f>
        <v/>
      </c>
      <c r="AX299" s="96"/>
      <c r="AY299" s="239" t="str">
        <f ca="1">IF(AU299=BA299,AY299,AY299&amp;" → "&amp;TEXT(AZ299,"dd/mm/aaaa")&amp;".- "&amp;AU299)</f>
        <v>0 → 00/01/1900.- Julian Guzman Agudelo → 06/04/2026.- Laura Bautista Barroso → 07/04/2026.- Juan Carlos Sánchez Vargas → 21/04/2026.- Jenifer Zapata Castro</v>
      </c>
      <c r="AZ299" s="237">
        <f ca="1">IF(AU299=BA299,AZ299,NOW())</f>
        <v>46148.617815162041</v>
      </c>
      <c r="BA299" s="242" t="str">
        <f t="shared" ca="1" si="56"/>
        <v>Jenifer Zapata Castro</v>
      </c>
      <c r="BB299" s="245" t="str">
        <f ca="1">IF(AT299=BD299,BB299,BB299&amp;" → "&amp;TEXT(BC299,"dd/mm/aaaa")&amp;".- "&amp;AT299)</f>
        <v>0 → 20/02/2026.- Visitas patrulleros → 21/04/2026.- Auto de archivo → 06/05/2026.- Archivado</v>
      </c>
      <c r="BC299" s="247">
        <f t="shared" ca="1" si="57"/>
        <v>46183.384917939817</v>
      </c>
      <c r="BD299" s="246" t="str">
        <f t="shared" ca="1" si="58"/>
        <v>Archivado</v>
      </c>
    </row>
    <row r="300" spans="1:56">
      <c r="A300" s="82" t="s">
        <v>15358</v>
      </c>
      <c r="B300" s="99">
        <v>19803</v>
      </c>
      <c r="C300" s="275" t="s">
        <v>231</v>
      </c>
      <c r="D300" s="82"/>
      <c r="E300" s="82"/>
      <c r="F300" s="82"/>
      <c r="G300" s="82"/>
      <c r="H300" s="82"/>
      <c r="I300" s="82"/>
      <c r="J300" s="82"/>
      <c r="K300" s="82"/>
      <c r="L300" s="82"/>
      <c r="M300" s="82"/>
      <c r="N300" s="76" t="str">
        <f t="shared" si="61"/>
        <v xml:space="preserve">         </v>
      </c>
      <c r="O300" s="82"/>
      <c r="P300" s="82"/>
      <c r="Q300" s="82"/>
      <c r="R300" s="82" t="s">
        <v>82</v>
      </c>
      <c r="S300" s="126"/>
      <c r="T300" s="127"/>
      <c r="U300" s="127"/>
      <c r="V300" s="127"/>
      <c r="W300" s="127"/>
      <c r="X300" s="127"/>
      <c r="Y300" s="127"/>
      <c r="Z300" s="127"/>
      <c r="AA300" s="127"/>
      <c r="AB300" s="127"/>
      <c r="AC300" s="76" t="str">
        <f t="shared" si="55"/>
        <v xml:space="preserve">        </v>
      </c>
      <c r="AD300" s="82"/>
      <c r="AE300" s="82"/>
      <c r="AF300" s="82"/>
      <c r="AG300" s="82"/>
      <c r="AH300" s="82" t="s">
        <v>94</v>
      </c>
      <c r="AI300" s="82" t="s">
        <v>14481</v>
      </c>
      <c r="AJ300" s="96" t="s">
        <v>635</v>
      </c>
      <c r="AK300" s="201">
        <f>VLOOKUP(AJ300,Hoja5!$H$1:$I$46,2,FALSE)</f>
        <v>3</v>
      </c>
      <c r="AL300" s="110">
        <v>46106</v>
      </c>
      <c r="AM300" s="92"/>
      <c r="AN300" s="101">
        <f t="shared" si="60"/>
        <v>-46106</v>
      </c>
      <c r="AO300" s="100"/>
      <c r="AP300" s="101"/>
      <c r="AQ300" s="101"/>
      <c r="AR300" s="227"/>
      <c r="AS300" s="119"/>
      <c r="AT300" s="124" t="s">
        <v>14496</v>
      </c>
      <c r="AU300" s="101" t="s">
        <v>14482</v>
      </c>
      <c r="AV300" s="82"/>
      <c r="AW300" s="102" t="str">
        <f ca="1">IF(OR(AND(TODAY()-AL300&lt;10,AV300="PQRS"),AND(TODAY()-AO300&lt;90,AV300="Persuasivo")),1,IF(AND(10&lt;=TODAY()-AL300,TODAY()-AL300&lt;15,AV300="PQRS"),2,IF(OR(AND(15&lt;=TODAY()-AL300,AV300="PQRS"),AND(90&lt;=TODAY()-AO300,AV300="Persuasivo")),3,"")))</f>
        <v/>
      </c>
      <c r="AX300" s="96"/>
      <c r="AY300" s="239" t="str">
        <f ca="1">IF(AU300=BA300,AY300,AY300&amp;" → "&amp;TEXT(AZ300,"dd/mm/aaaa")&amp;".- "&amp;AU300)</f>
        <v>0 → 00/01/1900.- Julian Guzman Agudelo → 06/04/2026.- Jenifer Zapata Castro</v>
      </c>
      <c r="AZ300" s="237">
        <f ca="1">IF(AU300=BA300,AZ300,NOW())</f>
        <v>46135.61063333333</v>
      </c>
      <c r="BA300" s="242" t="str">
        <f t="shared" ca="1" si="56"/>
        <v>Jenifer Zapata Castro</v>
      </c>
      <c r="BB300" s="245" t="str">
        <f ca="1">IF(AT300=BD300,BB300,BB300&amp;" → "&amp;TEXT(BC300,"dd/mm/aaaa")&amp;".- "&amp;AT300)</f>
        <v>0 → 20/02/2026.- Visitas patrulleros → 23/04/2026.- Archivado</v>
      </c>
      <c r="BC300" s="247">
        <f t="shared" ca="1" si="57"/>
        <v>46183.384917939817</v>
      </c>
      <c r="BD300" s="246" t="str">
        <f t="shared" ca="1" si="58"/>
        <v>Archivado</v>
      </c>
    </row>
    <row r="301" spans="1:56" ht="21" customHeight="1">
      <c r="A301" s="82" t="s">
        <v>15359</v>
      </c>
      <c r="B301" s="99">
        <v>12987</v>
      </c>
      <c r="C301" s="124" t="s">
        <v>15125</v>
      </c>
      <c r="D301" s="82" t="s">
        <v>80</v>
      </c>
      <c r="E301" s="82">
        <v>44</v>
      </c>
      <c r="F301" s="82"/>
      <c r="G301" s="82" t="s">
        <v>66</v>
      </c>
      <c r="H301" s="82">
        <v>39</v>
      </c>
      <c r="I301" s="82"/>
      <c r="J301" s="82"/>
      <c r="K301" s="82">
        <v>10</v>
      </c>
      <c r="L301" s="82"/>
      <c r="M301" s="82"/>
      <c r="N301" s="76" t="str">
        <f t="shared" si="61"/>
        <v xml:space="preserve">CL 44  SUR 39   10  </v>
      </c>
      <c r="O301" s="82"/>
      <c r="P301" s="82">
        <v>3103751305</v>
      </c>
      <c r="Q301" s="82"/>
      <c r="R301" s="82" t="s">
        <v>82</v>
      </c>
      <c r="S301" s="82"/>
      <c r="T301" s="94" t="s">
        <v>15360</v>
      </c>
      <c r="U301" s="82"/>
      <c r="V301" s="82"/>
      <c r="W301" s="82"/>
      <c r="X301" s="82"/>
      <c r="Y301" s="82"/>
      <c r="Z301" s="82"/>
      <c r="AA301" s="94"/>
      <c r="AB301" s="82"/>
      <c r="AC301" s="76" t="str">
        <f t="shared" si="55"/>
        <v xml:space="preserve"> Detras Casa C7       </v>
      </c>
      <c r="AD301" s="76"/>
      <c r="AE301" s="82"/>
      <c r="AF301" s="82"/>
      <c r="AG301" s="82"/>
      <c r="AH301" s="82" t="s">
        <v>94</v>
      </c>
      <c r="AI301" s="82" t="s">
        <v>14448</v>
      </c>
      <c r="AJ301" s="96" t="s">
        <v>67</v>
      </c>
      <c r="AK301" s="201">
        <f>VLOOKUP(AJ301,Hoja5!$H$1:$I$46,2,FALSE)</f>
        <v>7</v>
      </c>
      <c r="AL301" s="110">
        <v>46079</v>
      </c>
      <c r="AM301" s="92">
        <v>46107</v>
      </c>
      <c r="AN301" s="101">
        <f t="shared" si="60"/>
        <v>28</v>
      </c>
      <c r="AO301" s="100">
        <v>46107</v>
      </c>
      <c r="AP301" s="101" t="s">
        <v>14445</v>
      </c>
      <c r="AQ301" s="101" t="s">
        <v>14440</v>
      </c>
      <c r="AR301" s="227"/>
      <c r="AS301" s="119"/>
      <c r="AT301" s="124" t="s">
        <v>14496</v>
      </c>
      <c r="AU301" s="101" t="s">
        <v>14482</v>
      </c>
      <c r="AV301" s="82"/>
      <c r="AW301" s="102" t="str">
        <f ca="1">IF(OR(AND(TODAY()-AL301&lt;10,AV301="PQRS"),AND(TODAY()-AO301&lt;90,AV301="Persuasivo")),1,IF(AND(10&lt;=TODAY()-AL301,TODAY()-AL301&lt;15,AV301="PQRS"),2,IF(OR(AND(15&lt;=TODAY()-AL301,AV301="PQRS"),AND(90&lt;=TODAY()-AO301,AV301="Persuasivo")),3,"")))</f>
        <v/>
      </c>
      <c r="AX301" s="96"/>
      <c r="AY301" s="239" t="str">
        <f ca="1">IF(AU301=BA301,AY301,AY301&amp;" → "&amp;TEXT(AZ301,"dd/mm/aaaa")&amp;".- "&amp;AU301)</f>
        <v>0 → 00/01/1900.- Juan Carlos Sánchez Vargas → 26/03/2026.- Jenifer Zapata Castro</v>
      </c>
      <c r="AZ301" s="237">
        <f ca="1">IF(AU301=BA301,AZ301,NOW())</f>
        <v>46135.61063333333</v>
      </c>
      <c r="BA301" s="242" t="str">
        <f t="shared" ca="1" si="56"/>
        <v>Jenifer Zapata Castro</v>
      </c>
      <c r="BB301" s="245" t="str">
        <f ca="1">IF(AT301=BD301,BB301,BB301&amp;" → "&amp;TEXT(BC301,"dd/mm/aaaa")&amp;".- "&amp;AT301)</f>
        <v>0 → 20/02/2026.- Visitas patrulleros → 26/03/2026.- Auto de archivo → 23/04/2026.- Archivado</v>
      </c>
      <c r="BC301" s="247">
        <f t="shared" ca="1" si="57"/>
        <v>46183.384917939817</v>
      </c>
      <c r="BD301" s="246" t="str">
        <f t="shared" ca="1" si="58"/>
        <v>Archivado</v>
      </c>
    </row>
    <row r="302" spans="1:56">
      <c r="A302" s="82" t="s">
        <v>15361</v>
      </c>
      <c r="B302" s="99">
        <v>15284</v>
      </c>
      <c r="C302" s="105" t="s">
        <v>3050</v>
      </c>
      <c r="D302" s="82"/>
      <c r="E302" s="82"/>
      <c r="F302" s="82"/>
      <c r="G302" s="82"/>
      <c r="H302" s="82"/>
      <c r="I302" s="82"/>
      <c r="J302" s="82"/>
      <c r="K302" s="82"/>
      <c r="L302" s="82"/>
      <c r="M302" s="82"/>
      <c r="N302" s="76" t="str">
        <f t="shared" si="61"/>
        <v xml:space="preserve">         </v>
      </c>
      <c r="O302" s="82"/>
      <c r="P302" s="82"/>
      <c r="Q302" s="82"/>
      <c r="R302" s="82" t="s">
        <v>15362</v>
      </c>
      <c r="S302" s="82" t="s">
        <v>80</v>
      </c>
      <c r="T302" s="82">
        <v>37</v>
      </c>
      <c r="U302" s="82" t="s">
        <v>104</v>
      </c>
      <c r="V302" s="82" t="s">
        <v>66</v>
      </c>
      <c r="W302" s="82">
        <v>28</v>
      </c>
      <c r="X302" s="82" t="s">
        <v>81</v>
      </c>
      <c r="Y302" s="82"/>
      <c r="Z302" s="82">
        <v>50</v>
      </c>
      <c r="AA302" s="127"/>
      <c r="AB302" s="127"/>
      <c r="AC302" s="76" t="str">
        <f t="shared" si="55"/>
        <v xml:space="preserve">CL 37B SUR 28 C  50  </v>
      </c>
      <c r="AD302" s="98"/>
      <c r="AE302" s="82">
        <v>3122168324</v>
      </c>
      <c r="AF302" s="82"/>
      <c r="AG302" s="82"/>
      <c r="AH302" s="82" t="s">
        <v>101</v>
      </c>
      <c r="AI302" s="82" t="s">
        <v>14460</v>
      </c>
      <c r="AJ302" s="96" t="s">
        <v>166</v>
      </c>
      <c r="AK302" s="201">
        <f>VLOOKUP(AJ302,Hoja5!$H$1:$I$46,2,FALSE)</f>
        <v>5</v>
      </c>
      <c r="AL302" s="110">
        <v>46087</v>
      </c>
      <c r="AM302" s="110"/>
      <c r="AN302" s="101">
        <f t="shared" si="60"/>
        <v>-46087</v>
      </c>
      <c r="AO302" s="100"/>
      <c r="AP302" s="82"/>
      <c r="AQ302" s="101"/>
      <c r="AR302" s="227"/>
      <c r="AS302" s="119"/>
      <c r="AT302" s="124" t="s">
        <v>202</v>
      </c>
      <c r="AU302" s="101" t="s">
        <v>14450</v>
      </c>
      <c r="AV302" s="82"/>
      <c r="AW302" s="102" t="str">
        <f ca="1">IF(OR(AND(TODAY()-AL302&lt;10,AV302="PQRS"),AND(TODAY()-AO302&lt;90,AV302="Persuasivo")),1,IF(AND(10&lt;=TODAY()-AL302,TODAY()-AL302&lt;15,AV302="PQRS"),2,IF(OR(AND(15&lt;=TODAY()-AL302,AV302="PQRS"),AND(90&lt;=TODAY()-AO302,AV302="Persuasivo")),3,"")))</f>
        <v/>
      </c>
      <c r="AX302" s="96"/>
      <c r="AY302" s="239" t="str">
        <f ca="1">IF(AU302=BA302,AY302,AY302&amp;" → "&amp;TEXT(AZ302,"dd/mm/aaaa")&amp;".- "&amp;AU302)</f>
        <v>0 → 00/01/1900.- Julian Guzman Agudelo → 06/04/2026.- Olver Puerta Garcia</v>
      </c>
      <c r="AZ302" s="237">
        <f ca="1">IF(AU302=BA302,AZ302,NOW())</f>
        <v>46133.687537152779</v>
      </c>
      <c r="BA302" s="242" t="str">
        <f t="shared" ca="1" si="56"/>
        <v>Olver Puerta Garcia</v>
      </c>
      <c r="BB302" s="245" t="str">
        <f ca="1">IF(AT302=BD302,BB302,BB302&amp;" → "&amp;TEXT(BC302,"dd/mm/aaaa")&amp;".- "&amp;AT302)</f>
        <v>0 → 20/02/2026.- Visitas patrulleros</v>
      </c>
      <c r="BC302" s="247">
        <f t="shared" ca="1" si="57"/>
        <v>46183.384917939817</v>
      </c>
      <c r="BD302" s="246" t="str">
        <f t="shared" ca="1" si="58"/>
        <v>Visitas patrulleros</v>
      </c>
    </row>
    <row r="303" spans="1:56">
      <c r="A303" s="82" t="s">
        <v>15363</v>
      </c>
      <c r="B303" s="99">
        <v>14005</v>
      </c>
      <c r="C303" s="105" t="s">
        <v>15364</v>
      </c>
      <c r="D303" s="82" t="s">
        <v>80</v>
      </c>
      <c r="E303" s="82">
        <v>39</v>
      </c>
      <c r="F303" s="82" t="s">
        <v>170</v>
      </c>
      <c r="G303" s="82" t="s">
        <v>66</v>
      </c>
      <c r="H303" s="82">
        <v>24</v>
      </c>
      <c r="I303" s="82" t="s">
        <v>83</v>
      </c>
      <c r="J303" s="82"/>
      <c r="K303" s="82">
        <v>67</v>
      </c>
      <c r="L303" s="82"/>
      <c r="M303" s="82"/>
      <c r="N303" s="76" t="str">
        <f t="shared" si="61"/>
        <v xml:space="preserve">CL 39 D SUR 24 A  67  </v>
      </c>
      <c r="O303" s="82">
        <v>70545900</v>
      </c>
      <c r="P303" s="82"/>
      <c r="Q303" s="82"/>
      <c r="R303" s="82" t="s">
        <v>82</v>
      </c>
      <c r="S303" s="126"/>
      <c r="T303" s="127"/>
      <c r="U303" s="127"/>
      <c r="V303" s="127"/>
      <c r="W303" s="127"/>
      <c r="X303" s="127"/>
      <c r="Y303" s="127"/>
      <c r="Z303" s="127"/>
      <c r="AA303" s="127"/>
      <c r="AB303" s="127"/>
      <c r="AC303" s="76" t="str">
        <f t="shared" si="55"/>
        <v xml:space="preserve">        </v>
      </c>
      <c r="AD303" s="82"/>
      <c r="AE303" s="82"/>
      <c r="AF303" s="82"/>
      <c r="AG303" s="82"/>
      <c r="AH303" s="82" t="s">
        <v>94</v>
      </c>
      <c r="AI303" s="82" t="s">
        <v>14448</v>
      </c>
      <c r="AJ303" s="96" t="s">
        <v>191</v>
      </c>
      <c r="AK303" s="201">
        <f>VLOOKUP(AJ303,Hoja5!$H$1:$I$46,2,FALSE)</f>
        <v>11</v>
      </c>
      <c r="AL303" s="110">
        <v>46083</v>
      </c>
      <c r="AM303" s="110">
        <v>46080</v>
      </c>
      <c r="AN303" s="101">
        <f t="shared" si="60"/>
        <v>-3</v>
      </c>
      <c r="AO303" s="100">
        <v>46080</v>
      </c>
      <c r="AP303" s="276" t="s">
        <v>202</v>
      </c>
      <c r="AQ303" s="101" t="s">
        <v>14450</v>
      </c>
      <c r="AR303" s="227"/>
      <c r="AS303" s="119"/>
      <c r="AT303" s="124" t="s">
        <v>202</v>
      </c>
      <c r="AU303" s="101" t="s">
        <v>14450</v>
      </c>
      <c r="AV303" s="124"/>
      <c r="AW303" s="102" t="str">
        <f ca="1">IF(OR(AND(TODAY()-AL303&lt;10,AV303="PQRS"),AND(TODAY()-AO303&lt;90,AV303="Persuasivo")),1,IF(AND(10&lt;=TODAY()-AL303,TODAY()-AL303&lt;15,AV303="PQRS"),2,IF(OR(AND(15&lt;=TODAY()-AL303,AV303="PQRS"),AND(90&lt;=TODAY()-AO303,AV303="Persuasivo")),3,"")))</f>
        <v/>
      </c>
      <c r="AX303" s="96"/>
      <c r="AY303" s="239" t="str">
        <f ca="1">IF(AU303=BA303,AY303,AY303&amp;" → "&amp;TEXT(AZ303,"dd/mm/aaaa")&amp;".- "&amp;AU303)</f>
        <v>0 → 00/01/1900.- Julian Guzman Agudelo → 06/04/2026.- Olver Puerta Garcia</v>
      </c>
      <c r="AZ303" s="237">
        <f ca="1">IF(AU303=BA303,AZ303,NOW())</f>
        <v>46133.687537152779</v>
      </c>
      <c r="BA303" s="242" t="str">
        <f t="shared" ca="1" si="56"/>
        <v>Olver Puerta Garcia</v>
      </c>
      <c r="BB303" s="245" t="str">
        <f ca="1">IF(AT303=BD303,BB303,BB303&amp;" → "&amp;TEXT(BC303,"dd/mm/aaaa")&amp;".- "&amp;AT303)</f>
        <v>0 → 20/02/2026.- Visitas patrulleros</v>
      </c>
      <c r="BC303" s="247">
        <f t="shared" ca="1" si="57"/>
        <v>46183.384917939817</v>
      </c>
      <c r="BD303" s="246" t="str">
        <f t="shared" ca="1" si="58"/>
        <v>Visitas patrulleros</v>
      </c>
    </row>
    <row r="304" spans="1:56">
      <c r="A304" s="82" t="s">
        <v>15365</v>
      </c>
      <c r="B304" s="99">
        <v>17486</v>
      </c>
      <c r="C304" s="105" t="s">
        <v>231</v>
      </c>
      <c r="D304" s="82"/>
      <c r="E304" s="82"/>
      <c r="F304" s="82"/>
      <c r="G304" s="82"/>
      <c r="H304" s="82"/>
      <c r="I304" s="82"/>
      <c r="J304" s="82"/>
      <c r="K304" s="82"/>
      <c r="L304" s="82"/>
      <c r="M304" s="82"/>
      <c r="N304" s="76" t="str">
        <f t="shared" si="61"/>
        <v xml:space="preserve">         </v>
      </c>
      <c r="O304" s="82"/>
      <c r="P304" s="82"/>
      <c r="Q304" s="82"/>
      <c r="R304" s="82" t="s">
        <v>8375</v>
      </c>
      <c r="S304" s="126" t="s">
        <v>80</v>
      </c>
      <c r="T304" s="127">
        <v>39</v>
      </c>
      <c r="U304" s="127" t="s">
        <v>104</v>
      </c>
      <c r="V304" s="127" t="s">
        <v>66</v>
      </c>
      <c r="W304" s="127">
        <v>34</v>
      </c>
      <c r="X304" s="127" t="s">
        <v>83</v>
      </c>
      <c r="Y304" s="127"/>
      <c r="Z304" s="127">
        <v>20</v>
      </c>
      <c r="AA304" s="169"/>
      <c r="AB304" s="127"/>
      <c r="AC304" s="76" t="str">
        <f t="shared" si="55"/>
        <v xml:space="preserve">CL 39B SUR 34 A  20  </v>
      </c>
      <c r="AD304" s="82"/>
      <c r="AE304" s="82"/>
      <c r="AF304" s="82"/>
      <c r="AG304" s="82"/>
      <c r="AH304" s="82" t="s">
        <v>94</v>
      </c>
      <c r="AI304" s="82" t="s">
        <v>14487</v>
      </c>
      <c r="AJ304" s="96" t="s">
        <v>211</v>
      </c>
      <c r="AK304" s="201">
        <f>VLOOKUP(AJ304,Hoja5!$H$1:$I$46,2,FALSE)</f>
        <v>9</v>
      </c>
      <c r="AL304" s="110">
        <v>46097</v>
      </c>
      <c r="AM304" s="110">
        <v>46097</v>
      </c>
      <c r="AN304" s="101">
        <f t="shared" si="60"/>
        <v>0</v>
      </c>
      <c r="AO304" s="100">
        <v>46126</v>
      </c>
      <c r="AP304" s="101" t="s">
        <v>105</v>
      </c>
      <c r="AQ304" s="101" t="s">
        <v>14450</v>
      </c>
      <c r="AR304" s="227"/>
      <c r="AS304" s="119"/>
      <c r="AT304" s="124" t="s">
        <v>14445</v>
      </c>
      <c r="AU304" s="154" t="s">
        <v>14450</v>
      </c>
      <c r="AV304" s="82"/>
      <c r="AW304" s="102" t="str">
        <f ca="1">IF(OR(AND(TODAY()-AL304&lt;10,AV304="PQRS"),AND(TODAY()-AO304&lt;90,AV304="Persuasivo")),1,IF(AND(10&lt;=TODAY()-AL304,TODAY()-AL304&lt;15,AV304="PQRS"),2,IF(OR(AND(15&lt;=TODAY()-AL304,AV304="PQRS"),AND(90&lt;=TODAY()-AO304,AV304="Persuasivo")),3,"")))</f>
        <v/>
      </c>
      <c r="AX304" s="96"/>
      <c r="AY304" s="239" t="str">
        <f ca="1">IF(AU304=BA304,AY304,AY304&amp;" → "&amp;TEXT(AZ304,"dd/mm/aaaa")&amp;".- "&amp;AU304)</f>
        <v>0 → 00/01/1900.- Olver Puerta Garcia → 06/04/2026.-  → 15/04/2026.- Olver Puerta Garcia</v>
      </c>
      <c r="AZ304" s="237">
        <f ca="1">IF(AU304=BA304,AZ304,NOW())</f>
        <v>46127.478088888885</v>
      </c>
      <c r="BA304" s="242" t="str">
        <f t="shared" ca="1" si="56"/>
        <v>Olver Puerta Garcia</v>
      </c>
      <c r="BB304" s="245" t="str">
        <f ca="1">IF(AT304=BD304,BB304,BB304&amp;" → "&amp;TEXT(BC304,"dd/mm/aaaa")&amp;".- "&amp;AT304)</f>
        <v>0 → 20/02/2026.- Informe técnico → 15/04/2026.- Archivado → 15/04/2026.- Informe técnico</v>
      </c>
      <c r="BC304" s="247">
        <f t="shared" ca="1" si="57"/>
        <v>46183.384917939817</v>
      </c>
      <c r="BD304" s="246" t="str">
        <f t="shared" ca="1" si="58"/>
        <v>Informe técnico</v>
      </c>
    </row>
    <row r="305" spans="1:56">
      <c r="A305" s="82" t="s">
        <v>15366</v>
      </c>
      <c r="B305" s="99">
        <v>20869</v>
      </c>
      <c r="C305" s="105" t="s">
        <v>15367</v>
      </c>
      <c r="D305" s="82" t="s">
        <v>80</v>
      </c>
      <c r="E305" s="82">
        <v>27</v>
      </c>
      <c r="F305" s="82" t="s">
        <v>170</v>
      </c>
      <c r="G305" s="82" t="s">
        <v>66</v>
      </c>
      <c r="H305" s="82">
        <v>27</v>
      </c>
      <c r="I305" s="82"/>
      <c r="J305" s="82"/>
      <c r="K305" s="82">
        <v>101</v>
      </c>
      <c r="L305" s="82"/>
      <c r="M305" s="82"/>
      <c r="N305" s="76" t="str">
        <f t="shared" si="61"/>
        <v xml:space="preserve">CL 27 D SUR 27   101  </v>
      </c>
      <c r="O305" s="82">
        <v>1152458803</v>
      </c>
      <c r="P305" s="82">
        <v>3178541794</v>
      </c>
      <c r="Q305" s="82"/>
      <c r="R305" s="82" t="s">
        <v>82</v>
      </c>
      <c r="S305" s="126"/>
      <c r="T305" s="127"/>
      <c r="U305" s="127"/>
      <c r="V305" s="127"/>
      <c r="W305" s="127"/>
      <c r="X305" s="127"/>
      <c r="Y305" s="127"/>
      <c r="Z305" s="127"/>
      <c r="AA305" s="169"/>
      <c r="AB305" s="127"/>
      <c r="AC305" s="76" t="str">
        <f t="shared" si="55"/>
        <v xml:space="preserve">        </v>
      </c>
      <c r="AD305" s="82"/>
      <c r="AE305" s="82"/>
      <c r="AF305" s="82"/>
      <c r="AG305" s="82"/>
      <c r="AH305" s="82" t="s">
        <v>3591</v>
      </c>
      <c r="AI305" s="82" t="s">
        <v>14504</v>
      </c>
      <c r="AJ305" s="96" t="s">
        <v>99</v>
      </c>
      <c r="AK305" s="201">
        <f>VLOOKUP(AJ305,Hoja5!$H$1:$I$46,2,FALSE)</f>
        <v>4</v>
      </c>
      <c r="AL305" s="110">
        <v>46118</v>
      </c>
      <c r="AM305" s="110">
        <v>46120</v>
      </c>
      <c r="AN305" s="101">
        <f t="shared" si="60"/>
        <v>2</v>
      </c>
      <c r="AO305" s="100">
        <v>46120</v>
      </c>
      <c r="AP305" s="101" t="s">
        <v>15</v>
      </c>
      <c r="AQ305" s="101" t="s">
        <v>14463</v>
      </c>
      <c r="AR305" s="227"/>
      <c r="AS305" s="119" t="s">
        <v>14437</v>
      </c>
      <c r="AT305" s="124" t="s">
        <v>14496</v>
      </c>
      <c r="AU305" s="276" t="s">
        <v>14482</v>
      </c>
      <c r="AV305" s="82"/>
      <c r="AW305" s="102" t="str">
        <f ca="1">IF(OR(AND(TODAY()-AL305&lt;10,AV305="PQRS"),AND(TODAY()-AO305&lt;90,AV305="Persuasivo")),1,IF(AND(10&lt;=TODAY()-AL305,TODAY()-AL305&lt;15,AV305="PQRS"),2,IF(OR(AND(15&lt;=TODAY()-AL305,AV305="PQRS"),AND(90&lt;=TODAY()-AO305,AV305="Persuasivo")),3,"")))</f>
        <v/>
      </c>
      <c r="AX305" s="96"/>
      <c r="AY305" s="239" t="str">
        <f ca="1">IF(AU305=BA305,AY305,AY305&amp;" → "&amp;TEXT(AZ305,"dd/mm/aaaa")&amp;".- "&amp;AU305)</f>
        <v>0 → 00/01/1900.- Juan  Muñoz Guerra → 06/04/2026.- Juanita Aristizabal Chavarriaga → 06/04/2026.- Juan  Muñoz Guerra → 08/04/2026.- Jenifer Zapata Castro</v>
      </c>
      <c r="AZ305" s="237">
        <f ca="1">IF(AU305=BA305,AZ305,NOW())</f>
        <v>46132.61343287037</v>
      </c>
      <c r="BA305" s="242" t="str">
        <f t="shared" ca="1" si="56"/>
        <v>Jenifer Zapata Castro</v>
      </c>
      <c r="BB305" s="245" t="str">
        <f ca="1">IF(AT305=BD305,BB305,BB305&amp;" → "&amp;TEXT(BC305,"dd/mm/aaaa")&amp;".- "&amp;AT305)</f>
        <v>0 → 20/02/2026.- Auto de inicio  → 08/04/2026.- Orden de policía → 20/04/2026.- Archivado</v>
      </c>
      <c r="BC305" s="247">
        <f t="shared" ca="1" si="57"/>
        <v>46183.384917939817</v>
      </c>
      <c r="BD305" s="246" t="str">
        <f t="shared" ca="1" si="58"/>
        <v>Archivado</v>
      </c>
    </row>
    <row r="306" spans="1:56">
      <c r="A306" s="82" t="s">
        <v>15368</v>
      </c>
      <c r="B306" s="99">
        <v>9333</v>
      </c>
      <c r="C306" s="105" t="s">
        <v>15369</v>
      </c>
      <c r="D306" s="82"/>
      <c r="E306" s="82"/>
      <c r="F306" s="82"/>
      <c r="G306" s="82"/>
      <c r="H306" s="82"/>
      <c r="I306" s="82"/>
      <c r="J306" s="82"/>
      <c r="K306" s="82"/>
      <c r="L306" s="82"/>
      <c r="M306" s="82"/>
      <c r="N306" s="76" t="str">
        <f t="shared" si="61"/>
        <v xml:space="preserve">         </v>
      </c>
      <c r="O306" s="82"/>
      <c r="P306" s="82"/>
      <c r="Q306" s="82"/>
      <c r="R306" s="82" t="s">
        <v>15370</v>
      </c>
      <c r="S306" s="126" t="s">
        <v>80</v>
      </c>
      <c r="T306" s="127">
        <v>40</v>
      </c>
      <c r="U306" s="127"/>
      <c r="V306" s="127" t="s">
        <v>66</v>
      </c>
      <c r="W306" s="127">
        <v>55</v>
      </c>
      <c r="X306" s="127" t="s">
        <v>298</v>
      </c>
      <c r="Y306" s="127"/>
      <c r="Z306" s="127">
        <v>3</v>
      </c>
      <c r="AA306" s="127"/>
      <c r="AB306" s="127"/>
      <c r="AC306" s="76" t="str">
        <f t="shared" si="55"/>
        <v xml:space="preserve">CL 40 SUR 55 AA  3  </v>
      </c>
      <c r="AD306" s="82"/>
      <c r="AE306" s="82"/>
      <c r="AF306" s="82"/>
      <c r="AG306" s="82"/>
      <c r="AH306" s="82" t="s">
        <v>87</v>
      </c>
      <c r="AI306" s="82" t="s">
        <v>14475</v>
      </c>
      <c r="AJ306" s="96" t="s">
        <v>419</v>
      </c>
      <c r="AK306" s="201">
        <f>VLOOKUP(AJ306,Hoja5!$H$1:$I$46,2,FALSE)</f>
        <v>10</v>
      </c>
      <c r="AL306" s="110">
        <v>46105</v>
      </c>
      <c r="AM306" s="110"/>
      <c r="AN306" s="101">
        <f t="shared" si="60"/>
        <v>-46105</v>
      </c>
      <c r="AO306" s="100"/>
      <c r="AP306" s="101"/>
      <c r="AQ306" s="101"/>
      <c r="AR306" s="227"/>
      <c r="AS306" s="119"/>
      <c r="AT306" s="124" t="s">
        <v>105</v>
      </c>
      <c r="AU306" s="101" t="s">
        <v>14440</v>
      </c>
      <c r="AV306" s="82"/>
      <c r="AW306" s="102" t="str">
        <f ca="1">IF(OR(AND(TODAY()-AL306&lt;10,AV306="PQRS"),AND(TODAY()-AO306&lt;90,AV306="Persuasivo")),1,IF(AND(10&lt;=TODAY()-AL306,TODAY()-AL306&lt;15,AV306="PQRS"),2,IF(OR(AND(15&lt;=TODAY()-AL306,AV306="PQRS"),AND(90&lt;=TODAY()-AO306,AV306="Persuasivo")),3,"")))</f>
        <v/>
      </c>
      <c r="AX306" s="96"/>
      <c r="AY306" s="239" t="str">
        <f ca="1">IF(AU306=BA306,AY306,AY306&amp;" → "&amp;TEXT(AZ306,"dd/mm/aaaa")&amp;".- "&amp;AU306)</f>
        <v>0 → 00/01/1900.- Julian Guzman Agudelo</v>
      </c>
      <c r="AZ306" s="237">
        <f ca="1">IF(AU306=BA306,AZ306,NOW())</f>
        <v>46118.647794444441</v>
      </c>
      <c r="BA306" s="242" t="str">
        <f t="shared" ca="1" si="56"/>
        <v>Julian Guzman Agudelo</v>
      </c>
      <c r="BB306" s="245" t="str">
        <f ca="1">IF(AT306=BD306,BB306,BB306&amp;" → "&amp;TEXT(BC306,"dd/mm/aaaa")&amp;".- "&amp;AT306)</f>
        <v>0 → 20/02/2026.- Visitas patrulleros → 14/05/2026.- Visitas técnicos</v>
      </c>
      <c r="BC306" s="247">
        <f t="shared" ca="1" si="57"/>
        <v>46183.384917939817</v>
      </c>
      <c r="BD306" s="246" t="str">
        <f t="shared" ca="1" si="58"/>
        <v>Visitas técnicos</v>
      </c>
    </row>
    <row r="307" spans="1:56">
      <c r="A307" s="82" t="s">
        <v>15371</v>
      </c>
      <c r="B307" s="99" t="s">
        <v>15372</v>
      </c>
      <c r="C307" s="105" t="s">
        <v>231</v>
      </c>
      <c r="D307" s="82"/>
      <c r="E307" s="94"/>
      <c r="F307" s="82"/>
      <c r="G307" s="82"/>
      <c r="H307" s="94"/>
      <c r="I307" s="82"/>
      <c r="J307" s="82"/>
      <c r="K307" s="82"/>
      <c r="L307" s="94"/>
      <c r="M307" s="82"/>
      <c r="N307" s="76" t="str">
        <f t="shared" si="61"/>
        <v xml:space="preserve">         </v>
      </c>
      <c r="O307" s="82"/>
      <c r="P307" s="82"/>
      <c r="Q307" s="82"/>
      <c r="R307" s="82" t="s">
        <v>82</v>
      </c>
      <c r="S307" s="126" t="s">
        <v>80</v>
      </c>
      <c r="T307" s="127">
        <v>39</v>
      </c>
      <c r="U307" s="127" t="s">
        <v>104</v>
      </c>
      <c r="V307" s="127" t="s">
        <v>66</v>
      </c>
      <c r="W307" s="127">
        <v>34</v>
      </c>
      <c r="X307" s="127" t="s">
        <v>83</v>
      </c>
      <c r="Y307" s="127"/>
      <c r="Z307" s="127">
        <v>20</v>
      </c>
      <c r="AA307" s="127"/>
      <c r="AB307" s="127"/>
      <c r="AC307" s="76" t="str">
        <f t="shared" si="55"/>
        <v xml:space="preserve">CL 39B SUR 34 A  20  </v>
      </c>
      <c r="AD307" s="82"/>
      <c r="AE307" s="82"/>
      <c r="AF307" s="82"/>
      <c r="AG307" s="82"/>
      <c r="AH307" s="82" t="s">
        <v>94</v>
      </c>
      <c r="AI307" s="82" t="s">
        <v>14487</v>
      </c>
      <c r="AJ307" s="96" t="s">
        <v>211</v>
      </c>
      <c r="AK307" s="201">
        <f>VLOOKUP(AJ307,Hoja5!$H$1:$I$46,2,FALSE)</f>
        <v>9</v>
      </c>
      <c r="AL307" s="110">
        <v>46097</v>
      </c>
      <c r="AM307" s="295">
        <v>46148</v>
      </c>
      <c r="AN307" s="101">
        <f t="shared" si="60"/>
        <v>51</v>
      </c>
      <c r="AO307" s="100">
        <v>46148</v>
      </c>
      <c r="AP307" s="82" t="s">
        <v>202</v>
      </c>
      <c r="AQ307" s="101" t="s">
        <v>14453</v>
      </c>
      <c r="AR307" s="227"/>
      <c r="AS307" s="119"/>
      <c r="AT307" s="124" t="s">
        <v>15</v>
      </c>
      <c r="AU307" s="101" t="s">
        <v>14463</v>
      </c>
      <c r="AV307" s="82"/>
      <c r="AW307" s="102" t="str">
        <f ca="1">IF(OR(AND(TODAY()-AL307&lt;10,AV307="PQRS"),AND(TODAY()-AO307&lt;90,AV307="Persuasivo")),1,IF(AND(10&lt;=TODAY()-AL307,TODAY()-AL307&lt;15,AV307="PQRS"),2,IF(OR(AND(15&lt;=TODAY()-AL307,AV307="PQRS"),AND(90&lt;=TODAY()-AO307,AV307="Persuasivo")),3,"")))</f>
        <v/>
      </c>
      <c r="AX307" s="96" t="s">
        <v>15373</v>
      </c>
      <c r="AY307" s="239" t="str">
        <f ca="1">IF(AU307=BA307,AY307,AY307&amp;" → "&amp;TEXT(AZ307,"dd/mm/aaaa")&amp;".- "&amp;AU307)</f>
        <v>0 → 00/01/1900.- Julian Guzman Agudelo → 06/04/2026.- Olver Puerta Garcia → 14/05/2026.- Juan Carlos Sánchez Vargas</v>
      </c>
      <c r="AZ307" s="237">
        <f ca="1">IF(AU307=BA307,AZ307,NOW())</f>
        <v>46156.612351736112</v>
      </c>
      <c r="BA307" s="242" t="str">
        <f t="shared" ca="1" si="56"/>
        <v>Juan Carlos Sánchez Vargas</v>
      </c>
      <c r="BB307" s="245" t="str">
        <f ca="1">IF(AT307=BD307,BB307,BB307&amp;" → "&amp;TEXT(BC307,"dd/mm/aaaa")&amp;".- "&amp;AT307)</f>
        <v>0 → 20/02/2026.- Visitas patrulleros → 14/05/2026.- Auto de archivo</v>
      </c>
      <c r="BC307" s="247">
        <f t="shared" ca="1" si="57"/>
        <v>46183.384917939817</v>
      </c>
      <c r="BD307" s="246" t="str">
        <f t="shared" ca="1" si="58"/>
        <v>Auto de archivo</v>
      </c>
    </row>
    <row r="308" spans="1:56">
      <c r="A308" s="82" t="s">
        <v>15374</v>
      </c>
      <c r="B308" s="99">
        <v>20346</v>
      </c>
      <c r="C308" s="105" t="s">
        <v>231</v>
      </c>
      <c r="D308" s="82"/>
      <c r="E308" s="82"/>
      <c r="F308" s="82"/>
      <c r="G308" s="82"/>
      <c r="H308" s="82"/>
      <c r="I308" s="82"/>
      <c r="J308" s="82"/>
      <c r="K308" s="82"/>
      <c r="L308" s="82"/>
      <c r="M308" s="82"/>
      <c r="N308" s="76" t="str">
        <f t="shared" si="61"/>
        <v xml:space="preserve">         </v>
      </c>
      <c r="O308" s="82"/>
      <c r="P308" s="82"/>
      <c r="Q308" s="82"/>
      <c r="R308" s="82" t="s">
        <v>82</v>
      </c>
      <c r="S308" s="82" t="s">
        <v>146</v>
      </c>
      <c r="T308" s="82">
        <v>32</v>
      </c>
      <c r="U308" s="82" t="s">
        <v>83</v>
      </c>
      <c r="V308" s="82" t="s">
        <v>66</v>
      </c>
      <c r="W308" s="82">
        <v>32</v>
      </c>
      <c r="X308" s="82" t="s">
        <v>104</v>
      </c>
      <c r="Y308" s="82"/>
      <c r="Z308" s="82"/>
      <c r="AA308" s="127"/>
      <c r="AB308" s="127"/>
      <c r="AC308" s="76" t="str">
        <f t="shared" si="55"/>
        <v xml:space="preserve">TR 32A SUR 32 B    </v>
      </c>
      <c r="AD308" s="82"/>
      <c r="AE308" s="82"/>
      <c r="AF308" s="82"/>
      <c r="AG308" s="82"/>
      <c r="AH308" s="82" t="s">
        <v>3686</v>
      </c>
      <c r="AI308" s="82" t="s">
        <v>14451</v>
      </c>
      <c r="AJ308" s="96" t="s">
        <v>496</v>
      </c>
      <c r="AK308" s="201">
        <f>VLOOKUP(AJ308,Hoja5!$H$1:$I$46,2,FALSE)</f>
        <v>9</v>
      </c>
      <c r="AL308" s="110">
        <v>46108</v>
      </c>
      <c r="AM308" s="110">
        <v>46107</v>
      </c>
      <c r="AN308" s="101">
        <f t="shared" si="60"/>
        <v>-1</v>
      </c>
      <c r="AO308" s="100">
        <v>46107</v>
      </c>
      <c r="AP308" s="101" t="s">
        <v>202</v>
      </c>
      <c r="AQ308" s="101" t="s">
        <v>14453</v>
      </c>
      <c r="AR308" s="227"/>
      <c r="AS308" s="119"/>
      <c r="AT308" s="124" t="s">
        <v>14496</v>
      </c>
      <c r="AU308" s="276" t="s">
        <v>14482</v>
      </c>
      <c r="AV308" s="82"/>
      <c r="AW308" s="102" t="str">
        <f ca="1">IF(OR(AND(TODAY()-AL308&lt;10,AV308="PQRS"),AND(TODAY()-AO308&lt;90,AV308="Persuasivo")),1,IF(AND(10&lt;=TODAY()-AL308,TODAY()-AL308&lt;15,AV308="PQRS"),2,IF(OR(AND(15&lt;=TODAY()-AL308,AV308="PQRS"),AND(90&lt;=TODAY()-AO308,AV308="Persuasivo")),3,"")))</f>
        <v/>
      </c>
      <c r="AX308" s="298"/>
      <c r="AY308" s="239" t="str">
        <f ca="1">IF(AU308=BA308,AY308,AY308&amp;" → "&amp;TEXT(AZ308,"dd/mm/aaaa")&amp;".- "&amp;AU308)</f>
        <v>0 → 00/01/1900.- Julian Guzman Agudelo → 06/04/2026.- Yudi Betancur Rios → 20/04/2026.- Juan Carlos Sánchez Vargas → 20/04/2026.- Jenifer Zapata Castro</v>
      </c>
      <c r="AZ308" s="237">
        <f ca="1">IF(AU308=BA308,AZ308,NOW())</f>
        <v>46148.618025347219</v>
      </c>
      <c r="BA308" s="242" t="str">
        <f t="shared" ca="1" si="56"/>
        <v>Jenifer Zapata Castro</v>
      </c>
      <c r="BB308" s="245" t="str">
        <f ca="1">IF(AT308=BD308,BB308,BB308&amp;" → "&amp;TEXT(BC308,"dd/mm/aaaa")&amp;".- "&amp;AT308)</f>
        <v>0 → 20/02/2026.- Visitas patrulleros → 20/04/2026.- Auto de archivo → 06/05/2026.- Archivado</v>
      </c>
      <c r="BC308" s="247">
        <f t="shared" ca="1" si="57"/>
        <v>46183.384917939817</v>
      </c>
      <c r="BD308" s="246" t="str">
        <f t="shared" ca="1" si="58"/>
        <v>Archivado</v>
      </c>
    </row>
    <row r="309" spans="1:56">
      <c r="A309" s="82" t="s">
        <v>15375</v>
      </c>
      <c r="B309" s="99">
        <v>20347</v>
      </c>
      <c r="C309" s="124" t="s">
        <v>273</v>
      </c>
      <c r="D309" s="82"/>
      <c r="E309" s="82"/>
      <c r="F309" s="82"/>
      <c r="G309" s="82"/>
      <c r="H309" s="82"/>
      <c r="I309" s="82"/>
      <c r="J309" s="82"/>
      <c r="K309" s="82"/>
      <c r="L309" s="82"/>
      <c r="M309" s="94"/>
      <c r="N309" s="76" t="str">
        <f t="shared" si="61"/>
        <v xml:space="preserve">         </v>
      </c>
      <c r="O309" s="82"/>
      <c r="P309" s="82"/>
      <c r="Q309" s="82"/>
      <c r="R309" s="82" t="s">
        <v>82</v>
      </c>
      <c r="S309" s="126" t="s">
        <v>80</v>
      </c>
      <c r="T309" s="127">
        <v>37</v>
      </c>
      <c r="U309" s="127"/>
      <c r="V309" s="127" t="s">
        <v>66</v>
      </c>
      <c r="W309" s="127">
        <v>32</v>
      </c>
      <c r="X309" s="127"/>
      <c r="Y309" s="127"/>
      <c r="Z309" s="127"/>
      <c r="AA309" s="127"/>
      <c r="AB309" s="127"/>
      <c r="AC309" s="76" t="str">
        <f t="shared" si="55"/>
        <v xml:space="preserve">CL 37 SUR 32     </v>
      </c>
      <c r="AD309" s="82"/>
      <c r="AE309" s="82"/>
      <c r="AF309" s="82"/>
      <c r="AG309" s="82"/>
      <c r="AH309" s="82" t="s">
        <v>101</v>
      </c>
      <c r="AI309" s="82" t="s">
        <v>14460</v>
      </c>
      <c r="AJ309" s="96" t="s">
        <v>211</v>
      </c>
      <c r="AK309" s="201">
        <f>VLOOKUP(AJ309,Hoja5!$H$1:$I$46,2,FALSE)</f>
        <v>9</v>
      </c>
      <c r="AL309" s="110">
        <v>46108</v>
      </c>
      <c r="AM309" s="110">
        <v>46120</v>
      </c>
      <c r="AN309" s="101">
        <f t="shared" si="60"/>
        <v>12</v>
      </c>
      <c r="AO309" s="100">
        <v>46120</v>
      </c>
      <c r="AP309" s="101" t="s">
        <v>202</v>
      </c>
      <c r="AQ309" s="101" t="s">
        <v>14456</v>
      </c>
      <c r="AR309" s="227"/>
      <c r="AS309" s="119"/>
      <c r="AT309" s="124" t="s">
        <v>14496</v>
      </c>
      <c r="AU309" s="276" t="s">
        <v>14482</v>
      </c>
      <c r="AV309" s="82"/>
      <c r="AW309" s="102" t="str">
        <f ca="1">IF(OR(AND(TODAY()-AL309&lt;10,AV309="PQRS"),AND(TODAY()-AO309&lt;90,AV309="Persuasivo")),1,IF(AND(10&lt;=TODAY()-AL309,TODAY()-AL309&lt;15,AV309="PQRS"),2,IF(OR(AND(15&lt;=TODAY()-AL309,AV309="PQRS"),AND(90&lt;=TODAY()-AO309,AV309="Persuasivo")),3,"")))</f>
        <v/>
      </c>
      <c r="AX309" s="298"/>
      <c r="AY309" s="239" t="str">
        <f ca="1">IF(AU309=BA309,AY309,AY309&amp;" → "&amp;TEXT(AZ309,"dd/mm/aaaa")&amp;".- "&amp;AU309)</f>
        <v>0 → 00/01/1900.- Julian Guzman Agudelo → 06/04/2026.- Adriana Florez Buriticá → 08/04/2026.- Laura Bautista Barroso → 08/04/2026.- Juan Carlos Sánchez Vargas → 20/04/2026.- Jenifer Zapata Castro</v>
      </c>
      <c r="AZ309" s="237">
        <f ca="1">IF(AU309=BA309,AZ309,NOW())</f>
        <v>46148.618188078704</v>
      </c>
      <c r="BA309" s="242" t="str">
        <f t="shared" ca="1" si="56"/>
        <v>Jenifer Zapata Castro</v>
      </c>
      <c r="BB309" s="245" t="str">
        <f ca="1">IF(AT309=BD309,BB309,BB309&amp;" → "&amp;TEXT(BC309,"dd/mm/aaaa")&amp;".- "&amp;AT309)</f>
        <v>0 → 20/02/2026.- Visitas patrulleros → 08/04/2026.- Remisión → 08/04/2026.- Visitas patrulleros → 20/04/2026.- Auto de archivo → 06/05/2026.- Archivado</v>
      </c>
      <c r="BC309" s="247">
        <f t="shared" ca="1" si="57"/>
        <v>46183.384917939817</v>
      </c>
      <c r="BD309" s="246" t="str">
        <f t="shared" ca="1" si="58"/>
        <v>Archivado</v>
      </c>
    </row>
    <row r="310" spans="1:56">
      <c r="A310" s="82" t="s">
        <v>15376</v>
      </c>
      <c r="B310" s="99">
        <v>21302</v>
      </c>
      <c r="C310" s="124" t="s">
        <v>15377</v>
      </c>
      <c r="D310" s="82" t="s">
        <v>63</v>
      </c>
      <c r="E310" s="82">
        <v>24</v>
      </c>
      <c r="F310" s="82" t="s">
        <v>136</v>
      </c>
      <c r="G310" s="82"/>
      <c r="H310" s="82">
        <v>41</v>
      </c>
      <c r="I310" s="82" t="s">
        <v>104</v>
      </c>
      <c r="J310" s="82" t="s">
        <v>66</v>
      </c>
      <c r="K310" s="82">
        <v>36</v>
      </c>
      <c r="L310" s="82"/>
      <c r="M310" s="82" t="s">
        <v>15378</v>
      </c>
      <c r="N310" s="76" t="str">
        <f t="shared" si="61"/>
        <v>KR 24 DD  41 B SUR 36  Int 117</v>
      </c>
      <c r="O310" s="82"/>
      <c r="P310" s="82"/>
      <c r="Q310" s="82"/>
      <c r="R310" s="82" t="s">
        <v>15379</v>
      </c>
      <c r="S310" s="126"/>
      <c r="T310" s="127"/>
      <c r="U310" s="127"/>
      <c r="V310" s="127"/>
      <c r="W310" s="127"/>
      <c r="X310" s="127"/>
      <c r="Y310" s="127"/>
      <c r="Z310" s="127"/>
      <c r="AA310" s="127"/>
      <c r="AB310" s="127"/>
      <c r="AC310" s="76" t="str">
        <f t="shared" si="55"/>
        <v xml:space="preserve">        </v>
      </c>
      <c r="AD310" s="82"/>
      <c r="AE310" s="82"/>
      <c r="AF310" s="82"/>
      <c r="AG310" s="82"/>
      <c r="AH310" s="82" t="s">
        <v>94</v>
      </c>
      <c r="AI310" s="82" t="s">
        <v>14487</v>
      </c>
      <c r="AJ310" s="96" t="s">
        <v>322</v>
      </c>
      <c r="AK310" s="201">
        <f>VLOOKUP(AJ310,Hoja5!$H$1:$I$46,2,FALSE)</f>
        <v>6</v>
      </c>
      <c r="AL310" s="110">
        <v>46118</v>
      </c>
      <c r="AM310" s="110">
        <v>46121</v>
      </c>
      <c r="AN310" s="101">
        <f t="shared" si="60"/>
        <v>3</v>
      </c>
      <c r="AO310" s="296">
        <v>46121</v>
      </c>
      <c r="AP310" s="101" t="s">
        <v>202</v>
      </c>
      <c r="AQ310" s="101" t="s">
        <v>14450</v>
      </c>
      <c r="AR310" s="227"/>
      <c r="AS310" s="119"/>
      <c r="AT310" s="124" t="s">
        <v>14496</v>
      </c>
      <c r="AU310" s="101" t="s">
        <v>14482</v>
      </c>
      <c r="AV310" s="82"/>
      <c r="AW310" s="102" t="str">
        <f ca="1">IF(OR(AND(TODAY()-AL310&lt;10,AV310="PQRS"),AND(TODAY()-AO310&lt;90,AV310="Persuasivo")),1,IF(AND(10&lt;=TODAY()-AL310,TODAY()-AL310&lt;15,AV310="PQRS"),2,IF(OR(AND(15&lt;=TODAY()-AL310,AV310="PQRS"),AND(90&lt;=TODAY()-AO310,AV310="Persuasivo")),3,"")))</f>
        <v/>
      </c>
      <c r="AX310" s="96"/>
      <c r="AY310" s="239" t="str">
        <f ca="1">IF(AU310=BA310,AY310,AY310&amp;" → "&amp;TEXT(AZ310,"dd/mm/aaaa")&amp;".- "&amp;AU310)</f>
        <v>0 → 00/01/1900.- Julian Guzman Agudelo → 06/04/2026.- Olver Puerta Garcia → 08/04/2026.- Juan Carlos Sánchez Vargas → 16/04/2026.- Jenifer Zapata Castro</v>
      </c>
      <c r="AZ310" s="237">
        <f ca="1">IF(AU310=BA310,AZ310,NOW())</f>
        <v>46135.61063333333</v>
      </c>
      <c r="BA310" s="242" t="str">
        <f t="shared" ca="1" si="56"/>
        <v>Jenifer Zapata Castro</v>
      </c>
      <c r="BB310" s="245" t="str">
        <f ca="1">IF(AT310=BD310,BB310,BB310&amp;" → "&amp;TEXT(BC310,"dd/mm/aaaa")&amp;".- "&amp;AT310)</f>
        <v>0 → 20/02/2026.- Visitas patrulleros → 16/04/2026.- Auto de archivo → 23/04/2026.- Archivado</v>
      </c>
      <c r="BC310" s="247">
        <f t="shared" ca="1" si="57"/>
        <v>46183.384917939817</v>
      </c>
      <c r="BD310" s="246" t="str">
        <f t="shared" ca="1" si="58"/>
        <v>Archivado</v>
      </c>
    </row>
    <row r="311" spans="1:56">
      <c r="A311" s="82" t="s">
        <v>15380</v>
      </c>
      <c r="B311" s="99">
        <v>21239</v>
      </c>
      <c r="C311" s="124" t="s">
        <v>15381</v>
      </c>
      <c r="D311" s="82"/>
      <c r="E311" s="82" t="s">
        <v>15382</v>
      </c>
      <c r="F311" s="82"/>
      <c r="G311" s="82"/>
      <c r="H311" s="82"/>
      <c r="I311" s="82"/>
      <c r="J311" s="82"/>
      <c r="K311" s="82"/>
      <c r="L311" s="82"/>
      <c r="M311" s="82"/>
      <c r="N311" s="76" t="str">
        <f t="shared" si="61"/>
        <v xml:space="preserve"> 001-739903        </v>
      </c>
      <c r="O311" s="82">
        <v>42867816</v>
      </c>
      <c r="P311" s="82">
        <v>3112110199</v>
      </c>
      <c r="Q311" s="82"/>
      <c r="R311" s="82" t="s">
        <v>15383</v>
      </c>
      <c r="S311" s="126"/>
      <c r="T311" s="127"/>
      <c r="U311" s="127"/>
      <c r="V311" s="127"/>
      <c r="W311" s="127"/>
      <c r="X311" s="127"/>
      <c r="Y311" s="127"/>
      <c r="Z311" s="127"/>
      <c r="AA311" s="127"/>
      <c r="AB311" s="127"/>
      <c r="AC311" s="76" t="str">
        <f t="shared" si="55"/>
        <v xml:space="preserve">        </v>
      </c>
      <c r="AD311" s="82"/>
      <c r="AE311" s="82"/>
      <c r="AF311" s="82"/>
      <c r="AG311" s="82"/>
      <c r="AH311" s="82" t="s">
        <v>94</v>
      </c>
      <c r="AI311" s="82" t="s">
        <v>14481</v>
      </c>
      <c r="AJ311" s="96" t="s">
        <v>191</v>
      </c>
      <c r="AK311" s="201">
        <f>VLOOKUP(AJ311,Hoja5!$H$1:$I$46,2,FALSE)</f>
        <v>11</v>
      </c>
      <c r="AL311" s="110">
        <v>46118</v>
      </c>
      <c r="AM311" s="110"/>
      <c r="AN311" s="101">
        <f t="shared" si="60"/>
        <v>-46118</v>
      </c>
      <c r="AO311" s="100"/>
      <c r="AP311" s="101"/>
      <c r="AQ311" s="101"/>
      <c r="AR311" s="227"/>
      <c r="AS311" s="119"/>
      <c r="AT311" s="124" t="s">
        <v>14496</v>
      </c>
      <c r="AU311" s="276" t="s">
        <v>14482</v>
      </c>
      <c r="AV311" s="82"/>
      <c r="AW311" s="102" t="str">
        <f ca="1">IF(OR(AND(TODAY()-AL311&lt;10,AV311="PQRS"),AND(TODAY()-AO311&lt;90,AV311="Persuasivo")),1,IF(AND(10&lt;=TODAY()-AL311,TODAY()-AL311&lt;15,AV311="PQRS"),2,IF(OR(AND(15&lt;=TODAY()-AL311,AV311="PQRS"),AND(90&lt;=TODAY()-AO311,AV311="Persuasivo")),3,"")))</f>
        <v/>
      </c>
      <c r="AX311" s="96"/>
      <c r="AY311" s="239" t="str">
        <f ca="1">IF(AU311=BA311,AY311,AY311&amp;" → "&amp;TEXT(AZ311,"dd/mm/aaaa")&amp;".- "&amp;AU311)</f>
        <v>0 → 00/01/1900.- Julian Guzman Agudelo → 06/04/2026.- Olver Puerta Garcia → 07/04/2026.- Jenifer Zapata Castro</v>
      </c>
      <c r="AZ311" s="237">
        <f ca="1">IF(AU311=BA311,AZ311,NOW())</f>
        <v>46135.61063333333</v>
      </c>
      <c r="BA311" s="242" t="str">
        <f t="shared" ca="1" si="56"/>
        <v>Jenifer Zapata Castro</v>
      </c>
      <c r="BB311" s="245" t="str">
        <f ca="1">IF(AT311=BD311,BB311,BB311&amp;" → "&amp;TEXT(BC311,"dd/mm/aaaa")&amp;".- "&amp;AT311)</f>
        <v>0 → 20/02/2026.- Visitas patrulleros → 23/04/2026.- Archivado</v>
      </c>
      <c r="BC311" s="247">
        <f t="shared" ca="1" si="57"/>
        <v>46183.384917939817</v>
      </c>
      <c r="BD311" s="246" t="str">
        <f t="shared" ca="1" si="58"/>
        <v>Archivado</v>
      </c>
    </row>
    <row r="312" spans="1:56">
      <c r="A312" s="82" t="s">
        <v>15384</v>
      </c>
      <c r="B312" s="99">
        <v>20293</v>
      </c>
      <c r="C312" s="124" t="s">
        <v>2453</v>
      </c>
      <c r="D312" s="82"/>
      <c r="E312" s="82"/>
      <c r="F312" s="82"/>
      <c r="G312" s="82"/>
      <c r="H312" s="82"/>
      <c r="I312" s="82"/>
      <c r="J312" s="82"/>
      <c r="K312" s="82"/>
      <c r="L312" s="82"/>
      <c r="M312" s="82"/>
      <c r="N312" s="76"/>
      <c r="O312" s="82"/>
      <c r="P312" s="82"/>
      <c r="Q312" s="82"/>
      <c r="R312" s="94" t="s">
        <v>15251</v>
      </c>
      <c r="S312" s="126" t="s">
        <v>63</v>
      </c>
      <c r="T312" s="127">
        <v>40</v>
      </c>
      <c r="U312" s="127" t="s">
        <v>104</v>
      </c>
      <c r="V312" s="127"/>
      <c r="W312" s="127">
        <v>53</v>
      </c>
      <c r="X312" s="127" t="s">
        <v>104</v>
      </c>
      <c r="Y312" s="127" t="s">
        <v>66</v>
      </c>
      <c r="Z312" s="127" t="s">
        <v>15385</v>
      </c>
      <c r="AA312" s="127"/>
      <c r="AB312" s="127"/>
      <c r="AC312" s="76" t="str">
        <f t="shared" si="55"/>
        <v xml:space="preserve">KR 40B  53 B SUR 41-75  </v>
      </c>
      <c r="AD312" s="82"/>
      <c r="AE312" s="82"/>
      <c r="AF312" s="82"/>
      <c r="AG312" s="82"/>
      <c r="AH312" s="82" t="s">
        <v>3686</v>
      </c>
      <c r="AI312" s="82" t="s">
        <v>14451</v>
      </c>
      <c r="AJ312" s="96" t="s">
        <v>225</v>
      </c>
      <c r="AK312" s="201">
        <f>VLOOKUP(AJ312,Hoja5!$H$1:$I$46,2,FALSE)</f>
        <v>7</v>
      </c>
      <c r="AL312" s="110">
        <v>46108</v>
      </c>
      <c r="AM312" s="110"/>
      <c r="AN312" s="101">
        <f t="shared" si="60"/>
        <v>-46108</v>
      </c>
      <c r="AO312" s="100"/>
      <c r="AP312" s="101"/>
      <c r="AQ312" s="101"/>
      <c r="AR312" s="227"/>
      <c r="AS312" s="119"/>
      <c r="AT312" s="124" t="s">
        <v>195</v>
      </c>
      <c r="AU312" s="101" t="s">
        <v>14440</v>
      </c>
      <c r="AV312" s="82"/>
      <c r="AW312" s="102" t="str">
        <f ca="1">IF(OR(AND(TODAY()-AL312&lt;10,AV312="PQRS"),AND(TODAY()-AO312&lt;90,AV312="Persuasivo")),1,IF(AND(10&lt;=TODAY()-AL312,TODAY()-AL312&lt;15,AV312="PQRS"),2,IF(OR(AND(15&lt;=TODAY()-AL312,AV312="PQRS"),AND(90&lt;=TODAY()-AO312,AV312="Persuasivo")),3,"")))</f>
        <v/>
      </c>
      <c r="AX312" s="96" t="s">
        <v>15386</v>
      </c>
      <c r="AY312" s="239" t="str">
        <f ca="1">IF(AU312=BA312,AY312,AY312&amp;" → "&amp;TEXT(AZ312,"dd/mm/aaaa")&amp;".- "&amp;AU312)</f>
        <v>0 → 00/01/1900.- Julian Guzman Agudelo → 06/04/2026.- Olver Puerta Garcia → 10/04/2026.-  → 14/04/2026.- Olver Puerta Garcia → 20/04/2026.- Julian Guzman Agudelo</v>
      </c>
      <c r="AZ312" s="237">
        <f ca="1">IF(AU312=BA312,AZ312,NOW())</f>
        <v>46148.983467824073</v>
      </c>
      <c r="BA312" s="242" t="str">
        <f t="shared" ca="1" si="56"/>
        <v>Julian Guzman Agudelo</v>
      </c>
      <c r="BB312" s="245" t="str">
        <f ca="1">IF(AT312=BD312,BB312,BB312&amp;" → "&amp;TEXT(BC312,"dd/mm/aaaa")&amp;".- "&amp;AT312)</f>
        <v>0 → 20/02/2026.- Visitas patrulleros → 14/04/2026.-  → 14/04/2026.- Visitas patrulleros → 28/04/2026.- Citaciones → 06/05/2026.- Verificación</v>
      </c>
      <c r="BC312" s="247">
        <f t="shared" ca="1" si="57"/>
        <v>46183.384917939817</v>
      </c>
      <c r="BD312" s="246" t="str">
        <f t="shared" ca="1" si="58"/>
        <v>Verificación</v>
      </c>
    </row>
    <row r="313" spans="1:56">
      <c r="A313" s="82" t="s">
        <v>15387</v>
      </c>
      <c r="B313" s="99">
        <v>21383</v>
      </c>
      <c r="C313" s="124" t="s">
        <v>273</v>
      </c>
      <c r="D313" s="82"/>
      <c r="E313" s="82"/>
      <c r="F313" s="82"/>
      <c r="G313" s="82"/>
      <c r="H313" s="82"/>
      <c r="I313" s="82"/>
      <c r="J313" s="82"/>
      <c r="K313" s="82"/>
      <c r="L313" s="82"/>
      <c r="M313" s="82"/>
      <c r="N313" s="76" t="str">
        <f t="shared" ref="N313:N328" si="62">CONCATENATE(D313," ",E313," ",F313," ",G313," ",H313," ",I313, " ",J313, " ",K313," ",L313," ",M313)</f>
        <v xml:space="preserve">         </v>
      </c>
      <c r="O313" s="82"/>
      <c r="P313" s="82"/>
      <c r="Q313" s="82"/>
      <c r="R313" s="82" t="s">
        <v>82</v>
      </c>
      <c r="S313" s="126" t="s">
        <v>63</v>
      </c>
      <c r="T313" s="127">
        <v>25</v>
      </c>
      <c r="U313" s="127" t="s">
        <v>104</v>
      </c>
      <c r="V313" s="127"/>
      <c r="W313" s="127">
        <v>27</v>
      </c>
      <c r="X313" s="127"/>
      <c r="Y313" s="127" t="s">
        <v>66</v>
      </c>
      <c r="Z313" s="127">
        <v>80</v>
      </c>
      <c r="AA313" s="127"/>
      <c r="AB313" s="127"/>
      <c r="AC313" s="76" t="str">
        <f t="shared" si="55"/>
        <v xml:space="preserve">KR 25B  27  SUR 80  </v>
      </c>
      <c r="AD313" s="82"/>
      <c r="AE313" s="94"/>
      <c r="AF313" s="94"/>
      <c r="AG313" s="82"/>
      <c r="AH313" s="82" t="s">
        <v>3591</v>
      </c>
      <c r="AI313" s="82" t="s">
        <v>14438</v>
      </c>
      <c r="AJ313" s="96" t="s">
        <v>397</v>
      </c>
      <c r="AK313" s="201">
        <f>VLOOKUP(AJ313,Hoja5!$H$1:$I$46,2,FALSE)</f>
        <v>5</v>
      </c>
      <c r="AL313" s="110">
        <v>46118</v>
      </c>
      <c r="AM313" s="110"/>
      <c r="AN313" s="101">
        <f t="shared" si="60"/>
        <v>-46118</v>
      </c>
      <c r="AO313" s="100"/>
      <c r="AP313" s="101"/>
      <c r="AQ313" s="101"/>
      <c r="AR313" s="227"/>
      <c r="AS313" s="119"/>
      <c r="AT313" s="124" t="s">
        <v>202</v>
      </c>
      <c r="AU313" s="101" t="s">
        <v>14456</v>
      </c>
      <c r="AV313" s="82"/>
      <c r="AW313" s="102" t="str">
        <f ca="1">IF(OR(AND(TODAY()-AL313&lt;10,AV313="PQRS"),AND(TODAY()-AO313&lt;90,AV313="Persuasivo")),1,IF(AND(10&lt;=TODAY()-AL313,TODAY()-AL313&lt;15,AV313="PQRS"),2,IF(OR(AND(15&lt;=TODAY()-AL313,AV313="PQRS"),AND(90&lt;=TODAY()-AO313,AV313="Persuasivo")),3,"")))</f>
        <v/>
      </c>
      <c r="AX313" s="96" t="s">
        <v>15356</v>
      </c>
      <c r="AY313" s="239" t="str">
        <f ca="1">IF(AU313=BA313,AY313,AY313&amp;" → "&amp;TEXT(AZ313,"dd/mm/aaaa")&amp;".- "&amp;AU313)</f>
        <v>0 → 00/01/1900.- Julian Guzman Agudelo → 06/04/2026.- Laura Bautista Barroso</v>
      </c>
      <c r="AZ313" s="237">
        <f ca="1">IF(AU313=BA313,AZ313,NOW())</f>
        <v>46120.608048148148</v>
      </c>
      <c r="BA313" s="242" t="str">
        <f t="shared" ca="1" si="56"/>
        <v>Laura Bautista Barroso</v>
      </c>
      <c r="BB313" s="245" t="str">
        <f ca="1">IF(AT313=BD313,BB313,BB313&amp;" → "&amp;TEXT(BC313,"dd/mm/aaaa")&amp;".- "&amp;AT313)</f>
        <v>0 → 20/02/2026.- Visitas patrulleros</v>
      </c>
      <c r="BC313" s="247">
        <f t="shared" ca="1" si="57"/>
        <v>46183.384917939817</v>
      </c>
      <c r="BD313" s="246" t="str">
        <f t="shared" ca="1" si="58"/>
        <v>Visitas patrulleros</v>
      </c>
    </row>
    <row r="314" spans="1:56">
      <c r="A314" s="82" t="s">
        <v>15388</v>
      </c>
      <c r="B314" s="99">
        <v>21091</v>
      </c>
      <c r="C314" s="124" t="s">
        <v>15389</v>
      </c>
      <c r="D314" s="82" t="s">
        <v>63</v>
      </c>
      <c r="E314" s="82">
        <v>30</v>
      </c>
      <c r="F314" s="82"/>
      <c r="G314" s="82"/>
      <c r="H314" s="82">
        <v>41</v>
      </c>
      <c r="I314" s="82" t="s">
        <v>198</v>
      </c>
      <c r="J314" s="82" t="s">
        <v>66</v>
      </c>
      <c r="K314" s="82">
        <v>45</v>
      </c>
      <c r="L314" s="82"/>
      <c r="M314" s="82"/>
      <c r="N314" s="76" t="str">
        <f t="shared" si="62"/>
        <v xml:space="preserve">KR 30   41 BB SUR 45  </v>
      </c>
      <c r="O314" s="82">
        <v>70564804</v>
      </c>
      <c r="P314" s="82">
        <v>6042740147</v>
      </c>
      <c r="Q314" s="82"/>
      <c r="R314" s="82" t="s">
        <v>15390</v>
      </c>
      <c r="S314" s="126" t="s">
        <v>63</v>
      </c>
      <c r="T314" s="127">
        <v>30</v>
      </c>
      <c r="U314" s="127"/>
      <c r="V314" s="127"/>
      <c r="W314" s="127">
        <v>41</v>
      </c>
      <c r="X314" s="127" t="s">
        <v>198</v>
      </c>
      <c r="Y314" s="127" t="s">
        <v>66</v>
      </c>
      <c r="Z314" s="127">
        <v>45</v>
      </c>
      <c r="AA314" s="127"/>
      <c r="AB314" s="127"/>
      <c r="AC314" s="76" t="str">
        <f t="shared" si="55"/>
        <v xml:space="preserve">KR 30  41 BB SUR 45  </v>
      </c>
      <c r="AD314" s="82"/>
      <c r="AE314" s="94"/>
      <c r="AF314" s="94"/>
      <c r="AG314" s="82"/>
      <c r="AH314" s="82" t="s">
        <v>3591</v>
      </c>
      <c r="AI314" s="82" t="s">
        <v>14438</v>
      </c>
      <c r="AJ314" s="96" t="s">
        <v>322</v>
      </c>
      <c r="AK314" s="201">
        <f>VLOOKUP(AJ314,Hoja5!$H$1:$I$46,2,FALSE)</f>
        <v>6</v>
      </c>
      <c r="AL314" s="110">
        <v>46118</v>
      </c>
      <c r="AM314" s="110"/>
      <c r="AN314" s="101">
        <f t="shared" si="60"/>
        <v>-46118</v>
      </c>
      <c r="AO314" s="100"/>
      <c r="AP314" s="101"/>
      <c r="AQ314" s="101"/>
      <c r="AR314" s="227"/>
      <c r="AS314" s="119" t="s">
        <v>14437</v>
      </c>
      <c r="AT314" s="124" t="s">
        <v>1735</v>
      </c>
      <c r="AU314" s="101" t="s">
        <v>14437</v>
      </c>
      <c r="AV314" s="82"/>
      <c r="AW314" s="102" t="str">
        <f ca="1">IF(OR(AND(TODAY()-AL314&lt;10,AV314="PQRS"),AND(TODAY()-AO314&lt;90,AV314="Persuasivo")),1,IF(AND(10&lt;=TODAY()-AL314,TODAY()-AL314&lt;15,AV314="PQRS"),2,IF(OR(AND(15&lt;=TODAY()-AL314,AV314="PQRS"),AND(90&lt;=TODAY()-AO314,AV314="Persuasivo")),3,"")))</f>
        <v/>
      </c>
      <c r="AX314" s="96"/>
      <c r="AY314" s="239" t="str">
        <f ca="1">IF(AU314=BA314,AY314,AY314&amp;" → "&amp;TEXT(AZ314,"dd/mm/aaaa")&amp;".- "&amp;AU314)</f>
        <v>0 → 00/01/1900.- Julian Guzman Agudelo → 06/04/2026.- Sebastian Rodas Lopez → 06/04/2026.- Julian Guzman Agudelo → 07/05/2026.- Juan  Muñoz Guerra</v>
      </c>
      <c r="AZ314" s="237">
        <f ca="1">IF(AU314=BA314,AZ314,NOW())</f>
        <v>46156.614396296296</v>
      </c>
      <c r="BA314" s="242" t="str">
        <f t="shared" ca="1" si="56"/>
        <v>Juan  Muñoz Guerra</v>
      </c>
      <c r="BB314" s="245" t="str">
        <f ca="1">IF(AT314=BD314,BB314,BB314&amp;" → "&amp;TEXT(BC314,"dd/mm/aaaa")&amp;".- "&amp;AT314)</f>
        <v xml:space="preserve">0 → 20/02/2026.- Visitas patrulleros → 14/05/2026.- Auto de inicio </v>
      </c>
      <c r="BC314" s="247">
        <f t="shared" ca="1" si="57"/>
        <v>46183.384917939817</v>
      </c>
      <c r="BD314" s="246" t="str">
        <f t="shared" ca="1" si="58"/>
        <v xml:space="preserve">Auto de inicio </v>
      </c>
    </row>
    <row r="315" spans="1:56">
      <c r="A315" s="82" t="s">
        <v>15391</v>
      </c>
      <c r="B315" s="99" t="s">
        <v>15392</v>
      </c>
      <c r="C315" s="124" t="s">
        <v>231</v>
      </c>
      <c r="D315" s="82"/>
      <c r="E315" s="82"/>
      <c r="F315" s="82"/>
      <c r="G315" s="82"/>
      <c r="H315" s="82"/>
      <c r="I315" s="82"/>
      <c r="J315" s="82"/>
      <c r="K315" s="82"/>
      <c r="L315" s="82"/>
      <c r="M315" s="82"/>
      <c r="N315" s="76" t="str">
        <f t="shared" si="62"/>
        <v xml:space="preserve">         </v>
      </c>
      <c r="O315" s="82"/>
      <c r="P315" s="82"/>
      <c r="Q315" s="82"/>
      <c r="R315" s="82" t="s">
        <v>15393</v>
      </c>
      <c r="S315" s="126" t="s">
        <v>80</v>
      </c>
      <c r="T315" s="127">
        <v>48</v>
      </c>
      <c r="U315" s="127" t="s">
        <v>81</v>
      </c>
      <c r="V315" s="127"/>
      <c r="W315" s="127">
        <v>43</v>
      </c>
      <c r="X315" s="127" t="s">
        <v>83</v>
      </c>
      <c r="Y315" s="127"/>
      <c r="Z315" s="127"/>
      <c r="AA315" s="127" t="s">
        <v>15394</v>
      </c>
      <c r="AB315" s="127"/>
      <c r="AC315" s="76" t="str">
        <f t="shared" si="55"/>
        <v xml:space="preserve">CL 48C  43 A   7.1 </v>
      </c>
      <c r="AD315" s="82"/>
      <c r="AE315" s="82"/>
      <c r="AF315" s="82"/>
      <c r="AG315" s="82"/>
      <c r="AH315" s="82" t="s">
        <v>125</v>
      </c>
      <c r="AI315" s="82" t="s">
        <v>14468</v>
      </c>
      <c r="AJ315" s="96" t="s">
        <v>3626</v>
      </c>
      <c r="AK315" s="201">
        <f>VLOOKUP(AJ315,Hoja5!$H$1:$I$46,2,FALSE)</f>
        <v>7</v>
      </c>
      <c r="AL315" s="110">
        <v>46118</v>
      </c>
      <c r="AM315" s="110">
        <v>46121</v>
      </c>
      <c r="AN315" s="101">
        <f t="shared" si="60"/>
        <v>3</v>
      </c>
      <c r="AO315" s="110">
        <v>46121</v>
      </c>
      <c r="AP315" s="101" t="s">
        <v>202</v>
      </c>
      <c r="AQ315" s="101" t="s">
        <v>14450</v>
      </c>
      <c r="AR315" s="227"/>
      <c r="AS315" s="119"/>
      <c r="AT315" s="124" t="s">
        <v>14496</v>
      </c>
      <c r="AU315" s="101" t="s">
        <v>14482</v>
      </c>
      <c r="AV315" s="82" t="s">
        <v>14433</v>
      </c>
      <c r="AW315" s="102">
        <f ca="1">IF(OR(AND(TODAY()-AL315&lt;10,AV315="PQRS"),AND(TODAY()-AO315&lt;90,AV315="Persuasivo")),1,IF(AND(10&lt;=TODAY()-AL315,TODAY()-AL315&lt;15,AV315="PQRS"),2,IF(OR(AND(15&lt;=TODAY()-AL315,AV315="PQRS"),AND(90&lt;=TODAY()-AO315,AV315="Persuasivo")),3,"")))</f>
        <v>3</v>
      </c>
      <c r="AX315" s="96" t="s">
        <v>15395</v>
      </c>
      <c r="AY315" s="239" t="str">
        <f ca="1">IF(AU315=BA315,AY315,AY315&amp;" → "&amp;TEXT(AZ315,"dd/mm/aaaa")&amp;".- "&amp;AU315)</f>
        <v>0 → 00/01/1900.- Julian Guzman Agudelo → 06/04/2026.- Olver Puerta Garcia → 07/04/2026.- Juan Fernando Florez Lema → 09/04/2026.- Juan Carlos Sánchez Vargas → 24/04/2026.- Jenifer Zapata Castro</v>
      </c>
      <c r="AZ315" s="237">
        <f ca="1">IF(AU315=BA315,AZ315,NOW())</f>
        <v>46148.625027893519</v>
      </c>
      <c r="BA315" s="242" t="str">
        <f t="shared" ca="1" si="56"/>
        <v>Jenifer Zapata Castro</v>
      </c>
      <c r="BB315" s="245" t="str">
        <f ca="1">IF(AT315=BD315,BB315,BB315&amp;" → "&amp;TEXT(BC315,"dd/mm/aaaa")&amp;".- "&amp;AT315)</f>
        <v>0 → 20/02/2026.- Visitas patrulleros → 09/04/2026.- Respuesta DP u Oficio → 24/04/2026.- Auto de archivo → 06/05/2026.- Archivado</v>
      </c>
      <c r="BC315" s="247">
        <f t="shared" ca="1" si="57"/>
        <v>46183.384917939817</v>
      </c>
      <c r="BD315" s="246" t="str">
        <f t="shared" ca="1" si="58"/>
        <v>Archivado</v>
      </c>
    </row>
    <row r="316" spans="1:56">
      <c r="A316" s="82" t="s">
        <v>15396</v>
      </c>
      <c r="B316" s="99">
        <v>21749</v>
      </c>
      <c r="C316" s="124" t="s">
        <v>15397</v>
      </c>
      <c r="D316" s="82" t="s">
        <v>80</v>
      </c>
      <c r="E316" s="82">
        <v>41</v>
      </c>
      <c r="F316" s="82"/>
      <c r="G316" s="82" t="s">
        <v>66</v>
      </c>
      <c r="H316" s="82"/>
      <c r="I316" s="82" t="s">
        <v>298</v>
      </c>
      <c r="J316" s="82"/>
      <c r="K316" s="82">
        <v>38</v>
      </c>
      <c r="L316" s="82">
        <v>94</v>
      </c>
      <c r="M316" s="82"/>
      <c r="N316" s="76" t="str">
        <f t="shared" si="62"/>
        <v xml:space="preserve">CL 41  SUR  AA  38 94 </v>
      </c>
      <c r="O316" s="76">
        <v>55153204</v>
      </c>
      <c r="P316" s="76">
        <v>3122702766</v>
      </c>
      <c r="Q316" s="76"/>
      <c r="R316" s="82" t="s">
        <v>82</v>
      </c>
      <c r="S316" s="126" t="s">
        <v>80</v>
      </c>
      <c r="T316" s="127">
        <v>40</v>
      </c>
      <c r="U316" s="127" t="s">
        <v>136</v>
      </c>
      <c r="V316" s="127" t="s">
        <v>66</v>
      </c>
      <c r="W316" s="127">
        <v>39</v>
      </c>
      <c r="X316" s="127" t="s">
        <v>83</v>
      </c>
      <c r="Y316" s="127"/>
      <c r="Z316" s="127"/>
      <c r="AA316" s="127"/>
      <c r="AB316" s="127"/>
      <c r="AC316" s="76" t="str">
        <f t="shared" si="55"/>
        <v xml:space="preserve">CL 40DD SUR 39 A    </v>
      </c>
      <c r="AD316" s="82"/>
      <c r="AE316" s="82"/>
      <c r="AF316" s="82"/>
      <c r="AG316" s="82"/>
      <c r="AH316" s="82" t="s">
        <v>94</v>
      </c>
      <c r="AI316" s="82" t="s">
        <v>14481</v>
      </c>
      <c r="AJ316" s="96" t="s">
        <v>67</v>
      </c>
      <c r="AK316" s="201">
        <f>VLOOKUP(AJ316,Hoja5!$H$1:$I$46,2,FALSE)</f>
        <v>7</v>
      </c>
      <c r="AL316" s="110">
        <v>46119</v>
      </c>
      <c r="AM316" s="110">
        <v>46121</v>
      </c>
      <c r="AN316" s="101">
        <f t="shared" si="60"/>
        <v>2</v>
      </c>
      <c r="AO316" s="100">
        <v>46125</v>
      </c>
      <c r="AP316" s="101" t="s">
        <v>195</v>
      </c>
      <c r="AQ316" s="101" t="s">
        <v>14456</v>
      </c>
      <c r="AR316" s="227"/>
      <c r="AS316" s="119"/>
      <c r="AT316" s="124" t="s">
        <v>15</v>
      </c>
      <c r="AU316" s="94" t="s">
        <v>14463</v>
      </c>
      <c r="AV316" s="82"/>
      <c r="AW316" s="102" t="str">
        <f ca="1">IF(OR(AND(TODAY()-AL316&lt;10,AV316="PQRS"),AND(TODAY()-AO316&lt;90,AV316="Persuasivo")),1,IF(AND(10&lt;=TODAY()-AL316,TODAY()-AL316&lt;15,AV316="PQRS"),2,IF(OR(AND(15&lt;=TODAY()-AL316,AV316="PQRS"),AND(90&lt;=TODAY()-AO316,AV316="Persuasivo")),3,"")))</f>
        <v/>
      </c>
      <c r="AX316" s="298" t="s">
        <v>15398</v>
      </c>
      <c r="AY316" s="239" t="str">
        <f ca="1">IF(AU316=BA316,AY316,AY316&amp;" → "&amp;TEXT(AZ316,"dd/mm/aaaa")&amp;".- "&amp;AU316)</f>
        <v>0 → 00/01/1900.- Julian Guzman Agudelo → 07/04/2026.- Laura Bautista Barroso → 09/04/2026.- Juan Carlos Sánchez Vargas</v>
      </c>
      <c r="AZ316" s="237">
        <f ca="1">IF(AU316=BA316,AZ316,NOW())</f>
        <v>46132.617015046293</v>
      </c>
      <c r="BA316" s="242" t="str">
        <f t="shared" ca="1" si="56"/>
        <v>Juan Carlos Sánchez Vargas</v>
      </c>
      <c r="BB316" s="245" t="str">
        <f ca="1">IF(AT316=BD316,BB316,BB316&amp;" → "&amp;TEXT(BC316,"dd/mm/aaaa")&amp;".- "&amp;AT316)</f>
        <v>0 → 20/02/2026.- Visitas patrulleros → 20/04/2026.- Verificación → 20/04/2026.- Auto de archivo</v>
      </c>
      <c r="BC316" s="247">
        <f t="shared" ca="1" si="57"/>
        <v>46183.384917939817</v>
      </c>
      <c r="BD316" s="246" t="str">
        <f t="shared" ca="1" si="58"/>
        <v>Auto de archivo</v>
      </c>
    </row>
    <row r="317" spans="1:56">
      <c r="A317" s="82" t="s">
        <v>15399</v>
      </c>
      <c r="B317" s="99">
        <v>21902</v>
      </c>
      <c r="C317" s="124" t="s">
        <v>3050</v>
      </c>
      <c r="D317" s="82"/>
      <c r="E317" s="82"/>
      <c r="F317" s="82"/>
      <c r="G317" s="82"/>
      <c r="H317" s="82"/>
      <c r="I317" s="82"/>
      <c r="J317" s="82"/>
      <c r="K317" s="82"/>
      <c r="L317" s="82"/>
      <c r="M317" s="82"/>
      <c r="N317" s="76" t="str">
        <f t="shared" si="62"/>
        <v xml:space="preserve">         </v>
      </c>
      <c r="O317" s="82"/>
      <c r="P317" s="82"/>
      <c r="Q317" s="82"/>
      <c r="R317" s="82" t="s">
        <v>82</v>
      </c>
      <c r="S317" s="126" t="s">
        <v>80</v>
      </c>
      <c r="T317" s="127">
        <v>23</v>
      </c>
      <c r="U317" s="127"/>
      <c r="V317" s="127" t="s">
        <v>66</v>
      </c>
      <c r="W317" s="127">
        <v>28</v>
      </c>
      <c r="X317" s="127"/>
      <c r="Y317" s="127"/>
      <c r="Z317" s="169">
        <v>102</v>
      </c>
      <c r="AA317" s="169"/>
      <c r="AB317" s="169"/>
      <c r="AC317" s="76" t="str">
        <f t="shared" si="55"/>
        <v xml:space="preserve">CL 23 SUR 28   102  </v>
      </c>
      <c r="AD317" s="82"/>
      <c r="AE317" s="82"/>
      <c r="AF317" s="82"/>
      <c r="AG317" s="82"/>
      <c r="AH317" s="82" t="s">
        <v>87</v>
      </c>
      <c r="AI317" s="82" t="s">
        <v>14460</v>
      </c>
      <c r="AJ317" s="96" t="s">
        <v>374</v>
      </c>
      <c r="AK317" s="201">
        <f>VLOOKUP(AJ317,Hoja5!$H$1:$I$46,2,FALSE)</f>
        <v>4</v>
      </c>
      <c r="AL317" s="110">
        <v>46119</v>
      </c>
      <c r="AM317" s="110"/>
      <c r="AN317" s="101">
        <f t="shared" si="60"/>
        <v>-46119</v>
      </c>
      <c r="AO317" s="100"/>
      <c r="AP317" s="101"/>
      <c r="AQ317" s="101"/>
      <c r="AR317" s="227"/>
      <c r="AS317" s="119"/>
      <c r="AT317" s="124" t="s">
        <v>105</v>
      </c>
      <c r="AU317" s="94" t="s">
        <v>14440</v>
      </c>
      <c r="AV317" s="82"/>
      <c r="AW317" s="102" t="str">
        <f ca="1">IF(OR(AND(TODAY()-AL317&lt;10,AV317="PQRS"),AND(TODAY()-AO317&lt;90,AV317="Persuasivo")),1,IF(AND(10&lt;=TODAY()-AL317,TODAY()-AL317&lt;15,AV317="PQRS"),2,IF(OR(AND(15&lt;=TODAY()-AL317,AV317="PQRS"),AND(90&lt;=TODAY()-AO317,AV317="Persuasivo")),3,"")))</f>
        <v/>
      </c>
      <c r="AX317" s="96"/>
      <c r="AY317" s="239" t="str">
        <f ca="1">IF(AU317=BA317,AY317,AY317&amp;" → "&amp;TEXT(AZ317,"dd/mm/aaaa")&amp;".- "&amp;AU317)</f>
        <v>0 → 00/01/1900.- Julian Guzman Agudelo</v>
      </c>
      <c r="AZ317" s="237">
        <f ca="1">IF(AU317=BA317,AZ317,NOW())</f>
        <v>46119.608633796299</v>
      </c>
      <c r="BA317" s="242" t="str">
        <f t="shared" ca="1" si="56"/>
        <v>Julian Guzman Agudelo</v>
      </c>
      <c r="BB317" s="245" t="str">
        <f ca="1">IF(AT317=BD317,BB317,BB317&amp;" → "&amp;TEXT(BC317,"dd/mm/aaaa")&amp;".- "&amp;AT317)</f>
        <v>0 → 20/02/2026.- Visitas técnicos</v>
      </c>
      <c r="BC317" s="247">
        <f t="shared" ca="1" si="57"/>
        <v>46183.384917939817</v>
      </c>
      <c r="BD317" s="246" t="str">
        <f t="shared" ca="1" si="58"/>
        <v>Visitas técnicos</v>
      </c>
    </row>
    <row r="318" spans="1:56">
      <c r="A318" s="82" t="s">
        <v>15400</v>
      </c>
      <c r="B318" s="99">
        <v>18355</v>
      </c>
      <c r="C318" s="124" t="s">
        <v>15401</v>
      </c>
      <c r="D318" s="82"/>
      <c r="E318" s="82"/>
      <c r="F318" s="82"/>
      <c r="G318" s="82"/>
      <c r="H318" s="82"/>
      <c r="I318" s="82"/>
      <c r="J318" s="82"/>
      <c r="K318" s="82"/>
      <c r="L318" s="82"/>
      <c r="M318" s="82"/>
      <c r="N318" s="76" t="str">
        <f t="shared" si="62"/>
        <v xml:space="preserve">         </v>
      </c>
      <c r="O318" s="82">
        <v>75072823</v>
      </c>
      <c r="P318" s="82"/>
      <c r="Q318" s="82"/>
      <c r="R318" s="82" t="s">
        <v>15402</v>
      </c>
      <c r="S318" s="126" t="s">
        <v>80</v>
      </c>
      <c r="T318" s="127">
        <v>24</v>
      </c>
      <c r="U318" s="127"/>
      <c r="V318" s="127" t="s">
        <v>66</v>
      </c>
      <c r="W318" s="127">
        <v>28</v>
      </c>
      <c r="X318" s="127"/>
      <c r="Y318" s="127"/>
      <c r="Z318" s="127">
        <v>91</v>
      </c>
      <c r="AA318" s="169"/>
      <c r="AB318" s="169"/>
      <c r="AC318" s="76" t="str">
        <f t="shared" si="55"/>
        <v xml:space="preserve">CL 24 SUR 28   91  </v>
      </c>
      <c r="AD318" s="82"/>
      <c r="AE318" s="82"/>
      <c r="AF318" s="82"/>
      <c r="AG318" s="82"/>
      <c r="AH318" s="82" t="s">
        <v>94</v>
      </c>
      <c r="AI318" s="82" t="s">
        <v>14481</v>
      </c>
      <c r="AJ318" s="96" t="s">
        <v>99</v>
      </c>
      <c r="AK318" s="201">
        <f>VLOOKUP(AJ318,Hoja5!$H$1:$I$46,2,FALSE)</f>
        <v>4</v>
      </c>
      <c r="AL318" s="110">
        <v>46107</v>
      </c>
      <c r="AM318" s="92">
        <v>46118</v>
      </c>
      <c r="AN318" s="101">
        <f t="shared" si="60"/>
        <v>11</v>
      </c>
      <c r="AO318" s="100">
        <v>46118</v>
      </c>
      <c r="AP318" s="82" t="s">
        <v>202</v>
      </c>
      <c r="AQ318" s="101" t="s">
        <v>14453</v>
      </c>
      <c r="AR318" s="227"/>
      <c r="AS318" s="119"/>
      <c r="AT318" s="124" t="s">
        <v>6014</v>
      </c>
      <c r="AU318" s="101" t="s">
        <v>14474</v>
      </c>
      <c r="AV318" s="82"/>
      <c r="AW318" s="102" t="str">
        <f ca="1">IF(OR(AND(TODAY()-AL318&lt;10,AV318="PQRS"),AND(TODAY()-AO318&lt;90,AV318="Persuasivo")),1,IF(AND(10&lt;=TODAY()-AL318,TODAY()-AL318&lt;15,AV318="PQRS"),2,IF(OR(AND(15&lt;=TODAY()-AL318,AV318="PQRS"),AND(90&lt;=TODAY()-AO318,AV318="Persuasivo")),3,"")))</f>
        <v/>
      </c>
      <c r="AX318" s="96"/>
      <c r="AY318" s="239" t="str">
        <f ca="1">IF(AU318=BA318,AY318,AY318&amp;" → "&amp;TEXT(AZ318,"dd/mm/aaaa")&amp;".- "&amp;AU318)</f>
        <v>0 → 00/01/1900.- Adriana Florez Buriticá → 07/04/2026.- Juanita Aristizabal Chavarriaga</v>
      </c>
      <c r="AZ318" s="237">
        <f ca="1">IF(AU318=BA318,AZ318,NOW())</f>
        <v>46122.642475925924</v>
      </c>
      <c r="BA318" s="242" t="str">
        <f t="shared" ca="1" si="56"/>
        <v>Juanita Aristizabal Chavarriaga</v>
      </c>
      <c r="BB318" s="245" t="str">
        <f ca="1">IF(AT318=BD318,BB318,BB318&amp;" → "&amp;TEXT(BC318,"dd/mm/aaaa")&amp;".- "&amp;AT318)</f>
        <v>0 → 20/02/2026.- Respuesta DP u Oficio</v>
      </c>
      <c r="BC318" s="247">
        <f t="shared" ca="1" si="57"/>
        <v>46183.384917939817</v>
      </c>
      <c r="BD318" s="246" t="str">
        <f t="shared" ca="1" si="58"/>
        <v>Respuesta DP u Oficio</v>
      </c>
    </row>
    <row r="319" spans="1:56">
      <c r="A319" s="82" t="s">
        <v>15403</v>
      </c>
      <c r="B319" s="99">
        <v>770</v>
      </c>
      <c r="C319" s="124" t="s">
        <v>3050</v>
      </c>
      <c r="D319" s="82"/>
      <c r="E319" s="82"/>
      <c r="F319" s="82"/>
      <c r="G319" s="82"/>
      <c r="H319" s="82"/>
      <c r="I319" s="82"/>
      <c r="J319" s="82"/>
      <c r="K319" s="82"/>
      <c r="L319" s="82"/>
      <c r="M319" s="82"/>
      <c r="N319" s="76" t="str">
        <f t="shared" si="62"/>
        <v xml:space="preserve">         </v>
      </c>
      <c r="O319" s="106"/>
      <c r="P319" s="106"/>
      <c r="Q319" s="106"/>
      <c r="R319" s="106" t="s">
        <v>15404</v>
      </c>
      <c r="S319" s="126"/>
      <c r="T319" s="128" t="s">
        <v>15405</v>
      </c>
      <c r="U319" s="127"/>
      <c r="V319" s="127"/>
      <c r="W319" s="128"/>
      <c r="X319" s="127"/>
      <c r="Y319" s="127"/>
      <c r="Z319" s="175"/>
      <c r="AA319" s="127"/>
      <c r="AB319" s="127"/>
      <c r="AC319" s="76" t="str">
        <f t="shared" si="55"/>
        <v xml:space="preserve"> Sector la María       </v>
      </c>
      <c r="AD319" s="106">
        <v>1128440848</v>
      </c>
      <c r="AE319" s="106"/>
      <c r="AF319" s="106"/>
      <c r="AG319" s="82"/>
      <c r="AH319" s="82" t="s">
        <v>87</v>
      </c>
      <c r="AI319" s="82" t="s">
        <v>14502</v>
      </c>
      <c r="AJ319" s="112" t="s">
        <v>347</v>
      </c>
      <c r="AK319" s="201">
        <f>VLOOKUP(AJ319,Hoja5!$H$1:$I$46,2,FALSE)</f>
        <v>10</v>
      </c>
      <c r="AL319" s="110">
        <v>46093</v>
      </c>
      <c r="AM319" s="92"/>
      <c r="AN319" s="101">
        <f t="shared" si="60"/>
        <v>-46093</v>
      </c>
      <c r="AO319" s="100"/>
      <c r="AP319" s="101"/>
      <c r="AQ319" s="101"/>
      <c r="AR319" s="227"/>
      <c r="AS319" s="119" t="s">
        <v>14432</v>
      </c>
      <c r="AT319" s="124" t="s">
        <v>15</v>
      </c>
      <c r="AU319" s="101" t="s">
        <v>14463</v>
      </c>
      <c r="AV319" s="82"/>
      <c r="AW319" s="102" t="str">
        <f ca="1">IF(OR(AND(TODAY()-AL319&lt;10,AV319="PQRS"),AND(TODAY()-AO319&lt;90,AV319="Persuasivo")),1,IF(AND(10&lt;=TODAY()-AL319,TODAY()-AL319&lt;15,AV319="PQRS"),2,IF(OR(AND(15&lt;=TODAY()-AL319,AV319="PQRS"),AND(90&lt;=TODAY()-AO319,AV319="Persuasivo")),3,"")))</f>
        <v/>
      </c>
      <c r="AX319" s="96"/>
      <c r="AY319" s="239" t="str">
        <f ca="1">IF(AU319=BA319,AY319,AY319&amp;" → "&amp;TEXT(AZ319,"dd/mm/aaaa")&amp;".- "&amp;AU319)</f>
        <v>0 → 00/01/1900.- Alexandra Uribe Alzate → 08/04/2026.- Juan Carlos Sánchez Vargas</v>
      </c>
      <c r="AZ319" s="237">
        <f ca="1">IF(AU319=BA319,AZ319,NOW())</f>
        <v>46140.481045601853</v>
      </c>
      <c r="BA319" s="242" t="str">
        <f t="shared" ca="1" si="56"/>
        <v>Juan Carlos Sánchez Vargas</v>
      </c>
      <c r="BB319" s="245" t="str">
        <f ca="1">IF(AT319=BD319,BB319,BB319&amp;" → "&amp;TEXT(BC319,"dd/mm/aaaa")&amp;".- "&amp;AT319)</f>
        <v>0 → 20/02/2026.- Respuesta DP u Oficio → 20/02/2026.- Auto de inicio  → 28/04/2026.- Auto de archivo</v>
      </c>
      <c r="BC319" s="247">
        <f t="shared" ca="1" si="57"/>
        <v>46183.384917939817</v>
      </c>
      <c r="BD319" s="246" t="str">
        <f t="shared" ca="1" si="58"/>
        <v>Auto de archivo</v>
      </c>
    </row>
    <row r="320" spans="1:56">
      <c r="A320" s="82" t="s">
        <v>15406</v>
      </c>
      <c r="B320" s="99">
        <v>795</v>
      </c>
      <c r="C320" s="105" t="s">
        <v>3050</v>
      </c>
      <c r="D320" s="82"/>
      <c r="E320" s="82"/>
      <c r="F320" s="82"/>
      <c r="G320" s="82"/>
      <c r="H320" s="82"/>
      <c r="I320" s="82"/>
      <c r="J320" s="82"/>
      <c r="K320" s="82"/>
      <c r="L320" s="82"/>
      <c r="M320" s="82"/>
      <c r="N320" s="76" t="str">
        <f t="shared" si="62"/>
        <v xml:space="preserve">         </v>
      </c>
      <c r="O320" s="76"/>
      <c r="P320" s="76"/>
      <c r="Q320" s="76"/>
      <c r="R320" s="82" t="s">
        <v>15407</v>
      </c>
      <c r="S320" s="126"/>
      <c r="T320" s="127" t="s">
        <v>15405</v>
      </c>
      <c r="U320" s="127"/>
      <c r="V320" s="127"/>
      <c r="W320" s="127"/>
      <c r="X320" s="127"/>
      <c r="Y320" s="127"/>
      <c r="Z320" s="127"/>
      <c r="AA320" s="169"/>
      <c r="AB320" s="127"/>
      <c r="AC320" s="76" t="str">
        <f t="shared" si="55"/>
        <v xml:space="preserve"> Sector la María       </v>
      </c>
      <c r="AD320" s="82">
        <v>900691188</v>
      </c>
      <c r="AE320" s="82">
        <v>3244506340</v>
      </c>
      <c r="AF320" s="82"/>
      <c r="AG320" s="82"/>
      <c r="AH320" s="82" t="s">
        <v>87</v>
      </c>
      <c r="AI320" s="82" t="s">
        <v>14495</v>
      </c>
      <c r="AJ320" s="112" t="s">
        <v>347</v>
      </c>
      <c r="AK320" s="201">
        <f>VLOOKUP(AJ320,Hoja5!$H$1:$I$46,2,FALSE)</f>
        <v>10</v>
      </c>
      <c r="AL320" s="110">
        <v>46093</v>
      </c>
      <c r="AM320" s="92"/>
      <c r="AN320" s="101">
        <f t="shared" si="60"/>
        <v>-46093</v>
      </c>
      <c r="AO320" s="92"/>
      <c r="AP320" s="101"/>
      <c r="AQ320" s="101"/>
      <c r="AR320" s="227"/>
      <c r="AS320" s="119" t="s">
        <v>14432</v>
      </c>
      <c r="AT320" s="124" t="s">
        <v>1735</v>
      </c>
      <c r="AU320" s="101" t="s">
        <v>14432</v>
      </c>
      <c r="AV320" s="82"/>
      <c r="AW320" s="102" t="str">
        <f ca="1">IF(OR(AND(TODAY()-AL320&lt;10,AV320="PQRS"),AND(TODAY()-AO320&lt;90,AV320="Persuasivo")),1,IF(AND(10&lt;=TODAY()-AL320,TODAY()-AL320&lt;15,AV320="PQRS"),2,IF(OR(AND(15&lt;=TODAY()-AL320,AV320="PQRS"),AND(90&lt;=TODAY()-AO320,AV320="Persuasivo")),3,"")))</f>
        <v/>
      </c>
      <c r="AX320" s="96"/>
      <c r="AY320" s="239" t="str">
        <f ca="1">IF(AU320=BA320,AY320,AY320&amp;" → "&amp;TEXT(AZ320,"dd/mm/aaaa")&amp;".- "&amp;AU320)</f>
        <v>0 → 00/01/1900.- Alexandra Uribe Alzate → 08/04/2026.- Juanita Aristizabal Chavarriaga → 28/04/2026.- Alexandra Uribe Alzate</v>
      </c>
      <c r="AZ320" s="237">
        <f ca="1">IF(AU320=BA320,AZ320,NOW())</f>
        <v>46148.570474537039</v>
      </c>
      <c r="BA320" s="242" t="str">
        <f t="shared" ca="1" si="56"/>
        <v>Alexandra Uribe Alzate</v>
      </c>
      <c r="BB320" s="245" t="str">
        <f ca="1">IF(AT320=BD320,BB320,BB320&amp;" → "&amp;TEXT(BC320,"dd/mm/aaaa")&amp;".- "&amp;AT320)</f>
        <v xml:space="preserve">0 → 20/02/2026.- Auto de inicio </v>
      </c>
      <c r="BC320" s="247">
        <f t="shared" ca="1" si="57"/>
        <v>46183.384917939817</v>
      </c>
      <c r="BD320" s="246" t="str">
        <f t="shared" ca="1" si="58"/>
        <v xml:space="preserve">Auto de inicio </v>
      </c>
    </row>
    <row r="321" spans="1:56">
      <c r="A321" s="82" t="s">
        <v>15408</v>
      </c>
      <c r="B321" s="99" t="s">
        <v>15409</v>
      </c>
      <c r="C321" s="124" t="s">
        <v>273</v>
      </c>
      <c r="D321" s="82"/>
      <c r="E321" s="82"/>
      <c r="F321" s="82"/>
      <c r="G321" s="82"/>
      <c r="H321" s="82"/>
      <c r="I321" s="82"/>
      <c r="J321" s="82"/>
      <c r="K321" s="82"/>
      <c r="L321" s="82"/>
      <c r="M321" s="82"/>
      <c r="N321" s="76" t="str">
        <f t="shared" si="62"/>
        <v xml:space="preserve">         </v>
      </c>
      <c r="O321" s="82"/>
      <c r="P321" s="82"/>
      <c r="Q321" s="82"/>
      <c r="R321" s="82" t="s">
        <v>15410</v>
      </c>
      <c r="S321" s="126" t="s">
        <v>80</v>
      </c>
      <c r="T321" s="169">
        <v>23</v>
      </c>
      <c r="U321" s="127"/>
      <c r="V321" s="127" t="s">
        <v>66</v>
      </c>
      <c r="W321" s="127">
        <v>28</v>
      </c>
      <c r="X321" s="127"/>
      <c r="Y321" s="127"/>
      <c r="Z321" s="127">
        <v>46</v>
      </c>
      <c r="AA321" s="127"/>
      <c r="AB321" s="127"/>
      <c r="AC321" s="76" t="str">
        <f t="shared" si="55"/>
        <v xml:space="preserve">CL 23 SUR 28   46  </v>
      </c>
      <c r="AD321" s="82"/>
      <c r="AE321" s="82"/>
      <c r="AF321" s="82"/>
      <c r="AG321" s="82"/>
      <c r="AH321" s="82" t="s">
        <v>94</v>
      </c>
      <c r="AI321" s="82" t="s">
        <v>14481</v>
      </c>
      <c r="AJ321" s="96" t="s">
        <v>99</v>
      </c>
      <c r="AK321" s="201">
        <f>VLOOKUP(AJ321,Hoja5!$H$1:$I$46,2,FALSE)</f>
        <v>4</v>
      </c>
      <c r="AL321" s="110">
        <v>46120</v>
      </c>
      <c r="AM321" s="92">
        <v>46119</v>
      </c>
      <c r="AN321" s="101">
        <f t="shared" si="60"/>
        <v>-1</v>
      </c>
      <c r="AO321" s="295">
        <v>46141</v>
      </c>
      <c r="AP321" s="101" t="s">
        <v>15</v>
      </c>
      <c r="AQ321" s="101" t="s">
        <v>14463</v>
      </c>
      <c r="AR321" s="227"/>
      <c r="AS321" s="119"/>
      <c r="AT321" s="124" t="s">
        <v>14496</v>
      </c>
      <c r="AU321" s="101" t="s">
        <v>14482</v>
      </c>
      <c r="AV321" s="82"/>
      <c r="AW321" s="102" t="str">
        <f ca="1">IF(OR(AND(TODAY()-AL321&lt;10,AV321="PQRS"),AND(TODAY()-AO321&lt;90,AV321="Persuasivo")),1,IF(AND(10&lt;=TODAY()-AL321,TODAY()-AL321&lt;15,AV321="PQRS"),2,IF(OR(AND(15&lt;=TODAY()-AL321,AV321="PQRS"),AND(90&lt;=TODAY()-AO321,AV321="Persuasivo")),3,"")))</f>
        <v/>
      </c>
      <c r="AX321" s="96"/>
      <c r="AY321" s="239" t="str">
        <f ca="1">IF(AU321=BA321,AY321,AY321&amp;" → "&amp;TEXT(AZ321,"dd/mm/aaaa")&amp;".- "&amp;AU321)</f>
        <v>0 → 00/01/1900.- Julian Guzman Agudelo → 08/04/2026.- Juanita Aristizabal Chavarriaga → 13/04/2026.-  → 29/04/2026.- Jenifer Zapata Castro</v>
      </c>
      <c r="AZ321" s="237">
        <f ca="1">IF(AU321=BA321,AZ321,NOW())</f>
        <v>46149.623473611115</v>
      </c>
      <c r="BA321" s="242" t="str">
        <f t="shared" ca="1" si="56"/>
        <v>Jenifer Zapata Castro</v>
      </c>
      <c r="BB321" s="245" t="str">
        <f ca="1">IF(AT321=BD321,BB321,BB321&amp;" → "&amp;TEXT(BC321,"dd/mm/aaaa")&amp;".- "&amp;AT321)</f>
        <v>0 → 20/02/2026.- Visitas patrulleros → 13/04/2026.- Auto de inicio  → 29/04/2026.- Archivado</v>
      </c>
      <c r="BC321" s="247">
        <f t="shared" ca="1" si="57"/>
        <v>46183.384917939817</v>
      </c>
      <c r="BD321" s="246" t="str">
        <f t="shared" ca="1" si="58"/>
        <v>Archivado</v>
      </c>
    </row>
    <row r="322" spans="1:56">
      <c r="A322" s="82" t="s">
        <v>15411</v>
      </c>
      <c r="B322" s="99">
        <v>22074</v>
      </c>
      <c r="C322" s="124" t="s">
        <v>15412</v>
      </c>
      <c r="D322" s="82" t="s">
        <v>63</v>
      </c>
      <c r="E322" s="82">
        <v>45</v>
      </c>
      <c r="F322" s="82"/>
      <c r="G322" s="82"/>
      <c r="H322" s="82">
        <v>32</v>
      </c>
      <c r="I322" s="82" t="s">
        <v>81</v>
      </c>
      <c r="J322" s="82" t="s">
        <v>66</v>
      </c>
      <c r="K322" s="82">
        <v>29</v>
      </c>
      <c r="L322" s="82"/>
      <c r="M322" s="82"/>
      <c r="N322" s="76" t="str">
        <f t="shared" si="62"/>
        <v xml:space="preserve">KR 45   32 C SUR 29  </v>
      </c>
      <c r="O322" s="82">
        <v>7055278</v>
      </c>
      <c r="P322" s="82">
        <v>3104263730</v>
      </c>
      <c r="Q322" s="82"/>
      <c r="R322" s="82" t="s">
        <v>82</v>
      </c>
      <c r="S322" s="126" t="s">
        <v>63</v>
      </c>
      <c r="T322" s="127">
        <v>45</v>
      </c>
      <c r="U322" s="127"/>
      <c r="V322" s="127"/>
      <c r="W322" s="127">
        <v>32</v>
      </c>
      <c r="X322" s="127" t="s">
        <v>81</v>
      </c>
      <c r="Y322" s="127" t="s">
        <v>66</v>
      </c>
      <c r="Z322" s="127">
        <v>21</v>
      </c>
      <c r="AA322" s="127"/>
      <c r="AB322" s="127"/>
      <c r="AC322" s="76" t="str">
        <f t="shared" si="55"/>
        <v xml:space="preserve">KR 45  32 C SUR 21  </v>
      </c>
      <c r="AD322" s="82"/>
      <c r="AE322" s="82"/>
      <c r="AF322" s="82"/>
      <c r="AG322" s="82"/>
      <c r="AH322" s="82" t="s">
        <v>125</v>
      </c>
      <c r="AI322" s="82" t="s">
        <v>14468</v>
      </c>
      <c r="AJ322" s="96" t="s">
        <v>615</v>
      </c>
      <c r="AK322" s="201">
        <f>VLOOKUP(AJ322,Hoja5!$H$1:$I$46,2,FALSE)</f>
        <v>2</v>
      </c>
      <c r="AL322" s="110">
        <v>46119</v>
      </c>
      <c r="AM322" s="92">
        <v>46122</v>
      </c>
      <c r="AN322" s="101">
        <f t="shared" si="60"/>
        <v>3</v>
      </c>
      <c r="AO322" s="92">
        <v>46122</v>
      </c>
      <c r="AP322" s="82" t="s">
        <v>14499</v>
      </c>
      <c r="AQ322" s="94" t="s">
        <v>14440</v>
      </c>
      <c r="AR322" s="227"/>
      <c r="AS322" s="119"/>
      <c r="AT322" s="124" t="s">
        <v>105</v>
      </c>
      <c r="AU322" s="101" t="s">
        <v>14477</v>
      </c>
      <c r="AV322" s="82"/>
      <c r="AW322" s="102" t="str">
        <f ca="1">IF(OR(AND(TODAY()-AL322&lt;10,AV322="PQRS"),AND(TODAY()-AO322&lt;90,AV322="Persuasivo")),1,IF(AND(10&lt;=TODAY()-AL322,TODAY()-AL322&lt;15,AV322="PQRS"),2,IF(OR(AND(15&lt;=TODAY()-AL322,AV322="PQRS"),AND(90&lt;=TODAY()-AO322,AV322="Persuasivo")),3,"")))</f>
        <v/>
      </c>
      <c r="AX322" s="96"/>
      <c r="AY322" s="239" t="str">
        <f ca="1">IF(AU322=BA322,AY322,AY322&amp;" → "&amp;TEXT(AZ322,"dd/mm/aaaa")&amp;".- "&amp;AU322)</f>
        <v>0 → 00/01/1900.- Julian Guzman Agudelo → 08/04/2026.- Daniela Palacio Londoño</v>
      </c>
      <c r="AZ322" s="237">
        <f ca="1">IF(AU322=BA322,AZ322,NOW())</f>
        <v>46122.433253703704</v>
      </c>
      <c r="BA322" s="242" t="str">
        <f t="shared" ca="1" si="56"/>
        <v>Daniela Palacio Londoño</v>
      </c>
      <c r="BB322" s="245" t="str">
        <f ca="1">IF(AT322=BD322,BB322,BB322&amp;" → "&amp;TEXT(BC322,"dd/mm/aaaa")&amp;".- "&amp;AT322)</f>
        <v>0 → 20/02/2026.- Visitas patrulleros → 10/04/2026.- Visitas técnicos</v>
      </c>
      <c r="BC322" s="247">
        <f t="shared" ca="1" si="57"/>
        <v>46183.384917939817</v>
      </c>
      <c r="BD322" s="246" t="str">
        <f t="shared" ca="1" si="58"/>
        <v>Visitas técnicos</v>
      </c>
    </row>
    <row r="323" spans="1:56">
      <c r="A323" s="82" t="s">
        <v>15413</v>
      </c>
      <c r="B323" s="99" t="s">
        <v>15414</v>
      </c>
      <c r="C323" s="124" t="s">
        <v>273</v>
      </c>
      <c r="D323" s="82"/>
      <c r="E323" s="82"/>
      <c r="F323" s="82"/>
      <c r="G323" s="82"/>
      <c r="H323" s="82"/>
      <c r="I323" s="82"/>
      <c r="J323" s="82"/>
      <c r="K323" s="82"/>
      <c r="L323" s="82"/>
      <c r="M323" s="82"/>
      <c r="N323" s="76" t="str">
        <f t="shared" si="62"/>
        <v xml:space="preserve">         </v>
      </c>
      <c r="O323" s="82"/>
      <c r="P323" s="82"/>
      <c r="Q323" s="82"/>
      <c r="R323" s="82" t="s">
        <v>82</v>
      </c>
      <c r="S323" s="82" t="s">
        <v>80</v>
      </c>
      <c r="T323" s="82">
        <v>23</v>
      </c>
      <c r="U323" s="82"/>
      <c r="V323" s="82" t="s">
        <v>66</v>
      </c>
      <c r="W323" s="82">
        <v>28</v>
      </c>
      <c r="X323" s="82"/>
      <c r="Y323" s="82"/>
      <c r="Z323" s="82">
        <v>4</v>
      </c>
      <c r="AA323" s="127"/>
      <c r="AB323" s="127">
        <v>107</v>
      </c>
      <c r="AC323" s="76" t="str">
        <f t="shared" ref="AC323:AC386" si="63">CONCATENATE(S323," ",T323,U323," ",V323," ",W323," ",X323," ",Y323," ",Z323," ",AA323," ",AB323)</f>
        <v>CL 23 SUR 28   4  107</v>
      </c>
      <c r="AD323" s="82"/>
      <c r="AE323" s="82"/>
      <c r="AF323" s="82"/>
      <c r="AG323" s="82"/>
      <c r="AH323" s="82" t="s">
        <v>94</v>
      </c>
      <c r="AI323" s="82" t="s">
        <v>14481</v>
      </c>
      <c r="AJ323" s="96" t="s">
        <v>99</v>
      </c>
      <c r="AK323" s="201">
        <f>VLOOKUP(AJ323,Hoja5!$H$1:$I$46,2,FALSE)</f>
        <v>4</v>
      </c>
      <c r="AL323" s="110">
        <v>46120</v>
      </c>
      <c r="AM323" s="92">
        <v>46119</v>
      </c>
      <c r="AN323" s="101">
        <f t="shared" si="60"/>
        <v>-1</v>
      </c>
      <c r="AO323" s="100">
        <v>46119</v>
      </c>
      <c r="AP323" s="101" t="s">
        <v>14445</v>
      </c>
      <c r="AQ323" s="101" t="s">
        <v>14480</v>
      </c>
      <c r="AR323" s="227"/>
      <c r="AS323" s="119" t="s">
        <v>14432</v>
      </c>
      <c r="AT323" s="124" t="s">
        <v>1735</v>
      </c>
      <c r="AU323" s="101" t="s">
        <v>14432</v>
      </c>
      <c r="AV323" s="82"/>
      <c r="AW323" s="102" t="str">
        <f ca="1">IF(OR(AND(TODAY()-AL323&lt;10,AV323="PQRS"),AND(TODAY()-AO323&lt;90,AV323="Persuasivo")),1,IF(AND(10&lt;=TODAY()-AL323,TODAY()-AL323&lt;15,AV323="PQRS"),2,IF(OR(AND(15&lt;=TODAY()-AL323,AV323="PQRS"),AND(90&lt;=TODAY()-AO323,AV323="Persuasivo")),3,"")))</f>
        <v/>
      </c>
      <c r="AX323" s="96"/>
      <c r="AY323" s="239" t="str">
        <f ca="1">IF(AU323=BA323,AY323,AY323&amp;" → "&amp;TEXT(AZ323,"dd/mm/aaaa")&amp;".- "&amp;AU323)</f>
        <v>0 → 00/01/1900.- Julian Guzman Agudelo → 08/04/2026.- Juanita Aristizabal Chavarriaga → 13/04/2026.- Juan  Muñoz Guerra → 06/05/2026.- Alexandra Uribe Alzate</v>
      </c>
      <c r="AZ323" s="237">
        <f ca="1">IF(AU323=BA323,AZ323,NOW())</f>
        <v>46148.57218703704</v>
      </c>
      <c r="BA323" s="242" t="str">
        <f t="shared" ref="BA323:BA386" ca="1" si="64">IF(AU323=BA323,BA323,AU323)</f>
        <v>Alexandra Uribe Alzate</v>
      </c>
      <c r="BB323" s="245" t="str">
        <f ca="1">IF(AT323=BD323,BB323,BB323&amp;" → "&amp;TEXT(BC323,"dd/mm/aaaa")&amp;".- "&amp;AT323)</f>
        <v xml:space="preserve">0 → 20/02/2026.- Visitas patrulleros → 13/04/2026.- Auto de inicio </v>
      </c>
      <c r="BC323" s="247">
        <f t="shared" ref="BC323:BC386" ca="1" si="65">IF(AX323=BD323,BC323,NOW())</f>
        <v>46183.384917939817</v>
      </c>
      <c r="BD323" s="246" t="str">
        <f t="shared" ref="BD323:BD386" ca="1" si="66">IF(AT323=BD323,BD323,AT323)</f>
        <v xml:space="preserve">Auto de inicio </v>
      </c>
    </row>
    <row r="324" spans="1:56">
      <c r="A324" s="82" t="s">
        <v>15415</v>
      </c>
      <c r="B324" s="99" t="s">
        <v>15416</v>
      </c>
      <c r="C324" s="124" t="s">
        <v>3050</v>
      </c>
      <c r="D324" s="82"/>
      <c r="E324" s="82"/>
      <c r="F324" s="82"/>
      <c r="G324" s="82"/>
      <c r="H324" s="82"/>
      <c r="I324" s="82"/>
      <c r="J324" s="82"/>
      <c r="K324" s="82"/>
      <c r="L324" s="82"/>
      <c r="M324" s="82"/>
      <c r="N324" s="76" t="str">
        <f t="shared" si="62"/>
        <v xml:space="preserve">         </v>
      </c>
      <c r="O324" s="82"/>
      <c r="P324" s="82"/>
      <c r="Q324" s="82"/>
      <c r="R324" s="82" t="s">
        <v>15417</v>
      </c>
      <c r="S324" s="126" t="s">
        <v>80</v>
      </c>
      <c r="T324" s="127">
        <v>40</v>
      </c>
      <c r="U324" s="127"/>
      <c r="V324" s="127"/>
      <c r="W324" s="127">
        <v>40</v>
      </c>
      <c r="X324" s="127" t="s">
        <v>170</v>
      </c>
      <c r="Y324" s="127" t="s">
        <v>66</v>
      </c>
      <c r="Z324" s="127">
        <v>1</v>
      </c>
      <c r="AA324" s="169"/>
      <c r="AB324" s="127"/>
      <c r="AC324" s="76" t="str">
        <f t="shared" si="63"/>
        <v xml:space="preserve">CL 40  40 D SUR 1  </v>
      </c>
      <c r="AD324" s="82"/>
      <c r="AE324" s="82"/>
      <c r="AF324" s="82"/>
      <c r="AG324" s="82"/>
      <c r="AH324" s="82" t="s">
        <v>125</v>
      </c>
      <c r="AI324" s="82" t="s">
        <v>14468</v>
      </c>
      <c r="AJ324" s="96" t="s">
        <v>67</v>
      </c>
      <c r="AK324" s="201">
        <f>VLOOKUP(AJ324,Hoja5!$H$1:$I$46,2,FALSE)</f>
        <v>7</v>
      </c>
      <c r="AL324" s="110">
        <v>46119</v>
      </c>
      <c r="AM324" s="92">
        <v>46134</v>
      </c>
      <c r="AN324" s="101">
        <f t="shared" si="60"/>
        <v>15</v>
      </c>
      <c r="AO324" s="92">
        <v>46153</v>
      </c>
      <c r="AP324" s="101" t="s">
        <v>1735</v>
      </c>
      <c r="AQ324" s="101" t="s">
        <v>14432</v>
      </c>
      <c r="AR324" s="227"/>
      <c r="AS324" s="119" t="s">
        <v>14432</v>
      </c>
      <c r="AT324" s="124" t="s">
        <v>14485</v>
      </c>
      <c r="AU324" s="101" t="s">
        <v>14432</v>
      </c>
      <c r="AV324" s="82"/>
      <c r="AW324" s="102" t="str">
        <f ca="1">IF(OR(AND(TODAY()-AL324&lt;10,AV324="PQRS"),AND(TODAY()-AO324&lt;90,AV324="Persuasivo")),1,IF(AND(10&lt;=TODAY()-AL324,TODAY()-AL324&lt;15,AV324="PQRS"),2,IF(OR(AND(15&lt;=TODAY()-AL324,AV324="PQRS"),AND(90&lt;=TODAY()-AO324,AV324="Persuasivo")),3,"")))</f>
        <v/>
      </c>
      <c r="AX324" s="96" t="s">
        <v>15418</v>
      </c>
      <c r="AY324" s="239" t="str">
        <f ca="1">IF(AU324=BA324,AY324,AY324&amp;" → "&amp;TEXT(AZ324,"dd/mm/aaaa")&amp;".- "&amp;AU324)</f>
        <v>0 → 00/01/1900.- Julian Guzman Agudelo → 08/04/2026.- Juanita Aristizabal Chavarriaga → 27/04/2026.- Alexandra Uribe Alzate</v>
      </c>
      <c r="AZ324" s="237">
        <f ca="1">IF(AU324=BA324,AZ324,NOW())</f>
        <v>46148.570474537039</v>
      </c>
      <c r="BA324" s="242" t="str">
        <f t="shared" ca="1" si="64"/>
        <v>Alexandra Uribe Alzate</v>
      </c>
      <c r="BB324" s="245" t="str">
        <f ca="1">IF(AT324=BD324,BB324,BB324&amp;" → "&amp;TEXT(BC324,"dd/mm/aaaa")&amp;".- "&amp;AT324)</f>
        <v>0 → 20/02/2026.- Visitas patrulleros → 27/04/2026.- Auto de inicio  → 11/05/2026.- Audiencia</v>
      </c>
      <c r="BC324" s="247">
        <f t="shared" ca="1" si="65"/>
        <v>46183.384917939817</v>
      </c>
      <c r="BD324" s="246" t="str">
        <f t="shared" ca="1" si="66"/>
        <v>Audiencia</v>
      </c>
    </row>
    <row r="325" spans="1:56">
      <c r="A325" s="82" t="s">
        <v>15419</v>
      </c>
      <c r="B325" s="99" t="s">
        <v>15420</v>
      </c>
      <c r="C325" s="124" t="s">
        <v>15421</v>
      </c>
      <c r="D325" s="82" t="s">
        <v>80</v>
      </c>
      <c r="E325" s="82">
        <v>27</v>
      </c>
      <c r="F325" s="82"/>
      <c r="G325" s="82"/>
      <c r="H325" s="82">
        <v>23</v>
      </c>
      <c r="I325" s="82"/>
      <c r="J325" s="82" t="s">
        <v>66</v>
      </c>
      <c r="K325" s="82">
        <v>145</v>
      </c>
      <c r="L325" s="82"/>
      <c r="M325" s="82" t="s">
        <v>15422</v>
      </c>
      <c r="N325" s="76" t="str">
        <f t="shared" si="62"/>
        <v>CL 27   23  SUR 145  Urbanización venetto</v>
      </c>
      <c r="O325" s="82">
        <v>1039466097</v>
      </c>
      <c r="P325" s="82"/>
      <c r="Q325" s="82"/>
      <c r="R325" s="82" t="s">
        <v>2453</v>
      </c>
      <c r="S325" s="82" t="s">
        <v>80</v>
      </c>
      <c r="T325" s="82">
        <v>27</v>
      </c>
      <c r="U325" s="82"/>
      <c r="V325" s="82"/>
      <c r="W325" s="82">
        <v>23</v>
      </c>
      <c r="X325" s="82"/>
      <c r="Y325" s="82" t="s">
        <v>66</v>
      </c>
      <c r="Z325" s="82">
        <v>145</v>
      </c>
      <c r="AA325" s="82"/>
      <c r="AB325" s="82" t="s">
        <v>15422</v>
      </c>
      <c r="AC325" s="76" t="str">
        <f t="shared" ref="AC325" si="67">CONCATENATE(S325," ",T325," ",U325," ",V325," ",W325," ",X325, " ",Y325, " ",Z325," ",AA325," ",AB325)</f>
        <v>CL 27   23  SUR 145  Urbanización venetto</v>
      </c>
      <c r="AD325" s="82"/>
      <c r="AE325" s="82"/>
      <c r="AF325" s="82"/>
      <c r="AG325" s="82"/>
      <c r="AH325" s="82" t="s">
        <v>3686</v>
      </c>
      <c r="AI325" s="82" t="s">
        <v>14451</v>
      </c>
      <c r="AJ325" s="96" t="s">
        <v>99</v>
      </c>
      <c r="AK325" s="201">
        <f>VLOOKUP(AJ325,Hoja5!$H$1:$I$46,2,FALSE)</f>
        <v>4</v>
      </c>
      <c r="AL325" s="110">
        <v>46125</v>
      </c>
      <c r="AM325" s="92">
        <v>46107</v>
      </c>
      <c r="AN325" s="101">
        <f t="shared" si="60"/>
        <v>-18</v>
      </c>
      <c r="AO325" s="92">
        <v>46138</v>
      </c>
      <c r="AP325" s="101" t="s">
        <v>202</v>
      </c>
      <c r="AQ325" s="101" t="s">
        <v>14450</v>
      </c>
      <c r="AR325" s="227"/>
      <c r="AS325" s="119"/>
      <c r="AT325" s="124" t="s">
        <v>14496</v>
      </c>
      <c r="AU325" s="101" t="s">
        <v>14482</v>
      </c>
      <c r="AV325" s="82"/>
      <c r="AW325" s="102" t="str">
        <f ca="1">IF(OR(AND(TODAY()-AL325&lt;10,AV325="PQRS"),AND(TODAY()-AO325&lt;90,AV325="Persuasivo")),1,IF(AND(10&lt;=TODAY()-AL325,TODAY()-AL325&lt;15,AV325="PQRS"),2,IF(OR(AND(15&lt;=TODAY()-AL325,AV325="PQRS"),AND(90&lt;=TODAY()-AO325,AV325="Persuasivo")),3,"")))</f>
        <v/>
      </c>
      <c r="AX325" s="96"/>
      <c r="AY325" s="239" t="str">
        <f ca="1">IF(AU325=BA325,AY325,AY325&amp;" → "&amp;TEXT(AZ325,"dd/mm/aaaa")&amp;".- "&amp;AU325)</f>
        <v>0 → 00/01/1900.- Juan Carlos Sánchez Vargas → 08/04/2026.- Jenifer Zapata Castro</v>
      </c>
      <c r="AZ325" s="237">
        <f ca="1">IF(AU325=BA325,AZ325,NOW())</f>
        <v>46135.61063333333</v>
      </c>
      <c r="BA325" s="242" t="str">
        <f t="shared" ca="1" si="64"/>
        <v>Jenifer Zapata Castro</v>
      </c>
      <c r="BB325" s="245" t="str">
        <f ca="1">IF(AT325=BD325,BB325,BB325&amp;" → "&amp;TEXT(BC325,"dd/mm/aaaa")&amp;".- "&amp;AT325)</f>
        <v>0 → 20/02/2026.- Auto de archivo → 23/04/2026.- Archivado</v>
      </c>
      <c r="BC325" s="247">
        <f t="shared" ca="1" si="65"/>
        <v>46183.384917939817</v>
      </c>
      <c r="BD325" s="246" t="str">
        <f t="shared" ca="1" si="66"/>
        <v>Archivado</v>
      </c>
    </row>
    <row r="326" spans="1:56">
      <c r="A326" s="82" t="s">
        <v>15423</v>
      </c>
      <c r="B326" s="99">
        <v>17974</v>
      </c>
      <c r="C326" s="105" t="s">
        <v>273</v>
      </c>
      <c r="D326" s="82"/>
      <c r="E326" s="82"/>
      <c r="F326" s="82"/>
      <c r="G326" s="82"/>
      <c r="H326" s="82"/>
      <c r="I326" s="82"/>
      <c r="J326" s="82"/>
      <c r="K326" s="82"/>
      <c r="L326" s="82"/>
      <c r="M326" s="82"/>
      <c r="N326" s="76" t="str">
        <f t="shared" si="62"/>
        <v xml:space="preserve">         </v>
      </c>
      <c r="O326" s="82"/>
      <c r="P326" s="82"/>
      <c r="Q326" s="82"/>
      <c r="R326" s="82" t="s">
        <v>15424</v>
      </c>
      <c r="S326" s="126" t="s">
        <v>63</v>
      </c>
      <c r="T326" s="127">
        <v>45</v>
      </c>
      <c r="U326" s="127"/>
      <c r="V326" s="127"/>
      <c r="W326" s="127">
        <v>35</v>
      </c>
      <c r="X326" s="127"/>
      <c r="Y326" s="127" t="s">
        <v>66</v>
      </c>
      <c r="Z326" s="127">
        <v>4</v>
      </c>
      <c r="AA326" s="127">
        <v>6</v>
      </c>
      <c r="AB326" s="127"/>
      <c r="AC326" s="76" t="str">
        <f t="shared" si="63"/>
        <v xml:space="preserve">KR 45  35  SUR 4 6 </v>
      </c>
      <c r="AD326" s="82"/>
      <c r="AE326" s="82"/>
      <c r="AF326" s="82"/>
      <c r="AG326" s="82"/>
      <c r="AH326" s="82" t="s">
        <v>94</v>
      </c>
      <c r="AI326" s="82" t="s">
        <v>14481</v>
      </c>
      <c r="AJ326" s="96" t="s">
        <v>615</v>
      </c>
      <c r="AK326" s="201">
        <f>VLOOKUP(AJ326,Hoja5!$H$1:$I$46,2,FALSE)</f>
        <v>2</v>
      </c>
      <c r="AL326" s="110">
        <v>46098</v>
      </c>
      <c r="AM326" s="110">
        <v>46091</v>
      </c>
      <c r="AN326" s="101">
        <f t="shared" si="60"/>
        <v>-7</v>
      </c>
      <c r="AO326" s="100">
        <v>46121</v>
      </c>
      <c r="AP326" s="101" t="s">
        <v>14445</v>
      </c>
      <c r="AQ326" s="101" t="s">
        <v>14456</v>
      </c>
      <c r="AR326" s="227"/>
      <c r="AS326" s="119" t="s">
        <v>14432</v>
      </c>
      <c r="AT326" s="124" t="s">
        <v>1735</v>
      </c>
      <c r="AU326" s="101" t="s">
        <v>14432</v>
      </c>
      <c r="AV326" s="82"/>
      <c r="AW326" s="102" t="str">
        <f ca="1">IF(OR(AND(TODAY()-AL326&lt;10,AV326="PQRS"),AND(TODAY()-AO326&lt;90,AV326="Persuasivo")),1,IF(AND(10&lt;=TODAY()-AL326,TODAY()-AL326&lt;15,AV326="PQRS"),2,IF(OR(AND(15&lt;=TODAY()-AL326,AV326="PQRS"),AND(90&lt;=TODAY()-AO326,AV326="Persuasivo")),3,"")))</f>
        <v/>
      </c>
      <c r="AX326" s="96"/>
      <c r="AY326" s="239" t="str">
        <f ca="1">IF(AU326=BA326,AY326,AY326&amp;" → "&amp;TEXT(AZ326,"dd/mm/aaaa")&amp;".- "&amp;AU326)</f>
        <v>0 → 00/01/1900.- Juanita Aristizabal Chavarriaga → 09/04/2026.- Juan  Muñoz Guerra → 06/05/2026.- Alexandra Uribe Alzate</v>
      </c>
      <c r="AZ326" s="237">
        <f ca="1">IF(AU326=BA326,AZ326,NOW())</f>
        <v>46148.572256018517</v>
      </c>
      <c r="BA326" s="242" t="str">
        <f t="shared" ca="1" si="64"/>
        <v>Alexandra Uribe Alzate</v>
      </c>
      <c r="BB326" s="245" t="str">
        <f ca="1">IF(AT326=BD326,BB326,BB326&amp;" → "&amp;TEXT(BC326,"dd/mm/aaaa")&amp;".- "&amp;AT326)</f>
        <v xml:space="preserve">0 → 20/02/2026.- Auto de inicio </v>
      </c>
      <c r="BC326" s="247">
        <f t="shared" ca="1" si="65"/>
        <v>46183.384917939817</v>
      </c>
      <c r="BD326" s="246" t="str">
        <f t="shared" ca="1" si="66"/>
        <v xml:space="preserve">Auto de inicio </v>
      </c>
    </row>
    <row r="327" spans="1:56">
      <c r="A327" s="82" t="s">
        <v>15425</v>
      </c>
      <c r="B327" s="99">
        <v>22456</v>
      </c>
      <c r="C327" s="124" t="s">
        <v>231</v>
      </c>
      <c r="D327" s="82"/>
      <c r="E327" s="82"/>
      <c r="F327" s="82"/>
      <c r="G327" s="82"/>
      <c r="H327" s="82"/>
      <c r="I327" s="82"/>
      <c r="J327" s="82"/>
      <c r="K327" s="82"/>
      <c r="L327" s="82"/>
      <c r="M327" s="82"/>
      <c r="N327" s="76" t="str">
        <f t="shared" si="62"/>
        <v xml:space="preserve">         </v>
      </c>
      <c r="O327" s="82"/>
      <c r="P327" s="82"/>
      <c r="Q327" s="82"/>
      <c r="R327" s="82" t="s">
        <v>82</v>
      </c>
      <c r="S327" s="126" t="s">
        <v>80</v>
      </c>
      <c r="T327" s="127">
        <v>27</v>
      </c>
      <c r="U327" s="127" t="s">
        <v>104</v>
      </c>
      <c r="V327" s="127" t="s">
        <v>66</v>
      </c>
      <c r="W327" s="127">
        <v>27</v>
      </c>
      <c r="X327" s="127" t="s">
        <v>104</v>
      </c>
      <c r="Y327" s="127"/>
      <c r="Z327" s="127">
        <v>4</v>
      </c>
      <c r="AA327" s="127"/>
      <c r="AB327" s="127">
        <v>166</v>
      </c>
      <c r="AC327" s="76" t="str">
        <f t="shared" si="63"/>
        <v>CL 27B SUR 27 B  4  166</v>
      </c>
      <c r="AD327" s="82"/>
      <c r="AE327" s="82"/>
      <c r="AF327" s="82"/>
      <c r="AG327" s="82"/>
      <c r="AH327" s="82" t="s">
        <v>3686</v>
      </c>
      <c r="AI327" s="82" t="s">
        <v>14451</v>
      </c>
      <c r="AJ327" s="96" t="s">
        <v>99</v>
      </c>
      <c r="AK327" s="201">
        <f>VLOOKUP(AJ327,Hoja5!$H$1:$I$46,2,FALSE)</f>
        <v>4</v>
      </c>
      <c r="AL327" s="110">
        <v>46121</v>
      </c>
      <c r="AM327" s="110">
        <v>46120</v>
      </c>
      <c r="AN327" s="101">
        <f t="shared" si="60"/>
        <v>-1</v>
      </c>
      <c r="AO327" s="100">
        <v>46126</v>
      </c>
      <c r="AP327" s="101" t="s">
        <v>15</v>
      </c>
      <c r="AQ327" s="101" t="s">
        <v>14463</v>
      </c>
      <c r="AR327" s="227"/>
      <c r="AS327" s="119"/>
      <c r="AT327" s="124" t="s">
        <v>14496</v>
      </c>
      <c r="AU327" s="276" t="s">
        <v>14482</v>
      </c>
      <c r="AV327" s="82"/>
      <c r="AW327" s="102" t="str">
        <f ca="1">IF(OR(AND(TODAY()-AL327&lt;10,AV327="PQRS"),AND(TODAY()-AO327&lt;90,AV327="Persuasivo")),1,IF(AND(10&lt;=TODAY()-AL327,TODAY()-AL327&lt;15,AV327="PQRS"),2,IF(OR(AND(15&lt;=TODAY()-AL327,AV327="PQRS"),AND(90&lt;=TODAY()-AO327,AV327="Persuasivo")),3,"")))</f>
        <v/>
      </c>
      <c r="AX327" s="96"/>
      <c r="AY327" s="239" t="str">
        <f ca="1">IF(AU327=BA327,AY327,AY327&amp;" → "&amp;TEXT(AZ327,"dd/mm/aaaa")&amp;".- "&amp;AU327)</f>
        <v>0 → 00/01/1900.- Julian Guzman Agudelo → 09/04/2026.- Yudi Betancur Rios → 10/04/2026.- Olver Puerta Garcia → 14/04/2026.- Juan Carlos Sánchez Vargas → 14/04/2026.-  → 15/04/2026.- Juan Carlos Sánchez Vargas → 15/04/2026.- Jenifer Zapata Castro</v>
      </c>
      <c r="AZ327" s="237">
        <f ca="1">IF(AU327=BA327,AZ327,NOW())</f>
        <v>46132.521359606479</v>
      </c>
      <c r="BA327" s="242" t="str">
        <f t="shared" ca="1" si="64"/>
        <v>Jenifer Zapata Castro</v>
      </c>
      <c r="BB327" s="245" t="str">
        <f ca="1">IF(AT327=BD327,BB327,BB327&amp;" → "&amp;TEXT(BC327,"dd/mm/aaaa")&amp;".- "&amp;AT327)</f>
        <v>0 → 20/02/2026.- Visitas patrulleros → 14/04/2026.- Auto de archivo → 15/04/2026.- Archivado → 15/04/2026.- Auto de archivo → 20/04/2026.- Archivado</v>
      </c>
      <c r="BC327" s="247">
        <f t="shared" ca="1" si="65"/>
        <v>46183.384917939817</v>
      </c>
      <c r="BD327" s="246" t="str">
        <f t="shared" ca="1" si="66"/>
        <v>Archivado</v>
      </c>
    </row>
    <row r="328" spans="1:56">
      <c r="A328" s="82" t="s">
        <v>15426</v>
      </c>
      <c r="B328" s="99">
        <v>22455</v>
      </c>
      <c r="C328" s="124" t="s">
        <v>15427</v>
      </c>
      <c r="D328" s="82"/>
      <c r="E328" s="82" t="s">
        <v>15428</v>
      </c>
      <c r="F328" s="82"/>
      <c r="G328" s="82"/>
      <c r="H328" s="82"/>
      <c r="I328" s="82"/>
      <c r="J328" s="82"/>
      <c r="K328" s="82"/>
      <c r="L328" s="82"/>
      <c r="M328" s="82"/>
      <c r="N328" s="76" t="str">
        <f t="shared" si="62"/>
        <v xml:space="preserve"> sector el roble finca 21        </v>
      </c>
      <c r="O328" s="82"/>
      <c r="P328" s="82">
        <v>3172381515</v>
      </c>
      <c r="Q328" s="82"/>
      <c r="R328" s="82" t="s">
        <v>15429</v>
      </c>
      <c r="S328" s="126"/>
      <c r="T328" s="127" t="s">
        <v>15430</v>
      </c>
      <c r="U328" s="127"/>
      <c r="V328" s="127"/>
      <c r="W328" s="127"/>
      <c r="X328" s="127"/>
      <c r="Y328" s="127"/>
      <c r="Z328" s="127"/>
      <c r="AA328" s="127"/>
      <c r="AB328" s="127"/>
      <c r="AC328" s="76" t="str">
        <f t="shared" si="63"/>
        <v xml:space="preserve"> sector el roble finca 15       </v>
      </c>
      <c r="AD328" s="82"/>
      <c r="AE328" s="82"/>
      <c r="AF328" s="82"/>
      <c r="AG328" s="82"/>
      <c r="AH328" s="82" t="s">
        <v>3686</v>
      </c>
      <c r="AI328" s="82" t="s">
        <v>14454</v>
      </c>
      <c r="AJ328" s="96" t="s">
        <v>191</v>
      </c>
      <c r="AK328" s="201">
        <f>VLOOKUP(AJ328,Hoja5!$H$1:$I$46,2,FALSE)</f>
        <v>11</v>
      </c>
      <c r="AL328" s="110">
        <v>46121</v>
      </c>
      <c r="AM328" s="110">
        <v>46120</v>
      </c>
      <c r="AN328" s="101">
        <f t="shared" si="60"/>
        <v>-1</v>
      </c>
      <c r="AO328" s="100">
        <v>46134</v>
      </c>
      <c r="AP328" s="101" t="s">
        <v>195</v>
      </c>
      <c r="AQ328" s="101" t="s">
        <v>14450</v>
      </c>
      <c r="AR328" s="227"/>
      <c r="AS328" s="119"/>
      <c r="AT328" s="124" t="s">
        <v>14496</v>
      </c>
      <c r="AU328" s="101" t="s">
        <v>14482</v>
      </c>
      <c r="AV328" s="82"/>
      <c r="AW328" s="102" t="str">
        <f ca="1">IF(OR(AND(TODAY()-AL328&lt;10,AV328="PQRS"),AND(TODAY()-AO328&lt;90,AV328="Persuasivo")),1,IF(AND(10&lt;=TODAY()-AL328,TODAY()-AL328&lt;15,AV328="PQRS"),2,IF(OR(AND(15&lt;=TODAY()-AL328,AV328="PQRS"),AND(90&lt;=TODAY()-AO328,AV328="Persuasivo")),3,"")))</f>
        <v/>
      </c>
      <c r="AX328" s="96"/>
      <c r="AY328" s="239" t="str">
        <f ca="1">IF(AU328=BA328,AY328,AY328&amp;" → "&amp;TEXT(AZ328,"dd/mm/aaaa")&amp;".- "&amp;AU328)</f>
        <v>0 → 00/01/1900.- Julian Guzman Agudelo → 09/04/2026.- Juan Fernando Florez Lema → 10/04/2026.- Juan Carlos Sánchez Vargas → 28/04/2026.- Olver Puerta Garcia → 30/04/2026.- Juan Carlos Sánchez Vargas → 30/04/2026.- Jenifer Zapata Castro</v>
      </c>
      <c r="AZ328" s="237">
        <f ca="1">IF(AU328=BA328,AZ328,NOW())</f>
        <v>46148.623625694447</v>
      </c>
      <c r="BA328" s="242" t="str">
        <f t="shared" ca="1" si="64"/>
        <v>Jenifer Zapata Castro</v>
      </c>
      <c r="BB328" s="245" t="str">
        <f ca="1">IF(AT328=BD328,BB328,BB328&amp;" → "&amp;TEXT(BC328,"dd/mm/aaaa")&amp;".- "&amp;AT328)</f>
        <v>0 → 20/02/2026.- Visitas patrulleros → 10/04/2026.- Visitas técnicos → 21/04/2026.- ver → 21/04/2026.- Visitas técnicos → 21/04/2026.- Verificación → 28/04/2026.- Auto de archivo → 30/04/2026.- Verificación → 30/04/2026.- Auto de archivo → 06/05/2026.- Archivado</v>
      </c>
      <c r="BC328" s="247">
        <f t="shared" ca="1" si="65"/>
        <v>46183.384917939817</v>
      </c>
      <c r="BD328" s="246" t="str">
        <f t="shared" ca="1" si="66"/>
        <v>Archivado</v>
      </c>
    </row>
    <row r="329" spans="1:56">
      <c r="A329" s="82" t="s">
        <v>15431</v>
      </c>
      <c r="B329" s="99">
        <v>22565</v>
      </c>
      <c r="C329" s="124" t="s">
        <v>273</v>
      </c>
      <c r="D329" s="82"/>
      <c r="E329" s="82"/>
      <c r="F329" s="82"/>
      <c r="G329" s="82"/>
      <c r="H329" s="82"/>
      <c r="I329" s="82"/>
      <c r="J329" s="82"/>
      <c r="K329" s="82"/>
      <c r="L329" s="82"/>
      <c r="M329" s="82"/>
      <c r="N329" s="76"/>
      <c r="O329" s="82"/>
      <c r="P329" s="82"/>
      <c r="Q329" s="82"/>
      <c r="R329" s="82" t="s">
        <v>15432</v>
      </c>
      <c r="S329" s="126" t="s">
        <v>80</v>
      </c>
      <c r="T329" s="127">
        <v>48</v>
      </c>
      <c r="U329" s="127" t="s">
        <v>170</v>
      </c>
      <c r="V329" s="127" t="s">
        <v>66</v>
      </c>
      <c r="W329" s="127">
        <v>42</v>
      </c>
      <c r="X329" s="127" t="s">
        <v>198</v>
      </c>
      <c r="Y329" s="127"/>
      <c r="Z329" s="127">
        <v>16</v>
      </c>
      <c r="AA329" s="127">
        <v>4.5</v>
      </c>
      <c r="AB329" s="127">
        <v>203</v>
      </c>
      <c r="AC329" s="76" t="str">
        <f t="shared" si="63"/>
        <v>CL 48D SUR 42 BB  16 4,5 203</v>
      </c>
      <c r="AD329" s="82"/>
      <c r="AE329" s="82"/>
      <c r="AF329" s="82"/>
      <c r="AG329" s="82"/>
      <c r="AH329" s="82" t="s">
        <v>101</v>
      </c>
      <c r="AI329" s="82" t="s">
        <v>14460</v>
      </c>
      <c r="AJ329" s="96" t="s">
        <v>3626</v>
      </c>
      <c r="AK329" s="201">
        <f>VLOOKUP(AJ329,Hoja5!$H$1:$I$46,2,FALSE)</f>
        <v>7</v>
      </c>
      <c r="AL329" s="92">
        <v>46121</v>
      </c>
      <c r="AM329" s="110">
        <v>46127</v>
      </c>
      <c r="AN329" s="101">
        <f t="shared" si="60"/>
        <v>6</v>
      </c>
      <c r="AO329" s="110">
        <v>46155</v>
      </c>
      <c r="AP329" s="101" t="s">
        <v>15</v>
      </c>
      <c r="AQ329" s="101" t="s">
        <v>14463</v>
      </c>
      <c r="AR329" s="227"/>
      <c r="AS329" s="119"/>
      <c r="AT329" s="124" t="s">
        <v>14496</v>
      </c>
      <c r="AU329" s="94" t="s">
        <v>14463</v>
      </c>
      <c r="AV329" s="82"/>
      <c r="AW329" s="102" t="str">
        <f ca="1">IF(OR(AND(TODAY()-AL329&lt;10,AV329="PQRS"),AND(TODAY()-AO329&lt;90,AV329="Persuasivo")),1,IF(AND(10&lt;=TODAY()-AL329,TODAY()-AL329&lt;15,AV329="PQRS"),2,IF(OR(AND(15&lt;=TODAY()-AL329,AV329="PQRS"),AND(90&lt;=TODAY()-AO329,AV329="Persuasivo")),3,"")))</f>
        <v/>
      </c>
      <c r="AX329" s="96"/>
      <c r="AY329" s="239" t="str">
        <f ca="1">IF(AU329=BA329,AY329,AY329&amp;" → "&amp;TEXT(AZ329,"dd/mm/aaaa")&amp;".- "&amp;AU329)</f>
        <v>0 → 00/01/1900.- Julian Guzman Agudelo → 09/04/2026.- Yudi Betancur Rios → 20/04/2026.- Juan Carlos Sánchez Vargas</v>
      </c>
      <c r="AZ329" s="237">
        <f ca="1">IF(AU329=BA329,AZ329,NOW())</f>
        <v>46155.81920208333</v>
      </c>
      <c r="BA329" s="242" t="str">
        <f t="shared" ca="1" si="64"/>
        <v>Juan Carlos Sánchez Vargas</v>
      </c>
      <c r="BB329" s="245" t="str">
        <f ca="1">IF(AT329=BD329,BB329,BB329&amp;" → "&amp;TEXT(BC329,"dd/mm/aaaa")&amp;".- "&amp;AT329)</f>
        <v>0 → 20/02/2026.- Visitas patrulleros → 20/04/2026.- Verificación → 13/05/2026.- Auto de archivo → 10/06/2026.- Archivado</v>
      </c>
      <c r="BC329" s="247">
        <f t="shared" ca="1" si="65"/>
        <v>46183.384917939817</v>
      </c>
      <c r="BD329" s="246" t="str">
        <f t="shared" ca="1" si="66"/>
        <v>Archivado</v>
      </c>
    </row>
    <row r="330" spans="1:56">
      <c r="A330" s="82" t="s">
        <v>15433</v>
      </c>
      <c r="B330" s="99">
        <v>22713</v>
      </c>
      <c r="C330" s="124" t="s">
        <v>15434</v>
      </c>
      <c r="D330" s="82" t="s">
        <v>80</v>
      </c>
      <c r="E330" s="82">
        <v>39</v>
      </c>
      <c r="F330" s="82" t="s">
        <v>170</v>
      </c>
      <c r="G330" s="82" t="s">
        <v>66</v>
      </c>
      <c r="H330" s="82">
        <v>24</v>
      </c>
      <c r="I330" s="82" t="s">
        <v>170</v>
      </c>
      <c r="J330" s="82"/>
      <c r="K330" s="82">
        <v>12</v>
      </c>
      <c r="L330" s="82"/>
      <c r="M330" s="94">
        <v>1002</v>
      </c>
      <c r="N330" s="76" t="str">
        <f t="shared" ref="N330:N360" si="68">CONCATENATE(D330," ",E330," ",F330," ",G330," ",H330," ",I330, " ",J330, " ",K330," ",L330," ",M330)</f>
        <v>CL 39 D SUR 24 D  12  1002</v>
      </c>
      <c r="O330" s="82">
        <v>855785</v>
      </c>
      <c r="P330" s="82">
        <v>3216473535</v>
      </c>
      <c r="Q330" s="82"/>
      <c r="R330" s="82" t="s">
        <v>15435</v>
      </c>
      <c r="S330" s="126"/>
      <c r="T330" s="127"/>
      <c r="U330" s="127"/>
      <c r="V330" s="127"/>
      <c r="W330" s="127"/>
      <c r="X330" s="127"/>
      <c r="Y330" s="127"/>
      <c r="Z330" s="127"/>
      <c r="AA330" s="127"/>
      <c r="AB330" s="127"/>
      <c r="AC330" s="76" t="str">
        <f t="shared" si="63"/>
        <v xml:space="preserve">        </v>
      </c>
      <c r="AD330" s="82">
        <v>79118630</v>
      </c>
      <c r="AE330" s="82"/>
      <c r="AF330" s="82"/>
      <c r="AG330" s="82"/>
      <c r="AH330" s="82" t="s">
        <v>3591</v>
      </c>
      <c r="AI330" s="82" t="s">
        <v>14434</v>
      </c>
      <c r="AJ330" s="96" t="s">
        <v>454</v>
      </c>
      <c r="AK330" s="201">
        <f>VLOOKUP(AJ330,Hoja5!$H$1:$I$46,2,FALSE)</f>
        <v>6</v>
      </c>
      <c r="AL330" s="92">
        <v>46121</v>
      </c>
      <c r="AM330" s="92"/>
      <c r="AN330" s="101">
        <f t="shared" si="60"/>
        <v>-46121</v>
      </c>
      <c r="AO330" s="100"/>
      <c r="AP330" s="101"/>
      <c r="AQ330" s="101" t="s">
        <v>14437</v>
      </c>
      <c r="AR330" s="227"/>
      <c r="AS330" s="119" t="s">
        <v>14437</v>
      </c>
      <c r="AT330" s="124" t="s">
        <v>1735</v>
      </c>
      <c r="AU330" s="101" t="s">
        <v>14437</v>
      </c>
      <c r="AV330" s="82"/>
      <c r="AW330" s="102" t="str">
        <f ca="1">IF(OR(AND(TODAY()-AL330&lt;10,AV330="PQRS"),AND(TODAY()-AO330&lt;90,AV330="Persuasivo")),1,IF(AND(10&lt;=TODAY()-AL330,TODAY()-AL330&lt;15,AV330="PQRS"),2,IF(OR(AND(15&lt;=TODAY()-AL330,AV330="PQRS"),AND(90&lt;=TODAY()-AO330,AV330="Persuasivo")),3,"")))</f>
        <v/>
      </c>
      <c r="AX330" s="96"/>
      <c r="AY330" s="239" t="str">
        <f ca="1">IF(AU330=BA330,AY330,AY330&amp;" → "&amp;TEXT(AZ330,"dd/mm/aaaa")&amp;".- "&amp;AU330)</f>
        <v>0 → 00/01/1900.- Juanita Aristizabal Chavarriaga → 09/04/2026.- Juan  Muñoz Guerra</v>
      </c>
      <c r="AZ330" s="237">
        <f ca="1">IF(AU330=BA330,AZ330,NOW())</f>
        <v>46148.570157175927</v>
      </c>
      <c r="BA330" s="242" t="str">
        <f t="shared" ca="1" si="64"/>
        <v>Juan  Muñoz Guerra</v>
      </c>
      <c r="BB330" s="245" t="str">
        <f ca="1">IF(AT330=BD330,BB330,BB330&amp;" → "&amp;TEXT(BC330,"dd/mm/aaaa")&amp;".- "&amp;AT330)</f>
        <v xml:space="preserve">0 → 20/02/2026.- Auto de inicio </v>
      </c>
      <c r="BC330" s="247">
        <f t="shared" ca="1" si="65"/>
        <v>46183.384917939817</v>
      </c>
      <c r="BD330" s="246" t="str">
        <f t="shared" ca="1" si="66"/>
        <v xml:space="preserve">Auto de inicio </v>
      </c>
    </row>
    <row r="331" spans="1:56">
      <c r="A331" s="82" t="s">
        <v>15436</v>
      </c>
      <c r="B331" s="99">
        <v>22652</v>
      </c>
      <c r="C331" s="124" t="s">
        <v>3050</v>
      </c>
      <c r="D331" s="82"/>
      <c r="E331" s="82"/>
      <c r="F331" s="82"/>
      <c r="G331" s="82"/>
      <c r="H331" s="82"/>
      <c r="I331" s="82"/>
      <c r="J331" s="82"/>
      <c r="K331" s="82"/>
      <c r="L331" s="82"/>
      <c r="M331" s="82"/>
      <c r="N331" s="76" t="str">
        <f t="shared" si="68"/>
        <v xml:space="preserve">         </v>
      </c>
      <c r="O331" s="82"/>
      <c r="P331" s="82"/>
      <c r="Q331" s="82"/>
      <c r="R331" s="82" t="s">
        <v>15437</v>
      </c>
      <c r="S331" s="126" t="s">
        <v>63</v>
      </c>
      <c r="T331" s="127">
        <v>32</v>
      </c>
      <c r="U331" s="127"/>
      <c r="V331" s="127"/>
      <c r="W331" s="127">
        <v>40</v>
      </c>
      <c r="X331" s="127"/>
      <c r="Y331" s="127" t="s">
        <v>66</v>
      </c>
      <c r="Z331" s="127">
        <v>91</v>
      </c>
      <c r="AA331" s="127"/>
      <c r="AB331" s="127"/>
      <c r="AC331" s="76" t="str">
        <f t="shared" si="63"/>
        <v xml:space="preserve">KR 32  40  SUR 91  </v>
      </c>
      <c r="AD331" s="82"/>
      <c r="AE331" s="82">
        <v>2709594</v>
      </c>
      <c r="AF331" s="82"/>
      <c r="AG331" s="82"/>
      <c r="AH331" s="82" t="s">
        <v>3686</v>
      </c>
      <c r="AI331" s="82" t="s">
        <v>14451</v>
      </c>
      <c r="AJ331" s="96" t="s">
        <v>3937</v>
      </c>
      <c r="AK331" s="201">
        <f>VLOOKUP(AJ331,Hoja5!$H$1:$I$46,2,FALSE)</f>
        <v>6</v>
      </c>
      <c r="AL331" s="92">
        <v>46121</v>
      </c>
      <c r="AM331" s="92">
        <v>46122</v>
      </c>
      <c r="AN331" s="101">
        <f t="shared" si="60"/>
        <v>1</v>
      </c>
      <c r="AO331" s="100">
        <v>46122</v>
      </c>
      <c r="AP331" s="101" t="s">
        <v>202</v>
      </c>
      <c r="AQ331" s="101" t="s">
        <v>14456</v>
      </c>
      <c r="AR331" s="227"/>
      <c r="AS331" s="119"/>
      <c r="AT331" s="124" t="s">
        <v>195</v>
      </c>
      <c r="AU331" s="154" t="s">
        <v>14456</v>
      </c>
      <c r="AV331" s="82"/>
      <c r="AW331" s="102" t="str">
        <f ca="1">IF(OR(AND(TODAY()-AL331&lt;10,AV331="PQRS"),AND(TODAY()-AO331&lt;90,AV331="Persuasivo")),1,IF(AND(10&lt;=TODAY()-AL331,TODAY()-AL331&lt;15,AV331="PQRS"),2,IF(OR(AND(15&lt;=TODAY()-AL331,AV331="PQRS"),AND(90&lt;=TODAY()-AO331,AV331="Persuasivo")),3,"")))</f>
        <v/>
      </c>
      <c r="AX331" s="96"/>
      <c r="AY331" s="239" t="str">
        <f ca="1">IF(AU331=BA331,AY331,AY331&amp;" → "&amp;TEXT(AZ331,"dd/mm/aaaa")&amp;".- "&amp;AU331)</f>
        <v>0 → 00/01/1900.- Julian Guzman Agudelo → 09/04/2026.- Adriana Florez Buriticá → 10/04/2026.- Laura Bautista Barroso</v>
      </c>
      <c r="AZ331" s="237">
        <f ca="1">IF(AU331=BA331,AZ331,NOW())</f>
        <v>46122.403087962964</v>
      </c>
      <c r="BA331" s="242" t="str">
        <f t="shared" ca="1" si="64"/>
        <v>Laura Bautista Barroso</v>
      </c>
      <c r="BB331" s="245" t="str">
        <f ca="1">IF(AT331=BD331,BB331,BB331&amp;" → "&amp;TEXT(BC331,"dd/mm/aaaa")&amp;".- "&amp;AT331)</f>
        <v>0 → 20/02/2026.- Visitas patrulleros → 20/04/2026.- Verificación</v>
      </c>
      <c r="BC331" s="247">
        <f t="shared" ca="1" si="65"/>
        <v>46183.384917939817</v>
      </c>
      <c r="BD331" s="246" t="str">
        <f t="shared" ca="1" si="66"/>
        <v>Verificación</v>
      </c>
    </row>
    <row r="332" spans="1:56">
      <c r="A332" s="82" t="s">
        <v>15438</v>
      </c>
      <c r="B332" s="99">
        <v>22653</v>
      </c>
      <c r="C332" s="105" t="s">
        <v>3050</v>
      </c>
      <c r="D332" s="82"/>
      <c r="E332" s="82"/>
      <c r="F332" s="82"/>
      <c r="G332" s="82"/>
      <c r="H332" s="82"/>
      <c r="I332" s="82"/>
      <c r="J332" s="82"/>
      <c r="K332" s="82"/>
      <c r="L332" s="82"/>
      <c r="M332" s="82"/>
      <c r="N332" s="76" t="str">
        <f t="shared" si="68"/>
        <v xml:space="preserve">         </v>
      </c>
      <c r="O332" s="82"/>
      <c r="P332" s="82"/>
      <c r="Q332" s="82"/>
      <c r="R332" s="82" t="s">
        <v>15439</v>
      </c>
      <c r="S332" s="126" t="s">
        <v>63</v>
      </c>
      <c r="T332" s="127">
        <v>32</v>
      </c>
      <c r="U332" s="127"/>
      <c r="V332" s="127"/>
      <c r="W332" s="127">
        <v>40</v>
      </c>
      <c r="X332" s="127"/>
      <c r="Y332" s="127" t="s">
        <v>66</v>
      </c>
      <c r="Z332" s="127">
        <v>97</v>
      </c>
      <c r="AA332" s="127"/>
      <c r="AB332" s="127"/>
      <c r="AC332" s="76" t="str">
        <f t="shared" si="63"/>
        <v xml:space="preserve">KR 32  40  SUR 97  </v>
      </c>
      <c r="AD332" s="82"/>
      <c r="AE332" s="82">
        <v>3313767</v>
      </c>
      <c r="AF332" s="82"/>
      <c r="AG332" s="82"/>
      <c r="AH332" s="82" t="s">
        <v>3686</v>
      </c>
      <c r="AI332" s="82" t="s">
        <v>14451</v>
      </c>
      <c r="AJ332" s="96" t="s">
        <v>3937</v>
      </c>
      <c r="AK332" s="201">
        <f>VLOOKUP(AJ332,Hoja5!$H$1:$I$46,2,FALSE)</f>
        <v>6</v>
      </c>
      <c r="AL332" s="92">
        <v>46121</v>
      </c>
      <c r="AM332" s="92">
        <v>46122</v>
      </c>
      <c r="AN332" s="101">
        <f t="shared" si="60"/>
        <v>1</v>
      </c>
      <c r="AO332" s="92">
        <v>46122</v>
      </c>
      <c r="AP332" s="101" t="s">
        <v>202</v>
      </c>
      <c r="AQ332" s="101" t="s">
        <v>14456</v>
      </c>
      <c r="AR332" s="227"/>
      <c r="AS332" s="119"/>
      <c r="AT332" s="124" t="s">
        <v>195</v>
      </c>
      <c r="AU332" s="101" t="s">
        <v>14456</v>
      </c>
      <c r="AV332" s="82"/>
      <c r="AW332" s="102" t="str">
        <f ca="1">IF(OR(AND(TODAY()-AL332&lt;10,AV332="PQRS"),AND(TODAY()-AO332&lt;90,AV332="Persuasivo")),1,IF(AND(10&lt;=TODAY()-AL332,TODAY()-AL332&lt;15,AV332="PQRS"),2,IF(OR(AND(15&lt;=TODAY()-AL332,AV332="PQRS"),AND(90&lt;=TODAY()-AO332,AV332="Persuasivo")),3,"")))</f>
        <v/>
      </c>
      <c r="AX332" s="96"/>
      <c r="AY332" s="239" t="str">
        <f ca="1">IF(AU332=BA332,AY332,AY332&amp;" → "&amp;TEXT(AZ332,"dd/mm/aaaa")&amp;".- "&amp;AU332)</f>
        <v>0 → 00/01/1900.- Julian Guzman Agudelo → 09/04/2026.- Adriana Florez Buriticá → 10/04/2026.- Laura Bautista Barroso</v>
      </c>
      <c r="AZ332" s="237">
        <f ca="1">IF(AU332=BA332,AZ332,NOW())</f>
        <v>46122.397973495368</v>
      </c>
      <c r="BA332" s="242" t="str">
        <f t="shared" ca="1" si="64"/>
        <v>Laura Bautista Barroso</v>
      </c>
      <c r="BB332" s="245" t="str">
        <f ca="1">IF(AT332=BD332,BB332,BB332&amp;" → "&amp;TEXT(BC332,"dd/mm/aaaa")&amp;".- "&amp;AT332)</f>
        <v>0 → 20/02/2026.- Visitas patrulleros → 20/04/2026.- Verificación</v>
      </c>
      <c r="BC332" s="247">
        <f t="shared" ca="1" si="65"/>
        <v>46183.384917939817</v>
      </c>
      <c r="BD332" s="246" t="str">
        <f t="shared" ca="1" si="66"/>
        <v>Verificación</v>
      </c>
    </row>
    <row r="333" spans="1:56">
      <c r="A333" s="82" t="s">
        <v>15440</v>
      </c>
      <c r="B333" s="99">
        <v>22654</v>
      </c>
      <c r="C333" s="124" t="s">
        <v>3050</v>
      </c>
      <c r="D333" s="82"/>
      <c r="E333" s="82"/>
      <c r="F333" s="82"/>
      <c r="G333" s="82"/>
      <c r="H333" s="82"/>
      <c r="I333" s="82"/>
      <c r="J333" s="82"/>
      <c r="K333" s="82"/>
      <c r="L333" s="82"/>
      <c r="M333" s="82"/>
      <c r="N333" s="76" t="str">
        <f t="shared" si="68"/>
        <v xml:space="preserve">         </v>
      </c>
      <c r="O333" s="82"/>
      <c r="P333" s="82"/>
      <c r="Q333" s="82"/>
      <c r="R333" s="82" t="s">
        <v>15441</v>
      </c>
      <c r="S333" s="126" t="s">
        <v>63</v>
      </c>
      <c r="T333" s="127">
        <v>32</v>
      </c>
      <c r="U333" s="127"/>
      <c r="V333" s="127"/>
      <c r="W333" s="127">
        <v>40</v>
      </c>
      <c r="X333" s="127"/>
      <c r="Y333" s="127" t="s">
        <v>66</v>
      </c>
      <c r="Z333" s="127">
        <v>95</v>
      </c>
      <c r="AA333" s="127"/>
      <c r="AB333" s="127"/>
      <c r="AC333" s="76" t="str">
        <f t="shared" ref="AC333" si="69">CONCATENATE(S333," ",T333,U333," ",V333," ",W333," ",X333," ",Y333," ",Z333," ",AA333," ",AB333)</f>
        <v xml:space="preserve">KR 32  40  SUR 95  </v>
      </c>
      <c r="AD333" s="82"/>
      <c r="AE333" s="82">
        <v>2767748</v>
      </c>
      <c r="AF333" s="82"/>
      <c r="AG333" s="82"/>
      <c r="AH333" s="82" t="s">
        <v>3686</v>
      </c>
      <c r="AI333" s="82" t="s">
        <v>14451</v>
      </c>
      <c r="AJ333" s="96" t="s">
        <v>3937</v>
      </c>
      <c r="AK333" s="201">
        <f>VLOOKUP(AJ333,Hoja5!$H$1:$I$46,2,FALSE)</f>
        <v>6</v>
      </c>
      <c r="AL333" s="92">
        <v>46121</v>
      </c>
      <c r="AM333" s="92">
        <v>46122</v>
      </c>
      <c r="AN333" s="101">
        <f t="shared" si="60"/>
        <v>1</v>
      </c>
      <c r="AO333" s="92">
        <v>46122</v>
      </c>
      <c r="AP333" s="82" t="s">
        <v>202</v>
      </c>
      <c r="AQ333" s="101" t="s">
        <v>14456</v>
      </c>
      <c r="AR333" s="227"/>
      <c r="AS333" s="119"/>
      <c r="AT333" s="124" t="s">
        <v>195</v>
      </c>
      <c r="AU333" s="101" t="s">
        <v>14456</v>
      </c>
      <c r="AV333" s="82"/>
      <c r="AW333" s="102" t="str">
        <f ca="1">IF(OR(AND(TODAY()-AL333&lt;10,AV333="PQRS"),AND(TODAY()-AO333&lt;90,AV333="Persuasivo")),1,IF(AND(10&lt;=TODAY()-AL333,TODAY()-AL333&lt;15,AV333="PQRS"),2,IF(OR(AND(15&lt;=TODAY()-AL333,AV333="PQRS"),AND(90&lt;=TODAY()-AO333,AV333="Persuasivo")),3,"")))</f>
        <v/>
      </c>
      <c r="AX333" s="96"/>
      <c r="AY333" s="239" t="str">
        <f ca="1">IF(AU333=BA333,AY333,AY333&amp;" → "&amp;TEXT(AZ333,"dd/mm/aaaa")&amp;".- "&amp;AU333)</f>
        <v>0 → 00/01/1900.- Julian Guzman Agudelo → 09/04/2026.- Adriana Florez Buriticá → 10/04/2026.- Laura Bautista Barroso</v>
      </c>
      <c r="AZ333" s="237">
        <f ca="1">IF(AU333=BA333,AZ333,NOW())</f>
        <v>46122.397973495368</v>
      </c>
      <c r="BA333" s="242" t="str">
        <f t="shared" ca="1" si="64"/>
        <v>Laura Bautista Barroso</v>
      </c>
      <c r="BB333" s="245" t="str">
        <f ca="1">IF(AT333=BD333,BB333,BB333&amp;" → "&amp;TEXT(BC333,"dd/mm/aaaa")&amp;".- "&amp;AT333)</f>
        <v>0 → 20/02/2026.- Visitas patrulleros → 20/04/2026.- Verificación</v>
      </c>
      <c r="BC333" s="247">
        <f t="shared" ca="1" si="65"/>
        <v>46183.384917939817</v>
      </c>
      <c r="BD333" s="246" t="str">
        <f t="shared" ca="1" si="66"/>
        <v>Verificación</v>
      </c>
    </row>
    <row r="334" spans="1:56">
      <c r="A334" s="82" t="s">
        <v>15442</v>
      </c>
      <c r="B334" s="99" t="s">
        <v>15443</v>
      </c>
      <c r="C334" s="124" t="s">
        <v>15444</v>
      </c>
      <c r="D334" s="82"/>
      <c r="E334" s="82"/>
      <c r="F334" s="82"/>
      <c r="G334" s="82"/>
      <c r="H334" s="82"/>
      <c r="I334" s="82"/>
      <c r="J334" s="82"/>
      <c r="K334" s="82"/>
      <c r="L334" s="82"/>
      <c r="M334" s="82"/>
      <c r="N334" s="76" t="str">
        <f t="shared" si="68"/>
        <v xml:space="preserve">         </v>
      </c>
      <c r="O334" s="82"/>
      <c r="P334" s="82"/>
      <c r="Q334" s="82"/>
      <c r="R334" s="82" t="s">
        <v>82</v>
      </c>
      <c r="S334" s="126"/>
      <c r="T334" s="127" t="s">
        <v>15445</v>
      </c>
      <c r="U334" s="127"/>
      <c r="V334" s="127"/>
      <c r="W334" s="127"/>
      <c r="X334" s="127"/>
      <c r="Y334" s="127"/>
      <c r="Z334" s="127"/>
      <c r="AA334" s="127"/>
      <c r="AB334" s="127"/>
      <c r="AC334" s="76" t="str">
        <f t="shared" si="63"/>
        <v xml:space="preserve"> Sol del plata       </v>
      </c>
      <c r="AD334" s="82"/>
      <c r="AE334" s="82"/>
      <c r="AF334" s="82"/>
      <c r="AG334" s="82"/>
      <c r="AH334" s="82" t="s">
        <v>94</v>
      </c>
      <c r="AI334" s="82" t="s">
        <v>14481</v>
      </c>
      <c r="AJ334" s="96" t="s">
        <v>131</v>
      </c>
      <c r="AK334" s="201">
        <f>VLOOKUP(AJ334,Hoja5!$H$1:$I$46,2,FALSE)</f>
        <v>8</v>
      </c>
      <c r="AL334" s="92">
        <v>46121</v>
      </c>
      <c r="AM334" s="92">
        <v>46123</v>
      </c>
      <c r="AN334" s="101">
        <f t="shared" si="60"/>
        <v>2</v>
      </c>
      <c r="AO334" s="92">
        <v>46141</v>
      </c>
      <c r="AP334" s="101" t="s">
        <v>6014</v>
      </c>
      <c r="AQ334" s="101" t="s">
        <v>14440</v>
      </c>
      <c r="AR334" s="227"/>
      <c r="AS334" s="119"/>
      <c r="AT334" s="124" t="s">
        <v>14445</v>
      </c>
      <c r="AU334" s="154" t="s">
        <v>14450</v>
      </c>
      <c r="AV334" s="82" t="s">
        <v>14433</v>
      </c>
      <c r="AW334" s="102">
        <f ca="1">IF(OR(AND(TODAY()-AL334&lt;10,AV334="PQRS"),AND(TODAY()-AO334&lt;90,AV334="Persuasivo")),1,IF(AND(10&lt;=TODAY()-AL334,TODAY()-AL334&lt;15,AV334="PQRS"),2,IF(OR(AND(15&lt;=TODAY()-AL334,AV334="PQRS"),AND(90&lt;=TODAY()-AO334,AV334="Persuasivo")),3,"")))</f>
        <v>3</v>
      </c>
      <c r="AX334" s="96"/>
      <c r="AY334" s="239" t="str">
        <f ca="1">IF(AU334=BA334,AY334,AY334&amp;" → "&amp;TEXT(AZ334,"dd/mm/aaaa")&amp;".- "&amp;AU334)</f>
        <v>0 → 00/01/1900.- Julian Guzman Agudelo → 13/04/2026.- Olver Puerta Garcia</v>
      </c>
      <c r="AZ334" s="237">
        <f ca="1">IF(AU334=BA334,AZ334,NOW())</f>
        <v>46132.566331018519</v>
      </c>
      <c r="BA334" s="242" t="str">
        <f t="shared" ca="1" si="64"/>
        <v>Olver Puerta Garcia</v>
      </c>
      <c r="BB334" s="245" t="str">
        <f ca="1">IF(AT334=BD334,BB334,BB334&amp;" → "&amp;TEXT(BC334,"dd/mm/aaaa")&amp;".- "&amp;AT334)</f>
        <v>0 → 20/02/2026.- Visitas patrulleros → 30/04/2026.- Informe técnico</v>
      </c>
      <c r="BC334" s="247">
        <f t="shared" ca="1" si="65"/>
        <v>46183.384917939817</v>
      </c>
      <c r="BD334" s="246" t="str">
        <f t="shared" ca="1" si="66"/>
        <v>Informe técnico</v>
      </c>
    </row>
    <row r="335" spans="1:56">
      <c r="A335" s="82" t="s">
        <v>15446</v>
      </c>
      <c r="B335" s="99">
        <v>22576</v>
      </c>
      <c r="C335" s="124" t="s">
        <v>15447</v>
      </c>
      <c r="D335" s="82"/>
      <c r="E335" s="82"/>
      <c r="F335" s="82"/>
      <c r="G335" s="82"/>
      <c r="H335" s="82"/>
      <c r="I335" s="82"/>
      <c r="J335" s="82"/>
      <c r="K335" s="82"/>
      <c r="L335" s="82"/>
      <c r="M335" s="82"/>
      <c r="N335" s="76" t="str">
        <f t="shared" si="68"/>
        <v xml:space="preserve">         </v>
      </c>
      <c r="O335" s="82"/>
      <c r="P335" s="82">
        <v>3146699455</v>
      </c>
      <c r="Q335" s="82"/>
      <c r="R335" s="82" t="s">
        <v>82</v>
      </c>
      <c r="S335" s="126"/>
      <c r="T335" s="127" t="s">
        <v>15448</v>
      </c>
      <c r="U335" s="127"/>
      <c r="V335" s="127"/>
      <c r="W335" s="127"/>
      <c r="X335" s="127"/>
      <c r="Y335" s="127"/>
      <c r="Z335" s="127"/>
      <c r="AA335" s="127"/>
      <c r="AB335" s="127"/>
      <c r="AC335" s="76" t="str">
        <f t="shared" si="63"/>
        <v xml:space="preserve"> Sector la truchera       </v>
      </c>
      <c r="AD335" s="82"/>
      <c r="AE335" s="94"/>
      <c r="AF335" s="94"/>
      <c r="AG335" s="82"/>
      <c r="AH335" s="82" t="s">
        <v>101</v>
      </c>
      <c r="AI335" s="82" t="s">
        <v>14460</v>
      </c>
      <c r="AJ335" s="96" t="s">
        <v>191</v>
      </c>
      <c r="AK335" s="201">
        <f>VLOOKUP(AJ335,Hoja5!$H$1:$I$46,2,FALSE)</f>
        <v>11</v>
      </c>
      <c r="AL335" s="92">
        <v>46121</v>
      </c>
      <c r="AM335" s="92">
        <v>46127</v>
      </c>
      <c r="AN335" s="101">
        <f t="shared" si="60"/>
        <v>6</v>
      </c>
      <c r="AO335" s="92">
        <v>46127</v>
      </c>
      <c r="AP335" s="101" t="s">
        <v>202</v>
      </c>
      <c r="AQ335" s="101" t="s">
        <v>14450</v>
      </c>
      <c r="AR335" s="227"/>
      <c r="AS335" s="119"/>
      <c r="AT335" s="124" t="s">
        <v>14496</v>
      </c>
      <c r="AU335" s="276" t="s">
        <v>14482</v>
      </c>
      <c r="AV335" s="82"/>
      <c r="AW335" s="102" t="str">
        <f ca="1">IF(OR(AND(TODAY()-AL335&lt;10,AV335="PQRS"),AND(TODAY()-AO335&lt;90,AV335="Persuasivo")),1,IF(AND(10&lt;=TODAY()-AL335,TODAY()-AL335&lt;15,AV335="PQRS"),2,IF(OR(AND(15&lt;=TODAY()-AL335,AV335="PQRS"),AND(90&lt;=TODAY()-AO335,AV335="Persuasivo")),3,"")))</f>
        <v/>
      </c>
      <c r="AX335" s="96"/>
      <c r="AY335" s="239" t="str">
        <f ca="1">IF(AU335=BA335,AY335,AY335&amp;" → "&amp;TEXT(AZ335,"dd/mm/aaaa")&amp;".- "&amp;AU335)</f>
        <v>0 → 00/01/1900.- Yudi Betancur Rios → 13/04/2026.- Juan Carlos Sánchez Vargas → 16/04/2026.- Jenifer Zapata Castro</v>
      </c>
      <c r="AZ335" s="237">
        <f ca="1">IF(AU335=BA335,AZ335,NOW())</f>
        <v>46135.61063333333</v>
      </c>
      <c r="BA335" s="242" t="str">
        <f t="shared" ca="1" si="64"/>
        <v>Jenifer Zapata Castro</v>
      </c>
      <c r="BB335" s="245" t="str">
        <f ca="1">IF(AT335=BD335,BB335,BB335&amp;" → "&amp;TEXT(BC335,"dd/mm/aaaa")&amp;".- "&amp;AT335)</f>
        <v>0 → 20/02/2026.- Visitas patrulleros → 16/04/2026.- Auto de archivo → 23/04/2026.- Archivado</v>
      </c>
      <c r="BC335" s="247">
        <f t="shared" ca="1" si="65"/>
        <v>46183.384917939817</v>
      </c>
      <c r="BD335" s="246" t="str">
        <f t="shared" ca="1" si="66"/>
        <v>Archivado</v>
      </c>
    </row>
    <row r="336" spans="1:56">
      <c r="A336" s="82" t="s">
        <v>15449</v>
      </c>
      <c r="B336" s="99">
        <v>15396</v>
      </c>
      <c r="C336" s="124" t="s">
        <v>231</v>
      </c>
      <c r="D336" s="82"/>
      <c r="E336" s="82"/>
      <c r="F336" s="82"/>
      <c r="G336" s="82"/>
      <c r="H336" s="82"/>
      <c r="I336" s="82"/>
      <c r="J336" s="82"/>
      <c r="K336" s="82"/>
      <c r="L336" s="82"/>
      <c r="M336" s="82"/>
      <c r="N336" s="76" t="str">
        <f t="shared" si="68"/>
        <v xml:space="preserve">         </v>
      </c>
      <c r="O336" s="82"/>
      <c r="P336" s="82"/>
      <c r="Q336" s="82"/>
      <c r="R336" s="82" t="s">
        <v>82</v>
      </c>
      <c r="S336" s="126" t="s">
        <v>63</v>
      </c>
      <c r="T336" s="127">
        <v>27</v>
      </c>
      <c r="U336" s="127" t="s">
        <v>170</v>
      </c>
      <c r="V336" s="127"/>
      <c r="W336" s="127">
        <v>39</v>
      </c>
      <c r="X336" s="127"/>
      <c r="Y336" s="127" t="s">
        <v>66</v>
      </c>
      <c r="Z336" s="127"/>
      <c r="AA336" s="127"/>
      <c r="AB336" s="127"/>
      <c r="AC336" s="76" t="str">
        <f t="shared" si="63"/>
        <v xml:space="preserve">KR 27D  39  SUR   </v>
      </c>
      <c r="AD336" s="82"/>
      <c r="AE336" s="216"/>
      <c r="AF336" s="216"/>
      <c r="AG336" s="82"/>
      <c r="AH336" s="82" t="s">
        <v>125</v>
      </c>
      <c r="AI336" s="82" t="s">
        <v>14468</v>
      </c>
      <c r="AJ336" s="96" t="s">
        <v>276</v>
      </c>
      <c r="AK336" s="201">
        <f>VLOOKUP(AJ336,Hoja5!$H$1:$I$46,2,FALSE)</f>
        <v>5</v>
      </c>
      <c r="AL336" s="92">
        <v>46087</v>
      </c>
      <c r="AM336" s="92">
        <v>46102</v>
      </c>
      <c r="AN336" s="101">
        <f t="shared" si="60"/>
        <v>15</v>
      </c>
      <c r="AO336" s="92">
        <v>46102</v>
      </c>
      <c r="AP336" s="101" t="s">
        <v>15</v>
      </c>
      <c r="AQ336" s="101" t="s">
        <v>14463</v>
      </c>
      <c r="AR336" s="227"/>
      <c r="AS336" s="119"/>
      <c r="AT336" s="124" t="s">
        <v>14496</v>
      </c>
      <c r="AU336" s="276" t="s">
        <v>14482</v>
      </c>
      <c r="AV336" s="82"/>
      <c r="AW336" s="102" t="str">
        <f ca="1">IF(OR(AND(TODAY()-AL336&lt;10,AV336="PQRS"),AND(TODAY()-AO336&lt;90,AV336="Persuasivo")),1,IF(AND(10&lt;=TODAY()-AL336,TODAY()-AL336&lt;15,AV336="PQRS"),2,IF(OR(AND(15&lt;=TODAY()-AL336,AV336="PQRS"),AND(90&lt;=TODAY()-AO336,AV336="Persuasivo")),3,"")))</f>
        <v/>
      </c>
      <c r="AX336" s="96"/>
      <c r="AY336" s="239" t="str">
        <f ca="1">IF(AU336=BA336,AY336,AY336&amp;" → "&amp;TEXT(AZ336,"dd/mm/aaaa")&amp;".- "&amp;AU336)</f>
        <v>0 → 00/01/1900.- Juan Carlos Sánchez Vargas → 13/04/2026.-  → 20/04/2026.- Jenifer Zapata Castro</v>
      </c>
      <c r="AZ336" s="237">
        <f ca="1">IF(AU336=BA336,AZ336,NOW())</f>
        <v>46132.476798611111</v>
      </c>
      <c r="BA336" s="242" t="str">
        <f t="shared" ca="1" si="64"/>
        <v>Jenifer Zapata Castro</v>
      </c>
      <c r="BB336" s="245" t="str">
        <f ca="1">IF(AT336=BD336,BB336,BB336&amp;" → "&amp;TEXT(BC336,"dd/mm/aaaa")&amp;".- "&amp;AT336)</f>
        <v>0 → 20/02/2026.- Auto de archivo → 20/04/2026.- Archivado</v>
      </c>
      <c r="BC336" s="247">
        <f t="shared" ca="1" si="65"/>
        <v>46183.384917939817</v>
      </c>
      <c r="BD336" s="246" t="str">
        <f t="shared" ca="1" si="66"/>
        <v>Archivado</v>
      </c>
    </row>
    <row r="337" spans="1:56">
      <c r="A337" s="82" t="s">
        <v>15450</v>
      </c>
      <c r="B337" s="99">
        <v>23017</v>
      </c>
      <c r="C337" s="124" t="s">
        <v>273</v>
      </c>
      <c r="D337" s="82"/>
      <c r="E337" s="82"/>
      <c r="F337" s="82"/>
      <c r="G337" s="82"/>
      <c r="H337" s="82"/>
      <c r="I337" s="82"/>
      <c r="J337" s="82"/>
      <c r="K337" s="82"/>
      <c r="L337" s="82"/>
      <c r="M337" s="82"/>
      <c r="N337" s="76" t="str">
        <f t="shared" si="68"/>
        <v xml:space="preserve">         </v>
      </c>
      <c r="O337" s="82"/>
      <c r="P337" s="82"/>
      <c r="Q337" s="82"/>
      <c r="R337" s="82" t="s">
        <v>82</v>
      </c>
      <c r="S337" s="126" t="s">
        <v>80</v>
      </c>
      <c r="T337" s="127">
        <v>48</v>
      </c>
      <c r="U337" s="127" t="s">
        <v>315</v>
      </c>
      <c r="V337" s="127" t="s">
        <v>66</v>
      </c>
      <c r="W337" s="127">
        <v>42</v>
      </c>
      <c r="X337" s="127" t="s">
        <v>198</v>
      </c>
      <c r="Y337" s="127"/>
      <c r="Z337" s="127">
        <v>13</v>
      </c>
      <c r="AA337" s="127" t="s">
        <v>15451</v>
      </c>
      <c r="AB337" s="127">
        <v>102</v>
      </c>
      <c r="AC337" s="76" t="str">
        <f t="shared" si="63"/>
        <v>CL 48E SUR 42 BB  13 6.3 102</v>
      </c>
      <c r="AD337" s="82">
        <v>1017211553</v>
      </c>
      <c r="AE337" s="82"/>
      <c r="AF337" s="82"/>
      <c r="AG337" s="82"/>
      <c r="AH337" s="82" t="s">
        <v>87</v>
      </c>
      <c r="AI337" s="82" t="s">
        <v>8073</v>
      </c>
      <c r="AJ337" s="96" t="s">
        <v>225</v>
      </c>
      <c r="AK337" s="201">
        <f>VLOOKUP(AJ337,Hoja5!$H$1:$I$46,2,FALSE)</f>
        <v>7</v>
      </c>
      <c r="AL337" s="92">
        <v>46122</v>
      </c>
      <c r="AM337" s="92">
        <v>46127</v>
      </c>
      <c r="AN337" s="101">
        <f t="shared" si="60"/>
        <v>5</v>
      </c>
      <c r="AO337" s="100">
        <v>46153</v>
      </c>
      <c r="AP337" s="101" t="s">
        <v>15</v>
      </c>
      <c r="AQ337" s="101" t="s">
        <v>14463</v>
      </c>
      <c r="AR337" s="227"/>
      <c r="AS337" s="119"/>
      <c r="AT337" s="124" t="s">
        <v>14496</v>
      </c>
      <c r="AU337" s="101" t="s">
        <v>14482</v>
      </c>
      <c r="AV337" s="82"/>
      <c r="AW337" s="102" t="str">
        <f ca="1">IF(OR(AND(TODAY()-AL337&lt;10,AV337="PQRS"),AND(TODAY()-AO337&lt;90,AV337="Persuasivo")),1,IF(AND(10&lt;=TODAY()-AL337,TODAY()-AL337&lt;15,AV337="PQRS"),2,IF(OR(AND(15&lt;=TODAY()-AL337,AV337="PQRS"),AND(90&lt;=TODAY()-AO337,AV337="Persuasivo")),3,"")))</f>
        <v/>
      </c>
      <c r="AX337" s="96"/>
      <c r="AY337" s="239" t="str">
        <f ca="1">IF(AU337=BA337,AY337,AY337&amp;" → "&amp;TEXT(AZ337,"dd/mm/aaaa")&amp;".- "&amp;AU337)</f>
        <v>0 → 00/01/1900.- Julian Guzman Agudelo → 13/04/2026.- Adriana Florez Buriticá → 15/04/2026.- Laura Bautista Barroso → 15/04/2026.- Juan Carlos Sánchez Vargas → 20/04/2026.- Adriana Florez Buriticá → 07/05/2026.- Jenifer Zapata Castro</v>
      </c>
      <c r="AZ337" s="237">
        <f ca="1">IF(AU337=BA337,AZ337,NOW())</f>
        <v>46154.684086458336</v>
      </c>
      <c r="BA337" s="242" t="str">
        <f t="shared" ca="1" si="64"/>
        <v>Jenifer Zapata Castro</v>
      </c>
      <c r="BB337" s="245" t="str">
        <f ca="1">IF(AT337=BD337,BB337,BB337&amp;" → "&amp;TEXT(BC337,"dd/mm/aaaa")&amp;".- "&amp;AT337)</f>
        <v>0 → 20/02/2026.- Visitas patrulleros → 20/04/2026.- Remisión → 12/05/2026.- Archivado</v>
      </c>
      <c r="BC337" s="247">
        <f t="shared" ca="1" si="65"/>
        <v>46183.384917939817</v>
      </c>
      <c r="BD337" s="246" t="str">
        <f t="shared" ca="1" si="66"/>
        <v>Archivado</v>
      </c>
    </row>
    <row r="338" spans="1:56">
      <c r="A338" s="82" t="s">
        <v>15452</v>
      </c>
      <c r="B338" s="99">
        <v>23061</v>
      </c>
      <c r="C338" s="124" t="s">
        <v>15453</v>
      </c>
      <c r="D338" s="82"/>
      <c r="E338" s="82"/>
      <c r="F338" s="82"/>
      <c r="G338" s="82"/>
      <c r="H338" s="82"/>
      <c r="I338" s="82"/>
      <c r="J338" s="82"/>
      <c r="K338" s="82"/>
      <c r="L338" s="82"/>
      <c r="M338" s="82"/>
      <c r="N338" s="76" t="str">
        <f t="shared" si="68"/>
        <v xml:space="preserve">         </v>
      </c>
      <c r="O338" s="82"/>
      <c r="P338" s="82"/>
      <c r="Q338" s="82"/>
      <c r="R338" s="82" t="s">
        <v>82</v>
      </c>
      <c r="S338" s="126" t="s">
        <v>63</v>
      </c>
      <c r="T338" s="127">
        <v>41</v>
      </c>
      <c r="U338" s="127"/>
      <c r="V338" s="127"/>
      <c r="W338" s="127">
        <v>40</v>
      </c>
      <c r="X338" s="127" t="s">
        <v>65</v>
      </c>
      <c r="Y338" s="127" t="s">
        <v>66</v>
      </c>
      <c r="Z338" s="127">
        <v>41</v>
      </c>
      <c r="AA338" s="127"/>
      <c r="AB338" s="169"/>
      <c r="AC338" s="76" t="str">
        <f t="shared" si="63"/>
        <v xml:space="preserve">KR 41  40 G SUR 41  </v>
      </c>
      <c r="AD338" s="217"/>
      <c r="AE338" s="82"/>
      <c r="AF338" s="82"/>
      <c r="AG338" s="82"/>
      <c r="AH338" s="82" t="s">
        <v>3686</v>
      </c>
      <c r="AI338" s="82" t="s">
        <v>14451</v>
      </c>
      <c r="AJ338" s="96" t="s">
        <v>67</v>
      </c>
      <c r="AK338" s="201">
        <f>VLOOKUP(AJ338,Hoja5!$H$1:$I$46,2,FALSE)</f>
        <v>7</v>
      </c>
      <c r="AL338" s="92">
        <v>46122</v>
      </c>
      <c r="AM338" s="92">
        <v>46130</v>
      </c>
      <c r="AN338" s="101">
        <f t="shared" si="60"/>
        <v>8</v>
      </c>
      <c r="AO338" s="92">
        <v>46146</v>
      </c>
      <c r="AP338" s="101" t="s">
        <v>195</v>
      </c>
      <c r="AQ338" s="101" t="s">
        <v>14453</v>
      </c>
      <c r="AR338" s="227"/>
      <c r="AS338" s="119"/>
      <c r="AT338" s="124" t="s">
        <v>195</v>
      </c>
      <c r="AU338" s="101" t="s">
        <v>14453</v>
      </c>
      <c r="AV338" s="82"/>
      <c r="AW338" s="102" t="str">
        <f ca="1">IF(OR(AND(TODAY()-AL338&lt;10,AV338="PQRS"),AND(TODAY()-AO338&lt;90,AV338="Persuasivo")),1,IF(AND(10&lt;=TODAY()-AL338,TODAY()-AL338&lt;15,AV338="PQRS"),2,IF(OR(AND(15&lt;=TODAY()-AL338,AV338="PQRS"),AND(90&lt;=TODAY()-AO338,AV338="Persuasivo")),3,"")))</f>
        <v/>
      </c>
      <c r="AX338" s="96"/>
      <c r="AY338" s="239" t="str">
        <f ca="1">IF(AU338=BA338,AY338,AY338&amp;" → "&amp;TEXT(AZ338,"dd/mm/aaaa")&amp;".- "&amp;AU338)</f>
        <v>0 → 00/01/1900.- Julian Guzman Agudelo → 13/04/2026.- Yudi Betancur Rios</v>
      </c>
      <c r="AZ338" s="237">
        <f ca="1">IF(AU338=BA338,AZ338,NOW())</f>
        <v>46127.624908333331</v>
      </c>
      <c r="BA338" s="242" t="str">
        <f t="shared" ca="1" si="64"/>
        <v>Yudi Betancur Rios</v>
      </c>
      <c r="BB338" s="245" t="str">
        <f ca="1">IF(AT338=BD338,BB338,BB338&amp;" → "&amp;TEXT(BC338,"dd/mm/aaaa")&amp;".- "&amp;AT338)</f>
        <v>0 → 20/02/2026.- Visitas patrulleros → 06/05/2026.- Verificación</v>
      </c>
      <c r="BC338" s="247">
        <f t="shared" ca="1" si="65"/>
        <v>46183.384917939817</v>
      </c>
      <c r="BD338" s="246" t="str">
        <f t="shared" ca="1" si="66"/>
        <v>Verificación</v>
      </c>
    </row>
    <row r="339" spans="1:56">
      <c r="A339" s="82" t="s">
        <v>15454</v>
      </c>
      <c r="B339" s="99">
        <v>23060</v>
      </c>
      <c r="C339" s="124" t="s">
        <v>15455</v>
      </c>
      <c r="D339" s="82" t="s">
        <v>80</v>
      </c>
      <c r="E339" s="82">
        <v>53</v>
      </c>
      <c r="F339" s="82"/>
      <c r="G339" s="82" t="s">
        <v>66</v>
      </c>
      <c r="H339" s="82">
        <v>40</v>
      </c>
      <c r="I339" s="82"/>
      <c r="J339" s="82"/>
      <c r="K339" s="82">
        <v>15</v>
      </c>
      <c r="L339" s="82"/>
      <c r="M339" s="82">
        <v>104</v>
      </c>
      <c r="N339" s="76" t="str">
        <f t="shared" si="68"/>
        <v>CL 53  SUR 40   15  104</v>
      </c>
      <c r="O339" s="82">
        <v>70559958</v>
      </c>
      <c r="P339" s="82">
        <v>3218963845</v>
      </c>
      <c r="Q339" s="82"/>
      <c r="R339" s="82" t="s">
        <v>82</v>
      </c>
      <c r="S339" s="126"/>
      <c r="T339" s="127"/>
      <c r="U339" s="127"/>
      <c r="V339" s="127"/>
      <c r="W339" s="127"/>
      <c r="X339" s="127"/>
      <c r="Y339" s="127"/>
      <c r="Z339" s="127"/>
      <c r="AA339" s="127"/>
      <c r="AB339" s="127"/>
      <c r="AC339" s="76" t="str">
        <f t="shared" si="63"/>
        <v xml:space="preserve">        </v>
      </c>
      <c r="AD339" s="82"/>
      <c r="AE339" s="82"/>
      <c r="AF339" s="82"/>
      <c r="AG339" s="82"/>
      <c r="AH339" s="82" t="s">
        <v>3591</v>
      </c>
      <c r="AI339" s="82" t="s">
        <v>14434</v>
      </c>
      <c r="AJ339" s="96" t="s">
        <v>225</v>
      </c>
      <c r="AK339" s="201">
        <f>VLOOKUP(AJ339,Hoja5!$H$1:$I$46,2,FALSE)</f>
        <v>7</v>
      </c>
      <c r="AL339" s="92">
        <v>46122</v>
      </c>
      <c r="AM339" s="92">
        <v>46122</v>
      </c>
      <c r="AN339" s="101">
        <f t="shared" si="60"/>
        <v>0</v>
      </c>
      <c r="AO339" s="92">
        <v>46126</v>
      </c>
      <c r="AP339" s="101" t="s">
        <v>15</v>
      </c>
      <c r="AQ339" s="101" t="s">
        <v>14463</v>
      </c>
      <c r="AR339" s="227"/>
      <c r="AS339" s="119"/>
      <c r="AT339" s="124" t="s">
        <v>14496</v>
      </c>
      <c r="AU339" s="276" t="s">
        <v>14482</v>
      </c>
      <c r="AV339" s="82"/>
      <c r="AW339" s="102" t="str">
        <f ca="1">IF(OR(AND(TODAY()-AL339&lt;10,AV339="PQRS"),AND(TODAY()-AO339&lt;90,AV339="Persuasivo")),1,IF(AND(10&lt;=TODAY()-AL339,TODAY()-AL339&lt;15,AV339="PQRS"),2,IF(OR(AND(15&lt;=TODAY()-AL339,AV339="PQRS"),AND(90&lt;=TODAY()-AO339,AV339="Persuasivo")),3,"")))</f>
        <v/>
      </c>
      <c r="AX339" s="96"/>
      <c r="AY339" s="239" t="str">
        <f ca="1">IF(AU339=BA339,AY339,AY339&amp;" → "&amp;TEXT(AZ339,"dd/mm/aaaa")&amp;".- "&amp;AU339)</f>
        <v>0 → 00/01/1900.- Juan Carlos Sánchez Vargas → 13/04/2026.-  → 15/04/2026.- Jenifer Zapata Castro</v>
      </c>
      <c r="AZ339" s="237">
        <f ca="1">IF(AU339=BA339,AZ339,NOW())</f>
        <v>46132.476798611111</v>
      </c>
      <c r="BA339" s="242" t="str">
        <f t="shared" ca="1" si="64"/>
        <v>Jenifer Zapata Castro</v>
      </c>
      <c r="BB339" s="245" t="str">
        <f ca="1">IF(AT339=BD339,BB339,BB339&amp;" → "&amp;TEXT(BC339,"dd/mm/aaaa")&amp;".- "&amp;AT339)</f>
        <v>0 → 20/02/2026.- Auto de archivo → 15/04/2026.- Archivado</v>
      </c>
      <c r="BC339" s="247">
        <f t="shared" ca="1" si="65"/>
        <v>46183.384917939817</v>
      </c>
      <c r="BD339" s="246" t="str">
        <f t="shared" ca="1" si="66"/>
        <v>Archivado</v>
      </c>
    </row>
    <row r="340" spans="1:56">
      <c r="A340" s="82" t="s">
        <v>15456</v>
      </c>
      <c r="B340" s="99">
        <v>23119</v>
      </c>
      <c r="C340" s="124" t="s">
        <v>15457</v>
      </c>
      <c r="D340" s="82" t="s">
        <v>80</v>
      </c>
      <c r="E340" s="82">
        <v>40</v>
      </c>
      <c r="F340" s="82" t="s">
        <v>65</v>
      </c>
      <c r="G340" s="82" t="s">
        <v>66</v>
      </c>
      <c r="H340" s="82">
        <v>30</v>
      </c>
      <c r="I340" s="82"/>
      <c r="J340" s="82"/>
      <c r="K340" s="82">
        <v>38</v>
      </c>
      <c r="L340" s="82"/>
      <c r="M340" s="82"/>
      <c r="N340" s="76" t="str">
        <f t="shared" si="68"/>
        <v xml:space="preserve">CL 40 G SUR 30   38  </v>
      </c>
      <c r="O340" s="82">
        <v>1037609096</v>
      </c>
      <c r="P340" s="82">
        <v>3136682690</v>
      </c>
      <c r="Q340" s="82"/>
      <c r="R340" s="82" t="s">
        <v>82</v>
      </c>
      <c r="S340" s="82" t="s">
        <v>63</v>
      </c>
      <c r="T340" s="82">
        <v>31</v>
      </c>
      <c r="U340" s="82"/>
      <c r="V340" s="82"/>
      <c r="W340" s="82">
        <v>40</v>
      </c>
      <c r="X340" s="82" t="s">
        <v>315</v>
      </c>
      <c r="Y340" s="82" t="s">
        <v>66</v>
      </c>
      <c r="Z340" s="82">
        <v>21</v>
      </c>
      <c r="AA340" s="127"/>
      <c r="AB340" s="127"/>
      <c r="AC340" s="76" t="str">
        <f t="shared" si="63"/>
        <v xml:space="preserve">KR 31  40 E SUR 21  </v>
      </c>
      <c r="AD340" s="82"/>
      <c r="AE340" s="82"/>
      <c r="AF340" s="82"/>
      <c r="AG340" s="82"/>
      <c r="AH340" s="82" t="s">
        <v>3591</v>
      </c>
      <c r="AI340" s="82" t="s">
        <v>14434</v>
      </c>
      <c r="AJ340" s="96" t="s">
        <v>67</v>
      </c>
      <c r="AK340" s="201">
        <f>VLOOKUP(AJ340,Hoja5!$H$1:$I$46,2,FALSE)</f>
        <v>7</v>
      </c>
      <c r="AL340" s="92">
        <v>46122</v>
      </c>
      <c r="AM340" s="92"/>
      <c r="AN340" s="101">
        <f t="shared" si="60"/>
        <v>-46122</v>
      </c>
      <c r="AO340" s="92"/>
      <c r="AP340" s="101"/>
      <c r="AQ340" s="101" t="s">
        <v>14437</v>
      </c>
      <c r="AR340" s="227"/>
      <c r="AS340" s="119" t="s">
        <v>14437</v>
      </c>
      <c r="AT340" s="124" t="s">
        <v>1735</v>
      </c>
      <c r="AU340" s="101" t="s">
        <v>14437</v>
      </c>
      <c r="AV340" s="82"/>
      <c r="AW340" s="102" t="str">
        <f ca="1">IF(OR(AND(TODAY()-AL340&lt;10,AV340="PQRS"),AND(TODAY()-AO340&lt;90,AV340="Persuasivo")),1,IF(AND(10&lt;=TODAY()-AL340,TODAY()-AL340&lt;15,AV340="PQRS"),2,IF(OR(AND(15&lt;=TODAY()-AL340,AV340="PQRS"),AND(90&lt;=TODAY()-AO340,AV340="Persuasivo")),3,"")))</f>
        <v/>
      </c>
      <c r="AX340" s="96"/>
      <c r="AY340" s="239" t="str">
        <f ca="1">IF(AU340=BA340,AY340,AY340&amp;" → "&amp;TEXT(AZ340,"dd/mm/aaaa")&amp;".- "&amp;AU340)</f>
        <v>0 → 00/01/1900.- Juan  Muñoz Guerra → 13/04/2026.- Juanita Aristizabal Chavarriaga → 15/04/2026.- Juan  Muñoz Guerra</v>
      </c>
      <c r="AZ340" s="237">
        <f ca="1">IF(AU340=BA340,AZ340,NOW())</f>
        <v>46148.570157175927</v>
      </c>
      <c r="BA340" s="242" t="str">
        <f t="shared" ca="1" si="64"/>
        <v>Juan  Muñoz Guerra</v>
      </c>
      <c r="BB340" s="245" t="str">
        <f ca="1">IF(AT340=BD340,BB340,BB340&amp;" → "&amp;TEXT(BC340,"dd/mm/aaaa")&amp;".- "&amp;AT340)</f>
        <v xml:space="preserve">0 → 20/02/2026.- Auto de inicio </v>
      </c>
      <c r="BC340" s="247">
        <f t="shared" ca="1" si="65"/>
        <v>46183.384917939817</v>
      </c>
      <c r="BD340" s="246" t="str">
        <f t="shared" ca="1" si="66"/>
        <v xml:space="preserve">Auto de inicio </v>
      </c>
    </row>
    <row r="341" spans="1:56">
      <c r="A341" s="82" t="s">
        <v>15458</v>
      </c>
      <c r="B341" s="99">
        <v>23257</v>
      </c>
      <c r="C341" s="124" t="s">
        <v>15459</v>
      </c>
      <c r="D341" s="82" t="s">
        <v>80</v>
      </c>
      <c r="E341" s="82">
        <v>40</v>
      </c>
      <c r="F341" s="82"/>
      <c r="G341" s="82" t="s">
        <v>66</v>
      </c>
      <c r="H341" s="82">
        <v>24</v>
      </c>
      <c r="I341" s="82" t="s">
        <v>72</v>
      </c>
      <c r="J341" s="82"/>
      <c r="K341" s="82">
        <v>83</v>
      </c>
      <c r="L341" s="82"/>
      <c r="M341" s="82">
        <v>103</v>
      </c>
      <c r="N341" s="76" t="str">
        <f t="shared" si="68"/>
        <v>CL 40  SUR 24 F  83  103</v>
      </c>
      <c r="O341" s="82">
        <v>3537312</v>
      </c>
      <c r="P341" s="82">
        <v>3126176507</v>
      </c>
      <c r="Q341" s="82"/>
      <c r="R341" s="82" t="s">
        <v>82</v>
      </c>
      <c r="S341" s="126"/>
      <c r="T341" s="127"/>
      <c r="U341" s="127"/>
      <c r="V341" s="127"/>
      <c r="W341" s="127"/>
      <c r="X341" s="127"/>
      <c r="Y341" s="127"/>
      <c r="Z341" s="127"/>
      <c r="AA341" s="127"/>
      <c r="AB341" s="127"/>
      <c r="AC341" s="76" t="str">
        <f t="shared" si="63"/>
        <v xml:space="preserve">        </v>
      </c>
      <c r="AD341" s="82"/>
      <c r="AE341" s="82"/>
      <c r="AF341" s="82"/>
      <c r="AG341" s="82"/>
      <c r="AH341" s="82" t="s">
        <v>94</v>
      </c>
      <c r="AI341" s="82" t="s">
        <v>14444</v>
      </c>
      <c r="AJ341" s="96" t="s">
        <v>74</v>
      </c>
      <c r="AK341" s="201">
        <f>VLOOKUP(AJ341,Hoja5!$H$1:$I$46,2,FALSE)</f>
        <v>6</v>
      </c>
      <c r="AL341" s="92">
        <v>46125</v>
      </c>
      <c r="AM341" s="92">
        <v>46135</v>
      </c>
      <c r="AN341" s="101">
        <f t="shared" si="60"/>
        <v>10</v>
      </c>
      <c r="AO341" s="92">
        <v>46142</v>
      </c>
      <c r="AP341" s="124" t="s">
        <v>15</v>
      </c>
      <c r="AQ341" s="101" t="s">
        <v>14463</v>
      </c>
      <c r="AR341" s="227"/>
      <c r="AS341" s="119"/>
      <c r="AT341" s="124" t="s">
        <v>14496</v>
      </c>
      <c r="AU341" s="101"/>
      <c r="AV341" s="82"/>
      <c r="AW341" s="102" t="str">
        <f ca="1">IF(OR(AND(TODAY()-AL341&lt;10,AV341="PQRS"),AND(TODAY()-AO341&lt;90,AV341="Persuasivo")),1,IF(AND(10&lt;=TODAY()-AL341,TODAY()-AL341&lt;15,AV341="PQRS"),2,IF(OR(AND(15&lt;=TODAY()-AL341,AV341="PQRS"),AND(90&lt;=TODAY()-AO341,AV341="Persuasivo")),3,"")))</f>
        <v/>
      </c>
      <c r="AX341" s="96"/>
      <c r="AY341" s="239" t="str">
        <f ca="1">IF(AU341=BA341,AY341,AY341&amp;" → "&amp;TEXT(AZ341,"dd/mm/aaaa")&amp;".- "&amp;AU341)</f>
        <v xml:space="preserve">0 → 00/01/1900.- Julian Guzman Agudelo → 13/04/2026.- Olver Puerta Garcia → 20/04/2026.- Juan Carlos Sánchez Vargas → 28/04/2026.- </v>
      </c>
      <c r="AZ341" s="237">
        <f ca="1">IF(AU341=BA341,AZ341,NOW())</f>
        <v>46153.598129976854</v>
      </c>
      <c r="BA341" s="242">
        <f t="shared" ca="1" si="64"/>
        <v>0</v>
      </c>
      <c r="BB341" s="245" t="str">
        <f ca="1">IF(AT341=BD341,BB341,BB341&amp;" → "&amp;TEXT(BC341,"dd/mm/aaaa")&amp;".- "&amp;AT341)</f>
        <v>0 → 20/02/2026.- Visitas patrulleros → 28/04/2026.- Auto de archivo → 11/05/2026.- Archivado</v>
      </c>
      <c r="BC341" s="247">
        <f t="shared" ca="1" si="65"/>
        <v>46183.384917939817</v>
      </c>
      <c r="BD341" s="246" t="str">
        <f t="shared" ca="1" si="66"/>
        <v>Archivado</v>
      </c>
    </row>
    <row r="342" spans="1:56">
      <c r="A342" s="82" t="s">
        <v>15460</v>
      </c>
      <c r="B342" s="99">
        <v>17973</v>
      </c>
      <c r="C342" s="124" t="s">
        <v>1976</v>
      </c>
      <c r="D342" s="82"/>
      <c r="E342" s="82"/>
      <c r="F342" s="82"/>
      <c r="G342" s="82"/>
      <c r="H342" s="82"/>
      <c r="I342" s="82"/>
      <c r="J342" s="82"/>
      <c r="K342" s="82"/>
      <c r="L342" s="82"/>
      <c r="M342" s="82"/>
      <c r="N342" s="76" t="str">
        <f t="shared" si="68"/>
        <v xml:space="preserve">         </v>
      </c>
      <c r="O342" s="82"/>
      <c r="P342" s="82"/>
      <c r="Q342" s="82"/>
      <c r="R342" s="82" t="s">
        <v>82</v>
      </c>
      <c r="S342" s="126" t="s">
        <v>80</v>
      </c>
      <c r="T342" s="127">
        <v>38</v>
      </c>
      <c r="U342" s="127"/>
      <c r="V342" s="127" t="s">
        <v>66</v>
      </c>
      <c r="W342" s="127">
        <v>32</v>
      </c>
      <c r="X342" s="127"/>
      <c r="Y342" s="127"/>
      <c r="Z342" s="127">
        <v>5</v>
      </c>
      <c r="AA342" s="127"/>
      <c r="AB342" s="127"/>
      <c r="AC342" s="76" t="str">
        <f t="shared" si="63"/>
        <v xml:space="preserve">CL 38 SUR 32   5  </v>
      </c>
      <c r="AD342" s="82"/>
      <c r="AE342" s="82"/>
      <c r="AF342" s="82"/>
      <c r="AG342" s="82"/>
      <c r="AH342" s="82" t="s">
        <v>101</v>
      </c>
      <c r="AI342" s="82" t="s">
        <v>14460</v>
      </c>
      <c r="AJ342" s="96" t="s">
        <v>211</v>
      </c>
      <c r="AK342" s="201">
        <f>VLOOKUP(AJ342,Hoja5!$H$1:$I$46,2,FALSE)</f>
        <v>9</v>
      </c>
      <c r="AL342" s="92">
        <v>46098</v>
      </c>
      <c r="AM342" s="92">
        <v>46101</v>
      </c>
      <c r="AN342" s="101">
        <f t="shared" si="60"/>
        <v>3</v>
      </c>
      <c r="AO342" s="92">
        <v>46101</v>
      </c>
      <c r="AP342" s="101" t="s">
        <v>202</v>
      </c>
      <c r="AQ342" s="101" t="s">
        <v>14456</v>
      </c>
      <c r="AR342" s="227"/>
      <c r="AS342" s="119"/>
      <c r="AT342" s="124" t="s">
        <v>195</v>
      </c>
      <c r="AU342" s="101" t="s">
        <v>14456</v>
      </c>
      <c r="AV342" s="82"/>
      <c r="AW342" s="102" t="str">
        <f ca="1">IF(OR(AND(TODAY()-AL342&lt;10,AV342="PQRS"),AND(TODAY()-AO342&lt;90,AV342="Persuasivo")),1,IF(AND(10&lt;=TODAY()-AL342,TODAY()-AL342&lt;15,AV342="PQRS"),2,IF(OR(AND(15&lt;=TODAY()-AL342,AV342="PQRS"),AND(90&lt;=TODAY()-AO342,AV342="Persuasivo")),3,"")))</f>
        <v/>
      </c>
      <c r="AX342" s="96"/>
      <c r="AY342" s="239" t="str">
        <f ca="1">IF(AU342=BA342,AY342,AY342&amp;" → "&amp;TEXT(AZ342,"dd/mm/aaaa")&amp;".- "&amp;AU342)</f>
        <v>0 → 00/01/1900.- Laura Bautista Barroso</v>
      </c>
      <c r="AZ342" s="237">
        <f ca="1">IF(AU342=BA342,AZ342,NOW())</f>
        <v>46125.691290046299</v>
      </c>
      <c r="BA342" s="242" t="str">
        <f t="shared" ca="1" si="64"/>
        <v>Laura Bautista Barroso</v>
      </c>
      <c r="BB342" s="245" t="str">
        <f ca="1">IF(AT342=BD342,BB342,BB342&amp;" → "&amp;TEXT(BC342,"dd/mm/aaaa")&amp;".- "&amp;AT342)</f>
        <v>0 → 20/02/2026.- Verificación</v>
      </c>
      <c r="BC342" s="247">
        <f t="shared" ca="1" si="65"/>
        <v>46183.384917939817</v>
      </c>
      <c r="BD342" s="246" t="str">
        <f t="shared" ca="1" si="66"/>
        <v>Verificación</v>
      </c>
    </row>
    <row r="343" spans="1:56">
      <c r="A343" s="82" t="s">
        <v>15461</v>
      </c>
      <c r="B343" s="99">
        <v>17977</v>
      </c>
      <c r="C343" s="124" t="s">
        <v>60</v>
      </c>
      <c r="D343" s="82"/>
      <c r="E343" s="82"/>
      <c r="F343" s="82"/>
      <c r="G343" s="82"/>
      <c r="H343" s="82"/>
      <c r="I343" s="82"/>
      <c r="J343" s="82"/>
      <c r="K343" s="82"/>
      <c r="L343" s="82"/>
      <c r="M343" s="82"/>
      <c r="N343" s="76" t="str">
        <f t="shared" si="68"/>
        <v xml:space="preserve">         </v>
      </c>
      <c r="O343" s="82"/>
      <c r="P343" s="82"/>
      <c r="Q343" s="82"/>
      <c r="R343" s="82" t="s">
        <v>82</v>
      </c>
      <c r="S343" s="126" t="s">
        <v>63</v>
      </c>
      <c r="T343" s="127">
        <v>32</v>
      </c>
      <c r="U343" s="127"/>
      <c r="V343" s="127"/>
      <c r="W343" s="127">
        <v>38</v>
      </c>
      <c r="X343" s="127"/>
      <c r="Y343" s="127" t="s">
        <v>66</v>
      </c>
      <c r="Z343" s="127"/>
      <c r="AA343" s="127"/>
      <c r="AB343" s="127"/>
      <c r="AC343" s="76" t="str">
        <f t="shared" si="63"/>
        <v xml:space="preserve">KR 32  38  SUR   </v>
      </c>
      <c r="AD343" s="82"/>
      <c r="AE343" s="82"/>
      <c r="AF343" s="82"/>
      <c r="AG343" s="82"/>
      <c r="AH343" s="82" t="s">
        <v>3686</v>
      </c>
      <c r="AI343" s="82" t="s">
        <v>14454</v>
      </c>
      <c r="AJ343" s="96" t="s">
        <v>211</v>
      </c>
      <c r="AK343" s="201">
        <f>VLOOKUP(AJ343,Hoja5!$H$1:$I$46,2,FALSE)</f>
        <v>9</v>
      </c>
      <c r="AL343" s="92">
        <v>46098</v>
      </c>
      <c r="AM343" s="92">
        <v>46100</v>
      </c>
      <c r="AN343" s="101">
        <f t="shared" si="60"/>
        <v>2</v>
      </c>
      <c r="AO343" s="100">
        <v>46100</v>
      </c>
      <c r="AP343" s="101" t="s">
        <v>195</v>
      </c>
      <c r="AQ343" s="101" t="s">
        <v>14456</v>
      </c>
      <c r="AR343" s="227"/>
      <c r="AS343" s="119"/>
      <c r="AT343" s="124" t="s">
        <v>14499</v>
      </c>
      <c r="AU343" s="101" t="s">
        <v>14440</v>
      </c>
      <c r="AV343" s="82"/>
      <c r="AW343" s="102" t="str">
        <f ca="1">IF(OR(AND(TODAY()-AL343&lt;10,AV343="PQRS"),AND(TODAY()-AO343&lt;90,AV343="Persuasivo")),1,IF(AND(10&lt;=TODAY()-AL343,TODAY()-AL343&lt;15,AV343="PQRS"),2,IF(OR(AND(15&lt;=TODAY()-AL343,AV343="PQRS"),AND(90&lt;=TODAY()-AO343,AV343="Persuasivo")),3,"")))</f>
        <v/>
      </c>
      <c r="AX343" s="96"/>
      <c r="AY343" s="239" t="str">
        <f ca="1">IF(AU343=BA343,AY343,AY343&amp;" → "&amp;TEXT(AZ343,"dd/mm/aaaa")&amp;".- "&amp;AU343)</f>
        <v>0 → 00/01/1900.- Julian Guzman Agudelo</v>
      </c>
      <c r="AZ343" s="237">
        <f ca="1">IF(AU343=BA343,AZ343,NOW())</f>
        <v>46125.702647453705</v>
      </c>
      <c r="BA343" s="242" t="str">
        <f t="shared" ca="1" si="64"/>
        <v>Julian Guzman Agudelo</v>
      </c>
      <c r="BB343" s="245" t="str">
        <f ca="1">IF(AT343=BD343,BB343,BB343&amp;" → "&amp;TEXT(BC343,"dd/mm/aaaa")&amp;".- "&amp;AT343)</f>
        <v>0 → 20/02/2026.- Remisión</v>
      </c>
      <c r="BC343" s="247">
        <f t="shared" ca="1" si="65"/>
        <v>46183.384917939817</v>
      </c>
      <c r="BD343" s="246" t="str">
        <f t="shared" ca="1" si="66"/>
        <v>Remisión</v>
      </c>
    </row>
    <row r="344" spans="1:56">
      <c r="A344" s="82" t="s">
        <v>15462</v>
      </c>
      <c r="B344" s="99">
        <v>17975</v>
      </c>
      <c r="C344" s="105" t="s">
        <v>273</v>
      </c>
      <c r="D344" s="82"/>
      <c r="E344" s="82"/>
      <c r="F344" s="82"/>
      <c r="G344" s="82"/>
      <c r="H344" s="82"/>
      <c r="I344" s="82"/>
      <c r="J344" s="82"/>
      <c r="K344" s="82"/>
      <c r="L344" s="82"/>
      <c r="M344" s="82"/>
      <c r="N344" s="76" t="str">
        <f t="shared" si="68"/>
        <v xml:space="preserve">         </v>
      </c>
      <c r="O344" s="82"/>
      <c r="P344" s="82"/>
      <c r="Q344" s="82"/>
      <c r="R344" s="82" t="s">
        <v>82</v>
      </c>
      <c r="S344" s="126" t="s">
        <v>80</v>
      </c>
      <c r="T344" s="127">
        <v>48</v>
      </c>
      <c r="U344" s="127" t="s">
        <v>81</v>
      </c>
      <c r="V344" s="127" t="s">
        <v>66</v>
      </c>
      <c r="W344" s="127"/>
      <c r="X344" s="127"/>
      <c r="Y344" s="127"/>
      <c r="Z344" s="127"/>
      <c r="AA344" s="127"/>
      <c r="AB344" s="169"/>
      <c r="AC344" s="76" t="str">
        <f t="shared" si="63"/>
        <v xml:space="preserve">CL 48C SUR      </v>
      </c>
      <c r="AD344" s="82"/>
      <c r="AE344" s="82"/>
      <c r="AF344" s="82"/>
      <c r="AG344" s="82"/>
      <c r="AH344" s="82" t="s">
        <v>101</v>
      </c>
      <c r="AI344" s="82" t="s">
        <v>14460</v>
      </c>
      <c r="AJ344" s="96" t="s">
        <v>3626</v>
      </c>
      <c r="AK344" s="201">
        <f>VLOOKUP(AJ344,Hoja5!$H$1:$I$46,2,FALSE)</f>
        <v>7</v>
      </c>
      <c r="AL344" s="92">
        <v>46098</v>
      </c>
      <c r="AM344" s="92">
        <v>46094</v>
      </c>
      <c r="AN344" s="101">
        <f t="shared" si="60"/>
        <v>-4</v>
      </c>
      <c r="AO344" s="92">
        <v>46094</v>
      </c>
      <c r="AP344" s="101" t="s">
        <v>202</v>
      </c>
      <c r="AQ344" s="101" t="s">
        <v>14456</v>
      </c>
      <c r="AR344" s="227"/>
      <c r="AS344" s="119"/>
      <c r="AT344" s="124" t="s">
        <v>14496</v>
      </c>
      <c r="AU344" s="101" t="s">
        <v>14482</v>
      </c>
      <c r="AV344" s="82"/>
      <c r="AW344" s="102" t="str">
        <f ca="1">IF(OR(AND(TODAY()-AL344&lt;10,AV344="PQRS"),AND(TODAY()-AO344&lt;90,AV344="Persuasivo")),1,IF(AND(10&lt;=TODAY()-AL344,TODAY()-AL344&lt;15,AV344="PQRS"),2,IF(OR(AND(15&lt;=TODAY()-AL344,AV344="PQRS"),AND(90&lt;=TODAY()-AO344,AV344="Persuasivo")),3,"")))</f>
        <v/>
      </c>
      <c r="AX344" s="96" t="s">
        <v>15463</v>
      </c>
      <c r="AY344" s="239" t="str">
        <f ca="1">IF(AU344=BA344,AY344,AY344&amp;" → "&amp;TEXT(AZ344,"dd/mm/aaaa")&amp;".- "&amp;AU344)</f>
        <v>0 → 00/01/1900.- Laura Bautista Barroso → 13/04/2026.- Jenifer Zapata Castro</v>
      </c>
      <c r="AZ344" s="237">
        <f ca="1">IF(AU344=BA344,AZ344,NOW())</f>
        <v>46135.61063333333</v>
      </c>
      <c r="BA344" s="242" t="str">
        <f t="shared" ca="1" si="64"/>
        <v>Jenifer Zapata Castro</v>
      </c>
      <c r="BB344" s="245" t="str">
        <f ca="1">IF(AT344=BD344,BB344,BB344&amp;" → "&amp;TEXT(BC344,"dd/mm/aaaa")&amp;".- "&amp;AT344)</f>
        <v>0 → 20/02/2026.- Verificación → 23/04/2026.- Archivado</v>
      </c>
      <c r="BC344" s="247">
        <f t="shared" ca="1" si="65"/>
        <v>46183.384917939817</v>
      </c>
      <c r="BD344" s="246" t="str">
        <f t="shared" ca="1" si="66"/>
        <v>Archivado</v>
      </c>
    </row>
    <row r="345" spans="1:56">
      <c r="A345" s="82" t="s">
        <v>15464</v>
      </c>
      <c r="B345" s="99">
        <v>23981</v>
      </c>
      <c r="C345" s="124" t="s">
        <v>273</v>
      </c>
      <c r="D345" s="82"/>
      <c r="E345" s="82"/>
      <c r="F345" s="82"/>
      <c r="G345" s="82"/>
      <c r="H345" s="82"/>
      <c r="I345" s="82"/>
      <c r="J345" s="82"/>
      <c r="K345" s="82"/>
      <c r="L345" s="82"/>
      <c r="M345" s="82"/>
      <c r="N345" s="76" t="str">
        <f t="shared" si="68"/>
        <v xml:space="preserve">         </v>
      </c>
      <c r="O345" s="82"/>
      <c r="P345" s="82"/>
      <c r="Q345" s="82"/>
      <c r="R345" s="82" t="s">
        <v>82</v>
      </c>
      <c r="S345" s="126"/>
      <c r="T345" s="127" t="s">
        <v>14611</v>
      </c>
      <c r="U345" s="127"/>
      <c r="V345" s="127"/>
      <c r="W345" s="127"/>
      <c r="X345" s="127"/>
      <c r="Y345" s="127"/>
      <c r="Z345" s="127"/>
      <c r="AA345" s="127"/>
      <c r="AB345" s="127"/>
      <c r="AC345" s="76" t="str">
        <f t="shared" si="63"/>
        <v xml:space="preserve"> Vereda Perico Lote 91       </v>
      </c>
      <c r="AD345" s="82"/>
      <c r="AE345" s="82"/>
      <c r="AF345" s="82"/>
      <c r="AG345" s="82"/>
      <c r="AH345" s="82" t="s">
        <v>87</v>
      </c>
      <c r="AI345" s="82" t="s">
        <v>14502</v>
      </c>
      <c r="AJ345" s="96" t="s">
        <v>998</v>
      </c>
      <c r="AK345" s="201">
        <f>VLOOKUP(AJ345,Hoja5!$H$1:$I$46,2,FALSE)</f>
        <v>13</v>
      </c>
      <c r="AL345" s="92">
        <v>46127</v>
      </c>
      <c r="AM345" s="92">
        <v>46056</v>
      </c>
      <c r="AN345" s="101">
        <f t="shared" si="60"/>
        <v>-71</v>
      </c>
      <c r="AO345" s="100">
        <v>46127</v>
      </c>
      <c r="AP345" s="101" t="s">
        <v>14445</v>
      </c>
      <c r="AQ345" s="101" t="s">
        <v>14480</v>
      </c>
      <c r="AR345" s="227"/>
      <c r="AS345" s="119" t="s">
        <v>14432</v>
      </c>
      <c r="AT345" s="124" t="s">
        <v>1735</v>
      </c>
      <c r="AU345" s="101" t="s">
        <v>14432</v>
      </c>
      <c r="AV345" s="82"/>
      <c r="AW345" s="102" t="str">
        <f ca="1">IF(OR(AND(TODAY()-AL345&lt;10,AV345="PQRS"),AND(TODAY()-AO345&lt;90,AV345="Persuasivo")),1,IF(AND(10&lt;=TODAY()-AL345,TODAY()-AL345&lt;15,AV345="PQRS"),2,IF(OR(AND(15&lt;=TODAY()-AL345,AV345="PQRS"),AND(90&lt;=TODAY()-AO345,AV345="Persuasivo")),3,"")))</f>
        <v/>
      </c>
      <c r="AX345" s="96"/>
      <c r="AY345" s="239" t="str">
        <f ca="1">IF(AU345=BA345,AY345,AY345&amp;" → "&amp;TEXT(AZ345,"dd/mm/aaaa")&amp;".- "&amp;AU345)</f>
        <v>0 → 00/01/1900.- Juan Fernando Florez Lema → 15/04/2026.- Juan  Muñoz Guerra → 15/04/2026.- Juanita Aristizabal Chavarriaga → 28/04/2026.- Juan  Muñoz Guerra → 06/05/2026.- Alexandra Uribe Alzate</v>
      </c>
      <c r="AZ345" s="237">
        <f ca="1">IF(AU345=BA345,AZ345,NOW())</f>
        <v>46148.571698495369</v>
      </c>
      <c r="BA345" s="242" t="str">
        <f t="shared" ca="1" si="64"/>
        <v>Alexandra Uribe Alzate</v>
      </c>
      <c r="BB345" s="245" t="str">
        <f ca="1">IF(AT345=BD345,BB345,BB345&amp;" → "&amp;TEXT(BC345,"dd/mm/aaaa")&amp;".- "&amp;AT345)</f>
        <v xml:space="preserve">0 → 20/02/2026.- Visitas patrulleros → 15/04/2026.- Visitas técnicos → 15/04/2026.- Auto de inicio </v>
      </c>
      <c r="BC345" s="247">
        <f t="shared" ca="1" si="65"/>
        <v>46183.384917939817</v>
      </c>
      <c r="BD345" s="246" t="str">
        <f t="shared" ca="1" si="66"/>
        <v xml:space="preserve">Auto de inicio </v>
      </c>
    </row>
    <row r="346" spans="1:56">
      <c r="A346" s="82" t="s">
        <v>15465</v>
      </c>
      <c r="B346" s="99">
        <v>23273</v>
      </c>
      <c r="C346" s="124" t="s">
        <v>1976</v>
      </c>
      <c r="D346" s="82"/>
      <c r="E346" s="82"/>
      <c r="F346" s="82"/>
      <c r="G346" s="82"/>
      <c r="H346" s="82"/>
      <c r="I346" s="82"/>
      <c r="J346" s="82"/>
      <c r="K346" s="82"/>
      <c r="L346" s="82"/>
      <c r="M346" s="82"/>
      <c r="N346" s="76" t="str">
        <f t="shared" si="68"/>
        <v xml:space="preserve">         </v>
      </c>
      <c r="O346" s="82"/>
      <c r="P346" s="82"/>
      <c r="Q346" s="82"/>
      <c r="R346" s="82" t="s">
        <v>2453</v>
      </c>
      <c r="S346" s="126" t="s">
        <v>80</v>
      </c>
      <c r="T346" s="127">
        <v>41</v>
      </c>
      <c r="U346" s="127" t="s">
        <v>198</v>
      </c>
      <c r="V346" s="127" t="s">
        <v>66</v>
      </c>
      <c r="W346" s="127">
        <v>31</v>
      </c>
      <c r="X346" s="127" t="s">
        <v>104</v>
      </c>
      <c r="Y346" s="127"/>
      <c r="Z346" s="127"/>
      <c r="AA346" s="127"/>
      <c r="AB346" s="127"/>
      <c r="AC346" s="76" t="str">
        <f t="shared" si="63"/>
        <v xml:space="preserve">CL 41BB SUR 31 B    </v>
      </c>
      <c r="AD346" s="82"/>
      <c r="AE346" s="82"/>
      <c r="AF346" s="82"/>
      <c r="AG346" s="82"/>
      <c r="AH346" s="82" t="s">
        <v>3686</v>
      </c>
      <c r="AI346" s="82" t="s">
        <v>14451</v>
      </c>
      <c r="AJ346" s="96" t="s">
        <v>322</v>
      </c>
      <c r="AK346" s="201">
        <f>VLOOKUP(AJ346,Hoja5!$H$1:$I$46,2,FALSE)</f>
        <v>6</v>
      </c>
      <c r="AL346" s="92">
        <v>46125</v>
      </c>
      <c r="AM346" s="92">
        <v>46127</v>
      </c>
      <c r="AN346" s="101">
        <f t="shared" si="60"/>
        <v>2</v>
      </c>
      <c r="AO346" s="92">
        <v>46127</v>
      </c>
      <c r="AP346" s="101" t="s">
        <v>202</v>
      </c>
      <c r="AQ346" s="101" t="s">
        <v>14450</v>
      </c>
      <c r="AR346" s="282"/>
      <c r="AS346" s="119"/>
      <c r="AT346" s="184" t="s">
        <v>195</v>
      </c>
      <c r="AU346" s="122" t="s">
        <v>14450</v>
      </c>
      <c r="AV346" s="82"/>
      <c r="AW346" s="102" t="str">
        <f ca="1">IF(OR(AND(TODAY()-AL346&lt;10,AV346="PQRS"),AND(TODAY()-AO346&lt;90,AV346="Persuasivo")),1,IF(AND(10&lt;=TODAY()-AL346,TODAY()-AL346&lt;15,AV346="PQRS"),2,IF(OR(AND(15&lt;=TODAY()-AL346,AV346="PQRS"),AND(90&lt;=TODAY()-AO346,AV346="Persuasivo")),3,"")))</f>
        <v/>
      </c>
      <c r="AX346" s="96"/>
      <c r="AY346" s="239" t="str">
        <f ca="1">IF(AU346=BA346,AY346,AY346&amp;" → "&amp;TEXT(AZ346,"dd/mm/aaaa")&amp;".- "&amp;AU346)</f>
        <v>0 → 00/01/1900.- Julian Guzman Agudelo → 15/04/2026.- Olver Puerta Garcia</v>
      </c>
      <c r="AZ346" s="237">
        <f ca="1">IF(AU346=BA346,AZ346,NOW())</f>
        <v>46133.478338425928</v>
      </c>
      <c r="BA346" s="242" t="str">
        <f t="shared" ca="1" si="64"/>
        <v>Olver Puerta Garcia</v>
      </c>
      <c r="BB346" s="245" t="str">
        <f ca="1">IF(AT346=BD346,BB346,BB346&amp;" → "&amp;TEXT(BC346,"dd/mm/aaaa")&amp;".- "&amp;AT346)</f>
        <v>0 → 20/02/2026.- Visitas patrulleros → 21/04/2026.- ver → 21/04/2026.- Visitas patrulleros → 21/04/2026.- Verificación</v>
      </c>
      <c r="BC346" s="247">
        <f t="shared" ca="1" si="65"/>
        <v>46183.384917939817</v>
      </c>
      <c r="BD346" s="246" t="str">
        <f t="shared" ca="1" si="66"/>
        <v>Verificación</v>
      </c>
    </row>
    <row r="347" spans="1:56" ht="15.75" customHeight="1">
      <c r="A347" s="82" t="s">
        <v>15466</v>
      </c>
      <c r="B347" s="99">
        <v>4287</v>
      </c>
      <c r="C347" s="124" t="s">
        <v>1976</v>
      </c>
      <c r="D347" s="82"/>
      <c r="E347" s="82"/>
      <c r="F347" s="82"/>
      <c r="G347" s="82"/>
      <c r="H347" s="82"/>
      <c r="I347" s="82"/>
      <c r="J347" s="82"/>
      <c r="K347" s="82"/>
      <c r="L347" s="82"/>
      <c r="M347" s="82"/>
      <c r="N347" s="76" t="str">
        <f t="shared" si="68"/>
        <v xml:space="preserve">         </v>
      </c>
      <c r="O347" s="82"/>
      <c r="P347" s="82"/>
      <c r="Q347" s="82"/>
      <c r="R347" s="82" t="s">
        <v>15467</v>
      </c>
      <c r="S347" s="126" t="s">
        <v>63</v>
      </c>
      <c r="T347" s="127">
        <v>27</v>
      </c>
      <c r="U347" s="127" t="s">
        <v>83</v>
      </c>
      <c r="V347" s="127"/>
      <c r="W347" s="127">
        <v>27</v>
      </c>
      <c r="X347" s="127" t="s">
        <v>315</v>
      </c>
      <c r="Y347" s="127"/>
      <c r="Z347" s="127">
        <v>40</v>
      </c>
      <c r="AA347" s="127"/>
      <c r="AB347" s="127"/>
      <c r="AC347" s="76" t="str">
        <f t="shared" si="63"/>
        <v xml:space="preserve">KR 27A  27 E  40  </v>
      </c>
      <c r="AD347" s="82"/>
      <c r="AE347" s="82"/>
      <c r="AF347" s="82"/>
      <c r="AG347" s="82"/>
      <c r="AH347" s="82" t="s">
        <v>101</v>
      </c>
      <c r="AI347" s="82" t="s">
        <v>14460</v>
      </c>
      <c r="AJ347" s="96" t="s">
        <v>99</v>
      </c>
      <c r="AK347" s="201">
        <f>VLOOKUP(AJ347,Hoja5!$H$1:$I$46,2,FALSE)</f>
        <v>4</v>
      </c>
      <c r="AL347" s="92">
        <v>46118</v>
      </c>
      <c r="AM347" s="92">
        <v>46168</v>
      </c>
      <c r="AN347" s="101">
        <f t="shared" si="60"/>
        <v>50</v>
      </c>
      <c r="AO347" s="138">
        <v>46168</v>
      </c>
      <c r="AP347" s="119" t="s">
        <v>202</v>
      </c>
      <c r="AQ347" s="119" t="s">
        <v>14450</v>
      </c>
      <c r="AR347" s="227"/>
      <c r="AS347" s="119"/>
      <c r="AT347" s="183" t="s">
        <v>15</v>
      </c>
      <c r="AU347" s="119" t="s">
        <v>14463</v>
      </c>
      <c r="AV347" s="124"/>
      <c r="AW347" s="102" t="str">
        <f ca="1">IF(OR(AND(TODAY()-AL347&lt;10,AV347="PQRS"),AND(TODAY()-AO347&lt;90,AV347="Persuasivo")),1,IF(AND(10&lt;=TODAY()-AL347,TODAY()-AL347&lt;15,AV347="PQRS"),2,IF(OR(AND(15&lt;=TODAY()-AL347,AV347="PQRS"),AND(90&lt;=TODAY()-AO347,AV347="Persuasivo")),3,"")))</f>
        <v/>
      </c>
      <c r="AX347" s="96"/>
      <c r="AY347" s="239" t="str">
        <f ca="1">IF(AU347=BA347,AY347,AY347&amp;" → "&amp;TEXT(AZ347,"dd/mm/aaaa")&amp;".- "&amp;AU347)</f>
        <v>0 → 00/01/1900.- Julian Guzman Agudelo → 15/04/2026.- Carlos Mario Gonzalez → 14/05/2026.- Juan Fernando Florez Lema → 14/05/2026.- Juan Carlos Sánchez Vargas</v>
      </c>
      <c r="AZ347" s="237">
        <f ca="1">IF(AU347=BA347,AZ347,NOW())</f>
        <v>46171.617842129628</v>
      </c>
      <c r="BA347" s="242" t="str">
        <f t="shared" ca="1" si="64"/>
        <v>Juan Carlos Sánchez Vargas</v>
      </c>
      <c r="BB347" s="245" t="str">
        <f ca="1">IF(AT347=BD347,BB347,BB347&amp;" → "&amp;TEXT(BC347,"dd/mm/aaaa")&amp;".- "&amp;AT347)</f>
        <v>0 → 20/02/2026.- Visitas patrulleros → 14/05/2026.- Visitas técnicos → 29/05/2026.- Auto de archivo</v>
      </c>
      <c r="BC347" s="247">
        <f t="shared" ca="1" si="65"/>
        <v>46183.384917939817</v>
      </c>
      <c r="BD347" s="246" t="str">
        <f t="shared" ca="1" si="66"/>
        <v>Auto de archivo</v>
      </c>
    </row>
    <row r="348" spans="1:56" ht="14.25" customHeight="1">
      <c r="A348" s="82" t="s">
        <v>15468</v>
      </c>
      <c r="B348" s="99">
        <v>17324</v>
      </c>
      <c r="C348" s="124" t="s">
        <v>15469</v>
      </c>
      <c r="D348" s="82" t="s">
        <v>80</v>
      </c>
      <c r="E348" s="82">
        <v>27</v>
      </c>
      <c r="F348" s="82" t="s">
        <v>170</v>
      </c>
      <c r="G348" s="82" t="s">
        <v>66</v>
      </c>
      <c r="H348" s="82">
        <v>27</v>
      </c>
      <c r="I348" s="82" t="s">
        <v>104</v>
      </c>
      <c r="J348" s="82"/>
      <c r="K348" s="82">
        <v>80</v>
      </c>
      <c r="L348" s="82"/>
      <c r="M348" s="82"/>
      <c r="N348" s="76" t="str">
        <f t="shared" si="68"/>
        <v xml:space="preserve">CL 27 D SUR 27 B  80  </v>
      </c>
      <c r="O348" s="82">
        <v>900216862</v>
      </c>
      <c r="P348" s="82"/>
      <c r="Q348" s="82"/>
      <c r="R348" s="82" t="s">
        <v>4800</v>
      </c>
      <c r="S348" s="126"/>
      <c r="T348" s="127"/>
      <c r="U348" s="127"/>
      <c r="V348" s="127"/>
      <c r="W348" s="127"/>
      <c r="X348" s="127"/>
      <c r="Y348" s="127"/>
      <c r="Z348" s="127"/>
      <c r="AA348" s="127"/>
      <c r="AB348" s="127"/>
      <c r="AC348" s="76" t="str">
        <f t="shared" si="63"/>
        <v xml:space="preserve">        </v>
      </c>
      <c r="AD348" s="82"/>
      <c r="AE348" s="82"/>
      <c r="AF348" s="82"/>
      <c r="AG348" s="82"/>
      <c r="AH348" s="82" t="s">
        <v>94</v>
      </c>
      <c r="AI348" s="82" t="s">
        <v>14487</v>
      </c>
      <c r="AJ348" s="96" t="s">
        <v>99</v>
      </c>
      <c r="AK348" s="201">
        <f>VLOOKUP(AJ348,Hoja5!$H$1:$I$46,2,FALSE)</f>
        <v>4</v>
      </c>
      <c r="AL348" s="92">
        <v>46094</v>
      </c>
      <c r="AM348" s="92">
        <v>46101</v>
      </c>
      <c r="AN348" s="101">
        <f t="shared" si="60"/>
        <v>7</v>
      </c>
      <c r="AO348" s="100">
        <v>46108</v>
      </c>
      <c r="AP348" s="101" t="s">
        <v>6014</v>
      </c>
      <c r="AQ348" s="101" t="s">
        <v>14432</v>
      </c>
      <c r="AR348" s="283"/>
      <c r="AS348" s="119" t="s">
        <v>14432</v>
      </c>
      <c r="AT348" s="105" t="s">
        <v>14496</v>
      </c>
      <c r="AU348" s="101" t="s">
        <v>14482</v>
      </c>
      <c r="AV348" s="82"/>
      <c r="AW348" s="102" t="str">
        <f ca="1">IF(OR(AND(TODAY()-AL348&lt;10,AV348="PQRS"),AND(TODAY()-AO348&lt;90,AV348="Persuasivo")),1,IF(AND(10&lt;=TODAY()-AL348,TODAY()-AL348&lt;15,AV348="PQRS"),2,IF(OR(AND(15&lt;=TODAY()-AL348,AV348="PQRS"),AND(90&lt;=TODAY()-AO348,AV348="Persuasivo")),3,"")))</f>
        <v/>
      </c>
      <c r="AX348" s="96"/>
      <c r="AY348" s="239" t="str">
        <f ca="1">IF(AU348=BA348,AY348,AY348&amp;" → "&amp;TEXT(AZ348,"dd/mm/aaaa")&amp;".- "&amp;AU348)</f>
        <v>0 → 00/01/1900.- Juan Carlos Sánchez Vargas → 15/04/2026.- Jenifer Zapata Castro</v>
      </c>
      <c r="AZ348" s="237">
        <f ca="1">IF(AU348=BA348,AZ348,NOW())</f>
        <v>46135.61063333333</v>
      </c>
      <c r="BA348" s="242" t="str">
        <f t="shared" ca="1" si="64"/>
        <v>Jenifer Zapata Castro</v>
      </c>
      <c r="BB348" s="245" t="str">
        <f ca="1">IF(AT348=BD348,BB348,BB348&amp;" → "&amp;TEXT(BC348,"dd/mm/aaaa")&amp;".- "&amp;AT348)</f>
        <v>0 → 20/02/2026.- Auto de archivo → 23/04/2026.- Archivado</v>
      </c>
      <c r="BC348" s="247">
        <f t="shared" ca="1" si="65"/>
        <v>46183.384917939817</v>
      </c>
      <c r="BD348" s="246" t="str">
        <f t="shared" ca="1" si="66"/>
        <v>Archivado</v>
      </c>
    </row>
    <row r="349" spans="1:56">
      <c r="A349" s="82" t="s">
        <v>15470</v>
      </c>
      <c r="B349" s="99">
        <v>23272</v>
      </c>
      <c r="C349" s="124" t="s">
        <v>273</v>
      </c>
      <c r="D349" s="82"/>
      <c r="E349" s="82"/>
      <c r="F349" s="82"/>
      <c r="G349" s="82"/>
      <c r="H349" s="82"/>
      <c r="I349" s="82"/>
      <c r="J349" s="82"/>
      <c r="K349" s="82"/>
      <c r="L349" s="82"/>
      <c r="M349" s="82"/>
      <c r="N349" s="76" t="str">
        <f t="shared" si="68"/>
        <v xml:space="preserve">         </v>
      </c>
      <c r="O349" s="82"/>
      <c r="P349" s="82"/>
      <c r="Q349" s="82"/>
      <c r="R349" s="82" t="s">
        <v>4515</v>
      </c>
      <c r="S349" s="126" t="s">
        <v>63</v>
      </c>
      <c r="T349" s="127">
        <v>26</v>
      </c>
      <c r="U349" s="127"/>
      <c r="V349" s="127"/>
      <c r="W349" s="127">
        <v>41</v>
      </c>
      <c r="X349" s="127" t="s">
        <v>104</v>
      </c>
      <c r="Y349" s="127" t="s">
        <v>66</v>
      </c>
      <c r="Z349" s="127">
        <v>101</v>
      </c>
      <c r="AA349" s="127"/>
      <c r="AB349" s="127">
        <v>175</v>
      </c>
      <c r="AC349" s="76" t="str">
        <f t="shared" si="63"/>
        <v>KR 26  41 B SUR 101  175</v>
      </c>
      <c r="AD349" s="82">
        <v>70060949</v>
      </c>
      <c r="AE349" s="82">
        <v>3012709173</v>
      </c>
      <c r="AF349" s="82"/>
      <c r="AG349" s="82"/>
      <c r="AH349" s="82" t="s">
        <v>94</v>
      </c>
      <c r="AI349" s="82" t="s">
        <v>14495</v>
      </c>
      <c r="AJ349" s="96" t="s">
        <v>322</v>
      </c>
      <c r="AK349" s="201">
        <f>VLOOKUP(AJ349,Hoja5!$H$1:$I$46,2,FALSE)</f>
        <v>6</v>
      </c>
      <c r="AL349" s="92">
        <v>46125</v>
      </c>
      <c r="AM349" s="92">
        <v>46128</v>
      </c>
      <c r="AN349" s="101">
        <f t="shared" si="60"/>
        <v>3</v>
      </c>
      <c r="AO349" s="92">
        <v>46142</v>
      </c>
      <c r="AP349" s="124" t="s">
        <v>15</v>
      </c>
      <c r="AQ349" s="101" t="s">
        <v>14463</v>
      </c>
      <c r="AR349" s="227"/>
      <c r="AS349" s="119"/>
      <c r="AT349" s="124" t="s">
        <v>15</v>
      </c>
      <c r="AU349" s="101" t="s">
        <v>14463</v>
      </c>
      <c r="AV349" s="82"/>
      <c r="AW349" s="102" t="str">
        <f ca="1">IF(OR(AND(TODAY()-AL349&lt;10,AV349="PQRS"),AND(TODAY()-AO349&lt;90,AV349="Persuasivo")),1,IF(AND(10&lt;=TODAY()-AL349,TODAY()-AL349&lt;15,AV349="PQRS"),2,IF(OR(AND(15&lt;=TODAY()-AL349,AV349="PQRS"),AND(90&lt;=TODAY()-AO349,AV349="Persuasivo")),3,"")))</f>
        <v/>
      </c>
      <c r="AX349" s="298" t="s">
        <v>15398</v>
      </c>
      <c r="AY349" s="239" t="str">
        <f ca="1">IF(AU349=BA349,AY349,AY349&amp;" → "&amp;TEXT(AZ349,"dd/mm/aaaa")&amp;".- "&amp;AU349)</f>
        <v>0 → 00/01/1900.- Juan Carlos Sánchez Vargas</v>
      </c>
      <c r="AZ349" s="237">
        <f ca="1">IF(AU349=BA349,AZ349,NOW())</f>
        <v>46133.475668402774</v>
      </c>
      <c r="BA349" s="242" t="str">
        <f t="shared" ca="1" si="64"/>
        <v>Juan Carlos Sánchez Vargas</v>
      </c>
      <c r="BB349" s="245" t="str">
        <f ca="1">IF(AT349=BD349,BB349,BB349&amp;" → "&amp;TEXT(BC349,"dd/mm/aaaa")&amp;".- "&amp;AT349)</f>
        <v>0 → 20/02/2026.- Visitas patrulleros → 21/04/2026.- Auto de archivo</v>
      </c>
      <c r="BC349" s="247">
        <f t="shared" ca="1" si="65"/>
        <v>46183.384917939817</v>
      </c>
      <c r="BD349" s="246" t="str">
        <f t="shared" ca="1" si="66"/>
        <v>Auto de archivo</v>
      </c>
    </row>
    <row r="350" spans="1:56">
      <c r="A350" s="82" t="s">
        <v>15471</v>
      </c>
      <c r="B350" s="99">
        <v>2602</v>
      </c>
      <c r="C350" s="105" t="s">
        <v>231</v>
      </c>
      <c r="D350" s="82"/>
      <c r="E350" s="82"/>
      <c r="F350" s="82"/>
      <c r="G350" s="82"/>
      <c r="H350" s="82"/>
      <c r="I350" s="82"/>
      <c r="J350" s="82"/>
      <c r="K350" s="82"/>
      <c r="L350" s="82"/>
      <c r="M350" s="82"/>
      <c r="N350" s="76" t="str">
        <f t="shared" si="68"/>
        <v xml:space="preserve">         </v>
      </c>
      <c r="O350" s="82"/>
      <c r="P350" s="82"/>
      <c r="Q350" s="82"/>
      <c r="R350" s="82" t="s">
        <v>82</v>
      </c>
      <c r="S350" s="82" t="s">
        <v>63</v>
      </c>
      <c r="T350" s="82">
        <v>27</v>
      </c>
      <c r="U350" s="82" t="s">
        <v>298</v>
      </c>
      <c r="V350" s="82"/>
      <c r="W350" s="82">
        <v>36</v>
      </c>
      <c r="X350" s="82"/>
      <c r="Y350" s="82" t="s">
        <v>66</v>
      </c>
      <c r="Z350" s="82">
        <v>151</v>
      </c>
      <c r="AA350" s="127"/>
      <c r="AB350" s="127">
        <v>1003</v>
      </c>
      <c r="AC350" s="76" t="str">
        <f t="shared" si="63"/>
        <v>KR 27AA  36  SUR 151  1003</v>
      </c>
      <c r="AD350" s="82"/>
      <c r="AE350" s="82"/>
      <c r="AF350" s="82"/>
      <c r="AG350" s="82"/>
      <c r="AH350" s="82" t="s">
        <v>3591</v>
      </c>
      <c r="AI350" s="82" t="s">
        <v>14429</v>
      </c>
      <c r="AJ350" s="96" t="s">
        <v>311</v>
      </c>
      <c r="AK350" s="201">
        <f>VLOOKUP(AJ350,Hoja5!$H$1:$I$46,2,FALSE)</f>
        <v>5</v>
      </c>
      <c r="AL350" s="92">
        <v>46066</v>
      </c>
      <c r="AM350" s="92"/>
      <c r="AN350" s="101">
        <f t="shared" ref="AN350:AN413" si="70">+AM350-AL350</f>
        <v>-46066</v>
      </c>
      <c r="AO350" s="100"/>
      <c r="AP350" s="101"/>
      <c r="AQ350" s="101"/>
      <c r="AR350" s="227"/>
      <c r="AS350" s="119"/>
      <c r="AT350" s="124" t="s">
        <v>195</v>
      </c>
      <c r="AU350" s="101" t="s">
        <v>14440</v>
      </c>
      <c r="AV350" s="82"/>
      <c r="AW350" s="102" t="str">
        <f ca="1">IF(OR(AND(TODAY()-AL350&lt;10,AV350="PQRS"),AND(TODAY()-AO350&lt;90,AV350="Persuasivo")),1,IF(AND(10&lt;=TODAY()-AL350,TODAY()-AL350&lt;15,AV350="PQRS"),2,IF(OR(AND(15&lt;=TODAY()-AL350,AV350="PQRS"),AND(90&lt;=TODAY()-AO350,AV350="Persuasivo")),3,"")))</f>
        <v/>
      </c>
      <c r="AX350" s="96" t="s">
        <v>15005</v>
      </c>
      <c r="AY350" s="239" t="str">
        <f ca="1">IF(AU350=BA350,AY350,AY350&amp;" → "&amp;TEXT(AZ350,"dd/mm/aaaa")&amp;".- "&amp;AU350)</f>
        <v>0 → 00/01/1900.- Juan Carlos Sánchez Vargas → 15/04/2026.- Julian Guzman Agudelo</v>
      </c>
      <c r="AZ350" s="237">
        <f ca="1">IF(AU350=BA350,AZ350,NOW())</f>
        <v>46148.983467824073</v>
      </c>
      <c r="BA350" s="242" t="str">
        <f t="shared" ca="1" si="64"/>
        <v>Julian Guzman Agudelo</v>
      </c>
      <c r="BB350" s="245" t="str">
        <f ca="1">IF(AT350=BD350,BB350,BB350&amp;" → "&amp;TEXT(BC350,"dd/mm/aaaa")&amp;".- "&amp;AT350)</f>
        <v>0 → 20/02/2026.- Citaciones → 06/05/2026.- Verificación</v>
      </c>
      <c r="BC350" s="247">
        <f t="shared" ca="1" si="65"/>
        <v>46183.384917939817</v>
      </c>
      <c r="BD350" s="246" t="str">
        <f t="shared" ca="1" si="66"/>
        <v>Verificación</v>
      </c>
    </row>
    <row r="351" spans="1:56">
      <c r="A351" s="82" t="s">
        <v>15472</v>
      </c>
      <c r="B351" s="99">
        <v>17976</v>
      </c>
      <c r="C351" s="124" t="s">
        <v>1976</v>
      </c>
      <c r="D351" s="82"/>
      <c r="E351" s="82"/>
      <c r="F351" s="82"/>
      <c r="G351" s="82"/>
      <c r="H351" s="82"/>
      <c r="I351" s="82"/>
      <c r="J351" s="82"/>
      <c r="K351" s="82"/>
      <c r="L351" s="82"/>
      <c r="M351" s="82"/>
      <c r="N351" s="76" t="str">
        <f t="shared" si="68"/>
        <v xml:space="preserve">         </v>
      </c>
      <c r="O351" s="82"/>
      <c r="P351" s="82"/>
      <c r="Q351" s="82"/>
      <c r="R351" s="82" t="s">
        <v>435</v>
      </c>
      <c r="S351" s="82" t="s">
        <v>289</v>
      </c>
      <c r="T351" s="82">
        <v>32</v>
      </c>
      <c r="U351" s="82"/>
      <c r="V351" s="82" t="s">
        <v>66</v>
      </c>
      <c r="W351" s="82">
        <v>36</v>
      </c>
      <c r="X351" s="82"/>
      <c r="Y351" s="82"/>
      <c r="Z351" s="82">
        <v>25</v>
      </c>
      <c r="AA351" s="127"/>
      <c r="AB351" s="127">
        <v>201</v>
      </c>
      <c r="AC351" s="76" t="str">
        <f t="shared" si="63"/>
        <v>DG 32 SUR 36   25  201</v>
      </c>
      <c r="AD351" s="82"/>
      <c r="AE351" s="82"/>
      <c r="AF351" s="82"/>
      <c r="AG351" s="82"/>
      <c r="AH351" s="82" t="s">
        <v>101</v>
      </c>
      <c r="AI351" s="82" t="s">
        <v>14460</v>
      </c>
      <c r="AJ351" s="96" t="s">
        <v>232</v>
      </c>
      <c r="AK351" s="201">
        <f>VLOOKUP(AJ351,Hoja5!$H$1:$I$46,2,FALSE)</f>
        <v>9</v>
      </c>
      <c r="AL351" s="92">
        <v>46098</v>
      </c>
      <c r="AM351" s="92">
        <v>46092</v>
      </c>
      <c r="AN351" s="101">
        <f t="shared" si="70"/>
        <v>-6</v>
      </c>
      <c r="AO351" s="92">
        <v>46092</v>
      </c>
      <c r="AP351" s="101" t="s">
        <v>202</v>
      </c>
      <c r="AQ351" s="101" t="s">
        <v>14456</v>
      </c>
      <c r="AR351" s="227"/>
      <c r="AS351" s="119"/>
      <c r="AT351" s="124" t="s">
        <v>195</v>
      </c>
      <c r="AU351" s="101" t="s">
        <v>14456</v>
      </c>
      <c r="AV351" s="82"/>
      <c r="AW351" s="102" t="str">
        <f ca="1">IF(OR(AND(TODAY()-AL351&lt;10,AV351="PQRS"),AND(TODAY()-AO351&lt;90,AV351="Persuasivo")),1,IF(AND(10&lt;=TODAY()-AL351,TODAY()-AL351&lt;15,AV351="PQRS"),2,IF(OR(AND(15&lt;=TODAY()-AL351,AV351="PQRS"),AND(90&lt;=TODAY()-AO351,AV351="Persuasivo")),3,"")))</f>
        <v/>
      </c>
      <c r="AX351" s="96"/>
      <c r="AY351" s="239" t="str">
        <f ca="1">IF(AU351=BA351,AY351,AY351&amp;" → "&amp;TEXT(AZ351,"dd/mm/aaaa")&amp;".- "&amp;AU351)</f>
        <v>0 → 00/01/1900.- Laura Bautista Barroso</v>
      </c>
      <c r="AZ351" s="237">
        <f ca="1">IF(AU351=BA351,AZ351,NOW())</f>
        <v>46127.699022800924</v>
      </c>
      <c r="BA351" s="242" t="str">
        <f t="shared" ca="1" si="64"/>
        <v>Laura Bautista Barroso</v>
      </c>
      <c r="BB351" s="245" t="str">
        <f ca="1">IF(AT351=BD351,BB351,BB351&amp;" → "&amp;TEXT(BC351,"dd/mm/aaaa")&amp;".- "&amp;AT351)</f>
        <v>0 → 20/02/2026.- Verificación</v>
      </c>
      <c r="BC351" s="247">
        <f t="shared" ca="1" si="65"/>
        <v>46183.384917939817</v>
      </c>
      <c r="BD351" s="246" t="str">
        <f t="shared" ca="1" si="66"/>
        <v>Verificación</v>
      </c>
    </row>
    <row r="352" spans="1:56">
      <c r="A352" s="82" t="s">
        <v>15473</v>
      </c>
      <c r="B352" s="99">
        <v>17972</v>
      </c>
      <c r="C352" s="124" t="s">
        <v>15474</v>
      </c>
      <c r="D352" s="82"/>
      <c r="E352" s="82"/>
      <c r="F352" s="82"/>
      <c r="G352" s="82"/>
      <c r="H352" s="82"/>
      <c r="I352" s="82"/>
      <c r="J352" s="82"/>
      <c r="K352" s="82"/>
      <c r="L352" s="82"/>
      <c r="M352" s="82"/>
      <c r="N352" s="76" t="str">
        <f t="shared" si="68"/>
        <v xml:space="preserve">         </v>
      </c>
      <c r="O352" s="82"/>
      <c r="P352" s="82"/>
      <c r="Q352" s="82"/>
      <c r="R352" s="82" t="s">
        <v>15475</v>
      </c>
      <c r="S352" s="82" t="s">
        <v>63</v>
      </c>
      <c r="T352" s="82">
        <v>27</v>
      </c>
      <c r="U352" s="82" t="s">
        <v>72</v>
      </c>
      <c r="V352" s="82"/>
      <c r="W352" s="82">
        <v>34</v>
      </c>
      <c r="X352" s="82" t="s">
        <v>136</v>
      </c>
      <c r="Y352" s="82" t="s">
        <v>66</v>
      </c>
      <c r="Z352" s="82">
        <v>11</v>
      </c>
      <c r="AA352" s="127"/>
      <c r="AB352" s="127"/>
      <c r="AC352" s="76" t="str">
        <f t="shared" si="63"/>
        <v xml:space="preserve">KR 27F  34 DD SUR 11  </v>
      </c>
      <c r="AD352" s="82"/>
      <c r="AE352" s="82"/>
      <c r="AF352" s="82"/>
      <c r="AG352" s="82"/>
      <c r="AH352" s="82" t="s">
        <v>101</v>
      </c>
      <c r="AI352" s="82" t="s">
        <v>14460</v>
      </c>
      <c r="AJ352" s="96" t="s">
        <v>635</v>
      </c>
      <c r="AK352" s="201">
        <f>VLOOKUP(AJ352,Hoja5!$H$1:$I$46,2,FALSE)</f>
        <v>3</v>
      </c>
      <c r="AL352" s="92">
        <v>46098</v>
      </c>
      <c r="AM352" s="92">
        <v>46094</v>
      </c>
      <c r="AN352" s="101">
        <f t="shared" si="70"/>
        <v>-4</v>
      </c>
      <c r="AO352" s="92">
        <v>46094</v>
      </c>
      <c r="AP352" s="101" t="s">
        <v>202</v>
      </c>
      <c r="AQ352" s="101" t="s">
        <v>14456</v>
      </c>
      <c r="AR352" s="227"/>
      <c r="AS352" s="119"/>
      <c r="AT352" s="124" t="s">
        <v>195</v>
      </c>
      <c r="AU352" s="101" t="s">
        <v>14456</v>
      </c>
      <c r="AV352" s="82"/>
      <c r="AW352" s="102" t="str">
        <f ca="1">IF(OR(AND(TODAY()-AL352&lt;10,AV352="PQRS"),AND(TODAY()-AO352&lt;90,AV352="Persuasivo")),1,IF(AND(10&lt;=TODAY()-AL352,TODAY()-AL352&lt;15,AV352="PQRS"),2,IF(OR(AND(15&lt;=TODAY()-AL352,AV352="PQRS"),AND(90&lt;=TODAY()-AO352,AV352="Persuasivo")),3,"")))</f>
        <v/>
      </c>
      <c r="AX352" s="96"/>
      <c r="AY352" s="239" t="str">
        <f ca="1">IF(AU352=BA352,AY352,AY352&amp;" → "&amp;TEXT(AZ352,"dd/mm/aaaa")&amp;".- "&amp;AU352)</f>
        <v>0 → 00/01/1900.- Laura Bautista Barroso</v>
      </c>
      <c r="AZ352" s="237">
        <f ca="1">IF(AU352=BA352,AZ352,NOW())</f>
        <v>46127.701177083334</v>
      </c>
      <c r="BA352" s="242" t="str">
        <f t="shared" ca="1" si="64"/>
        <v>Laura Bautista Barroso</v>
      </c>
      <c r="BB352" s="245" t="str">
        <f ca="1">IF(AT352=BD352,BB352,BB352&amp;" → "&amp;TEXT(BC352,"dd/mm/aaaa")&amp;".- "&amp;AT352)</f>
        <v>0 → 20/02/2026.- Verificación</v>
      </c>
      <c r="BC352" s="247">
        <f t="shared" ca="1" si="65"/>
        <v>46183.384917939817</v>
      </c>
      <c r="BD352" s="246" t="str">
        <f t="shared" ca="1" si="66"/>
        <v>Verificación</v>
      </c>
    </row>
    <row r="353" spans="1:56">
      <c r="A353" s="82" t="s">
        <v>15476</v>
      </c>
      <c r="B353" s="99">
        <v>19966</v>
      </c>
      <c r="C353" s="124" t="s">
        <v>273</v>
      </c>
      <c r="D353" s="82"/>
      <c r="E353" s="82"/>
      <c r="F353" s="82"/>
      <c r="G353" s="82"/>
      <c r="H353" s="82"/>
      <c r="I353" s="82"/>
      <c r="J353" s="82"/>
      <c r="K353" s="82"/>
      <c r="L353" s="82"/>
      <c r="M353" s="82"/>
      <c r="N353" s="76" t="str">
        <f t="shared" si="68"/>
        <v xml:space="preserve">         </v>
      </c>
      <c r="O353" s="82"/>
      <c r="P353" s="82"/>
      <c r="Q353" s="82"/>
      <c r="R353" s="82" t="s">
        <v>15477</v>
      </c>
      <c r="S353" s="126" t="s">
        <v>80</v>
      </c>
      <c r="T353" s="127">
        <v>40</v>
      </c>
      <c r="U353" s="127" t="s">
        <v>81</v>
      </c>
      <c r="V353" s="127" t="s">
        <v>66</v>
      </c>
      <c r="W353" s="127">
        <v>42</v>
      </c>
      <c r="X353" s="127" t="s">
        <v>83</v>
      </c>
      <c r="Y353" s="127"/>
      <c r="Z353" s="127">
        <v>7</v>
      </c>
      <c r="AA353" s="127"/>
      <c r="AB353" s="127"/>
      <c r="AC353" s="76" t="str">
        <f t="shared" si="63"/>
        <v xml:space="preserve">CL 40C SUR 42 A  7  </v>
      </c>
      <c r="AD353" s="82"/>
      <c r="AE353" s="82">
        <v>3137468687</v>
      </c>
      <c r="AF353" s="82"/>
      <c r="AG353" s="82"/>
      <c r="AH353" s="82" t="s">
        <v>94</v>
      </c>
      <c r="AI353" s="82" t="s">
        <v>14481</v>
      </c>
      <c r="AJ353" s="96" t="s">
        <v>67</v>
      </c>
      <c r="AK353" s="201">
        <f>VLOOKUP(AJ353,Hoja5!$H$1:$I$46,2,FALSE)</f>
        <v>7</v>
      </c>
      <c r="AL353" s="92">
        <v>46107</v>
      </c>
      <c r="AM353" s="92">
        <v>46106</v>
      </c>
      <c r="AN353" s="101">
        <f t="shared" si="70"/>
        <v>-1</v>
      </c>
      <c r="AO353" s="92">
        <v>46106</v>
      </c>
      <c r="AP353" s="101" t="s">
        <v>202</v>
      </c>
      <c r="AQ353" s="101" t="s">
        <v>14456</v>
      </c>
      <c r="AR353" s="227"/>
      <c r="AS353" s="119"/>
      <c r="AT353" s="124" t="s">
        <v>14445</v>
      </c>
      <c r="AU353" s="94" t="s">
        <v>14443</v>
      </c>
      <c r="AV353" s="82"/>
      <c r="AW353" s="102" t="str">
        <f ca="1">IF(OR(AND(TODAY()-AL353&lt;10,AV353="PQRS"),AND(TODAY()-AO353&lt;90,AV353="Persuasivo")),1,IF(AND(10&lt;=TODAY()-AL353,TODAY()-AL353&lt;15,AV353="PQRS"),2,IF(OR(AND(15&lt;=TODAY()-AL353,AV353="PQRS"),AND(90&lt;=TODAY()-AO353,AV353="Persuasivo")),3,"")))</f>
        <v/>
      </c>
      <c r="AX353" s="96"/>
      <c r="AY353" s="239" t="str">
        <f ca="1">IF(AU353=BA353,AY353,AY353&amp;" → "&amp;TEXT(AZ353,"dd/mm/aaaa")&amp;".- "&amp;AU353)</f>
        <v>0 → 00/01/1900.- Adriana Florez Buriticá</v>
      </c>
      <c r="AZ353" s="237">
        <f ca="1">IF(AU353=BA353,AZ353,NOW())</f>
        <v>46149.623473611115</v>
      </c>
      <c r="BA353" s="242" t="str">
        <f t="shared" ca="1" si="64"/>
        <v>Adriana Florez Buriticá</v>
      </c>
      <c r="BB353" s="245" t="str">
        <f ca="1">IF(AT353=BD353,BB353,BB353&amp;" → "&amp;TEXT(BC353,"dd/mm/aaaa")&amp;".- "&amp;AT353)</f>
        <v>0 → 20/02/2026.- Informe técnico</v>
      </c>
      <c r="BC353" s="247">
        <f t="shared" ca="1" si="65"/>
        <v>46183.384917939817</v>
      </c>
      <c r="BD353" s="246" t="str">
        <f t="shared" ca="1" si="66"/>
        <v>Informe técnico</v>
      </c>
    </row>
    <row r="354" spans="1:56">
      <c r="A354" s="82" t="s">
        <v>15478</v>
      </c>
      <c r="B354" s="99">
        <v>22814</v>
      </c>
      <c r="C354" s="176" t="s">
        <v>231</v>
      </c>
      <c r="D354" s="82"/>
      <c r="E354" s="82"/>
      <c r="F354" s="82"/>
      <c r="G354" s="82"/>
      <c r="H354" s="82"/>
      <c r="I354" s="82"/>
      <c r="J354" s="82"/>
      <c r="K354" s="82"/>
      <c r="L354" s="82"/>
      <c r="M354" s="82"/>
      <c r="N354" s="76" t="str">
        <f t="shared" si="68"/>
        <v xml:space="preserve">         </v>
      </c>
      <c r="O354" s="82"/>
      <c r="P354" s="82"/>
      <c r="Q354" s="82"/>
      <c r="R354" s="82" t="s">
        <v>1578</v>
      </c>
      <c r="S354" s="82" t="s">
        <v>80</v>
      </c>
      <c r="T354" s="82">
        <v>48</v>
      </c>
      <c r="U354" s="82" t="s">
        <v>72</v>
      </c>
      <c r="V354" s="82" t="s">
        <v>66</v>
      </c>
      <c r="W354" s="82">
        <v>40</v>
      </c>
      <c r="X354" s="82"/>
      <c r="Y354" s="82"/>
      <c r="Z354" s="82">
        <v>55</v>
      </c>
      <c r="AA354" s="82"/>
      <c r="AB354" s="82"/>
      <c r="AC354" s="76" t="str">
        <f t="shared" si="63"/>
        <v xml:space="preserve">CL 48F SUR 40   55  </v>
      </c>
      <c r="AD354" s="82"/>
      <c r="AE354" s="82"/>
      <c r="AF354" s="82"/>
      <c r="AG354" s="82"/>
      <c r="AH354" s="82" t="s">
        <v>94</v>
      </c>
      <c r="AI354" s="82" t="s">
        <v>14481</v>
      </c>
      <c r="AJ354" s="96" t="s">
        <v>225</v>
      </c>
      <c r="AK354" s="201">
        <f>VLOOKUP(AJ354,Hoja5!$H$1:$I$46,2,FALSE)</f>
        <v>7</v>
      </c>
      <c r="AL354" s="92">
        <v>46121</v>
      </c>
      <c r="AM354" s="92">
        <v>46121</v>
      </c>
      <c r="AN354" s="101">
        <f t="shared" si="70"/>
        <v>0</v>
      </c>
      <c r="AO354" s="92">
        <v>46121</v>
      </c>
      <c r="AP354" s="101" t="s">
        <v>202</v>
      </c>
      <c r="AQ354" s="101" t="s">
        <v>14450</v>
      </c>
      <c r="AR354" s="227"/>
      <c r="AS354" s="119"/>
      <c r="AT354" s="124" t="s">
        <v>14496</v>
      </c>
      <c r="AU354" s="276" t="s">
        <v>14482</v>
      </c>
      <c r="AV354" s="82"/>
      <c r="AW354" s="102" t="str">
        <f ca="1">IF(OR(AND(TODAY()-AL354&lt;10,AV354="PQRS"),AND(TODAY()-AO354&lt;90,AV354="Persuasivo")),1,IF(AND(10&lt;=TODAY()-AL354,TODAY()-AL354&lt;15,AV354="PQRS"),2,IF(OR(AND(15&lt;=TODAY()-AL354,AV354="PQRS"),AND(90&lt;=TODAY()-AO354,AV354="Persuasivo")),3,"")))</f>
        <v/>
      </c>
      <c r="AX354" s="96"/>
      <c r="AY354" s="239" t="str">
        <f ca="1">IF(AU354=BA354,AY354,AY354&amp;" → "&amp;TEXT(AZ354,"dd/mm/aaaa")&amp;".- "&amp;AU354)</f>
        <v>0 → 00/01/1900.- Juan Carlos Sánchez Vargas → 16/04/2026.- Jenifer Zapata Castro</v>
      </c>
      <c r="AZ354" s="237">
        <f ca="1">IF(AU354=BA354,AZ354,NOW())</f>
        <v>46135.61063333333</v>
      </c>
      <c r="BA354" s="242" t="str">
        <f t="shared" ca="1" si="64"/>
        <v>Jenifer Zapata Castro</v>
      </c>
      <c r="BB354" s="245" t="str">
        <f ca="1">IF(AT354=BD354,BB354,BB354&amp;" → "&amp;TEXT(BC354,"dd/mm/aaaa")&amp;".- "&amp;AT354)</f>
        <v>0 → 20/02/2026.- Visitas patrulleros → 16/04/2026.- Auto de archivo → 23/04/2026.- Archivado</v>
      </c>
      <c r="BC354" s="247">
        <f t="shared" ca="1" si="65"/>
        <v>46183.384917939817</v>
      </c>
      <c r="BD354" s="246" t="str">
        <f t="shared" ca="1" si="66"/>
        <v>Archivado</v>
      </c>
    </row>
    <row r="355" spans="1:56">
      <c r="A355" s="82" t="s">
        <v>15479</v>
      </c>
      <c r="B355" s="99">
        <v>22915</v>
      </c>
      <c r="C355" s="124" t="s">
        <v>15480</v>
      </c>
      <c r="D355" s="82" t="s">
        <v>146</v>
      </c>
      <c r="E355" s="82">
        <v>34</v>
      </c>
      <c r="F355" s="82" t="s">
        <v>81</v>
      </c>
      <c r="G355" s="82" t="s">
        <v>66</v>
      </c>
      <c r="H355" s="82">
        <v>31</v>
      </c>
      <c r="I355" s="82" t="s">
        <v>315</v>
      </c>
      <c r="J355" s="82"/>
      <c r="K355" s="82">
        <v>58</v>
      </c>
      <c r="L355" s="82"/>
      <c r="M355" s="82"/>
      <c r="N355" s="76" t="str">
        <f t="shared" si="68"/>
        <v xml:space="preserve">TR 34 C SUR 31 E  58  </v>
      </c>
      <c r="O355" s="82"/>
      <c r="P355" s="82"/>
      <c r="Q355" s="82"/>
      <c r="R355" s="82" t="s">
        <v>15481</v>
      </c>
      <c r="S355" s="82" t="s">
        <v>146</v>
      </c>
      <c r="T355" s="82">
        <v>34</v>
      </c>
      <c r="U355" s="82" t="s">
        <v>81</v>
      </c>
      <c r="V355" s="82" t="s">
        <v>66</v>
      </c>
      <c r="W355" s="82">
        <v>31</v>
      </c>
      <c r="X355" s="82" t="s">
        <v>315</v>
      </c>
      <c r="Y355" s="82"/>
      <c r="Z355" s="82">
        <v>58</v>
      </c>
      <c r="AA355" s="82"/>
      <c r="AB355" s="82"/>
      <c r="AC355" s="76" t="str">
        <f t="shared" ref="AC355" si="71">CONCATENATE(S355," ",T355," ",U355," ",V355," ",W355," ",X355, " ",Y355, " ",Z355," ",AA355," ",AB355)</f>
        <v xml:space="preserve">TR 34 C SUR 31 E  58  </v>
      </c>
      <c r="AD355" s="82"/>
      <c r="AE355" s="82"/>
      <c r="AF355" s="82"/>
      <c r="AG355" s="82"/>
      <c r="AH355" s="82" t="s">
        <v>3591</v>
      </c>
      <c r="AI355" s="82" t="s">
        <v>14438</v>
      </c>
      <c r="AJ355" s="96" t="s">
        <v>225</v>
      </c>
      <c r="AK355" s="201">
        <f>VLOOKUP(AJ355,Hoja5!$H$1:$I$46,2,FALSE)</f>
        <v>7</v>
      </c>
      <c r="AL355" s="92">
        <v>46122</v>
      </c>
      <c r="AM355" s="92">
        <v>46127</v>
      </c>
      <c r="AN355" s="101">
        <f t="shared" si="70"/>
        <v>5</v>
      </c>
      <c r="AO355" s="100">
        <v>46170</v>
      </c>
      <c r="AP355" s="101" t="s">
        <v>15</v>
      </c>
      <c r="AQ355" s="101" t="s">
        <v>14463</v>
      </c>
      <c r="AR355" s="227"/>
      <c r="AS355" s="119"/>
      <c r="AT355" s="124" t="s">
        <v>14496</v>
      </c>
      <c r="AU355" s="101" t="s">
        <v>14463</v>
      </c>
      <c r="AV355" s="82"/>
      <c r="AW355" s="102" t="str">
        <f ca="1">IF(OR(AND(TODAY()-AL355&lt;10,AV355="PQRS"),AND(TODAY()-AO355&lt;90,AV355="Persuasivo")),1,IF(AND(10&lt;=TODAY()-AL355,TODAY()-AL355&lt;15,AV355="PQRS"),2,IF(OR(AND(15&lt;=TODAY()-AL355,AV355="PQRS"),AND(90&lt;=TODAY()-AO355,AV355="Persuasivo")),3,"")))</f>
        <v/>
      </c>
      <c r="AX355" s="96"/>
      <c r="AY355" s="239" t="str">
        <f ca="1">IF(AU355=BA355,AY355,AY355&amp;" → "&amp;TEXT(AZ355,"dd/mm/aaaa")&amp;".- "&amp;AU355)</f>
        <v>0 → 00/01/1900.- Laura Bautista Barroso → 21/04/2026.- Juan Carlos Sánchez Vargas</v>
      </c>
      <c r="AZ355" s="237">
        <f ca="1">IF(AU355=BA355,AZ355,NOW())</f>
        <v>46170.430835879626</v>
      </c>
      <c r="BA355" s="242" t="str">
        <f t="shared" ca="1" si="64"/>
        <v>Juan Carlos Sánchez Vargas</v>
      </c>
      <c r="BB355" s="245" t="str">
        <f ca="1">IF(AT355=BD355,BB355,BB355&amp;" → "&amp;TEXT(BC355,"dd/mm/aaaa")&amp;".- "&amp;AT355)</f>
        <v>0 → 20/02/2026.- Visitas patrulleros → 21/04/2026.- Verificación → 28/05/2026.- Auto de archivo → 28/05/2026.- Archivado</v>
      </c>
      <c r="BC355" s="247">
        <f t="shared" ca="1" si="65"/>
        <v>46183.384917939817</v>
      </c>
      <c r="BD355" s="246" t="str">
        <f t="shared" ca="1" si="66"/>
        <v>Archivado</v>
      </c>
    </row>
    <row r="356" spans="1:56">
      <c r="A356" s="82" t="s">
        <v>15482</v>
      </c>
      <c r="B356" s="99">
        <v>22948</v>
      </c>
      <c r="C356" s="124" t="s">
        <v>273</v>
      </c>
      <c r="D356" s="82"/>
      <c r="E356" s="82"/>
      <c r="F356" s="82"/>
      <c r="G356" s="82"/>
      <c r="H356" s="82"/>
      <c r="I356" s="82"/>
      <c r="J356" s="82"/>
      <c r="K356" s="82"/>
      <c r="L356" s="82"/>
      <c r="M356" s="82"/>
      <c r="N356" s="76" t="str">
        <f t="shared" si="68"/>
        <v xml:space="preserve">         </v>
      </c>
      <c r="O356" s="82"/>
      <c r="P356" s="82"/>
      <c r="Q356" s="82"/>
      <c r="R356" s="82" t="s">
        <v>15483</v>
      </c>
      <c r="S356" s="82" t="s">
        <v>80</v>
      </c>
      <c r="T356" s="82">
        <v>24</v>
      </c>
      <c r="U356" s="82"/>
      <c r="V356" s="82" t="s">
        <v>66</v>
      </c>
      <c r="W356" s="82">
        <v>42</v>
      </c>
      <c r="X356" s="82" t="s">
        <v>104</v>
      </c>
      <c r="Y356" s="82"/>
      <c r="Z356" s="82">
        <v>36</v>
      </c>
      <c r="AA356" s="139"/>
      <c r="AB356" s="139"/>
      <c r="AC356" s="76" t="str">
        <f t="shared" si="63"/>
        <v xml:space="preserve">CL 24 SUR 42 B  36  </v>
      </c>
      <c r="AD356" s="82"/>
      <c r="AE356" s="82"/>
      <c r="AF356" s="82"/>
      <c r="AG356" s="82"/>
      <c r="AH356" s="82" t="s">
        <v>125</v>
      </c>
      <c r="AI356" s="82" t="s">
        <v>14468</v>
      </c>
      <c r="AJ356" s="96" t="s">
        <v>153</v>
      </c>
      <c r="AK356" s="201">
        <f>VLOOKUP(AJ356,Hoja5!$H$1:$I$46,2,FALSE)</f>
        <v>3</v>
      </c>
      <c r="AL356" s="92">
        <v>46116</v>
      </c>
      <c r="AM356" s="92">
        <v>46126</v>
      </c>
      <c r="AN356" s="101">
        <f t="shared" si="70"/>
        <v>10</v>
      </c>
      <c r="AO356" s="92">
        <v>46126</v>
      </c>
      <c r="AP356" s="101" t="s">
        <v>202</v>
      </c>
      <c r="AQ356" s="101" t="s">
        <v>14450</v>
      </c>
      <c r="AR356" s="227"/>
      <c r="AS356" s="119"/>
      <c r="AT356" s="124" t="s">
        <v>14496</v>
      </c>
      <c r="AU356" s="276" t="s">
        <v>14482</v>
      </c>
      <c r="AV356" s="82"/>
      <c r="AW356" s="102" t="str">
        <f ca="1">IF(OR(AND(TODAY()-AL356&lt;10,AV356="PQRS"),AND(TODAY()-AO356&lt;90,AV356="Persuasivo")),1,IF(AND(10&lt;=TODAY()-AL356,TODAY()-AL356&lt;15,AV356="PQRS"),2,IF(OR(AND(15&lt;=TODAY()-AL356,AV356="PQRS"),AND(90&lt;=TODAY()-AO356,AV356="Persuasivo")),3,"")))</f>
        <v/>
      </c>
      <c r="AX356" s="96"/>
      <c r="AY356" s="239" t="str">
        <f ca="1">IF(AU356=BA356,AY356,AY356&amp;" → "&amp;TEXT(AZ356,"dd/mm/aaaa")&amp;".- "&amp;AU356)</f>
        <v>0 → 00/01/1900.- Juan Carlos Sánchez Vargas → 16/04/2026.- Jenifer Zapata Castro</v>
      </c>
      <c r="AZ356" s="237">
        <f ca="1">IF(AU356=BA356,AZ356,NOW())</f>
        <v>46135.61063333333</v>
      </c>
      <c r="BA356" s="242" t="str">
        <f t="shared" ca="1" si="64"/>
        <v>Jenifer Zapata Castro</v>
      </c>
      <c r="BB356" s="245" t="str">
        <f ca="1">IF(AT356=BD356,BB356,BB356&amp;" → "&amp;TEXT(BC356,"dd/mm/aaaa")&amp;".- "&amp;AT356)</f>
        <v>0 → 20/02/2026.- Visitas patrulleros → 16/04/2026.- Auto de archivo → 23/04/2026.- Archivado</v>
      </c>
      <c r="BC356" s="247">
        <f t="shared" ca="1" si="65"/>
        <v>46183.384917939817</v>
      </c>
      <c r="BD356" s="246" t="str">
        <f t="shared" ca="1" si="66"/>
        <v>Archivado</v>
      </c>
    </row>
    <row r="357" spans="1:56" ht="15.75">
      <c r="A357" s="82" t="s">
        <v>15484</v>
      </c>
      <c r="B357" s="99">
        <v>22813</v>
      </c>
      <c r="C357" s="124" t="s">
        <v>3050</v>
      </c>
      <c r="D357" s="82"/>
      <c r="E357" s="82"/>
      <c r="F357" s="82"/>
      <c r="G357" s="82"/>
      <c r="H357" s="82"/>
      <c r="I357" s="82"/>
      <c r="J357" s="82"/>
      <c r="K357" s="82"/>
      <c r="L357" s="82"/>
      <c r="M357" s="82"/>
      <c r="N357" s="76" t="str">
        <f t="shared" si="68"/>
        <v xml:space="preserve">         </v>
      </c>
      <c r="O357" s="82"/>
      <c r="P357" s="82"/>
      <c r="Q357" s="82"/>
      <c r="R357" s="82" t="s">
        <v>15485</v>
      </c>
      <c r="S357" s="126" t="s">
        <v>63</v>
      </c>
      <c r="T357" s="127">
        <v>40</v>
      </c>
      <c r="U357" s="127" t="s">
        <v>104</v>
      </c>
      <c r="V357" s="127"/>
      <c r="W357" s="127">
        <v>53</v>
      </c>
      <c r="X357" s="127" t="s">
        <v>104</v>
      </c>
      <c r="Y357" s="127" t="s">
        <v>66</v>
      </c>
      <c r="Z357" s="177">
        <v>67</v>
      </c>
      <c r="AA357" s="218"/>
      <c r="AB357" s="140"/>
      <c r="AC357" s="76" t="str">
        <f t="shared" si="63"/>
        <v xml:space="preserve">KR 40B  53 B SUR 67  </v>
      </c>
      <c r="AD357" s="82"/>
      <c r="AE357" s="82">
        <v>5492591</v>
      </c>
      <c r="AF357" s="82"/>
      <c r="AG357" s="82"/>
      <c r="AH357" s="82" t="s">
        <v>3686</v>
      </c>
      <c r="AI357" s="82" t="s">
        <v>14451</v>
      </c>
      <c r="AJ357" s="96" t="s">
        <v>225</v>
      </c>
      <c r="AK357" s="201">
        <f>VLOOKUP(AJ357,Hoja5!$H$1:$I$46,2,FALSE)</f>
        <v>7</v>
      </c>
      <c r="AL357" s="92">
        <v>46121</v>
      </c>
      <c r="AM357" s="92">
        <v>46123</v>
      </c>
      <c r="AN357" s="101">
        <f t="shared" si="70"/>
        <v>2</v>
      </c>
      <c r="AO357" s="92">
        <v>46123</v>
      </c>
      <c r="AP357" s="276" t="s">
        <v>202</v>
      </c>
      <c r="AQ357" s="276" t="s">
        <v>14450</v>
      </c>
      <c r="AR357" s="227"/>
      <c r="AS357" s="119"/>
      <c r="AT357" s="124" t="s">
        <v>14499</v>
      </c>
      <c r="AU357" s="154"/>
      <c r="AV357" s="82"/>
      <c r="AW357" s="102" t="str">
        <f ca="1">IF(OR(AND(TODAY()-AL357&lt;10,AV357="PQRS"),AND(TODAY()-AO357&lt;90,AV357="Persuasivo")),1,IF(AND(10&lt;=TODAY()-AL357,TODAY()-AL357&lt;15,AV357="PQRS"),2,IF(OR(AND(15&lt;=TODAY()-AL357,AV357="PQRS"),AND(90&lt;=TODAY()-AO357,AV357="Persuasivo")),3,"")))</f>
        <v/>
      </c>
      <c r="AX357" s="298" t="s">
        <v>15486</v>
      </c>
      <c r="AY357" s="239" t="str">
        <f ca="1">IF(AU357=BA357,AY357,AY357&amp;" → "&amp;TEXT(AZ357,"dd/mm/aaaa")&amp;".- "&amp;AU357)</f>
        <v xml:space="preserve">0 → 00/01/1900.- Juan Carlos Sánchez Vargas → 20/04/2026.- </v>
      </c>
      <c r="AZ357" s="237">
        <f ca="1">IF(AU357=BA357,AZ357,NOW())</f>
        <v>46154.724528472223</v>
      </c>
      <c r="BA357" s="242">
        <f t="shared" ca="1" si="64"/>
        <v>0</v>
      </c>
      <c r="BB357" s="245" t="str">
        <f ca="1">IF(AT357=BD357,BB357,BB357&amp;" → "&amp;TEXT(BC357,"dd/mm/aaaa")&amp;".- "&amp;AT357)</f>
        <v>0 → 20/02/2026.- Visitas patrulleros → 16/04/2026.- Auto de archivo → 12/05/2026.- Remisión</v>
      </c>
      <c r="BC357" s="247">
        <f t="shared" ca="1" si="65"/>
        <v>46183.384917939817</v>
      </c>
      <c r="BD357" s="246" t="str">
        <f t="shared" ca="1" si="66"/>
        <v>Remisión</v>
      </c>
    </row>
    <row r="358" spans="1:56">
      <c r="A358" s="82" t="s">
        <v>15487</v>
      </c>
      <c r="B358" s="99">
        <v>22812</v>
      </c>
      <c r="C358" s="124" t="s">
        <v>3050</v>
      </c>
      <c r="D358" s="82"/>
      <c r="E358" s="82"/>
      <c r="F358" s="82"/>
      <c r="G358" s="82"/>
      <c r="H358" s="82"/>
      <c r="I358" s="82"/>
      <c r="J358" s="82"/>
      <c r="K358" s="82"/>
      <c r="L358" s="82"/>
      <c r="M358" s="82"/>
      <c r="N358" s="76" t="str">
        <f t="shared" si="68"/>
        <v xml:space="preserve">         </v>
      </c>
      <c r="O358" s="82"/>
      <c r="P358" s="82"/>
      <c r="Q358" s="82"/>
      <c r="R358" s="82" t="s">
        <v>15488</v>
      </c>
      <c r="S358" s="126" t="s">
        <v>63</v>
      </c>
      <c r="T358" s="127">
        <v>40</v>
      </c>
      <c r="U358" s="127" t="s">
        <v>104</v>
      </c>
      <c r="V358" s="127"/>
      <c r="W358" s="127">
        <v>53</v>
      </c>
      <c r="X358" s="127" t="s">
        <v>104</v>
      </c>
      <c r="Y358" s="127" t="s">
        <v>66</v>
      </c>
      <c r="Z358" s="151">
        <v>59</v>
      </c>
      <c r="AA358" s="140"/>
      <c r="AB358" s="140">
        <v>105</v>
      </c>
      <c r="AC358" s="76" t="str">
        <f t="shared" si="63"/>
        <v>KR 40B  53 B SUR 59  105</v>
      </c>
      <c r="AD358" s="82">
        <v>71003053</v>
      </c>
      <c r="AE358" s="82">
        <v>3132030100</v>
      </c>
      <c r="AF358" s="82"/>
      <c r="AG358" s="82"/>
      <c r="AH358" s="82" t="s">
        <v>3686</v>
      </c>
      <c r="AI358" s="82" t="s">
        <v>14451</v>
      </c>
      <c r="AJ358" s="96" t="s">
        <v>225</v>
      </c>
      <c r="AK358" s="201">
        <f>VLOOKUP(AJ358,Hoja5!$H$1:$I$46,2,FALSE)</f>
        <v>7</v>
      </c>
      <c r="AL358" s="92">
        <v>46121</v>
      </c>
      <c r="AM358" s="92">
        <v>46123</v>
      </c>
      <c r="AN358" s="101">
        <f t="shared" si="70"/>
        <v>2</v>
      </c>
      <c r="AO358" s="92">
        <v>46123</v>
      </c>
      <c r="AP358" s="96" t="s">
        <v>202</v>
      </c>
      <c r="AQ358" s="119" t="s">
        <v>14450</v>
      </c>
      <c r="AR358" s="279"/>
      <c r="AS358" s="119"/>
      <c r="AT358" s="124" t="s">
        <v>14499</v>
      </c>
      <c r="AU358" s="101"/>
      <c r="AV358" s="82"/>
      <c r="AW358" s="102" t="str">
        <f ca="1">IF(OR(AND(TODAY()-AL358&lt;10,AV358="PQRS"),AND(TODAY()-AO358&lt;90,AV358="Persuasivo")),1,IF(AND(10&lt;=TODAY()-AL358,TODAY()-AL358&lt;15,AV358="PQRS"),2,IF(OR(AND(15&lt;=TODAY()-AL358,AV358="PQRS"),AND(90&lt;=TODAY()-AO358,AV358="Persuasivo")),3,"")))</f>
        <v/>
      </c>
      <c r="AX358" s="96"/>
      <c r="AY358" s="239" t="str">
        <f ca="1">IF(AU358=BA358,AY358,AY358&amp;" → "&amp;TEXT(AZ358,"dd/mm/aaaa")&amp;".- "&amp;AU358)</f>
        <v xml:space="preserve">0 → 00/01/1900.- Olver Puerta Garcia → 20/04/2026.- </v>
      </c>
      <c r="AZ358" s="237">
        <f ca="1">IF(AU358=BA358,AZ358,NOW())</f>
        <v>46154.724259374998</v>
      </c>
      <c r="BA358" s="242">
        <f t="shared" ca="1" si="64"/>
        <v>0</v>
      </c>
      <c r="BB358" s="245" t="str">
        <f ca="1">IF(AT358=BD358,BB358,BB358&amp;" → "&amp;TEXT(BC358,"dd/mm/aaaa")&amp;".- "&amp;AT358)</f>
        <v>0 → 20/02/2026.- Visitas patrulleros → 12/05/2026.- Remisión</v>
      </c>
      <c r="BC358" s="247">
        <f t="shared" ca="1" si="65"/>
        <v>46183.384917939817</v>
      </c>
      <c r="BD358" s="246" t="str">
        <f t="shared" ca="1" si="66"/>
        <v>Remisión</v>
      </c>
    </row>
    <row r="359" spans="1:56">
      <c r="A359" s="82" t="s">
        <v>15489</v>
      </c>
      <c r="B359" s="99">
        <v>22811</v>
      </c>
      <c r="C359" s="124" t="s">
        <v>3050</v>
      </c>
      <c r="D359" s="82"/>
      <c r="E359" s="82"/>
      <c r="F359" s="82"/>
      <c r="G359" s="82"/>
      <c r="H359" s="82"/>
      <c r="I359" s="82"/>
      <c r="J359" s="82"/>
      <c r="K359" s="82"/>
      <c r="L359" s="82"/>
      <c r="M359" s="82"/>
      <c r="N359" s="76" t="str">
        <f t="shared" si="68"/>
        <v xml:space="preserve">         </v>
      </c>
      <c r="O359" s="82"/>
      <c r="P359" s="82"/>
      <c r="Q359" s="82"/>
      <c r="R359" s="82" t="s">
        <v>15490</v>
      </c>
      <c r="S359" s="126" t="s">
        <v>80</v>
      </c>
      <c r="T359" s="169">
        <v>41</v>
      </c>
      <c r="U359" s="127" t="s">
        <v>104</v>
      </c>
      <c r="V359" s="127" t="s">
        <v>66</v>
      </c>
      <c r="W359" s="127">
        <v>25</v>
      </c>
      <c r="X359" s="127"/>
      <c r="Y359" s="127"/>
      <c r="Z359" s="127">
        <v>52</v>
      </c>
      <c r="AA359" s="169"/>
      <c r="AB359" s="169">
        <v>110</v>
      </c>
      <c r="AC359" s="76" t="str">
        <f t="shared" si="63"/>
        <v>CL 41B SUR 25   52  110</v>
      </c>
      <c r="AD359" s="82"/>
      <c r="AE359" s="82">
        <v>3195593179</v>
      </c>
      <c r="AF359" s="82"/>
      <c r="AG359" s="82"/>
      <c r="AH359" s="82" t="s">
        <v>3686</v>
      </c>
      <c r="AI359" s="82" t="s">
        <v>14451</v>
      </c>
      <c r="AJ359" s="96" t="s">
        <v>225</v>
      </c>
      <c r="AK359" s="201">
        <f>VLOOKUP(AJ359,Hoja5!$H$1:$I$46,2,FALSE)</f>
        <v>7</v>
      </c>
      <c r="AL359" s="92">
        <v>46121</v>
      </c>
      <c r="AM359" s="92">
        <v>46144</v>
      </c>
      <c r="AN359" s="101">
        <f t="shared" si="70"/>
        <v>23</v>
      </c>
      <c r="AO359" s="92">
        <v>46144</v>
      </c>
      <c r="AP359" s="96" t="s">
        <v>202</v>
      </c>
      <c r="AQ359" s="119" t="s">
        <v>14456</v>
      </c>
      <c r="AR359" s="279"/>
      <c r="AS359" s="119"/>
      <c r="AT359" s="124" t="s">
        <v>195</v>
      </c>
      <c r="AU359" s="101" t="s">
        <v>14456</v>
      </c>
      <c r="AV359" s="82"/>
      <c r="AW359" s="102" t="str">
        <f ca="1">IF(OR(AND(TODAY()-AL359&lt;10,AV359="PQRS"),AND(TODAY()-AO359&lt;90,AV359="Persuasivo")),1,IF(AND(10&lt;=TODAY()-AL359,TODAY()-AL359&lt;15,AV359="PQRS"),2,IF(OR(AND(15&lt;=TODAY()-AL359,AV359="PQRS"),AND(90&lt;=TODAY()-AO359,AV359="Persuasivo")),3,"")))</f>
        <v/>
      </c>
      <c r="AX359" s="96"/>
      <c r="AY359" s="239" t="str">
        <f ca="1">IF(AU359=BA359,AY359,AY359&amp;" → "&amp;TEXT(AZ359,"dd/mm/aaaa")&amp;".- "&amp;AU359)</f>
        <v>0 → 00/01/1900.- Olver Puerta Garcia → 07/05/2026.- Laura Bautista Barroso</v>
      </c>
      <c r="AZ359" s="237">
        <f ca="1">IF(AU359=BA359,AZ359,NOW())</f>
        <v>46154.72970787037</v>
      </c>
      <c r="BA359" s="242" t="str">
        <f t="shared" ca="1" si="64"/>
        <v>Laura Bautista Barroso</v>
      </c>
      <c r="BB359" s="245" t="str">
        <f ca="1">IF(AT359=BD359,BB359,BB359&amp;" → "&amp;TEXT(BC359,"dd/mm/aaaa")&amp;".- "&amp;AT359)</f>
        <v>0 → 20/02/2026.- Visitas patrulleros → 12/05/2026.- Verificación</v>
      </c>
      <c r="BC359" s="247">
        <f t="shared" ca="1" si="65"/>
        <v>46183.384917939817</v>
      </c>
      <c r="BD359" s="246" t="str">
        <f t="shared" ca="1" si="66"/>
        <v>Verificación</v>
      </c>
    </row>
    <row r="360" spans="1:56">
      <c r="A360" s="82" t="s">
        <v>15491</v>
      </c>
      <c r="B360" s="99">
        <v>23166</v>
      </c>
      <c r="C360" s="124" t="s">
        <v>15492</v>
      </c>
      <c r="D360" s="82"/>
      <c r="E360" s="82"/>
      <c r="F360" s="82"/>
      <c r="G360" s="82"/>
      <c r="H360" s="82"/>
      <c r="I360" s="82"/>
      <c r="J360" s="82"/>
      <c r="K360" s="82"/>
      <c r="L360" s="82"/>
      <c r="M360" s="82"/>
      <c r="N360" s="76" t="str">
        <f t="shared" si="68"/>
        <v xml:space="preserve">         </v>
      </c>
      <c r="O360" s="82">
        <v>43809607</v>
      </c>
      <c r="P360" s="82">
        <v>3011664381</v>
      </c>
      <c r="Q360" s="82"/>
      <c r="R360" s="82" t="s">
        <v>15493</v>
      </c>
      <c r="S360" s="126"/>
      <c r="T360" s="127"/>
      <c r="U360" s="127"/>
      <c r="V360" s="127"/>
      <c r="W360" s="127"/>
      <c r="X360" s="127"/>
      <c r="Y360" s="127"/>
      <c r="Z360" s="127"/>
      <c r="AA360" s="127"/>
      <c r="AB360" s="127"/>
      <c r="AC360" s="76" t="str">
        <f t="shared" si="63"/>
        <v xml:space="preserve">        </v>
      </c>
      <c r="AD360" s="76"/>
      <c r="AE360" s="82"/>
      <c r="AF360" s="82"/>
      <c r="AG360" s="82"/>
      <c r="AH360" s="82" t="s">
        <v>87</v>
      </c>
      <c r="AI360" s="82" t="s">
        <v>14475</v>
      </c>
      <c r="AJ360" s="96" t="s">
        <v>91</v>
      </c>
      <c r="AK360" s="201">
        <f>VLOOKUP(AJ360,Hoja5!$H$1:$I$46,2,FALSE)</f>
        <v>12</v>
      </c>
      <c r="AL360" s="92">
        <v>46125</v>
      </c>
      <c r="AM360" s="92"/>
      <c r="AN360" s="101">
        <f t="shared" si="70"/>
        <v>-46125</v>
      </c>
      <c r="AO360" s="92"/>
      <c r="AP360" s="131"/>
      <c r="AQ360" s="131"/>
      <c r="AR360" s="227"/>
      <c r="AS360" s="119"/>
      <c r="AT360" s="124" t="s">
        <v>14496</v>
      </c>
      <c r="AU360" s="276" t="s">
        <v>14482</v>
      </c>
      <c r="AV360" s="82"/>
      <c r="AW360" s="102" t="str">
        <f ca="1">IF(OR(AND(TODAY()-AL360&lt;10,AV360="PQRS"),AND(TODAY()-AO360&lt;90,AV360="Persuasivo")),1,IF(AND(10&lt;=TODAY()-AL360,TODAY()-AL360&lt;15,AV360="PQRS"),2,IF(OR(AND(15&lt;=TODAY()-AL360,AV360="PQRS"),AND(90&lt;=TODAY()-AO360,AV360="Persuasivo")),3,"")))</f>
        <v/>
      </c>
      <c r="AX360" s="96"/>
      <c r="AY360" s="239" t="str">
        <f ca="1">IF(AU360=BA360,AY360,AY360&amp;" → "&amp;TEXT(AZ360,"dd/mm/aaaa")&amp;".- "&amp;AU360)</f>
        <v>0 → 00/01/1900.- Jenifer Zapata Castro</v>
      </c>
      <c r="AZ360" s="237">
        <f ca="1">IF(AU360=BA360,AZ360,NOW())</f>
        <v>46135.61063333333</v>
      </c>
      <c r="BA360" s="242" t="str">
        <f t="shared" ca="1" si="64"/>
        <v>Jenifer Zapata Castro</v>
      </c>
      <c r="BB360" s="245" t="str">
        <f ca="1">IF(AT360=BD360,BB360,BB360&amp;" → "&amp;TEXT(BC360,"dd/mm/aaaa")&amp;".- "&amp;AT360)</f>
        <v>0 → 20/02/2026.- Visitas patrulleros → 23/04/2026.- Archivado</v>
      </c>
      <c r="BC360" s="247">
        <f t="shared" ca="1" si="65"/>
        <v>46183.384917939817</v>
      </c>
      <c r="BD360" s="246" t="str">
        <f t="shared" ca="1" si="66"/>
        <v>Archivado</v>
      </c>
    </row>
    <row r="361" spans="1:56" ht="18" customHeight="1">
      <c r="A361" s="82" t="s">
        <v>15494</v>
      </c>
      <c r="B361" s="99">
        <v>23730</v>
      </c>
      <c r="C361" s="124" t="s">
        <v>15495</v>
      </c>
      <c r="D361" s="82"/>
      <c r="E361" s="82" t="s">
        <v>15496</v>
      </c>
      <c r="F361" s="82"/>
      <c r="G361" s="82"/>
      <c r="H361" s="82"/>
      <c r="I361" s="82"/>
      <c r="J361" s="82"/>
      <c r="K361" s="82"/>
      <c r="L361" s="82"/>
      <c r="M361" s="82"/>
      <c r="N361" s="76" t="s">
        <v>104</v>
      </c>
      <c r="O361" s="82">
        <v>436252275</v>
      </c>
      <c r="P361" s="82">
        <v>3176819616</v>
      </c>
      <c r="Q361" s="82"/>
      <c r="R361" s="82" t="s">
        <v>82</v>
      </c>
      <c r="S361" s="126"/>
      <c r="T361" s="127"/>
      <c r="U361" s="127"/>
      <c r="V361" s="127"/>
      <c r="W361" s="127"/>
      <c r="X361" s="127"/>
      <c r="Y361" s="127"/>
      <c r="Z361" s="127"/>
      <c r="AA361" s="169"/>
      <c r="AB361" s="127"/>
      <c r="AC361" s="76" t="str">
        <f t="shared" si="63"/>
        <v xml:space="preserve">        </v>
      </c>
      <c r="AD361" s="82"/>
      <c r="AE361" s="82"/>
      <c r="AF361" s="82"/>
      <c r="AG361" s="82"/>
      <c r="AH361" s="82" t="s">
        <v>125</v>
      </c>
      <c r="AI361" s="82" t="s">
        <v>14464</v>
      </c>
      <c r="AJ361" s="96" t="s">
        <v>191</v>
      </c>
      <c r="AK361" s="201">
        <f>VLOOKUP(AJ361,Hoja5!$H$1:$I$46,2,FALSE)</f>
        <v>11</v>
      </c>
      <c r="AL361" s="92">
        <v>46126</v>
      </c>
      <c r="AM361" s="92">
        <v>46116</v>
      </c>
      <c r="AN361" s="101">
        <f t="shared" si="70"/>
        <v>-10</v>
      </c>
      <c r="AO361" s="297">
        <v>46155</v>
      </c>
      <c r="AP361" s="82" t="s">
        <v>195</v>
      </c>
      <c r="AQ361" s="101" t="s">
        <v>14456</v>
      </c>
      <c r="AR361" s="227"/>
      <c r="AS361" s="119"/>
      <c r="AT361" s="124" t="s">
        <v>15</v>
      </c>
      <c r="AU361" s="101" t="s">
        <v>14463</v>
      </c>
      <c r="AV361" s="82"/>
      <c r="AW361" s="102" t="str">
        <f ca="1">IF(OR(AND(TODAY()-AL361&lt;10,AV361="PQRS"),AND(TODAY()-AO361&lt;90,AV361="Persuasivo")),1,IF(AND(10&lt;=TODAY()-AL361,TODAY()-AL361&lt;15,AV361="PQRS"),2,IF(OR(AND(15&lt;=TODAY()-AL361,AV361="PQRS"),AND(90&lt;=TODAY()-AO361,AV361="Persuasivo")),3,"")))</f>
        <v/>
      </c>
      <c r="AX361" s="96"/>
      <c r="AY361" s="239" t="str">
        <f ca="1">IF(AU361=BA361,AY361,AY361&amp;" → "&amp;TEXT(AZ361,"dd/mm/aaaa")&amp;".- "&amp;AU361)</f>
        <v>0 → 00/01/1900.- Laura Bautista Barroso → 21/04/2026.-  → 12/05/2026.- Laura Bautista Barroso → 12/05/2026.- Juan Carlos Sánchez Vargas</v>
      </c>
      <c r="AZ361" s="237">
        <f ca="1">IF(AU361=BA361,AZ361,NOW())</f>
        <v>46163.402292245373</v>
      </c>
      <c r="BA361" s="242" t="str">
        <f t="shared" ca="1" si="64"/>
        <v>Juan Carlos Sánchez Vargas</v>
      </c>
      <c r="BB361" s="245" t="str">
        <f ca="1">IF(AT361=BD361,BB361,BB361&amp;" → "&amp;TEXT(BC361,"dd/mm/aaaa")&amp;".- "&amp;AT361)</f>
        <v>0 → 20/02/2026.- Visitas patrulleros → 12/05/2026.-  → 12/05/2026.- Verificación → 21/05/2026.- Auto de archivo</v>
      </c>
      <c r="BC361" s="247">
        <f t="shared" ca="1" si="65"/>
        <v>46183.384917939817</v>
      </c>
      <c r="BD361" s="246" t="str">
        <f t="shared" ca="1" si="66"/>
        <v>Auto de archivo</v>
      </c>
    </row>
    <row r="362" spans="1:56" ht="15" customHeight="1">
      <c r="A362" s="82" t="s">
        <v>15497</v>
      </c>
      <c r="B362" s="99">
        <v>23731</v>
      </c>
      <c r="C362" s="124" t="s">
        <v>1927</v>
      </c>
      <c r="D362" s="82" t="s">
        <v>63</v>
      </c>
      <c r="E362" s="82">
        <v>48</v>
      </c>
      <c r="F362" s="82" t="s">
        <v>72</v>
      </c>
      <c r="G362" s="82" t="s">
        <v>66</v>
      </c>
      <c r="H362" s="82">
        <v>42</v>
      </c>
      <c r="I362" s="82" t="s">
        <v>81</v>
      </c>
      <c r="J362" s="82"/>
      <c r="K362" s="82">
        <v>97</v>
      </c>
      <c r="L362" s="82"/>
      <c r="M362" s="82"/>
      <c r="N362" s="76" t="str">
        <f>CONCATENATE(D362," ",E362," ",F362," ",G362," ",H362," ",I362, " ",J362, " ",K362," ",L362," ",M362)</f>
        <v xml:space="preserve">KR 48 F SUR 42 C  97  </v>
      </c>
      <c r="O362" s="82"/>
      <c r="P362" s="82"/>
      <c r="Q362" s="82"/>
      <c r="R362" s="82" t="s">
        <v>82</v>
      </c>
      <c r="S362" s="126"/>
      <c r="T362" s="127"/>
      <c r="U362" s="127"/>
      <c r="V362" s="127"/>
      <c r="W362" s="127"/>
      <c r="X362" s="127"/>
      <c r="Y362" s="127"/>
      <c r="Z362" s="127"/>
      <c r="AA362" s="127"/>
      <c r="AB362" s="127"/>
      <c r="AC362" s="76" t="str">
        <f t="shared" si="63"/>
        <v xml:space="preserve">        </v>
      </c>
      <c r="AD362" s="82"/>
      <c r="AE362" s="82"/>
      <c r="AF362" s="82"/>
      <c r="AG362" s="82"/>
      <c r="AH362" s="82" t="s">
        <v>94</v>
      </c>
      <c r="AI362" s="82" t="s">
        <v>14444</v>
      </c>
      <c r="AJ362" s="96" t="s">
        <v>3626</v>
      </c>
      <c r="AK362" s="201">
        <f>VLOOKUP(AJ362,Hoja5!$H$1:$I$46,2,FALSE)</f>
        <v>7</v>
      </c>
      <c r="AL362" s="92">
        <v>46126</v>
      </c>
      <c r="AM362" s="92">
        <v>46134</v>
      </c>
      <c r="AN362" s="101">
        <f t="shared" si="70"/>
        <v>8</v>
      </c>
      <c r="AO362" s="135">
        <v>46134</v>
      </c>
      <c r="AP362" s="82" t="s">
        <v>202</v>
      </c>
      <c r="AQ362" s="101" t="s">
        <v>14453</v>
      </c>
      <c r="AR362" s="227"/>
      <c r="AS362" s="119"/>
      <c r="AT362" s="124" t="s">
        <v>15</v>
      </c>
      <c r="AU362" s="101" t="s">
        <v>14463</v>
      </c>
      <c r="AV362" s="82"/>
      <c r="AW362" s="102" t="str">
        <f ca="1">IF(OR(AND(TODAY()-AL362&lt;10,AV362="PQRS"),AND(TODAY()-AO362&lt;90,AV362="Persuasivo")),1,IF(AND(10&lt;=TODAY()-AL362,TODAY()-AL362&lt;15,AV362="PQRS"),2,IF(OR(AND(15&lt;=TODAY()-AL362,AV362="PQRS"),AND(90&lt;=TODAY()-AO362,AV362="Persuasivo")),3,"")))</f>
        <v/>
      </c>
      <c r="AX362" s="96"/>
      <c r="AY362" s="239" t="str">
        <f ca="1">IF(AU362=BA362,AY362,AY362&amp;" → "&amp;TEXT(AZ362,"dd/mm/aaaa")&amp;".- "&amp;AU362)</f>
        <v>0 → 00/01/1900.- Laura Bautista Barroso → 21/04/2026.- Juan Carlos Sánchez Vargas</v>
      </c>
      <c r="AZ362" s="237">
        <f ca="1">IF(AU362=BA362,AZ362,NOW())</f>
        <v>46155.804502199077</v>
      </c>
      <c r="BA362" s="242" t="str">
        <f t="shared" ca="1" si="64"/>
        <v>Juan Carlos Sánchez Vargas</v>
      </c>
      <c r="BB362" s="245" t="str">
        <f ca="1">IF(AT362=BD362,BB362,BB362&amp;" → "&amp;TEXT(BC362,"dd/mm/aaaa")&amp;".- "&amp;AT362)</f>
        <v>0 → 20/02/2026.- Visitas patrulleros → 13/05/2026.- Auto de archivo</v>
      </c>
      <c r="BC362" s="247">
        <f t="shared" ca="1" si="65"/>
        <v>46183.384917939817</v>
      </c>
      <c r="BD362" s="246" t="str">
        <f t="shared" ca="1" si="66"/>
        <v>Auto de archivo</v>
      </c>
    </row>
    <row r="363" spans="1:56">
      <c r="A363" s="82" t="s">
        <v>15498</v>
      </c>
      <c r="B363" s="99">
        <v>23609</v>
      </c>
      <c r="C363" s="124" t="s">
        <v>15499</v>
      </c>
      <c r="D363" s="82" t="s">
        <v>63</v>
      </c>
      <c r="E363" s="82">
        <v>41</v>
      </c>
      <c r="F363" s="82"/>
      <c r="G363" s="82"/>
      <c r="H363" s="82">
        <v>40</v>
      </c>
      <c r="I363" s="82" t="s">
        <v>394</v>
      </c>
      <c r="J363" s="82" t="s">
        <v>66</v>
      </c>
      <c r="K363" s="82">
        <v>12</v>
      </c>
      <c r="L363" s="82"/>
      <c r="M363" s="82">
        <v>401</v>
      </c>
      <c r="N363" s="76" t="s">
        <v>559</v>
      </c>
      <c r="O363" s="82">
        <v>43728306</v>
      </c>
      <c r="P363" s="82">
        <v>3004431352</v>
      </c>
      <c r="Q363" s="82"/>
      <c r="R363" s="82" t="s">
        <v>82</v>
      </c>
      <c r="S363" s="126" t="s">
        <v>63</v>
      </c>
      <c r="T363" s="127">
        <v>41</v>
      </c>
      <c r="U363" s="127"/>
      <c r="V363" s="127"/>
      <c r="W363" s="127">
        <v>40</v>
      </c>
      <c r="X363" s="127" t="s">
        <v>394</v>
      </c>
      <c r="Y363" s="127" t="s">
        <v>66</v>
      </c>
      <c r="Z363" s="127">
        <v>20</v>
      </c>
      <c r="AA363" s="127"/>
      <c r="AB363" s="127"/>
      <c r="AC363" s="76" t="str">
        <f t="shared" si="63"/>
        <v xml:space="preserve">KR 41  40 H SUR 20  </v>
      </c>
      <c r="AD363" s="82"/>
      <c r="AE363" s="82"/>
      <c r="AF363" s="82"/>
      <c r="AG363" s="82"/>
      <c r="AH363" s="82" t="s">
        <v>101</v>
      </c>
      <c r="AI363" s="82" t="s">
        <v>14491</v>
      </c>
      <c r="AJ363" s="96" t="s">
        <v>67</v>
      </c>
      <c r="AK363" s="201">
        <f>VLOOKUP(AJ363,Hoja5!$H$1:$I$46,2,FALSE)</f>
        <v>7</v>
      </c>
      <c r="AL363" s="92">
        <v>46126</v>
      </c>
      <c r="AM363" s="92">
        <v>46130</v>
      </c>
      <c r="AN363" s="101">
        <f t="shared" si="70"/>
        <v>4</v>
      </c>
      <c r="AO363" s="135">
        <v>46130</v>
      </c>
      <c r="AP363" s="82" t="s">
        <v>202</v>
      </c>
      <c r="AQ363" s="101" t="s">
        <v>14453</v>
      </c>
      <c r="AR363" s="227"/>
      <c r="AS363" s="119"/>
      <c r="AT363" s="124" t="s">
        <v>14496</v>
      </c>
      <c r="AU363" s="101" t="s">
        <v>14482</v>
      </c>
      <c r="AV363" s="82"/>
      <c r="AW363" s="102" t="str">
        <f ca="1">IF(OR(AND(TODAY()-AL363&lt;10,AV363="PQRS"),AND(TODAY()-AO363&lt;90,AV363="Persuasivo")),1,IF(AND(10&lt;=TODAY()-AL363,TODAY()-AL363&lt;15,AV363="PQRS"),2,IF(OR(AND(15&lt;=TODAY()-AL363,AV363="PQRS"),AND(90&lt;=TODAY()-AO363,AV363="Persuasivo")),3,"")))</f>
        <v/>
      </c>
      <c r="AX363" s="96"/>
      <c r="AY363" s="239" t="str">
        <f ca="1">IF(AU363=BA363,AY363,AY363&amp;" → "&amp;TEXT(AZ363,"dd/mm/aaaa")&amp;".- "&amp;AU363)</f>
        <v>0 → 00/01/1900.- Yudi Betancur Rios → 20/04/2026.- Juan Carlos Sánchez Vargas → 20/04/2026.- Jenifer Zapata Castro</v>
      </c>
      <c r="AZ363" s="237">
        <f ca="1">IF(AU363=BA363,AZ363,NOW())</f>
        <v>46135.61063333333</v>
      </c>
      <c r="BA363" s="242" t="str">
        <f t="shared" ca="1" si="64"/>
        <v>Jenifer Zapata Castro</v>
      </c>
      <c r="BB363" s="245" t="str">
        <f ca="1">IF(AT363=BD363,BB363,BB363&amp;" → "&amp;TEXT(BC363,"dd/mm/aaaa")&amp;".- "&amp;AT363)</f>
        <v>0 → 20/02/2026.- Visitas patrulleros → 20/04/2026.- Auto de archivo → 23/04/2026.- Archivado</v>
      </c>
      <c r="BC363" s="247">
        <f t="shared" ca="1" si="65"/>
        <v>46183.384917939817</v>
      </c>
      <c r="BD363" s="246" t="str">
        <f t="shared" ca="1" si="66"/>
        <v>Archivado</v>
      </c>
    </row>
    <row r="364" spans="1:56">
      <c r="A364" s="82" t="s">
        <v>15500</v>
      </c>
      <c r="B364" s="99" t="s">
        <v>15501</v>
      </c>
      <c r="C364" s="124" t="s">
        <v>15502</v>
      </c>
      <c r="D364" s="82"/>
      <c r="E364" s="82"/>
      <c r="F364" s="82"/>
      <c r="G364" s="82"/>
      <c r="H364" s="82"/>
      <c r="I364" s="82"/>
      <c r="J364" s="82"/>
      <c r="K364" s="82"/>
      <c r="L364" s="82"/>
      <c r="M364" s="82"/>
      <c r="N364" s="76" t="str">
        <f t="shared" ref="N364:N376" si="72">CONCATENATE(D364," ",E364," ",F364," ",G364," ",H364," ",I364, " ",J364, " ",K364," ",L364," ",M364)</f>
        <v xml:space="preserve">         </v>
      </c>
      <c r="O364" s="82">
        <v>71271429</v>
      </c>
      <c r="P364" s="82">
        <v>3185315555</v>
      </c>
      <c r="Q364" s="82"/>
      <c r="R364" s="82" t="s">
        <v>82</v>
      </c>
      <c r="S364" s="126" t="s">
        <v>63</v>
      </c>
      <c r="T364" s="127">
        <v>40</v>
      </c>
      <c r="U364" s="127" t="s">
        <v>83</v>
      </c>
      <c r="V364" s="127"/>
      <c r="W364" s="127">
        <v>44</v>
      </c>
      <c r="X364" s="127" t="s">
        <v>104</v>
      </c>
      <c r="Y364" s="127" t="s">
        <v>66</v>
      </c>
      <c r="Z364" s="127"/>
      <c r="AA364" s="127"/>
      <c r="AB364" s="127"/>
      <c r="AC364" s="76" t="str">
        <f t="shared" si="63"/>
        <v xml:space="preserve">KR 40A  44 B SUR   </v>
      </c>
      <c r="AD364" s="82"/>
      <c r="AE364" s="82"/>
      <c r="AF364" s="82"/>
      <c r="AG364" s="82"/>
      <c r="AH364" s="82" t="s">
        <v>101</v>
      </c>
      <c r="AI364" s="82" t="s">
        <v>14491</v>
      </c>
      <c r="AJ364" s="96" t="s">
        <v>67</v>
      </c>
      <c r="AK364" s="201">
        <f>VLOOKUP(AJ364,Hoja5!$H$1:$I$46,2,FALSE)</f>
        <v>7</v>
      </c>
      <c r="AL364" s="92">
        <v>46126</v>
      </c>
      <c r="AM364" s="92">
        <v>46130</v>
      </c>
      <c r="AN364" s="101">
        <f t="shared" ref="AN364" si="73">+AM364-AL364</f>
        <v>4</v>
      </c>
      <c r="AO364" s="135">
        <v>46130</v>
      </c>
      <c r="AP364" s="82" t="s">
        <v>202</v>
      </c>
      <c r="AQ364" s="101" t="s">
        <v>14453</v>
      </c>
      <c r="AR364" s="227"/>
      <c r="AS364" s="119"/>
      <c r="AT364" s="124" t="s">
        <v>14496</v>
      </c>
      <c r="AU364" s="101" t="s">
        <v>14482</v>
      </c>
      <c r="AV364" s="82"/>
      <c r="AW364" s="102" t="str">
        <f ca="1">IF(OR(AND(TODAY()-AL364&lt;10,AV364="PQRS"),AND(TODAY()-AO364&lt;90,AV364="Persuasivo")),1,IF(AND(10&lt;=TODAY()-AL364,TODAY()-AL364&lt;15,AV364="PQRS"),2,IF(OR(AND(15&lt;=TODAY()-AL364,AV364="PQRS"),AND(90&lt;=TODAY()-AO364,AV364="Persuasivo")),3,"")))</f>
        <v/>
      </c>
      <c r="AX364" s="96"/>
      <c r="AY364" s="239" t="str">
        <f ca="1">IF(AU364=BA364,AY364,AY364&amp;" → "&amp;TEXT(AZ364,"dd/mm/aaaa")&amp;".- "&amp;AU364)</f>
        <v>0 → 00/01/1900.- Yudi Betancur Rios → 20/04/2026.- Juan Carlos Sánchez Vargas → 20/04/2026.- Jenifer Zapata Castro</v>
      </c>
      <c r="AZ364" s="237">
        <f ca="1">IF(AU364=BA364,AZ364,NOW())</f>
        <v>46135.61063333333</v>
      </c>
      <c r="BA364" s="242" t="str">
        <f t="shared" ca="1" si="64"/>
        <v>Jenifer Zapata Castro</v>
      </c>
      <c r="BB364" s="245" t="str">
        <f ca="1">IF(AT364=BD364,BB364,BB364&amp;" → "&amp;TEXT(BC364,"dd/mm/aaaa")&amp;".- "&amp;AT364)</f>
        <v>0 → 20/02/2026.- Visitas patrulleros → 20/04/2026.- Auto de archivo → 23/04/2026.- Archivado</v>
      </c>
      <c r="BC364" s="247">
        <f t="shared" ca="1" si="65"/>
        <v>46183.384917939817</v>
      </c>
      <c r="BD364" s="246" t="str">
        <f t="shared" ca="1" si="66"/>
        <v>Archivado</v>
      </c>
    </row>
    <row r="365" spans="1:56">
      <c r="A365" s="82" t="s">
        <v>15503</v>
      </c>
      <c r="B365" s="99">
        <v>23607</v>
      </c>
      <c r="C365" s="124" t="s">
        <v>15504</v>
      </c>
      <c r="D365" s="82" t="s">
        <v>146</v>
      </c>
      <c r="E365" s="82">
        <v>32</v>
      </c>
      <c r="F365" s="82" t="s">
        <v>83</v>
      </c>
      <c r="G365" s="82" t="s">
        <v>66</v>
      </c>
      <c r="H365" s="82">
        <v>32</v>
      </c>
      <c r="I365" s="82"/>
      <c r="J365" s="82"/>
      <c r="K365" s="82">
        <v>48</v>
      </c>
      <c r="L365" s="82"/>
      <c r="M365" s="82"/>
      <c r="N365" s="76" t="str">
        <f t="shared" si="72"/>
        <v xml:space="preserve">TR 32 A SUR 32   48  </v>
      </c>
      <c r="O365" s="82">
        <v>1037652007</v>
      </c>
      <c r="P365" s="82">
        <v>3006673951</v>
      </c>
      <c r="Q365" s="82"/>
      <c r="R365" s="82" t="s">
        <v>82</v>
      </c>
      <c r="S365" s="126"/>
      <c r="T365" s="127"/>
      <c r="U365" s="127"/>
      <c r="V365" s="127"/>
      <c r="W365" s="127"/>
      <c r="X365" s="127"/>
      <c r="Y365" s="127"/>
      <c r="Z365" s="127"/>
      <c r="AA365" s="127"/>
      <c r="AB365" s="127"/>
      <c r="AC365" s="76" t="str">
        <f t="shared" si="63"/>
        <v xml:space="preserve">        </v>
      </c>
      <c r="AD365" s="82"/>
      <c r="AE365" s="82"/>
      <c r="AF365" s="82"/>
      <c r="AG365" s="82"/>
      <c r="AH365" s="82" t="s">
        <v>94</v>
      </c>
      <c r="AI365" s="82" t="s">
        <v>14487</v>
      </c>
      <c r="AJ365" s="96" t="s">
        <v>496</v>
      </c>
      <c r="AK365" s="201">
        <f>VLOOKUP(AJ365,Hoja5!$H$1:$I$46,2,FALSE)</f>
        <v>9</v>
      </c>
      <c r="AL365" s="92">
        <v>46126</v>
      </c>
      <c r="AM365" s="92">
        <v>46129</v>
      </c>
      <c r="AN365" s="101">
        <f t="shared" si="70"/>
        <v>3</v>
      </c>
      <c r="AO365" s="135">
        <v>46129</v>
      </c>
      <c r="AP365" s="82" t="s">
        <v>202</v>
      </c>
      <c r="AQ365" s="101" t="s">
        <v>14450</v>
      </c>
      <c r="AR365" s="227"/>
      <c r="AS365" s="119"/>
      <c r="AT365" s="124" t="s">
        <v>14496</v>
      </c>
      <c r="AU365" s="94" t="s">
        <v>14482</v>
      </c>
      <c r="AV365" s="82"/>
      <c r="AW365" s="102" t="str">
        <f ca="1">IF(OR(AND(TODAY()-AL365&lt;10,AV365="PQRS"),AND(TODAY()-AO365&lt;90,AV365="Persuasivo")),1,IF(AND(10&lt;=TODAY()-AL365,TODAY()-AL365&lt;15,AV365="PQRS"),2,IF(OR(AND(15&lt;=TODAY()-AL365,AV365="PQRS"),AND(90&lt;=TODAY()-AO365,AV365="Persuasivo")),3,"")))</f>
        <v/>
      </c>
      <c r="AX365" s="96"/>
      <c r="AY365" s="239" t="str">
        <f ca="1">IF(AU365=BA365,AY365,AY365&amp;" → "&amp;TEXT(AZ365,"dd/mm/aaaa")&amp;".- "&amp;AU365)</f>
        <v>0 → 00/01/1900.- Olver Puerta Garcia → 20/04/2026.- Juan Carlos Sánchez Vargas → 21/04/2026.- Jenifer Zapata Castro</v>
      </c>
      <c r="AZ365" s="237">
        <f ca="1">IF(AU365=BA365,AZ365,NOW())</f>
        <v>46148.622234259259</v>
      </c>
      <c r="BA365" s="242" t="str">
        <f t="shared" ca="1" si="64"/>
        <v>Jenifer Zapata Castro</v>
      </c>
      <c r="BB365" s="245" t="str">
        <f ca="1">IF(AT365=BD365,BB365,BB365&amp;" → "&amp;TEXT(BC365,"dd/mm/aaaa")&amp;".- "&amp;AT365)</f>
        <v>0 → 20/02/2026.- Visitas patrulleros → 21/04/2026.- Remisión → 06/05/2026.- Archivado</v>
      </c>
      <c r="BC365" s="247">
        <f t="shared" ca="1" si="65"/>
        <v>46183.384917939817</v>
      </c>
      <c r="BD365" s="246" t="str">
        <f t="shared" ca="1" si="66"/>
        <v>Archivado</v>
      </c>
    </row>
    <row r="366" spans="1:56">
      <c r="A366" s="82" t="s">
        <v>15505</v>
      </c>
      <c r="B366" s="99">
        <v>24281</v>
      </c>
      <c r="C366" s="124" t="s">
        <v>1976</v>
      </c>
      <c r="D366" s="82"/>
      <c r="E366" s="82"/>
      <c r="F366" s="82"/>
      <c r="G366" s="82"/>
      <c r="H366" s="82"/>
      <c r="I366" s="82"/>
      <c r="J366" s="82"/>
      <c r="K366" s="82"/>
      <c r="L366" s="82"/>
      <c r="M366" s="82"/>
      <c r="N366" s="76" t="str">
        <f t="shared" si="72"/>
        <v xml:space="preserve">         </v>
      </c>
      <c r="O366" s="82"/>
      <c r="P366" s="82"/>
      <c r="Q366" s="82"/>
      <c r="R366" s="82" t="s">
        <v>82</v>
      </c>
      <c r="S366" s="126" t="s">
        <v>289</v>
      </c>
      <c r="T366" s="127">
        <v>31</v>
      </c>
      <c r="U366" s="127" t="s">
        <v>83</v>
      </c>
      <c r="V366" s="127"/>
      <c r="W366" s="127">
        <v>34</v>
      </c>
      <c r="X366" s="127" t="s">
        <v>315</v>
      </c>
      <c r="Y366" s="127" t="s">
        <v>66</v>
      </c>
      <c r="Z366" s="127">
        <v>30</v>
      </c>
      <c r="AA366" s="127"/>
      <c r="AB366" s="127"/>
      <c r="AC366" s="76" t="str">
        <f t="shared" si="63"/>
        <v xml:space="preserve">DG 31A  34 E SUR 30  </v>
      </c>
      <c r="AD366" s="82"/>
      <c r="AE366" s="82"/>
      <c r="AF366" s="82"/>
      <c r="AG366" s="82"/>
      <c r="AH366" s="82" t="s">
        <v>87</v>
      </c>
      <c r="AI366" s="82" t="s">
        <v>8073</v>
      </c>
      <c r="AJ366" s="96" t="s">
        <v>262</v>
      </c>
      <c r="AK366" s="201">
        <f>VLOOKUP(AJ366,Hoja5!$H$1:$I$46,2,FALSE)</f>
        <v>3</v>
      </c>
      <c r="AL366" s="92">
        <v>46128</v>
      </c>
      <c r="AM366" s="92"/>
      <c r="AN366" s="101">
        <f t="shared" si="70"/>
        <v>-46128</v>
      </c>
      <c r="AO366" s="92"/>
      <c r="AP366" s="101"/>
      <c r="AQ366" s="131"/>
      <c r="AR366" s="227"/>
      <c r="AS366" s="119"/>
      <c r="AT366" s="124" t="s">
        <v>202</v>
      </c>
      <c r="AU366" s="94" t="s">
        <v>14456</v>
      </c>
      <c r="AV366" s="82"/>
      <c r="AW366" s="102" t="str">
        <f ca="1">IF(OR(AND(TODAY()-AL366&lt;10,AV366="PQRS"),AND(TODAY()-AO366&lt;90,AV366="Persuasivo")),1,IF(AND(10&lt;=TODAY()-AL366,TODAY()-AL366&lt;15,AV366="PQRS"),2,IF(OR(AND(15&lt;=TODAY()-AL366,AV366="PQRS"),AND(90&lt;=TODAY()-AO366,AV366="Persuasivo")),3,"")))</f>
        <v/>
      </c>
      <c r="AX366" s="96"/>
      <c r="AY366" s="239" t="str">
        <f ca="1">IF(AU366=BA366,AY366,AY366&amp;" → "&amp;TEXT(AZ366,"dd/mm/aaaa")&amp;".- "&amp;AU366)</f>
        <v>0 → 00/01/1900.- Adriana Florez Buriticá → 17/04/2026.- Laura Bautista Barroso</v>
      </c>
      <c r="AZ366" s="237">
        <f ca="1">IF(AU366=BA366,AZ366,NOW())</f>
        <v>46132.448088773148</v>
      </c>
      <c r="BA366" s="242" t="str">
        <f t="shared" ca="1" si="64"/>
        <v>Laura Bautista Barroso</v>
      </c>
      <c r="BB366" s="245" t="str">
        <f ca="1">IF(AT366=BD366,BB366,BB366&amp;" → "&amp;TEXT(BC366,"dd/mm/aaaa")&amp;".- "&amp;AT366)</f>
        <v>0 → 20/02/2026.- Visitas patrulleros</v>
      </c>
      <c r="BC366" s="247">
        <f t="shared" ca="1" si="65"/>
        <v>46183.384917939817</v>
      </c>
      <c r="BD366" s="246" t="str">
        <f t="shared" ca="1" si="66"/>
        <v>Visitas patrulleros</v>
      </c>
    </row>
    <row r="367" spans="1:56">
      <c r="A367" s="82" t="s">
        <v>15506</v>
      </c>
      <c r="B367" s="99">
        <v>24260</v>
      </c>
      <c r="C367" s="124" t="s">
        <v>15507</v>
      </c>
      <c r="D367" s="82" t="s">
        <v>80</v>
      </c>
      <c r="E367" s="82">
        <v>46</v>
      </c>
      <c r="F367" s="82" t="s">
        <v>315</v>
      </c>
      <c r="G367" s="82" t="s">
        <v>66</v>
      </c>
      <c r="H367" s="82">
        <v>42</v>
      </c>
      <c r="I367" s="82" t="s">
        <v>83</v>
      </c>
      <c r="J367" s="82"/>
      <c r="K367" s="82">
        <v>8</v>
      </c>
      <c r="L367" s="82"/>
      <c r="M367" s="82">
        <v>401</v>
      </c>
      <c r="N367" s="76" t="str">
        <f t="shared" si="72"/>
        <v>CL 46 E SUR 42 A  8  401</v>
      </c>
      <c r="O367" s="82"/>
      <c r="P367" s="82">
        <v>31149983523</v>
      </c>
      <c r="Q367" s="82"/>
      <c r="R367" s="82" t="s">
        <v>15508</v>
      </c>
      <c r="S367" s="126" t="s">
        <v>80</v>
      </c>
      <c r="T367" s="127">
        <v>46</v>
      </c>
      <c r="U367" s="127" t="s">
        <v>315</v>
      </c>
      <c r="V367" s="127" t="s">
        <v>66</v>
      </c>
      <c r="W367" s="127">
        <v>42</v>
      </c>
      <c r="X367" s="127" t="s">
        <v>83</v>
      </c>
      <c r="Y367" s="127"/>
      <c r="Z367" s="127">
        <v>10</v>
      </c>
      <c r="AA367" s="127"/>
      <c r="AB367" s="127"/>
      <c r="AC367" s="76" t="str">
        <f t="shared" si="63"/>
        <v xml:space="preserve">CL 46E SUR 42 A  10  </v>
      </c>
      <c r="AD367" s="82"/>
      <c r="AE367" s="82"/>
      <c r="AF367" s="82"/>
      <c r="AG367" s="82"/>
      <c r="AH367" s="82" t="s">
        <v>94</v>
      </c>
      <c r="AI367" s="82" t="s">
        <v>14487</v>
      </c>
      <c r="AJ367" s="96" t="s">
        <v>316</v>
      </c>
      <c r="AK367" s="201">
        <f>VLOOKUP(AJ367,Hoja5!$H$1:$I$46,2,FALSE)</f>
        <v>7</v>
      </c>
      <c r="AL367" s="92">
        <v>46128</v>
      </c>
      <c r="AM367" s="92">
        <v>46134</v>
      </c>
      <c r="AN367" s="101">
        <f t="shared" si="70"/>
        <v>6</v>
      </c>
      <c r="AO367" s="92">
        <v>46134</v>
      </c>
      <c r="AP367" s="82" t="s">
        <v>202</v>
      </c>
      <c r="AQ367" s="101" t="s">
        <v>14453</v>
      </c>
      <c r="AR367" s="227"/>
      <c r="AS367" s="119"/>
      <c r="AT367" s="124" t="s">
        <v>14499</v>
      </c>
      <c r="AU367" s="101" t="s">
        <v>14443</v>
      </c>
      <c r="AV367" s="82"/>
      <c r="AW367" s="102" t="str">
        <f ca="1">IF(OR(AND(TODAY()-AL367&lt;10,AV367="PQRS"),AND(TODAY()-AO367&lt;90,AV367="Persuasivo")),1,IF(AND(10&lt;=TODAY()-AL367,TODAY()-AL367&lt;15,AV367="PQRS"),2,IF(OR(AND(15&lt;=TODAY()-AL367,AV367="PQRS"),AND(90&lt;=TODAY()-AO367,AV367="Persuasivo")),3,"")))</f>
        <v/>
      </c>
      <c r="AX367" s="96"/>
      <c r="AY367" s="239" t="str">
        <f ca="1">IF(AU367=BA367,AY367,AY367&amp;" → "&amp;TEXT(AZ367,"dd/mm/aaaa")&amp;".- "&amp;AU367)</f>
        <v>0 → 00/01/1900.- Yudi Betancur Rios → 20/04/2026.-                                             → 20/04/2026.- Yudi Betancur Rios → 20/04/2026.-  → 20/04/2026.- Yudi Betancur Rios → 21/04/2026.- Juan Carlos Sánchez Vargas → 30/04/2026.- Adriana Florez Buriticá</v>
      </c>
      <c r="AZ367" s="237">
        <f ca="1">IF(AU367=BA367,AZ367,NOW())</f>
        <v>46149.600120254632</v>
      </c>
      <c r="BA367" s="242" t="str">
        <f t="shared" ca="1" si="64"/>
        <v>Adriana Florez Buriticá</v>
      </c>
      <c r="BB367" s="245" t="str">
        <f ca="1">IF(AT367=BD367,BB367,BB367&amp;" → "&amp;TEXT(BC367,"dd/mm/aaaa")&amp;".- "&amp;AT367)</f>
        <v>0 → 20/02/2026.- Visitas patrulleros → 30/04/2026.- Remisión</v>
      </c>
      <c r="BC367" s="247">
        <f t="shared" ca="1" si="65"/>
        <v>46183.384917939817</v>
      </c>
      <c r="BD367" s="246" t="str">
        <f t="shared" ca="1" si="66"/>
        <v>Remisión</v>
      </c>
    </row>
    <row r="368" spans="1:56">
      <c r="A368" s="82" t="s">
        <v>15509</v>
      </c>
      <c r="B368" s="99">
        <v>23926</v>
      </c>
      <c r="C368" s="124" t="s">
        <v>15510</v>
      </c>
      <c r="D368" s="82" t="s">
        <v>80</v>
      </c>
      <c r="E368" s="82">
        <v>48</v>
      </c>
      <c r="F368" s="82" t="s">
        <v>83</v>
      </c>
      <c r="G368" s="82" t="s">
        <v>66</v>
      </c>
      <c r="H368" s="82">
        <v>42</v>
      </c>
      <c r="I368" s="82" t="s">
        <v>83</v>
      </c>
      <c r="J368" s="82"/>
      <c r="K368" s="82"/>
      <c r="L368" s="82"/>
      <c r="M368" s="82"/>
      <c r="N368" s="76" t="str">
        <f t="shared" si="72"/>
        <v xml:space="preserve">CL 48 A SUR 42 A    </v>
      </c>
      <c r="O368" s="82">
        <v>70557701</v>
      </c>
      <c r="P368" s="94">
        <v>3126045787</v>
      </c>
      <c r="Q368" s="94"/>
      <c r="R368" s="82" t="s">
        <v>82</v>
      </c>
      <c r="S368" s="126"/>
      <c r="T368" s="127"/>
      <c r="U368" s="127"/>
      <c r="V368" s="127"/>
      <c r="W368" s="127"/>
      <c r="X368" s="127"/>
      <c r="Y368" s="127"/>
      <c r="Z368" s="127"/>
      <c r="AA368" s="127"/>
      <c r="AB368" s="127"/>
      <c r="AC368" s="76" t="str">
        <f t="shared" si="63"/>
        <v xml:space="preserve">        </v>
      </c>
      <c r="AD368" s="82"/>
      <c r="AE368" s="82"/>
      <c r="AF368" s="82"/>
      <c r="AG368" s="82"/>
      <c r="AH368" s="82" t="s">
        <v>94</v>
      </c>
      <c r="AI368" s="82" t="s">
        <v>14444</v>
      </c>
      <c r="AJ368" s="96" t="s">
        <v>3626</v>
      </c>
      <c r="AK368" s="201">
        <f>VLOOKUP(AJ368,Hoja5!$H$1:$I$46,2,FALSE)</f>
        <v>7</v>
      </c>
      <c r="AL368" s="92">
        <v>46127</v>
      </c>
      <c r="AM368" s="92">
        <v>46128</v>
      </c>
      <c r="AN368" s="101">
        <f t="shared" si="70"/>
        <v>1</v>
      </c>
      <c r="AO368" s="135">
        <v>46142</v>
      </c>
      <c r="AP368" s="124" t="s">
        <v>15</v>
      </c>
      <c r="AQ368" s="94" t="s">
        <v>14463</v>
      </c>
      <c r="AR368" s="227"/>
      <c r="AS368" s="119"/>
      <c r="AT368" s="124" t="s">
        <v>14496</v>
      </c>
      <c r="AU368" s="94"/>
      <c r="AV368" s="82"/>
      <c r="AW368" s="102" t="str">
        <f ca="1">IF(OR(AND(TODAY()-AL368&lt;10,AV368="PQRS"),AND(TODAY()-AO368&lt;90,AV368="Persuasivo")),1,IF(AND(10&lt;=TODAY()-AL368,TODAY()-AL368&lt;15,AV368="PQRS"),2,IF(OR(AND(15&lt;=TODAY()-AL368,AV368="PQRS"),AND(90&lt;=TODAY()-AO368,AV368="Persuasivo")),3,"")))</f>
        <v/>
      </c>
      <c r="AX368" s="298" t="s">
        <v>15398</v>
      </c>
      <c r="AY368" s="239" t="str">
        <f ca="1">IF(AU368=BA368,AY368,AY368&amp;" → "&amp;TEXT(AZ368,"dd/mm/aaaa")&amp;".- "&amp;AU368)</f>
        <v xml:space="preserve">0 → 00/01/1900.- Olver Puerta Garcia → 20/04/2026.- Juan Carlos Sánchez Vargas → 21/04/2026.- </v>
      </c>
      <c r="AZ368" s="237">
        <f ca="1">IF(AU368=BA368,AZ368,NOW())</f>
        <v>46153.485069212962</v>
      </c>
      <c r="BA368" s="242">
        <f t="shared" ca="1" si="64"/>
        <v>0</v>
      </c>
      <c r="BB368" s="245" t="str">
        <f ca="1">IF(AT368=BD368,BB368,BB368&amp;" → "&amp;TEXT(BC368,"dd/mm/aaaa")&amp;".- "&amp;AT368)</f>
        <v>0 → 20/02/2026.- Visitas patrulleros → 21/04/2026.- Auto de archivo → 11/05/2026.- Archivado</v>
      </c>
      <c r="BC368" s="247">
        <f t="shared" ca="1" si="65"/>
        <v>46183.384917939817</v>
      </c>
      <c r="BD368" s="246" t="str">
        <f t="shared" ca="1" si="66"/>
        <v>Archivado</v>
      </c>
    </row>
    <row r="369" spans="1:57">
      <c r="A369" s="82" t="s">
        <v>15511</v>
      </c>
      <c r="B369" s="99">
        <v>23979</v>
      </c>
      <c r="C369" s="124" t="s">
        <v>15512</v>
      </c>
      <c r="D369" s="82"/>
      <c r="E369" s="82"/>
      <c r="F369" s="82"/>
      <c r="G369" s="82"/>
      <c r="H369" s="82"/>
      <c r="I369" s="82"/>
      <c r="J369" s="82"/>
      <c r="K369" s="82"/>
      <c r="L369" s="82"/>
      <c r="M369" s="82"/>
      <c r="N369" s="76" t="str">
        <f t="shared" si="72"/>
        <v xml:space="preserve">         </v>
      </c>
      <c r="O369" s="82"/>
      <c r="P369" s="82">
        <v>3206208721</v>
      </c>
      <c r="Q369" s="82"/>
      <c r="R369" s="82" t="s">
        <v>82</v>
      </c>
      <c r="S369" s="126" t="s">
        <v>80</v>
      </c>
      <c r="T369" s="127">
        <v>23</v>
      </c>
      <c r="U369" s="127"/>
      <c r="V369" s="127" t="s">
        <v>66</v>
      </c>
      <c r="W369" s="127">
        <v>28</v>
      </c>
      <c r="X369" s="127"/>
      <c r="Y369" s="127"/>
      <c r="Z369" s="127">
        <v>80</v>
      </c>
      <c r="AA369" s="127"/>
      <c r="AB369" s="127"/>
      <c r="AC369" s="76" t="str">
        <f t="shared" si="63"/>
        <v xml:space="preserve">CL 23 SUR 28   80  </v>
      </c>
      <c r="AD369" s="82"/>
      <c r="AE369" s="82"/>
      <c r="AF369" s="82"/>
      <c r="AG369" s="82"/>
      <c r="AH369" s="82" t="s">
        <v>3686</v>
      </c>
      <c r="AI369" s="82" t="s">
        <v>14451</v>
      </c>
      <c r="AJ369" s="96" t="s">
        <v>374</v>
      </c>
      <c r="AK369" s="201">
        <f>VLOOKUP(AJ369,Hoja5!$H$1:$I$46,2,FALSE)</f>
        <v>4</v>
      </c>
      <c r="AL369" s="92">
        <v>46127</v>
      </c>
      <c r="AM369" s="92"/>
      <c r="AN369" s="101">
        <f t="shared" si="70"/>
        <v>-46127</v>
      </c>
      <c r="AO369" s="135"/>
      <c r="AP369" s="101"/>
      <c r="AQ369" s="131"/>
      <c r="AR369" s="227"/>
      <c r="AS369" s="119"/>
      <c r="AT369" s="124" t="s">
        <v>14496</v>
      </c>
      <c r="AU369" s="276" t="s">
        <v>14482</v>
      </c>
      <c r="AV369" s="82"/>
      <c r="AW369" s="102" t="str">
        <f ca="1">IF(OR(AND(TODAY()-AL369&lt;10,AV369="PQRS"),AND(TODAY()-AO369&lt;90,AV369="Persuasivo")),1,IF(AND(10&lt;=TODAY()-AL369,TODAY()-AL369&lt;15,AV369="PQRS"),2,IF(OR(AND(15&lt;=TODAY()-AL369,AV369="PQRS"),AND(90&lt;=TODAY()-AO369,AV369="Persuasivo")),3,"")))</f>
        <v/>
      </c>
      <c r="AX369" s="96"/>
      <c r="AY369" s="239" t="str">
        <f ca="1">IF(AU369=BA369,AY369,AY369&amp;" → "&amp;TEXT(AZ369,"dd/mm/aaaa")&amp;".- "&amp;AU369)</f>
        <v>0 → 00/01/1900.- Olver Puerta Garcia → 20/04/2026.- Jenifer Zapata Castro</v>
      </c>
      <c r="AZ369" s="237">
        <f ca="1">IF(AU369=BA369,AZ369,NOW())</f>
        <v>46135.61063333333</v>
      </c>
      <c r="BA369" s="242" t="str">
        <f t="shared" ca="1" si="64"/>
        <v>Jenifer Zapata Castro</v>
      </c>
      <c r="BB369" s="245" t="str">
        <f ca="1">IF(AT369=BD369,BB369,BB369&amp;" → "&amp;TEXT(BC369,"dd/mm/aaaa")&amp;".- "&amp;AT369)</f>
        <v>0 → 20/02/2026.- Visitas patrulleros → 23/04/2026.- Archivado</v>
      </c>
      <c r="BC369" s="247">
        <f t="shared" ca="1" si="65"/>
        <v>46183.384917939817</v>
      </c>
      <c r="BD369" s="246" t="str">
        <f t="shared" ca="1" si="66"/>
        <v>Archivado</v>
      </c>
    </row>
    <row r="370" spans="1:57">
      <c r="A370" s="82" t="s">
        <v>15513</v>
      </c>
      <c r="B370" s="99">
        <v>23875</v>
      </c>
      <c r="C370" s="124" t="s">
        <v>3050</v>
      </c>
      <c r="D370" s="82"/>
      <c r="E370" s="94"/>
      <c r="F370" s="82"/>
      <c r="G370" s="82"/>
      <c r="H370" s="94"/>
      <c r="I370" s="82"/>
      <c r="J370" s="82"/>
      <c r="K370" s="94"/>
      <c r="L370" s="94"/>
      <c r="M370" s="82"/>
      <c r="N370" s="76" t="str">
        <f t="shared" si="72"/>
        <v xml:space="preserve">         </v>
      </c>
      <c r="O370" s="82"/>
      <c r="P370" s="82"/>
      <c r="Q370" s="82"/>
      <c r="R370" s="82" t="s">
        <v>15514</v>
      </c>
      <c r="S370" s="126"/>
      <c r="T370" s="127" t="s">
        <v>15515</v>
      </c>
      <c r="U370" s="127"/>
      <c r="V370" s="127"/>
      <c r="W370" s="127"/>
      <c r="X370" s="127"/>
      <c r="Y370" s="127"/>
      <c r="Z370" s="127"/>
      <c r="AA370" s="127"/>
      <c r="AB370" s="127"/>
      <c r="AC370" s="76" t="str">
        <f t="shared" si="63"/>
        <v xml:space="preserve"> Sector los Henao       </v>
      </c>
      <c r="AD370" s="82"/>
      <c r="AE370" s="82"/>
      <c r="AF370" s="82"/>
      <c r="AG370" s="82"/>
      <c r="AH370" s="82" t="s">
        <v>101</v>
      </c>
      <c r="AI370" s="82" t="s">
        <v>14460</v>
      </c>
      <c r="AJ370" s="96" t="s">
        <v>363</v>
      </c>
      <c r="AK370" s="201">
        <f>VLOOKUP(AJ370,Hoja5!$H$1:$I$46,2,FALSE)</f>
        <v>13</v>
      </c>
      <c r="AL370" s="92">
        <v>46127</v>
      </c>
      <c r="AM370" s="92">
        <v>46126</v>
      </c>
      <c r="AN370" s="101">
        <f t="shared" si="70"/>
        <v>-1</v>
      </c>
      <c r="AO370" s="135">
        <v>46126</v>
      </c>
      <c r="AP370" s="131" t="s">
        <v>202</v>
      </c>
      <c r="AQ370" s="131" t="s">
        <v>14450</v>
      </c>
      <c r="AR370" s="227"/>
      <c r="AS370" s="119"/>
      <c r="AT370" s="124" t="s">
        <v>14496</v>
      </c>
      <c r="AU370" s="101" t="s">
        <v>14482</v>
      </c>
      <c r="AV370" s="82"/>
      <c r="AW370" s="102" t="str">
        <f ca="1">IF(OR(AND(TODAY()-AL370&lt;10,AV370="PQRS"),AND(TODAY()-AO370&lt;90,AV370="Persuasivo")),1,IF(AND(10&lt;=TODAY()-AL370,TODAY()-AL370&lt;15,AV370="PQRS"),2,IF(OR(AND(15&lt;=TODAY()-AL370,AV370="PQRS"),AND(90&lt;=TODAY()-AO370,AV370="Persuasivo")),3,"")))</f>
        <v/>
      </c>
      <c r="AX370" s="96"/>
      <c r="AY370" s="239" t="str">
        <f ca="1">IF(AU370=BA370,AY370,AY370&amp;" → "&amp;TEXT(AZ370,"dd/mm/aaaa")&amp;".- "&amp;AU370)</f>
        <v>0 → 00/01/1900.- Juan  Muñoz Guerra → 16/04/2026.- Juan Carlos Sánchez Vargas → 16/04/2026.- Jenifer Zapata Castro</v>
      </c>
      <c r="AZ370" s="237">
        <f ca="1">IF(AU370=BA370,AZ370,NOW())</f>
        <v>46135.61063333333</v>
      </c>
      <c r="BA370" s="242" t="str">
        <f t="shared" ca="1" si="64"/>
        <v>Jenifer Zapata Castro</v>
      </c>
      <c r="BB370" s="245" t="str">
        <f ca="1">IF(AT370=BD370,BB370,BB370&amp;" → "&amp;TEXT(BC370,"dd/mm/aaaa")&amp;".- "&amp;AT370)</f>
        <v>0 → 20/02/2026.- Visitas patrulleros → 20/02/2026.- Auto de archivo → 23/04/2026.- Archivado</v>
      </c>
      <c r="BC370" s="247">
        <f t="shared" ca="1" si="65"/>
        <v>46183.384917939817</v>
      </c>
      <c r="BD370" s="246" t="str">
        <f t="shared" ca="1" si="66"/>
        <v>Archivado</v>
      </c>
    </row>
    <row r="371" spans="1:57">
      <c r="A371" s="82" t="s">
        <v>15516</v>
      </c>
      <c r="B371" s="99">
        <v>23877</v>
      </c>
      <c r="C371" s="124" t="s">
        <v>15517</v>
      </c>
      <c r="D371" s="82" t="s">
        <v>63</v>
      </c>
      <c r="E371" s="82">
        <v>42</v>
      </c>
      <c r="F371" s="82" t="s">
        <v>83</v>
      </c>
      <c r="G371" s="82"/>
      <c r="H371" s="82">
        <v>48</v>
      </c>
      <c r="I371" s="82"/>
      <c r="J371" s="82" t="s">
        <v>66</v>
      </c>
      <c r="K371" s="82">
        <v>60</v>
      </c>
      <c r="L371" s="82"/>
      <c r="M371" s="82"/>
      <c r="N371" s="76" t="str">
        <f t="shared" si="72"/>
        <v xml:space="preserve">KR 42 A  48  SUR 60  </v>
      </c>
      <c r="O371" s="82">
        <v>42977817</v>
      </c>
      <c r="P371" s="82">
        <v>3004032962</v>
      </c>
      <c r="Q371" s="82"/>
      <c r="R371" s="82" t="s">
        <v>82</v>
      </c>
      <c r="S371" s="126"/>
      <c r="T371" s="127"/>
      <c r="U371" s="127"/>
      <c r="V371" s="127"/>
      <c r="W371" s="127"/>
      <c r="X371" s="127"/>
      <c r="Y371" s="127"/>
      <c r="Z371" s="127"/>
      <c r="AA371" s="169"/>
      <c r="AB371" s="127"/>
      <c r="AC371" s="76" t="str">
        <f t="shared" si="63"/>
        <v xml:space="preserve">        </v>
      </c>
      <c r="AD371" s="82"/>
      <c r="AE371" s="82"/>
      <c r="AF371" s="82"/>
      <c r="AG371" s="82"/>
      <c r="AH371" s="82" t="s">
        <v>3538</v>
      </c>
      <c r="AI371" s="82" t="s">
        <v>14441</v>
      </c>
      <c r="AJ371" s="96" t="s">
        <v>3626</v>
      </c>
      <c r="AK371" s="201">
        <f>VLOOKUP(AJ371,Hoja5!$H$1:$I$46,2,FALSE)</f>
        <v>7</v>
      </c>
      <c r="AL371" s="92">
        <v>46127</v>
      </c>
      <c r="AM371" s="92">
        <v>46129</v>
      </c>
      <c r="AN371" s="101">
        <f t="shared" si="70"/>
        <v>2</v>
      </c>
      <c r="AO371" s="135">
        <v>46129</v>
      </c>
      <c r="AP371" s="131" t="s">
        <v>14499</v>
      </c>
      <c r="AQ371" s="131" t="s">
        <v>14437</v>
      </c>
      <c r="AR371" s="227"/>
      <c r="AS371" s="119"/>
      <c r="AT371" s="124" t="s">
        <v>14496</v>
      </c>
      <c r="AU371" s="276" t="s">
        <v>14482</v>
      </c>
      <c r="AV371" s="82"/>
      <c r="AW371" s="102" t="str">
        <f ca="1">IF(OR(AND(TODAY()-AL371&lt;10,AV371="PQRS"),AND(TODAY()-AO371&lt;90,AV371="Persuasivo")),1,IF(AND(10&lt;=TODAY()-AL371,TODAY()-AL371&lt;15,AV371="PQRS"),2,IF(OR(AND(15&lt;=TODAY()-AL371,AV371="PQRS"),AND(90&lt;=TODAY()-AO371,AV371="Persuasivo")),3,"")))</f>
        <v/>
      </c>
      <c r="AX371" s="96"/>
      <c r="AY371" s="239" t="str">
        <f ca="1">IF(AU371=BA371,AY371,AY371&amp;" → "&amp;TEXT(AZ371,"dd/mm/aaaa")&amp;".- "&amp;AU371)</f>
        <v>0 → 00/01/1900.- Julian Guzman Agudelo → 16/04/2026.- Juan Carlos Sánchez Vargas → 20/04/2026.- Jenifer Zapata Castro</v>
      </c>
      <c r="AZ371" s="237">
        <f ca="1">IF(AU371=BA371,AZ371,NOW())</f>
        <v>46135.61063333333</v>
      </c>
      <c r="BA371" s="242" t="str">
        <f t="shared" ca="1" si="64"/>
        <v>Jenifer Zapata Castro</v>
      </c>
      <c r="BB371" s="245" t="str">
        <f ca="1">IF(AT371=BD371,BB371,BB371&amp;" → "&amp;TEXT(BC371,"dd/mm/aaaa")&amp;".- "&amp;AT371)</f>
        <v>0 → 20/02/2026.- Remisión → 20/04/2026.- Auto de archivo → 23/04/2026.- Archivado</v>
      </c>
      <c r="BC371" s="247">
        <f t="shared" ca="1" si="65"/>
        <v>46183.384917939817</v>
      </c>
      <c r="BD371" s="246" t="str">
        <f t="shared" ca="1" si="66"/>
        <v>Archivado</v>
      </c>
    </row>
    <row r="372" spans="1:57">
      <c r="A372" s="82" t="s">
        <v>15518</v>
      </c>
      <c r="B372" s="99" t="s">
        <v>15519</v>
      </c>
      <c r="C372" s="124" t="s">
        <v>273</v>
      </c>
      <c r="D372" s="82"/>
      <c r="E372" s="82"/>
      <c r="F372" s="82"/>
      <c r="G372" s="82"/>
      <c r="H372" s="82"/>
      <c r="I372" s="82"/>
      <c r="J372" s="82"/>
      <c r="K372" s="82"/>
      <c r="L372" s="82"/>
      <c r="M372" s="82"/>
      <c r="N372" s="76" t="str">
        <f t="shared" si="72"/>
        <v xml:space="preserve">         </v>
      </c>
      <c r="O372" s="82"/>
      <c r="P372" s="82"/>
      <c r="Q372" s="82"/>
      <c r="R372" s="82" t="s">
        <v>13883</v>
      </c>
      <c r="S372" s="126"/>
      <c r="T372" s="127" t="s">
        <v>15520</v>
      </c>
      <c r="U372" s="127"/>
      <c r="V372" s="127"/>
      <c r="W372" s="127"/>
      <c r="X372" s="127"/>
      <c r="Y372" s="127"/>
      <c r="Z372" s="127"/>
      <c r="AA372" s="127"/>
      <c r="AB372" s="127"/>
      <c r="AC372" s="76" t="str">
        <f t="shared" si="63"/>
        <v xml:space="preserve"> Sector arenales       </v>
      </c>
      <c r="AD372" s="82"/>
      <c r="AE372" s="82"/>
      <c r="AF372" s="82"/>
      <c r="AG372" s="82"/>
      <c r="AH372" s="82" t="s">
        <v>3686</v>
      </c>
      <c r="AI372" s="82" t="s">
        <v>14451</v>
      </c>
      <c r="AJ372" s="96" t="s">
        <v>191</v>
      </c>
      <c r="AK372" s="201">
        <f>VLOOKUP(AJ372,Hoja5!$H$1:$I$46,2,FALSE)</f>
        <v>11</v>
      </c>
      <c r="AL372" s="92">
        <v>46125</v>
      </c>
      <c r="AM372" s="92">
        <v>46123</v>
      </c>
      <c r="AN372" s="101">
        <f t="shared" si="70"/>
        <v>-2</v>
      </c>
      <c r="AO372" s="135">
        <v>46123</v>
      </c>
      <c r="AP372" s="131" t="s">
        <v>202</v>
      </c>
      <c r="AQ372" s="131" t="s">
        <v>14450</v>
      </c>
      <c r="AR372" s="227"/>
      <c r="AS372" s="119"/>
      <c r="AT372" s="124" t="s">
        <v>14496</v>
      </c>
      <c r="AU372" s="101" t="s">
        <v>14482</v>
      </c>
      <c r="AV372" s="82"/>
      <c r="AW372" s="102" t="str">
        <f ca="1">IF(OR(AND(TODAY()-AL372&lt;10,AV372="PQRS"),AND(TODAY()-AO372&lt;90,AV372="Persuasivo")),1,IF(AND(10&lt;=TODAY()-AL372,TODAY()-AL372&lt;15,AV372="PQRS"),2,IF(OR(AND(15&lt;=TODAY()-AL372,AV372="PQRS"),AND(90&lt;=TODAY()-AO372,AV372="Persuasivo")),3,"")))</f>
        <v/>
      </c>
      <c r="AX372" s="96"/>
      <c r="AY372" s="239" t="str">
        <f ca="1">IF(AU372=BA372,AY372,AY372&amp;" → "&amp;TEXT(AZ372,"dd/mm/aaaa")&amp;".- "&amp;AU372)</f>
        <v>0 → 00/01/1900.- Juan Carlos Sánchez Vargas → 16/04/2026.- Juan Fernando Florez Lema → 17/04/2026.- Jenifer Zapata Castro</v>
      </c>
      <c r="AZ372" s="237">
        <f ca="1">IF(AU372=BA372,AZ372,NOW())</f>
        <v>46135.61063333333</v>
      </c>
      <c r="BA372" s="242" t="str">
        <f t="shared" ca="1" si="64"/>
        <v>Jenifer Zapata Castro</v>
      </c>
      <c r="BB372" s="245" t="str">
        <f ca="1">IF(AT372=BD372,BB372,BB372&amp;" → "&amp;TEXT(BC372,"dd/mm/aaaa")&amp;".- "&amp;AT372)</f>
        <v>0 → 20/02/2026.- Auto de archivo → 17/04/2026.- Verificación → 23/04/2026.- Archivado</v>
      </c>
      <c r="BC372" s="247">
        <f t="shared" ca="1" si="65"/>
        <v>46183.384917939817</v>
      </c>
      <c r="BD372" s="246" t="str">
        <f t="shared" ca="1" si="66"/>
        <v>Archivado</v>
      </c>
    </row>
    <row r="373" spans="1:57" s="9" customFormat="1">
      <c r="A373" s="82" t="s">
        <v>15521</v>
      </c>
      <c r="B373" s="99">
        <v>38556</v>
      </c>
      <c r="C373" s="124" t="s">
        <v>15522</v>
      </c>
      <c r="D373" s="82" t="s">
        <v>63</v>
      </c>
      <c r="E373" s="82">
        <v>23</v>
      </c>
      <c r="F373" s="82"/>
      <c r="G373" s="82" t="s">
        <v>66</v>
      </c>
      <c r="H373" s="82">
        <v>28</v>
      </c>
      <c r="I373" s="82" t="s">
        <v>104</v>
      </c>
      <c r="J373" s="82"/>
      <c r="K373" s="82">
        <v>5</v>
      </c>
      <c r="L373" s="82"/>
      <c r="M373" s="82">
        <v>115</v>
      </c>
      <c r="N373" s="76" t="str">
        <f t="shared" si="72"/>
        <v>KR 23  SUR 28 B  5  115</v>
      </c>
      <c r="O373" s="82"/>
      <c r="P373" s="82">
        <v>3102769534</v>
      </c>
      <c r="Q373" s="82"/>
      <c r="R373" s="76" t="s">
        <v>82</v>
      </c>
      <c r="S373" s="82"/>
      <c r="T373" s="82"/>
      <c r="U373" s="82"/>
      <c r="V373" s="82"/>
      <c r="W373" s="82"/>
      <c r="X373" s="127"/>
      <c r="Y373" s="127"/>
      <c r="Z373" s="127"/>
      <c r="AA373" s="127"/>
      <c r="AB373" s="127"/>
      <c r="AC373" s="76" t="str">
        <f t="shared" si="63"/>
        <v xml:space="preserve">        </v>
      </c>
      <c r="AD373" s="76"/>
      <c r="AE373" s="76"/>
      <c r="AF373" s="76"/>
      <c r="AG373" s="76"/>
      <c r="AH373" s="82" t="s">
        <v>3686</v>
      </c>
      <c r="AI373" s="82" t="s">
        <v>14454</v>
      </c>
      <c r="AJ373" s="96" t="s">
        <v>99</v>
      </c>
      <c r="AK373" s="201">
        <f>VLOOKUP(AJ373,Hoja5!$H$1:$I$46,2,FALSE)</f>
        <v>4</v>
      </c>
      <c r="AL373" s="92">
        <v>46105</v>
      </c>
      <c r="AM373" s="92">
        <v>46126</v>
      </c>
      <c r="AN373" s="101">
        <f t="shared" si="70"/>
        <v>21</v>
      </c>
      <c r="AO373" s="92">
        <v>46126</v>
      </c>
      <c r="AP373" s="131" t="s">
        <v>202</v>
      </c>
      <c r="AQ373" s="131" t="s">
        <v>14480</v>
      </c>
      <c r="AR373" s="227"/>
      <c r="AS373" s="119"/>
      <c r="AT373" s="124" t="s">
        <v>14496</v>
      </c>
      <c r="AU373" s="276" t="s">
        <v>14482</v>
      </c>
      <c r="AV373" s="82"/>
      <c r="AW373" s="102" t="str">
        <f ca="1">IF(OR(AND(TODAY()-AL373&lt;10,AV373="PQRS"),AND(TODAY()-AO373&lt;90,AV373="Persuasivo")),1,IF(AND(10&lt;=TODAY()-AL373,TODAY()-AL373&lt;15,AV373="PQRS"),2,IF(OR(AND(15&lt;=TODAY()-AL373,AV373="PQRS"),AND(90&lt;=TODAY()-AO373,AV373="Persuasivo")),3,"")))</f>
        <v/>
      </c>
      <c r="AX373" s="96"/>
      <c r="AY373" s="239" t="str">
        <f ca="1">IF(AU373=BA373,AY373,AY373&amp;" → "&amp;TEXT(AZ373,"dd/mm/aaaa")&amp;".- "&amp;AU373)</f>
        <v>0 → 00/01/1900.- Juan Carlos Sánchez Vargas → 16/04/2026.- Jenifer Zapata Castro</v>
      </c>
      <c r="AZ373" s="237">
        <f ca="1">IF(AU373=BA373,AZ373,NOW())</f>
        <v>46135.61063333333</v>
      </c>
      <c r="BA373" s="242" t="str">
        <f t="shared" ca="1" si="64"/>
        <v>Jenifer Zapata Castro</v>
      </c>
      <c r="BB373" s="245" t="str">
        <f ca="1">IF(AT373=BD373,BB373,BB373&amp;" → "&amp;TEXT(BC373,"dd/mm/aaaa")&amp;".- "&amp;AT373)</f>
        <v>0 → 20/02/2026.- Auto de archivo → 23/04/2026.- Archivado</v>
      </c>
      <c r="BC373" s="247">
        <f t="shared" ca="1" si="65"/>
        <v>46183.384917939817</v>
      </c>
      <c r="BD373" s="246" t="str">
        <f t="shared" ca="1" si="66"/>
        <v>Archivado</v>
      </c>
      <c r="BE373" s="116"/>
    </row>
    <row r="374" spans="1:57" s="9" customFormat="1">
      <c r="A374" s="82" t="s">
        <v>15523</v>
      </c>
      <c r="B374" s="99">
        <v>19214</v>
      </c>
      <c r="C374" s="124" t="s">
        <v>15524</v>
      </c>
      <c r="D374" s="82" t="s">
        <v>63</v>
      </c>
      <c r="E374" s="94">
        <v>44</v>
      </c>
      <c r="F374" s="82" t="s">
        <v>83</v>
      </c>
      <c r="G374" s="82"/>
      <c r="H374" s="94">
        <v>30</v>
      </c>
      <c r="I374" s="82"/>
      <c r="J374" s="82" t="s">
        <v>66</v>
      </c>
      <c r="K374" s="94">
        <v>32</v>
      </c>
      <c r="L374" s="82"/>
      <c r="M374" s="82"/>
      <c r="N374" s="76" t="str">
        <f t="shared" si="72"/>
        <v xml:space="preserve">KR 44 A  30  SUR 32  </v>
      </c>
      <c r="O374" s="82">
        <v>901219930</v>
      </c>
      <c r="P374" s="82"/>
      <c r="Q374" s="82"/>
      <c r="R374" s="76" t="s">
        <v>82</v>
      </c>
      <c r="S374" s="126"/>
      <c r="T374" s="127"/>
      <c r="U374" s="127"/>
      <c r="V374" s="127"/>
      <c r="W374" s="127"/>
      <c r="X374" s="127"/>
      <c r="Y374" s="127"/>
      <c r="Z374" s="127"/>
      <c r="AA374" s="127"/>
      <c r="AB374" s="127"/>
      <c r="AC374" s="76" t="str">
        <f t="shared" si="63"/>
        <v xml:space="preserve">        </v>
      </c>
      <c r="AD374" s="76"/>
      <c r="AE374" s="76"/>
      <c r="AF374" s="76"/>
      <c r="AG374" s="76"/>
      <c r="AH374" s="82" t="s">
        <v>3686</v>
      </c>
      <c r="AI374" s="82" t="s">
        <v>14451</v>
      </c>
      <c r="AJ374" s="96" t="s">
        <v>615</v>
      </c>
      <c r="AK374" s="201">
        <f>VLOOKUP(AJ374,Hoja5!$H$1:$I$46,2,FALSE)</f>
        <v>2</v>
      </c>
      <c r="AL374" s="92">
        <v>46105</v>
      </c>
      <c r="AM374" s="92">
        <v>46109</v>
      </c>
      <c r="AN374" s="101">
        <f t="shared" si="70"/>
        <v>4</v>
      </c>
      <c r="AO374" s="92">
        <v>46133</v>
      </c>
      <c r="AP374" s="131" t="s">
        <v>15</v>
      </c>
      <c r="AQ374" s="131" t="s">
        <v>14463</v>
      </c>
      <c r="AR374" s="227"/>
      <c r="AS374" s="119"/>
      <c r="AT374" s="124" t="s">
        <v>14496</v>
      </c>
      <c r="AU374" s="101" t="s">
        <v>14482</v>
      </c>
      <c r="AV374" s="82"/>
      <c r="AW374" s="102" t="str">
        <f ca="1">IF(OR(AND(TODAY()-AL374&lt;10,AV374="PQRS"),AND(TODAY()-AO374&lt;90,AV374="Persuasivo")),1,IF(AND(10&lt;=TODAY()-AL374,TODAY()-AL374&lt;15,AV374="PQRS"),2,IF(OR(AND(15&lt;=TODAY()-AL374,AV374="PQRS"),AND(90&lt;=TODAY()-AO374,AV374="Persuasivo")),3,"")))</f>
        <v/>
      </c>
      <c r="AX374" s="96"/>
      <c r="AY374" s="239" t="str">
        <f ca="1">IF(AU374=BA374,AY374,AY374&amp;" → "&amp;TEXT(AZ374,"dd/mm/aaaa")&amp;".- "&amp;AU374)</f>
        <v>0 → 00/01/1900.- Juan Carlos Sánchez Vargas → 16/04/2026.- Jenifer Zapata Castro</v>
      </c>
      <c r="AZ374" s="237">
        <f ca="1">IF(AU374=BA374,AZ374,NOW())</f>
        <v>46135.61063333333</v>
      </c>
      <c r="BA374" s="242" t="str">
        <f t="shared" ca="1" si="64"/>
        <v>Jenifer Zapata Castro</v>
      </c>
      <c r="BB374" s="245" t="str">
        <f ca="1">IF(AT374=BD374,BB374,BB374&amp;" → "&amp;TEXT(BC374,"dd/mm/aaaa")&amp;".- "&amp;AT374)</f>
        <v>0 → 20/02/2026.- Auto de archivo → 23/04/2026.- Archivado</v>
      </c>
      <c r="BC374" s="247">
        <f t="shared" ca="1" si="65"/>
        <v>46183.384917939817</v>
      </c>
      <c r="BD374" s="246" t="str">
        <f t="shared" ca="1" si="66"/>
        <v>Archivado</v>
      </c>
      <c r="BE374" s="116"/>
    </row>
    <row r="375" spans="1:57" s="9" customFormat="1">
      <c r="A375" s="82" t="s">
        <v>15525</v>
      </c>
      <c r="B375" s="99">
        <v>24180</v>
      </c>
      <c r="C375" s="124" t="s">
        <v>231</v>
      </c>
      <c r="D375" s="82"/>
      <c r="E375" s="82"/>
      <c r="F375" s="82"/>
      <c r="G375" s="82"/>
      <c r="H375" s="82"/>
      <c r="I375" s="82"/>
      <c r="J375" s="82"/>
      <c r="K375" s="82"/>
      <c r="L375" s="82"/>
      <c r="M375" s="82"/>
      <c r="N375" s="76" t="str">
        <f t="shared" si="72"/>
        <v xml:space="preserve">         </v>
      </c>
      <c r="O375" s="82"/>
      <c r="P375" s="82"/>
      <c r="Q375" s="82"/>
      <c r="R375" s="82" t="s">
        <v>82</v>
      </c>
      <c r="S375" s="126" t="s">
        <v>80</v>
      </c>
      <c r="T375" s="127">
        <v>40</v>
      </c>
      <c r="U375" s="127" t="s">
        <v>81</v>
      </c>
      <c r="V375" s="127" t="s">
        <v>66</v>
      </c>
      <c r="W375" s="127">
        <v>42</v>
      </c>
      <c r="X375" s="127" t="s">
        <v>83</v>
      </c>
      <c r="Y375" s="127"/>
      <c r="Z375" s="127"/>
      <c r="AA375" s="127"/>
      <c r="AB375" s="127"/>
      <c r="AC375" s="76" t="str">
        <f t="shared" si="63"/>
        <v xml:space="preserve">CL 40C SUR 42 A    </v>
      </c>
      <c r="AD375" s="82"/>
      <c r="AE375" s="82"/>
      <c r="AF375" s="82"/>
      <c r="AG375" s="82"/>
      <c r="AH375" s="82" t="s">
        <v>101</v>
      </c>
      <c r="AI375" s="82" t="s">
        <v>14460</v>
      </c>
      <c r="AJ375" s="96" t="s">
        <v>67</v>
      </c>
      <c r="AK375" s="201">
        <f>VLOOKUP(AJ375,Hoja5!$H$1:$I$46,2,FALSE)</f>
        <v>7</v>
      </c>
      <c r="AL375" s="92">
        <v>46128</v>
      </c>
      <c r="AM375" s="92">
        <v>46135</v>
      </c>
      <c r="AN375" s="101">
        <f t="shared" si="70"/>
        <v>7</v>
      </c>
      <c r="AO375" s="135">
        <v>46135</v>
      </c>
      <c r="AP375" s="131" t="s">
        <v>202</v>
      </c>
      <c r="AQ375" s="131" t="s">
        <v>14453</v>
      </c>
      <c r="AR375" s="227"/>
      <c r="AS375" s="119"/>
      <c r="AT375" s="124" t="s">
        <v>195</v>
      </c>
      <c r="AU375" s="101" t="s">
        <v>14453</v>
      </c>
      <c r="AV375" s="82"/>
      <c r="AW375" s="102" t="str">
        <f ca="1">IF(OR(AND(TODAY()-AL375&lt;10,AV375="PQRS"),AND(TODAY()-AO375&lt;90,AV375="Persuasivo")),1,IF(AND(10&lt;=TODAY()-AL375,TODAY()-AL375&lt;15,AV375="PQRS"),2,IF(OR(AND(15&lt;=TODAY()-AL375,AV375="PQRS"),AND(90&lt;=TODAY()-AO375,AV375="Persuasivo")),3,"")))</f>
        <v/>
      </c>
      <c r="AX375" s="96"/>
      <c r="AY375" s="239" t="str">
        <f ca="1">IF(AU375=BA375,AY375,AY375&amp;" → "&amp;TEXT(AZ375,"dd/mm/aaaa")&amp;".- "&amp;AU375)</f>
        <v>0 → 00/01/1900.- Yudi Betancur Rios</v>
      </c>
      <c r="AZ375" s="237">
        <f ca="1">IF(AU375=BA375,AZ375,NOW())</f>
        <v>46132.426793287035</v>
      </c>
      <c r="BA375" s="242" t="str">
        <f t="shared" ca="1" si="64"/>
        <v>Yudi Betancur Rios</v>
      </c>
      <c r="BB375" s="245" t="str">
        <f ca="1">IF(AT375=BD375,BB375,BB375&amp;" → "&amp;TEXT(BC375,"dd/mm/aaaa")&amp;".- "&amp;AT375)</f>
        <v>0 → 20/02/2026.- Visitas patrulleros → 30/04/2026.- Verificación</v>
      </c>
      <c r="BC375" s="247">
        <f t="shared" ca="1" si="65"/>
        <v>46183.384917939817</v>
      </c>
      <c r="BD375" s="246" t="str">
        <f t="shared" ca="1" si="66"/>
        <v>Verificación</v>
      </c>
      <c r="BE375" s="116"/>
    </row>
    <row r="376" spans="1:57" s="9" customFormat="1">
      <c r="A376" s="82" t="s">
        <v>15526</v>
      </c>
      <c r="B376" s="99">
        <v>10203</v>
      </c>
      <c r="C376" s="124" t="s">
        <v>15527</v>
      </c>
      <c r="D376" s="82" t="s">
        <v>63</v>
      </c>
      <c r="E376" s="82">
        <v>40</v>
      </c>
      <c r="F376" s="82" t="s">
        <v>104</v>
      </c>
      <c r="G376" s="82"/>
      <c r="H376" s="82">
        <v>50</v>
      </c>
      <c r="I376" s="82" t="s">
        <v>104</v>
      </c>
      <c r="J376" s="82" t="s">
        <v>66</v>
      </c>
      <c r="K376" s="82">
        <v>51</v>
      </c>
      <c r="L376" s="82"/>
      <c r="M376" s="82"/>
      <c r="N376" s="76" t="str">
        <f t="shared" si="72"/>
        <v xml:space="preserve">KR 40 B  50 B SUR 51  </v>
      </c>
      <c r="O376" s="82">
        <v>1036448437</v>
      </c>
      <c r="P376" s="82"/>
      <c r="Q376" s="82"/>
      <c r="R376" s="82" t="s">
        <v>82</v>
      </c>
      <c r="S376" s="126"/>
      <c r="T376" s="127"/>
      <c r="U376" s="127"/>
      <c r="V376" s="127"/>
      <c r="W376" s="127"/>
      <c r="X376" s="127"/>
      <c r="Y376" s="127"/>
      <c r="Z376" s="127"/>
      <c r="AA376" s="127"/>
      <c r="AB376" s="127"/>
      <c r="AC376" s="76" t="str">
        <f t="shared" si="63"/>
        <v xml:space="preserve">        </v>
      </c>
      <c r="AD376" s="82"/>
      <c r="AE376" s="82"/>
      <c r="AF376" s="82"/>
      <c r="AG376" s="82"/>
      <c r="AH376" s="82" t="s">
        <v>94</v>
      </c>
      <c r="AI376" s="82" t="s">
        <v>14448</v>
      </c>
      <c r="AJ376" s="96" t="s">
        <v>225</v>
      </c>
      <c r="AK376" s="201">
        <f>VLOOKUP(AJ376,Hoja5!$H$1:$I$46,2,FALSE)</f>
        <v>7</v>
      </c>
      <c r="AL376" s="92">
        <v>46118</v>
      </c>
      <c r="AM376" s="92">
        <v>46119</v>
      </c>
      <c r="AN376" s="101">
        <f t="shared" si="70"/>
        <v>1</v>
      </c>
      <c r="AO376" s="135">
        <v>46119</v>
      </c>
      <c r="AP376" s="131" t="s">
        <v>202</v>
      </c>
      <c r="AQ376" s="131" t="s">
        <v>14450</v>
      </c>
      <c r="AR376" s="227"/>
      <c r="AS376" s="119"/>
      <c r="AT376" s="124" t="s">
        <v>14496</v>
      </c>
      <c r="AU376" s="101" t="s">
        <v>14482</v>
      </c>
      <c r="AV376" s="82"/>
      <c r="AW376" s="102" t="str">
        <f ca="1">IF(OR(AND(TODAY()-AL376&lt;10,AV376="PQRS"),AND(TODAY()-AO376&lt;90,AV376="Persuasivo")),1,IF(AND(10&lt;=TODAY()-AL376,TODAY()-AL376&lt;15,AV376="PQRS"),2,IF(OR(AND(15&lt;=TODAY()-AL376,AV376="PQRS"),AND(90&lt;=TODAY()-AO376,AV376="Persuasivo")),3,"")))</f>
        <v/>
      </c>
      <c r="AX376" s="96"/>
      <c r="AY376" s="239" t="str">
        <f ca="1">IF(AU376=BA376,AY376,AY376&amp;" → "&amp;TEXT(AZ376,"dd/mm/aaaa")&amp;".- "&amp;AU376)</f>
        <v>0 → 00/01/1900.- Juan Carlos Sánchez Vargas → 16/04/2026.- Jenifer Zapata Castro</v>
      </c>
      <c r="AZ376" s="237">
        <f ca="1">IF(AU376=BA376,AZ376,NOW())</f>
        <v>46135.61063333333</v>
      </c>
      <c r="BA376" s="242" t="str">
        <f t="shared" ca="1" si="64"/>
        <v>Jenifer Zapata Castro</v>
      </c>
      <c r="BB376" s="245" t="str">
        <f ca="1">IF(AT376=BD376,BB376,BB376&amp;" → "&amp;TEXT(BC376,"dd/mm/aaaa")&amp;".- "&amp;AT376)</f>
        <v>0 → 20/02/2026.- Auto de archivo → 23/04/2026.- Archivado</v>
      </c>
      <c r="BC376" s="247">
        <f t="shared" ca="1" si="65"/>
        <v>46183.384917939817</v>
      </c>
      <c r="BD376" s="246" t="str">
        <f t="shared" ca="1" si="66"/>
        <v>Archivado</v>
      </c>
      <c r="BE376" s="116"/>
    </row>
    <row r="377" spans="1:57" s="9" customFormat="1">
      <c r="A377" s="82" t="s">
        <v>15528</v>
      </c>
      <c r="B377" s="99">
        <v>24699</v>
      </c>
      <c r="C377" s="124" t="s">
        <v>273</v>
      </c>
      <c r="D377" s="82"/>
      <c r="E377" s="94"/>
      <c r="F377" s="82"/>
      <c r="G377" s="82"/>
      <c r="H377" s="94"/>
      <c r="I377" s="82"/>
      <c r="J377" s="82"/>
      <c r="K377" s="82"/>
      <c r="L377" s="94"/>
      <c r="M377" s="82"/>
      <c r="N377" s="76"/>
      <c r="O377" s="82"/>
      <c r="P377" s="82"/>
      <c r="Q377" s="82"/>
      <c r="R377" s="76" t="s">
        <v>2453</v>
      </c>
      <c r="S377" s="126" t="s">
        <v>63</v>
      </c>
      <c r="T377" s="127">
        <v>25</v>
      </c>
      <c r="U377" s="127" t="s">
        <v>104</v>
      </c>
      <c r="V377" s="127"/>
      <c r="W377" s="127">
        <v>23</v>
      </c>
      <c r="X377" s="127"/>
      <c r="Y377" s="127" t="s">
        <v>66</v>
      </c>
      <c r="Z377" s="127">
        <v>100</v>
      </c>
      <c r="AA377" s="127"/>
      <c r="AB377" s="127"/>
      <c r="AC377" s="76" t="str">
        <f t="shared" si="63"/>
        <v xml:space="preserve">KR 25B  23  SUR 100  </v>
      </c>
      <c r="AD377" s="76"/>
      <c r="AE377" s="82"/>
      <c r="AF377" s="82"/>
      <c r="AG377" s="76"/>
      <c r="AH377" s="82" t="s">
        <v>3686</v>
      </c>
      <c r="AI377" s="82" t="s">
        <v>14451</v>
      </c>
      <c r="AJ377" s="96" t="s">
        <v>184</v>
      </c>
      <c r="AK377" s="201">
        <f>VLOOKUP(AJ377,Hoja5!$H$1:$I$46,2,FALSE)</f>
        <v>4</v>
      </c>
      <c r="AL377" s="92">
        <v>46129</v>
      </c>
      <c r="AM377" s="92">
        <v>46127</v>
      </c>
      <c r="AN377" s="101">
        <f t="shared" si="70"/>
        <v>-2</v>
      </c>
      <c r="AO377" s="135">
        <v>46163</v>
      </c>
      <c r="AP377" s="131" t="s">
        <v>195</v>
      </c>
      <c r="AQ377" s="131" t="s">
        <v>14450</v>
      </c>
      <c r="AR377" s="227"/>
      <c r="AS377" s="119"/>
      <c r="AT377" s="124" t="s">
        <v>195</v>
      </c>
      <c r="AU377" s="101" t="s">
        <v>14450</v>
      </c>
      <c r="AV377" s="82"/>
      <c r="AW377" s="102" t="str">
        <f ca="1">IF(OR(AND(TODAY()-AL377&lt;10,AV377="PQRS"),AND(TODAY()-AO377&lt;90,AV377="Persuasivo")),1,IF(AND(10&lt;=TODAY()-AL377,TODAY()-AL377&lt;15,AV377="PQRS"),2,IF(OR(AND(15&lt;=TODAY()-AL377,AV377="PQRS"),AND(90&lt;=TODAY()-AO377,AV377="Persuasivo")),3,"")))</f>
        <v/>
      </c>
      <c r="AX377" s="96"/>
      <c r="AY377" s="239" t="str">
        <f ca="1">IF(AU377=BA377,AY377,AY377&amp;" → "&amp;TEXT(AZ377,"dd/mm/aaaa")&amp;".- "&amp;AU377)</f>
        <v>0 → 00/01/1900.- Olver Puerta Garcia</v>
      </c>
      <c r="AZ377" s="237">
        <f ca="1">IF(AU377=BA377,AZ377,NOW())</f>
        <v>46133.49779050926</v>
      </c>
      <c r="BA377" s="242" t="str">
        <f t="shared" ca="1" si="64"/>
        <v>Olver Puerta Garcia</v>
      </c>
      <c r="BB377" s="245" t="str">
        <f ca="1">IF(AT377=BD377,BB377,BB377&amp;" → "&amp;TEXT(BC377,"dd/mm/aaaa")&amp;".- "&amp;AT377)</f>
        <v>0 → 20/02/2026.- Visitas patrulleros → 21/04/2026.- Verificación</v>
      </c>
      <c r="BC377" s="247">
        <f t="shared" ca="1" si="65"/>
        <v>46183.384917939817</v>
      </c>
      <c r="BD377" s="246" t="str">
        <f t="shared" ca="1" si="66"/>
        <v>Verificación</v>
      </c>
      <c r="BE377" s="116"/>
    </row>
    <row r="378" spans="1:57" s="9" customFormat="1">
      <c r="A378" s="82" t="s">
        <v>15529</v>
      </c>
      <c r="B378" s="99">
        <v>24698</v>
      </c>
      <c r="C378" s="124" t="s">
        <v>1976</v>
      </c>
      <c r="D378" s="82"/>
      <c r="E378" s="82"/>
      <c r="F378" s="82"/>
      <c r="G378" s="82"/>
      <c r="H378" s="82"/>
      <c r="I378" s="82"/>
      <c r="J378" s="82"/>
      <c r="K378" s="82"/>
      <c r="L378" s="94"/>
      <c r="M378" s="82"/>
      <c r="N378" s="76" t="str">
        <f t="shared" ref="N378:N420" si="74">CONCATENATE(D378," ",E378," ",F378," ",G378," ",H378," ",I378, " ",J378, " ",K378," ",L378," ",M378)</f>
        <v xml:space="preserve">         </v>
      </c>
      <c r="O378" s="82"/>
      <c r="P378" s="82"/>
      <c r="Q378" s="82"/>
      <c r="R378" s="82" t="s">
        <v>15530</v>
      </c>
      <c r="S378" s="126" t="s">
        <v>63</v>
      </c>
      <c r="T378" s="127">
        <v>24</v>
      </c>
      <c r="U378" s="127"/>
      <c r="V378" s="127"/>
      <c r="W378" s="127">
        <v>36</v>
      </c>
      <c r="X378" s="127" t="s">
        <v>170</v>
      </c>
      <c r="Y378" s="127" t="s">
        <v>66</v>
      </c>
      <c r="Z378" s="127">
        <v>141</v>
      </c>
      <c r="AA378" s="169"/>
      <c r="AB378" s="127"/>
      <c r="AC378" s="76" t="str">
        <f t="shared" si="63"/>
        <v xml:space="preserve">KR 24  36 D SUR 141  </v>
      </c>
      <c r="AD378" s="82"/>
      <c r="AE378" s="82"/>
      <c r="AF378" s="82"/>
      <c r="AG378" s="82"/>
      <c r="AH378" s="82" t="s">
        <v>87</v>
      </c>
      <c r="AI378" s="82" t="s">
        <v>14457</v>
      </c>
      <c r="AJ378" s="96" t="s">
        <v>347</v>
      </c>
      <c r="AK378" s="201">
        <f>VLOOKUP(AJ378,Hoja5!$H$1:$I$46,2,FALSE)</f>
        <v>10</v>
      </c>
      <c r="AL378" s="92">
        <v>46129</v>
      </c>
      <c r="AM378" s="92">
        <v>46129</v>
      </c>
      <c r="AN378" s="101">
        <f t="shared" si="70"/>
        <v>0</v>
      </c>
      <c r="AO378" s="92">
        <v>46129</v>
      </c>
      <c r="AP378" s="131" t="s">
        <v>202</v>
      </c>
      <c r="AQ378" s="131" t="s">
        <v>14450</v>
      </c>
      <c r="AR378" s="227"/>
      <c r="AS378" s="119"/>
      <c r="AT378" s="124" t="s">
        <v>15</v>
      </c>
      <c r="AU378" s="101" t="s">
        <v>14463</v>
      </c>
      <c r="AV378" s="82"/>
      <c r="AW378" s="102" t="str">
        <f ca="1">IF(OR(AND(TODAY()-AL378&lt;10,AV378="PQRS"),AND(TODAY()-AO378&lt;90,AV378="Persuasivo")),1,IF(AND(10&lt;=TODAY()-AL378,TODAY()-AL378&lt;15,AV378="PQRS"),2,IF(OR(AND(15&lt;=TODAY()-AL378,AV378="PQRS"),AND(90&lt;=TODAY()-AO378,AV378="Persuasivo")),3,"")))</f>
        <v/>
      </c>
      <c r="AX378" s="298" t="s">
        <v>15398</v>
      </c>
      <c r="AY378" s="239" t="str">
        <f ca="1">IF(AU378=BA378,AY378,AY378&amp;" → "&amp;TEXT(AZ378,"dd/mm/aaaa")&amp;".- "&amp;AU378)</f>
        <v>0 → 00/01/1900.- Juan Carlos Sánchez Vargas</v>
      </c>
      <c r="AZ378" s="237">
        <f ca="1">IF(AU378=BA378,AZ378,NOW())</f>
        <v>46133.49909513889</v>
      </c>
      <c r="BA378" s="242" t="str">
        <f t="shared" ca="1" si="64"/>
        <v>Juan Carlos Sánchez Vargas</v>
      </c>
      <c r="BB378" s="245" t="str">
        <f ca="1">IF(AT378=BD378,BB378,BB378&amp;" → "&amp;TEXT(BC378,"dd/mm/aaaa")&amp;".- "&amp;AT378)</f>
        <v>0 → 20/02/2026.- Visitas patrulleros → 21/04/2026.- Auto de archivo</v>
      </c>
      <c r="BC378" s="247">
        <f t="shared" ca="1" si="65"/>
        <v>46183.384917939817</v>
      </c>
      <c r="BD378" s="246" t="str">
        <f t="shared" ca="1" si="66"/>
        <v>Auto de archivo</v>
      </c>
      <c r="BE378" s="116"/>
    </row>
    <row r="379" spans="1:57" s="9" customFormat="1">
      <c r="A379" s="82" t="s">
        <v>15531</v>
      </c>
      <c r="B379" s="99">
        <v>24701</v>
      </c>
      <c r="C379" s="124" t="s">
        <v>231</v>
      </c>
      <c r="D379" s="82"/>
      <c r="E379" s="82"/>
      <c r="F379" s="82"/>
      <c r="G379" s="82"/>
      <c r="H379" s="82"/>
      <c r="I379" s="82"/>
      <c r="J379" s="82"/>
      <c r="K379" s="82"/>
      <c r="L379" s="82"/>
      <c r="M379" s="82"/>
      <c r="N379" s="76" t="str">
        <f t="shared" si="74"/>
        <v xml:space="preserve">         </v>
      </c>
      <c r="O379" s="82"/>
      <c r="P379" s="82"/>
      <c r="Q379" s="82"/>
      <c r="R379" s="76" t="s">
        <v>82</v>
      </c>
      <c r="S379" s="126"/>
      <c r="T379" s="127" t="s">
        <v>15532</v>
      </c>
      <c r="U379" s="127"/>
      <c r="V379" s="127"/>
      <c r="W379" s="127"/>
      <c r="X379" s="127"/>
      <c r="Y379" s="127"/>
      <c r="Z379" s="127"/>
      <c r="AA379" s="127"/>
      <c r="AB379" s="127"/>
      <c r="AC379" s="76" t="str">
        <f t="shared" si="63"/>
        <v xml:space="preserve"> Casa 8-11       </v>
      </c>
      <c r="AD379" s="76"/>
      <c r="AE379" s="82"/>
      <c r="AF379" s="82"/>
      <c r="AG379" s="76"/>
      <c r="AH379" s="82" t="s">
        <v>87</v>
      </c>
      <c r="AI379" s="82" t="s">
        <v>14451</v>
      </c>
      <c r="AJ379" s="96" t="s">
        <v>363</v>
      </c>
      <c r="AK379" s="201">
        <f>VLOOKUP(AJ379,Hoja5!$H$1:$I$46,2,FALSE)</f>
        <v>13</v>
      </c>
      <c r="AL379" s="92">
        <v>46129</v>
      </c>
      <c r="AM379" s="92">
        <v>46141</v>
      </c>
      <c r="AN379" s="101">
        <f t="shared" si="70"/>
        <v>12</v>
      </c>
      <c r="AO379" s="92">
        <v>46154</v>
      </c>
      <c r="AP379" s="101" t="s">
        <v>15</v>
      </c>
      <c r="AQ379" s="101" t="s">
        <v>14463</v>
      </c>
      <c r="AR379" s="227"/>
      <c r="AS379" s="119"/>
      <c r="AT379" s="124" t="s">
        <v>14496</v>
      </c>
      <c r="AU379" s="101"/>
      <c r="AV379" s="82"/>
      <c r="AW379" s="102" t="str">
        <f ca="1">IF(OR(AND(TODAY()-AL379&lt;10,AV379="PQRS"),AND(TODAY()-AO379&lt;90,AV379="Persuasivo")),1,IF(AND(10&lt;=TODAY()-AL379,TODAY()-AL379&lt;15,AV379="PQRS"),2,IF(OR(AND(15&lt;=TODAY()-AL379,AV379="PQRS"),AND(90&lt;=TODAY()-AO379,AV379="Persuasivo")),3,"")))</f>
        <v/>
      </c>
      <c r="AX379" s="96"/>
      <c r="AY379" s="239" t="str">
        <f ca="1">IF(AU379=BA379,AY379,AY379&amp;" → "&amp;TEXT(AZ379,"dd/mm/aaaa")&amp;".- "&amp;AU379)</f>
        <v xml:space="preserve">0 → 00/01/1900.- Olver Puerta Garcia → 21/04/2026.- Juan Carlos Sánchez Vargas → 30/04/2026.- </v>
      </c>
      <c r="AZ379" s="237">
        <f ca="1">IF(AU379=BA379,AZ379,NOW())</f>
        <v>46182.781134490739</v>
      </c>
      <c r="BA379" s="242">
        <f t="shared" ca="1" si="64"/>
        <v>0</v>
      </c>
      <c r="BB379" s="245" t="str">
        <f ca="1">IF(AT379=BD379,BB379,BB379&amp;" → "&amp;TEXT(BC379,"dd/mm/aaaa")&amp;".- "&amp;AT379)</f>
        <v>0 → 20/02/2026.- Visitas patrulleros → 30/04/2026.- Auto de archivo → 09/06/2026.- Archivado</v>
      </c>
      <c r="BC379" s="247">
        <f t="shared" ca="1" si="65"/>
        <v>46183.384917939817</v>
      </c>
      <c r="BD379" s="246" t="str">
        <f t="shared" ca="1" si="66"/>
        <v>Archivado</v>
      </c>
      <c r="BE379" s="116"/>
    </row>
    <row r="380" spans="1:57" s="9" customFormat="1">
      <c r="A380" s="82" t="s">
        <v>15533</v>
      </c>
      <c r="B380" s="99">
        <v>24700</v>
      </c>
      <c r="C380" s="124" t="s">
        <v>15534</v>
      </c>
      <c r="D380" s="82" t="s">
        <v>146</v>
      </c>
      <c r="E380" s="82">
        <v>27</v>
      </c>
      <c r="F380" s="82" t="s">
        <v>83</v>
      </c>
      <c r="G380" s="82" t="s">
        <v>66</v>
      </c>
      <c r="H380" s="82">
        <v>42</v>
      </c>
      <c r="I380" s="82"/>
      <c r="J380" s="82"/>
      <c r="K380" s="82">
        <v>95</v>
      </c>
      <c r="L380" s="82"/>
      <c r="M380" s="82"/>
      <c r="N380" s="76" t="str">
        <f t="shared" si="74"/>
        <v xml:space="preserve">TR 27 A SUR 42   95  </v>
      </c>
      <c r="O380" s="82">
        <v>4357622</v>
      </c>
      <c r="P380" s="82">
        <v>3163211466</v>
      </c>
      <c r="Q380" s="62"/>
      <c r="R380" s="164" t="s">
        <v>15535</v>
      </c>
      <c r="S380" s="82" t="s">
        <v>146</v>
      </c>
      <c r="T380" s="82">
        <v>27</v>
      </c>
      <c r="U380" s="82" t="s">
        <v>83</v>
      </c>
      <c r="V380" s="82" t="s">
        <v>66</v>
      </c>
      <c r="W380" s="82">
        <v>42</v>
      </c>
      <c r="X380" s="82"/>
      <c r="Y380" s="82"/>
      <c r="Z380" s="82">
        <v>65</v>
      </c>
      <c r="AA380" s="82"/>
      <c r="AB380" s="82"/>
      <c r="AC380" s="76" t="str">
        <f t="shared" ref="AC380" si="75">CONCATENATE(S380," ",T380," ",U380," ",V380," ",W380," ",X380, " ",Y380, " ",Z380," ",AA380," ",AB380)</f>
        <v xml:space="preserve">TR 27 A SUR 42   65  </v>
      </c>
      <c r="AD380" s="82"/>
      <c r="AE380" s="94"/>
      <c r="AF380" s="94"/>
      <c r="AG380" s="82"/>
      <c r="AH380" s="82" t="s">
        <v>94</v>
      </c>
      <c r="AI380" s="82" t="s">
        <v>14444</v>
      </c>
      <c r="AJ380" s="96" t="s">
        <v>374</v>
      </c>
      <c r="AK380" s="201">
        <f>VLOOKUP(AJ380,Hoja5!$H$1:$I$46,2,FALSE)</f>
        <v>4</v>
      </c>
      <c r="AL380" s="92">
        <v>46129</v>
      </c>
      <c r="AM380" s="92">
        <v>46170</v>
      </c>
      <c r="AN380" s="101">
        <f t="shared" si="70"/>
        <v>41</v>
      </c>
      <c r="AO380" s="100">
        <v>46170</v>
      </c>
      <c r="AP380" s="131" t="s">
        <v>202</v>
      </c>
      <c r="AQ380" s="131" t="s">
        <v>14456</v>
      </c>
      <c r="AR380" s="227"/>
      <c r="AS380" s="119"/>
      <c r="AT380" s="124" t="s">
        <v>15</v>
      </c>
      <c r="AU380" s="101" t="s">
        <v>14463</v>
      </c>
      <c r="AV380" s="82"/>
      <c r="AW380" s="102" t="str">
        <f ca="1">IF(OR(AND(TODAY()-AL380&lt;10,AV380="PQRS"),AND(TODAY()-AO380&lt;90,AV380="Persuasivo")),1,IF(AND(10&lt;=TODAY()-AL380,TODAY()-AL380&lt;15,AV380="PQRS"),2,IF(OR(AND(15&lt;=TODAY()-AL380,AV380="PQRS"),AND(90&lt;=TODAY()-AO380,AV380="Persuasivo")),3,"")))</f>
        <v/>
      </c>
      <c r="AX380" s="96"/>
      <c r="AY380" s="239" t="str">
        <f ca="1">IF(AU380=BA380,AY380,AY380&amp;" → "&amp;TEXT(AZ380,"dd/mm/aaaa")&amp;".- "&amp;AU380)</f>
        <v>0 → 00/01/1900.- Adriana Florez Buriticá → 21/04/2026.- Laura Bautista Barroso → 21/04/2026.- Juan Carlos Sánchez Vargas</v>
      </c>
      <c r="AZ380" s="237">
        <f ca="1">IF(AU380=BA380,AZ380,NOW())</f>
        <v>46171.68191550926</v>
      </c>
      <c r="BA380" s="242" t="str">
        <f t="shared" ca="1" si="64"/>
        <v>Juan Carlos Sánchez Vargas</v>
      </c>
      <c r="BB380" s="245" t="str">
        <f ca="1">IF(AT380=BD380,BB380,BB380&amp;" → "&amp;TEXT(BC380,"dd/mm/aaaa")&amp;".- "&amp;AT380)</f>
        <v>0 → 20/02/2026.- Visitas patrulleros → 29/05/2026.- Auto de archivo</v>
      </c>
      <c r="BC380" s="247">
        <f t="shared" ca="1" si="65"/>
        <v>46183.384917939817</v>
      </c>
      <c r="BD380" s="246" t="str">
        <f t="shared" ca="1" si="66"/>
        <v>Auto de archivo</v>
      </c>
      <c r="BE380" s="116"/>
    </row>
    <row r="381" spans="1:57" s="9" customFormat="1">
      <c r="A381" s="82" t="s">
        <v>15536</v>
      </c>
      <c r="B381" s="99">
        <v>25154</v>
      </c>
      <c r="C381" s="124" t="s">
        <v>15537</v>
      </c>
      <c r="D381" s="82" t="s">
        <v>63</v>
      </c>
      <c r="E381" s="94">
        <v>24</v>
      </c>
      <c r="F381" s="82" t="s">
        <v>315</v>
      </c>
      <c r="G381" s="82"/>
      <c r="H381" s="82">
        <v>40</v>
      </c>
      <c r="I381" s="82"/>
      <c r="J381" s="82" t="s">
        <v>66</v>
      </c>
      <c r="K381" s="82">
        <v>60</v>
      </c>
      <c r="L381" s="82"/>
      <c r="M381" s="82">
        <v>110</v>
      </c>
      <c r="N381" s="76" t="str">
        <f t="shared" si="74"/>
        <v>KR 24 E  40  SUR 60  110</v>
      </c>
      <c r="O381" s="82">
        <v>43722493</v>
      </c>
      <c r="P381" s="82">
        <v>3206147639</v>
      </c>
      <c r="Q381" s="82"/>
      <c r="R381" s="82" t="s">
        <v>15538</v>
      </c>
      <c r="S381" s="126"/>
      <c r="T381" s="127"/>
      <c r="U381" s="127"/>
      <c r="V381" s="127"/>
      <c r="W381" s="127"/>
      <c r="X381" s="127"/>
      <c r="Y381" s="127"/>
      <c r="Z381" s="127"/>
      <c r="AA381" s="127"/>
      <c r="AB381" s="127"/>
      <c r="AC381" s="76" t="str">
        <f t="shared" si="63"/>
        <v xml:space="preserve">        </v>
      </c>
      <c r="AD381" s="82"/>
      <c r="AE381" s="94"/>
      <c r="AF381" s="94"/>
      <c r="AG381" s="82"/>
      <c r="AH381" s="82" t="s">
        <v>101</v>
      </c>
      <c r="AI381" s="82" t="s">
        <v>14460</v>
      </c>
      <c r="AJ381" s="96" t="s">
        <v>74</v>
      </c>
      <c r="AK381" s="201">
        <f>VLOOKUP(AJ381,Hoja5!$H$1:$I$46,2,FALSE)</f>
        <v>6</v>
      </c>
      <c r="AL381" s="92">
        <v>46129</v>
      </c>
      <c r="AM381" s="92">
        <v>46132</v>
      </c>
      <c r="AN381" s="101">
        <f t="shared" si="70"/>
        <v>3</v>
      </c>
      <c r="AO381" s="92">
        <v>46132</v>
      </c>
      <c r="AP381" s="131" t="s">
        <v>6014</v>
      </c>
      <c r="AQ381" s="131" t="s">
        <v>14463</v>
      </c>
      <c r="AR381" s="227"/>
      <c r="AS381" s="119"/>
      <c r="AT381" s="124" t="s">
        <v>14496</v>
      </c>
      <c r="AU381" s="276" t="s">
        <v>14482</v>
      </c>
      <c r="AV381" s="82"/>
      <c r="AW381" s="102" t="str">
        <f ca="1">IF(OR(AND(TODAY()-AL381&lt;10,AV381="PQRS"),AND(TODAY()-AO381&lt;90,AV381="Persuasivo")),1,IF(AND(10&lt;=TODAY()-AL381,TODAY()-AL381&lt;15,AV381="PQRS"),2,IF(OR(AND(15&lt;=TODAY()-AL381,AV381="PQRS"),AND(90&lt;=TODAY()-AO381,AV381="Persuasivo")),3,"")))</f>
        <v/>
      </c>
      <c r="AX381" s="96"/>
      <c r="AY381" s="239" t="str">
        <f ca="1">IF(AU381=BA381,AY381,AY381&amp;" → "&amp;TEXT(AZ381,"dd/mm/aaaa")&amp;".- "&amp;AU381)</f>
        <v>0 → 00/01/1900.- Juan Carlos Sánchez Vargas → 21/04/2026.- Jenifer Zapata Castro</v>
      </c>
      <c r="AZ381" s="237">
        <f ca="1">IF(AU381=BA381,AZ381,NOW())</f>
        <v>46135.61063333333</v>
      </c>
      <c r="BA381" s="242" t="str">
        <f t="shared" ca="1" si="64"/>
        <v>Jenifer Zapata Castro</v>
      </c>
      <c r="BB381" s="245" t="str">
        <f ca="1">IF(AT381=BD381,BB381,BB381&amp;" → "&amp;TEXT(BC381,"dd/mm/aaaa")&amp;".- "&amp;AT381)</f>
        <v>0 → 20/02/2026.- Visitas patrulleros → 21/04/2026.- Auto de archivo → 23/04/2026.- Archivado</v>
      </c>
      <c r="BC381" s="247">
        <f t="shared" ca="1" si="65"/>
        <v>46183.384917939817</v>
      </c>
      <c r="BD381" s="246" t="str">
        <f t="shared" ca="1" si="66"/>
        <v>Archivado</v>
      </c>
      <c r="BE381" s="116"/>
    </row>
    <row r="382" spans="1:57" s="9" customFormat="1">
      <c r="A382" s="82" t="s">
        <v>15539</v>
      </c>
      <c r="B382" s="99">
        <v>25163</v>
      </c>
      <c r="C382" s="124" t="s">
        <v>231</v>
      </c>
      <c r="D382" s="82"/>
      <c r="E382" s="82"/>
      <c r="F382" s="82"/>
      <c r="G382" s="82"/>
      <c r="H382" s="82"/>
      <c r="I382" s="82"/>
      <c r="J382" s="82"/>
      <c r="K382" s="82"/>
      <c r="L382" s="82"/>
      <c r="M382" s="82"/>
      <c r="N382" s="76" t="str">
        <f t="shared" si="74"/>
        <v xml:space="preserve">         </v>
      </c>
      <c r="O382" s="82"/>
      <c r="P382" s="82"/>
      <c r="Q382" s="82"/>
      <c r="R382" s="76" t="s">
        <v>82</v>
      </c>
      <c r="S382" s="126" t="s">
        <v>63</v>
      </c>
      <c r="T382" s="127">
        <v>26</v>
      </c>
      <c r="U382" s="127"/>
      <c r="V382" s="127"/>
      <c r="W382" s="127">
        <v>41</v>
      </c>
      <c r="X382" s="127" t="s">
        <v>104</v>
      </c>
      <c r="Y382" s="127" t="s">
        <v>66</v>
      </c>
      <c r="Z382" s="127">
        <v>25</v>
      </c>
      <c r="AA382" s="127"/>
      <c r="AB382" s="127">
        <v>328</v>
      </c>
      <c r="AC382" s="76" t="str">
        <f t="shared" si="63"/>
        <v>KR 26  41 B SUR 25  328</v>
      </c>
      <c r="AD382" s="76"/>
      <c r="AE382" s="82"/>
      <c r="AF382" s="82"/>
      <c r="AG382" s="82"/>
      <c r="AH382" s="82" t="s">
        <v>101</v>
      </c>
      <c r="AI382" s="82" t="s">
        <v>14491</v>
      </c>
      <c r="AJ382" s="96" t="s">
        <v>322</v>
      </c>
      <c r="AK382" s="201">
        <f>VLOOKUP(AJ382,Hoja5!$H$1:$I$46,2,FALSE)</f>
        <v>6</v>
      </c>
      <c r="AL382" s="92">
        <v>46129</v>
      </c>
      <c r="AM382" s="92">
        <v>46141</v>
      </c>
      <c r="AN382" s="101">
        <f t="shared" si="70"/>
        <v>12</v>
      </c>
      <c r="AO382" s="92">
        <v>46141</v>
      </c>
      <c r="AP382" s="131" t="s">
        <v>105</v>
      </c>
      <c r="AQ382" s="131" t="s">
        <v>14456</v>
      </c>
      <c r="AR382" s="227"/>
      <c r="AS382" s="119"/>
      <c r="AT382" s="124" t="s">
        <v>14499</v>
      </c>
      <c r="AU382" s="101"/>
      <c r="AV382" s="82"/>
      <c r="AW382" s="102" t="str">
        <f ca="1">IF(OR(AND(TODAY()-AL382&lt;10,AV382="PQRS"),AND(TODAY()-AO382&lt;90,AV382="Persuasivo")),1,IF(AND(10&lt;=TODAY()-AL382,TODAY()-AL382&lt;15,AV382="PQRS"),2,IF(OR(AND(15&lt;=TODAY()-AL382,AV382="PQRS"),AND(90&lt;=TODAY()-AO382,AV382="Persuasivo")),3,"")))</f>
        <v/>
      </c>
      <c r="AX382" s="96"/>
      <c r="AY382" s="239" t="str">
        <f ca="1">IF(AU382=BA382,AY382,AY382&amp;" → "&amp;TEXT(AZ382,"dd/mm/aaaa")&amp;".- "&amp;AU382)</f>
        <v xml:space="preserve">0 → 00/01/1900.- Laura Bautista Barroso → 22/04/2026.- </v>
      </c>
      <c r="AZ382" s="237">
        <f ca="1">IF(AU382=BA382,AZ382,NOW())</f>
        <v>46154.722901388886</v>
      </c>
      <c r="BA382" s="242">
        <f t="shared" ca="1" si="64"/>
        <v>0</v>
      </c>
      <c r="BB382" s="245" t="str">
        <f ca="1">IF(AT382=BD382,BB382,BB382&amp;" → "&amp;TEXT(BC382,"dd/mm/aaaa")&amp;".- "&amp;AT382)</f>
        <v>0 → 20/02/2026.- Visitas patrulleros → 12/05/2026.- Remisión</v>
      </c>
      <c r="BC382" s="247">
        <f t="shared" ca="1" si="65"/>
        <v>46183.384917939817</v>
      </c>
      <c r="BD382" s="246" t="str">
        <f t="shared" ca="1" si="66"/>
        <v>Remisión</v>
      </c>
      <c r="BE382" s="116"/>
    </row>
    <row r="383" spans="1:57" s="9" customFormat="1">
      <c r="A383" s="82" t="s">
        <v>15540</v>
      </c>
      <c r="B383" s="99">
        <v>14978</v>
      </c>
      <c r="C383" s="124" t="s">
        <v>15541</v>
      </c>
      <c r="D383" s="82" t="s">
        <v>80</v>
      </c>
      <c r="E383" s="82">
        <v>45</v>
      </c>
      <c r="F383" s="82" t="s">
        <v>83</v>
      </c>
      <c r="G383" s="82" t="s">
        <v>66</v>
      </c>
      <c r="H383" s="82">
        <v>39</v>
      </c>
      <c r="I383" s="82" t="s">
        <v>104</v>
      </c>
      <c r="J383" s="82"/>
      <c r="K383" s="82">
        <v>226</v>
      </c>
      <c r="L383" s="82"/>
      <c r="M383" s="82"/>
      <c r="N383" s="76" t="str">
        <f t="shared" si="74"/>
        <v xml:space="preserve">CL 45 A SUR 39 B  226  </v>
      </c>
      <c r="O383" s="82">
        <v>43056035</v>
      </c>
      <c r="P383" s="82">
        <v>3148579001</v>
      </c>
      <c r="Q383" s="82"/>
      <c r="R383" s="82" t="s">
        <v>7599</v>
      </c>
      <c r="S383" s="126" t="s">
        <v>63</v>
      </c>
      <c r="T383" s="127">
        <v>43</v>
      </c>
      <c r="U383" s="127" t="s">
        <v>83</v>
      </c>
      <c r="V383" s="127"/>
      <c r="W383" s="127">
        <v>49</v>
      </c>
      <c r="X383" s="127" t="s">
        <v>170</v>
      </c>
      <c r="Y383" s="127" t="s">
        <v>66</v>
      </c>
      <c r="Z383" s="127">
        <v>40</v>
      </c>
      <c r="AA383" s="127"/>
      <c r="AB383" s="127" t="s">
        <v>15542</v>
      </c>
      <c r="AC383" s="76" t="str">
        <f t="shared" si="63"/>
        <v>KR 43A  49 D SUR 40  Apto 1006</v>
      </c>
      <c r="AD383" s="82"/>
      <c r="AE383" s="82"/>
      <c r="AF383" s="82"/>
      <c r="AG383" s="82"/>
      <c r="AH383" s="82" t="s">
        <v>3591</v>
      </c>
      <c r="AI383" s="82" t="s">
        <v>14429</v>
      </c>
      <c r="AJ383" s="96" t="s">
        <v>225</v>
      </c>
      <c r="AK383" s="201">
        <f>VLOOKUP(AJ383,Hoja5!$H$1:$I$46,2,FALSE)</f>
        <v>7</v>
      </c>
      <c r="AL383" s="92">
        <v>46086</v>
      </c>
      <c r="AM383" s="92">
        <v>46086</v>
      </c>
      <c r="AN383" s="101">
        <f t="shared" si="70"/>
        <v>0</v>
      </c>
      <c r="AO383" s="92">
        <v>46086</v>
      </c>
      <c r="AP383" s="131" t="s">
        <v>14499</v>
      </c>
      <c r="AQ383" s="131" t="s">
        <v>14437</v>
      </c>
      <c r="AR383" s="227"/>
      <c r="AS383" s="119"/>
      <c r="AT383" s="124" t="s">
        <v>14496</v>
      </c>
      <c r="AU383" s="101" t="s">
        <v>14482</v>
      </c>
      <c r="AV383" s="82"/>
      <c r="AW383" s="102" t="str">
        <f ca="1">IF(OR(AND(TODAY()-AL383&lt;10,AV383="PQRS"),AND(TODAY()-AO383&lt;90,AV383="Persuasivo")),1,IF(AND(10&lt;=TODAY()-AL383,TODAY()-AL383&lt;15,AV383="PQRS"),2,IF(OR(AND(15&lt;=TODAY()-AL383,AV383="PQRS"),AND(90&lt;=TODAY()-AO383,AV383="Persuasivo")),3,"")))</f>
        <v/>
      </c>
      <c r="AX383" s="96"/>
      <c r="AY383" s="239" t="str">
        <f ca="1">IF(AU383=BA383,AY383,AY383&amp;" → "&amp;TEXT(AZ383,"dd/mm/aaaa")&amp;".- "&amp;AU383)</f>
        <v>0 → 00/01/1900.- Juan Carlos Sánchez Vargas → 21/04/2026.- Jenifer Zapata Castro</v>
      </c>
      <c r="AZ383" s="237">
        <f ca="1">IF(AU383=BA383,AZ383,NOW())</f>
        <v>46135.61063333333</v>
      </c>
      <c r="BA383" s="242" t="str">
        <f t="shared" ca="1" si="64"/>
        <v>Jenifer Zapata Castro</v>
      </c>
      <c r="BB383" s="245" t="str">
        <f ca="1">IF(AT383=BD383,BB383,BB383&amp;" → "&amp;TEXT(BC383,"dd/mm/aaaa")&amp;".- "&amp;AT383)</f>
        <v>0 → 20/02/2026.- Auto de archivo → 23/04/2026.- Archivado</v>
      </c>
      <c r="BC383" s="247">
        <f t="shared" ca="1" si="65"/>
        <v>46183.384917939817</v>
      </c>
      <c r="BD383" s="246" t="str">
        <f t="shared" ca="1" si="66"/>
        <v>Archivado</v>
      </c>
      <c r="BE383" s="116"/>
    </row>
    <row r="384" spans="1:57" s="9" customFormat="1">
      <c r="A384" s="82" t="s">
        <v>15543</v>
      </c>
      <c r="B384" s="99">
        <v>14107</v>
      </c>
      <c r="C384" s="124" t="s">
        <v>231</v>
      </c>
      <c r="D384" s="82"/>
      <c r="E384" s="82"/>
      <c r="F384" s="82"/>
      <c r="G384" s="82"/>
      <c r="H384" s="82"/>
      <c r="I384" s="82"/>
      <c r="J384" s="82"/>
      <c r="K384" s="82"/>
      <c r="L384" s="82"/>
      <c r="M384" s="82"/>
      <c r="N384" s="76" t="str">
        <f t="shared" si="74"/>
        <v xml:space="preserve">         </v>
      </c>
      <c r="O384" s="82"/>
      <c r="P384" s="82"/>
      <c r="Q384" s="82"/>
      <c r="R384" s="82" t="s">
        <v>15544</v>
      </c>
      <c r="S384" s="126" t="s">
        <v>80</v>
      </c>
      <c r="T384" s="127">
        <v>40</v>
      </c>
      <c r="U384" s="127" t="s">
        <v>65</v>
      </c>
      <c r="V384" s="127" t="s">
        <v>66</v>
      </c>
      <c r="W384" s="127">
        <v>25</v>
      </c>
      <c r="X384" s="127"/>
      <c r="Y384" s="127"/>
      <c r="Z384" s="169">
        <v>146</v>
      </c>
      <c r="AA384" s="127"/>
      <c r="AB384" s="127" t="s">
        <v>1809</v>
      </c>
      <c r="AC384" s="76" t="str">
        <f t="shared" si="63"/>
        <v>CL 40G SUR 25   146  piso 1</v>
      </c>
      <c r="AD384" s="82"/>
      <c r="AE384" s="82"/>
      <c r="AF384" s="82"/>
      <c r="AG384" s="82"/>
      <c r="AH384" s="82" t="s">
        <v>3591</v>
      </c>
      <c r="AI384" s="82" t="s">
        <v>14429</v>
      </c>
      <c r="AJ384" s="96" t="s">
        <v>3675</v>
      </c>
      <c r="AK384" s="201">
        <f>VLOOKUP(AJ384,Hoja5!$H$1:$I$46,2,FALSE)</f>
        <v>6</v>
      </c>
      <c r="AL384" s="92">
        <v>46083</v>
      </c>
      <c r="AM384" s="92">
        <v>46126</v>
      </c>
      <c r="AN384" s="101">
        <f t="shared" si="70"/>
        <v>43</v>
      </c>
      <c r="AO384" s="92">
        <v>46126</v>
      </c>
      <c r="AP384" s="131" t="s">
        <v>14499</v>
      </c>
      <c r="AQ384" s="131" t="s">
        <v>14437</v>
      </c>
      <c r="AR384" s="227"/>
      <c r="AS384" s="119" t="s">
        <v>14437</v>
      </c>
      <c r="AT384" s="124" t="s">
        <v>1735</v>
      </c>
      <c r="AU384" s="101" t="s">
        <v>14437</v>
      </c>
      <c r="AV384" s="82"/>
      <c r="AW384" s="102" t="str">
        <f ca="1">IF(OR(AND(TODAY()-AL384&lt;10,AV384="PQRS"),AND(TODAY()-AO384&lt;90,AV384="Persuasivo")),1,IF(AND(10&lt;=TODAY()-AL384,TODAY()-AL384&lt;15,AV384="PQRS"),2,IF(OR(AND(15&lt;=TODAY()-AL384,AV384="PQRS"),AND(90&lt;=TODAY()-AO384,AV384="Persuasivo")),3,"")))</f>
        <v/>
      </c>
      <c r="AX384" s="96"/>
      <c r="AY384" s="239" t="str">
        <f ca="1">IF(AU384=BA384,AY384,AY384&amp;" → "&amp;TEXT(AZ384,"dd/mm/aaaa")&amp;".- "&amp;AU384)</f>
        <v>0 → 00/01/1900.- Juan  Muñoz Guerra → 21/04/2026.- Juanita Aristizabal Chavarriaga → 28/04/2026.- Juan  Muñoz Guerra</v>
      </c>
      <c r="AZ384" s="237">
        <f ca="1">IF(AU384=BA384,AZ384,NOW())</f>
        <v>46148.570157175927</v>
      </c>
      <c r="BA384" s="242" t="str">
        <f t="shared" ca="1" si="64"/>
        <v>Juan  Muñoz Guerra</v>
      </c>
      <c r="BB384" s="245" t="str">
        <f ca="1">IF(AT384=BD384,BB384,BB384&amp;" → "&amp;TEXT(BC384,"dd/mm/aaaa")&amp;".- "&amp;AT384)</f>
        <v xml:space="preserve">0 → 20/02/2026.- Auto de inicio </v>
      </c>
      <c r="BC384" s="247">
        <f t="shared" ca="1" si="65"/>
        <v>46183.384917939817</v>
      </c>
      <c r="BD384" s="246" t="str">
        <f t="shared" ca="1" si="66"/>
        <v xml:space="preserve">Auto de inicio </v>
      </c>
      <c r="BE384" s="116"/>
    </row>
    <row r="385" spans="1:57" s="9" customFormat="1">
      <c r="A385" s="82" t="s">
        <v>15545</v>
      </c>
      <c r="B385" s="99">
        <v>14830</v>
      </c>
      <c r="C385" s="124" t="s">
        <v>1976</v>
      </c>
      <c r="D385" s="82"/>
      <c r="E385" s="82"/>
      <c r="F385" s="82"/>
      <c r="G385" s="82"/>
      <c r="H385" s="82"/>
      <c r="I385" s="82"/>
      <c r="J385" s="82"/>
      <c r="K385" s="82"/>
      <c r="L385" s="82" t="s">
        <v>15546</v>
      </c>
      <c r="M385" s="82"/>
      <c r="N385" s="76" t="str">
        <f t="shared" si="74"/>
        <v xml:space="preserve">        parqueadero de las cometas </v>
      </c>
      <c r="O385" s="82"/>
      <c r="P385" s="82"/>
      <c r="Q385" s="82"/>
      <c r="R385" s="82"/>
      <c r="S385" s="126"/>
      <c r="T385" s="127"/>
      <c r="U385" s="127"/>
      <c r="V385" s="127"/>
      <c r="W385" s="127"/>
      <c r="X385" s="127"/>
      <c r="Y385" s="127"/>
      <c r="Z385" s="127"/>
      <c r="AA385" s="127"/>
      <c r="AB385" s="127"/>
      <c r="AC385" s="76" t="str">
        <f t="shared" si="63"/>
        <v xml:space="preserve">        </v>
      </c>
      <c r="AD385" s="82"/>
      <c r="AE385" s="82"/>
      <c r="AF385" s="82"/>
      <c r="AG385" s="82"/>
      <c r="AH385" s="82" t="s">
        <v>3591</v>
      </c>
      <c r="AI385" s="82" t="s">
        <v>14429</v>
      </c>
      <c r="AJ385" s="96" t="s">
        <v>635</v>
      </c>
      <c r="AK385" s="201">
        <f>VLOOKUP(AJ385,Hoja5!$H$1:$I$46,2,FALSE)</f>
        <v>3</v>
      </c>
      <c r="AL385" s="92">
        <v>46115</v>
      </c>
      <c r="AM385" s="92">
        <v>46126</v>
      </c>
      <c r="AN385" s="101">
        <f t="shared" si="70"/>
        <v>11</v>
      </c>
      <c r="AO385" s="100">
        <v>46126</v>
      </c>
      <c r="AP385" s="131" t="s">
        <v>14499</v>
      </c>
      <c r="AQ385" s="131" t="s">
        <v>14437</v>
      </c>
      <c r="AR385" s="227"/>
      <c r="AS385" s="119" t="s">
        <v>14437</v>
      </c>
      <c r="AT385" s="124" t="s">
        <v>1735</v>
      </c>
      <c r="AU385" s="101" t="s">
        <v>14437</v>
      </c>
      <c r="AV385" s="82"/>
      <c r="AW385" s="102" t="str">
        <f ca="1">IF(OR(AND(TODAY()-AL385&lt;10,AV385="PQRS"),AND(TODAY()-AO385&lt;90,AV385="Persuasivo")),1,IF(AND(10&lt;=TODAY()-AL385,TODAY()-AL385&lt;15,AV385="PQRS"),2,IF(OR(AND(15&lt;=TODAY()-AL385,AV385="PQRS"),AND(90&lt;=TODAY()-AO385,AV385="Persuasivo")),3,"")))</f>
        <v/>
      </c>
      <c r="AX385" s="96"/>
      <c r="AY385" s="239" t="str">
        <f ca="1">IF(AU385=BA385,AY385,AY385&amp;" → "&amp;TEXT(AZ385,"dd/mm/aaaa")&amp;".- "&amp;AU385)</f>
        <v>0 → 00/01/1900.- Juan  Muñoz Guerra → 21/04/2026.- Juanita Aristizabal Chavarriaga → 28/04/2026.- Juan  Muñoz Guerra</v>
      </c>
      <c r="AZ385" s="237">
        <f ca="1">IF(AU385=BA385,AZ385,NOW())</f>
        <v>46148.570157175927</v>
      </c>
      <c r="BA385" s="242" t="str">
        <f t="shared" ca="1" si="64"/>
        <v>Juan  Muñoz Guerra</v>
      </c>
      <c r="BB385" s="245" t="str">
        <f ca="1">IF(AT385=BD385,BB385,BB385&amp;" → "&amp;TEXT(BC385,"dd/mm/aaaa")&amp;".- "&amp;AT385)</f>
        <v xml:space="preserve">0 → 20/02/2026.- Auto de inicio </v>
      </c>
      <c r="BC385" s="247">
        <f t="shared" ca="1" si="65"/>
        <v>46183.384917939817</v>
      </c>
      <c r="BD385" s="246" t="str">
        <f t="shared" ca="1" si="66"/>
        <v xml:space="preserve">Auto de inicio </v>
      </c>
      <c r="BE385" s="116"/>
    </row>
    <row r="386" spans="1:57" s="9" customFormat="1" ht="15.75" customHeight="1">
      <c r="A386" s="82" t="s">
        <v>15547</v>
      </c>
      <c r="B386" s="99">
        <v>15218</v>
      </c>
      <c r="C386" s="105" t="s">
        <v>15548</v>
      </c>
      <c r="D386" s="82" t="s">
        <v>80</v>
      </c>
      <c r="E386" s="82">
        <v>40</v>
      </c>
      <c r="F386" s="82" t="s">
        <v>104</v>
      </c>
      <c r="G386" s="82" t="s">
        <v>66</v>
      </c>
      <c r="H386" s="82">
        <v>37</v>
      </c>
      <c r="I386" s="82"/>
      <c r="J386" s="82"/>
      <c r="K386" s="82">
        <v>24</v>
      </c>
      <c r="L386" s="94"/>
      <c r="M386" s="82"/>
      <c r="N386" s="76" t="str">
        <f t="shared" si="74"/>
        <v xml:space="preserve">CL 40 B SUR 37   24  </v>
      </c>
      <c r="O386" s="82">
        <v>8031441</v>
      </c>
      <c r="P386" s="82">
        <v>3137687240</v>
      </c>
      <c r="Q386" s="82"/>
      <c r="R386" s="82" t="s">
        <v>15549</v>
      </c>
      <c r="S386" s="82"/>
      <c r="T386" s="82"/>
      <c r="U386" s="82"/>
      <c r="V386" s="82"/>
      <c r="W386" s="82">
        <v>31</v>
      </c>
      <c r="X386" s="82" t="s">
        <v>1028</v>
      </c>
      <c r="Y386" s="82" t="s">
        <v>66</v>
      </c>
      <c r="Z386" s="82">
        <v>41</v>
      </c>
      <c r="AA386" s="82"/>
      <c r="AB386" s="82"/>
      <c r="AC386" s="76" t="str">
        <f t="shared" si="63"/>
        <v xml:space="preserve">   31 AB SUR 41  </v>
      </c>
      <c r="AD386" s="82"/>
      <c r="AE386" s="82"/>
      <c r="AF386" s="82"/>
      <c r="AG386" s="82"/>
      <c r="AH386" s="82" t="s">
        <v>3591</v>
      </c>
      <c r="AI386" s="82" t="s">
        <v>14429</v>
      </c>
      <c r="AJ386" s="96" t="s">
        <v>67</v>
      </c>
      <c r="AK386" s="201">
        <f>VLOOKUP(AJ386,Hoja5!$H$1:$I$46,2,FALSE)</f>
        <v>7</v>
      </c>
      <c r="AL386" s="92">
        <v>46086</v>
      </c>
      <c r="AM386" s="92"/>
      <c r="AN386" s="101">
        <f t="shared" si="70"/>
        <v>-46086</v>
      </c>
      <c r="AO386" s="92"/>
      <c r="AP386" s="82"/>
      <c r="AQ386" s="94"/>
      <c r="AR386" s="227"/>
      <c r="AS386" s="119" t="s">
        <v>14437</v>
      </c>
      <c r="AT386" s="124" t="s">
        <v>1735</v>
      </c>
      <c r="AU386" s="101" t="s">
        <v>14437</v>
      </c>
      <c r="AV386" s="82"/>
      <c r="AW386" s="102" t="str">
        <f ca="1">IF(OR(AND(TODAY()-AL386&lt;10,AV386="PQRS"),AND(TODAY()-AO386&lt;90,AV386="Persuasivo")),1,IF(AND(10&lt;=TODAY()-AL386,TODAY()-AL386&lt;15,AV386="PQRS"),2,IF(OR(AND(15&lt;=TODAY()-AL386,AV386="PQRS"),AND(90&lt;=TODAY()-AO386,AV386="Persuasivo")),3,"")))</f>
        <v/>
      </c>
      <c r="AX386" s="96"/>
      <c r="AY386" s="239" t="str">
        <f ca="1">IF(AU386=BA386,AY386,AY386&amp;" → "&amp;TEXT(AZ386,"dd/mm/aaaa")&amp;".- "&amp;AU386)</f>
        <v>0 → 00/01/1900.- Juanita Aristizabal Chavarriaga → 22/04/2026.- Juan  Muñoz Guerra</v>
      </c>
      <c r="AZ386" s="237">
        <f ca="1">IF(AU386=BA386,AZ386,NOW())</f>
        <v>46148.570157175927</v>
      </c>
      <c r="BA386" s="242" t="str">
        <f t="shared" ca="1" si="64"/>
        <v>Juan  Muñoz Guerra</v>
      </c>
      <c r="BB386" s="245" t="str">
        <f ca="1">IF(AT386=BD386,BB386,BB386&amp;" → "&amp;TEXT(BC386,"dd/mm/aaaa")&amp;".- "&amp;AT386)</f>
        <v xml:space="preserve">0 → 20/02/2026.- Auto de inicio </v>
      </c>
      <c r="BC386" s="247">
        <f t="shared" ca="1" si="65"/>
        <v>46183.384917939817</v>
      </c>
      <c r="BD386" s="246" t="str">
        <f t="shared" ca="1" si="66"/>
        <v xml:space="preserve">Auto de inicio </v>
      </c>
      <c r="BE386" s="116"/>
    </row>
    <row r="387" spans="1:57" s="9" customFormat="1" ht="16.5" customHeight="1">
      <c r="A387" s="82" t="s">
        <v>15550</v>
      </c>
      <c r="B387" s="99">
        <v>26025</v>
      </c>
      <c r="C387" s="124" t="s">
        <v>231</v>
      </c>
      <c r="D387" s="82"/>
      <c r="E387" s="82"/>
      <c r="F387" s="82"/>
      <c r="G387" s="82"/>
      <c r="H387" s="82"/>
      <c r="I387" s="82"/>
      <c r="J387" s="82"/>
      <c r="K387" s="82"/>
      <c r="L387" s="82"/>
      <c r="M387" s="82"/>
      <c r="N387" s="76" t="str">
        <f t="shared" si="74"/>
        <v xml:space="preserve">         </v>
      </c>
      <c r="O387" s="82"/>
      <c r="P387" s="82"/>
      <c r="Q387" s="82"/>
      <c r="R387" s="82" t="s">
        <v>82</v>
      </c>
      <c r="S387" s="82"/>
      <c r="T387" s="127" t="s">
        <v>15551</v>
      </c>
      <c r="U387" s="127"/>
      <c r="V387" s="127"/>
      <c r="W387" s="127" t="s">
        <v>15552</v>
      </c>
      <c r="X387" s="127"/>
      <c r="Y387" s="127"/>
      <c r="Z387" s="127" t="s">
        <v>15553</v>
      </c>
      <c r="AA387" s="127">
        <v>127</v>
      </c>
      <c r="AB387" s="127"/>
      <c r="AC387" s="76" t="str">
        <f t="shared" ref="AC387:AC450" si="76">CONCATENATE(S387," ",T387,U387," ",V387," ",W387," ",X387," ",Y387," ",Z387," ",AA387," ",AB387)</f>
        <v xml:space="preserve"> sector   la playa   predio 127 </v>
      </c>
      <c r="AD387" s="82"/>
      <c r="AE387" s="82"/>
      <c r="AF387" s="82"/>
      <c r="AG387" s="82"/>
      <c r="AH387" s="82" t="s">
        <v>87</v>
      </c>
      <c r="AI387" s="82" t="s">
        <v>14495</v>
      </c>
      <c r="AJ387" s="96" t="s">
        <v>363</v>
      </c>
      <c r="AK387" s="201">
        <f>VLOOKUP(AJ387,Hoja5!$H$1:$I$46,2,FALSE)</f>
        <v>13</v>
      </c>
      <c r="AL387" s="92">
        <v>46134</v>
      </c>
      <c r="AM387" s="92">
        <v>46135</v>
      </c>
      <c r="AN387" s="101">
        <f t="shared" si="70"/>
        <v>1</v>
      </c>
      <c r="AO387" s="92">
        <v>46135</v>
      </c>
      <c r="AP387" s="101" t="s">
        <v>202</v>
      </c>
      <c r="AQ387" s="101" t="s">
        <v>14450</v>
      </c>
      <c r="AR387" s="227"/>
      <c r="AS387" s="119"/>
      <c r="AT387" s="124" t="s">
        <v>15</v>
      </c>
      <c r="AU387" s="101" t="s">
        <v>14463</v>
      </c>
      <c r="AV387" s="82"/>
      <c r="AW387" s="102" t="str">
        <f ca="1">IF(OR(AND(TODAY()-AL387&lt;10,AV387="PQRS"),AND(TODAY()-AO387&lt;90,AV387="Persuasivo")),1,IF(AND(10&lt;=TODAY()-AL387,TODAY()-AL387&lt;15,AV387="PQRS"),2,IF(OR(AND(15&lt;=TODAY()-AL387,AV387="PQRS"),AND(90&lt;=TODAY()-AO387,AV387="Persuasivo")),3,"")))</f>
        <v/>
      </c>
      <c r="AX387" s="96" t="s">
        <v>15554</v>
      </c>
      <c r="AY387" s="239" t="str">
        <f ca="1">IF(AU387=BA387,AY387,AY387&amp;" → "&amp;TEXT(AZ387,"dd/mm/aaaa")&amp;".- "&amp;AU387)</f>
        <v>0 → 00/01/1900.- Juan Fernando Florez Lema → 22/04/2026.- Juan Carlos Sánchez Vargas</v>
      </c>
      <c r="AZ387" s="237">
        <f ca="1">IF(AU387=BA387,AZ387,NOW())</f>
        <v>46140.48403240741</v>
      </c>
      <c r="BA387" s="242" t="str">
        <f t="shared" ref="BA387:BA436" ca="1" si="77">IF(AU387=BA387,BA387,AU387)</f>
        <v>Juan Carlos Sánchez Vargas</v>
      </c>
      <c r="BB387" s="245" t="str">
        <f ca="1">IF(AT387=BD387,BB387,BB387&amp;" → "&amp;TEXT(BC387,"dd/mm/aaaa")&amp;".- "&amp;AT387)</f>
        <v>0 → 20/02/2026.- Visitas patrulleros → 28/04/2026.- Auto de archivo</v>
      </c>
      <c r="BC387" s="247">
        <f t="shared" ref="BC387:BC436" ca="1" si="78">IF(AX387=BD387,BC387,NOW())</f>
        <v>46183.384917939817</v>
      </c>
      <c r="BD387" s="246" t="str">
        <f t="shared" ref="BD387:BD436" ca="1" si="79">IF(AT387=BD387,BD387,AT387)</f>
        <v>Auto de archivo</v>
      </c>
      <c r="BE387" s="116"/>
    </row>
    <row r="388" spans="1:57" s="9" customFormat="1">
      <c r="A388" s="82" t="s">
        <v>15555</v>
      </c>
      <c r="B388" s="99">
        <v>25904</v>
      </c>
      <c r="C388" s="124" t="s">
        <v>15556</v>
      </c>
      <c r="D388" s="82"/>
      <c r="E388" s="82"/>
      <c r="F388" s="82"/>
      <c r="G388" s="82"/>
      <c r="H388" s="82"/>
      <c r="I388" s="82"/>
      <c r="J388" s="82"/>
      <c r="K388" s="82"/>
      <c r="L388" s="82"/>
      <c r="M388" s="82"/>
      <c r="N388" s="76" t="str">
        <f t="shared" si="74"/>
        <v xml:space="preserve">         </v>
      </c>
      <c r="O388" s="76"/>
      <c r="P388" s="82">
        <v>3176689584</v>
      </c>
      <c r="Q388" s="82"/>
      <c r="R388" s="82" t="s">
        <v>7599</v>
      </c>
      <c r="S388" s="126" t="s">
        <v>63</v>
      </c>
      <c r="T388" s="127">
        <v>20</v>
      </c>
      <c r="U388" s="127"/>
      <c r="V388" s="127"/>
      <c r="W388" s="169">
        <v>23</v>
      </c>
      <c r="X388" s="127"/>
      <c r="Y388" s="127" t="s">
        <v>66</v>
      </c>
      <c r="Z388" s="169"/>
      <c r="AA388" s="127">
        <v>25</v>
      </c>
      <c r="AB388" s="127"/>
      <c r="AC388" s="76" t="str">
        <f t="shared" si="76"/>
        <v xml:space="preserve">KR 20  23  SUR  25 </v>
      </c>
      <c r="AD388" s="82"/>
      <c r="AE388" s="82"/>
      <c r="AF388" s="82"/>
      <c r="AG388" s="82"/>
      <c r="AH388" s="82" t="s">
        <v>3686</v>
      </c>
      <c r="AI388" s="82" t="s">
        <v>14451</v>
      </c>
      <c r="AJ388" s="96" t="s">
        <v>184</v>
      </c>
      <c r="AK388" s="201">
        <f>VLOOKUP(AJ388,Hoja5!$H$1:$I$46,2,FALSE)</f>
        <v>4</v>
      </c>
      <c r="AL388" s="92">
        <v>46133</v>
      </c>
      <c r="AM388" s="92">
        <v>46134</v>
      </c>
      <c r="AN388" s="101">
        <f t="shared" si="70"/>
        <v>1</v>
      </c>
      <c r="AO388" s="100">
        <v>46142</v>
      </c>
      <c r="AP388" s="124" t="s">
        <v>15</v>
      </c>
      <c r="AQ388" s="94" t="s">
        <v>14463</v>
      </c>
      <c r="AR388" s="227"/>
      <c r="AS388" s="119"/>
      <c r="AT388" s="124" t="s">
        <v>14496</v>
      </c>
      <c r="AU388" s="94"/>
      <c r="AV388" s="82"/>
      <c r="AW388" s="102" t="str">
        <f ca="1">IF(OR(AND(TODAY()-AL388&lt;10,AV388="PQRS"),AND(TODAY()-AO388&lt;90,AV388="Persuasivo")),1,IF(AND(10&lt;=TODAY()-AL388,TODAY()-AL388&lt;15,AV388="PQRS"),2,IF(OR(AND(15&lt;=TODAY()-AL388,AV388="PQRS"),AND(90&lt;=TODAY()-AO388,AV388="Persuasivo")),3,"")))</f>
        <v/>
      </c>
      <c r="AX388" s="96"/>
      <c r="AY388" s="239" t="str">
        <f ca="1">IF(AU388=BA388,AY388,AY388&amp;" → "&amp;TEXT(AZ388,"dd/mm/aaaa")&amp;".- "&amp;AU388)</f>
        <v xml:space="preserve">0 → 00/01/1900.- Olver Puerta Garcia → 22/04/2026.- Juan Carlos Sánchez Vargas → 28/04/2026.- </v>
      </c>
      <c r="AZ388" s="237">
        <f ca="1">IF(AU388=BA388,AZ388,NOW())</f>
        <v>46153.484544444444</v>
      </c>
      <c r="BA388" s="242">
        <f t="shared" ca="1" si="77"/>
        <v>0</v>
      </c>
      <c r="BB388" s="245" t="str">
        <f ca="1">IF(AT388=BD388,BB388,BB388&amp;" → "&amp;TEXT(BC388,"dd/mm/aaaa")&amp;".- "&amp;AT388)</f>
        <v>0 → 20/02/2026.- Visitas patrulleros → 28/04/2026.- Auto de archivo → 11/05/2026.- Archivado</v>
      </c>
      <c r="BC388" s="247">
        <f t="shared" ca="1" si="78"/>
        <v>46183.384917939817</v>
      </c>
      <c r="BD388" s="246" t="str">
        <f t="shared" ca="1" si="79"/>
        <v>Archivado</v>
      </c>
      <c r="BE388" s="116"/>
    </row>
    <row r="389" spans="1:57" s="9" customFormat="1">
      <c r="A389" s="82" t="s">
        <v>15557</v>
      </c>
      <c r="B389" s="99">
        <v>25680</v>
      </c>
      <c r="C389" s="124" t="s">
        <v>15558</v>
      </c>
      <c r="D389" s="82" t="s">
        <v>80</v>
      </c>
      <c r="E389" s="82">
        <v>39</v>
      </c>
      <c r="F389" s="82" t="s">
        <v>83</v>
      </c>
      <c r="G389" s="82" t="s">
        <v>66</v>
      </c>
      <c r="H389" s="82" t="s">
        <v>15559</v>
      </c>
      <c r="I389" s="82"/>
      <c r="J389" s="82"/>
      <c r="K389" s="82"/>
      <c r="L389" s="82"/>
      <c r="M389" s="82"/>
      <c r="N389" s="76" t="str">
        <f t="shared" si="74"/>
        <v xml:space="preserve">CL 39 A SUR x 45     </v>
      </c>
      <c r="O389" s="82"/>
      <c r="P389" s="82">
        <v>3162519764</v>
      </c>
      <c r="Q389" s="82"/>
      <c r="R389" s="82" t="s">
        <v>82</v>
      </c>
      <c r="S389" s="82"/>
      <c r="T389" s="82"/>
      <c r="U389" s="82"/>
      <c r="V389" s="82"/>
      <c r="W389" s="82"/>
      <c r="X389" s="82"/>
      <c r="Y389" s="82"/>
      <c r="Z389" s="82"/>
      <c r="AA389" s="127"/>
      <c r="AB389" s="127"/>
      <c r="AC389" s="76" t="str">
        <f t="shared" si="76"/>
        <v xml:space="preserve">        </v>
      </c>
      <c r="AD389" s="82"/>
      <c r="AE389" s="82"/>
      <c r="AF389" s="82"/>
      <c r="AG389" s="82"/>
      <c r="AH389" s="82" t="s">
        <v>101</v>
      </c>
      <c r="AI389" s="82" t="s">
        <v>14460</v>
      </c>
      <c r="AJ389" s="96" t="s">
        <v>3530</v>
      </c>
      <c r="AK389" s="201">
        <f>VLOOKUP(AJ389,Hoja5!$H$1:$I$46,2,FALSE)</f>
        <v>8</v>
      </c>
      <c r="AL389" s="92">
        <v>46133</v>
      </c>
      <c r="AM389" s="92">
        <v>46163</v>
      </c>
      <c r="AN389" s="101">
        <f t="shared" si="70"/>
        <v>30</v>
      </c>
      <c r="AO389" s="100">
        <v>46163</v>
      </c>
      <c r="AP389" s="82" t="s">
        <v>202</v>
      </c>
      <c r="AQ389" s="101" t="s">
        <v>14453</v>
      </c>
      <c r="AR389" s="227"/>
      <c r="AS389" s="119"/>
      <c r="AT389" s="124" t="s">
        <v>801</v>
      </c>
      <c r="AU389" s="101" t="s">
        <v>14453</v>
      </c>
      <c r="AV389" s="82"/>
      <c r="AW389" s="102" t="str">
        <f ca="1">IF(OR(AND(TODAY()-AL389&lt;10,AV389="PQRS"),AND(TODAY()-AO389&lt;90,AV389="Persuasivo")),1,IF(AND(10&lt;=TODAY()-AL389,TODAY()-AL389&lt;15,AV389="PQRS"),2,IF(OR(AND(15&lt;=TODAY()-AL389,AV389="PQRS"),AND(90&lt;=TODAY()-AO389,AV389="Persuasivo")),3,"")))</f>
        <v/>
      </c>
      <c r="AX389" s="96"/>
      <c r="AY389" s="239" t="str">
        <f ca="1">IF(AU389=BA389,AY389,AY389&amp;" → "&amp;TEXT(AZ389,"dd/mm/aaaa")&amp;".- "&amp;AU389)</f>
        <v>0 → 00/01/1900.- Adriana Florez Buriticá → 22/04/2026.- Yudi Betancur Rios</v>
      </c>
      <c r="AZ389" s="237">
        <f ca="1">IF(AU389=BA389,AZ389,NOW())</f>
        <v>46141.660423148147</v>
      </c>
      <c r="BA389" s="242" t="str">
        <f t="shared" ca="1" si="77"/>
        <v>Yudi Betancur Rios</v>
      </c>
      <c r="BB389" s="245" t="str">
        <f ca="1">IF(AT389=BD389,BB389,BB389&amp;" → "&amp;TEXT(BC389,"dd/mm/aaaa")&amp;".- "&amp;AT389)</f>
        <v>0 → 20/02/2026.- Visitas técnicos → 06/05/2026.- Visitas patrulleros → 26/05/2026.- Sensibilización</v>
      </c>
      <c r="BC389" s="247">
        <f t="shared" ca="1" si="78"/>
        <v>46183.384917939817</v>
      </c>
      <c r="BD389" s="246" t="str">
        <f t="shared" ca="1" si="79"/>
        <v>Sensibilización</v>
      </c>
      <c r="BE389" s="116"/>
    </row>
    <row r="390" spans="1:57" s="9" customFormat="1">
      <c r="A390" s="82" t="s">
        <v>15560</v>
      </c>
      <c r="B390" s="99">
        <v>10599</v>
      </c>
      <c r="C390" s="124" t="s">
        <v>15561</v>
      </c>
      <c r="D390" s="82" t="s">
        <v>80</v>
      </c>
      <c r="E390" s="82">
        <v>28</v>
      </c>
      <c r="F390" s="82"/>
      <c r="G390" s="82" t="s">
        <v>66</v>
      </c>
      <c r="H390" s="82">
        <v>4</v>
      </c>
      <c r="I390" s="82" t="s">
        <v>83</v>
      </c>
      <c r="J390" s="82"/>
      <c r="K390" s="82">
        <v>11</v>
      </c>
      <c r="L390" s="82"/>
      <c r="M390" s="82"/>
      <c r="N390" s="76" t="str">
        <f t="shared" si="74"/>
        <v xml:space="preserve">CL 28  SUR 4 A  11  </v>
      </c>
      <c r="O390" s="82">
        <v>8348812</v>
      </c>
      <c r="P390" s="82">
        <v>3147292772</v>
      </c>
      <c r="Q390" s="82"/>
      <c r="R390" s="82"/>
      <c r="S390" s="126"/>
      <c r="T390" s="127"/>
      <c r="U390" s="127"/>
      <c r="V390" s="127"/>
      <c r="W390" s="127"/>
      <c r="X390" s="127"/>
      <c r="Y390" s="127"/>
      <c r="Z390" s="127"/>
      <c r="AA390" s="127"/>
      <c r="AB390" s="127"/>
      <c r="AC390" s="76" t="str">
        <f t="shared" si="76"/>
        <v xml:space="preserve">        </v>
      </c>
      <c r="AD390" s="82"/>
      <c r="AE390" s="82"/>
      <c r="AF390" s="82"/>
      <c r="AG390" s="82"/>
      <c r="AH390" s="82" t="s">
        <v>94</v>
      </c>
      <c r="AI390" s="82" t="s">
        <v>14444</v>
      </c>
      <c r="AJ390" s="96" t="s">
        <v>91</v>
      </c>
      <c r="AK390" s="201">
        <f>VLOOKUP(AJ390,Hoja5!$H$1:$I$46,2,FALSE)</f>
        <v>12</v>
      </c>
      <c r="AL390" s="92">
        <v>46120</v>
      </c>
      <c r="AM390" s="92"/>
      <c r="AN390" s="101">
        <f t="shared" si="70"/>
        <v>-46120</v>
      </c>
      <c r="AO390" s="92"/>
      <c r="AP390" s="82"/>
      <c r="AQ390" s="101"/>
      <c r="AR390" s="227"/>
      <c r="AS390" s="119"/>
      <c r="AT390" s="124" t="s">
        <v>202</v>
      </c>
      <c r="AU390" s="101" t="s">
        <v>14480</v>
      </c>
      <c r="AV390" s="82"/>
      <c r="AW390" s="102" t="str">
        <f ca="1">IF(OR(AND(TODAY()-AL390&lt;10,AV390="PQRS"),AND(TODAY()-AO390&lt;90,AV390="Persuasivo")),1,IF(AND(10&lt;=TODAY()-AL390,TODAY()-AL390&lt;15,AV390="PQRS"),2,IF(OR(AND(15&lt;=TODAY()-AL390,AV390="PQRS"),AND(90&lt;=TODAY()-AO390,AV390="Persuasivo")),3,"")))</f>
        <v/>
      </c>
      <c r="AX390" s="96"/>
      <c r="AY390" s="239" t="str">
        <f ca="1">IF(AU390=BA390,AY390,AY390&amp;" → "&amp;TEXT(AZ390,"dd/mm/aaaa")&amp;".- "&amp;AU390)</f>
        <v>0 → 00/01/1900.- Juan Fernando Florez Lema</v>
      </c>
      <c r="AZ390" s="237">
        <f ca="1">IF(AU390=BA390,AZ390,NOW())</f>
        <v>46149.624576620372</v>
      </c>
      <c r="BA390" s="242" t="str">
        <f t="shared" ca="1" si="77"/>
        <v>Juan Fernando Florez Lema</v>
      </c>
      <c r="BB390" s="245" t="str">
        <f ca="1">IF(AT390=BD390,BB390,BB390&amp;" → "&amp;TEXT(BC390,"dd/mm/aaaa")&amp;".- "&amp;AT390)</f>
        <v>0 → 20/02/2026.- Visitas patrulleros</v>
      </c>
      <c r="BC390" s="247">
        <f t="shared" ca="1" si="78"/>
        <v>46183.384917939817</v>
      </c>
      <c r="BD390" s="246" t="str">
        <f t="shared" ca="1" si="79"/>
        <v>Visitas patrulleros</v>
      </c>
      <c r="BE390" s="116"/>
    </row>
    <row r="391" spans="1:57" s="9" customFormat="1">
      <c r="A391" s="82" t="s">
        <v>15562</v>
      </c>
      <c r="B391" s="99">
        <v>4507334</v>
      </c>
      <c r="C391" s="124" t="s">
        <v>15563</v>
      </c>
      <c r="D391" s="82"/>
      <c r="E391" s="82"/>
      <c r="F391" s="82"/>
      <c r="G391" s="82"/>
      <c r="H391" s="82"/>
      <c r="I391" s="82"/>
      <c r="J391" s="82"/>
      <c r="K391" s="82"/>
      <c r="L391" s="82"/>
      <c r="M391" s="82"/>
      <c r="N391" s="76" t="str">
        <f t="shared" si="74"/>
        <v xml:space="preserve">         </v>
      </c>
      <c r="O391" s="82">
        <v>1128469529</v>
      </c>
      <c r="P391" s="82">
        <v>3024415295</v>
      </c>
      <c r="Q391" s="174" t="s">
        <v>15564</v>
      </c>
      <c r="R391" s="82" t="s">
        <v>15565</v>
      </c>
      <c r="S391" s="126"/>
      <c r="T391" s="127"/>
      <c r="U391" s="127"/>
      <c r="V391" s="127"/>
      <c r="W391" s="127"/>
      <c r="X391" s="127"/>
      <c r="Y391" s="127"/>
      <c r="Z391" s="127"/>
      <c r="AA391" s="127"/>
      <c r="AB391" s="127"/>
      <c r="AC391" s="76" t="str">
        <f t="shared" si="76"/>
        <v xml:space="preserve">        </v>
      </c>
      <c r="AD391" s="82"/>
      <c r="AE391" s="82"/>
      <c r="AF391" s="82"/>
      <c r="AG391" s="82"/>
      <c r="AH391" s="82" t="s">
        <v>3686</v>
      </c>
      <c r="AI391" s="82" t="s">
        <v>14451</v>
      </c>
      <c r="AJ391" s="96" t="s">
        <v>99</v>
      </c>
      <c r="AK391" s="201">
        <f>VLOOKUP(AJ391,Hoja5!$H$1:$I$46,2,FALSE)</f>
        <v>4</v>
      </c>
      <c r="AL391" s="110">
        <v>46129</v>
      </c>
      <c r="AM391" s="110">
        <v>46133</v>
      </c>
      <c r="AN391" s="101">
        <f t="shared" si="70"/>
        <v>4</v>
      </c>
      <c r="AO391" s="100">
        <v>46140</v>
      </c>
      <c r="AP391" s="82" t="s">
        <v>202</v>
      </c>
      <c r="AQ391" s="94" t="s">
        <v>14480</v>
      </c>
      <c r="AR391" s="227"/>
      <c r="AS391" s="119"/>
      <c r="AT391" s="124" t="s">
        <v>195</v>
      </c>
      <c r="AU391" s="94" t="s">
        <v>14480</v>
      </c>
      <c r="AV391" s="82" t="s">
        <v>14433</v>
      </c>
      <c r="AW391" s="102">
        <f ca="1">IF(OR(AND(TODAY()-AL391&lt;10,AV391="PQRS"),AND(TODAY()-AO391&lt;90,AV391="Persuasivo")),1,IF(AND(10&lt;=TODAY()-AL391,TODAY()-AL391&lt;15,AV391="PQRS"),2,IF(OR(AND(15&lt;=TODAY()-AL391,AV391="PQRS"),AND(90&lt;=TODAY()-AO391,AV391="Persuasivo")),3,"")))</f>
        <v>3</v>
      </c>
      <c r="AX391" s="96"/>
      <c r="AY391" s="239" t="str">
        <f ca="1">IF(AU391=BA391,AY391,AY391&amp;" → "&amp;TEXT(AZ391,"dd/mm/aaaa")&amp;".- "&amp;AU391)</f>
        <v>0 → 00/01/1900.- Olver Puerta Garcia → 27/04/2026.- Juan Carlos Sánchez Vargas → 30/04/2026.- Juan Fernando Florez Lema</v>
      </c>
      <c r="AZ391" s="237">
        <f ca="1">IF(AU391=BA391,AZ391,NOW())</f>
        <v>46176.341237499997</v>
      </c>
      <c r="BA391" s="242" t="str">
        <f t="shared" ca="1" si="77"/>
        <v>Juan Fernando Florez Lema</v>
      </c>
      <c r="BB391" s="245" t="str">
        <f ca="1">IF(AT391=BD391,BB391,BB391&amp;" → "&amp;TEXT(BC391,"dd/mm/aaaa")&amp;".- "&amp;AT391)</f>
        <v>0 → 20/02/2026.- Visitas patrulleros → 30/04/2026.- Auto de inicio  → 30/04/2026.- Auto de archivo → 03/06/2026.- Verificación</v>
      </c>
      <c r="BC391" s="247">
        <f t="shared" ca="1" si="78"/>
        <v>46183.384917939817</v>
      </c>
      <c r="BD391" s="246" t="str">
        <f t="shared" ca="1" si="79"/>
        <v>Verificación</v>
      </c>
      <c r="BE391" s="116"/>
    </row>
    <row r="392" spans="1:57" s="9" customFormat="1">
      <c r="A392" s="82" t="s">
        <v>15566</v>
      </c>
      <c r="B392" s="99">
        <v>17485</v>
      </c>
      <c r="C392" s="105" t="s">
        <v>15567</v>
      </c>
      <c r="D392" s="82" t="s">
        <v>80</v>
      </c>
      <c r="E392" s="82">
        <v>27</v>
      </c>
      <c r="F392" s="82"/>
      <c r="G392" s="82" t="s">
        <v>66</v>
      </c>
      <c r="H392" s="82">
        <v>25</v>
      </c>
      <c r="I392" s="82" t="s">
        <v>104</v>
      </c>
      <c r="J392" s="82"/>
      <c r="K392" s="82">
        <v>32</v>
      </c>
      <c r="L392" s="82"/>
      <c r="M392" s="82"/>
      <c r="N392" s="76" t="str">
        <f t="shared" si="74"/>
        <v xml:space="preserve">CL 27  SUR 25 B  32  </v>
      </c>
      <c r="O392" s="82"/>
      <c r="P392" s="82">
        <v>3116418095</v>
      </c>
      <c r="Q392" s="82"/>
      <c r="R392" s="82" t="s">
        <v>15568</v>
      </c>
      <c r="S392" s="126" t="s">
        <v>63</v>
      </c>
      <c r="T392" s="127">
        <v>25</v>
      </c>
      <c r="U392" s="127" t="s">
        <v>104</v>
      </c>
      <c r="V392" s="127"/>
      <c r="W392" s="127">
        <v>26</v>
      </c>
      <c r="X392" s="127"/>
      <c r="Y392" s="127" t="s">
        <v>66</v>
      </c>
      <c r="Z392" s="127"/>
      <c r="AA392" s="127">
        <v>9</v>
      </c>
      <c r="AB392" s="127"/>
      <c r="AC392" s="76" t="str">
        <f t="shared" si="76"/>
        <v xml:space="preserve">KR 25B  26  SUR  9 </v>
      </c>
      <c r="AD392" s="82"/>
      <c r="AE392" s="82"/>
      <c r="AF392" s="82"/>
      <c r="AG392" s="82"/>
      <c r="AH392" s="82" t="s">
        <v>94</v>
      </c>
      <c r="AI392" s="82" t="s">
        <v>14444</v>
      </c>
      <c r="AJ392" s="96" t="s">
        <v>99</v>
      </c>
      <c r="AK392" s="201">
        <f>VLOOKUP(AJ392,Hoja5!$H$1:$I$46,2,FALSE)</f>
        <v>4</v>
      </c>
      <c r="AL392" s="92">
        <v>46097</v>
      </c>
      <c r="AM392" s="92">
        <v>46095</v>
      </c>
      <c r="AN392" s="101">
        <f t="shared" si="70"/>
        <v>-2</v>
      </c>
      <c r="AO392" s="100">
        <v>46105</v>
      </c>
      <c r="AP392" s="82" t="s">
        <v>195</v>
      </c>
      <c r="AQ392" s="94" t="s">
        <v>14480</v>
      </c>
      <c r="AR392" s="227"/>
      <c r="AS392" s="119"/>
      <c r="AT392" s="124" t="s">
        <v>14496</v>
      </c>
      <c r="AU392" s="276" t="s">
        <v>14482</v>
      </c>
      <c r="AV392" s="82"/>
      <c r="AW392" s="102" t="str">
        <f ca="1">IF(OR(AND(TODAY()-AL392&lt;10,AV392="PQRS"),AND(TODAY()-AO392&lt;90,AV392="Persuasivo")),1,IF(AND(10&lt;=TODAY()-AL392,TODAY()-AL392&lt;15,AV392="PQRS"),2,IF(OR(AND(15&lt;=TODAY()-AL392,AV392="PQRS"),AND(90&lt;=TODAY()-AO392,AV392="Persuasivo")),3,"")))</f>
        <v/>
      </c>
      <c r="AX392" s="96"/>
      <c r="AY392" s="239" t="str">
        <f ca="1">IF(AU392=BA392,AY392,AY392&amp;" → "&amp;TEXT(AZ392,"dd/mm/aaaa")&amp;".- "&amp;AU392)</f>
        <v>0 → 00/01/1900.- Juan Carlos Sánchez Vargas → 22/04/2026.- Jenifer Zapata Castro</v>
      </c>
      <c r="AZ392" s="237">
        <f ca="1">IF(AU392=BA392,AZ392,NOW())</f>
        <v>46135.61063333333</v>
      </c>
      <c r="BA392" s="242" t="str">
        <f t="shared" ca="1" si="77"/>
        <v>Jenifer Zapata Castro</v>
      </c>
      <c r="BB392" s="245" t="str">
        <f ca="1">IF(AT392=BD392,BB392,BB392&amp;" → "&amp;TEXT(BC392,"dd/mm/aaaa")&amp;".- "&amp;AT392)</f>
        <v>0 → 20/02/2026.- Auto de archivo → 23/04/2026.- Archivado</v>
      </c>
      <c r="BC392" s="247">
        <f t="shared" ca="1" si="78"/>
        <v>46183.384917939817</v>
      </c>
      <c r="BD392" s="246" t="str">
        <f t="shared" ca="1" si="79"/>
        <v>Archivado</v>
      </c>
      <c r="BE392" s="116"/>
    </row>
    <row r="393" spans="1:57" s="9" customFormat="1">
      <c r="A393" s="82" t="s">
        <v>15569</v>
      </c>
      <c r="B393" s="99">
        <v>25866</v>
      </c>
      <c r="C393" s="105" t="s">
        <v>1086</v>
      </c>
      <c r="D393" s="82"/>
      <c r="E393" s="82"/>
      <c r="F393" s="82"/>
      <c r="G393" s="82"/>
      <c r="H393" s="82"/>
      <c r="I393" s="82"/>
      <c r="J393" s="82"/>
      <c r="K393" s="82"/>
      <c r="L393" s="82"/>
      <c r="M393" s="82"/>
      <c r="N393" s="76" t="str">
        <f t="shared" si="74"/>
        <v xml:space="preserve">         </v>
      </c>
      <c r="O393" s="82"/>
      <c r="P393" s="82"/>
      <c r="Q393" s="82"/>
      <c r="R393" s="82" t="s">
        <v>15570</v>
      </c>
      <c r="S393" s="126" t="s">
        <v>146</v>
      </c>
      <c r="T393" s="127">
        <v>33</v>
      </c>
      <c r="U393" s="127" t="s">
        <v>104</v>
      </c>
      <c r="V393" s="127" t="s">
        <v>66</v>
      </c>
      <c r="W393" s="127">
        <v>39</v>
      </c>
      <c r="X393" s="127"/>
      <c r="Y393" s="127"/>
      <c r="Z393" s="127">
        <v>6</v>
      </c>
      <c r="AA393" s="127"/>
      <c r="AB393" s="127"/>
      <c r="AC393" s="76" t="str">
        <f t="shared" si="76"/>
        <v xml:space="preserve">TR 33B SUR 39   6  </v>
      </c>
      <c r="AD393" s="82"/>
      <c r="AE393" s="82"/>
      <c r="AF393" s="82"/>
      <c r="AG393" s="82"/>
      <c r="AH393" s="82" t="s">
        <v>3928</v>
      </c>
      <c r="AI393" s="82" t="s">
        <v>8073</v>
      </c>
      <c r="AJ393" s="96" t="s">
        <v>496</v>
      </c>
      <c r="AK393" s="201">
        <f>VLOOKUP(AJ393,Hoja5!$H$1:$I$46,2,FALSE)</f>
        <v>9</v>
      </c>
      <c r="AL393" s="92">
        <v>46133</v>
      </c>
      <c r="AM393" s="92">
        <v>46133</v>
      </c>
      <c r="AN393" s="101">
        <f t="shared" si="70"/>
        <v>0</v>
      </c>
      <c r="AO393" s="100">
        <v>46139</v>
      </c>
      <c r="AP393" s="82" t="s">
        <v>195</v>
      </c>
      <c r="AQ393" s="101" t="s">
        <v>14450</v>
      </c>
      <c r="AR393" s="227"/>
      <c r="AS393" s="119"/>
      <c r="AT393" s="124" t="s">
        <v>15</v>
      </c>
      <c r="AU393" s="101" t="s">
        <v>14463</v>
      </c>
      <c r="AV393" s="82"/>
      <c r="AW393" s="102" t="str">
        <f ca="1">IF(OR(AND(TODAY()-AL393&lt;10,AV393="PQRS"),AND(TODAY()-AO393&lt;90,AV393="Persuasivo")),1,IF(AND(10&lt;=TODAY()-AL393,TODAY()-AL393&lt;15,AV393="PQRS"),2,IF(OR(AND(15&lt;=TODAY()-AL393,AV393="PQRS"),AND(90&lt;=TODAY()-AO393,AV393="Persuasivo")),3,"")))</f>
        <v/>
      </c>
      <c r="AX393" s="298" t="s">
        <v>15398</v>
      </c>
      <c r="AY393" s="239" t="str">
        <f ca="1">IF(AU393=BA393,AY393,AY393&amp;" → "&amp;TEXT(AZ393,"dd/mm/aaaa")&amp;".- "&amp;AU393)</f>
        <v>0 → 00/01/1900.- Olver Puerta Garcia → 22/04/2026.- Juan Carlos Sánchez Vargas</v>
      </c>
      <c r="AZ393" s="237">
        <f ca="1">IF(AU393=BA393,AZ393,NOW())</f>
        <v>46142.49380462963</v>
      </c>
      <c r="BA393" s="242" t="str">
        <f t="shared" ca="1" si="77"/>
        <v>Juan Carlos Sánchez Vargas</v>
      </c>
      <c r="BB393" s="245" t="str">
        <f ca="1">IF(AT393=BD393,BB393,BB393&amp;" → "&amp;TEXT(BC393,"dd/mm/aaaa")&amp;".- "&amp;AT393)</f>
        <v>0 → 20/02/2026.- Visitas patrulleros → 30/04/2026.- Auto de archivo</v>
      </c>
      <c r="BC393" s="247">
        <f t="shared" ca="1" si="78"/>
        <v>46183.384917939817</v>
      </c>
      <c r="BD393" s="246" t="str">
        <f t="shared" ca="1" si="79"/>
        <v>Auto de archivo</v>
      </c>
      <c r="BE393" s="116"/>
    </row>
    <row r="394" spans="1:57" s="9" customFormat="1">
      <c r="A394" s="82" t="s">
        <v>15571</v>
      </c>
      <c r="B394" s="99">
        <v>25444</v>
      </c>
      <c r="C394" s="124" t="s">
        <v>231</v>
      </c>
      <c r="D394" s="82"/>
      <c r="E394" s="82"/>
      <c r="F394" s="82"/>
      <c r="G394" s="82"/>
      <c r="H394" s="82"/>
      <c r="I394" s="82"/>
      <c r="J394" s="82"/>
      <c r="K394" s="82"/>
      <c r="L394" s="82"/>
      <c r="M394" s="82"/>
      <c r="N394" s="76" t="str">
        <f t="shared" si="74"/>
        <v xml:space="preserve">         </v>
      </c>
      <c r="O394" s="82"/>
      <c r="P394" s="82"/>
      <c r="Q394" s="62"/>
      <c r="R394" s="131" t="s">
        <v>82</v>
      </c>
      <c r="S394" s="126" t="s">
        <v>63</v>
      </c>
      <c r="T394" s="131">
        <v>37</v>
      </c>
      <c r="U394" s="131"/>
      <c r="V394" s="144"/>
      <c r="W394" s="131">
        <v>39</v>
      </c>
      <c r="X394" s="127" t="s">
        <v>104</v>
      </c>
      <c r="Y394" s="127" t="s">
        <v>66</v>
      </c>
      <c r="Z394" s="131">
        <v>35</v>
      </c>
      <c r="AA394" s="131"/>
      <c r="AB394" s="131"/>
      <c r="AC394" s="76" t="str">
        <f t="shared" si="76"/>
        <v xml:space="preserve">KR 37  39 B SUR 35  </v>
      </c>
      <c r="AD394" s="82"/>
      <c r="AE394" s="82"/>
      <c r="AF394" s="82"/>
      <c r="AG394" s="82"/>
      <c r="AH394" s="82" t="s">
        <v>3928</v>
      </c>
      <c r="AI394" s="82" t="s">
        <v>8073</v>
      </c>
      <c r="AJ394" s="96" t="s">
        <v>211</v>
      </c>
      <c r="AK394" s="201">
        <f>VLOOKUP(AJ394,Hoja5!$H$1:$I$46,2,FALSE)</f>
        <v>9</v>
      </c>
      <c r="AL394" s="92">
        <v>46132</v>
      </c>
      <c r="AM394" s="92">
        <v>46135</v>
      </c>
      <c r="AN394" s="101">
        <f t="shared" si="70"/>
        <v>3</v>
      </c>
      <c r="AO394" s="92">
        <v>46135</v>
      </c>
      <c r="AP394" s="101" t="s">
        <v>202</v>
      </c>
      <c r="AQ394" s="101" t="s">
        <v>14453</v>
      </c>
      <c r="AR394" s="227"/>
      <c r="AS394" s="119"/>
      <c r="AT394" s="124" t="s">
        <v>14496</v>
      </c>
      <c r="AU394" s="101" t="s">
        <v>14482</v>
      </c>
      <c r="AV394" s="82"/>
      <c r="AW394" s="102" t="str">
        <f ca="1">IF(OR(AND(TODAY()-AL394&lt;10,AV394="PQRS"),AND(TODAY()-AO394&lt;90,AV394="Persuasivo")),1,IF(AND(10&lt;=TODAY()-AL394,TODAY()-AL394&lt;15,AV394="PQRS"),2,IF(OR(AND(15&lt;=TODAY()-AL394,AV394="PQRS"),AND(90&lt;=TODAY()-AO394,AV394="Persuasivo")),3,"")))</f>
        <v/>
      </c>
      <c r="AX394" s="298" t="s">
        <v>15398</v>
      </c>
      <c r="AY394" s="239" t="str">
        <f ca="1">IF(AU394=BA394,AY394,AY394&amp;" → "&amp;TEXT(AZ394,"dd/mm/aaaa")&amp;".- "&amp;AU394)</f>
        <v>0 → 00/01/1900.- Olver Puerta Garcia → 22/04/2026.-  → 22/04/2026.- Olver Puerta Garcia → 22/04/2026.- Juan Carlos Sánchez Vargas → 28/04/2026.- Jenifer Zapata Castro</v>
      </c>
      <c r="AZ394" s="237">
        <f ca="1">IF(AU394=BA394,AZ394,NOW())</f>
        <v>46148.625027893519</v>
      </c>
      <c r="BA394" s="242" t="str">
        <f t="shared" ca="1" si="77"/>
        <v>Jenifer Zapata Castro</v>
      </c>
      <c r="BB394" s="245" t="str">
        <f ca="1">IF(AT394=BD394,BB394,BB394&amp;" → "&amp;TEXT(BC394,"dd/mm/aaaa")&amp;".- "&amp;AT394)</f>
        <v>0 → 20/02/2026.- Visitas patrulleros → 28/04/2026.- Auto de archivo → 30/04/2026.- Auto de inicio  → 30/04/2026.- Auto de archivo → 06/05/2026.- Archivado</v>
      </c>
      <c r="BC394" s="247">
        <f t="shared" ca="1" si="78"/>
        <v>46183.384917939817</v>
      </c>
      <c r="BD394" s="246" t="str">
        <f t="shared" ca="1" si="79"/>
        <v>Archivado</v>
      </c>
      <c r="BE394" s="116"/>
    </row>
    <row r="395" spans="1:57" s="9" customFormat="1">
      <c r="A395" s="82" t="s">
        <v>15572</v>
      </c>
      <c r="B395" s="99">
        <v>26311</v>
      </c>
      <c r="C395" s="124" t="s">
        <v>15573</v>
      </c>
      <c r="D395" s="82" t="s">
        <v>63</v>
      </c>
      <c r="E395" s="82">
        <v>25</v>
      </c>
      <c r="F395" s="82" t="s">
        <v>83</v>
      </c>
      <c r="G395" s="82"/>
      <c r="H395" s="82">
        <v>41</v>
      </c>
      <c r="I395" s="82"/>
      <c r="J395" s="82" t="s">
        <v>66</v>
      </c>
      <c r="K395" s="82">
        <v>55</v>
      </c>
      <c r="L395" s="82"/>
      <c r="M395" s="82"/>
      <c r="N395" s="76" t="str">
        <f t="shared" si="74"/>
        <v xml:space="preserve">KR 25 A  41  SUR 55  </v>
      </c>
      <c r="O395" s="82">
        <v>8455636</v>
      </c>
      <c r="P395" s="82">
        <v>3015361802</v>
      </c>
      <c r="Q395" s="82"/>
      <c r="R395" s="131" t="s">
        <v>82</v>
      </c>
      <c r="S395" s="82" t="s">
        <v>63</v>
      </c>
      <c r="T395" s="82">
        <v>25</v>
      </c>
      <c r="U395" s="82" t="s">
        <v>83</v>
      </c>
      <c r="V395" s="82"/>
      <c r="W395" s="82">
        <v>41</v>
      </c>
      <c r="X395" s="82"/>
      <c r="Y395" s="82" t="s">
        <v>66</v>
      </c>
      <c r="Z395" s="127">
        <v>54</v>
      </c>
      <c r="AA395" s="127"/>
      <c r="AB395" s="127"/>
      <c r="AC395" s="76" t="str">
        <f t="shared" si="76"/>
        <v xml:space="preserve">KR 25A  41  SUR 54  </v>
      </c>
      <c r="AD395" s="82"/>
      <c r="AE395" s="82"/>
      <c r="AF395" s="82"/>
      <c r="AG395" s="82"/>
      <c r="AH395" s="82" t="s">
        <v>172</v>
      </c>
      <c r="AI395" s="82" t="s">
        <v>14438</v>
      </c>
      <c r="AJ395" s="96" t="s">
        <v>3675</v>
      </c>
      <c r="AK395" s="201">
        <f>VLOOKUP(AJ395,Hoja5!$H$1:$I$46,2,FALSE)</f>
        <v>6</v>
      </c>
      <c r="AL395" s="92">
        <v>46135</v>
      </c>
      <c r="AM395" s="92">
        <v>46141</v>
      </c>
      <c r="AN395" s="101">
        <f t="shared" si="70"/>
        <v>6</v>
      </c>
      <c r="AO395" s="92">
        <v>46170</v>
      </c>
      <c r="AP395" s="101" t="s">
        <v>15</v>
      </c>
      <c r="AQ395" s="101" t="s">
        <v>14463</v>
      </c>
      <c r="AR395" s="227"/>
      <c r="AS395" s="119"/>
      <c r="AT395" s="124" t="s">
        <v>14496</v>
      </c>
      <c r="AU395" s="101" t="s">
        <v>14463</v>
      </c>
      <c r="AV395" s="82"/>
      <c r="AW395" s="102" t="str">
        <f ca="1">IF(OR(AND(TODAY()-AL395&lt;10,AV395="PQRS"),AND(TODAY()-AO395&lt;90,AV395="Persuasivo")),1,IF(AND(10&lt;=TODAY()-AL395,TODAY()-AL395&lt;15,AV395="PQRS"),2,IF(OR(AND(15&lt;=TODAY()-AL395,AV395="PQRS"),AND(90&lt;=TODAY()-AO395,AV395="Persuasivo")),3,"")))</f>
        <v/>
      </c>
      <c r="AX395" s="96" t="s">
        <v>15574</v>
      </c>
      <c r="AY395" s="239" t="str">
        <f ca="1">IF(AU395=BA395,AY395,AY395&amp;" → "&amp;TEXT(AZ395,"dd/mm/aaaa")&amp;".- "&amp;AU395)</f>
        <v>0 → 00/01/1900.- Adriana Florez Buriticá → 29/04/2026.- Juan Carlos Sánchez Vargas → 06/05/2026.- Jenifer Zapata Castro → 06/05/2026.- Juan Carlos Sánchez Vargas</v>
      </c>
      <c r="AZ395" s="237">
        <f ca="1">IF(AU395=BA395,AZ395,NOW())</f>
        <v>46170.429434837963</v>
      </c>
      <c r="BA395" s="242" t="str">
        <f t="shared" ca="1" si="77"/>
        <v>Juan Carlos Sánchez Vargas</v>
      </c>
      <c r="BB395" s="245" t="str">
        <f ca="1">IF(AT395=BD395,BB395,BB395&amp;" → "&amp;TEXT(BC395,"dd/mm/aaaa")&amp;".- "&amp;AT395)</f>
        <v>0 → 20/02/2026.- Visitas patrulleros → 06/05/2026.- Auto de archivo → 06/05/2026.- Archivado → 28/05/2026.- Auto de archivo → 28/05/2026.- Archivado</v>
      </c>
      <c r="BC395" s="247">
        <f t="shared" ca="1" si="78"/>
        <v>46183.384917939817</v>
      </c>
      <c r="BD395" s="246" t="str">
        <f t="shared" ca="1" si="79"/>
        <v>Archivado</v>
      </c>
      <c r="BE395" s="116"/>
    </row>
    <row r="396" spans="1:57" s="9" customFormat="1">
      <c r="A396" s="82" t="s">
        <v>15575</v>
      </c>
      <c r="B396" s="99">
        <v>26460</v>
      </c>
      <c r="C396" s="124" t="s">
        <v>231</v>
      </c>
      <c r="D396" s="82" t="s">
        <v>63</v>
      </c>
      <c r="E396" s="82">
        <v>42</v>
      </c>
      <c r="F396" s="82" t="s">
        <v>83</v>
      </c>
      <c r="G396" s="82"/>
      <c r="H396" s="82">
        <v>48</v>
      </c>
      <c r="I396" s="82" t="s">
        <v>81</v>
      </c>
      <c r="J396" s="82" t="s">
        <v>66</v>
      </c>
      <c r="K396" s="82">
        <v>113</v>
      </c>
      <c r="L396" s="82"/>
      <c r="M396" s="82" t="s">
        <v>7520</v>
      </c>
      <c r="N396" s="76" t="str">
        <f t="shared" si="74"/>
        <v>KR 42 A  48 C SUR 113  Bloque 3.6</v>
      </c>
      <c r="O396" s="82"/>
      <c r="P396" s="82"/>
      <c r="Q396" s="82"/>
      <c r="R396" s="82" t="s">
        <v>82</v>
      </c>
      <c r="S396" s="126"/>
      <c r="T396" s="127"/>
      <c r="U396" s="127"/>
      <c r="V396" s="127"/>
      <c r="W396" s="127"/>
      <c r="X396" s="127"/>
      <c r="Y396" s="127"/>
      <c r="Z396" s="127"/>
      <c r="AA396" s="127"/>
      <c r="AB396" s="127"/>
      <c r="AC396" s="76" t="str">
        <f t="shared" si="76"/>
        <v xml:space="preserve">        </v>
      </c>
      <c r="AD396" s="82"/>
      <c r="AE396" s="82"/>
      <c r="AF396" s="82"/>
      <c r="AG396" s="82"/>
      <c r="AH396" s="82" t="s">
        <v>101</v>
      </c>
      <c r="AI396" s="82" t="s">
        <v>14460</v>
      </c>
      <c r="AJ396" s="96" t="s">
        <v>225</v>
      </c>
      <c r="AK396" s="201">
        <f>VLOOKUP(AJ396,Hoja5!$H$1:$I$46,2,FALSE)</f>
        <v>7</v>
      </c>
      <c r="AL396" s="92">
        <v>46135</v>
      </c>
      <c r="AM396" s="92">
        <v>46146</v>
      </c>
      <c r="AN396" s="101">
        <f t="shared" si="70"/>
        <v>11</v>
      </c>
      <c r="AO396" s="92">
        <v>46153</v>
      </c>
      <c r="AP396" s="101" t="s">
        <v>15</v>
      </c>
      <c r="AQ396" s="101" t="s">
        <v>14463</v>
      </c>
      <c r="AR396" s="227"/>
      <c r="AS396" s="119"/>
      <c r="AT396" s="124" t="s">
        <v>14496</v>
      </c>
      <c r="AU396" s="94" t="s">
        <v>14482</v>
      </c>
      <c r="AV396" s="82"/>
      <c r="AW396" s="102" t="str">
        <f ca="1">IF(OR(AND(TODAY()-AL396&lt;10,AV396="PQRS"),AND(TODAY()-AO396&lt;90,AV396="Persuasivo")),1,IF(AND(10&lt;=TODAY()-AL396,TODAY()-AL396&lt;15,AV396="PQRS"),2,IF(OR(AND(15&lt;=TODAY()-AL396,AV396="PQRS"),AND(90&lt;=TODAY()-AO396,AV396="Persuasivo")),3,"")))</f>
        <v/>
      </c>
      <c r="AX396" s="96" t="s">
        <v>15576</v>
      </c>
      <c r="AY396" s="239" t="str">
        <f ca="1">IF(AU396=BA396,AY396,AY396&amp;" → "&amp;TEXT(AZ396,"dd/mm/aaaa")&amp;".- "&amp;AU396)</f>
        <v>0 → 00/01/1900.- Olver Puerta Garcia → 29/04/2026.- Juan Carlos Sánchez Vargas → 06/05/2026.- Jenifer Zapata Castro</v>
      </c>
      <c r="AZ396" s="237">
        <f ca="1">IF(AU396=BA396,AZ396,NOW())</f>
        <v>46154.68331458333</v>
      </c>
      <c r="BA396" s="242" t="str">
        <f t="shared" ca="1" si="77"/>
        <v>Jenifer Zapata Castro</v>
      </c>
      <c r="BB396" s="245" t="str">
        <f ca="1">IF(AT396=BD396,BB396,BB396&amp;" → "&amp;TEXT(BC396,"dd/mm/aaaa")&amp;".- "&amp;AT396)</f>
        <v>0 → 20/02/2026.- Visitas patrulleros → 06/05/2026.- Auto de archivo → 12/05/2026.- Archivado</v>
      </c>
      <c r="BC396" s="247">
        <f t="shared" ca="1" si="78"/>
        <v>46183.384917939817</v>
      </c>
      <c r="BD396" s="246" t="str">
        <f t="shared" ca="1" si="79"/>
        <v>Archivado</v>
      </c>
      <c r="BE396" s="116"/>
    </row>
    <row r="397" spans="1:57" s="9" customFormat="1">
      <c r="A397" s="82" t="s">
        <v>15577</v>
      </c>
      <c r="B397" s="99">
        <v>26421</v>
      </c>
      <c r="C397" s="124" t="s">
        <v>231</v>
      </c>
      <c r="D397" s="82"/>
      <c r="E397" s="82"/>
      <c r="F397" s="82"/>
      <c r="G397" s="82"/>
      <c r="H397" s="82"/>
      <c r="I397" s="82"/>
      <c r="J397" s="82"/>
      <c r="K397" s="82"/>
      <c r="L397" s="82"/>
      <c r="M397" s="82"/>
      <c r="N397" s="76" t="str">
        <f t="shared" si="74"/>
        <v xml:space="preserve">         </v>
      </c>
      <c r="O397" s="82"/>
      <c r="P397" s="82"/>
      <c r="Q397" s="82"/>
      <c r="R397" s="82" t="s">
        <v>15578</v>
      </c>
      <c r="S397" s="82" t="s">
        <v>80</v>
      </c>
      <c r="T397" s="82">
        <v>45</v>
      </c>
      <c r="U397" s="82" t="s">
        <v>83</v>
      </c>
      <c r="V397" s="82" t="s">
        <v>66</v>
      </c>
      <c r="W397" s="82">
        <v>39</v>
      </c>
      <c r="X397" s="82" t="s">
        <v>104</v>
      </c>
      <c r="Y397" s="82"/>
      <c r="Z397" s="82">
        <v>101</v>
      </c>
      <c r="AA397" s="82"/>
      <c r="AB397" s="82"/>
      <c r="AC397" s="76" t="str">
        <f t="shared" si="76"/>
        <v xml:space="preserve">CL 45A SUR 39 B  101  </v>
      </c>
      <c r="AD397" s="82"/>
      <c r="AE397" s="82"/>
      <c r="AF397" s="82"/>
      <c r="AG397" s="82"/>
      <c r="AH397" s="82" t="s">
        <v>3686</v>
      </c>
      <c r="AI397" s="82" t="s">
        <v>14451</v>
      </c>
      <c r="AJ397" s="96" t="s">
        <v>959</v>
      </c>
      <c r="AK397" s="201">
        <f>VLOOKUP(AJ397,Hoja5!$H$1:$I$46,2,FALSE)</f>
        <v>7</v>
      </c>
      <c r="AL397" s="92">
        <v>46135</v>
      </c>
      <c r="AM397" s="92"/>
      <c r="AN397" s="101">
        <f t="shared" si="70"/>
        <v>-46135</v>
      </c>
      <c r="AO397" s="100"/>
      <c r="AP397" s="82"/>
      <c r="AQ397" s="94"/>
      <c r="AR397" s="227"/>
      <c r="AS397" s="119"/>
      <c r="AT397" s="124" t="s">
        <v>105</v>
      </c>
      <c r="AU397" s="94" t="s">
        <v>14480</v>
      </c>
      <c r="AV397" s="82"/>
      <c r="AW397" s="102" t="str">
        <f ca="1">IF(OR(AND(TODAY()-AL397&lt;10,AV397="PQRS"),AND(TODAY()-AO397&lt;90,AV397="Persuasivo")),1,IF(AND(10&lt;=TODAY()-AL397,TODAY()-AL397&lt;15,AV397="PQRS"),2,IF(OR(AND(15&lt;=TODAY()-AL397,AV397="PQRS"),AND(90&lt;=TODAY()-AO397,AV397="Persuasivo")),3,"")))</f>
        <v/>
      </c>
      <c r="AX397" s="96"/>
      <c r="AY397" s="239" t="str">
        <f ca="1">IF(AU397=BA397,AY397,AY397&amp;" → "&amp;TEXT(AZ397,"dd/mm/aaaa")&amp;".- "&amp;AU397)</f>
        <v>0 → 00/01/1900.- Juan Fernando Florez Lema</v>
      </c>
      <c r="AZ397" s="237">
        <f ca="1">IF(AU397=BA397,AZ397,NOW())</f>
        <v>46141.579294560186</v>
      </c>
      <c r="BA397" s="242" t="str">
        <f t="shared" ca="1" si="77"/>
        <v>Juan Fernando Florez Lema</v>
      </c>
      <c r="BB397" s="245" t="str">
        <f ca="1">IF(AT397=BD397,BB397,BB397&amp;" → "&amp;TEXT(BC397,"dd/mm/aaaa")&amp;".- "&amp;AT397)</f>
        <v>0 → 20/02/2026.- Visitas patrulleros → 29/04/2026.- Visitas técnicos</v>
      </c>
      <c r="BC397" s="247">
        <f t="shared" ca="1" si="78"/>
        <v>46183.384917939817</v>
      </c>
      <c r="BD397" s="246" t="str">
        <f t="shared" ca="1" si="79"/>
        <v>Visitas técnicos</v>
      </c>
      <c r="BE397" s="116"/>
    </row>
    <row r="398" spans="1:57" s="9" customFormat="1">
      <c r="A398" s="82" t="s">
        <v>15579</v>
      </c>
      <c r="B398" s="99">
        <v>26967</v>
      </c>
      <c r="C398" s="105" t="s">
        <v>231</v>
      </c>
      <c r="D398" s="82"/>
      <c r="E398" s="82"/>
      <c r="F398" s="82"/>
      <c r="G398" s="82"/>
      <c r="H398" s="82"/>
      <c r="I398" s="82"/>
      <c r="J398" s="82"/>
      <c r="K398" s="82"/>
      <c r="L398" s="82"/>
      <c r="M398" s="82"/>
      <c r="N398" s="76" t="str">
        <f t="shared" si="74"/>
        <v xml:space="preserve">         </v>
      </c>
      <c r="O398" s="82"/>
      <c r="P398" s="82"/>
      <c r="Q398" s="82"/>
      <c r="R398" s="82" t="s">
        <v>15580</v>
      </c>
      <c r="S398" s="126"/>
      <c r="T398" s="127" t="s">
        <v>14710</v>
      </c>
      <c r="U398" s="127"/>
      <c r="V398" s="127"/>
      <c r="W398" s="127" t="s">
        <v>15581</v>
      </c>
      <c r="X398" s="127"/>
      <c r="Y398" s="127"/>
      <c r="Z398" s="127" t="s">
        <v>15582</v>
      </c>
      <c r="AA398" s="127" t="s">
        <v>15583</v>
      </c>
      <c r="AB398" s="127" t="s">
        <v>15584</v>
      </c>
      <c r="AC398" s="76" t="str">
        <f t="shared" si="76"/>
        <v xml:space="preserve"> al lado  de cocorollo    de la  zona de la Buena Mesa</v>
      </c>
      <c r="AD398" s="82"/>
      <c r="AE398" s="82"/>
      <c r="AF398" s="82"/>
      <c r="AG398" s="82"/>
      <c r="AH398" s="82" t="s">
        <v>101</v>
      </c>
      <c r="AI398" s="82" t="s">
        <v>14460</v>
      </c>
      <c r="AJ398" s="96" t="s">
        <v>404</v>
      </c>
      <c r="AK398" s="201">
        <f>VLOOKUP(AJ398,Hoja5!$H$1:$I$46,2,FALSE)</f>
        <v>2</v>
      </c>
      <c r="AL398" s="92">
        <v>46136</v>
      </c>
      <c r="AM398" s="92">
        <v>46137</v>
      </c>
      <c r="AN398" s="101">
        <f t="shared" si="70"/>
        <v>1</v>
      </c>
      <c r="AO398" s="92">
        <v>46137</v>
      </c>
      <c r="AP398" s="101" t="s">
        <v>202</v>
      </c>
      <c r="AQ398" s="101" t="s">
        <v>14450</v>
      </c>
      <c r="AR398" s="227"/>
      <c r="AS398" s="119"/>
      <c r="AT398" s="124" t="s">
        <v>14496</v>
      </c>
      <c r="AU398" s="101" t="s">
        <v>14482</v>
      </c>
      <c r="AV398" s="82"/>
      <c r="AW398" s="102" t="str">
        <f ca="1">IF(OR(AND(TODAY()-AL398&lt;10,AV398="PQRS"),AND(TODAY()-AO398&lt;90,AV398="Persuasivo")),1,IF(AND(10&lt;=TODAY()-AL398,TODAY()-AL398&lt;15,AV398="PQRS"),2,IF(OR(AND(15&lt;=TODAY()-AL398,AV398="PQRS"),AND(90&lt;=TODAY()-AO398,AV398="Persuasivo")),3,"")))</f>
        <v/>
      </c>
      <c r="AX398" s="96"/>
      <c r="AY398" s="239" t="str">
        <f ca="1">IF(AU398=BA398,AY398,AY398&amp;" → "&amp;TEXT(AZ398,"dd/mm/aaaa")&amp;".- "&amp;AU398)</f>
        <v>0 → 00/01/1900.- Juan Carlos Sánchez Vargas → 28/04/2026.- Jenifer Zapata Castro</v>
      </c>
      <c r="AZ398" s="237">
        <f ca="1">IF(AU398=BA398,AZ398,NOW())</f>
        <v>46148.625027893519</v>
      </c>
      <c r="BA398" s="242" t="str">
        <f t="shared" ca="1" si="77"/>
        <v>Jenifer Zapata Castro</v>
      </c>
      <c r="BB398" s="245" t="str">
        <f ca="1">IF(AT398=BD398,BB398,BB398&amp;" → "&amp;TEXT(BC398,"dd/mm/aaaa")&amp;".- "&amp;AT398)</f>
        <v>0 → 20/02/2026.- Visitas patrulleros → 28/04/2026.- Auto de archivo → 06/05/2026.- Archivado</v>
      </c>
      <c r="BC398" s="247">
        <f t="shared" ca="1" si="78"/>
        <v>46183.384917939817</v>
      </c>
      <c r="BD398" s="246" t="str">
        <f t="shared" ca="1" si="79"/>
        <v>Archivado</v>
      </c>
      <c r="BE398" s="116"/>
    </row>
    <row r="399" spans="1:57" s="9" customFormat="1">
      <c r="A399" s="82" t="s">
        <v>15585</v>
      </c>
      <c r="B399" s="99">
        <v>27081</v>
      </c>
      <c r="C399" s="124" t="s">
        <v>14624</v>
      </c>
      <c r="D399" s="82"/>
      <c r="E399" s="82"/>
      <c r="F399" s="82"/>
      <c r="G399" s="82"/>
      <c r="H399" s="82"/>
      <c r="I399" s="82"/>
      <c r="J399" s="82"/>
      <c r="K399" s="82"/>
      <c r="L399" s="82"/>
      <c r="M399" s="82"/>
      <c r="N399" s="76" t="str">
        <f t="shared" si="74"/>
        <v xml:space="preserve">         </v>
      </c>
      <c r="O399" s="82"/>
      <c r="P399" s="82"/>
      <c r="Q399" s="82"/>
      <c r="R399" s="82" t="s">
        <v>15586</v>
      </c>
      <c r="S399" s="126" t="s">
        <v>63</v>
      </c>
      <c r="T399" s="127">
        <v>27</v>
      </c>
      <c r="U399" s="127" t="s">
        <v>72</v>
      </c>
      <c r="V399" s="127"/>
      <c r="W399" s="127">
        <v>34</v>
      </c>
      <c r="X399" s="127" t="s">
        <v>170</v>
      </c>
      <c r="Y399" s="127" t="s">
        <v>66</v>
      </c>
      <c r="Z399" s="127">
        <v>52</v>
      </c>
      <c r="AA399" s="127"/>
      <c r="AB399" s="127"/>
      <c r="AC399" s="76" t="str">
        <f t="shared" si="76"/>
        <v xml:space="preserve">KR 27F  34 D SUR 52  </v>
      </c>
      <c r="AD399" s="82">
        <v>1055918580</v>
      </c>
      <c r="AE399" s="82">
        <v>3156271982</v>
      </c>
      <c r="AF399" s="82"/>
      <c r="AG399" s="82"/>
      <c r="AH399" s="82" t="s">
        <v>3591</v>
      </c>
      <c r="AI399" s="82" t="s">
        <v>14434</v>
      </c>
      <c r="AJ399" s="96"/>
      <c r="AK399" s="201" t="e">
        <f>VLOOKUP(AJ399,Hoja5!$H$1:$I$46,2,FALSE)</f>
        <v>#N/A</v>
      </c>
      <c r="AL399" s="92">
        <v>46139</v>
      </c>
      <c r="AM399" s="92">
        <v>46139</v>
      </c>
      <c r="AN399" s="101">
        <f t="shared" si="70"/>
        <v>0</v>
      </c>
      <c r="AO399" s="92">
        <v>46139</v>
      </c>
      <c r="AP399" s="82" t="s">
        <v>15</v>
      </c>
      <c r="AQ399" s="101" t="s">
        <v>14463</v>
      </c>
      <c r="AR399" s="227"/>
      <c r="AS399" s="119"/>
      <c r="AT399" s="124" t="s">
        <v>14496</v>
      </c>
      <c r="AU399" s="101" t="s">
        <v>14482</v>
      </c>
      <c r="AV399" s="82"/>
      <c r="AW399" s="102" t="str">
        <f ca="1">IF(OR(AND(TODAY()-AL399&lt;10,AV399="PQRS"),AND(TODAY()-AO399&lt;90,AV399="Persuasivo")),1,IF(AND(10&lt;=TODAY()-AL399,TODAY()-AL399&lt;15,AV399="PQRS"),2,IF(OR(AND(15&lt;=TODAY()-AL399,AV399="PQRS"),AND(90&lt;=TODAY()-AO399,AV399="Persuasivo")),3,"")))</f>
        <v/>
      </c>
      <c r="AX399" s="96"/>
      <c r="AY399" s="239" t="str">
        <f ca="1">IF(AU399=BA399,AY399,AY399&amp;" → "&amp;TEXT(AZ399,"dd/mm/aaaa")&amp;".- "&amp;AU399)</f>
        <v>0 → 00/01/1900.- Juan  Muñoz Guerra → 27/04/2026.- Juanita Aristizabal Chavarriaga → 28/04/2026.-  → 29/04/2026.- Jenifer Zapata Castro</v>
      </c>
      <c r="AZ399" s="237">
        <f ca="1">IF(AU399=BA399,AZ399,NOW())</f>
        <v>46149.624631597224</v>
      </c>
      <c r="BA399" s="242" t="str">
        <f t="shared" ca="1" si="77"/>
        <v>Jenifer Zapata Castro</v>
      </c>
      <c r="BB399" s="245" t="str">
        <f ca="1">IF(AT399=BD399,BB399,BB399&amp;" → "&amp;TEXT(BC399,"dd/mm/aaaa")&amp;".- "&amp;AT399)</f>
        <v>0 → 20/02/2026.- Auto de inicio  → 29/04/2026.- Archivado</v>
      </c>
      <c r="BC399" s="247">
        <f t="shared" ca="1" si="78"/>
        <v>46183.384917939817</v>
      </c>
      <c r="BD399" s="246" t="str">
        <f t="shared" ca="1" si="79"/>
        <v>Archivado</v>
      </c>
      <c r="BE399" s="116"/>
    </row>
    <row r="400" spans="1:57" s="9" customFormat="1">
      <c r="A400" s="82" t="s">
        <v>15587</v>
      </c>
      <c r="B400" s="99" t="s">
        <v>15588</v>
      </c>
      <c r="C400" s="124" t="s">
        <v>7599</v>
      </c>
      <c r="D400" s="82"/>
      <c r="E400" s="82"/>
      <c r="F400" s="82"/>
      <c r="G400" s="82"/>
      <c r="H400" s="82"/>
      <c r="I400" s="82"/>
      <c r="J400" s="82"/>
      <c r="K400" s="82"/>
      <c r="L400" s="82"/>
      <c r="M400" s="82"/>
      <c r="N400" s="76"/>
      <c r="O400" s="82"/>
      <c r="P400" s="82"/>
      <c r="Q400" s="82"/>
      <c r="R400" s="82" t="s">
        <v>7599</v>
      </c>
      <c r="S400" s="82" t="s">
        <v>80</v>
      </c>
      <c r="T400" s="82">
        <v>39</v>
      </c>
      <c r="U400" s="82" t="s">
        <v>104</v>
      </c>
      <c r="V400" s="82" t="s">
        <v>66</v>
      </c>
      <c r="W400" s="82">
        <v>34</v>
      </c>
      <c r="X400" s="82" t="s">
        <v>83</v>
      </c>
      <c r="Y400" s="82"/>
      <c r="Z400" s="82">
        <v>20</v>
      </c>
      <c r="AA400" s="82"/>
      <c r="AB400" s="127"/>
      <c r="AC400" s="76" t="str">
        <f t="shared" si="76"/>
        <v xml:space="preserve">CL 39B SUR 34 A  20  </v>
      </c>
      <c r="AD400" s="82"/>
      <c r="AE400" s="82"/>
      <c r="AF400" s="82"/>
      <c r="AG400" s="82"/>
      <c r="AH400" s="82" t="s">
        <v>87</v>
      </c>
      <c r="AI400" s="82" t="s">
        <v>8073</v>
      </c>
      <c r="AJ400" s="96" t="s">
        <v>211</v>
      </c>
      <c r="AK400" s="201">
        <f>VLOOKUP(AJ400,Hoja5!$H$1:$I$46,2,FALSE)</f>
        <v>9</v>
      </c>
      <c r="AL400" s="92">
        <v>46136</v>
      </c>
      <c r="AM400" s="100">
        <v>46148</v>
      </c>
      <c r="AN400" s="101">
        <f t="shared" si="70"/>
        <v>12</v>
      </c>
      <c r="AO400" s="100">
        <v>46148</v>
      </c>
      <c r="AP400" s="82" t="s">
        <v>202</v>
      </c>
      <c r="AQ400" s="101" t="s">
        <v>14453</v>
      </c>
      <c r="AR400" s="227"/>
      <c r="AS400" s="119"/>
      <c r="AT400" s="124" t="s">
        <v>15</v>
      </c>
      <c r="AU400" s="101" t="s">
        <v>14463</v>
      </c>
      <c r="AV400" s="82"/>
      <c r="AW400" s="102" t="str">
        <f ca="1">IF(OR(AND(TODAY()-AL400&lt;10,AV400="PQRS"),AND(TODAY()-AO400&lt;90,AV400="Persuasivo")),1,IF(AND(10&lt;=TODAY()-AL400,TODAY()-AL400&lt;15,AV400="PQRS"),2,IF(OR(AND(15&lt;=TODAY()-AL400,AV400="PQRS"),AND(90&lt;=TODAY()-AO400,AV400="Persuasivo")),3,"")))</f>
        <v/>
      </c>
      <c r="AX400" s="96" t="s">
        <v>15589</v>
      </c>
      <c r="AY400" s="239" t="str">
        <f ca="1">IF(AU400=BA400,AY400,AY400&amp;" → "&amp;TEXT(AZ400,"dd/mm/aaaa")&amp;".- "&amp;AU400)</f>
        <v>0 → 00/01/1900.- Yudi Betancur Rios → 29/04/2026.- Juan Carlos Sánchez Vargas</v>
      </c>
      <c r="AZ400" s="237">
        <f ca="1">IF(AU400=BA400,AZ400,NOW())</f>
        <v>46148.625027893519</v>
      </c>
      <c r="BA400" s="242" t="str">
        <f t="shared" ca="1" si="77"/>
        <v>Juan Carlos Sánchez Vargas</v>
      </c>
      <c r="BB400" s="245" t="str">
        <f ca="1">IF(AT400=BD400,BB400,BB400&amp;" → "&amp;TEXT(BC400,"dd/mm/aaaa")&amp;".- "&amp;AT400)</f>
        <v>0 → 20/02/2026.- Visitas patrulleros → 06/05/2026.- Auto de archivo</v>
      </c>
      <c r="BC400" s="247">
        <f t="shared" ca="1" si="78"/>
        <v>46183.384917939817</v>
      </c>
      <c r="BD400" s="246" t="str">
        <f t="shared" ca="1" si="79"/>
        <v>Auto de archivo</v>
      </c>
      <c r="BE400" s="116"/>
    </row>
    <row r="401" spans="1:57" s="9" customFormat="1">
      <c r="A401" s="82" t="s">
        <v>15590</v>
      </c>
      <c r="B401" s="99" t="s">
        <v>15591</v>
      </c>
      <c r="C401" s="124" t="s">
        <v>273</v>
      </c>
      <c r="D401" s="82"/>
      <c r="E401" s="82"/>
      <c r="F401" s="82"/>
      <c r="G401" s="82"/>
      <c r="H401" s="82"/>
      <c r="I401" s="82"/>
      <c r="J401" s="82"/>
      <c r="K401" s="82"/>
      <c r="L401" s="82"/>
      <c r="M401" s="82"/>
      <c r="N401" s="76" t="str">
        <f t="shared" si="74"/>
        <v xml:space="preserve">         </v>
      </c>
      <c r="O401" s="82"/>
      <c r="P401" s="82"/>
      <c r="Q401" s="82"/>
      <c r="R401" s="82" t="s">
        <v>7599</v>
      </c>
      <c r="S401" s="126"/>
      <c r="T401" s="127"/>
      <c r="U401" s="127"/>
      <c r="V401" s="127"/>
      <c r="W401" s="127"/>
      <c r="X401" s="127"/>
      <c r="Y401" s="127"/>
      <c r="Z401" s="127"/>
      <c r="AA401" s="127" t="s">
        <v>15592</v>
      </c>
      <c r="AB401" s="127" t="s">
        <v>15593</v>
      </c>
      <c r="AC401" s="76" t="str">
        <f t="shared" si="76"/>
        <v xml:space="preserve">       El Vallano  finca la catedral 2</v>
      </c>
      <c r="AD401" s="76"/>
      <c r="AE401" s="76"/>
      <c r="AF401" s="76"/>
      <c r="AG401" s="82"/>
      <c r="AH401" s="82" t="s">
        <v>87</v>
      </c>
      <c r="AI401" s="82" t="s">
        <v>14495</v>
      </c>
      <c r="AJ401" s="96" t="s">
        <v>191</v>
      </c>
      <c r="AK401" s="201">
        <f>VLOOKUP(AJ401,Hoja5!$H$1:$I$46,2,FALSE)</f>
        <v>11</v>
      </c>
      <c r="AL401" s="92">
        <v>46139</v>
      </c>
      <c r="AM401" s="252"/>
      <c r="AN401" s="101">
        <f t="shared" si="70"/>
        <v>-46139</v>
      </c>
      <c r="AO401" s="100"/>
      <c r="AP401" s="82"/>
      <c r="AQ401" s="94"/>
      <c r="AR401" s="227"/>
      <c r="AS401" s="119"/>
      <c r="AT401" s="124" t="s">
        <v>105</v>
      </c>
      <c r="AU401" s="101" t="s">
        <v>14480</v>
      </c>
      <c r="AV401" s="82"/>
      <c r="AW401" s="102" t="str">
        <f ca="1">IF(OR(AND(TODAY()-AL401&lt;10,AV401="PQRS"),AND(TODAY()-AO401&lt;90,AV401="Persuasivo")),1,IF(AND(10&lt;=TODAY()-AL401,TODAY()-AL401&lt;15,AV401="PQRS"),2,IF(OR(AND(15&lt;=TODAY()-AL401,AV401="PQRS"),AND(90&lt;=TODAY()-AO401,AV401="Persuasivo")),3,"")))</f>
        <v/>
      </c>
      <c r="AX401" s="96" t="s">
        <v>15594</v>
      </c>
      <c r="AY401" s="239" t="str">
        <f ca="1">IF(AU401=BA401,AY401,AY401&amp;" → "&amp;TEXT(AZ401,"dd/mm/aaaa")&amp;".- "&amp;AU401)</f>
        <v>0 → 00/01/1900.- Juan Fernando Florez Lema</v>
      </c>
      <c r="AZ401" s="237">
        <f ca="1">IF(AU401=BA401,AZ401,NOW())</f>
        <v>46139.387803356483</v>
      </c>
      <c r="BA401" s="242" t="str">
        <f t="shared" ca="1" si="77"/>
        <v>Juan Fernando Florez Lema</v>
      </c>
      <c r="BB401" s="245" t="str">
        <f ca="1">IF(AT401=BD401,BB401,BB401&amp;" → "&amp;TEXT(BC401,"dd/mm/aaaa")&amp;".- "&amp;AT401)</f>
        <v>0 → 20/02/2026.- Visitas técnicos</v>
      </c>
      <c r="BC401" s="247">
        <f t="shared" ca="1" si="78"/>
        <v>46183.384917939817</v>
      </c>
      <c r="BD401" s="246" t="str">
        <f t="shared" ca="1" si="79"/>
        <v>Visitas técnicos</v>
      </c>
      <c r="BE401" s="116"/>
    </row>
    <row r="402" spans="1:57" s="9" customFormat="1">
      <c r="A402" s="82" t="s">
        <v>15595</v>
      </c>
      <c r="B402" s="99">
        <v>27124</v>
      </c>
      <c r="C402" s="124" t="s">
        <v>1086</v>
      </c>
      <c r="D402" s="82"/>
      <c r="E402" s="82"/>
      <c r="F402" s="82"/>
      <c r="G402" s="82"/>
      <c r="H402" s="82"/>
      <c r="I402" s="82"/>
      <c r="J402" s="82"/>
      <c r="K402" s="82"/>
      <c r="L402" s="82"/>
      <c r="M402" s="82"/>
      <c r="N402" s="76" t="str">
        <f t="shared" si="74"/>
        <v xml:space="preserve">         </v>
      </c>
      <c r="O402" s="82"/>
      <c r="P402" s="82"/>
      <c r="Q402" s="82"/>
      <c r="R402" s="82" t="s">
        <v>7599</v>
      </c>
      <c r="S402" s="126" t="s">
        <v>80</v>
      </c>
      <c r="T402" s="127">
        <v>53</v>
      </c>
      <c r="U402" s="127" t="s">
        <v>81</v>
      </c>
      <c r="V402" s="127" t="s">
        <v>66</v>
      </c>
      <c r="W402" s="127">
        <v>40</v>
      </c>
      <c r="X402" s="127" t="s">
        <v>104</v>
      </c>
      <c r="Y402" s="127"/>
      <c r="Z402" s="127">
        <v>60</v>
      </c>
      <c r="AA402" s="82"/>
      <c r="AB402" s="82"/>
      <c r="AC402" s="76" t="str">
        <f t="shared" si="76"/>
        <v xml:space="preserve">CL 53C SUR 40 B  60  </v>
      </c>
      <c r="AD402" s="76"/>
      <c r="AE402" s="76"/>
      <c r="AF402" s="76"/>
      <c r="AG402" s="82"/>
      <c r="AH402" s="82" t="s">
        <v>101</v>
      </c>
      <c r="AI402" s="82" t="s">
        <v>14460</v>
      </c>
      <c r="AJ402" s="96" t="s">
        <v>225</v>
      </c>
      <c r="AK402" s="201">
        <f>VLOOKUP(AJ402,Hoja5!$H$1:$I$46,2,FALSE)</f>
        <v>7</v>
      </c>
      <c r="AL402" s="92">
        <v>46139</v>
      </c>
      <c r="AM402" s="92"/>
      <c r="AN402" s="101">
        <f t="shared" si="70"/>
        <v>-46139</v>
      </c>
      <c r="AO402" s="92">
        <v>46140</v>
      </c>
      <c r="AP402" s="101" t="s">
        <v>202</v>
      </c>
      <c r="AQ402" s="101" t="s">
        <v>14480</v>
      </c>
      <c r="AR402" s="227"/>
      <c r="AS402" s="119"/>
      <c r="AT402" s="124" t="s">
        <v>15</v>
      </c>
      <c r="AU402" s="101" t="s">
        <v>14463</v>
      </c>
      <c r="AV402" s="82"/>
      <c r="AW402" s="102" t="str">
        <f ca="1">IF(OR(AND(TODAY()-AL402&lt;10,AV402="PQRS"),AND(TODAY()-AO402&lt;90,AV402="Persuasivo")),1,IF(AND(10&lt;=TODAY()-AL402,TODAY()-AL402&lt;15,AV402="PQRS"),2,IF(OR(AND(15&lt;=TODAY()-AL402,AV402="PQRS"),AND(90&lt;=TODAY()-AO402,AV402="Persuasivo")),3,"")))</f>
        <v/>
      </c>
      <c r="AX402" s="96"/>
      <c r="AY402" s="239" t="str">
        <f ca="1">IF(AU402=BA402,AY402,AY402&amp;" → "&amp;TEXT(AZ402,"dd/mm/aaaa")&amp;".- "&amp;AU402)</f>
        <v>0 → 00/01/1900.- Juan Fernando Florez Lema → 27/04/2026.- Juan Carlos Sánchez Vargas</v>
      </c>
      <c r="AZ402" s="237">
        <f ca="1">IF(AU402=BA402,AZ402,NOW())</f>
        <v>46142.556010416665</v>
      </c>
      <c r="BA402" s="242" t="str">
        <f t="shared" ca="1" si="77"/>
        <v>Juan Carlos Sánchez Vargas</v>
      </c>
      <c r="BB402" s="245" t="str">
        <f ca="1">IF(AT402=BD402,BB402,BB402&amp;" → "&amp;TEXT(BC402,"dd/mm/aaaa")&amp;".- "&amp;AT402)</f>
        <v>0 → 20/02/2026.- Visitas técnicos → 30/04/2026.- Auto de archivo</v>
      </c>
      <c r="BC402" s="247">
        <f t="shared" ca="1" si="78"/>
        <v>46183.384917939817</v>
      </c>
      <c r="BD402" s="246" t="str">
        <f t="shared" ca="1" si="79"/>
        <v>Auto de archivo</v>
      </c>
      <c r="BE402" s="116"/>
    </row>
    <row r="403" spans="1:57" s="9" customFormat="1">
      <c r="A403" s="82" t="s">
        <v>15596</v>
      </c>
      <c r="B403" s="99">
        <v>27125</v>
      </c>
      <c r="C403" s="124" t="s">
        <v>1086</v>
      </c>
      <c r="D403" s="82"/>
      <c r="E403" s="82"/>
      <c r="F403" s="82"/>
      <c r="G403" s="82"/>
      <c r="H403" s="82"/>
      <c r="I403" s="82"/>
      <c r="J403" s="82"/>
      <c r="K403" s="82"/>
      <c r="L403" s="82"/>
      <c r="M403" s="82"/>
      <c r="N403" s="76" t="str">
        <f t="shared" si="74"/>
        <v xml:space="preserve">         </v>
      </c>
      <c r="O403" s="82"/>
      <c r="P403" s="82"/>
      <c r="Q403" s="82"/>
      <c r="R403" s="82" t="s">
        <v>7599</v>
      </c>
      <c r="S403" s="126" t="s">
        <v>80</v>
      </c>
      <c r="T403" s="127">
        <v>26</v>
      </c>
      <c r="U403" s="127"/>
      <c r="V403" s="127"/>
      <c r="W403" s="127">
        <v>40</v>
      </c>
      <c r="X403" s="127" t="s">
        <v>315</v>
      </c>
      <c r="Y403" s="127" t="s">
        <v>66</v>
      </c>
      <c r="Z403" s="127">
        <v>67</v>
      </c>
      <c r="AA403" s="127"/>
      <c r="AB403" s="127"/>
      <c r="AC403" s="76" t="str">
        <f t="shared" si="76"/>
        <v xml:space="preserve">CL 26  40 E SUR 67  </v>
      </c>
      <c r="AD403" s="76"/>
      <c r="AE403" s="76"/>
      <c r="AF403" s="76"/>
      <c r="AG403" s="82"/>
      <c r="AH403" s="82" t="s">
        <v>3686</v>
      </c>
      <c r="AI403" s="82" t="s">
        <v>14451</v>
      </c>
      <c r="AJ403" s="96" t="s">
        <v>3675</v>
      </c>
      <c r="AK403" s="201">
        <f>VLOOKUP(AJ403,Hoja5!$H$1:$I$46,2,FALSE)</f>
        <v>6</v>
      </c>
      <c r="AL403" s="92">
        <v>46139</v>
      </c>
      <c r="AM403" s="92"/>
      <c r="AN403" s="101">
        <f t="shared" si="70"/>
        <v>-46139</v>
      </c>
      <c r="AO403" s="92"/>
      <c r="AP403" s="101"/>
      <c r="AQ403" s="101"/>
      <c r="AR403" s="227"/>
      <c r="AS403" s="119"/>
      <c r="AT403" s="124" t="s">
        <v>105</v>
      </c>
      <c r="AU403" s="101" t="s">
        <v>14480</v>
      </c>
      <c r="AV403" s="82"/>
      <c r="AW403" s="102" t="str">
        <f ca="1">IF(OR(AND(TODAY()-AL403&lt;10,AV403="PQRS"),AND(TODAY()-AO403&lt;90,AV403="Persuasivo")),1,IF(AND(10&lt;=TODAY()-AL403,TODAY()-AL403&lt;15,AV403="PQRS"),2,IF(OR(AND(15&lt;=TODAY()-AL403,AV403="PQRS"),AND(90&lt;=TODAY()-AO403,AV403="Persuasivo")),3,"")))</f>
        <v/>
      </c>
      <c r="AX403" s="96"/>
      <c r="AY403" s="239" t="str">
        <f ca="1">IF(AU403=BA403,AY403,AY403&amp;" → "&amp;TEXT(AZ403,"dd/mm/aaaa")&amp;".- "&amp;AU403)</f>
        <v>0 → 00/01/1900.- Juan Fernando Florez Lema</v>
      </c>
      <c r="AZ403" s="237">
        <f ca="1">IF(AU403=BA403,AZ403,NOW())</f>
        <v>46139.405559606479</v>
      </c>
      <c r="BA403" s="242" t="str">
        <f t="shared" ca="1" si="77"/>
        <v>Juan Fernando Florez Lema</v>
      </c>
      <c r="BB403" s="245" t="str">
        <f ca="1">IF(AT403=BD403,BB403,BB403&amp;" → "&amp;TEXT(BC403,"dd/mm/aaaa")&amp;".- "&amp;AT403)</f>
        <v>0 → 20/02/2026.- Visitas técnicos</v>
      </c>
      <c r="BC403" s="247">
        <f t="shared" ca="1" si="78"/>
        <v>46183.384917939817</v>
      </c>
      <c r="BD403" s="246" t="str">
        <f t="shared" ca="1" si="79"/>
        <v>Visitas técnicos</v>
      </c>
      <c r="BE403" s="116"/>
    </row>
    <row r="404" spans="1:57" s="9" customFormat="1">
      <c r="A404" s="82" t="s">
        <v>15597</v>
      </c>
      <c r="B404" s="99">
        <v>27150</v>
      </c>
      <c r="C404" s="105" t="s">
        <v>15598</v>
      </c>
      <c r="D404" s="82" t="s">
        <v>63</v>
      </c>
      <c r="E404" s="82">
        <v>22</v>
      </c>
      <c r="F404" s="82"/>
      <c r="G404" s="82"/>
      <c r="H404" s="82">
        <v>35</v>
      </c>
      <c r="I404" s="82"/>
      <c r="J404" s="82" t="s">
        <v>66</v>
      </c>
      <c r="K404" s="82">
        <v>424</v>
      </c>
      <c r="L404" s="82"/>
      <c r="M404" s="82">
        <v>108</v>
      </c>
      <c r="N404" s="76" t="str">
        <f t="shared" si="74"/>
        <v>KR 22   35  SUR 424  108</v>
      </c>
      <c r="O404" s="82">
        <v>1037663062</v>
      </c>
      <c r="P404" s="82">
        <v>3004169081</v>
      </c>
      <c r="Q404" s="82"/>
      <c r="R404" s="82" t="s">
        <v>82</v>
      </c>
      <c r="S404" s="126"/>
      <c r="T404" s="127"/>
      <c r="U404" s="127"/>
      <c r="V404" s="127"/>
      <c r="W404" s="127"/>
      <c r="X404" s="127"/>
      <c r="Y404" s="127"/>
      <c r="Z404" s="127"/>
      <c r="AA404" s="127"/>
      <c r="AB404" s="127"/>
      <c r="AC404" s="76" t="str">
        <f t="shared" si="76"/>
        <v xml:space="preserve">        </v>
      </c>
      <c r="AD404" s="76"/>
      <c r="AE404" s="76"/>
      <c r="AF404" s="76"/>
      <c r="AG404" s="82"/>
      <c r="AH404" s="82" t="s">
        <v>3686</v>
      </c>
      <c r="AI404" s="82" t="s">
        <v>14454</v>
      </c>
      <c r="AJ404" s="96" t="s">
        <v>419</v>
      </c>
      <c r="AK404" s="201">
        <f>VLOOKUP(AJ404,Hoja5!$H$1:$I$46,2,FALSE)</f>
        <v>10</v>
      </c>
      <c r="AL404" s="92">
        <v>46139</v>
      </c>
      <c r="AM404" s="92"/>
      <c r="AN404" s="101">
        <f t="shared" si="70"/>
        <v>-46139</v>
      </c>
      <c r="AO404" s="92"/>
      <c r="AP404" s="101"/>
      <c r="AQ404" s="101"/>
      <c r="AR404" s="227"/>
      <c r="AS404" s="119"/>
      <c r="AT404" s="124" t="s">
        <v>105</v>
      </c>
      <c r="AU404" s="101" t="s">
        <v>14471</v>
      </c>
      <c r="AV404" s="82"/>
      <c r="AW404" s="102" t="str">
        <f ca="1">IF(OR(AND(TODAY()-AL404&lt;10,AV404="PQRS"),AND(TODAY()-AO404&lt;90,AV404="Persuasivo")),1,IF(AND(10&lt;=TODAY()-AL404,TODAY()-AL404&lt;15,AV404="PQRS"),2,IF(OR(AND(15&lt;=TODAY()-AL404,AV404="PQRS"),AND(90&lt;=TODAY()-AO404,AV404="Persuasivo")),3,"")))</f>
        <v/>
      </c>
      <c r="AX404" s="96" t="s">
        <v>15599</v>
      </c>
      <c r="AY404" s="239" t="str">
        <f ca="1">IF(AU404=BA404,AY404,AY404&amp;" → "&amp;TEXT(AZ404,"dd/mm/aaaa")&amp;".- "&amp;AU404)</f>
        <v>0 → 00/01/1900.- Julian Guzman Agudelo → 27/04/2026.- Laura Gallo Carvajal</v>
      </c>
      <c r="AZ404" s="237">
        <f ca="1">IF(AU404=BA404,AZ404,NOW())</f>
        <v>46139.423837615737</v>
      </c>
      <c r="BA404" s="242" t="str">
        <f t="shared" ca="1" si="77"/>
        <v>Laura Gallo Carvajal</v>
      </c>
      <c r="BB404" s="245" t="str">
        <f ca="1">IF(AT404=BD404,BB404,BB404&amp;" → "&amp;TEXT(BC404,"dd/mm/aaaa")&amp;".- "&amp;AT404)</f>
        <v>0 → 20/02/2026.- Visitas patrulleros → 27/04/2026.- Visitas técnicos</v>
      </c>
      <c r="BC404" s="247">
        <f t="shared" ca="1" si="78"/>
        <v>46183.384917939817</v>
      </c>
      <c r="BD404" s="246" t="str">
        <f t="shared" ca="1" si="79"/>
        <v>Visitas técnicos</v>
      </c>
      <c r="BE404" s="116"/>
    </row>
    <row r="405" spans="1:57" s="76" customFormat="1">
      <c r="A405" s="82" t="s">
        <v>15600</v>
      </c>
      <c r="B405" s="99">
        <v>23213</v>
      </c>
      <c r="C405" s="124" t="s">
        <v>15601</v>
      </c>
      <c r="D405" s="82"/>
      <c r="E405" s="106"/>
      <c r="F405" s="82"/>
      <c r="G405" s="82"/>
      <c r="H405" s="106"/>
      <c r="I405" s="82"/>
      <c r="J405" s="82"/>
      <c r="K405" s="106"/>
      <c r="L405" s="106"/>
      <c r="M405" s="106"/>
      <c r="N405" s="76" t="str">
        <f t="shared" si="74"/>
        <v xml:space="preserve">         </v>
      </c>
      <c r="O405" s="106">
        <v>39180748</v>
      </c>
      <c r="P405" s="106">
        <v>3013738207</v>
      </c>
      <c r="Q405" s="106"/>
      <c r="R405" s="106" t="s">
        <v>14659</v>
      </c>
      <c r="S405" s="126"/>
      <c r="T405" s="128"/>
      <c r="U405" s="127"/>
      <c r="V405" s="127"/>
      <c r="W405" s="128"/>
      <c r="X405" s="127"/>
      <c r="Y405" s="127"/>
      <c r="Z405" s="128"/>
      <c r="AA405" s="128"/>
      <c r="AB405" s="128"/>
      <c r="AC405" s="76" t="str">
        <f t="shared" si="76"/>
        <v xml:space="preserve">        </v>
      </c>
      <c r="AD405" s="106"/>
      <c r="AE405" s="219"/>
      <c r="AF405" s="219"/>
      <c r="AG405" s="106"/>
      <c r="AH405" s="82" t="s">
        <v>3686</v>
      </c>
      <c r="AI405" s="106" t="s">
        <v>14451</v>
      </c>
      <c r="AJ405" s="96" t="s">
        <v>91</v>
      </c>
      <c r="AK405" s="201">
        <f>VLOOKUP(AJ405,Hoja5!$H$1:$I$46,2,FALSE)</f>
        <v>12</v>
      </c>
      <c r="AL405" s="92">
        <v>46125</v>
      </c>
      <c r="AM405" s="92">
        <v>46141</v>
      </c>
      <c r="AN405" s="101">
        <f t="shared" si="70"/>
        <v>16</v>
      </c>
      <c r="AO405" s="92">
        <v>46141</v>
      </c>
      <c r="AP405" s="101" t="s">
        <v>202</v>
      </c>
      <c r="AQ405" s="101" t="s">
        <v>14450</v>
      </c>
      <c r="AR405" s="227"/>
      <c r="AS405" s="119"/>
      <c r="AT405" s="124" t="s">
        <v>14499</v>
      </c>
      <c r="AU405" s="101" t="s">
        <v>14443</v>
      </c>
      <c r="AV405" s="82"/>
      <c r="AW405" s="102" t="str">
        <f ca="1">IF(OR(AND(TODAY()-AL405&lt;10,AV405="PQRS"),AND(TODAY()-AO405&lt;90,AV405="Persuasivo")),1,IF(AND(10&lt;=TODAY()-AL405,TODAY()-AL405&lt;15,AV405="PQRS"),2,IF(OR(AND(15&lt;=TODAY()-AL405,AV405="PQRS"),AND(90&lt;=TODAY()-AO405,AV405="Persuasivo")),3,"")))</f>
        <v/>
      </c>
      <c r="AX405" s="96"/>
      <c r="AY405" s="239" t="str">
        <f ca="1">IF(AU405=BA405,AY405,AY405&amp;" → "&amp;TEXT(AZ405,"dd/mm/aaaa")&amp;".- "&amp;AU405)</f>
        <v>0 → 00/01/1900.- Olver Puerta Garcia → 27/04/2026.- Adriana Florez Buriticá</v>
      </c>
      <c r="AZ405" s="237">
        <f ca="1">IF(AU405=BA405,AZ405,NOW())</f>
        <v>46142.571706944444</v>
      </c>
      <c r="BA405" s="242" t="str">
        <f t="shared" ca="1" si="77"/>
        <v>Adriana Florez Buriticá</v>
      </c>
      <c r="BB405" s="245" t="str">
        <f ca="1">IF(AT405=BD405,BB405,BB405&amp;" → "&amp;TEXT(BC405,"dd/mm/aaaa")&amp;".- "&amp;AT405)</f>
        <v>0 → 20/02/2026.- Visitas patrulleros → 30/04/2026.- Remisión</v>
      </c>
      <c r="BC405" s="247">
        <f t="shared" ca="1" si="78"/>
        <v>46183.384917939817</v>
      </c>
      <c r="BD405" s="246" t="str">
        <f t="shared" ca="1" si="79"/>
        <v>Remisión</v>
      </c>
      <c r="BE405" s="117"/>
    </row>
    <row r="406" spans="1:57" s="9" customFormat="1">
      <c r="A406" s="82" t="s">
        <v>15602</v>
      </c>
      <c r="B406" s="99">
        <v>25967</v>
      </c>
      <c r="C406" s="124" t="s">
        <v>134</v>
      </c>
      <c r="D406" s="82" t="s">
        <v>63</v>
      </c>
      <c r="E406" s="82">
        <v>43</v>
      </c>
      <c r="F406" s="82" t="s">
        <v>83</v>
      </c>
      <c r="G406" s="82"/>
      <c r="H406" s="82">
        <v>46</v>
      </c>
      <c r="I406" s="82" t="s">
        <v>83</v>
      </c>
      <c r="J406" s="82" t="s">
        <v>66</v>
      </c>
      <c r="K406" s="82">
        <v>39</v>
      </c>
      <c r="L406" s="82"/>
      <c r="M406" s="82"/>
      <c r="N406" s="76" t="str">
        <f t="shared" si="74"/>
        <v xml:space="preserve">KR 43 A  46 A SUR 39  </v>
      </c>
      <c r="O406" s="82"/>
      <c r="P406" s="82">
        <v>6044032000</v>
      </c>
      <c r="Q406" s="82"/>
      <c r="R406" s="82" t="s">
        <v>14659</v>
      </c>
      <c r="S406" s="126" t="s">
        <v>80</v>
      </c>
      <c r="T406" s="127">
        <v>42</v>
      </c>
      <c r="U406" s="127" t="s">
        <v>81</v>
      </c>
      <c r="V406" s="127" t="s">
        <v>66</v>
      </c>
      <c r="W406" s="127" t="s">
        <v>15603</v>
      </c>
      <c r="X406" s="127" t="s">
        <v>170</v>
      </c>
      <c r="Y406" s="127"/>
      <c r="Z406" s="127"/>
      <c r="AA406" s="127"/>
      <c r="AB406" s="127"/>
      <c r="AC406" s="76" t="str">
        <f t="shared" si="76"/>
        <v xml:space="preserve">CL 42C SUR x 42 D    </v>
      </c>
      <c r="AD406" s="82"/>
      <c r="AE406" s="76"/>
      <c r="AF406" s="76"/>
      <c r="AG406" s="82"/>
      <c r="AH406" s="82" t="s">
        <v>101</v>
      </c>
      <c r="AI406" s="106" t="s">
        <v>14491</v>
      </c>
      <c r="AJ406" s="96" t="s">
        <v>225</v>
      </c>
      <c r="AK406" s="201">
        <f>VLOOKUP(AJ406,Hoja5!$H$1:$I$46,2,FALSE)</f>
        <v>7</v>
      </c>
      <c r="AL406" s="92">
        <v>46134</v>
      </c>
      <c r="AM406" s="92"/>
      <c r="AN406" s="101">
        <f t="shared" si="70"/>
        <v>-46134</v>
      </c>
      <c r="AO406" s="92"/>
      <c r="AP406" s="101"/>
      <c r="AQ406" s="101"/>
      <c r="AR406" s="227"/>
      <c r="AS406" s="119"/>
      <c r="AT406" s="124" t="s">
        <v>202</v>
      </c>
      <c r="AU406" s="101" t="s">
        <v>14480</v>
      </c>
      <c r="AV406" s="82"/>
      <c r="AW406" s="102" t="str">
        <f ca="1">IF(OR(AND(TODAY()-AL406&lt;10,AV406="PQRS"),AND(TODAY()-AO406&lt;90,AV406="Persuasivo")),1,IF(AND(10&lt;=TODAY()-AL406,TODAY()-AL406&lt;15,AV406="PQRS"),2,IF(OR(AND(15&lt;=TODAY()-AL406,AV406="PQRS"),AND(90&lt;=TODAY()-AO406,AV406="Persuasivo")),3,"")))</f>
        <v/>
      </c>
      <c r="AX406" s="96" t="s">
        <v>15604</v>
      </c>
      <c r="AY406" s="239" t="str">
        <f ca="1">IF(AU406=BA406,AY406,AY406&amp;" → "&amp;TEXT(AZ406,"dd/mm/aaaa")&amp;".- "&amp;AU406)</f>
        <v>0 → 00/01/1900.- Juan Fernando Florez Lema</v>
      </c>
      <c r="AZ406" s="237">
        <f ca="1">IF(AU406=BA406,AZ406,NOW())</f>
        <v>46139.612253935185</v>
      </c>
      <c r="BA406" s="242" t="str">
        <f t="shared" ca="1" si="77"/>
        <v>Juan Fernando Florez Lema</v>
      </c>
      <c r="BB406" s="245" t="str">
        <f ca="1">IF(AT406=BD406,BB406,BB406&amp;" → "&amp;TEXT(BC406,"dd/mm/aaaa")&amp;".- "&amp;AT406)</f>
        <v>0 → 20/02/2026.- Visitas patrulleros</v>
      </c>
      <c r="BC406" s="247">
        <f t="shared" ca="1" si="78"/>
        <v>46183.384917939817</v>
      </c>
      <c r="BD406" s="246" t="str">
        <f t="shared" ca="1" si="79"/>
        <v>Visitas patrulleros</v>
      </c>
      <c r="BE406" s="116"/>
    </row>
    <row r="407" spans="1:57" s="76" customFormat="1">
      <c r="A407" s="82" t="s">
        <v>15605</v>
      </c>
      <c r="B407" s="99" t="s">
        <v>15606</v>
      </c>
      <c r="C407" s="124" t="s">
        <v>15607</v>
      </c>
      <c r="D407" s="82" t="s">
        <v>63</v>
      </c>
      <c r="E407" s="82">
        <v>24</v>
      </c>
      <c r="F407" s="82" t="s">
        <v>170</v>
      </c>
      <c r="G407" s="82"/>
      <c r="H407" s="82">
        <v>40</v>
      </c>
      <c r="I407" s="82"/>
      <c r="J407" s="82" t="s">
        <v>66</v>
      </c>
      <c r="K407" s="82">
        <v>505</v>
      </c>
      <c r="L407" s="82"/>
      <c r="M407" s="82"/>
      <c r="N407" s="76" t="str">
        <f t="shared" si="74"/>
        <v xml:space="preserve">KR 24 D  40  SUR 505  </v>
      </c>
      <c r="O407" s="82" t="s">
        <v>15608</v>
      </c>
      <c r="P407" s="82">
        <v>3332774323</v>
      </c>
      <c r="Q407" s="82"/>
      <c r="R407" s="82" t="s">
        <v>15609</v>
      </c>
      <c r="S407" s="126"/>
      <c r="T407" s="127"/>
      <c r="U407" s="127"/>
      <c r="V407" s="127"/>
      <c r="W407" s="127"/>
      <c r="X407" s="127"/>
      <c r="Y407" s="127"/>
      <c r="Z407" s="127"/>
      <c r="AA407" s="127" t="s">
        <v>15610</v>
      </c>
      <c r="AB407" s="127"/>
      <c r="AC407" s="76" t="str">
        <f t="shared" si="76"/>
        <v xml:space="preserve">       sector cañada honda  </v>
      </c>
      <c r="AD407" s="82"/>
      <c r="AG407" s="82"/>
      <c r="AH407" s="82" t="s">
        <v>87</v>
      </c>
      <c r="AI407" s="82" t="s">
        <v>14495</v>
      </c>
      <c r="AJ407" s="96" t="s">
        <v>191</v>
      </c>
      <c r="AK407" s="201">
        <f>VLOOKUP(AJ407,Hoja5!$H$1:$I$46,2,FALSE)</f>
        <v>11</v>
      </c>
      <c r="AL407" s="92">
        <v>46133</v>
      </c>
      <c r="AM407" s="92"/>
      <c r="AN407" s="101">
        <f t="shared" si="70"/>
        <v>-46133</v>
      </c>
      <c r="AO407" s="92"/>
      <c r="AP407" s="101"/>
      <c r="AQ407" s="101"/>
      <c r="AR407" s="227"/>
      <c r="AS407" s="119"/>
      <c r="AT407" s="124" t="s">
        <v>105</v>
      </c>
      <c r="AU407" s="101" t="s">
        <v>14480</v>
      </c>
      <c r="AV407" s="82"/>
      <c r="AW407" s="102" t="str">
        <f ca="1">IF(OR(AND(TODAY()-AL407&lt;10,AV407="PQRS"),AND(TODAY()-AO407&lt;90,AV407="Persuasivo")),1,IF(AND(10&lt;=TODAY()-AL407,TODAY()-AL407&lt;15,AV407="PQRS"),2,IF(OR(AND(15&lt;=TODAY()-AL407,AV407="PQRS"),AND(90&lt;=TODAY()-AO407,AV407="Persuasivo")),3,"")))</f>
        <v/>
      </c>
      <c r="AX407" s="96" t="s">
        <v>15611</v>
      </c>
      <c r="AY407" s="239" t="str">
        <f ca="1">IF(AU407=BA407,AY407,AY407&amp;" → "&amp;TEXT(AZ407,"dd/mm/aaaa")&amp;".- "&amp;AU407)</f>
        <v>0 → 00/01/1900.- Juan Fernando Florez Lema</v>
      </c>
      <c r="AZ407" s="237">
        <f ca="1">IF(AU407=BA407,AZ407,NOW())</f>
        <v>46139.62140462963</v>
      </c>
      <c r="BA407" s="242" t="str">
        <f t="shared" ca="1" si="77"/>
        <v>Juan Fernando Florez Lema</v>
      </c>
      <c r="BB407" s="245" t="str">
        <f ca="1">IF(AT407=BD407,BB407,BB407&amp;" → "&amp;TEXT(BC407,"dd/mm/aaaa")&amp;".- "&amp;AT407)</f>
        <v>0 → 20/02/2026.- Visitas técnicos</v>
      </c>
      <c r="BC407" s="247">
        <f t="shared" ca="1" si="78"/>
        <v>46183.384917939817</v>
      </c>
      <c r="BD407" s="246" t="str">
        <f t="shared" ca="1" si="79"/>
        <v>Visitas técnicos</v>
      </c>
      <c r="BE407" s="117"/>
    </row>
    <row r="408" spans="1:57" s="9" customFormat="1">
      <c r="A408" s="82" t="s">
        <v>15612</v>
      </c>
      <c r="B408" s="99">
        <v>12307</v>
      </c>
      <c r="C408" s="124" t="s">
        <v>15613</v>
      </c>
      <c r="D408" s="82" t="s">
        <v>63</v>
      </c>
      <c r="E408" s="82">
        <v>36</v>
      </c>
      <c r="F408" s="82" t="s">
        <v>170</v>
      </c>
      <c r="G408" s="82"/>
      <c r="H408" s="82">
        <v>43</v>
      </c>
      <c r="I408" s="82"/>
      <c r="J408" s="82" t="s">
        <v>66</v>
      </c>
      <c r="K408" s="82">
        <v>100</v>
      </c>
      <c r="L408" s="82"/>
      <c r="M408" s="82"/>
      <c r="N408" s="76" t="str">
        <f t="shared" si="74"/>
        <v xml:space="preserve">KR 36 D  43  SUR 100  </v>
      </c>
      <c r="O408" s="82"/>
      <c r="P408" s="82">
        <v>3057675233</v>
      </c>
      <c r="Q408" s="82"/>
      <c r="R408" s="82"/>
      <c r="S408" s="126"/>
      <c r="T408" s="127"/>
      <c r="U408" s="127"/>
      <c r="V408" s="127"/>
      <c r="W408" s="127"/>
      <c r="X408" s="127"/>
      <c r="Y408" s="127"/>
      <c r="Z408" s="127"/>
      <c r="AA408" s="127"/>
      <c r="AB408" s="127"/>
      <c r="AC408" s="76" t="str">
        <f t="shared" si="76"/>
        <v xml:space="preserve">        </v>
      </c>
      <c r="AD408" s="82"/>
      <c r="AE408" s="82"/>
      <c r="AF408" s="82"/>
      <c r="AG408" s="82"/>
      <c r="AH408" s="82" t="s">
        <v>87</v>
      </c>
      <c r="AI408" s="82" t="s">
        <v>14475</v>
      </c>
      <c r="AJ408" s="96" t="s">
        <v>959</v>
      </c>
      <c r="AK408" s="201">
        <f>VLOOKUP(AJ408,Hoja5!$H$1:$I$46,2,FALSE)</f>
        <v>7</v>
      </c>
      <c r="AL408" s="92">
        <v>46133</v>
      </c>
      <c r="AM408" s="92"/>
      <c r="AN408" s="101">
        <f t="shared" si="70"/>
        <v>-46133</v>
      </c>
      <c r="AO408" s="92"/>
      <c r="AP408" s="82"/>
      <c r="AQ408" s="101"/>
      <c r="AR408" s="227"/>
      <c r="AS408" s="119"/>
      <c r="AT408" s="124" t="s">
        <v>105</v>
      </c>
      <c r="AU408" s="101" t="s">
        <v>14467</v>
      </c>
      <c r="AV408" s="82"/>
      <c r="AW408" s="102" t="str">
        <f ca="1">IF(OR(AND(TODAY()-AL408&lt;10,AV408="PQRS"),AND(TODAY()-AO408&lt;90,AV408="Persuasivo")),1,IF(AND(10&lt;=TODAY()-AL408,TODAY()-AL408&lt;15,AV408="PQRS"),2,IF(OR(AND(15&lt;=TODAY()-AL408,AV408="PQRS"),AND(90&lt;=TODAY()-AO408,AV408="Persuasivo")),3,"")))</f>
        <v/>
      </c>
      <c r="AX408" s="96"/>
      <c r="AY408" s="239" t="str">
        <f ca="1">IF(AU408=BA408,AY408,AY408&amp;" → "&amp;TEXT(AZ408,"dd/mm/aaaa")&amp;".- "&amp;AU408)</f>
        <v>0 → 00/01/1900.- Mauricio Gomez Herrera</v>
      </c>
      <c r="AZ408" s="237">
        <f ca="1">IF(AU408=BA408,AZ408,NOW())</f>
        <v>46139.664815856479</v>
      </c>
      <c r="BA408" s="242" t="str">
        <f t="shared" ca="1" si="77"/>
        <v>Mauricio Gomez Herrera</v>
      </c>
      <c r="BB408" s="245" t="str">
        <f ca="1">IF(AT408=BD408,BB408,BB408&amp;" → "&amp;TEXT(BC408,"dd/mm/aaaa")&amp;".- "&amp;AT408)</f>
        <v>0 → 20/02/2026.- Visitas técnicos</v>
      </c>
      <c r="BC408" s="247">
        <f t="shared" ca="1" si="78"/>
        <v>46183.384917939817</v>
      </c>
      <c r="BD408" s="246" t="str">
        <f t="shared" ca="1" si="79"/>
        <v>Visitas técnicos</v>
      </c>
      <c r="BE408" s="116"/>
    </row>
    <row r="409" spans="1:57" s="9" customFormat="1">
      <c r="A409" s="82" t="s">
        <v>15614</v>
      </c>
      <c r="B409" s="99">
        <v>27293</v>
      </c>
      <c r="C409" s="124" t="s">
        <v>15615</v>
      </c>
      <c r="D409" s="82"/>
      <c r="E409" s="82" t="s">
        <v>15616</v>
      </c>
      <c r="F409" s="82"/>
      <c r="G409" s="82"/>
      <c r="H409" s="82" t="s">
        <v>14711</v>
      </c>
      <c r="I409" s="82"/>
      <c r="J409" s="82"/>
      <c r="K409" s="82" t="s">
        <v>15617</v>
      </c>
      <c r="L409" s="82" t="s">
        <v>15618</v>
      </c>
      <c r="M409" s="82" t="s">
        <v>15619</v>
      </c>
      <c r="N409" s="76" t="str">
        <f t="shared" si="74"/>
        <v xml:space="preserve"> loma    del    escobero  ramal B sector la pava  casa B 11</v>
      </c>
      <c r="O409" s="82">
        <v>43504454</v>
      </c>
      <c r="P409" s="82">
        <v>3113540826</v>
      </c>
      <c r="Q409" s="82"/>
      <c r="R409" s="82" t="s">
        <v>14659</v>
      </c>
      <c r="S409" s="126"/>
      <c r="T409" s="127"/>
      <c r="U409" s="127"/>
      <c r="V409" s="127"/>
      <c r="W409" s="127"/>
      <c r="X409" s="127"/>
      <c r="Y409" s="127"/>
      <c r="Z409" s="127"/>
      <c r="AA409" s="127"/>
      <c r="AB409" s="127"/>
      <c r="AC409" s="76" t="str">
        <f t="shared" si="76"/>
        <v xml:space="preserve">        </v>
      </c>
      <c r="AD409" s="82"/>
      <c r="AE409" s="76"/>
      <c r="AF409" s="76"/>
      <c r="AG409" s="82"/>
      <c r="AH409" s="82" t="s">
        <v>87</v>
      </c>
      <c r="AI409" s="82" t="s">
        <v>14491</v>
      </c>
      <c r="AJ409" s="96" t="s">
        <v>454</v>
      </c>
      <c r="AK409" s="201">
        <f>VLOOKUP(AJ409,Hoja5!$H$1:$I$46,2,FALSE)</f>
        <v>6</v>
      </c>
      <c r="AL409" s="92">
        <v>46139</v>
      </c>
      <c r="AM409" s="92">
        <v>46150</v>
      </c>
      <c r="AN409" s="101">
        <f t="shared" si="70"/>
        <v>11</v>
      </c>
      <c r="AO409" s="100">
        <v>46150</v>
      </c>
      <c r="AP409" s="82" t="s">
        <v>202</v>
      </c>
      <c r="AQ409" s="101" t="s">
        <v>14450</v>
      </c>
      <c r="AR409" s="227"/>
      <c r="AS409" s="119"/>
      <c r="AT409" s="124" t="s">
        <v>15</v>
      </c>
      <c r="AU409" s="101" t="s">
        <v>14463</v>
      </c>
      <c r="AV409" s="82"/>
      <c r="AW409" s="102" t="str">
        <f ca="1">IF(OR(AND(TODAY()-AL409&lt;10,AV409="PQRS"),AND(TODAY()-AO409&lt;90,AV409="Persuasivo")),1,IF(AND(10&lt;=TODAY()-AL409,TODAY()-AL409&lt;15,AV409="PQRS"),2,IF(OR(AND(15&lt;=TODAY()-AL409,AV409="PQRS"),AND(90&lt;=TODAY()-AO409,AV409="Persuasivo")),3,"")))</f>
        <v/>
      </c>
      <c r="AX409" s="96"/>
      <c r="AY409" s="239" t="str">
        <f ca="1">IF(AU409=BA409,AY409,AY409&amp;" → "&amp;TEXT(AZ409,"dd/mm/aaaa")&amp;".- "&amp;AU409)</f>
        <v>0 → 00/01/1900.- Olver Puerta Garcia → 29/04/2026.- Juan Carlos Sánchez Vargas</v>
      </c>
      <c r="AZ409" s="237">
        <f ca="1">IF(AU409=BA409,AZ409,NOW())</f>
        <v>46161.422668865744</v>
      </c>
      <c r="BA409" s="242" t="str">
        <f t="shared" ca="1" si="77"/>
        <v>Juan Carlos Sánchez Vargas</v>
      </c>
      <c r="BB409" s="245" t="str">
        <f ca="1">IF(AT409=BD409,BB409,BB409&amp;" → "&amp;TEXT(BC409,"dd/mm/aaaa")&amp;".- "&amp;AT409)</f>
        <v>0 → 20/02/2026.- Visitas patrulleros → 19/05/2026.- Auto de archivo</v>
      </c>
      <c r="BC409" s="247">
        <f t="shared" ca="1" si="78"/>
        <v>46183.384917939817</v>
      </c>
      <c r="BD409" s="246" t="str">
        <f t="shared" ca="1" si="79"/>
        <v>Auto de archivo</v>
      </c>
      <c r="BE409" s="116"/>
    </row>
    <row r="410" spans="1:57" s="9" customFormat="1">
      <c r="A410" s="82" t="s">
        <v>15620</v>
      </c>
      <c r="B410" s="99">
        <v>27259</v>
      </c>
      <c r="C410" s="105" t="s">
        <v>15621</v>
      </c>
      <c r="D410" s="82" t="s">
        <v>80</v>
      </c>
      <c r="E410" s="82">
        <v>34</v>
      </c>
      <c r="F410" s="82" t="s">
        <v>136</v>
      </c>
      <c r="G410" s="82" t="s">
        <v>66</v>
      </c>
      <c r="H410" s="82">
        <v>27</v>
      </c>
      <c r="I410" s="82" t="s">
        <v>170</v>
      </c>
      <c r="J410" s="82"/>
      <c r="K410" s="82">
        <v>90</v>
      </c>
      <c r="L410" s="82" t="s">
        <v>15622</v>
      </c>
      <c r="M410" s="82"/>
      <c r="N410" s="76" t="str">
        <f t="shared" si="74"/>
        <v xml:space="preserve">CL 34 DD SUR 27 D  90 Apto 103 torre 1 </v>
      </c>
      <c r="O410" s="82">
        <v>43065505</v>
      </c>
      <c r="P410" s="82">
        <v>3012738494</v>
      </c>
      <c r="Q410" s="82"/>
      <c r="R410" s="82" t="s">
        <v>15069</v>
      </c>
      <c r="S410" s="126"/>
      <c r="T410" s="127"/>
      <c r="U410" s="127"/>
      <c r="V410" s="127"/>
      <c r="W410" s="127"/>
      <c r="X410" s="127"/>
      <c r="Y410" s="127"/>
      <c r="Z410" s="127"/>
      <c r="AA410" s="127"/>
      <c r="AB410" s="127"/>
      <c r="AC410" s="76" t="str">
        <f t="shared" si="76"/>
        <v xml:space="preserve">        </v>
      </c>
      <c r="AD410" s="82"/>
      <c r="AE410" s="82"/>
      <c r="AF410" s="82"/>
      <c r="AG410" s="82"/>
      <c r="AH410" s="82" t="s">
        <v>94</v>
      </c>
      <c r="AI410" s="82" t="s">
        <v>14487</v>
      </c>
      <c r="AJ410" s="96" t="s">
        <v>194</v>
      </c>
      <c r="AK410" s="201">
        <f>VLOOKUP(AJ410,Hoja5!$H$1:$I$46,2,FALSE)</f>
        <v>3</v>
      </c>
      <c r="AL410" s="92">
        <v>46139</v>
      </c>
      <c r="AM410" s="92">
        <v>46148</v>
      </c>
      <c r="AN410" s="101">
        <f t="shared" si="70"/>
        <v>9</v>
      </c>
      <c r="AO410" s="92">
        <v>46148</v>
      </c>
      <c r="AP410" s="101" t="s">
        <v>202</v>
      </c>
      <c r="AQ410" s="101" t="s">
        <v>14456</v>
      </c>
      <c r="AR410" s="227"/>
      <c r="AS410" s="119"/>
      <c r="AT410" s="124" t="s">
        <v>14445</v>
      </c>
      <c r="AU410" s="101" t="s">
        <v>14456</v>
      </c>
      <c r="AV410" s="82"/>
      <c r="AW410" s="102" t="str">
        <f ca="1">IF(OR(AND(TODAY()-AL410&lt;10,AV410="PQRS"),AND(TODAY()-AO410&lt;90,AV410="Persuasivo")),1,IF(AND(10&lt;=TODAY()-AL410,TODAY()-AL410&lt;15,AV410="PQRS"),2,IF(OR(AND(15&lt;=TODAY()-AL410,AV410="PQRS"),AND(90&lt;=TODAY()-AO410,AV410="Persuasivo")),3,"")))</f>
        <v/>
      </c>
      <c r="AX410" s="96" t="s">
        <v>15623</v>
      </c>
      <c r="AY410" s="239" t="str">
        <f ca="1">IF(AU410=BA410,AY410,AY410&amp;" → "&amp;TEXT(AZ410,"dd/mm/aaaa")&amp;".- "&amp;AU410)</f>
        <v>0 → 00/01/1900.- Adriana Florez Buriticá → 29/04/2026.- Laura Bautista Barroso</v>
      </c>
      <c r="AZ410" s="237">
        <f ca="1">IF(AU410=BA410,AZ410,NOW())</f>
        <v>46141.552297916664</v>
      </c>
      <c r="BA410" s="242" t="str">
        <f t="shared" ca="1" si="77"/>
        <v>Laura Bautista Barroso</v>
      </c>
      <c r="BB410" s="245" t="str">
        <f ca="1">IF(AT410=BD410,BB410,BB410&amp;" → "&amp;TEXT(BC410,"dd/mm/aaaa")&amp;".- "&amp;AT410)</f>
        <v>0 → 20/02/2026.- Visitas patrulleros → 06/05/2026.- Informe técnico</v>
      </c>
      <c r="BC410" s="247">
        <f t="shared" ca="1" si="78"/>
        <v>46183.384917939817</v>
      </c>
      <c r="BD410" s="246" t="str">
        <f t="shared" ca="1" si="79"/>
        <v>Informe técnico</v>
      </c>
      <c r="BE410" s="116"/>
    </row>
    <row r="411" spans="1:57" s="9" customFormat="1">
      <c r="A411" s="82" t="s">
        <v>15624</v>
      </c>
      <c r="B411" s="99">
        <v>27258</v>
      </c>
      <c r="C411" s="105" t="s">
        <v>231</v>
      </c>
      <c r="D411" s="82"/>
      <c r="E411" s="82"/>
      <c r="F411" s="82"/>
      <c r="G411" s="82"/>
      <c r="H411" s="82"/>
      <c r="I411" s="82"/>
      <c r="J411" s="82"/>
      <c r="K411" s="82"/>
      <c r="L411" s="82"/>
      <c r="M411" s="82"/>
      <c r="N411" s="76" t="str">
        <f t="shared" si="74"/>
        <v xml:space="preserve">         </v>
      </c>
      <c r="O411" s="82"/>
      <c r="P411" s="82"/>
      <c r="Q411" s="82"/>
      <c r="R411" s="82" t="s">
        <v>15625</v>
      </c>
      <c r="S411" s="126"/>
      <c r="T411" s="127"/>
      <c r="U411" s="127"/>
      <c r="V411" s="127"/>
      <c r="W411" s="127"/>
      <c r="X411" s="127"/>
      <c r="Y411" s="127"/>
      <c r="Z411" s="127"/>
      <c r="AA411" s="127"/>
      <c r="AB411" s="127"/>
      <c r="AC411" s="76" t="str">
        <f t="shared" si="76"/>
        <v xml:space="preserve">        </v>
      </c>
      <c r="AD411" s="82"/>
      <c r="AE411" s="82"/>
      <c r="AF411" s="82"/>
      <c r="AG411" s="82"/>
      <c r="AH411" s="82" t="s">
        <v>101</v>
      </c>
      <c r="AI411" s="82" t="s">
        <v>14460</v>
      </c>
      <c r="AJ411" s="96" t="s">
        <v>316</v>
      </c>
      <c r="AK411" s="201">
        <f>VLOOKUP(AJ411,Hoja5!$H$1:$I$46,2,FALSE)</f>
        <v>7</v>
      </c>
      <c r="AL411" s="92">
        <v>46139</v>
      </c>
      <c r="AM411" s="92"/>
      <c r="AN411" s="101">
        <f t="shared" si="70"/>
        <v>-46139</v>
      </c>
      <c r="AO411" s="100"/>
      <c r="AP411" s="101"/>
      <c r="AQ411" s="101"/>
      <c r="AR411" s="227"/>
      <c r="AS411" s="119"/>
      <c r="AT411" s="124" t="s">
        <v>202</v>
      </c>
      <c r="AU411" s="101" t="s">
        <v>14450</v>
      </c>
      <c r="AV411" s="82"/>
      <c r="AW411" s="102" t="str">
        <f ca="1">IF(OR(AND(TODAY()-AL411&lt;10,AV411="PQRS"),AND(TODAY()-AO411&lt;90,AV411="Persuasivo")),1,IF(AND(10&lt;=TODAY()-AL411,TODAY()-AL411&lt;15,AV411="PQRS"),2,IF(OR(AND(15&lt;=TODAY()-AL411,AV411="PQRS"),AND(90&lt;=TODAY()-AO411,AV411="Persuasivo")),3,"")))</f>
        <v/>
      </c>
      <c r="AX411" s="96"/>
      <c r="AY411" s="239" t="str">
        <f ca="1">IF(AU411=BA411,AY411,AY411&amp;" → "&amp;TEXT(AZ411,"dd/mm/aaaa")&amp;".- "&amp;AU411)</f>
        <v>0 → 00/01/1900.- Olver Puerta Garcia</v>
      </c>
      <c r="AZ411" s="237">
        <f ca="1">IF(AU411=BA411,AZ411,NOW())</f>
        <v>46149.624804629631</v>
      </c>
      <c r="BA411" s="242" t="str">
        <f t="shared" ca="1" si="77"/>
        <v>Olver Puerta Garcia</v>
      </c>
      <c r="BB411" s="245" t="str">
        <f ca="1">IF(AT411=BD411,BB411,BB411&amp;" → "&amp;TEXT(BC411,"dd/mm/aaaa")&amp;".- "&amp;AT411)</f>
        <v>0 → 20/02/2026.- Visitas patrulleros</v>
      </c>
      <c r="BC411" s="247">
        <f t="shared" ca="1" si="78"/>
        <v>46183.384917939817</v>
      </c>
      <c r="BD411" s="246" t="str">
        <f t="shared" ca="1" si="79"/>
        <v>Visitas patrulleros</v>
      </c>
      <c r="BE411" s="116"/>
    </row>
    <row r="412" spans="1:57" s="9" customFormat="1">
      <c r="A412" s="82" t="s">
        <v>15626</v>
      </c>
      <c r="B412" s="153">
        <v>27181</v>
      </c>
      <c r="C412" s="124" t="s">
        <v>15627</v>
      </c>
      <c r="D412" s="82" t="s">
        <v>146</v>
      </c>
      <c r="E412" s="82">
        <v>34</v>
      </c>
      <c r="F412" s="82" t="s">
        <v>81</v>
      </c>
      <c r="G412" s="82" t="s">
        <v>66</v>
      </c>
      <c r="H412" s="82">
        <v>39</v>
      </c>
      <c r="I412" s="82"/>
      <c r="J412" s="82"/>
      <c r="K412" s="82">
        <v>38</v>
      </c>
      <c r="L412" s="82" t="s">
        <v>15628</v>
      </c>
      <c r="M412" s="82"/>
      <c r="N412" s="76" t="str">
        <f t="shared" si="74"/>
        <v xml:space="preserve">TR 34 C SUR 39   38 Int 401 </v>
      </c>
      <c r="O412" s="82">
        <v>28815490</v>
      </c>
      <c r="P412" s="82">
        <v>3116387808</v>
      </c>
      <c r="Q412" s="82"/>
      <c r="R412" s="82" t="s">
        <v>15629</v>
      </c>
      <c r="S412" s="82"/>
      <c r="T412" s="82"/>
      <c r="U412" s="82"/>
      <c r="V412" s="82"/>
      <c r="W412" s="82"/>
      <c r="X412" s="82"/>
      <c r="Y412" s="82"/>
      <c r="Z412" s="82"/>
      <c r="AA412" s="127"/>
      <c r="AB412" s="127"/>
      <c r="AC412" s="76" t="str">
        <f t="shared" si="76"/>
        <v xml:space="preserve">        </v>
      </c>
      <c r="AD412" s="82"/>
      <c r="AE412" s="82"/>
      <c r="AF412" s="82"/>
      <c r="AG412" s="82"/>
      <c r="AH412" s="82" t="s">
        <v>101</v>
      </c>
      <c r="AI412" s="82" t="s">
        <v>14460</v>
      </c>
      <c r="AJ412" s="96" t="s">
        <v>279</v>
      </c>
      <c r="AK412" s="201">
        <f>VLOOKUP(AJ412,Hoja5!$H$1:$I$46,2,FALSE)</f>
        <v>9</v>
      </c>
      <c r="AL412" s="92">
        <v>46139</v>
      </c>
      <c r="AM412" s="92">
        <v>46147</v>
      </c>
      <c r="AN412" s="101">
        <f t="shared" ref="AN412" si="80">+AM412-AL412</f>
        <v>8</v>
      </c>
      <c r="AO412" s="92">
        <v>46155</v>
      </c>
      <c r="AP412" s="101" t="s">
        <v>195</v>
      </c>
      <c r="AQ412" s="101" t="s">
        <v>14453</v>
      </c>
      <c r="AR412" s="227"/>
      <c r="AS412" s="119"/>
      <c r="AT412" s="124" t="s">
        <v>15</v>
      </c>
      <c r="AU412" s="101" t="s">
        <v>14463</v>
      </c>
      <c r="AV412" s="82"/>
      <c r="AW412" s="102" t="str">
        <f ca="1">IF(OR(AND(TODAY()-AL412&lt;10,AV412="PQRS"),AND(TODAY()-AO412&lt;90,AV412="Persuasivo")),1,IF(AND(10&lt;=TODAY()-AL412,TODAY()-AL412&lt;15,AV412="PQRS"),2,IF(OR(AND(15&lt;=TODAY()-AL412,AV412="PQRS"),AND(90&lt;=TODAY()-AO412,AV412="Persuasivo")),3,"")))</f>
        <v/>
      </c>
      <c r="AX412" s="96"/>
      <c r="AY412" s="239" t="str">
        <f ca="1">IF(AU412=BA412,AY412,AY412&amp;" → "&amp;TEXT(AZ412,"dd/mm/aaaa")&amp;".- "&amp;AU412)</f>
        <v>0 → 00/01/1900.- Juan  Muñoz Guerra → 28/04/2026.- Juanita Aristizabal Chavarriaga → 28/04/2026.- Juan  Muñoz Guerra → 06/05/2026.- Alexandra Uribe Alzate → 06/05/2026.- Yudi Betancur Rios → 06/05/2026.- Juan Carlos Sánchez Vargas</v>
      </c>
      <c r="AZ412" s="237">
        <f ca="1">IF(AU412=BA412,AZ412,NOW())</f>
        <v>46161.585995949077</v>
      </c>
      <c r="BA412" s="242" t="str">
        <f t="shared" ca="1" si="77"/>
        <v>Juan Carlos Sánchez Vargas</v>
      </c>
      <c r="BB412" s="245" t="str">
        <f ca="1">IF(AT412=BD412,BB412,BB412&amp;" → "&amp;TEXT(BC412,"dd/mm/aaaa")&amp;".- "&amp;AT412)</f>
        <v>0 → 20/02/2026.- Auto de inicio  → 06/05/2026.- Verificación → 19/05/2026.- Auto de archivo</v>
      </c>
      <c r="BC412" s="247">
        <f t="shared" ca="1" si="78"/>
        <v>46183.384917939817</v>
      </c>
      <c r="BD412" s="246" t="str">
        <f t="shared" ca="1" si="79"/>
        <v>Auto de archivo</v>
      </c>
      <c r="BE412" s="116"/>
    </row>
    <row r="413" spans="1:57" s="9" customFormat="1">
      <c r="A413" s="82" t="s">
        <v>15630</v>
      </c>
      <c r="B413" s="99">
        <v>27879</v>
      </c>
      <c r="C413" s="124" t="s">
        <v>231</v>
      </c>
      <c r="D413" s="82"/>
      <c r="E413" s="82"/>
      <c r="F413" s="82"/>
      <c r="G413" s="82"/>
      <c r="H413" s="82"/>
      <c r="I413" s="82"/>
      <c r="J413" s="82"/>
      <c r="K413" s="82"/>
      <c r="L413" s="82"/>
      <c r="M413" s="82"/>
      <c r="N413" s="76" t="str">
        <f t="shared" si="74"/>
        <v xml:space="preserve">         </v>
      </c>
      <c r="O413" s="82"/>
      <c r="P413" s="82"/>
      <c r="Q413" s="82"/>
      <c r="R413" s="82" t="s">
        <v>14659</v>
      </c>
      <c r="S413" s="126" t="s">
        <v>146</v>
      </c>
      <c r="T413" s="127">
        <v>34</v>
      </c>
      <c r="U413" s="127" t="s">
        <v>81</v>
      </c>
      <c r="V413" s="127" t="s">
        <v>66</v>
      </c>
      <c r="W413" s="127">
        <v>32</v>
      </c>
      <c r="X413" s="127" t="s">
        <v>104</v>
      </c>
      <c r="Y413" s="127"/>
      <c r="Z413" s="127">
        <v>10</v>
      </c>
      <c r="AA413" s="127" t="s">
        <v>1857</v>
      </c>
      <c r="AB413" s="127"/>
      <c r="AC413" s="76" t="str">
        <f t="shared" si="76"/>
        <v xml:space="preserve">TR 34C SUR 32 B  10 piso 2 </v>
      </c>
      <c r="AD413" s="82"/>
      <c r="AE413" s="82"/>
      <c r="AF413" s="82"/>
      <c r="AG413" s="82"/>
      <c r="AH413" s="82" t="s">
        <v>101</v>
      </c>
      <c r="AI413" s="82" t="s">
        <v>14460</v>
      </c>
      <c r="AJ413" s="96" t="s">
        <v>279</v>
      </c>
      <c r="AK413" s="201">
        <f>VLOOKUP(AJ413,Hoja5!$H$1:$I$46,2,FALSE)</f>
        <v>9</v>
      </c>
      <c r="AL413" s="92">
        <v>46141</v>
      </c>
      <c r="AM413" s="92">
        <v>46147</v>
      </c>
      <c r="AN413" s="101">
        <f t="shared" si="70"/>
        <v>6</v>
      </c>
      <c r="AO413" s="92">
        <v>46168</v>
      </c>
      <c r="AP413" s="101" t="s">
        <v>195</v>
      </c>
      <c r="AQ413" s="101" t="s">
        <v>14453</v>
      </c>
      <c r="AR413" s="227"/>
      <c r="AS413" s="119"/>
      <c r="AT413" s="124" t="s">
        <v>15</v>
      </c>
      <c r="AU413" s="101" t="s">
        <v>14463</v>
      </c>
      <c r="AV413" s="82"/>
      <c r="AW413" s="102" t="str">
        <f ca="1">IF(OR(AND(TODAY()-AL413&lt;10,AV413="PQRS"),AND(TODAY()-AO413&lt;90,AV413="Persuasivo")),1,IF(AND(10&lt;=TODAY()-AL413,TODAY()-AL413&lt;15,AV413="PQRS"),2,IF(OR(AND(15&lt;=TODAY()-AL413,AV413="PQRS"),AND(90&lt;=TODAY()-AO413,AV413="Persuasivo")),3,"")))</f>
        <v/>
      </c>
      <c r="AX413" s="96"/>
      <c r="AY413" s="239" t="str">
        <f ca="1">IF(AU413=BA413,AY413,AY413&amp;" → "&amp;TEXT(AZ413,"dd/mm/aaaa")&amp;".- "&amp;AU413)</f>
        <v>0 → 00/01/1900.- Yudi Betancur Rios → 04/05/2026.- Juan Carlos Sánchez Vargas</v>
      </c>
      <c r="AZ413" s="237">
        <f ca="1">IF(AU413=BA413,AZ413,NOW())</f>
        <v>46170.439049421293</v>
      </c>
      <c r="BA413" s="242" t="str">
        <f t="shared" ca="1" si="77"/>
        <v>Juan Carlos Sánchez Vargas</v>
      </c>
      <c r="BB413" s="245" t="str">
        <f ca="1">IF(AT413=BD413,BB413,BB413&amp;" → "&amp;TEXT(BC413,"dd/mm/aaaa")&amp;".- "&amp;AT413)</f>
        <v>0 → 20/02/2026.- Visitas patrulleros → 06/05/2026.- Verificación → 28/05/2026.- Auto de archivo</v>
      </c>
      <c r="BC413" s="247">
        <f t="shared" ca="1" si="78"/>
        <v>46183.384917939817</v>
      </c>
      <c r="BD413" s="246" t="str">
        <f t="shared" ca="1" si="79"/>
        <v>Auto de archivo</v>
      </c>
      <c r="BE413" s="116"/>
    </row>
    <row r="414" spans="1:57" s="9" customFormat="1">
      <c r="A414" s="82" t="s">
        <v>15631</v>
      </c>
      <c r="B414" s="99">
        <v>22564</v>
      </c>
      <c r="C414" s="124" t="s">
        <v>15632</v>
      </c>
      <c r="D414" s="82"/>
      <c r="E414" s="82"/>
      <c r="F414" s="82"/>
      <c r="G414" s="82"/>
      <c r="H414" s="82"/>
      <c r="I414" s="82"/>
      <c r="J414" s="82"/>
      <c r="K414" s="82"/>
      <c r="L414" s="82"/>
      <c r="M414" s="82"/>
      <c r="N414" s="76" t="str">
        <f t="shared" si="74"/>
        <v xml:space="preserve">         </v>
      </c>
      <c r="O414" s="82"/>
      <c r="P414" s="82"/>
      <c r="Q414" s="82"/>
      <c r="R414" s="82" t="s">
        <v>15633</v>
      </c>
      <c r="S414" s="82" t="s">
        <v>63</v>
      </c>
      <c r="T414" s="82">
        <v>46</v>
      </c>
      <c r="U414" s="82" t="s">
        <v>104</v>
      </c>
      <c r="V414" s="82"/>
      <c r="W414" s="82">
        <v>46</v>
      </c>
      <c r="X414" s="82"/>
      <c r="Y414" s="82" t="s">
        <v>66</v>
      </c>
      <c r="Z414" s="82">
        <v>5</v>
      </c>
      <c r="AA414" s="127"/>
      <c r="AB414" s="127"/>
      <c r="AC414" s="76" t="str">
        <f t="shared" si="76"/>
        <v xml:space="preserve">KR 46B  46  SUR 5  </v>
      </c>
      <c r="AD414" s="82"/>
      <c r="AE414" s="82"/>
      <c r="AF414" s="82"/>
      <c r="AG414" s="82"/>
      <c r="AH414" s="82" t="s">
        <v>94</v>
      </c>
      <c r="AI414" s="82" t="s">
        <v>14483</v>
      </c>
      <c r="AJ414" s="96" t="s">
        <v>131</v>
      </c>
      <c r="AK414" s="201">
        <f>VLOOKUP(AJ414,Hoja5!$H$1:$I$46,2,FALSE)</f>
        <v>8</v>
      </c>
      <c r="AL414" s="92">
        <v>46121</v>
      </c>
      <c r="AM414" s="92">
        <v>46123</v>
      </c>
      <c r="AN414" s="101">
        <f t="shared" ref="AN414:AN477" si="81">+AM414-AL414</f>
        <v>2</v>
      </c>
      <c r="AO414" s="92">
        <v>46128</v>
      </c>
      <c r="AP414" s="101" t="s">
        <v>195</v>
      </c>
      <c r="AQ414" s="101" t="s">
        <v>14480</v>
      </c>
      <c r="AR414" s="227"/>
      <c r="AS414" s="119" t="s">
        <v>14432</v>
      </c>
      <c r="AT414" s="124" t="s">
        <v>1735</v>
      </c>
      <c r="AU414" s="101" t="s">
        <v>14432</v>
      </c>
      <c r="AV414" s="82"/>
      <c r="AW414" s="102" t="str">
        <f ca="1">IF(OR(AND(TODAY()-AL414&lt;10,AV414="PQRS"),AND(TODAY()-AO414&lt;90,AV414="Persuasivo")),1,IF(AND(10&lt;=TODAY()-AL414,TODAY()-AL414&lt;15,AV414="PQRS"),2,IF(OR(AND(15&lt;=TODAY()-AL414,AV414="PQRS"),AND(90&lt;=TODAY()-AO414,AV414="Persuasivo")),3,"")))</f>
        <v/>
      </c>
      <c r="AX414" s="96"/>
      <c r="AY414" s="239" t="str">
        <f ca="1">IF(AU414=BA414,AY414,AY414&amp;" → "&amp;TEXT(AZ414,"dd/mm/aaaa")&amp;".- "&amp;AU414)</f>
        <v>0 → 00/01/1900.- Alexandra Uribe Alzate</v>
      </c>
      <c r="AZ414" s="237">
        <f ca="1">IF(AU414=BA414,AZ414,NOW())</f>
        <v>46148.573023032404</v>
      </c>
      <c r="BA414" s="242" t="str">
        <f t="shared" ca="1" si="77"/>
        <v>Alexandra Uribe Alzate</v>
      </c>
      <c r="BB414" s="245" t="str">
        <f ca="1">IF(AT414=BD414,BB414,BB414&amp;" → "&amp;TEXT(BC414,"dd/mm/aaaa")&amp;".- "&amp;AT414)</f>
        <v xml:space="preserve">0 → 20/02/2026.- Auto de inicio </v>
      </c>
      <c r="BC414" s="247">
        <f t="shared" ca="1" si="78"/>
        <v>46183.384917939817</v>
      </c>
      <c r="BD414" s="246" t="str">
        <f t="shared" ca="1" si="79"/>
        <v xml:space="preserve">Auto de inicio </v>
      </c>
      <c r="BE414" s="116"/>
    </row>
    <row r="415" spans="1:57" s="9" customFormat="1">
      <c r="A415" s="82" t="s">
        <v>15634</v>
      </c>
      <c r="B415" s="99" t="s">
        <v>15635</v>
      </c>
      <c r="C415" s="124" t="s">
        <v>15636</v>
      </c>
      <c r="D415" s="82"/>
      <c r="E415" s="82"/>
      <c r="F415" s="82"/>
      <c r="G415" s="82"/>
      <c r="H415" s="82"/>
      <c r="I415" s="82"/>
      <c r="J415" s="82"/>
      <c r="K415" s="82"/>
      <c r="L415" s="82"/>
      <c r="M415" s="82"/>
      <c r="N415" s="76"/>
      <c r="O415" s="82">
        <v>42881198</v>
      </c>
      <c r="P415" s="82">
        <v>3104554401</v>
      </c>
      <c r="Q415" s="82"/>
      <c r="R415" s="82" t="s">
        <v>14659</v>
      </c>
      <c r="S415" s="126"/>
      <c r="T415" s="127"/>
      <c r="U415" s="127"/>
      <c r="V415" s="127"/>
      <c r="W415" s="127"/>
      <c r="X415" s="127"/>
      <c r="Y415" s="127"/>
      <c r="Z415" s="127"/>
      <c r="AA415" s="127"/>
      <c r="AB415" s="127"/>
      <c r="AC415" s="76" t="str">
        <f t="shared" si="76"/>
        <v xml:space="preserve">        </v>
      </c>
      <c r="AD415" s="82"/>
      <c r="AE415" s="82"/>
      <c r="AF415" s="82"/>
      <c r="AG415" s="82"/>
      <c r="AH415" s="82" t="s">
        <v>101</v>
      </c>
      <c r="AI415" s="82" t="s">
        <v>14460</v>
      </c>
      <c r="AJ415" s="96" t="s">
        <v>67</v>
      </c>
      <c r="AK415" s="201">
        <f>VLOOKUP(AJ415,Hoja5!$H$1:$I$46,2,FALSE)</f>
        <v>7</v>
      </c>
      <c r="AL415" s="92">
        <v>46140</v>
      </c>
      <c r="AM415" s="92">
        <v>46147</v>
      </c>
      <c r="AN415" s="101">
        <f t="shared" si="81"/>
        <v>7</v>
      </c>
      <c r="AO415" s="92">
        <v>46163</v>
      </c>
      <c r="AP415" s="124" t="s">
        <v>15</v>
      </c>
      <c r="AQ415" s="94" t="s">
        <v>14463</v>
      </c>
      <c r="AR415" s="227"/>
      <c r="AS415" s="119"/>
      <c r="AT415" s="124" t="s">
        <v>14496</v>
      </c>
      <c r="AU415" s="94" t="s">
        <v>14463</v>
      </c>
      <c r="AV415" s="82"/>
      <c r="AW415" s="102" t="str">
        <f ca="1">IF(OR(AND(TODAY()-AL415&lt;10,AV415="PQRS"),AND(TODAY()-AO415&lt;90,AV415="Persuasivo")),1,IF(AND(10&lt;=TODAY()-AL415,TODAY()-AL415&lt;15,AV415="PQRS"),2,IF(OR(AND(15&lt;=TODAY()-AL415,AV415="PQRS"),AND(90&lt;=TODAY()-AO415,AV415="Persuasivo")),3,"")))</f>
        <v/>
      </c>
      <c r="AX415" s="96"/>
      <c r="AY415" s="239" t="str">
        <f ca="1">IF(AU415=BA415,AY415,AY415&amp;" → "&amp;TEXT(AZ415,"dd/mm/aaaa")&amp;".- "&amp;AU415)</f>
        <v>0 → 00/01/1900.- Yudi Betancur Rios → 06/05/2026.- Juan Carlos Sánchez Vargas</v>
      </c>
      <c r="AZ415" s="237">
        <f ca="1">IF(AU415=BA415,AZ415,NOW())</f>
        <v>46163.672599421297</v>
      </c>
      <c r="BA415" s="242" t="str">
        <f t="shared" ca="1" si="77"/>
        <v>Juan Carlos Sánchez Vargas</v>
      </c>
      <c r="BB415" s="245" t="str">
        <f ca="1">IF(AT415=BD415,BB415,BB415&amp;" → "&amp;TEXT(BC415,"dd/mm/aaaa")&amp;".- "&amp;AT415)</f>
        <v>0 → 20/02/2026.- Visitas patrulleros → 06/05/2026.- Verificación → 06/05/2026.- Sensibilización → 21/05/2026.- Auto de archivo → 22/05/2026.- Archivado</v>
      </c>
      <c r="BC415" s="247">
        <f t="shared" ca="1" si="78"/>
        <v>46183.384917939817</v>
      </c>
      <c r="BD415" s="246" t="str">
        <f t="shared" ca="1" si="79"/>
        <v>Archivado</v>
      </c>
      <c r="BE415" s="116"/>
    </row>
    <row r="416" spans="1:57" s="9" customFormat="1">
      <c r="A416" s="82" t="s">
        <v>15637</v>
      </c>
      <c r="B416" s="99">
        <v>13032</v>
      </c>
      <c r="C416" s="124" t="s">
        <v>15638</v>
      </c>
      <c r="D416" s="82" t="s">
        <v>63</v>
      </c>
      <c r="E416" s="82">
        <v>7</v>
      </c>
      <c r="F416" s="82" t="s">
        <v>83</v>
      </c>
      <c r="G416" s="82"/>
      <c r="H416" s="82">
        <v>24</v>
      </c>
      <c r="I416" s="82" t="s">
        <v>83</v>
      </c>
      <c r="J416" s="82" t="s">
        <v>66</v>
      </c>
      <c r="K416" s="82">
        <v>199</v>
      </c>
      <c r="L416" s="82"/>
      <c r="M416" s="82"/>
      <c r="N416" s="76" t="str">
        <f t="shared" si="74"/>
        <v xml:space="preserve">KR 7 A  24 A SUR 199  </v>
      </c>
      <c r="O416" s="82"/>
      <c r="P416" s="82">
        <v>3137216492</v>
      </c>
      <c r="Q416" s="174" t="s">
        <v>15639</v>
      </c>
      <c r="R416" s="82"/>
      <c r="S416" s="126"/>
      <c r="T416" s="127"/>
      <c r="U416" s="127"/>
      <c r="V416" s="127"/>
      <c r="W416" s="127"/>
      <c r="X416" s="127"/>
      <c r="Y416" s="127"/>
      <c r="Z416" s="127"/>
      <c r="AA416" s="127"/>
      <c r="AB416" s="127"/>
      <c r="AC416" s="76" t="str">
        <f t="shared" si="76"/>
        <v xml:space="preserve">        </v>
      </c>
      <c r="AD416" s="82"/>
      <c r="AE416" s="82"/>
      <c r="AF416" s="82"/>
      <c r="AG416" s="82"/>
      <c r="AH416" s="82" t="s">
        <v>87</v>
      </c>
      <c r="AI416" s="82" t="s">
        <v>14495</v>
      </c>
      <c r="AJ416" s="96" t="s">
        <v>91</v>
      </c>
      <c r="AK416" s="201">
        <f>VLOOKUP(AJ416,Hoja5!$H$1:$I$46,2,FALSE)</f>
        <v>12</v>
      </c>
      <c r="AL416" s="92">
        <v>46139</v>
      </c>
      <c r="AM416" s="92"/>
      <c r="AN416" s="101">
        <f t="shared" si="81"/>
        <v>-46139</v>
      </c>
      <c r="AO416" s="100"/>
      <c r="AP416" s="101"/>
      <c r="AQ416" s="101"/>
      <c r="AR416" s="227"/>
      <c r="AS416" s="119"/>
      <c r="AT416" s="124" t="s">
        <v>105</v>
      </c>
      <c r="AU416" s="94" t="s">
        <v>14443</v>
      </c>
      <c r="AV416" s="82"/>
      <c r="AW416" s="102" t="str">
        <f ca="1">IF(OR(AND(TODAY()-AL416&lt;10,AV416="PQRS"),AND(TODAY()-AO416&lt;90,AV416="Persuasivo")),1,IF(AND(10&lt;=TODAY()-AL416,TODAY()-AL416&lt;15,AV416="PQRS"),2,IF(OR(AND(15&lt;=TODAY()-AL416,AV416="PQRS"),AND(90&lt;=TODAY()-AO416,AV416="Persuasivo")),3,"")))</f>
        <v/>
      </c>
      <c r="AX416" s="96"/>
      <c r="AY416" s="239" t="str">
        <f ca="1">IF(AU416=BA416,AY416,AY416&amp;" → "&amp;TEXT(AZ416,"dd/mm/aaaa")&amp;".- "&amp;AU416)</f>
        <v>0 → 00/01/1900.- Adriana Florez Buriticá</v>
      </c>
      <c r="AZ416" s="237">
        <f ca="1">IF(AU416=BA416,AZ416,NOW())</f>
        <v>46142.403443287039</v>
      </c>
      <c r="BA416" s="242" t="str">
        <f t="shared" ca="1" si="77"/>
        <v>Adriana Florez Buriticá</v>
      </c>
      <c r="BB416" s="245" t="str">
        <f ca="1">IF(AT416=BD416,BB416,BB416&amp;" → "&amp;TEXT(BC416,"dd/mm/aaaa")&amp;".- "&amp;AT416)</f>
        <v>0 → 20/02/2026.- Visitas técnicos</v>
      </c>
      <c r="BC416" s="247">
        <f t="shared" ca="1" si="78"/>
        <v>46183.384917939817</v>
      </c>
      <c r="BD416" s="246" t="str">
        <f t="shared" ca="1" si="79"/>
        <v>Visitas técnicos</v>
      </c>
      <c r="BE416" s="116"/>
    </row>
    <row r="417" spans="1:57" s="9" customFormat="1">
      <c r="A417" s="82" t="s">
        <v>15640</v>
      </c>
      <c r="B417" s="99">
        <v>24193</v>
      </c>
      <c r="C417" s="124" t="s">
        <v>1976</v>
      </c>
      <c r="D417" s="82"/>
      <c r="E417" s="82"/>
      <c r="F417" s="82"/>
      <c r="G417" s="82"/>
      <c r="H417" s="82"/>
      <c r="I417" s="82"/>
      <c r="J417" s="82"/>
      <c r="K417" s="82"/>
      <c r="L417" s="82"/>
      <c r="M417" s="82"/>
      <c r="N417" s="76" t="str">
        <f t="shared" si="74"/>
        <v xml:space="preserve">         </v>
      </c>
      <c r="O417" s="82"/>
      <c r="P417" s="82"/>
      <c r="Q417" s="174" t="s">
        <v>15641</v>
      </c>
      <c r="R417" s="82" t="s">
        <v>15642</v>
      </c>
      <c r="S417" s="126" t="s">
        <v>80</v>
      </c>
      <c r="T417" s="127">
        <v>48</v>
      </c>
      <c r="U417" s="127" t="s">
        <v>81</v>
      </c>
      <c r="V417" s="127" t="s">
        <v>66</v>
      </c>
      <c r="W417" s="127">
        <v>20</v>
      </c>
      <c r="X417" s="127"/>
      <c r="Y417" s="127"/>
      <c r="Z417" s="127">
        <v>45</v>
      </c>
      <c r="AA417" s="127"/>
      <c r="AB417" s="127"/>
      <c r="AC417" s="76" t="str">
        <f t="shared" si="76"/>
        <v xml:space="preserve">CL 48C SUR 20   45  </v>
      </c>
      <c r="AD417" s="82"/>
      <c r="AE417" s="82"/>
      <c r="AF417" s="82"/>
      <c r="AG417" s="82"/>
      <c r="AH417" s="82" t="s">
        <v>3686</v>
      </c>
      <c r="AI417" s="82" t="s">
        <v>14451</v>
      </c>
      <c r="AJ417" s="96" t="s">
        <v>3626</v>
      </c>
      <c r="AK417" s="201">
        <f>VLOOKUP(AJ417,Hoja5!$H$1:$I$46,2,FALSE)</f>
        <v>7</v>
      </c>
      <c r="AL417" s="92">
        <v>46128</v>
      </c>
      <c r="AM417" s="92">
        <v>46127</v>
      </c>
      <c r="AN417" s="101">
        <f t="shared" si="81"/>
        <v>-1</v>
      </c>
      <c r="AO417" s="92">
        <v>46127</v>
      </c>
      <c r="AP417" s="82" t="s">
        <v>202</v>
      </c>
      <c r="AQ417" s="94" t="s">
        <v>14456</v>
      </c>
      <c r="AR417" s="227"/>
      <c r="AS417" s="119"/>
      <c r="AT417" s="124" t="s">
        <v>195</v>
      </c>
      <c r="AU417" s="101" t="s">
        <v>14456</v>
      </c>
      <c r="AV417" s="82"/>
      <c r="AW417" s="102" t="str">
        <f ca="1">IF(OR(AND(TODAY()-AL417&lt;10,AV417="PQRS"),AND(TODAY()-AO417&lt;90,AV417="Persuasivo")),1,IF(AND(10&lt;=TODAY()-AL417,TODAY()-AL417&lt;15,AV417="PQRS"),2,IF(OR(AND(15&lt;=TODAY()-AL417,AV417="PQRS"),AND(90&lt;=TODAY()-AO417,AV417="Persuasivo")),3,"")))</f>
        <v/>
      </c>
      <c r="AX417" s="96"/>
      <c r="AY417" s="239" t="str">
        <f ca="1">IF(AU417=BA417,AY417,AY417&amp;" → "&amp;TEXT(AZ417,"dd/mm/aaaa")&amp;".- "&amp;AU417)</f>
        <v>0 → 00/01/1900.- Laura Bautista Barroso</v>
      </c>
      <c r="AZ417" s="237">
        <f ca="1">IF(AU417=BA417,AZ417,NOW())</f>
        <v>46142.69843715278</v>
      </c>
      <c r="BA417" s="242" t="str">
        <f t="shared" ca="1" si="77"/>
        <v>Laura Bautista Barroso</v>
      </c>
      <c r="BB417" s="245" t="str">
        <f ca="1">IF(AT417=BD417,BB417,BB417&amp;" → "&amp;TEXT(BC417,"dd/mm/aaaa")&amp;".- "&amp;AT417)</f>
        <v>0 → 20/02/2026.- Verificación</v>
      </c>
      <c r="BC417" s="247">
        <f t="shared" ca="1" si="78"/>
        <v>46183.384917939817</v>
      </c>
      <c r="BD417" s="246" t="str">
        <f t="shared" ca="1" si="79"/>
        <v>Verificación</v>
      </c>
      <c r="BE417" s="116"/>
    </row>
    <row r="418" spans="1:57" s="9" customFormat="1">
      <c r="A418" s="82" t="s">
        <v>15643</v>
      </c>
      <c r="B418" s="99" t="s">
        <v>15644</v>
      </c>
      <c r="C418" s="124" t="s">
        <v>15642</v>
      </c>
      <c r="D418" s="82"/>
      <c r="E418" s="82"/>
      <c r="F418" s="82"/>
      <c r="G418" s="82"/>
      <c r="H418" s="82"/>
      <c r="I418" s="82"/>
      <c r="J418" s="82"/>
      <c r="K418" s="82"/>
      <c r="L418" s="82"/>
      <c r="M418" s="82"/>
      <c r="N418" s="76" t="str">
        <f t="shared" si="74"/>
        <v xml:space="preserve">         </v>
      </c>
      <c r="O418" s="82"/>
      <c r="P418" s="82"/>
      <c r="Q418" s="82"/>
      <c r="R418" s="82" t="s">
        <v>14659</v>
      </c>
      <c r="S418" s="126" t="s">
        <v>80</v>
      </c>
      <c r="T418" s="127">
        <v>48</v>
      </c>
      <c r="U418" s="127" t="s">
        <v>81</v>
      </c>
      <c r="V418" s="127" t="s">
        <v>66</v>
      </c>
      <c r="W418" s="127">
        <v>20</v>
      </c>
      <c r="X418" s="127"/>
      <c r="Y418" s="127"/>
      <c r="Z418" s="127">
        <v>45</v>
      </c>
      <c r="AA418" s="127"/>
      <c r="AB418" s="127"/>
      <c r="AC418" s="76" t="str">
        <f t="shared" si="76"/>
        <v xml:space="preserve">CL 48C SUR 20   45  </v>
      </c>
      <c r="AD418" s="82"/>
      <c r="AE418" s="82"/>
      <c r="AF418" s="82"/>
      <c r="AG418" s="82"/>
      <c r="AH418" s="82" t="s">
        <v>3538</v>
      </c>
      <c r="AI418" s="82" t="s">
        <v>14441</v>
      </c>
      <c r="AJ418" s="96" t="s">
        <v>3626</v>
      </c>
      <c r="AK418" s="201">
        <f>VLOOKUP(AJ418,Hoja5!$H$1:$I$46,2,FALSE)</f>
        <v>7</v>
      </c>
      <c r="AL418" s="92">
        <v>46094</v>
      </c>
      <c r="AM418" s="92">
        <v>46127</v>
      </c>
      <c r="AN418" s="101">
        <f t="shared" si="81"/>
        <v>33</v>
      </c>
      <c r="AO418" s="92">
        <v>46147</v>
      </c>
      <c r="AP418" s="82" t="s">
        <v>14499</v>
      </c>
      <c r="AQ418" s="94" t="s">
        <v>14437</v>
      </c>
      <c r="AR418" s="227"/>
      <c r="AS418" s="119"/>
      <c r="AT418" s="124" t="s">
        <v>14496</v>
      </c>
      <c r="AU418" s="101" t="s">
        <v>14482</v>
      </c>
      <c r="AV418" s="82"/>
      <c r="AW418" s="102" t="str">
        <f ca="1">IF(OR(AND(TODAY()-AL418&lt;10,AV418="PQRS"),AND(TODAY()-AO418&lt;90,AV418="Persuasivo")),1,IF(AND(10&lt;=TODAY()-AL418,TODAY()-AL418&lt;15,AV418="PQRS"),2,IF(OR(AND(15&lt;=TODAY()-AL418,AV418="PQRS"),AND(90&lt;=TODAY()-AO418,AV418="Persuasivo")),3,"")))</f>
        <v/>
      </c>
      <c r="AX418" s="96"/>
      <c r="AY418" s="239" t="str">
        <f ca="1">IF(AU418=BA418,AY418,AY418&amp;" → "&amp;TEXT(AZ418,"dd/mm/aaaa")&amp;".- "&amp;AU418)</f>
        <v>0 → 00/01/1900.- Laura Bautista Barroso → 30/04/2026.- Juan Carlos Sánchez Vargas → 06/05/2026.- Jenifer Zapata Castro</v>
      </c>
      <c r="AZ418" s="237">
        <f ca="1">IF(AU418=BA418,AZ418,NOW())</f>
        <v>46148.622234259259</v>
      </c>
      <c r="BA418" s="242" t="str">
        <f t="shared" ca="1" si="77"/>
        <v>Jenifer Zapata Castro</v>
      </c>
      <c r="BB418" s="245" t="str">
        <f ca="1">IF(AT418=BD418,BB418,BB418&amp;" → "&amp;TEXT(BC418,"dd/mm/aaaa")&amp;".- "&amp;AT418)</f>
        <v>0 → 20/02/2026.- Verificación → 06/05/2026.- Auto de archivo → 06/05/2026.- Archivado</v>
      </c>
      <c r="BC418" s="247">
        <f t="shared" ca="1" si="78"/>
        <v>46183.384917939817</v>
      </c>
      <c r="BD418" s="246" t="str">
        <f t="shared" ca="1" si="79"/>
        <v>Archivado</v>
      </c>
      <c r="BE418" s="116"/>
    </row>
    <row r="419" spans="1:57" s="9" customFormat="1" ht="14.25" customHeight="1">
      <c r="A419" s="82" t="s">
        <v>15645</v>
      </c>
      <c r="B419" s="99">
        <v>28844</v>
      </c>
      <c r="C419" s="124" t="s">
        <v>231</v>
      </c>
      <c r="D419" s="82"/>
      <c r="E419" s="106"/>
      <c r="F419" s="82"/>
      <c r="G419" s="82"/>
      <c r="H419" s="106"/>
      <c r="I419" s="82"/>
      <c r="J419" s="82"/>
      <c r="K419" s="106"/>
      <c r="L419" s="106"/>
      <c r="M419" s="106"/>
      <c r="N419" s="76" t="str">
        <f t="shared" si="74"/>
        <v xml:space="preserve">         </v>
      </c>
      <c r="O419" s="106"/>
      <c r="P419" s="106"/>
      <c r="Q419" s="106"/>
      <c r="R419" s="82" t="s">
        <v>14659</v>
      </c>
      <c r="S419" s="126" t="s">
        <v>80</v>
      </c>
      <c r="T419" s="128">
        <v>40</v>
      </c>
      <c r="U419" s="127"/>
      <c r="V419" s="127" t="s">
        <v>66</v>
      </c>
      <c r="W419" s="128">
        <v>25</v>
      </c>
      <c r="X419" s="127" t="s">
        <v>83</v>
      </c>
      <c r="Y419" s="127"/>
      <c r="Z419" s="128">
        <v>62</v>
      </c>
      <c r="AA419" s="128"/>
      <c r="AB419" s="128"/>
      <c r="AC419" s="76" t="str">
        <f t="shared" si="76"/>
        <v xml:space="preserve">CL 40 SUR 25 A  62  </v>
      </c>
      <c r="AD419" s="106"/>
      <c r="AE419" s="106"/>
      <c r="AF419" s="106"/>
      <c r="AG419" s="106"/>
      <c r="AH419" s="82" t="s">
        <v>101</v>
      </c>
      <c r="AI419" s="82" t="s">
        <v>14460</v>
      </c>
      <c r="AJ419" s="96" t="s">
        <v>74</v>
      </c>
      <c r="AK419" s="201">
        <f>VLOOKUP(AJ419,Hoja5!$H$1:$I$46,2,FALSE)</f>
        <v>6</v>
      </c>
      <c r="AL419" s="92">
        <v>46146</v>
      </c>
      <c r="AM419" s="92"/>
      <c r="AN419" s="101">
        <f t="shared" si="81"/>
        <v>-46146</v>
      </c>
      <c r="AO419" s="92"/>
      <c r="AP419" s="101"/>
      <c r="AQ419" s="101"/>
      <c r="AR419" s="227"/>
      <c r="AS419" s="119"/>
      <c r="AT419" s="124" t="s">
        <v>202</v>
      </c>
      <c r="AU419" s="101" t="s">
        <v>14494</v>
      </c>
      <c r="AV419" s="82"/>
      <c r="AW419" s="102" t="str">
        <f ca="1">IF(OR(AND(TODAY()-AL419&lt;10,AV419="PQRS"),AND(TODAY()-AO419&lt;90,AV419="Persuasivo")),1,IF(AND(10&lt;=TODAY()-AL419,TODAY()-AL419&lt;15,AV419="PQRS"),2,IF(OR(AND(15&lt;=TODAY()-AL419,AV419="PQRS"),AND(90&lt;=TODAY()-AO419,AV419="Persuasivo")),3,"")))</f>
        <v/>
      </c>
      <c r="AX419" s="96"/>
      <c r="AY419" s="239" t="str">
        <f ca="1">IF(AU419=BA419,AY419,AY419&amp;" → "&amp;TEXT(AZ419,"dd/mm/aaaa")&amp;".- "&amp;AU419)</f>
        <v>0 → 00/01/1900.- Yudi Betancur Rios → 05/05/2026.- Adriana Florez Buriticá → 05/05/2026.- Carlos Mario Gonzalez</v>
      </c>
      <c r="AZ419" s="237">
        <f ca="1">IF(AU419=BA419,AZ419,NOW())</f>
        <v>46147.569049652775</v>
      </c>
      <c r="BA419" s="242" t="str">
        <f t="shared" ca="1" si="77"/>
        <v>Carlos Mario Gonzalez</v>
      </c>
      <c r="BB419" s="245" t="str">
        <f ca="1">IF(AT419=BD419,BB419,BB419&amp;" → "&amp;TEXT(BC419,"dd/mm/aaaa")&amp;".- "&amp;AT419)</f>
        <v>0 → 20/02/2026.- Visitas patrulleros</v>
      </c>
      <c r="BC419" s="247">
        <f t="shared" ca="1" si="78"/>
        <v>46183.384917939817</v>
      </c>
      <c r="BD419" s="246" t="str">
        <f t="shared" ca="1" si="79"/>
        <v>Visitas patrulleros</v>
      </c>
      <c r="BE419" s="116"/>
    </row>
    <row r="420" spans="1:57" s="9" customFormat="1">
      <c r="A420" s="82" t="s">
        <v>15646</v>
      </c>
      <c r="B420" s="99">
        <v>28845</v>
      </c>
      <c r="C420" s="124" t="s">
        <v>231</v>
      </c>
      <c r="D420" s="82"/>
      <c r="E420" s="82"/>
      <c r="F420" s="82"/>
      <c r="G420" s="82"/>
      <c r="H420" s="82"/>
      <c r="I420" s="82"/>
      <c r="J420" s="82"/>
      <c r="K420" s="82"/>
      <c r="L420" s="82"/>
      <c r="M420" s="82"/>
      <c r="N420" s="76" t="str">
        <f t="shared" si="74"/>
        <v xml:space="preserve">         </v>
      </c>
      <c r="O420" s="82"/>
      <c r="P420" s="82"/>
      <c r="Q420" s="82"/>
      <c r="R420" s="82" t="s">
        <v>15647</v>
      </c>
      <c r="S420" s="126" t="s">
        <v>63</v>
      </c>
      <c r="T420" s="127">
        <v>47</v>
      </c>
      <c r="U420" s="127"/>
      <c r="V420" s="127"/>
      <c r="W420" s="127">
        <v>39</v>
      </c>
      <c r="X420" s="127"/>
      <c r="Y420" s="127" t="s">
        <v>66</v>
      </c>
      <c r="Z420" s="127">
        <v>74</v>
      </c>
      <c r="AA420" s="127"/>
      <c r="AB420" s="127"/>
      <c r="AC420" s="76" t="str">
        <f t="shared" si="76"/>
        <v xml:space="preserve">KR 47  39  SUR 74  </v>
      </c>
      <c r="AD420" s="82"/>
      <c r="AE420" s="82"/>
      <c r="AF420" s="82"/>
      <c r="AG420" s="82"/>
      <c r="AH420" s="82" t="s">
        <v>101</v>
      </c>
      <c r="AI420" s="82" t="s">
        <v>14460</v>
      </c>
      <c r="AJ420" s="96" t="s">
        <v>3530</v>
      </c>
      <c r="AK420" s="201">
        <f>VLOOKUP(AJ420,Hoja5!$H$1:$I$46,2,FALSE)</f>
        <v>8</v>
      </c>
      <c r="AL420" s="92">
        <v>46146</v>
      </c>
      <c r="AM420" s="92"/>
      <c r="AN420" s="101">
        <f t="shared" si="81"/>
        <v>-46146</v>
      </c>
      <c r="AO420" s="100"/>
      <c r="AP420" s="101"/>
      <c r="AQ420" s="101"/>
      <c r="AR420" s="227"/>
      <c r="AS420" s="119"/>
      <c r="AT420" s="124" t="s">
        <v>202</v>
      </c>
      <c r="AU420" s="101" t="s">
        <v>14456</v>
      </c>
      <c r="AV420" s="82"/>
      <c r="AW420" s="102" t="str">
        <f ca="1">IF(OR(AND(TODAY()-AL420&lt;10,AV420="PQRS"),AND(TODAY()-AO420&lt;90,AV420="Persuasivo")),1,IF(AND(10&lt;=TODAY()-AL420,TODAY()-AL420&lt;15,AV420="PQRS"),2,IF(OR(AND(15&lt;=TODAY()-AL420,AV420="PQRS"),AND(90&lt;=TODAY()-AO420,AV420="Persuasivo")),3,"")))</f>
        <v/>
      </c>
      <c r="AX420" s="96"/>
      <c r="AY420" s="239" t="str">
        <f ca="1">IF(AU420=BA420,AY420,AY420&amp;" → "&amp;TEXT(AZ420,"dd/mm/aaaa")&amp;".- "&amp;AU420)</f>
        <v>0 → 00/01/1900.- Laura Bautista Barroso</v>
      </c>
      <c r="AZ420" s="237">
        <f ca="1">IF(AU420=BA420,AZ420,NOW())</f>
        <v>46149.624857060182</v>
      </c>
      <c r="BA420" s="242" t="str">
        <f t="shared" ca="1" si="77"/>
        <v>Laura Bautista Barroso</v>
      </c>
      <c r="BB420" s="245" t="str">
        <f ca="1">IF(AT420=BD420,BB420,BB420&amp;" → "&amp;TEXT(BC420,"dd/mm/aaaa")&amp;".- "&amp;AT420)</f>
        <v>0 → 20/02/2026.- Visitas patrulleros</v>
      </c>
      <c r="BC420" s="247">
        <f t="shared" ca="1" si="78"/>
        <v>46183.384917939817</v>
      </c>
      <c r="BD420" s="246" t="str">
        <f t="shared" ca="1" si="79"/>
        <v>Visitas patrulleros</v>
      </c>
      <c r="BE420" s="116"/>
    </row>
    <row r="421" spans="1:57" s="9" customFormat="1">
      <c r="A421" s="82" t="s">
        <v>15648</v>
      </c>
      <c r="B421" s="99" t="s">
        <v>15649</v>
      </c>
      <c r="C421" s="124" t="s">
        <v>1086</v>
      </c>
      <c r="D421" s="76"/>
      <c r="E421" s="76"/>
      <c r="F421" s="76"/>
      <c r="G421" s="76"/>
      <c r="H421" s="76"/>
      <c r="I421" s="76"/>
      <c r="J421" s="76"/>
      <c r="K421" s="76"/>
      <c r="L421" s="76"/>
      <c r="M421" s="76"/>
      <c r="N421" s="76"/>
      <c r="O421" s="82"/>
      <c r="P421" s="82"/>
      <c r="Q421" s="82"/>
      <c r="R421" s="82" t="s">
        <v>15650</v>
      </c>
      <c r="S421" s="82" t="s">
        <v>63</v>
      </c>
      <c r="T421" s="82">
        <v>27</v>
      </c>
      <c r="U421" s="82"/>
      <c r="V421" s="82"/>
      <c r="W421" s="82" t="s">
        <v>15651</v>
      </c>
      <c r="X421" s="82"/>
      <c r="Y421" s="82" t="s">
        <v>66</v>
      </c>
      <c r="Z421" s="82"/>
      <c r="AA421" s="82"/>
      <c r="AB421" s="82"/>
      <c r="AC421" s="76" t="str">
        <f t="shared" si="76"/>
        <v xml:space="preserve">KR 27  x 37  SUR   </v>
      </c>
      <c r="AD421" s="82"/>
      <c r="AE421" s="82"/>
      <c r="AF421" s="82"/>
      <c r="AG421" s="82"/>
      <c r="AH421" s="82" t="s">
        <v>87</v>
      </c>
      <c r="AI421" s="82" t="s">
        <v>14454</v>
      </c>
      <c r="AJ421" s="96" t="s">
        <v>276</v>
      </c>
      <c r="AK421" s="201">
        <f>VLOOKUP(AJ421,Hoja5!$H$1:$I$46,2,FALSE)</f>
        <v>5</v>
      </c>
      <c r="AL421" s="92">
        <v>46141</v>
      </c>
      <c r="AM421" s="92">
        <v>46141</v>
      </c>
      <c r="AN421" s="101">
        <f t="shared" si="81"/>
        <v>0</v>
      </c>
      <c r="AO421" s="92">
        <v>46154</v>
      </c>
      <c r="AP421" s="101" t="s">
        <v>195</v>
      </c>
      <c r="AQ421" s="101" t="s">
        <v>14450</v>
      </c>
      <c r="AR421" s="227"/>
      <c r="AS421" s="119"/>
      <c r="AT421" s="124" t="s">
        <v>195</v>
      </c>
      <c r="AU421" s="101" t="s">
        <v>14450</v>
      </c>
      <c r="AV421" s="82"/>
      <c r="AW421" s="102" t="str">
        <f ca="1">IF(OR(AND(TODAY()-AL421&lt;10,AV421="PQRS"),AND(TODAY()-AO421&lt;90,AV421="Persuasivo")),1,IF(AND(10&lt;=TODAY()-AL421,TODAY()-AL421&lt;15,AV421="PQRS"),2,IF(OR(AND(15&lt;=TODAY()-AL421,AV421="PQRS"),AND(90&lt;=TODAY()-AO421,AV421="Persuasivo")),3,"")))</f>
        <v/>
      </c>
      <c r="AX421" s="96"/>
      <c r="AY421" s="239" t="str">
        <f ca="1">IF(AU421=BA421,AY421,AY421&amp;" → "&amp;TEXT(AZ421,"dd/mm/aaaa")&amp;".- "&amp;AU421)</f>
        <v>0 → 00/01/1900.- Juan Fernando Florez Lema → 04/05/2026.-  → 11/05/2026.- Olver Puerta Garcia</v>
      </c>
      <c r="AZ421" s="237">
        <f ca="1">IF(AU421=BA421,AZ421,NOW())</f>
        <v>46156.470427199078</v>
      </c>
      <c r="BA421" s="242" t="str">
        <f t="shared" ca="1" si="77"/>
        <v>Olver Puerta Garcia</v>
      </c>
      <c r="BB421" s="245" t="str">
        <f ca="1">IF(AT421=BD421,BB421,BB421&amp;" → "&amp;TEXT(BC421,"dd/mm/aaaa")&amp;".- "&amp;AT421)</f>
        <v>0 → 20/02/2026.- Visitas patrulleros → 06/05/2026.- Verificación → 11/05/2026.- Archivado → 14/05/2026.- Verificación</v>
      </c>
      <c r="BC421" s="247">
        <f t="shared" ca="1" si="78"/>
        <v>46183.384917939817</v>
      </c>
      <c r="BD421" s="246" t="str">
        <f t="shared" ca="1" si="79"/>
        <v>Verificación</v>
      </c>
      <c r="BE421" s="116"/>
    </row>
    <row r="422" spans="1:57" s="9" customFormat="1">
      <c r="A422" s="82" t="s">
        <v>15652</v>
      </c>
      <c r="B422" s="99">
        <v>28479</v>
      </c>
      <c r="C422" s="105" t="s">
        <v>1086</v>
      </c>
      <c r="D422" s="82"/>
      <c r="E422" s="82"/>
      <c r="F422" s="82"/>
      <c r="G422" s="82"/>
      <c r="H422" s="82"/>
      <c r="I422" s="82"/>
      <c r="J422" s="82"/>
      <c r="K422" s="82"/>
      <c r="L422" s="82"/>
      <c r="M422" s="82"/>
      <c r="N422" s="76" t="str">
        <f t="shared" ref="N422:N436" si="82">CONCATENATE(D422," ",E422," ",F422," ",G422," ",H422," ",I422, " ",J422, " ",K422," ",L422," ",M422)</f>
        <v xml:space="preserve">         </v>
      </c>
      <c r="O422" s="82"/>
      <c r="P422" s="82"/>
      <c r="Q422" s="82"/>
      <c r="R422" s="82" t="s">
        <v>15653</v>
      </c>
      <c r="S422" s="126" t="s">
        <v>63</v>
      </c>
      <c r="T422" s="127">
        <v>27</v>
      </c>
      <c r="U422" s="127"/>
      <c r="V422" s="127"/>
      <c r="W422" s="127">
        <v>37</v>
      </c>
      <c r="X422" s="127"/>
      <c r="Y422" s="127" t="s">
        <v>66</v>
      </c>
      <c r="Z422" s="127">
        <v>45</v>
      </c>
      <c r="AA422" s="127"/>
      <c r="AB422" s="127"/>
      <c r="AC422" s="76" t="str">
        <f t="shared" si="76"/>
        <v xml:space="preserve">KR 27  37  SUR 45  </v>
      </c>
      <c r="AD422" s="82"/>
      <c r="AE422" s="82"/>
      <c r="AF422" s="82"/>
      <c r="AG422" s="82"/>
      <c r="AH422" s="82" t="s">
        <v>87</v>
      </c>
      <c r="AI422" s="82" t="s">
        <v>14460</v>
      </c>
      <c r="AJ422" s="96" t="s">
        <v>276</v>
      </c>
      <c r="AK422" s="201">
        <f>VLOOKUP(AJ422,Hoja5!$H$1:$I$46,2,FALSE)</f>
        <v>5</v>
      </c>
      <c r="AL422" s="92">
        <v>46146</v>
      </c>
      <c r="AM422" s="92"/>
      <c r="AN422" s="101">
        <f t="shared" si="81"/>
        <v>-46146</v>
      </c>
      <c r="AO422" s="92"/>
      <c r="AP422" s="82"/>
      <c r="AQ422" s="94"/>
      <c r="AR422" s="227"/>
      <c r="AS422" s="119"/>
      <c r="AT422" s="124" t="s">
        <v>202</v>
      </c>
      <c r="AU422" s="94" t="s">
        <v>14480</v>
      </c>
      <c r="AV422" s="82"/>
      <c r="AW422" s="102" t="str">
        <f ca="1">IF(OR(AND(TODAY()-AL422&lt;10,AV422="PQRS"),AND(TODAY()-AO422&lt;90,AV422="Persuasivo")),1,IF(AND(10&lt;=TODAY()-AL422,TODAY()-AL422&lt;15,AV422="PQRS"),2,IF(OR(AND(15&lt;=TODAY()-AL422,AV422="PQRS"),AND(90&lt;=TODAY()-AO422,AV422="Persuasivo")),3,"")))</f>
        <v/>
      </c>
      <c r="AX422" s="96"/>
      <c r="AY422" s="239" t="str">
        <f ca="1">IF(AU422=BA422,AY422,AY422&amp;" → "&amp;TEXT(AZ422,"dd/mm/aaaa")&amp;".- "&amp;AU422)</f>
        <v>0 → 00/01/1900.- Juan Fernando Florez Lema</v>
      </c>
      <c r="AZ422" s="237">
        <f ca="1">IF(AU422=BA422,AZ422,NOW())</f>
        <v>46146.464247453703</v>
      </c>
      <c r="BA422" s="242" t="str">
        <f t="shared" ca="1" si="77"/>
        <v>Juan Fernando Florez Lema</v>
      </c>
      <c r="BB422" s="245" t="str">
        <f ca="1">IF(AT422=BD422,BB422,BB422&amp;" → "&amp;TEXT(BC422,"dd/mm/aaaa")&amp;".- "&amp;AT422)</f>
        <v>0 → 20/02/2026.- Visitas patrulleros</v>
      </c>
      <c r="BC422" s="247">
        <f t="shared" ca="1" si="78"/>
        <v>46183.384917939817</v>
      </c>
      <c r="BD422" s="246" t="str">
        <f t="shared" ca="1" si="79"/>
        <v>Visitas patrulleros</v>
      </c>
      <c r="BE422" s="116"/>
    </row>
    <row r="423" spans="1:57" s="9" customFormat="1">
      <c r="A423" s="82" t="s">
        <v>15654</v>
      </c>
      <c r="B423" s="99">
        <v>28480</v>
      </c>
      <c r="C423" s="124" t="s">
        <v>1086</v>
      </c>
      <c r="D423" s="82"/>
      <c r="E423" s="82"/>
      <c r="F423" s="82"/>
      <c r="G423" s="82"/>
      <c r="H423" s="82"/>
      <c r="I423" s="82"/>
      <c r="J423" s="82"/>
      <c r="K423" s="82"/>
      <c r="L423" s="82"/>
      <c r="M423" s="82"/>
      <c r="N423" s="76" t="str">
        <f t="shared" si="82"/>
        <v xml:space="preserve">         </v>
      </c>
      <c r="O423" s="82"/>
      <c r="P423" s="82"/>
      <c r="Q423" s="82"/>
      <c r="R423" s="82" t="s">
        <v>15655</v>
      </c>
      <c r="S423" s="126" t="s">
        <v>80</v>
      </c>
      <c r="T423" s="127">
        <v>37</v>
      </c>
      <c r="U423" s="127" t="s">
        <v>104</v>
      </c>
      <c r="V423" s="127" t="s">
        <v>66</v>
      </c>
      <c r="W423" s="127">
        <v>28</v>
      </c>
      <c r="X423" s="127" t="s">
        <v>81</v>
      </c>
      <c r="Y423" s="127"/>
      <c r="Z423" s="127">
        <v>50</v>
      </c>
      <c r="AA423" s="127"/>
      <c r="AB423" s="127"/>
      <c r="AC423" s="76" t="str">
        <f t="shared" si="76"/>
        <v xml:space="preserve">CL 37B SUR 28 C  50  </v>
      </c>
      <c r="AD423" s="82"/>
      <c r="AE423" s="82"/>
      <c r="AF423" s="82"/>
      <c r="AG423" s="82"/>
      <c r="AH423" s="82" t="s">
        <v>101</v>
      </c>
      <c r="AI423" s="82" t="s">
        <v>14460</v>
      </c>
      <c r="AJ423" s="96" t="s">
        <v>166</v>
      </c>
      <c r="AK423" s="201">
        <f>VLOOKUP(AJ423,Hoja5!$H$1:$I$46,2,FALSE)</f>
        <v>5</v>
      </c>
      <c r="AL423" s="92">
        <v>46146</v>
      </c>
      <c r="AM423" s="92">
        <v>46146</v>
      </c>
      <c r="AN423" s="101">
        <f t="shared" si="81"/>
        <v>0</v>
      </c>
      <c r="AO423" s="92">
        <v>46153</v>
      </c>
      <c r="AP423" s="101" t="s">
        <v>15</v>
      </c>
      <c r="AQ423" s="101" t="s">
        <v>14463</v>
      </c>
      <c r="AR423" s="227"/>
      <c r="AS423" s="119"/>
      <c r="AT423" s="124" t="s">
        <v>14496</v>
      </c>
      <c r="AU423" s="101"/>
      <c r="AV423" s="82"/>
      <c r="AW423" s="102" t="str">
        <f ca="1">IF(OR(AND(TODAY()-AL423&lt;10,AV423="PQRS"),AND(TODAY()-AO423&lt;90,AV423="Persuasivo")),1,IF(AND(10&lt;=TODAY()-AL423,TODAY()-AL423&lt;15,AV423="PQRS"),2,IF(OR(AND(15&lt;=TODAY()-AL423,AV423="PQRS"),AND(90&lt;=TODAY()-AO423,AV423="Persuasivo")),3,"")))</f>
        <v/>
      </c>
      <c r="AX423" s="96"/>
      <c r="AY423" s="239" t="str">
        <f ca="1">IF(AU423=BA423,AY423,AY423&amp;" → "&amp;TEXT(AZ423,"dd/mm/aaaa")&amp;".- "&amp;AU423)</f>
        <v xml:space="preserve">0 → 00/01/1900.- Juan Fernando Florez Lema → 04/05/2026.- Juan Carlos Sánchez Vargas → 06/05/2026.- </v>
      </c>
      <c r="AZ423" s="237">
        <f ca="1">IF(AU423=BA423,AZ423,NOW())</f>
        <v>46153.602790740741</v>
      </c>
      <c r="BA423" s="242">
        <f t="shared" ca="1" si="77"/>
        <v>0</v>
      </c>
      <c r="BB423" s="245" t="str">
        <f ca="1">IF(AT423=BD423,BB423,BB423&amp;" → "&amp;TEXT(BC423,"dd/mm/aaaa")&amp;".- "&amp;AT423)</f>
        <v>0 → 20/02/2026.- Visitas patrulleros → 06/05/2026.- Auto de archivo → 11/05/2026.- Archivado</v>
      </c>
      <c r="BC423" s="247">
        <f t="shared" ca="1" si="78"/>
        <v>46183.384917939817</v>
      </c>
      <c r="BD423" s="246" t="str">
        <f t="shared" ca="1" si="79"/>
        <v>Archivado</v>
      </c>
      <c r="BE423" s="116"/>
    </row>
    <row r="424" spans="1:57" s="9" customFormat="1">
      <c r="A424" s="82" t="s">
        <v>15656</v>
      </c>
      <c r="B424" s="99">
        <v>28631</v>
      </c>
      <c r="C424" s="124" t="s">
        <v>15657</v>
      </c>
      <c r="D424" s="82" t="s">
        <v>63</v>
      </c>
      <c r="E424" s="82">
        <v>42</v>
      </c>
      <c r="F424" s="82" t="s">
        <v>83</v>
      </c>
      <c r="G424" s="82"/>
      <c r="H424" s="82">
        <v>26</v>
      </c>
      <c r="I424" s="82" t="s">
        <v>83</v>
      </c>
      <c r="J424" s="82" t="s">
        <v>66</v>
      </c>
      <c r="K424" s="82">
        <v>51</v>
      </c>
      <c r="L424" s="82" t="s">
        <v>15658</v>
      </c>
      <c r="M424" s="82"/>
      <c r="N424" s="76" t="str">
        <f t="shared" si="82"/>
        <v xml:space="preserve">KR 42 A  26 A SUR 51 int 129 </v>
      </c>
      <c r="O424" s="82">
        <v>1037652648</v>
      </c>
      <c r="P424" s="82">
        <v>3011691696</v>
      </c>
      <c r="Q424" s="82"/>
      <c r="R424" s="82" t="s">
        <v>14659</v>
      </c>
      <c r="S424" s="82" t="s">
        <v>63</v>
      </c>
      <c r="T424" s="82">
        <v>42</v>
      </c>
      <c r="U424" s="82" t="s">
        <v>83</v>
      </c>
      <c r="V424" s="82"/>
      <c r="W424" s="82">
        <v>26</v>
      </c>
      <c r="X424" s="82" t="s">
        <v>83</v>
      </c>
      <c r="Y424" s="82" t="s">
        <v>66</v>
      </c>
      <c r="Z424" s="82">
        <v>51</v>
      </c>
      <c r="AA424" s="127" t="s">
        <v>15659</v>
      </c>
      <c r="AB424" s="127"/>
      <c r="AC424" s="76" t="str">
        <f t="shared" si="76"/>
        <v xml:space="preserve">KR 42A  26 A SUR 51 int 134 </v>
      </c>
      <c r="AD424" s="82"/>
      <c r="AE424" s="82"/>
      <c r="AF424" s="82"/>
      <c r="AG424" s="82"/>
      <c r="AH424" s="82" t="s">
        <v>3591</v>
      </c>
      <c r="AI424" s="82" t="s">
        <v>14438</v>
      </c>
      <c r="AJ424" s="96" t="s">
        <v>153</v>
      </c>
      <c r="AK424" s="201">
        <f>VLOOKUP(AJ424,Hoja5!$H$1:$I$46,2,FALSE)</f>
        <v>3</v>
      </c>
      <c r="AL424" s="92">
        <v>46146</v>
      </c>
      <c r="AM424" s="92"/>
      <c r="AN424" s="101">
        <f t="shared" si="81"/>
        <v>-46146</v>
      </c>
      <c r="AO424" s="100"/>
      <c r="AP424" s="101"/>
      <c r="AQ424" s="101"/>
      <c r="AR424" s="227"/>
      <c r="AS424" s="119"/>
      <c r="AT424" s="124" t="s">
        <v>202</v>
      </c>
      <c r="AU424" s="94" t="s">
        <v>14494</v>
      </c>
      <c r="AV424" s="82"/>
      <c r="AW424" s="102" t="str">
        <f ca="1">IF(OR(AND(TODAY()-AL424&lt;10,AV424="PQRS"),AND(TODAY()-AO424&lt;90,AV424="Persuasivo")),1,IF(AND(10&lt;=TODAY()-AL424,TODAY()-AL424&lt;15,AV424="PQRS"),2,IF(OR(AND(15&lt;=TODAY()-AL424,AV424="PQRS"),AND(90&lt;=TODAY()-AO424,AV424="Persuasivo")),3,"")))</f>
        <v/>
      </c>
      <c r="AX424" s="96"/>
      <c r="AY424" s="239" t="str">
        <f ca="1">IF(AU424=BA424,AY424,AY424&amp;" → "&amp;TEXT(AZ424,"dd/mm/aaaa")&amp;".- "&amp;AU424)</f>
        <v>0 → 00/01/1900.- Carlos Mario Gonzalez</v>
      </c>
      <c r="AZ424" s="237">
        <f ca="1">IF(AU424=BA424,AZ424,NOW())</f>
        <v>46149.624940277776</v>
      </c>
      <c r="BA424" s="242" t="str">
        <f t="shared" ca="1" si="77"/>
        <v>Carlos Mario Gonzalez</v>
      </c>
      <c r="BB424" s="245" t="str">
        <f ca="1">IF(AT424=BD424,BB424,BB424&amp;" → "&amp;TEXT(BC424,"dd/mm/aaaa")&amp;".- "&amp;AT424)</f>
        <v>0 → 20/02/2026.- Visitas patrulleros</v>
      </c>
      <c r="BC424" s="247">
        <f t="shared" ca="1" si="78"/>
        <v>46183.384917939817</v>
      </c>
      <c r="BD424" s="246" t="str">
        <f t="shared" ca="1" si="79"/>
        <v>Visitas patrulleros</v>
      </c>
      <c r="BE424" s="116"/>
    </row>
    <row r="425" spans="1:57" s="9" customFormat="1">
      <c r="A425" s="82" t="s">
        <v>15660</v>
      </c>
      <c r="B425" s="99">
        <v>28165</v>
      </c>
      <c r="C425" s="124" t="s">
        <v>15661</v>
      </c>
      <c r="D425" s="82"/>
      <c r="E425" s="82"/>
      <c r="F425" s="82"/>
      <c r="G425" s="82"/>
      <c r="H425" s="82"/>
      <c r="I425" s="82"/>
      <c r="J425" s="82"/>
      <c r="K425" s="82"/>
      <c r="L425" s="82"/>
      <c r="M425" s="82"/>
      <c r="N425" s="76" t="str">
        <f t="shared" si="82"/>
        <v xml:space="preserve">         </v>
      </c>
      <c r="O425" s="82"/>
      <c r="P425" s="82"/>
      <c r="Q425" s="82"/>
      <c r="R425" s="106" t="s">
        <v>15662</v>
      </c>
      <c r="S425" s="126"/>
      <c r="T425" s="127" t="s">
        <v>15663</v>
      </c>
      <c r="U425" s="127"/>
      <c r="V425" s="127"/>
      <c r="W425" s="127"/>
      <c r="X425" s="127"/>
      <c r="Y425" s="127"/>
      <c r="Z425" s="127"/>
      <c r="AA425" s="127" t="s">
        <v>15664</v>
      </c>
      <c r="AB425" s="127"/>
      <c r="AC425" s="76" t="str">
        <f t="shared" si="76"/>
        <v xml:space="preserve"> sector la esperanza       el hueco  </v>
      </c>
      <c r="AD425" s="82"/>
      <c r="AE425" s="106"/>
      <c r="AF425" s="106"/>
      <c r="AG425" s="82"/>
      <c r="AH425" s="82" t="s">
        <v>3686</v>
      </c>
      <c r="AI425" s="82" t="s">
        <v>14451</v>
      </c>
      <c r="AJ425" s="96" t="s">
        <v>91</v>
      </c>
      <c r="AK425" s="201">
        <f>VLOOKUP(AJ425,Hoja5!$H$1:$I$46,2,FALSE)</f>
        <v>12</v>
      </c>
      <c r="AL425" s="92">
        <v>46142</v>
      </c>
      <c r="AM425" s="92">
        <v>46169</v>
      </c>
      <c r="AN425" s="101">
        <f t="shared" si="81"/>
        <v>27</v>
      </c>
      <c r="AO425" s="100">
        <v>46169</v>
      </c>
      <c r="AP425" s="101" t="s">
        <v>202</v>
      </c>
      <c r="AQ425" s="101" t="s">
        <v>14450</v>
      </c>
      <c r="AR425" s="227"/>
      <c r="AS425" s="119"/>
      <c r="AT425" s="124" t="s">
        <v>15</v>
      </c>
      <c r="AU425" s="94" t="s">
        <v>14463</v>
      </c>
      <c r="AV425" s="82"/>
      <c r="AW425" s="102" t="str">
        <f ca="1">IF(OR(AND(TODAY()-AL425&lt;10,AV425="PQRS"),AND(TODAY()-AO425&lt;90,AV425="Persuasivo")),1,IF(AND(10&lt;=TODAY()-AL425,TODAY()-AL425&lt;15,AV425="PQRS"),2,IF(OR(AND(15&lt;=TODAY()-AL425,AV425="PQRS"),AND(90&lt;=TODAY()-AO425,AV425="Persuasivo")),3,"")))</f>
        <v/>
      </c>
      <c r="AX425" s="96"/>
      <c r="AY425" s="239" t="str">
        <f ca="1">IF(AU425=BA425,AY425,AY425&amp;" → "&amp;TEXT(AZ425,"dd/mm/aaaa")&amp;".- "&amp;AU425)</f>
        <v>0 → 00/01/1900.- Carlos Mario Gonzalez → 07/05/2026.- Juan Carlos Sánchez Vargas</v>
      </c>
      <c r="AZ425" s="237">
        <f ca="1">IF(AU425=BA425,AZ425,NOW())</f>
        <v>46171.629205092591</v>
      </c>
      <c r="BA425" s="242" t="str">
        <f t="shared" ca="1" si="77"/>
        <v>Juan Carlos Sánchez Vargas</v>
      </c>
      <c r="BB425" s="245" t="str">
        <f ca="1">IF(AT425=BD425,BB425,BB425&amp;" → "&amp;TEXT(BC425,"dd/mm/aaaa")&amp;".- "&amp;AT425)</f>
        <v>0 → 20/02/2026.- Visitas patrulleros → 29/05/2026.- Auto de archivo</v>
      </c>
      <c r="BC425" s="247">
        <f t="shared" ca="1" si="78"/>
        <v>46183.384917939817</v>
      </c>
      <c r="BD425" s="246" t="str">
        <f t="shared" ca="1" si="79"/>
        <v>Auto de archivo</v>
      </c>
      <c r="BE425" s="116"/>
    </row>
    <row r="426" spans="1:57" s="9" customFormat="1">
      <c r="A426" s="82" t="s">
        <v>15665</v>
      </c>
      <c r="B426" s="99">
        <v>29256</v>
      </c>
      <c r="C426" s="124" t="s">
        <v>15666</v>
      </c>
      <c r="D426" s="82" t="s">
        <v>80</v>
      </c>
      <c r="E426" s="106">
        <v>46</v>
      </c>
      <c r="F426" s="82"/>
      <c r="G426" s="82" t="s">
        <v>66</v>
      </c>
      <c r="H426" s="106">
        <v>42</v>
      </c>
      <c r="I426" s="82" t="s">
        <v>104</v>
      </c>
      <c r="J426" s="82"/>
      <c r="K426" s="106">
        <v>5</v>
      </c>
      <c r="L426" s="106"/>
      <c r="M426" s="106"/>
      <c r="N426" s="76" t="str">
        <f t="shared" si="82"/>
        <v xml:space="preserve">CL 46  SUR 42 B  5  </v>
      </c>
      <c r="O426" s="106" t="s">
        <v>15667</v>
      </c>
      <c r="P426" s="106">
        <v>3006192376</v>
      </c>
      <c r="Q426" s="174" t="s">
        <v>15668</v>
      </c>
      <c r="R426" s="76" t="s">
        <v>15669</v>
      </c>
      <c r="S426" s="126"/>
      <c r="T426" s="128" t="s">
        <v>15670</v>
      </c>
      <c r="U426" s="127"/>
      <c r="V426" s="127"/>
      <c r="W426" s="128" t="s">
        <v>15671</v>
      </c>
      <c r="X426" s="127"/>
      <c r="Y426" s="127"/>
      <c r="Z426" s="128" t="s">
        <v>14711</v>
      </c>
      <c r="AA426" s="128" t="s">
        <v>15672</v>
      </c>
      <c r="AB426" s="128"/>
      <c r="AC426" s="76" t="str">
        <f t="shared" si="76"/>
        <v xml:space="preserve"> primer   piso   del  Ed Luxor </v>
      </c>
      <c r="AD426" s="106"/>
      <c r="AE426" s="76"/>
      <c r="AF426" s="76"/>
      <c r="AG426" s="106"/>
      <c r="AH426" s="82" t="s">
        <v>101</v>
      </c>
      <c r="AI426" s="106" t="s">
        <v>14460</v>
      </c>
      <c r="AJ426" s="96" t="s">
        <v>3626</v>
      </c>
      <c r="AK426" s="201">
        <f>VLOOKUP(AJ426,Hoja5!$H$1:$I$46,2,FALSE)</f>
        <v>7</v>
      </c>
      <c r="AL426" s="92">
        <v>46147</v>
      </c>
      <c r="AM426" s="92"/>
      <c r="AN426" s="101">
        <f t="shared" si="81"/>
        <v>-46147</v>
      </c>
      <c r="AO426" s="92"/>
      <c r="AP426" s="101"/>
      <c r="AQ426" s="101"/>
      <c r="AR426" s="227"/>
      <c r="AS426" s="119"/>
      <c r="AT426" s="124" t="s">
        <v>202</v>
      </c>
      <c r="AU426" s="101" t="s">
        <v>14480</v>
      </c>
      <c r="AV426" s="82"/>
      <c r="AW426" s="102" t="str">
        <f ca="1">IF(OR(AND(TODAY()-AL426&lt;10,AV426="PQRS"),AND(TODAY()-AO426&lt;90,AV426="Persuasivo")),1,IF(AND(10&lt;=TODAY()-AL426,TODAY()-AL426&lt;15,AV426="PQRS"),2,IF(OR(AND(15&lt;=TODAY()-AL426,AV426="PQRS"),AND(90&lt;=TODAY()-AO426,AV426="Persuasivo")),3,"")))</f>
        <v/>
      </c>
      <c r="AX426" s="96"/>
      <c r="AY426" s="239" t="str">
        <f ca="1">IF(AU426=BA426,AY426,AY426&amp;" → "&amp;TEXT(AZ426,"dd/mm/aaaa")&amp;".- "&amp;AU426)</f>
        <v>0 → 00/01/1900.- Juan Fernando Florez Lema</v>
      </c>
      <c r="AZ426" s="237">
        <f ca="1">IF(AU426=BA426,AZ426,NOW())</f>
        <v>46147.485407986111</v>
      </c>
      <c r="BA426" s="242" t="str">
        <f t="shared" ca="1" si="77"/>
        <v>Juan Fernando Florez Lema</v>
      </c>
      <c r="BB426" s="245" t="str">
        <f ca="1">IF(AT426=BD426,BB426,BB426&amp;" → "&amp;TEXT(BC426,"dd/mm/aaaa")&amp;".- "&amp;AT426)</f>
        <v>0 → 20/02/2026.- Visitas patrulleros</v>
      </c>
      <c r="BC426" s="247">
        <f t="shared" ca="1" si="78"/>
        <v>46183.384917939817</v>
      </c>
      <c r="BD426" s="246" t="str">
        <f t="shared" ca="1" si="79"/>
        <v>Visitas patrulleros</v>
      </c>
      <c r="BE426" s="116"/>
    </row>
    <row r="427" spans="1:57" s="9" customFormat="1">
      <c r="A427" s="82" t="s">
        <v>15673</v>
      </c>
      <c r="B427" s="76">
        <v>24191</v>
      </c>
      <c r="C427" s="117" t="s">
        <v>15661</v>
      </c>
      <c r="D427" s="82"/>
      <c r="E427" s="76"/>
      <c r="F427" s="76"/>
      <c r="G427" s="76"/>
      <c r="H427" s="76"/>
      <c r="I427" s="76"/>
      <c r="J427" s="76"/>
      <c r="K427" s="76"/>
      <c r="L427" s="76"/>
      <c r="M427" s="76"/>
      <c r="N427" s="76" t="str">
        <f t="shared" si="82"/>
        <v xml:space="preserve">         </v>
      </c>
      <c r="O427" s="76"/>
      <c r="P427" s="76"/>
      <c r="Q427" s="76"/>
      <c r="R427" s="76" t="s">
        <v>14659</v>
      </c>
      <c r="S427" s="126" t="s">
        <v>80</v>
      </c>
      <c r="T427" s="76">
        <v>26</v>
      </c>
      <c r="U427" s="127" t="s">
        <v>83</v>
      </c>
      <c r="V427" s="127" t="s">
        <v>66</v>
      </c>
      <c r="W427" s="76">
        <v>42</v>
      </c>
      <c r="X427" s="127" t="s">
        <v>83</v>
      </c>
      <c r="Y427" s="76"/>
      <c r="Z427" s="76">
        <v>33</v>
      </c>
      <c r="AA427" s="76"/>
      <c r="AB427" s="76"/>
      <c r="AC427" s="76" t="str">
        <f t="shared" si="76"/>
        <v xml:space="preserve">CL 26A SUR 42 A  33  </v>
      </c>
      <c r="AD427" s="82"/>
      <c r="AE427" s="82"/>
      <c r="AF427" s="82"/>
      <c r="AG427" s="82"/>
      <c r="AH427" s="82" t="s">
        <v>3538</v>
      </c>
      <c r="AI427" s="106" t="s">
        <v>14441</v>
      </c>
      <c r="AJ427" s="96" t="s">
        <v>153</v>
      </c>
      <c r="AK427" s="201">
        <f>VLOOKUP(AJ427,Hoja5!$H$1:$I$46,2,FALSE)</f>
        <v>3</v>
      </c>
      <c r="AL427" s="92">
        <v>46128</v>
      </c>
      <c r="AM427" s="92">
        <v>46101</v>
      </c>
      <c r="AN427" s="101">
        <f t="shared" si="81"/>
        <v>-27</v>
      </c>
      <c r="AO427" s="92">
        <v>46105</v>
      </c>
      <c r="AP427" s="101" t="s">
        <v>195</v>
      </c>
      <c r="AQ427" s="101" t="s">
        <v>14456</v>
      </c>
      <c r="AR427" s="227"/>
      <c r="AS427" s="119"/>
      <c r="AT427" s="124" t="s">
        <v>14496</v>
      </c>
      <c r="AU427" s="101" t="s">
        <v>14482</v>
      </c>
      <c r="AV427" s="82"/>
      <c r="AW427" s="102" t="str">
        <f ca="1">IF(OR(AND(TODAY()-AL427&lt;10,AV427="PQRS"),AND(TODAY()-AO427&lt;90,AV427="Persuasivo")),1,IF(AND(10&lt;=TODAY()-AL427,TODAY()-AL427&lt;15,AV427="PQRS"),2,IF(OR(AND(15&lt;=TODAY()-AL427,AV427="PQRS"),AND(90&lt;=TODAY()-AO427,AV427="Persuasivo")),3,"")))</f>
        <v/>
      </c>
      <c r="AX427" s="96"/>
      <c r="AY427" s="239" t="str">
        <f ca="1">IF(AU427=BA427,AY427,AY427&amp;" → "&amp;TEXT(AZ427,"dd/mm/aaaa")&amp;".- "&amp;AU427)</f>
        <v>0 → 00/01/1900.- Juan Carlos Sánchez Vargas → 05/05/2026.- Jenifer Zapata Castro</v>
      </c>
      <c r="AZ427" s="237">
        <f ca="1">IF(AU427=BA427,AZ427,NOW())</f>
        <v>46148.619402199074</v>
      </c>
      <c r="BA427" s="242" t="str">
        <f t="shared" ca="1" si="77"/>
        <v>Jenifer Zapata Castro</v>
      </c>
      <c r="BB427" s="245" t="str">
        <f ca="1">IF(AT427=BD427,BB427,BB427&amp;" → "&amp;TEXT(BC427,"dd/mm/aaaa")&amp;".- "&amp;AT427)</f>
        <v>0 → 20/02/2026.- Auto de archivo → 06/05/2026.- Archivado</v>
      </c>
      <c r="BC427" s="247">
        <f t="shared" ca="1" si="78"/>
        <v>46183.384917939817</v>
      </c>
      <c r="BD427" s="246" t="str">
        <f t="shared" ca="1" si="79"/>
        <v>Archivado</v>
      </c>
      <c r="BE427" s="116"/>
    </row>
    <row r="428" spans="1:57" s="9" customFormat="1">
      <c r="A428" s="82" t="s">
        <v>15674</v>
      </c>
      <c r="B428" s="99">
        <v>13276</v>
      </c>
      <c r="C428" s="124" t="s">
        <v>15675</v>
      </c>
      <c r="D428" s="82" t="s">
        <v>63</v>
      </c>
      <c r="E428" s="82">
        <v>7</v>
      </c>
      <c r="F428" s="82" t="s">
        <v>83</v>
      </c>
      <c r="G428" s="82"/>
      <c r="H428" s="82">
        <v>24</v>
      </c>
      <c r="I428" s="82" t="s">
        <v>83</v>
      </c>
      <c r="J428" s="82" t="s">
        <v>66</v>
      </c>
      <c r="K428" s="82">
        <v>277</v>
      </c>
      <c r="L428" s="82"/>
      <c r="M428" s="82"/>
      <c r="N428" s="76" t="str">
        <f t="shared" si="82"/>
        <v xml:space="preserve">KR 7 A  24 A SUR 277  </v>
      </c>
      <c r="O428" s="82"/>
      <c r="P428" s="82">
        <v>3246881052</v>
      </c>
      <c r="Q428" s="174" t="s">
        <v>15676</v>
      </c>
      <c r="R428" s="76"/>
      <c r="S428" s="82"/>
      <c r="T428" s="82"/>
      <c r="U428" s="82"/>
      <c r="V428" s="82"/>
      <c r="W428" s="82"/>
      <c r="X428" s="82"/>
      <c r="Y428" s="82"/>
      <c r="Z428" s="82"/>
      <c r="AA428" s="127"/>
      <c r="AB428" s="127"/>
      <c r="AC428" s="76" t="str">
        <f t="shared" si="76"/>
        <v xml:space="preserve">        </v>
      </c>
      <c r="AD428" s="82"/>
      <c r="AE428" s="82"/>
      <c r="AF428" s="82"/>
      <c r="AG428" s="82"/>
      <c r="AH428" s="82" t="s">
        <v>3686</v>
      </c>
      <c r="AI428" s="106" t="s">
        <v>14451</v>
      </c>
      <c r="AJ428" s="96" t="s">
        <v>91</v>
      </c>
      <c r="AK428" s="201">
        <f>VLOOKUP(AJ428,Hoja5!$H$1:$I$46,2,FALSE)</f>
        <v>12</v>
      </c>
      <c r="AL428" s="92">
        <v>46140</v>
      </c>
      <c r="AM428" s="92"/>
      <c r="AN428" s="101">
        <f t="shared" si="81"/>
        <v>-46140</v>
      </c>
      <c r="AO428" s="100"/>
      <c r="AP428" s="101"/>
      <c r="AQ428" s="101"/>
      <c r="AR428" s="227"/>
      <c r="AS428" s="119"/>
      <c r="AT428" s="124" t="s">
        <v>202</v>
      </c>
      <c r="AU428" s="94" t="s">
        <v>14450</v>
      </c>
      <c r="AV428" s="82"/>
      <c r="AW428" s="102" t="str">
        <f ca="1">IF(OR(AND(TODAY()-AL428&lt;10,AV428="PQRS"),AND(TODAY()-AO428&lt;90,AV428="Persuasivo")),1,IF(AND(10&lt;=TODAY()-AL428,TODAY()-AL428&lt;15,AV428="PQRS"),2,IF(OR(AND(15&lt;=TODAY()-AL428,AV428="PQRS"),AND(90&lt;=TODAY()-AO428,AV428="Persuasivo")),3,"")))</f>
        <v/>
      </c>
      <c r="AX428" s="96"/>
      <c r="AY428" s="239" t="str">
        <f ca="1">IF(AU428=BA428,AY428,AY428&amp;" → "&amp;TEXT(AZ428,"dd/mm/aaaa")&amp;".- "&amp;AU428)</f>
        <v>0 → 00/01/1900.- Olver Puerta Garcia</v>
      </c>
      <c r="AZ428" s="237">
        <f ca="1">IF(AU428=BA428,AZ428,NOW())</f>
        <v>46149.625107060187</v>
      </c>
      <c r="BA428" s="242" t="str">
        <f t="shared" ca="1" si="77"/>
        <v>Olver Puerta Garcia</v>
      </c>
      <c r="BB428" s="245" t="str">
        <f ca="1">IF(AT428=BD428,BB428,BB428&amp;" → "&amp;TEXT(BC428,"dd/mm/aaaa")&amp;".- "&amp;AT428)</f>
        <v>0 → 20/02/2026.- Visitas patrulleros</v>
      </c>
      <c r="BC428" s="247">
        <f t="shared" ca="1" si="78"/>
        <v>46183.384917939817</v>
      </c>
      <c r="BD428" s="246" t="str">
        <f t="shared" ca="1" si="79"/>
        <v>Visitas patrulleros</v>
      </c>
      <c r="BE428" s="116"/>
    </row>
    <row r="429" spans="1:57" s="9" customFormat="1">
      <c r="A429" s="82" t="s">
        <v>15677</v>
      </c>
      <c r="B429" s="99">
        <v>29055</v>
      </c>
      <c r="C429" s="117" t="s">
        <v>231</v>
      </c>
      <c r="D429" s="82"/>
      <c r="E429" s="82"/>
      <c r="F429" s="82"/>
      <c r="G429" s="82"/>
      <c r="H429" s="82"/>
      <c r="I429" s="82"/>
      <c r="J429" s="82"/>
      <c r="K429" s="82"/>
      <c r="L429" s="82"/>
      <c r="M429" s="82"/>
      <c r="N429" s="76" t="str">
        <f t="shared" si="82"/>
        <v xml:space="preserve">         </v>
      </c>
      <c r="O429" s="82"/>
      <c r="P429" s="82"/>
      <c r="Q429" s="82"/>
      <c r="R429" s="82" t="s">
        <v>14659</v>
      </c>
      <c r="S429" s="126"/>
      <c r="T429" s="127" t="s">
        <v>15678</v>
      </c>
      <c r="U429" s="127"/>
      <c r="V429" s="127"/>
      <c r="W429" s="127" t="s">
        <v>15679</v>
      </c>
      <c r="X429" s="127"/>
      <c r="Y429" s="127"/>
      <c r="Z429" s="127" t="s">
        <v>15680</v>
      </c>
      <c r="AA429" s="127" t="s">
        <v>15681</v>
      </c>
      <c r="AB429" s="127" t="s">
        <v>15682</v>
      </c>
      <c r="AC429" s="76" t="str">
        <f t="shared" si="76"/>
        <v xml:space="preserve"> Estacion   de servicio   al  Frente de la  Clinica de las americas del sur</v>
      </c>
      <c r="AD429" s="82"/>
      <c r="AE429" s="82"/>
      <c r="AF429" s="82"/>
      <c r="AG429" s="82"/>
      <c r="AH429" s="82" t="s">
        <v>94</v>
      </c>
      <c r="AI429" s="106" t="s">
        <v>14487</v>
      </c>
      <c r="AJ429" s="96" t="s">
        <v>2861</v>
      </c>
      <c r="AK429" s="201">
        <f>VLOOKUP(AJ429,Hoja5!$H$1:$I$46,2,FALSE)</f>
        <v>2</v>
      </c>
      <c r="AL429" s="92">
        <v>46146</v>
      </c>
      <c r="AM429" s="92"/>
      <c r="AN429" s="101">
        <f t="shared" si="81"/>
        <v>-46146</v>
      </c>
      <c r="AO429" s="100"/>
      <c r="AP429" s="101"/>
      <c r="AQ429" s="101"/>
      <c r="AR429" s="227"/>
      <c r="AS429" s="119"/>
      <c r="AT429" s="124" t="s">
        <v>202</v>
      </c>
      <c r="AU429" s="94" t="s">
        <v>14494</v>
      </c>
      <c r="AV429" s="82"/>
      <c r="AW429" s="102" t="str">
        <f ca="1">IF(OR(AND(TODAY()-AL429&lt;10,AV429="PQRS"),AND(TODAY()-AO429&lt;90,AV429="Persuasivo")),1,IF(AND(10&lt;=TODAY()-AL429,TODAY()-AL429&lt;15,AV429="PQRS"),2,IF(OR(AND(15&lt;=TODAY()-AL429,AV429="PQRS"),AND(90&lt;=TODAY()-AO429,AV429="Persuasivo")),3,"")))</f>
        <v/>
      </c>
      <c r="AX429" s="96"/>
      <c r="AY429" s="239" t="str">
        <f ca="1">IF(AU429=BA429,AY429,AY429&amp;" → "&amp;TEXT(AZ429,"dd/mm/aaaa")&amp;".- "&amp;AU429)</f>
        <v>0 → 00/01/1900.- Juan Fernando Florez Lema → 07/05/2026.- Carlos Mario Gonzalez</v>
      </c>
      <c r="AZ429" s="237">
        <f ca="1">IF(AU429=BA429,AZ429,NOW())</f>
        <v>46150.691620833335</v>
      </c>
      <c r="BA429" s="242" t="str">
        <f t="shared" ca="1" si="77"/>
        <v>Carlos Mario Gonzalez</v>
      </c>
      <c r="BB429" s="245" t="str">
        <f ca="1">IF(AT429=BD429,BB429,BB429&amp;" → "&amp;TEXT(BC429,"dd/mm/aaaa")&amp;".- "&amp;AT429)</f>
        <v>0 → 20/02/2026.- Visitas patrulleros</v>
      </c>
      <c r="BC429" s="247">
        <f t="shared" ca="1" si="78"/>
        <v>46183.384917939817</v>
      </c>
      <c r="BD429" s="246" t="str">
        <f t="shared" ca="1" si="79"/>
        <v>Visitas patrulleros</v>
      </c>
      <c r="BE429" s="116"/>
    </row>
    <row r="430" spans="1:57" s="9" customFormat="1">
      <c r="A430" s="82" t="s">
        <v>15683</v>
      </c>
      <c r="B430" s="99">
        <v>24192</v>
      </c>
      <c r="C430" s="124" t="s">
        <v>15684</v>
      </c>
      <c r="D430" s="82"/>
      <c r="E430" s="82"/>
      <c r="F430" s="82"/>
      <c r="G430" s="82"/>
      <c r="H430" s="82"/>
      <c r="I430" s="82"/>
      <c r="J430" s="82"/>
      <c r="K430" s="82"/>
      <c r="L430" s="82"/>
      <c r="M430" s="82"/>
      <c r="N430" s="76" t="str">
        <f t="shared" si="82"/>
        <v xml:space="preserve">         </v>
      </c>
      <c r="O430" s="76"/>
      <c r="P430" s="76"/>
      <c r="Q430" s="76"/>
      <c r="R430" s="82" t="s">
        <v>15685</v>
      </c>
      <c r="S430" s="126"/>
      <c r="T430" s="127"/>
      <c r="U430" s="127"/>
      <c r="V430" s="127"/>
      <c r="W430" s="127"/>
      <c r="X430" s="127"/>
      <c r="Y430" s="127"/>
      <c r="Z430" s="127"/>
      <c r="AA430" s="127"/>
      <c r="AB430" s="127"/>
      <c r="AC430" s="76" t="str">
        <f t="shared" si="76"/>
        <v xml:space="preserve">        </v>
      </c>
      <c r="AD430" s="82">
        <v>8346937</v>
      </c>
      <c r="AE430" s="82">
        <v>3223151507</v>
      </c>
      <c r="AF430" s="82"/>
      <c r="AG430" s="82"/>
      <c r="AH430" s="82" t="s">
        <v>3686</v>
      </c>
      <c r="AI430" s="106" t="s">
        <v>14451</v>
      </c>
      <c r="AJ430" s="96" t="s">
        <v>3937</v>
      </c>
      <c r="AK430" s="201">
        <f>VLOOKUP(AJ430,Hoja5!$H$1:$I$46,2,FALSE)</f>
        <v>6</v>
      </c>
      <c r="AL430" s="92">
        <v>46128</v>
      </c>
      <c r="AM430" s="92">
        <v>46122</v>
      </c>
      <c r="AN430" s="101">
        <f t="shared" si="81"/>
        <v>-6</v>
      </c>
      <c r="AO430" s="100">
        <v>46122</v>
      </c>
      <c r="AP430" s="101" t="s">
        <v>202</v>
      </c>
      <c r="AQ430" s="101" t="s">
        <v>14456</v>
      </c>
      <c r="AR430" s="227"/>
      <c r="AS430" s="119"/>
      <c r="AT430" s="124" t="s">
        <v>195</v>
      </c>
      <c r="AU430" s="101" t="s">
        <v>14456</v>
      </c>
      <c r="AV430" s="82"/>
      <c r="AW430" s="102" t="str">
        <f ca="1">IF(OR(AND(TODAY()-AL430&lt;10,AV430="PQRS"),AND(TODAY()-AO430&lt;90,AV430="Persuasivo")),1,IF(AND(10&lt;=TODAY()-AL430,TODAY()-AL430&lt;15,AV430="PQRS"),2,IF(OR(AND(15&lt;=TODAY()-AL430,AV430="PQRS"),AND(90&lt;=TODAY()-AO430,AV430="Persuasivo")),3,"")))</f>
        <v/>
      </c>
      <c r="AX430" s="96"/>
      <c r="AY430" s="239" t="str">
        <f ca="1">IF(AU430=BA430,AY430,AY430&amp;" → "&amp;TEXT(AZ430,"dd/mm/aaaa")&amp;".- "&amp;AU430)</f>
        <v>0 → 00/01/1900.- Laura Bautista Barroso</v>
      </c>
      <c r="AZ430" s="237">
        <f ca="1">IF(AU430=BA430,AZ430,NOW())</f>
        <v>46147.621325462962</v>
      </c>
      <c r="BA430" s="242" t="str">
        <f t="shared" ca="1" si="77"/>
        <v>Laura Bautista Barroso</v>
      </c>
      <c r="BB430" s="245" t="str">
        <f ca="1">IF(AT430=BD430,BB430,BB430&amp;" → "&amp;TEXT(BC430,"dd/mm/aaaa")&amp;".- "&amp;AT430)</f>
        <v>0 → 20/02/2026.- Verificación</v>
      </c>
      <c r="BC430" s="247">
        <f t="shared" ca="1" si="78"/>
        <v>46183.384917939817</v>
      </c>
      <c r="BD430" s="246" t="str">
        <f t="shared" ca="1" si="79"/>
        <v>Verificación</v>
      </c>
      <c r="BE430" s="116"/>
    </row>
    <row r="431" spans="1:57" s="9" customFormat="1" ht="15.75" customHeight="1">
      <c r="A431" s="82" t="s">
        <v>15686</v>
      </c>
      <c r="B431" s="99">
        <v>29587</v>
      </c>
      <c r="C431" s="124" t="s">
        <v>15687</v>
      </c>
      <c r="D431" s="82" t="s">
        <v>146</v>
      </c>
      <c r="E431" s="106">
        <v>34</v>
      </c>
      <c r="F431" s="82" t="s">
        <v>104</v>
      </c>
      <c r="G431" s="82" t="s">
        <v>66</v>
      </c>
      <c r="H431" s="106">
        <v>32</v>
      </c>
      <c r="I431" s="82" t="s">
        <v>170</v>
      </c>
      <c r="J431" s="82"/>
      <c r="K431" s="106">
        <v>7</v>
      </c>
      <c r="L431" s="106"/>
      <c r="M431" s="106"/>
      <c r="N431" s="76" t="str">
        <f t="shared" si="82"/>
        <v xml:space="preserve">TR 34 B SUR 32 D  7  </v>
      </c>
      <c r="O431" s="106"/>
      <c r="P431" s="106">
        <v>313607729</v>
      </c>
      <c r="Q431" s="106"/>
      <c r="R431" s="106" t="s">
        <v>14659</v>
      </c>
      <c r="S431" s="126"/>
      <c r="T431" s="128"/>
      <c r="U431" s="127"/>
      <c r="V431" s="127"/>
      <c r="W431" s="128"/>
      <c r="X431" s="127"/>
      <c r="Y431" s="127"/>
      <c r="Z431" s="128"/>
      <c r="AA431" s="128"/>
      <c r="AB431" s="128"/>
      <c r="AC431" s="76" t="str">
        <f t="shared" si="76"/>
        <v xml:space="preserve">        </v>
      </c>
      <c r="AD431" s="106"/>
      <c r="AE431" s="106"/>
      <c r="AF431" s="106"/>
      <c r="AG431" s="106"/>
      <c r="AH431" s="82" t="s">
        <v>101</v>
      </c>
      <c r="AI431" s="106" t="s">
        <v>14460</v>
      </c>
      <c r="AJ431" s="96" t="s">
        <v>279</v>
      </c>
      <c r="AK431" s="201">
        <f>VLOOKUP(AJ431,Hoja5!$H$1:$I$46,2,FALSE)</f>
        <v>9</v>
      </c>
      <c r="AL431" s="256">
        <v>46147</v>
      </c>
      <c r="AM431" s="92">
        <v>46168</v>
      </c>
      <c r="AN431" s="101">
        <f t="shared" si="81"/>
        <v>21</v>
      </c>
      <c r="AO431" s="178">
        <v>46168</v>
      </c>
      <c r="AP431" s="122" t="s">
        <v>202</v>
      </c>
      <c r="AQ431" s="122" t="s">
        <v>14453</v>
      </c>
      <c r="AR431" s="282"/>
      <c r="AS431" s="119"/>
      <c r="AT431" s="184" t="s">
        <v>15</v>
      </c>
      <c r="AU431" s="122" t="s">
        <v>14463</v>
      </c>
      <c r="AV431" s="82"/>
      <c r="AW431" s="102" t="str">
        <f ca="1">IF(OR(AND(TODAY()-AL431&lt;10,AV431="PQRS"),AND(TODAY()-AO431&lt;90,AV431="Persuasivo")),1,IF(AND(10&lt;=TODAY()-AL431,TODAY()-AL431&lt;15,AV431="PQRS"),2,IF(OR(AND(15&lt;=TODAY()-AL431,AV431="PQRS"),AND(90&lt;=TODAY()-AO431,AV431="Persuasivo")),3,"")))</f>
        <v/>
      </c>
      <c r="AX431" s="96"/>
      <c r="AY431" s="239" t="str">
        <f ca="1">IF(AU431=BA431,AY431,AY431&amp;" → "&amp;TEXT(AZ431,"dd/mm/aaaa")&amp;".- "&amp;AU431)</f>
        <v>0 → 00/01/1900.- Carlos Mario Gonzalez → 06/05/2026.- Yudi Betancur Rios → 13/05/2026.- Juan Carlos Sánchez Vargas</v>
      </c>
      <c r="AZ431" s="237">
        <f ca="1">IF(AU431=BA431,AZ431,NOW())</f>
        <v>46170.437117824076</v>
      </c>
      <c r="BA431" s="242" t="str">
        <f t="shared" ca="1" si="77"/>
        <v>Juan Carlos Sánchez Vargas</v>
      </c>
      <c r="BB431" s="245" t="str">
        <f ca="1">IF(AT431=BD431,BB431,BB431&amp;" → "&amp;TEXT(BC431,"dd/mm/aaaa")&amp;".- "&amp;AT431)</f>
        <v>0 → 20/02/2026.- Visitas patrulleros → 28/05/2026.- Auto de archivo</v>
      </c>
      <c r="BC431" s="247">
        <f t="shared" ca="1" si="78"/>
        <v>46183.384917939817</v>
      </c>
      <c r="BD431" s="246" t="str">
        <f t="shared" ca="1" si="79"/>
        <v>Auto de archivo</v>
      </c>
      <c r="BE431" s="116"/>
    </row>
    <row r="432" spans="1:57" s="9" customFormat="1" ht="15" customHeight="1">
      <c r="A432" s="82" t="s">
        <v>15688</v>
      </c>
      <c r="B432" s="188">
        <v>4664</v>
      </c>
      <c r="C432" s="143" t="s">
        <v>15689</v>
      </c>
      <c r="D432" s="82" t="s">
        <v>63</v>
      </c>
      <c r="E432" s="82">
        <v>48</v>
      </c>
      <c r="F432" s="82"/>
      <c r="G432" s="82"/>
      <c r="H432" s="82">
        <v>29</v>
      </c>
      <c r="I432" s="82"/>
      <c r="J432" s="82" t="s">
        <v>66</v>
      </c>
      <c r="K432" s="82">
        <v>221</v>
      </c>
      <c r="L432" s="82"/>
      <c r="M432" s="82"/>
      <c r="N432" s="76" t="str">
        <f t="shared" si="82"/>
        <v xml:space="preserve">KR 48   29  SUR 221  </v>
      </c>
      <c r="O432" s="82"/>
      <c r="P432" s="82">
        <v>6043224740</v>
      </c>
      <c r="Q432" s="82"/>
      <c r="R432" s="76" t="s">
        <v>15690</v>
      </c>
      <c r="S432" s="126"/>
      <c r="T432" s="127"/>
      <c r="U432" s="127"/>
      <c r="V432" s="127"/>
      <c r="W432" s="127"/>
      <c r="X432" s="127"/>
      <c r="Y432" s="127"/>
      <c r="Z432" s="127"/>
      <c r="AA432" s="127"/>
      <c r="AB432" s="127"/>
      <c r="AC432" s="76" t="str">
        <f t="shared" si="76"/>
        <v xml:space="preserve">        </v>
      </c>
      <c r="AD432" s="82"/>
      <c r="AE432" s="82"/>
      <c r="AF432" s="82"/>
      <c r="AG432" s="82"/>
      <c r="AH432" s="82" t="s">
        <v>3686</v>
      </c>
      <c r="AI432" s="106" t="s">
        <v>14451</v>
      </c>
      <c r="AJ432" s="96" t="s">
        <v>432</v>
      </c>
      <c r="AK432" s="201">
        <f>VLOOKUP(AJ432,Hoja5!$H$1:$I$46,2,FALSE)</f>
        <v>1</v>
      </c>
      <c r="AL432" s="92">
        <v>46134</v>
      </c>
      <c r="AM432" s="92">
        <v>46141</v>
      </c>
      <c r="AN432" s="213">
        <f t="shared" si="81"/>
        <v>7</v>
      </c>
      <c r="AO432" s="220">
        <v>46154</v>
      </c>
      <c r="AP432" s="119" t="s">
        <v>6014</v>
      </c>
      <c r="AQ432" s="119" t="s">
        <v>14440</v>
      </c>
      <c r="AR432" s="227"/>
      <c r="AS432" s="119"/>
      <c r="AT432" s="183" t="s">
        <v>195</v>
      </c>
      <c r="AU432" s="119" t="s">
        <v>14450</v>
      </c>
      <c r="AV432" s="124" t="s">
        <v>14433</v>
      </c>
      <c r="AW432" s="102">
        <f ca="1">IF(OR(AND(TODAY()-AL432&lt;10,AV432="PQRS"),AND(TODAY()-AO432&lt;90,AV432="Persuasivo")),1,IF(AND(10&lt;=TODAY()-AL432,TODAY()-AL432&lt;15,AV432="PQRS"),2,IF(OR(AND(15&lt;=TODAY()-AL432,AV432="PQRS"),AND(90&lt;=TODAY()-AO432,AV432="Persuasivo")),3,"")))</f>
        <v>3</v>
      </c>
      <c r="AX432" s="96"/>
      <c r="AY432" s="239" t="str">
        <f ca="1">IF(AU432=BA432,AY432,AY432&amp;" → "&amp;TEXT(AZ432,"dd/mm/aaaa")&amp;".- "&amp;AU432)</f>
        <v>0 → 00/01/1900.- Julian Guzman Agudelo → 06/05/2026.- Olver Puerta Garcia</v>
      </c>
      <c r="AZ432" s="237">
        <f ca="1">IF(AU432=BA432,AZ432,NOW())</f>
        <v>46161.609871990739</v>
      </c>
      <c r="BA432" s="242" t="str">
        <f t="shared" ca="1" si="77"/>
        <v>Olver Puerta Garcia</v>
      </c>
      <c r="BB432" s="245" t="str">
        <f ca="1">IF(AT432=BD432,BB432,BB432&amp;" → "&amp;TEXT(BC432,"dd/mm/aaaa")&amp;".- "&amp;AT432)</f>
        <v>0 → 20/02/2026.- Verificación → 06/05/2026.- Respuesta DP u Oficio → 19/05/2026.- Verificación</v>
      </c>
      <c r="BC432" s="247">
        <f t="shared" ca="1" si="78"/>
        <v>46183.384917939817</v>
      </c>
      <c r="BD432" s="246" t="str">
        <f t="shared" ca="1" si="79"/>
        <v>Verificación</v>
      </c>
      <c r="BE432" s="116"/>
    </row>
    <row r="433" spans="1:57" s="76" customFormat="1">
      <c r="A433" s="82" t="s">
        <v>15691</v>
      </c>
      <c r="B433" s="99">
        <v>29348</v>
      </c>
      <c r="C433" s="124" t="s">
        <v>15692</v>
      </c>
      <c r="D433" s="82" t="s">
        <v>63</v>
      </c>
      <c r="E433" s="82">
        <v>25</v>
      </c>
      <c r="F433" s="82" t="s">
        <v>104</v>
      </c>
      <c r="G433" s="82"/>
      <c r="H433" s="82">
        <v>26</v>
      </c>
      <c r="I433" s="82"/>
      <c r="J433" s="82" t="s">
        <v>66</v>
      </c>
      <c r="K433" s="82">
        <v>28</v>
      </c>
      <c r="L433" s="82"/>
      <c r="M433" s="82"/>
      <c r="N433" s="76" t="str">
        <f t="shared" si="82"/>
        <v xml:space="preserve">KR 25 B  26  SUR 28  </v>
      </c>
      <c r="O433" s="82">
        <v>1038769848</v>
      </c>
      <c r="P433" s="82">
        <v>3146004245</v>
      </c>
      <c r="Q433" s="82"/>
      <c r="R433" s="299" t="s">
        <v>15693</v>
      </c>
      <c r="S433" s="300" t="s">
        <v>80</v>
      </c>
      <c r="T433" s="301">
        <v>26</v>
      </c>
      <c r="U433" s="302"/>
      <c r="V433" s="302" t="s">
        <v>66</v>
      </c>
      <c r="W433" s="301">
        <v>23</v>
      </c>
      <c r="X433" s="302"/>
      <c r="Y433" s="302"/>
      <c r="Z433" s="301">
        <v>3</v>
      </c>
      <c r="AA433" s="127"/>
      <c r="AB433" s="127"/>
      <c r="AC433" s="76" t="str">
        <f t="shared" si="76"/>
        <v xml:space="preserve">CL 26 SUR 23   3  </v>
      </c>
      <c r="AD433" s="82"/>
      <c r="AE433" s="82"/>
      <c r="AF433" s="82"/>
      <c r="AG433" s="82"/>
      <c r="AH433" s="82" t="s">
        <v>125</v>
      </c>
      <c r="AI433" s="106" t="s">
        <v>14468</v>
      </c>
      <c r="AJ433" s="96" t="s">
        <v>347</v>
      </c>
      <c r="AK433" s="201">
        <f>VLOOKUP(AJ433,Hoja5!$H$1:$I$46,2,FALSE)</f>
        <v>10</v>
      </c>
      <c r="AL433" s="92">
        <v>46147</v>
      </c>
      <c r="AM433" s="92">
        <v>46153</v>
      </c>
      <c r="AN433" s="101">
        <f t="shared" si="81"/>
        <v>6</v>
      </c>
      <c r="AO433" s="100">
        <v>46153</v>
      </c>
      <c r="AP433" s="101" t="s">
        <v>202</v>
      </c>
      <c r="AQ433" s="101" t="s">
        <v>14450</v>
      </c>
      <c r="AR433" s="283"/>
      <c r="AS433" s="119"/>
      <c r="AT433" s="105" t="s">
        <v>195</v>
      </c>
      <c r="AU433" s="179" t="s">
        <v>14450</v>
      </c>
      <c r="AV433" s="82"/>
      <c r="AW433" s="102" t="str">
        <f ca="1">IF(OR(AND(TODAY()-AL433&lt;10,AV433="PQRS"),AND(TODAY()-AO433&lt;90,AV433="Persuasivo")),1,IF(AND(10&lt;=TODAY()-AL433,TODAY()-AL433&lt;15,AV433="PQRS"),2,IF(OR(AND(15&lt;=TODAY()-AL433,AV433="PQRS"),AND(90&lt;=TODAY()-AO433,AV433="Persuasivo")),3,"")))</f>
        <v/>
      </c>
      <c r="AX433" s="96"/>
      <c r="AY433" s="239" t="str">
        <f ca="1">IF(AU433=BA433,AY433,AY433&amp;" → "&amp;TEXT(AZ433,"dd/mm/aaaa")&amp;".- "&amp;AU433)</f>
        <v>0 → 00/01/1900.- Juan Fernando Florez Lema → 07/05/2026.- Jenifer Zapata Castro → 12/05/2026.- Olver Puerta Garcia</v>
      </c>
      <c r="AZ433" s="237">
        <f ca="1">IF(AU433=BA433,AZ433,NOW())</f>
        <v>46161.443228356482</v>
      </c>
      <c r="BA433" s="242" t="str">
        <f t="shared" ca="1" si="77"/>
        <v>Olver Puerta Garcia</v>
      </c>
      <c r="BB433" s="245" t="str">
        <f ca="1">IF(AT433=BD433,BB433,BB433&amp;" → "&amp;TEXT(BC433,"dd/mm/aaaa")&amp;".- "&amp;AT433)</f>
        <v>0 → 20/02/2026.- Visitas patrulleros → 12/05/2026.- Archivado → 19/05/2026.- Verificación</v>
      </c>
      <c r="BC433" s="247">
        <f t="shared" ca="1" si="78"/>
        <v>46183.384917939817</v>
      </c>
      <c r="BD433" s="246" t="str">
        <f t="shared" ca="1" si="79"/>
        <v>Verificación</v>
      </c>
      <c r="BE433" s="117"/>
    </row>
    <row r="434" spans="1:57" s="76" customFormat="1">
      <c r="A434" s="82" t="s">
        <v>15694</v>
      </c>
      <c r="B434" s="99">
        <v>24772</v>
      </c>
      <c r="C434" s="124" t="s">
        <v>15695</v>
      </c>
      <c r="D434" s="82"/>
      <c r="E434" s="106"/>
      <c r="F434" s="82"/>
      <c r="G434" s="82"/>
      <c r="H434" s="106"/>
      <c r="I434" s="82"/>
      <c r="J434" s="82"/>
      <c r="K434" s="106"/>
      <c r="L434" s="106"/>
      <c r="M434" s="106"/>
      <c r="N434" s="76" t="str">
        <f t="shared" si="82"/>
        <v xml:space="preserve">         </v>
      </c>
      <c r="O434" s="106"/>
      <c r="P434" s="106"/>
      <c r="Q434" s="106"/>
      <c r="R434" s="299" t="s">
        <v>14659</v>
      </c>
      <c r="S434" s="300"/>
      <c r="T434" s="301"/>
      <c r="U434" s="302"/>
      <c r="V434" s="302"/>
      <c r="W434" s="301"/>
      <c r="X434" s="302"/>
      <c r="Y434" s="302"/>
      <c r="Z434" s="301"/>
      <c r="AA434" s="128" t="s">
        <v>15696</v>
      </c>
      <c r="AB434" s="128" t="s">
        <v>15697</v>
      </c>
      <c r="AC434" s="76" t="str">
        <f t="shared" si="76"/>
        <v xml:space="preserve">       comunidad  villagrande</v>
      </c>
      <c r="AD434" s="106"/>
      <c r="AE434" s="106"/>
      <c r="AF434" s="106"/>
      <c r="AG434" s="106"/>
      <c r="AH434" s="82" t="s">
        <v>87</v>
      </c>
      <c r="AI434" s="106" t="s">
        <v>14487</v>
      </c>
      <c r="AJ434" s="96" t="s">
        <v>645</v>
      </c>
      <c r="AK434" s="201">
        <f>VLOOKUP(AJ434,Hoja5!$H$1:$I$46,2,FALSE)</f>
        <v>2</v>
      </c>
      <c r="AL434" s="92">
        <v>46129</v>
      </c>
      <c r="AM434" s="92"/>
      <c r="AN434" s="101">
        <f t="shared" si="81"/>
        <v>-46129</v>
      </c>
      <c r="AO434" s="92"/>
      <c r="AP434" s="101"/>
      <c r="AQ434" s="101"/>
      <c r="AR434" s="227"/>
      <c r="AS434" s="119"/>
      <c r="AT434" s="124" t="s">
        <v>202</v>
      </c>
      <c r="AU434" s="101" t="s">
        <v>14450</v>
      </c>
      <c r="AV434" s="82"/>
      <c r="AW434" s="102" t="str">
        <f ca="1">IF(OR(AND(TODAY()-AL434&lt;10,AV434="PQRS"),AND(TODAY()-AO434&lt;90,AV434="Persuasivo")),1,IF(AND(10&lt;=TODAY()-AL434,TODAY()-AL434&lt;15,AV434="PQRS"),2,IF(OR(AND(15&lt;=TODAY()-AL434,AV434="PQRS"),AND(90&lt;=TODAY()-AO434,AV434="Persuasivo")),3,"")))</f>
        <v/>
      </c>
      <c r="AX434" s="96"/>
      <c r="AY434" s="239" t="str">
        <f ca="1">IF(AU434=BA434,AY434,AY434&amp;" → "&amp;TEXT(AZ434,"dd/mm/aaaa")&amp;".- "&amp;AU434)</f>
        <v>0 → 00/01/1900.- Olver Puerta Garcia</v>
      </c>
      <c r="AZ434" s="237">
        <f ca="1">IF(AU434=BA434,AZ434,NOW())</f>
        <v>46149.625281712964</v>
      </c>
      <c r="BA434" s="242" t="str">
        <f t="shared" ca="1" si="77"/>
        <v>Olver Puerta Garcia</v>
      </c>
      <c r="BB434" s="245" t="str">
        <f ca="1">IF(AT434=BD434,BB434,BB434&amp;" → "&amp;TEXT(BC434,"dd/mm/aaaa")&amp;".- "&amp;AT434)</f>
        <v>0 → 20/02/2026.- Visitas patrulleros</v>
      </c>
      <c r="BC434" s="247">
        <f t="shared" ca="1" si="78"/>
        <v>46183.384917939817</v>
      </c>
      <c r="BD434" s="246" t="str">
        <f t="shared" ca="1" si="79"/>
        <v>Visitas patrulleros</v>
      </c>
      <c r="BE434" s="117"/>
    </row>
    <row r="435" spans="1:57" s="76" customFormat="1">
      <c r="A435" s="82" t="s">
        <v>15698</v>
      </c>
      <c r="B435" s="99">
        <v>22315</v>
      </c>
      <c r="C435" s="124" t="s">
        <v>1086</v>
      </c>
      <c r="D435" s="82"/>
      <c r="E435" s="82"/>
      <c r="F435" s="82"/>
      <c r="G435" s="82"/>
      <c r="H435" s="82"/>
      <c r="I435" s="82"/>
      <c r="J435" s="82"/>
      <c r="K435" s="82"/>
      <c r="L435" s="82"/>
      <c r="M435" s="82"/>
      <c r="N435" s="76" t="str">
        <f t="shared" si="82"/>
        <v xml:space="preserve">         </v>
      </c>
      <c r="O435" s="82"/>
      <c r="P435" s="82"/>
      <c r="Q435" s="82"/>
      <c r="R435" s="82" t="s">
        <v>15699</v>
      </c>
      <c r="S435" s="126" t="s">
        <v>80</v>
      </c>
      <c r="T435" s="127">
        <v>21</v>
      </c>
      <c r="U435" s="127"/>
      <c r="V435" s="127" t="s">
        <v>66</v>
      </c>
      <c r="W435" s="127">
        <v>1</v>
      </c>
      <c r="X435" s="127" t="s">
        <v>104</v>
      </c>
      <c r="Y435" s="127"/>
      <c r="Z435" s="127">
        <v>2</v>
      </c>
      <c r="AA435" s="127"/>
      <c r="AB435" s="127"/>
      <c r="AC435" s="76" t="str">
        <f t="shared" si="76"/>
        <v xml:space="preserve">CL 21 SUR 1 B  2  </v>
      </c>
      <c r="AD435" s="82"/>
      <c r="AE435" s="82"/>
      <c r="AF435" s="82"/>
      <c r="AG435" s="82"/>
      <c r="AH435" s="82" t="s">
        <v>94</v>
      </c>
      <c r="AI435" s="106" t="s">
        <v>14483</v>
      </c>
      <c r="AJ435" s="96" t="s">
        <v>363</v>
      </c>
      <c r="AK435" s="201">
        <f>VLOOKUP(AJ435,Hoja5!$H$1:$I$46,2,FALSE)</f>
        <v>13</v>
      </c>
      <c r="AL435" s="92">
        <v>46120</v>
      </c>
      <c r="AM435" s="92">
        <v>46111</v>
      </c>
      <c r="AN435" s="101">
        <f t="shared" si="81"/>
        <v>-9</v>
      </c>
      <c r="AO435" s="92">
        <v>46128</v>
      </c>
      <c r="AP435" s="101" t="s">
        <v>14445</v>
      </c>
      <c r="AQ435" s="101" t="s">
        <v>14453</v>
      </c>
      <c r="AR435" s="227"/>
      <c r="AS435" s="119" t="s">
        <v>14432</v>
      </c>
      <c r="AT435" s="124" t="s">
        <v>1735</v>
      </c>
      <c r="AU435" s="101" t="s">
        <v>14432</v>
      </c>
      <c r="AV435" s="82"/>
      <c r="AW435" s="102" t="str">
        <f ca="1">IF(OR(AND(TODAY()-AL435&lt;10,AV435="PQRS"),AND(TODAY()-AO435&lt;90,AV435="Persuasivo")),1,IF(AND(10&lt;=TODAY()-AL435,TODAY()-AL435&lt;15,AV435="PQRS"),2,IF(OR(AND(15&lt;=TODAY()-AL435,AV435="PQRS"),AND(90&lt;=TODAY()-AO435,AV435="Persuasivo")),3,"")))</f>
        <v/>
      </c>
      <c r="AX435" s="96"/>
      <c r="AY435" s="239" t="str">
        <f ca="1">IF(AU435=BA435,AY435,AY435&amp;" → "&amp;TEXT(AZ435,"dd/mm/aaaa")&amp;".- "&amp;AU435)</f>
        <v>0 → 00/01/1900.- Yudi Betancur Rios → 06/05/2026.- Alexandra Uribe Alzate</v>
      </c>
      <c r="AZ435" s="237">
        <f ca="1">IF(AU435=BA435,AZ435,NOW())</f>
        <v>46148.592610069441</v>
      </c>
      <c r="BA435" s="242" t="str">
        <f t="shared" ca="1" si="77"/>
        <v>Alexandra Uribe Alzate</v>
      </c>
      <c r="BB435" s="245" t="str">
        <f ca="1">IF(AT435=BD435,BB435,BB435&amp;" → "&amp;TEXT(BC435,"dd/mm/aaaa")&amp;".- "&amp;AT435)</f>
        <v xml:space="preserve">0 → 20/02/2026.- Informe técnico → 06/05/2026.- Auto de inicio </v>
      </c>
      <c r="BC435" s="247">
        <f t="shared" ca="1" si="78"/>
        <v>46183.384917939817</v>
      </c>
      <c r="BD435" s="246" t="str">
        <f t="shared" ca="1" si="79"/>
        <v xml:space="preserve">Auto de inicio </v>
      </c>
      <c r="BE435" s="117"/>
    </row>
    <row r="436" spans="1:57" s="76" customFormat="1">
      <c r="A436" s="82" t="s">
        <v>15700</v>
      </c>
      <c r="B436" s="99">
        <v>30068</v>
      </c>
      <c r="C436" s="124" t="s">
        <v>231</v>
      </c>
      <c r="D436" s="82"/>
      <c r="E436" s="82"/>
      <c r="F436" s="82"/>
      <c r="G436" s="82"/>
      <c r="H436" s="82"/>
      <c r="I436" s="82"/>
      <c r="J436" s="82"/>
      <c r="K436" s="82"/>
      <c r="L436" s="82"/>
      <c r="M436" s="82"/>
      <c r="N436" s="76" t="str">
        <f t="shared" si="82"/>
        <v xml:space="preserve">         </v>
      </c>
      <c r="O436" s="82"/>
      <c r="P436" s="82"/>
      <c r="Q436" s="82"/>
      <c r="R436" s="82" t="s">
        <v>15701</v>
      </c>
      <c r="S436" s="126" t="s">
        <v>63</v>
      </c>
      <c r="T436" s="127">
        <v>39</v>
      </c>
      <c r="U436" s="127" t="s">
        <v>315</v>
      </c>
      <c r="V436" s="127"/>
      <c r="W436" s="127">
        <v>48</v>
      </c>
      <c r="X436" s="127" t="s">
        <v>72</v>
      </c>
      <c r="Y436" s="127" t="s">
        <v>66</v>
      </c>
      <c r="Z436" s="127">
        <v>50</v>
      </c>
      <c r="AA436" s="127"/>
      <c r="AB436" s="127"/>
      <c r="AC436" s="76" t="str">
        <f t="shared" si="76"/>
        <v xml:space="preserve">KR 39E  48 F SUR 50  </v>
      </c>
      <c r="AD436" s="82"/>
      <c r="AE436" s="82"/>
      <c r="AF436" s="82"/>
      <c r="AG436" s="82"/>
      <c r="AH436" s="82" t="s">
        <v>94</v>
      </c>
      <c r="AI436" s="106" t="s">
        <v>14487</v>
      </c>
      <c r="AJ436" s="96" t="s">
        <v>225</v>
      </c>
      <c r="AK436" s="201">
        <f>VLOOKUP(AJ436,Hoja5!$H$1:$I$46,2,FALSE)</f>
        <v>7</v>
      </c>
      <c r="AL436" s="92">
        <v>46148</v>
      </c>
      <c r="AM436" s="92">
        <v>46167</v>
      </c>
      <c r="AN436" s="101">
        <f t="shared" si="81"/>
        <v>19</v>
      </c>
      <c r="AO436" s="92">
        <v>46167</v>
      </c>
      <c r="AP436" s="101" t="s">
        <v>202</v>
      </c>
      <c r="AQ436" s="101" t="s">
        <v>14456</v>
      </c>
      <c r="AR436" s="227"/>
      <c r="AS436" s="119"/>
      <c r="AT436" s="124" t="s">
        <v>14445</v>
      </c>
      <c r="AU436" s="101" t="s">
        <v>14456</v>
      </c>
      <c r="AV436" s="82"/>
      <c r="AW436" s="102" t="str">
        <f ca="1">IF(OR(AND(TODAY()-AL436&lt;10,AV436="PQRS"),AND(TODAY()-AO436&lt;90,AV436="Persuasivo")),1,IF(AND(10&lt;=TODAY()-AL436,TODAY()-AL436&lt;15,AV436="PQRS"),2,IF(OR(AND(15&lt;=TODAY()-AL436,AV436="PQRS"),AND(90&lt;=TODAY()-AO436,AV436="Persuasivo")),3,"")))</f>
        <v/>
      </c>
      <c r="AX436" s="96"/>
      <c r="AY436" s="239" t="str">
        <f ca="1">IF(AU436=BA436,AY436,AY436&amp;" → "&amp;TEXT(AZ436,"dd/mm/aaaa")&amp;".- "&amp;AU436)</f>
        <v>0 → 00/01/1900.- Laura Bautista Barroso</v>
      </c>
      <c r="AZ436" s="237">
        <f ca="1">IF(AU436=BA436,AZ436,NOW())</f>
        <v>46149.625340162034</v>
      </c>
      <c r="BA436" s="242" t="str">
        <f t="shared" ca="1" si="77"/>
        <v>Laura Bautista Barroso</v>
      </c>
      <c r="BB436" s="245" t="str">
        <f ca="1">IF(AT436=BD436,BB436,BB436&amp;" → "&amp;TEXT(BC436,"dd/mm/aaaa")&amp;".- "&amp;AT436)</f>
        <v>0 → 20/02/2026.- Visitas patrulleros → 29/05/2026.- Informe técnico</v>
      </c>
      <c r="BC436" s="247">
        <f t="shared" ca="1" si="78"/>
        <v>46183.384917939817</v>
      </c>
      <c r="BD436" s="246" t="str">
        <f t="shared" ca="1" si="79"/>
        <v>Informe técnico</v>
      </c>
      <c r="BE436" s="117"/>
    </row>
    <row r="437" spans="1:57">
      <c r="A437" s="82" t="s">
        <v>15702</v>
      </c>
      <c r="B437" s="99">
        <v>30446</v>
      </c>
      <c r="C437" s="124" t="s">
        <v>15703</v>
      </c>
      <c r="D437" s="82" t="s">
        <v>63</v>
      </c>
      <c r="E437" s="82">
        <v>29</v>
      </c>
      <c r="F437" s="82" t="s">
        <v>83</v>
      </c>
      <c r="G437" s="82"/>
      <c r="H437" s="82">
        <v>40</v>
      </c>
      <c r="I437" s="82" t="s">
        <v>72</v>
      </c>
      <c r="J437" s="82" t="s">
        <v>66</v>
      </c>
      <c r="K437" s="82">
        <v>18</v>
      </c>
      <c r="L437" s="82" t="s">
        <v>15704</v>
      </c>
      <c r="M437" s="82"/>
      <c r="N437" s="76" t="str">
        <f t="shared" ref="N437:N451" si="83">CONCATENATE(D437," ",E437," ",F437," ",G437," ",H437," ",I437, " ",J437, " ",K437," ",L437," ",M437)</f>
        <v xml:space="preserve">KR 29 A  40 F SUR 18 int 110 </v>
      </c>
      <c r="O437" s="82">
        <v>43748675</v>
      </c>
      <c r="P437" s="82">
        <v>3137152810</v>
      </c>
      <c r="Q437" s="82"/>
      <c r="R437" s="82" t="s">
        <v>14659</v>
      </c>
      <c r="S437" s="126"/>
      <c r="T437" s="127"/>
      <c r="U437" s="127"/>
      <c r="V437" s="127"/>
      <c r="W437" s="127"/>
      <c r="X437" s="127"/>
      <c r="Y437" s="127"/>
      <c r="Z437" s="127"/>
      <c r="AA437" s="127"/>
      <c r="AB437" s="127"/>
      <c r="AC437" s="76" t="str">
        <f t="shared" si="76"/>
        <v xml:space="preserve">        </v>
      </c>
      <c r="AD437" s="82"/>
      <c r="AE437" s="82"/>
      <c r="AF437" s="82"/>
      <c r="AG437" s="82"/>
      <c r="AH437" s="82" t="s">
        <v>3591</v>
      </c>
      <c r="AI437" s="82" t="s">
        <v>14438</v>
      </c>
      <c r="AJ437" s="96" t="s">
        <v>3937</v>
      </c>
      <c r="AK437" s="201"/>
      <c r="AL437" s="92">
        <v>46149</v>
      </c>
      <c r="AM437" s="92">
        <v>46162</v>
      </c>
      <c r="AN437" s="101">
        <f t="shared" si="81"/>
        <v>13</v>
      </c>
      <c r="AO437" s="92">
        <v>46162</v>
      </c>
      <c r="AP437" s="82" t="s">
        <v>195</v>
      </c>
      <c r="AQ437" s="94" t="s">
        <v>14456</v>
      </c>
      <c r="AR437" s="227"/>
      <c r="AS437" s="119"/>
      <c r="AT437" s="124" t="s">
        <v>195</v>
      </c>
      <c r="AU437" s="101" t="s">
        <v>14456</v>
      </c>
      <c r="AV437" s="82"/>
      <c r="AW437" s="102" t="str">
        <f ca="1">IF(OR(AND(TODAY()-AL437&lt;10,AV437="PQRS"),AND(TODAY()-AO437&lt;90,AV437="Persuasivo")),1,IF(AND(10&lt;=TODAY()-AL437,TODAY()-AL437&lt;15,AV437="PQRS"),2,IF(OR(AND(15&lt;=TODAY()-AL437,AV437="PQRS"),AND(90&lt;=TODAY()-AO437,AV437="Persuasivo")),3,"")))</f>
        <v/>
      </c>
      <c r="AX437" s="96"/>
      <c r="AY437" s="239" t="str">
        <f ca="1">IF(AU437=BA437,AY437,AY437&amp;" → "&amp;TEXT(AZ437,"dd/mm/aaaa")&amp;".- "&amp;AU437)</f>
        <v>0 → 00/01/1900.- Adriana Florez Buriticá → 08/05/2026.- Carlos Mario Gonzalez → 11/05/2026.- Laura Bautista Barroso</v>
      </c>
      <c r="AZ437" s="237">
        <f ca="1">IF(AU437=BA437,AZ437,NOW())</f>
        <v>46163.388981249998</v>
      </c>
      <c r="BA437" s="242" t="str">
        <f t="shared" ref="BA437:BA462" ca="1" si="84">IF(AU437=BA437,BA437,AU437)</f>
        <v>Laura Bautista Barroso</v>
      </c>
      <c r="BB437" s="245" t="str">
        <f ca="1">IF(AT437=BD437,BB437,BB437&amp;" → "&amp;TEXT(BC437,"dd/mm/aaaa")&amp;".- "&amp;AT437)</f>
        <v>0 → 20/02/2026.- Visitas patrulleros → 21/05/2026.- ver → 21/05/2026.- Visitas patrulleros → 21/05/2026.- Verificación</v>
      </c>
      <c r="BC437" s="247">
        <f t="shared" ref="BC437:BC462" ca="1" si="85">IF(AX437=BD437,BC437,NOW())</f>
        <v>46183.384917939817</v>
      </c>
      <c r="BD437" s="246" t="str">
        <f t="shared" ref="BD437:BD462" ca="1" si="86">IF(AT437=BD437,BD437,AT437)</f>
        <v>Verificación</v>
      </c>
    </row>
    <row r="438" spans="1:57">
      <c r="A438" s="82" t="s">
        <v>15705</v>
      </c>
      <c r="B438" s="99" t="s">
        <v>15706</v>
      </c>
      <c r="C438" s="124" t="s">
        <v>15707</v>
      </c>
      <c r="D438" s="82"/>
      <c r="E438" s="82"/>
      <c r="F438" s="82"/>
      <c r="G438" s="82"/>
      <c r="H438" s="82"/>
      <c r="I438" s="82"/>
      <c r="J438" s="82"/>
      <c r="K438" s="82"/>
      <c r="L438" s="82"/>
      <c r="M438" s="82"/>
      <c r="N438" s="76" t="str">
        <f t="shared" si="83"/>
        <v xml:space="preserve">         </v>
      </c>
      <c r="O438" s="82"/>
      <c r="P438" s="82"/>
      <c r="Q438" s="82"/>
      <c r="R438" s="82" t="s">
        <v>14659</v>
      </c>
      <c r="S438" s="82" t="s">
        <v>80</v>
      </c>
      <c r="T438" s="82">
        <v>40</v>
      </c>
      <c r="U438" s="82"/>
      <c r="V438" s="82" t="s">
        <v>66</v>
      </c>
      <c r="W438" s="82">
        <v>41</v>
      </c>
      <c r="X438" s="82"/>
      <c r="Y438" s="82"/>
      <c r="Z438" s="82">
        <v>6</v>
      </c>
      <c r="AA438" s="82"/>
      <c r="AB438" s="82"/>
      <c r="AC438" s="76" t="str">
        <f t="shared" si="76"/>
        <v xml:space="preserve">CL 40 SUR 41   6  </v>
      </c>
      <c r="AD438" s="82"/>
      <c r="AE438" s="82"/>
      <c r="AF438" s="82"/>
      <c r="AG438" s="82"/>
      <c r="AH438" s="82" t="s">
        <v>94</v>
      </c>
      <c r="AI438" s="82" t="s">
        <v>14444</v>
      </c>
      <c r="AJ438" s="96" t="s">
        <v>67</v>
      </c>
      <c r="AK438" s="201"/>
      <c r="AL438" s="92">
        <v>45986</v>
      </c>
      <c r="AM438" s="92"/>
      <c r="AN438" s="101">
        <f t="shared" si="81"/>
        <v>-45986</v>
      </c>
      <c r="AO438" s="92"/>
      <c r="AP438" s="82"/>
      <c r="AQ438" s="94"/>
      <c r="AR438" s="227"/>
      <c r="AS438" s="119"/>
      <c r="AT438" s="124" t="s">
        <v>202</v>
      </c>
      <c r="AU438" s="101"/>
      <c r="AV438" s="82"/>
      <c r="AW438" s="102" t="str">
        <f ca="1">IF(OR(AND(TODAY()-AL438&lt;10,AV438="PQRS"),AND(TODAY()-AO438&lt;90,AV438="Persuasivo")),1,IF(AND(10&lt;=TODAY()-AL438,TODAY()-AL438&lt;15,AV438="PQRS"),2,IF(OR(AND(15&lt;=TODAY()-AL438,AV438="PQRS"),AND(90&lt;=TODAY()-AO438,AV438="Persuasivo")),3,"")))</f>
        <v/>
      </c>
      <c r="AX438" s="96"/>
      <c r="AY438" s="239">
        <f ca="1">IF(AU438=BA438,AY438,AY438&amp;" → "&amp;TEXT(AZ438,"dd/mm/aaaa")&amp;".- "&amp;AU438)</f>
        <v>0</v>
      </c>
      <c r="AZ438" s="237">
        <f ca="1">IF(AU438=BA438,AZ438,NOW())</f>
        <v>0</v>
      </c>
      <c r="BA438" s="242">
        <f t="shared" ca="1" si="84"/>
        <v>0</v>
      </c>
      <c r="BB438" s="245" t="str">
        <f ca="1">IF(AT438=BD438,BB438,BB438&amp;" → "&amp;TEXT(BC438,"dd/mm/aaaa")&amp;".- "&amp;AT438)</f>
        <v>0 → 20/02/2026.- Visitas patrulleros</v>
      </c>
      <c r="BC438" s="247">
        <f t="shared" ca="1" si="85"/>
        <v>46183.384917939817</v>
      </c>
      <c r="BD438" s="246" t="str">
        <f t="shared" ca="1" si="86"/>
        <v>Visitas patrulleros</v>
      </c>
    </row>
    <row r="439" spans="1:57">
      <c r="A439" s="82" t="s">
        <v>15708</v>
      </c>
      <c r="B439" s="99">
        <v>30797</v>
      </c>
      <c r="C439" s="124" t="s">
        <v>15709</v>
      </c>
      <c r="D439" s="82"/>
      <c r="E439" s="82"/>
      <c r="F439" s="82"/>
      <c r="G439" s="82"/>
      <c r="H439" s="82"/>
      <c r="I439" s="82"/>
      <c r="J439" s="82"/>
      <c r="K439" s="82"/>
      <c r="L439" s="82"/>
      <c r="M439" s="82"/>
      <c r="N439" s="76" t="str">
        <f t="shared" si="83"/>
        <v xml:space="preserve">         </v>
      </c>
      <c r="O439" s="82">
        <v>19389198</v>
      </c>
      <c r="P439" s="82" t="s">
        <v>15710</v>
      </c>
      <c r="Q439" s="82"/>
      <c r="R439" s="82" t="s">
        <v>15711</v>
      </c>
      <c r="S439" s="126" t="s">
        <v>80</v>
      </c>
      <c r="T439" s="82">
        <v>37</v>
      </c>
      <c r="U439" s="82"/>
      <c r="V439" s="82" t="s">
        <v>66</v>
      </c>
      <c r="W439" s="82">
        <v>46</v>
      </c>
      <c r="X439" s="82"/>
      <c r="Y439" s="82"/>
      <c r="Z439" s="127">
        <v>31</v>
      </c>
      <c r="AA439" s="127"/>
      <c r="AB439" s="127" t="s">
        <v>15712</v>
      </c>
      <c r="AC439" s="76" t="str">
        <f t="shared" si="76"/>
        <v xml:space="preserve">CL 37 SUR 46   31  local </v>
      </c>
      <c r="AD439" s="82"/>
      <c r="AE439" s="82"/>
      <c r="AF439" s="82"/>
      <c r="AG439" s="82"/>
      <c r="AH439" s="82" t="s">
        <v>3591</v>
      </c>
      <c r="AI439" s="82" t="s">
        <v>14438</v>
      </c>
      <c r="AJ439" s="96" t="s">
        <v>3530</v>
      </c>
      <c r="AK439" s="201"/>
      <c r="AL439" s="92">
        <v>46150</v>
      </c>
      <c r="AM439" s="92">
        <v>46150</v>
      </c>
      <c r="AN439" s="101">
        <f t="shared" si="81"/>
        <v>0</v>
      </c>
      <c r="AO439" s="92">
        <v>46162</v>
      </c>
      <c r="AP439" s="82" t="s">
        <v>195</v>
      </c>
      <c r="AQ439" s="94" t="s">
        <v>14456</v>
      </c>
      <c r="AR439" s="227"/>
      <c r="AS439" s="119"/>
      <c r="AT439" s="124" t="s">
        <v>15</v>
      </c>
      <c r="AU439" s="101" t="s">
        <v>14463</v>
      </c>
      <c r="AV439" s="82"/>
      <c r="AW439" s="102" t="str">
        <f ca="1">IF(OR(AND(TODAY()-AL439&lt;10,AV439="PQRS"),AND(TODAY()-AO439&lt;90,AV439="Persuasivo")),1,IF(AND(10&lt;=TODAY()-AL439,TODAY()-AL439&lt;15,AV439="PQRS"),2,IF(OR(AND(15&lt;=TODAY()-AL439,AV439="PQRS"),AND(90&lt;=TODAY()-AO439,AV439="Persuasivo")),3,"")))</f>
        <v/>
      </c>
      <c r="AX439" s="96"/>
      <c r="AY439" s="239" t="str">
        <f ca="1">IF(AU439=BA439,AY439,AY439&amp;" → "&amp;TEXT(AZ439,"dd/mm/aaaa")&amp;".- "&amp;AU439)</f>
        <v>0 → 00/01/1900.- Carlos Mario Gonzalez → 11/05/2026.- Juan Carlos Sánchez Vargas</v>
      </c>
      <c r="AZ439" s="237">
        <f ca="1">IF(AU439=BA439,AZ439,NOW())</f>
        <v>46163.387164120373</v>
      </c>
      <c r="BA439" s="242" t="str">
        <f t="shared" ca="1" si="84"/>
        <v>Juan Carlos Sánchez Vargas</v>
      </c>
      <c r="BB439" s="245" t="str">
        <f ca="1">IF(AT439=BD439,BB439,BB439&amp;" → "&amp;TEXT(BC439,"dd/mm/aaaa")&amp;".- "&amp;AT439)</f>
        <v>0 → 20/02/2026.- Visitas patrulleros → 21/05/2026.- Auto de archivo</v>
      </c>
      <c r="BC439" s="247">
        <f t="shared" ca="1" si="85"/>
        <v>46183.384917939817</v>
      </c>
      <c r="BD439" s="246" t="str">
        <f t="shared" ca="1" si="86"/>
        <v>Auto de archivo</v>
      </c>
    </row>
    <row r="440" spans="1:57">
      <c r="A440" s="82" t="s">
        <v>15713</v>
      </c>
      <c r="B440" s="99" t="s">
        <v>15714</v>
      </c>
      <c r="C440" s="105" t="s">
        <v>15715</v>
      </c>
      <c r="D440" s="82" t="s">
        <v>80</v>
      </c>
      <c r="E440" s="82">
        <v>39</v>
      </c>
      <c r="F440" s="82" t="s">
        <v>170</v>
      </c>
      <c r="G440" s="82" t="s">
        <v>66</v>
      </c>
      <c r="H440" s="82">
        <v>25</v>
      </c>
      <c r="I440" s="82"/>
      <c r="J440" s="82"/>
      <c r="K440" s="82">
        <v>15</v>
      </c>
      <c r="L440" s="82"/>
      <c r="M440" s="82"/>
      <c r="N440" s="76" t="str">
        <f t="shared" si="83"/>
        <v xml:space="preserve">CL 39 D SUR 25   15  </v>
      </c>
      <c r="O440" s="82"/>
      <c r="P440" s="82">
        <v>3195705903</v>
      </c>
      <c r="Q440" s="82"/>
      <c r="R440" s="82" t="s">
        <v>14659</v>
      </c>
      <c r="S440" s="82"/>
      <c r="T440" s="82"/>
      <c r="U440" s="82"/>
      <c r="V440" s="82"/>
      <c r="W440" s="82"/>
      <c r="X440" s="82"/>
      <c r="Y440" s="82"/>
      <c r="Z440" s="82"/>
      <c r="AA440" s="82"/>
      <c r="AB440" s="82"/>
      <c r="AC440" s="76" t="str">
        <f t="shared" si="76"/>
        <v xml:space="preserve">        </v>
      </c>
      <c r="AD440" s="82"/>
      <c r="AE440" s="82"/>
      <c r="AF440" s="82"/>
      <c r="AG440" s="82"/>
      <c r="AH440" s="82" t="s">
        <v>3686</v>
      </c>
      <c r="AI440" s="82" t="s">
        <v>14451</v>
      </c>
      <c r="AJ440" s="96" t="s">
        <v>454</v>
      </c>
      <c r="AK440" s="201"/>
      <c r="AL440" s="92">
        <v>46150</v>
      </c>
      <c r="AM440" s="92">
        <v>46155</v>
      </c>
      <c r="AN440" s="101">
        <f t="shared" si="81"/>
        <v>5</v>
      </c>
      <c r="AO440" s="92">
        <v>46171</v>
      </c>
      <c r="AP440" s="82" t="s">
        <v>6014</v>
      </c>
      <c r="AQ440" s="94" t="s">
        <v>14440</v>
      </c>
      <c r="AR440" s="227"/>
      <c r="AS440" s="119"/>
      <c r="AT440" s="124" t="s">
        <v>195</v>
      </c>
      <c r="AU440" s="94" t="s">
        <v>14450</v>
      </c>
      <c r="AV440" s="82" t="s">
        <v>14433</v>
      </c>
      <c r="AW440" s="102">
        <f ca="1">IF(OR(AND(TODAY()-AL440&lt;10,AV440="PQRS"),AND(TODAY()-AO440&lt;90,AV440="Persuasivo")),1,IF(AND(10&lt;=TODAY()-AL440,TODAY()-AL440&lt;15,AV440="PQRS"),2,IF(OR(AND(15&lt;=TODAY()-AL440,AV440="PQRS"),AND(90&lt;=TODAY()-AO440,AV440="Persuasivo")),3,"")))</f>
        <v>3</v>
      </c>
      <c r="AX440" s="96"/>
      <c r="AY440" s="239" t="str">
        <f ca="1">IF(AU440=BA440,AY440,AY440&amp;" → "&amp;TEXT(AZ440,"dd/mm/aaaa")&amp;".- "&amp;AU440)</f>
        <v>0 → 00/01/1900.- Olver Puerta Garcia</v>
      </c>
      <c r="AZ440" s="237">
        <f ca="1">IF(AU440=BA440,AZ440,NOW())</f>
        <v>46150.696002777775</v>
      </c>
      <c r="BA440" s="242" t="str">
        <f t="shared" ca="1" si="84"/>
        <v>Olver Puerta Garcia</v>
      </c>
      <c r="BB440" s="245" t="str">
        <f ca="1">IF(AT440=BD440,BB440,BB440&amp;" → "&amp;TEXT(BC440,"dd/mm/aaaa")&amp;".- "&amp;AT440)</f>
        <v>0 → 20/02/2026.- Visitas patrulleros → 19/05/2026.- ver → 19/05/2026.- Visitas patrulleros → 19/05/2026.- Verificación</v>
      </c>
      <c r="BC440" s="247">
        <f t="shared" ca="1" si="85"/>
        <v>46183.384917939817</v>
      </c>
      <c r="BD440" s="246" t="str">
        <f t="shared" ca="1" si="86"/>
        <v>Verificación</v>
      </c>
    </row>
    <row r="441" spans="1:57">
      <c r="A441" s="82" t="s">
        <v>15716</v>
      </c>
      <c r="B441" s="99">
        <v>30799</v>
      </c>
      <c r="C441" s="124" t="s">
        <v>15717</v>
      </c>
      <c r="D441" s="82" t="s">
        <v>80</v>
      </c>
      <c r="E441" s="82">
        <v>36</v>
      </c>
      <c r="F441" s="82"/>
      <c r="G441" s="82" t="s">
        <v>66</v>
      </c>
      <c r="H441" s="82">
        <v>27</v>
      </c>
      <c r="I441" s="82" t="s">
        <v>170</v>
      </c>
      <c r="J441" s="82"/>
      <c r="K441" s="82">
        <v>18</v>
      </c>
      <c r="L441" s="82" t="s">
        <v>14729</v>
      </c>
      <c r="M441" s="82"/>
      <c r="N441" s="76" t="str">
        <f t="shared" si="83"/>
        <v xml:space="preserve">CL 36  SUR 27 D  18 casa 102 </v>
      </c>
      <c r="O441" s="82">
        <v>1037637483</v>
      </c>
      <c r="P441" s="82">
        <v>6043361324</v>
      </c>
      <c r="Q441" s="82"/>
      <c r="R441" s="82" t="s">
        <v>14659</v>
      </c>
      <c r="S441" s="126"/>
      <c r="T441" s="127"/>
      <c r="U441" s="127"/>
      <c r="V441" s="127"/>
      <c r="W441" s="127"/>
      <c r="X441" s="127"/>
      <c r="Y441" s="127"/>
      <c r="Z441" s="127"/>
      <c r="AA441" s="127"/>
      <c r="AB441" s="127"/>
      <c r="AC441" s="76" t="str">
        <f t="shared" si="76"/>
        <v xml:space="preserve">        </v>
      </c>
      <c r="AD441" s="82"/>
      <c r="AE441" s="82"/>
      <c r="AF441" s="82"/>
      <c r="AG441" s="82"/>
      <c r="AH441" s="82" t="s">
        <v>125</v>
      </c>
      <c r="AI441" s="82" t="s">
        <v>14457</v>
      </c>
      <c r="AJ441" s="96" t="s">
        <v>311</v>
      </c>
      <c r="AK441" s="201"/>
      <c r="AL441" s="92">
        <v>46150</v>
      </c>
      <c r="AM441" s="92"/>
      <c r="AN441" s="101">
        <f t="shared" si="81"/>
        <v>-46150</v>
      </c>
      <c r="AO441" s="92"/>
      <c r="AP441" s="101"/>
      <c r="AQ441" s="101"/>
      <c r="AR441" s="227"/>
      <c r="AS441" s="119"/>
      <c r="AT441" s="124" t="s">
        <v>105</v>
      </c>
      <c r="AU441" s="94" t="s">
        <v>14471</v>
      </c>
      <c r="AV441" s="82"/>
      <c r="AW441" s="102" t="str">
        <f ca="1">IF(OR(AND(TODAY()-AL441&lt;10,AV441="PQRS"),AND(TODAY()-AO441&lt;90,AV441="Persuasivo")),1,IF(AND(10&lt;=TODAY()-AL441,TODAY()-AL441&lt;15,AV441="PQRS"),2,IF(OR(AND(15&lt;=TODAY()-AL441,AV441="PQRS"),AND(90&lt;=TODAY()-AO441,AV441="Persuasivo")),3,"")))</f>
        <v/>
      </c>
      <c r="AX441" s="96"/>
      <c r="AY441" s="239" t="str">
        <f ca="1">IF(AU441=BA441,AY441,AY441&amp;" → "&amp;TEXT(AZ441,"dd/mm/aaaa")&amp;".- "&amp;AU441)</f>
        <v>0 → 00/01/1900.- Laura Bautista Barroso → 08/05/2026.- Laura Gallo Carvajal</v>
      </c>
      <c r="AZ441" s="237">
        <f ca="1">IF(AU441=BA441,AZ441,NOW())</f>
        <v>46150.575774421297</v>
      </c>
      <c r="BA441" s="242" t="str">
        <f t="shared" ca="1" si="84"/>
        <v>Laura Gallo Carvajal</v>
      </c>
      <c r="BB441" s="245" t="str">
        <f ca="1">IF(AT441=BD441,BB441,BB441&amp;" → "&amp;TEXT(BC441,"dd/mm/aaaa")&amp;".- "&amp;AT441)</f>
        <v>0 → 20/02/2026.- Visitas patrulleros → 08/05/2026.- Visitas técnicos</v>
      </c>
      <c r="BC441" s="247">
        <f t="shared" ca="1" si="85"/>
        <v>46183.384917939817</v>
      </c>
      <c r="BD441" s="246" t="str">
        <f t="shared" ca="1" si="86"/>
        <v>Visitas técnicos</v>
      </c>
    </row>
    <row r="442" spans="1:57">
      <c r="A442" s="82" t="s">
        <v>15718</v>
      </c>
      <c r="B442" s="99" t="s">
        <v>15719</v>
      </c>
      <c r="C442" s="124" t="s">
        <v>15720</v>
      </c>
      <c r="D442" s="82" t="s">
        <v>80</v>
      </c>
      <c r="E442" s="82">
        <v>36</v>
      </c>
      <c r="F442" s="82" t="s">
        <v>170</v>
      </c>
      <c r="G442" s="82" t="s">
        <v>66</v>
      </c>
      <c r="H442" s="82">
        <v>10</v>
      </c>
      <c r="I442" s="82"/>
      <c r="J442" s="82"/>
      <c r="K442" s="82">
        <v>156</v>
      </c>
      <c r="L442" s="82"/>
      <c r="M442" s="82"/>
      <c r="N442" s="76" t="str">
        <f t="shared" si="83"/>
        <v xml:space="preserve">CL 36 D SUR 10   156  </v>
      </c>
      <c r="O442" s="82"/>
      <c r="P442" s="82"/>
      <c r="Q442" s="174" t="s">
        <v>15721</v>
      </c>
      <c r="R442" s="124" t="s">
        <v>15722</v>
      </c>
      <c r="S442" s="82" t="s">
        <v>80</v>
      </c>
      <c r="T442" s="82">
        <v>36</v>
      </c>
      <c r="U442" s="82" t="s">
        <v>170</v>
      </c>
      <c r="V442" s="82" t="s">
        <v>66</v>
      </c>
      <c r="W442" s="82">
        <v>10</v>
      </c>
      <c r="X442" s="82"/>
      <c r="Y442" s="82"/>
      <c r="Z442" s="82">
        <v>118</v>
      </c>
      <c r="AA442" s="127"/>
      <c r="AB442" s="127"/>
      <c r="AC442" s="76" t="str">
        <f t="shared" si="76"/>
        <v xml:space="preserve">CL 36D SUR 10   118  </v>
      </c>
      <c r="AD442" s="82"/>
      <c r="AE442" s="76"/>
      <c r="AF442" s="76"/>
      <c r="AG442" s="82"/>
      <c r="AH442" s="82" t="s">
        <v>3591</v>
      </c>
      <c r="AI442" s="82" t="s">
        <v>14438</v>
      </c>
      <c r="AJ442" s="96" t="s">
        <v>347</v>
      </c>
      <c r="AK442" s="201"/>
      <c r="AL442" s="92">
        <v>46133</v>
      </c>
      <c r="AM442" s="92">
        <v>46148</v>
      </c>
      <c r="AN442" s="101">
        <f t="shared" si="81"/>
        <v>15</v>
      </c>
      <c r="AO442" s="92">
        <v>46148</v>
      </c>
      <c r="AP442" s="82" t="s">
        <v>6014</v>
      </c>
      <c r="AQ442" s="94" t="s">
        <v>14437</v>
      </c>
      <c r="AR442" s="227"/>
      <c r="AS442" s="119"/>
      <c r="AT442" s="124" t="s">
        <v>6014</v>
      </c>
      <c r="AU442" s="94" t="s">
        <v>14437</v>
      </c>
      <c r="AV442" s="82" t="s">
        <v>14433</v>
      </c>
      <c r="AW442" s="102">
        <f ca="1">IF(OR(AND(TODAY()-AL442&lt;10,AV442="PQRS"),AND(TODAY()-AO442&lt;90,AV442="Persuasivo")),1,IF(AND(10&lt;=TODAY()-AL442,TODAY()-AL442&lt;15,AV442="PQRS"),2,IF(OR(AND(15&lt;=TODAY()-AL442,AV442="PQRS"),AND(90&lt;=TODAY()-AO442,AV442="Persuasivo")),3,"")))</f>
        <v>3</v>
      </c>
      <c r="AX442" s="96"/>
      <c r="AY442" s="239" t="str">
        <f ca="1">IF(AU442=BA442,AY442,AY442&amp;" → "&amp;TEXT(AZ442,"dd/mm/aaaa")&amp;".- "&amp;AU442)</f>
        <v>0 → 00/01/1900.- Juan Carlos Sánchez Vargas → 08/05/2026.- juan lui → 13/05/2026.- Juan Carlos Sánchez Vargas → 13/05/2026.- Juan  Muñoz Guerra</v>
      </c>
      <c r="AZ442" s="237">
        <f ca="1">IF(AU442=BA442,AZ442,NOW())</f>
        <v>46155.648433912036</v>
      </c>
      <c r="BA442" s="242" t="str">
        <f t="shared" ca="1" si="84"/>
        <v>Juan  Muñoz Guerra</v>
      </c>
      <c r="BB442" s="245" t="str">
        <f ca="1">IF(AT442=BD442,BB442,BB442&amp;" → "&amp;TEXT(BC442,"dd/mm/aaaa")&amp;".- "&amp;AT442)</f>
        <v>0 → 20/02/2026.- Auto de archivo → 13/05/2026.- Respuesta DP u Oficio</v>
      </c>
      <c r="BC442" s="247">
        <f t="shared" ca="1" si="85"/>
        <v>46183.384917939817</v>
      </c>
      <c r="BD442" s="246" t="str">
        <f t="shared" ca="1" si="86"/>
        <v>Respuesta DP u Oficio</v>
      </c>
    </row>
    <row r="443" spans="1:57">
      <c r="A443" s="82" t="s">
        <v>15723</v>
      </c>
      <c r="B443" s="153">
        <v>5584</v>
      </c>
      <c r="C443" s="124" t="s">
        <v>15684</v>
      </c>
      <c r="D443" s="82"/>
      <c r="E443" s="82"/>
      <c r="F443" s="82"/>
      <c r="G443" s="82"/>
      <c r="H443" s="82"/>
      <c r="I443" s="82"/>
      <c r="J443" s="82"/>
      <c r="K443" s="82"/>
      <c r="L443" s="82"/>
      <c r="M443" s="82"/>
      <c r="N443" s="76" t="str">
        <f t="shared" si="83"/>
        <v xml:space="preserve">         </v>
      </c>
      <c r="O443" s="82"/>
      <c r="P443" s="82"/>
      <c r="Q443" s="82"/>
      <c r="R443" s="94" t="s">
        <v>15724</v>
      </c>
      <c r="S443" s="126" t="s">
        <v>63</v>
      </c>
      <c r="T443" s="127">
        <v>43</v>
      </c>
      <c r="U443" s="127" t="s">
        <v>83</v>
      </c>
      <c r="V443" s="127"/>
      <c r="W443" s="127">
        <v>39</v>
      </c>
      <c r="X443" s="127" t="s">
        <v>83</v>
      </c>
      <c r="Y443" s="127" t="s">
        <v>66</v>
      </c>
      <c r="Z443" s="127">
        <v>10</v>
      </c>
      <c r="AA443" s="127"/>
      <c r="AB443" s="127"/>
      <c r="AC443" s="76" t="str">
        <f t="shared" si="76"/>
        <v xml:space="preserve">KR 43A  39 A SUR 10  </v>
      </c>
      <c r="AD443" s="82"/>
      <c r="AE443" s="76"/>
      <c r="AF443" s="76"/>
      <c r="AG443" s="82"/>
      <c r="AH443" s="82" t="s">
        <v>125</v>
      </c>
      <c r="AI443" s="82" t="s">
        <v>14468</v>
      </c>
      <c r="AJ443" s="96" t="s">
        <v>67</v>
      </c>
      <c r="AK443" s="201"/>
      <c r="AL443" s="92">
        <v>46148</v>
      </c>
      <c r="AM443" s="92"/>
      <c r="AN443" s="101">
        <f t="shared" si="81"/>
        <v>-46148</v>
      </c>
      <c r="AO443" s="92"/>
      <c r="AP443" s="101"/>
      <c r="AQ443" s="101"/>
      <c r="AR443" s="227"/>
      <c r="AS443" s="119" t="s">
        <v>14432</v>
      </c>
      <c r="AT443" s="124" t="s">
        <v>1735</v>
      </c>
      <c r="AU443" s="94" t="s">
        <v>14432</v>
      </c>
      <c r="AV443" s="82"/>
      <c r="AW443" s="102" t="str">
        <f ca="1">IF(OR(AND(TODAY()-AL443&lt;10,AV443="PQRS"),AND(TODAY()-AO443&lt;90,AV443="Persuasivo")),1,IF(AND(10&lt;=TODAY()-AL443,TODAY()-AL443&lt;15,AV443="PQRS"),2,IF(OR(AND(15&lt;=TODAY()-AL443,AV443="PQRS"),AND(90&lt;=TODAY()-AO443,AV443="Persuasivo")),3,"")))</f>
        <v/>
      </c>
      <c r="AX443" s="96"/>
      <c r="AY443" s="239" t="str">
        <f ca="1">IF(AU443=BA443,AY443,AY443&amp;" → "&amp;TEXT(AZ443,"dd/mm/aaaa")&amp;".- "&amp;AU443)</f>
        <v>0 → 00/01/1900.- Alexandra Uribe Alzate</v>
      </c>
      <c r="AZ443" s="237">
        <f ca="1">IF(AU443=BA443,AZ443,NOW())</f>
        <v>46150.707156597222</v>
      </c>
      <c r="BA443" s="242" t="str">
        <f t="shared" ca="1" si="84"/>
        <v>Alexandra Uribe Alzate</v>
      </c>
      <c r="BB443" s="245" t="str">
        <f ca="1">IF(AT443=BD443,BB443,BB443&amp;" → "&amp;TEXT(BC443,"dd/mm/aaaa")&amp;".- "&amp;AT443)</f>
        <v xml:space="preserve">0 → 20/02/2026.- Auto de inicio </v>
      </c>
      <c r="BC443" s="247">
        <f t="shared" ca="1" si="85"/>
        <v>46183.384917939817</v>
      </c>
      <c r="BD443" s="246" t="str">
        <f t="shared" ca="1" si="86"/>
        <v xml:space="preserve">Auto de inicio </v>
      </c>
    </row>
    <row r="444" spans="1:57">
      <c r="A444" s="82" t="s">
        <v>15725</v>
      </c>
      <c r="B444" s="99">
        <v>5800</v>
      </c>
      <c r="C444" s="124" t="s">
        <v>231</v>
      </c>
      <c r="D444" s="82"/>
      <c r="E444" s="82"/>
      <c r="F444" s="82"/>
      <c r="G444" s="82"/>
      <c r="H444" s="82"/>
      <c r="I444" s="82"/>
      <c r="J444" s="82"/>
      <c r="K444" s="82"/>
      <c r="L444" s="82"/>
      <c r="M444" s="82"/>
      <c r="N444" s="76" t="str">
        <f t="shared" si="83"/>
        <v xml:space="preserve">         </v>
      </c>
      <c r="O444" s="82"/>
      <c r="P444" s="82"/>
      <c r="Q444" s="82"/>
      <c r="R444" s="82" t="s">
        <v>14659</v>
      </c>
      <c r="S444" s="126" t="s">
        <v>80</v>
      </c>
      <c r="T444" s="127">
        <v>36</v>
      </c>
      <c r="U444" s="127"/>
      <c r="V444" s="127" t="s">
        <v>66</v>
      </c>
      <c r="W444" s="127">
        <v>22</v>
      </c>
      <c r="X444" s="127"/>
      <c r="Y444" s="127"/>
      <c r="Z444" s="127">
        <v>5</v>
      </c>
      <c r="AA444" s="127" t="s">
        <v>15726</v>
      </c>
      <c r="AB444" s="127"/>
      <c r="AC444" s="76" t="str">
        <f t="shared" si="76"/>
        <v xml:space="preserve">CL 36 SUR 22   5 casa 204  </v>
      </c>
      <c r="AD444" s="82"/>
      <c r="AE444" s="76"/>
      <c r="AF444" s="76"/>
      <c r="AG444" s="82"/>
      <c r="AH444" s="82" t="s">
        <v>3591</v>
      </c>
      <c r="AI444" s="82" t="s">
        <v>14429</v>
      </c>
      <c r="AJ444" s="96" t="s">
        <v>397</v>
      </c>
      <c r="AK444" s="201"/>
      <c r="AL444" s="92">
        <v>46153</v>
      </c>
      <c r="AM444" s="92"/>
      <c r="AN444" s="101">
        <f t="shared" si="81"/>
        <v>-46153</v>
      </c>
      <c r="AO444" s="92"/>
      <c r="AP444" s="101"/>
      <c r="AQ444" s="101"/>
      <c r="AR444" s="227"/>
      <c r="AS444" s="119"/>
      <c r="AT444" s="124" t="s">
        <v>14496</v>
      </c>
      <c r="AU444" s="94" t="s">
        <v>14482</v>
      </c>
      <c r="AV444" s="82"/>
      <c r="AW444" s="102" t="str">
        <f ca="1">IF(OR(AND(TODAY()-AL444&lt;10,AV444="PQRS"),AND(TODAY()-AO444&lt;90,AV444="Persuasivo")),1,IF(AND(10&lt;=TODAY()-AL444,TODAY()-AL444&lt;15,AV444="PQRS"),2,IF(OR(AND(15&lt;=TODAY()-AL444,AV444="PQRS"),AND(90&lt;=TODAY()-AO444,AV444="Persuasivo")),3,"")))</f>
        <v/>
      </c>
      <c r="AX444" s="96"/>
      <c r="AY444" s="239" t="str">
        <f ca="1">IF(AU444=BA444,AY444,AY444&amp;" → "&amp;TEXT(AZ444,"dd/mm/aaaa")&amp;".- "&amp;AU444)</f>
        <v>0 → 00/01/1900.- Juan  Muñoz Guerra → 11/05/2026.-  → 12/05/2026.- Jenifer Zapata Castro</v>
      </c>
      <c r="AZ444" s="237">
        <f ca="1">IF(AU444=BA444,AZ444,NOW())</f>
        <v>46154.685322453704</v>
      </c>
      <c r="BA444" s="242" t="str">
        <f t="shared" ca="1" si="84"/>
        <v>Jenifer Zapata Castro</v>
      </c>
      <c r="BB444" s="245" t="str">
        <f ca="1">IF(AT444=BD444,BB444,BB444&amp;" → "&amp;TEXT(BC444,"dd/mm/aaaa")&amp;".- "&amp;AT444)</f>
        <v>0 → 20/02/2026.- Remisión → 12/05/2026.-  → 12/05/2026.- Archivado</v>
      </c>
      <c r="BC444" s="247">
        <f t="shared" ca="1" si="85"/>
        <v>46183.384917939817</v>
      </c>
      <c r="BD444" s="246" t="str">
        <f t="shared" ca="1" si="86"/>
        <v>Archivado</v>
      </c>
    </row>
    <row r="445" spans="1:57">
      <c r="A445" s="82" t="s">
        <v>15727</v>
      </c>
      <c r="B445" s="99">
        <v>31664</v>
      </c>
      <c r="C445" s="124" t="s">
        <v>15728</v>
      </c>
      <c r="D445" s="82"/>
      <c r="E445" s="82"/>
      <c r="F445" s="82"/>
      <c r="G445" s="82"/>
      <c r="H445" s="82"/>
      <c r="I445" s="82"/>
      <c r="J445" s="82"/>
      <c r="K445" s="82"/>
      <c r="L445" s="82"/>
      <c r="M445" s="82"/>
      <c r="N445" s="76" t="str">
        <f t="shared" si="83"/>
        <v xml:space="preserve">         </v>
      </c>
      <c r="O445" s="82"/>
      <c r="P445" s="82"/>
      <c r="Q445" s="82"/>
      <c r="R445" s="82" t="s">
        <v>14659</v>
      </c>
      <c r="S445" s="82"/>
      <c r="T445" s="82" t="s">
        <v>9517</v>
      </c>
      <c r="U445" s="82"/>
      <c r="V445" s="82"/>
      <c r="W445" s="82" t="s">
        <v>15729</v>
      </c>
      <c r="X445" s="82"/>
      <c r="Y445" s="82"/>
      <c r="Z445" s="82"/>
      <c r="AA445" s="82" t="s">
        <v>15730</v>
      </c>
      <c r="AB445" s="82" t="s">
        <v>15731</v>
      </c>
      <c r="AC445" s="76" t="str">
        <f t="shared" si="76"/>
        <v xml:space="preserve"> parqueadero  super mu    antiguo  consumo </v>
      </c>
      <c r="AD445" s="82"/>
      <c r="AE445" s="76"/>
      <c r="AF445" s="76"/>
      <c r="AG445" s="82"/>
      <c r="AH445" s="82" t="s">
        <v>172</v>
      </c>
      <c r="AI445" s="82" t="s">
        <v>14429</v>
      </c>
      <c r="AJ445" s="96" t="s">
        <v>147</v>
      </c>
      <c r="AK445" s="201"/>
      <c r="AL445" s="92">
        <v>46154</v>
      </c>
      <c r="AM445" s="92"/>
      <c r="AN445" s="101">
        <f t="shared" si="81"/>
        <v>-46154</v>
      </c>
      <c r="AO445" s="92"/>
      <c r="AP445" s="101"/>
      <c r="AQ445" s="101"/>
      <c r="AR445" s="227"/>
      <c r="AS445" s="119"/>
      <c r="AT445" s="124" t="s">
        <v>15</v>
      </c>
      <c r="AU445" s="94" t="s">
        <v>14463</v>
      </c>
      <c r="AV445" s="82"/>
      <c r="AW445" s="102" t="str">
        <f ca="1">IF(OR(AND(TODAY()-AL445&lt;10,AV445="PQRS"),AND(TODAY()-AO445&lt;90,AV445="Persuasivo")),1,IF(AND(10&lt;=TODAY()-AL445,TODAY()-AL445&lt;15,AV445="PQRS"),2,IF(OR(AND(15&lt;=TODAY()-AL445,AV445="PQRS"),AND(90&lt;=TODAY()-AO445,AV445="Persuasivo")),3,"")))</f>
        <v/>
      </c>
      <c r="AX445" s="96" t="s">
        <v>15732</v>
      </c>
      <c r="AY445" s="239" t="str">
        <f ca="1">IF(AU445=BA445,AY445,AY445&amp;" → "&amp;TEXT(AZ445,"dd/mm/aaaa")&amp;".- "&amp;AU445)</f>
        <v>0 → 00/01/1900.- Sebastian Rodas Lopez → 13/05/2026.- Juan Carlos Sánchez Vargas</v>
      </c>
      <c r="AZ445" s="237">
        <f ca="1">IF(AU445=BA445,AZ445,NOW())</f>
        <v>46171.58057071759</v>
      </c>
      <c r="BA445" s="242" t="str">
        <f t="shared" ca="1" si="84"/>
        <v>Juan Carlos Sánchez Vargas</v>
      </c>
      <c r="BB445" s="245" t="str">
        <f ca="1">IF(AT445=BD445,BB445,BB445&amp;" → "&amp;TEXT(BC445,"dd/mm/aaaa")&amp;".- "&amp;AT445)</f>
        <v>0 → 20/02/2026.- Visitas patrulleros → 29/05/2026.- Auto de archivo</v>
      </c>
      <c r="BC445" s="247">
        <f t="shared" ca="1" si="85"/>
        <v>46183.384917939817</v>
      </c>
      <c r="BD445" s="246" t="str">
        <f t="shared" ca="1" si="86"/>
        <v>Auto de archivo</v>
      </c>
    </row>
    <row r="446" spans="1:57">
      <c r="A446" s="82" t="s">
        <v>15733</v>
      </c>
      <c r="B446" s="99">
        <v>31665</v>
      </c>
      <c r="C446" s="105" t="s">
        <v>231</v>
      </c>
      <c r="D446" s="82"/>
      <c r="E446" s="82"/>
      <c r="F446" s="82"/>
      <c r="G446" s="82"/>
      <c r="H446" s="82"/>
      <c r="I446" s="82"/>
      <c r="J446" s="82"/>
      <c r="K446" s="82"/>
      <c r="L446" s="82"/>
      <c r="M446" s="82"/>
      <c r="N446" s="76" t="str">
        <f t="shared" si="83"/>
        <v xml:space="preserve">         </v>
      </c>
      <c r="O446" s="82"/>
      <c r="P446" s="82"/>
      <c r="Q446" s="82"/>
      <c r="R446" s="82" t="s">
        <v>14659</v>
      </c>
      <c r="S446" s="126"/>
      <c r="T446" s="127"/>
      <c r="U446" s="127"/>
      <c r="V446" s="127"/>
      <c r="W446" s="127"/>
      <c r="X446" s="127"/>
      <c r="Y446" s="127"/>
      <c r="Z446" s="127"/>
      <c r="AA446" s="127" t="s">
        <v>15734</v>
      </c>
      <c r="AB446" s="127" t="s">
        <v>15735</v>
      </c>
      <c r="AC446" s="76" t="str">
        <f t="shared" si="76"/>
        <v xml:space="preserve">       Parque  el Vergel</v>
      </c>
      <c r="AD446" s="82"/>
      <c r="AE446" s="76"/>
      <c r="AF446" s="76"/>
      <c r="AG446" s="82"/>
      <c r="AH446" s="82" t="s">
        <v>94</v>
      </c>
      <c r="AI446" s="82" t="s">
        <v>14483</v>
      </c>
      <c r="AJ446" s="96" t="s">
        <v>211</v>
      </c>
      <c r="AK446" s="201"/>
      <c r="AL446" s="92">
        <v>46154</v>
      </c>
      <c r="AM446" s="92">
        <v>46156</v>
      </c>
      <c r="AN446" s="101">
        <f t="shared" si="81"/>
        <v>2</v>
      </c>
      <c r="AO446" s="92">
        <v>46156</v>
      </c>
      <c r="AP446" s="101" t="s">
        <v>202</v>
      </c>
      <c r="AQ446" s="101" t="s">
        <v>14453</v>
      </c>
      <c r="AR446" s="227"/>
      <c r="AS446" s="119"/>
      <c r="AT446" s="124" t="s">
        <v>15</v>
      </c>
      <c r="AU446" s="94" t="s">
        <v>14463</v>
      </c>
      <c r="AV446" s="82"/>
      <c r="AW446" s="102" t="str">
        <f ca="1">IF(OR(AND(TODAY()-AL446&lt;10,AV446="PQRS"),AND(TODAY()-AO446&lt;90,AV446="Persuasivo")),1,IF(AND(10&lt;=TODAY()-AL446,TODAY()-AL446&lt;15,AV446="PQRS"),2,IF(OR(AND(15&lt;=TODAY()-AL446,AV446="PQRS"),AND(90&lt;=TODAY()-AO446,AV446="Persuasivo")),3,"")))</f>
        <v/>
      </c>
      <c r="AX446" s="96"/>
      <c r="AY446" s="239" t="str">
        <f ca="1">IF(AU446=BA446,AY446,AY446&amp;" → "&amp;TEXT(AZ446,"dd/mm/aaaa")&amp;".- "&amp;AU446)</f>
        <v>0 → 00/01/1900.- Yudi Betancur Rios → 13/05/2026.- Juan Carlos Sánchez Vargas</v>
      </c>
      <c r="AZ446" s="237">
        <f ca="1">IF(AU446=BA446,AZ446,NOW())</f>
        <v>46161.585397569441</v>
      </c>
      <c r="BA446" s="242" t="str">
        <f t="shared" ca="1" si="84"/>
        <v>Juan Carlos Sánchez Vargas</v>
      </c>
      <c r="BB446" s="245" t="str">
        <f ca="1">IF(AT446=BD446,BB446,BB446&amp;" → "&amp;TEXT(BC446,"dd/mm/aaaa")&amp;".- "&amp;AT446)</f>
        <v>0 → 20/02/2026.- Visitas patrulleros → 19/05/2026.- Auto de archivo</v>
      </c>
      <c r="BC446" s="247">
        <f t="shared" ca="1" si="85"/>
        <v>46183.384917939817</v>
      </c>
      <c r="BD446" s="246" t="str">
        <f t="shared" ca="1" si="86"/>
        <v>Auto de archivo</v>
      </c>
    </row>
    <row r="447" spans="1:57">
      <c r="A447" s="82" t="s">
        <v>15736</v>
      </c>
      <c r="B447" s="99">
        <v>31730</v>
      </c>
      <c r="C447" s="124" t="s">
        <v>231</v>
      </c>
      <c r="D447" s="82"/>
      <c r="E447" s="82"/>
      <c r="F447" s="82"/>
      <c r="G447" s="82"/>
      <c r="H447" s="82"/>
      <c r="I447" s="82"/>
      <c r="J447" s="82"/>
      <c r="K447" s="82"/>
      <c r="L447" s="82"/>
      <c r="M447" s="82"/>
      <c r="N447" s="76" t="str">
        <f t="shared" si="83"/>
        <v xml:space="preserve">         </v>
      </c>
      <c r="O447" s="82"/>
      <c r="P447" s="82"/>
      <c r="Q447" s="82"/>
      <c r="R447" s="82" t="s">
        <v>14659</v>
      </c>
      <c r="S447" s="126" t="s">
        <v>63</v>
      </c>
      <c r="T447" s="127">
        <v>27</v>
      </c>
      <c r="U447" s="127" t="s">
        <v>170</v>
      </c>
      <c r="V447" s="127"/>
      <c r="W447" s="127">
        <v>34</v>
      </c>
      <c r="X447" s="127" t="s">
        <v>136</v>
      </c>
      <c r="Y447" s="127" t="s">
        <v>66</v>
      </c>
      <c r="Z447" s="127">
        <v>80</v>
      </c>
      <c r="AA447" s="127" t="s">
        <v>15737</v>
      </c>
      <c r="AB447" s="127" t="s">
        <v>15738</v>
      </c>
      <c r="AC447" s="76" t="str">
        <f t="shared" si="76"/>
        <v>KR 27D  34 DD SUR 80 al lado  del D1</v>
      </c>
      <c r="AD447" s="82"/>
      <c r="AE447" s="76"/>
      <c r="AF447" s="76"/>
      <c r="AG447" s="82"/>
      <c r="AH447" s="82" t="s">
        <v>101</v>
      </c>
      <c r="AI447" s="82" t="s">
        <v>14460</v>
      </c>
      <c r="AJ447" s="96" t="s">
        <v>311</v>
      </c>
      <c r="AK447" s="201"/>
      <c r="AL447" s="92">
        <v>46154</v>
      </c>
      <c r="AM447" s="92">
        <v>46155</v>
      </c>
      <c r="AN447" s="101">
        <f t="shared" si="81"/>
        <v>1</v>
      </c>
      <c r="AO447" s="92">
        <v>46155</v>
      </c>
      <c r="AP447" s="101" t="s">
        <v>202</v>
      </c>
      <c r="AQ447" s="101" t="s">
        <v>14456</v>
      </c>
      <c r="AR447" s="227"/>
      <c r="AS447" s="119"/>
      <c r="AT447" s="124" t="s">
        <v>195</v>
      </c>
      <c r="AU447" s="94" t="s">
        <v>14494</v>
      </c>
      <c r="AV447" s="82"/>
      <c r="AW447" s="102" t="str">
        <f ca="1">IF(OR(AND(TODAY()-AL447&lt;10,AV447="PQRS"),AND(TODAY()-AO447&lt;90,AV447="Persuasivo")),1,IF(AND(10&lt;=TODAY()-AL447,TODAY()-AL447&lt;15,AV447="PQRS"),2,IF(OR(AND(15&lt;=TODAY()-AL447,AV447="PQRS"),AND(90&lt;=TODAY()-AO447,AV447="Persuasivo")),3,"")))</f>
        <v/>
      </c>
      <c r="AX447" s="96"/>
      <c r="AY447" s="239" t="str">
        <f ca="1">IF(AU447=BA447,AY447,AY447&amp;" → "&amp;TEXT(AZ447,"dd/mm/aaaa")&amp;".- "&amp;AU447)</f>
        <v>0 → 00/01/1900.- Carlos Mario Gonzalez</v>
      </c>
      <c r="AZ447" s="237">
        <f ca="1">IF(AU447=BA447,AZ447,NOW())</f>
        <v>46155.36527303241</v>
      </c>
      <c r="BA447" s="242" t="str">
        <f t="shared" ca="1" si="84"/>
        <v>Carlos Mario Gonzalez</v>
      </c>
      <c r="BB447" s="245" t="str">
        <f ca="1">IF(AT447=BD447,BB447,BB447&amp;" → "&amp;TEXT(BC447,"dd/mm/aaaa")&amp;".- "&amp;AT447)</f>
        <v>0 → 20/02/2026.- Visitas patrulleros → 21/05/2026.- Verificación</v>
      </c>
      <c r="BC447" s="247">
        <f t="shared" ca="1" si="85"/>
        <v>46183.384917939817</v>
      </c>
      <c r="BD447" s="246" t="str">
        <f t="shared" ca="1" si="86"/>
        <v>Verificación</v>
      </c>
    </row>
    <row r="448" spans="1:57">
      <c r="A448" s="82" t="s">
        <v>15739</v>
      </c>
      <c r="B448" s="99" t="s">
        <v>15740</v>
      </c>
      <c r="C448" s="124" t="s">
        <v>1086</v>
      </c>
      <c r="D448" s="82"/>
      <c r="E448" s="82"/>
      <c r="F448" s="82"/>
      <c r="G448" s="82"/>
      <c r="H448" s="82"/>
      <c r="I448" s="82"/>
      <c r="J448" s="82"/>
      <c r="K448" s="82"/>
      <c r="L448" s="82"/>
      <c r="M448" s="82"/>
      <c r="N448" s="76" t="str">
        <f t="shared" si="83"/>
        <v xml:space="preserve">         </v>
      </c>
      <c r="O448" s="82"/>
      <c r="P448" s="82"/>
      <c r="Q448" s="82"/>
      <c r="R448" s="82" t="s">
        <v>14659</v>
      </c>
      <c r="S448" s="82"/>
      <c r="T448" s="82"/>
      <c r="U448" s="82"/>
      <c r="V448" s="82"/>
      <c r="W448" s="82"/>
      <c r="X448" s="82"/>
      <c r="Y448" s="82"/>
      <c r="Z448" s="82"/>
      <c r="AA448" s="82" t="s">
        <v>15741</v>
      </c>
      <c r="AB448" s="82"/>
      <c r="AC448" s="76" t="str">
        <f t="shared" si="76"/>
        <v xml:space="preserve">       por  el leonardo da vinci </v>
      </c>
      <c r="AD448" s="82"/>
      <c r="AE448" s="82"/>
      <c r="AF448" s="82"/>
      <c r="AG448" s="82"/>
      <c r="AH448" s="82" t="s">
        <v>3686</v>
      </c>
      <c r="AI448" s="82" t="s">
        <v>14451</v>
      </c>
      <c r="AJ448" s="96" t="s">
        <v>225</v>
      </c>
      <c r="AK448" s="201"/>
      <c r="AL448" s="92">
        <v>46154</v>
      </c>
      <c r="AM448" s="92">
        <v>46154</v>
      </c>
      <c r="AN448" s="101">
        <f t="shared" si="81"/>
        <v>0</v>
      </c>
      <c r="AO448" s="92">
        <v>46154</v>
      </c>
      <c r="AP448" s="101" t="s">
        <v>105</v>
      </c>
      <c r="AQ448" s="101" t="s">
        <v>14480</v>
      </c>
      <c r="AR448" s="227"/>
      <c r="AS448" s="119"/>
      <c r="AT448" s="124" t="s">
        <v>195</v>
      </c>
      <c r="AU448" s="94" t="s">
        <v>14480</v>
      </c>
      <c r="AV448" s="82"/>
      <c r="AW448" s="102" t="str">
        <f ca="1">IF(OR(AND(TODAY()-AL448&lt;10,AV448="PQRS"),AND(TODAY()-AO448&lt;90,AV448="Persuasivo")),1,IF(AND(10&lt;=TODAY()-AL448,TODAY()-AL448&lt;15,AV448="PQRS"),2,IF(OR(AND(15&lt;=TODAY()-AL448,AV448="PQRS"),AND(90&lt;=TODAY()-AO448,AV448="Persuasivo")),3,"")))</f>
        <v/>
      </c>
      <c r="AX448" s="96"/>
      <c r="AY448" s="239" t="str">
        <f ca="1">IF(AU448=BA448,AY448,AY448&amp;" → "&amp;TEXT(AZ448,"dd/mm/aaaa")&amp;".- "&amp;AU448)</f>
        <v>0 → 00/01/1900.- Juan Fernando Florez Lema</v>
      </c>
      <c r="AZ448" s="237">
        <f ca="1">IF(AU448=BA448,AZ448,NOW())</f>
        <v>46154.683611458335</v>
      </c>
      <c r="BA448" s="242" t="str">
        <f t="shared" ca="1" si="84"/>
        <v>Juan Fernando Florez Lema</v>
      </c>
      <c r="BB448" s="245" t="str">
        <f ca="1">IF(AT448=BD448,BB448,BB448&amp;" → "&amp;TEXT(BC448,"dd/mm/aaaa")&amp;".- "&amp;AT448)</f>
        <v>0 → 20/02/2026.- Visitas patrulleros → 13/05/2026.- Visitas técnicos → 19/05/2026.- Verificación</v>
      </c>
      <c r="BC448" s="247">
        <f t="shared" ca="1" si="85"/>
        <v>46183.384917939817</v>
      </c>
      <c r="BD448" s="246" t="str">
        <f t="shared" ca="1" si="86"/>
        <v>Verificación</v>
      </c>
    </row>
    <row r="449" spans="1:56">
      <c r="A449" s="82" t="s">
        <v>15742</v>
      </c>
      <c r="B449" s="99" t="s">
        <v>15743</v>
      </c>
      <c r="C449" s="124" t="s">
        <v>1086</v>
      </c>
      <c r="D449" s="82"/>
      <c r="E449" s="82"/>
      <c r="F449" s="82"/>
      <c r="G449" s="82"/>
      <c r="H449" s="82"/>
      <c r="I449" s="82"/>
      <c r="J449" s="82"/>
      <c r="K449" s="82"/>
      <c r="L449" s="82"/>
      <c r="M449" s="82"/>
      <c r="N449" s="76" t="str">
        <f t="shared" si="83"/>
        <v xml:space="preserve">         </v>
      </c>
      <c r="O449" s="82"/>
      <c r="P449" s="82"/>
      <c r="Q449" s="82"/>
      <c r="R449" s="82" t="s">
        <v>15744</v>
      </c>
      <c r="S449" s="126"/>
      <c r="T449" s="127"/>
      <c r="U449" s="127"/>
      <c r="V449" s="127"/>
      <c r="W449" s="127"/>
      <c r="X449" s="127"/>
      <c r="Y449" s="127"/>
      <c r="Z449" s="127"/>
      <c r="AA449" s="127"/>
      <c r="AB449" s="127"/>
      <c r="AC449" s="76" t="str">
        <f t="shared" si="76"/>
        <v xml:space="preserve">        </v>
      </c>
      <c r="AD449" s="82"/>
      <c r="AE449" s="70"/>
      <c r="AF449" s="70"/>
      <c r="AG449" s="82"/>
      <c r="AH449" s="82" t="s">
        <v>94</v>
      </c>
      <c r="AI449" s="82" t="s">
        <v>14481</v>
      </c>
      <c r="AJ449" s="96" t="s">
        <v>363</v>
      </c>
      <c r="AK449" s="201"/>
      <c r="AL449" s="92">
        <v>46121</v>
      </c>
      <c r="AM449" s="92">
        <v>46121</v>
      </c>
      <c r="AN449" s="101">
        <f t="shared" si="81"/>
        <v>0</v>
      </c>
      <c r="AO449" s="92">
        <v>46170</v>
      </c>
      <c r="AP449" s="82" t="s">
        <v>14445</v>
      </c>
      <c r="AQ449" s="94" t="s">
        <v>14440</v>
      </c>
      <c r="AR449" s="227"/>
      <c r="AS449" s="119"/>
      <c r="AT449" s="124" t="s">
        <v>14465</v>
      </c>
      <c r="AU449" s="94" t="s">
        <v>14437</v>
      </c>
      <c r="AV449" s="82"/>
      <c r="AW449" s="102" t="str">
        <f ca="1">IF(OR(AND(TODAY()-AL449&lt;10,AV449="PQRS"),AND(TODAY()-AO449&lt;90,AV449="Persuasivo")),1,IF(AND(10&lt;=TODAY()-AL449,TODAY()-AL449&lt;15,AV449="PQRS"),2,IF(OR(AND(15&lt;=TODAY()-AL449,AV449="PQRS"),AND(90&lt;=TODAY()-AO449,AV449="Persuasivo")),3,"")))</f>
        <v/>
      </c>
      <c r="AX449" s="96"/>
      <c r="AY449" s="239" t="str">
        <f ca="1">IF(AU449=BA449,AY449,AY449&amp;" → "&amp;TEXT(AZ449,"dd/mm/aaaa")&amp;".- "&amp;AU449)</f>
        <v>0 → 00/01/1900.- Laura Bautista Barroso → 12/05/2026.- Juan  Muñoz Guerra</v>
      </c>
      <c r="AZ449" s="237">
        <f ca="1">IF(AU449=BA449,AZ449,NOW())</f>
        <v>46174.407728356484</v>
      </c>
      <c r="BA449" s="242" t="str">
        <f t="shared" ca="1" si="84"/>
        <v>Juan  Muñoz Guerra</v>
      </c>
      <c r="BB449" s="245" t="str">
        <f ca="1">IF(AT449=BD449,BB449,BB449&amp;" → "&amp;TEXT(BC449,"dd/mm/aaaa")&amp;".- "&amp;AT449)</f>
        <v>0 → 20/02/2026.- Verificación → 01/06/2026.- Medida preventiva</v>
      </c>
      <c r="BC449" s="247">
        <f t="shared" ca="1" si="85"/>
        <v>46183.384917939817</v>
      </c>
      <c r="BD449" s="246" t="str">
        <f t="shared" ca="1" si="86"/>
        <v>Medida preventiva</v>
      </c>
    </row>
    <row r="450" spans="1:56">
      <c r="A450" s="82" t="s">
        <v>15745</v>
      </c>
      <c r="B450" s="99">
        <v>26890</v>
      </c>
      <c r="C450" s="124" t="s">
        <v>231</v>
      </c>
      <c r="D450" s="82"/>
      <c r="E450" s="82"/>
      <c r="F450" s="82"/>
      <c r="G450" s="82"/>
      <c r="H450" s="82"/>
      <c r="I450" s="82"/>
      <c r="J450" s="82"/>
      <c r="K450" s="82"/>
      <c r="L450" s="82"/>
      <c r="M450" s="82"/>
      <c r="N450" s="76" t="str">
        <f t="shared" si="83"/>
        <v xml:space="preserve">         </v>
      </c>
      <c r="O450" s="82"/>
      <c r="P450" s="82"/>
      <c r="Q450" s="82"/>
      <c r="R450" s="82" t="s">
        <v>82</v>
      </c>
      <c r="S450" s="82" t="s">
        <v>146</v>
      </c>
      <c r="T450" s="82">
        <v>27</v>
      </c>
      <c r="U450" s="82" t="s">
        <v>83</v>
      </c>
      <c r="V450" s="82" t="s">
        <v>66</v>
      </c>
      <c r="W450" s="82">
        <v>42</v>
      </c>
      <c r="X450" s="82" t="s">
        <v>104</v>
      </c>
      <c r="Y450" s="82"/>
      <c r="Z450" s="82">
        <v>80</v>
      </c>
      <c r="AA450" s="82"/>
      <c r="AB450" s="82"/>
      <c r="AC450" s="76" t="str">
        <f t="shared" si="76"/>
        <v xml:space="preserve">TR 27A SUR 42 B  80  </v>
      </c>
      <c r="AD450" s="82"/>
      <c r="AE450" s="82"/>
      <c r="AF450" s="82"/>
      <c r="AG450" s="82"/>
      <c r="AH450" s="82" t="s">
        <v>94</v>
      </c>
      <c r="AI450" s="82" t="s">
        <v>14487</v>
      </c>
      <c r="AJ450" s="96" t="s">
        <v>645</v>
      </c>
      <c r="AK450" s="201"/>
      <c r="AL450" s="92">
        <v>46140</v>
      </c>
      <c r="AM450" s="92">
        <v>46140</v>
      </c>
      <c r="AN450" s="101">
        <f t="shared" si="81"/>
        <v>0</v>
      </c>
      <c r="AO450" s="92">
        <v>46155</v>
      </c>
      <c r="AP450" s="101" t="s">
        <v>15</v>
      </c>
      <c r="AQ450" s="101" t="s">
        <v>14463</v>
      </c>
      <c r="AR450" s="227"/>
      <c r="AS450" s="119"/>
      <c r="AT450" s="124" t="s">
        <v>14496</v>
      </c>
      <c r="AU450" s="101"/>
      <c r="AV450" s="82"/>
      <c r="AW450" s="102" t="str">
        <f ca="1">IF(OR(AND(TODAY()-AL450&lt;10,AV450="PQRS"),AND(TODAY()-AO450&lt;90,AV450="Persuasivo")),1,IF(AND(10&lt;=TODAY()-AL450,TODAY()-AL450&lt;15,AV450="PQRS"),2,IF(OR(AND(15&lt;=TODAY()-AL450,AV450="PQRS"),AND(90&lt;=TODAY()-AO450,AV450="Persuasivo")),3,"")))</f>
        <v/>
      </c>
      <c r="AX450" s="96"/>
      <c r="AY450" s="239" t="str">
        <f ca="1">IF(AU450=BA450,AY450,AY450&amp;" → "&amp;TEXT(AZ450,"dd/mm/aaaa")&amp;".- "&amp;AU450)</f>
        <v xml:space="preserve">0 → 00/01/1900.- Juan Carlos Sánchez Vargas → 12/05/2026.- </v>
      </c>
      <c r="AZ450" s="237">
        <f ca="1">IF(AU450=BA450,AZ450,NOW())</f>
        <v>46182.781985416666</v>
      </c>
      <c r="BA450" s="242">
        <f t="shared" ca="1" si="84"/>
        <v>0</v>
      </c>
      <c r="BB450" s="245" t="str">
        <f ca="1">IF(AT450=BD450,BB450,BB450&amp;" → "&amp;TEXT(BC450,"dd/mm/aaaa")&amp;".- "&amp;AT450)</f>
        <v>0 → 20/02/2026.- Auto de archivo → 09/06/2026.- Archivado</v>
      </c>
      <c r="BC450" s="247">
        <f t="shared" ca="1" si="85"/>
        <v>46183.384917939817</v>
      </c>
      <c r="BD450" s="246" t="str">
        <f t="shared" ca="1" si="86"/>
        <v>Archivado</v>
      </c>
    </row>
    <row r="451" spans="1:56">
      <c r="A451" s="82" t="s">
        <v>15746</v>
      </c>
      <c r="B451" s="99">
        <v>32356</v>
      </c>
      <c r="C451" s="124" t="s">
        <v>1086</v>
      </c>
      <c r="D451" s="82"/>
      <c r="E451" s="82"/>
      <c r="F451" s="82"/>
      <c r="G451" s="82"/>
      <c r="H451" s="82"/>
      <c r="I451" s="82"/>
      <c r="J451" s="82"/>
      <c r="K451" s="82"/>
      <c r="L451" s="82"/>
      <c r="M451" s="82"/>
      <c r="N451" s="76" t="str">
        <f t="shared" si="83"/>
        <v xml:space="preserve">         </v>
      </c>
      <c r="O451" s="82"/>
      <c r="P451" s="82"/>
      <c r="Q451" s="82"/>
      <c r="R451" s="82" t="s">
        <v>15747</v>
      </c>
      <c r="S451" s="126" t="s">
        <v>80</v>
      </c>
      <c r="T451" s="127">
        <v>40</v>
      </c>
      <c r="U451" s="127"/>
      <c r="V451" s="127" t="s">
        <v>66</v>
      </c>
      <c r="W451" s="127">
        <v>25</v>
      </c>
      <c r="X451" s="127" t="s">
        <v>104</v>
      </c>
      <c r="Y451" s="127"/>
      <c r="Z451" s="127"/>
      <c r="AA451" s="127"/>
      <c r="AB451" s="127"/>
      <c r="AC451" s="76" t="str">
        <f t="shared" ref="AC451:AC452" si="87">CONCATENATE(S451," ",T451,U451," ",V451," ",W451," ",X451," ",Y451," ",Z451," ",AA451," ",AB451)</f>
        <v xml:space="preserve">CL 40 SUR 25 B    </v>
      </c>
      <c r="AD451" s="82"/>
      <c r="AE451" s="82"/>
      <c r="AF451" s="82"/>
      <c r="AG451" s="82"/>
      <c r="AH451" s="82" t="s">
        <v>3686</v>
      </c>
      <c r="AI451" s="82" t="s">
        <v>14451</v>
      </c>
      <c r="AJ451" s="96" t="s">
        <v>347</v>
      </c>
      <c r="AK451" s="201"/>
      <c r="AL451" s="92">
        <v>46156</v>
      </c>
      <c r="AM451" s="92">
        <v>46155</v>
      </c>
      <c r="AN451" s="101">
        <f t="shared" si="81"/>
        <v>-1</v>
      </c>
      <c r="AO451" s="92">
        <v>46155</v>
      </c>
      <c r="AP451" s="82" t="s">
        <v>105</v>
      </c>
      <c r="AQ451" s="94" t="s">
        <v>14480</v>
      </c>
      <c r="AR451" s="227"/>
      <c r="AS451" s="119"/>
      <c r="AT451" s="124" t="s">
        <v>15</v>
      </c>
      <c r="AU451" s="101" t="s">
        <v>14463</v>
      </c>
      <c r="AV451" s="82"/>
      <c r="AW451" s="102" t="str">
        <f ca="1">IF(OR(AND(TODAY()-AL451&lt;10,AV451="PQRS"),AND(TODAY()-AO451&lt;90,AV451="Persuasivo")),1,IF(AND(10&lt;=TODAY()-AL451,TODAY()-AL451&lt;15,AV451="PQRS"),2,IF(OR(AND(15&lt;=TODAY()-AL451,AV451="PQRS"),AND(90&lt;=TODAY()-AO451,AV451="Persuasivo")),3,"")))</f>
        <v/>
      </c>
      <c r="AX451" s="96"/>
      <c r="AY451" s="239" t="str">
        <f ca="1">IF(AU451=BA451,AY451,AY451&amp;" → "&amp;TEXT(AZ451,"dd/mm/aaaa")&amp;".- "&amp;AU451)</f>
        <v>0 → 00/01/1900.- Adriana Florez Buriticá → 14/05/2026.-  → 14/05/2026.- Juan Carlos Sánchez Vargas</v>
      </c>
      <c r="AZ451" s="237">
        <f ca="1">IF(AU451=BA451,AZ451,NOW())</f>
        <v>46161.418094675922</v>
      </c>
      <c r="BA451" s="242" t="str">
        <f t="shared" ca="1" si="84"/>
        <v>Juan Carlos Sánchez Vargas</v>
      </c>
      <c r="BB451" s="245" t="str">
        <f ca="1">IF(AT451=BD451,BB451,BB451&amp;" → "&amp;TEXT(BC451,"dd/mm/aaaa")&amp;".- "&amp;AT451)</f>
        <v>0 → 20/02/2026.- Remisión → 14/05/2026.-  → 14/05/2026.- Auto de archivo</v>
      </c>
      <c r="BC451" s="247">
        <f t="shared" ca="1" si="85"/>
        <v>46183.384917939817</v>
      </c>
      <c r="BD451" s="246" t="str">
        <f t="shared" ca="1" si="86"/>
        <v>Auto de archivo</v>
      </c>
    </row>
    <row r="452" spans="1:56">
      <c r="A452" s="82" t="s">
        <v>15748</v>
      </c>
      <c r="B452" s="99">
        <v>24190</v>
      </c>
      <c r="C452" s="124" t="s">
        <v>1976</v>
      </c>
      <c r="D452" s="82"/>
      <c r="E452" s="82"/>
      <c r="F452" s="82"/>
      <c r="G452" s="82"/>
      <c r="H452" s="82"/>
      <c r="I452" s="82"/>
      <c r="J452" s="82"/>
      <c r="K452" s="82"/>
      <c r="L452" s="82"/>
      <c r="M452" s="82"/>
      <c r="O452" s="82"/>
      <c r="P452" s="82"/>
      <c r="Q452" s="82"/>
      <c r="R452" s="82" t="s">
        <v>15749</v>
      </c>
      <c r="S452" s="82" t="s">
        <v>63</v>
      </c>
      <c r="T452" s="82">
        <v>43</v>
      </c>
      <c r="U452" s="82"/>
      <c r="V452" s="82"/>
      <c r="W452" s="82">
        <v>28</v>
      </c>
      <c r="X452" s="82"/>
      <c r="Y452" s="82" t="s">
        <v>66</v>
      </c>
      <c r="Z452" s="82">
        <v>35</v>
      </c>
      <c r="AA452" s="82"/>
      <c r="AB452" s="82"/>
      <c r="AC452" s="76" t="s">
        <v>15750</v>
      </c>
      <c r="AD452" s="82">
        <v>890907106</v>
      </c>
      <c r="AE452" s="82"/>
      <c r="AF452" s="82"/>
      <c r="AG452" s="82"/>
      <c r="AH452" s="82" t="s">
        <v>94</v>
      </c>
      <c r="AI452" s="82" t="s">
        <v>14444</v>
      </c>
      <c r="AJ452" s="96" t="s">
        <v>147</v>
      </c>
      <c r="AK452" s="201"/>
      <c r="AL452" s="92">
        <v>46128</v>
      </c>
      <c r="AM452" s="135">
        <v>46119</v>
      </c>
      <c r="AN452" s="101">
        <f t="shared" si="81"/>
        <v>-9</v>
      </c>
      <c r="AO452" s="135">
        <v>46119</v>
      </c>
      <c r="AP452" s="101" t="s">
        <v>202</v>
      </c>
      <c r="AQ452" s="101" t="s">
        <v>14456</v>
      </c>
      <c r="AR452" s="227"/>
      <c r="AS452" s="119"/>
      <c r="AT452" s="124" t="s">
        <v>14499</v>
      </c>
      <c r="AU452" s="94" t="s">
        <v>14463</v>
      </c>
      <c r="AV452" s="82"/>
      <c r="AW452" s="102" t="str">
        <f ca="1">IF(OR(AND(TODAY()-AL452&lt;10,AV452="PQRS"),AND(TODAY()-AO452&lt;90,AV452="Persuasivo")),1,IF(AND(10&lt;=TODAY()-AL452,TODAY()-AL452&lt;15,AV452="PQRS"),2,IF(OR(AND(15&lt;=TODAY()-AL452,AV452="PQRS"),AND(90&lt;=TODAY()-AO452,AV452="Persuasivo")),3,"")))</f>
        <v/>
      </c>
      <c r="AX452" s="96" t="s">
        <v>15751</v>
      </c>
      <c r="AY452" s="239" t="str">
        <f ca="1">IF(AU452=BA452,AY452,AY452&amp;" → "&amp;TEXT(AZ452,"dd/mm/aaaa")&amp;".- "&amp;AU452)</f>
        <v>0 → 00/01/1900.- Juan Carlos Sánchez Vargas</v>
      </c>
      <c r="AZ452" s="237">
        <f ca="1">IF(AU452=BA452,AZ452,NOW())</f>
        <v>46156.445312615739</v>
      </c>
      <c r="BA452" s="242" t="str">
        <f t="shared" ca="1" si="84"/>
        <v>Juan Carlos Sánchez Vargas</v>
      </c>
      <c r="BB452" s="245" t="str">
        <f ca="1">IF(AT452=BD452,BB452,BB452&amp;" → "&amp;TEXT(BC452,"dd/mm/aaaa")&amp;".- "&amp;AT452)</f>
        <v>0 → 20/02/2026.- Remisión</v>
      </c>
      <c r="BC452" s="247">
        <f t="shared" ca="1" si="85"/>
        <v>46183.384917939817</v>
      </c>
      <c r="BD452" s="246" t="str">
        <f t="shared" ca="1" si="86"/>
        <v>Remisión</v>
      </c>
    </row>
    <row r="453" spans="1:56">
      <c r="A453" s="82" t="s">
        <v>15752</v>
      </c>
      <c r="B453" s="99">
        <v>27606</v>
      </c>
      <c r="C453" s="124" t="s">
        <v>1976</v>
      </c>
      <c r="D453" s="82"/>
      <c r="E453" s="82"/>
      <c r="F453" s="82"/>
      <c r="G453" s="82"/>
      <c r="H453" s="82"/>
      <c r="I453" s="82"/>
      <c r="J453" s="82"/>
      <c r="K453" s="82"/>
      <c r="L453" s="82"/>
      <c r="M453" s="82"/>
      <c r="N453" s="76"/>
      <c r="O453" s="82"/>
      <c r="P453" s="82"/>
      <c r="Q453" s="82"/>
      <c r="R453" s="82" t="s">
        <v>14659</v>
      </c>
      <c r="S453" s="82" t="s">
        <v>146</v>
      </c>
      <c r="T453" s="82">
        <v>31</v>
      </c>
      <c r="U453" s="82"/>
      <c r="V453" s="82" t="s">
        <v>66</v>
      </c>
      <c r="W453" s="82">
        <v>32</v>
      </c>
      <c r="X453" s="82" t="s">
        <v>170</v>
      </c>
      <c r="Y453" s="82"/>
      <c r="Z453" s="82">
        <v>69</v>
      </c>
      <c r="AA453" s="127"/>
      <c r="AB453" s="127"/>
      <c r="AC453" s="76" t="s">
        <v>15753</v>
      </c>
      <c r="AD453" s="82"/>
      <c r="AE453" s="82"/>
      <c r="AF453" s="82"/>
      <c r="AG453" s="82"/>
      <c r="AH453" s="82" t="s">
        <v>101</v>
      </c>
      <c r="AI453" s="82" t="s">
        <v>14460</v>
      </c>
      <c r="AJ453" s="96" t="s">
        <v>496</v>
      </c>
      <c r="AK453" s="201"/>
      <c r="AL453" s="92">
        <v>46140</v>
      </c>
      <c r="AM453" s="92">
        <v>46136</v>
      </c>
      <c r="AN453" s="101">
        <f t="shared" si="81"/>
        <v>-4</v>
      </c>
      <c r="AO453" s="92">
        <v>24</v>
      </c>
      <c r="AP453" s="82" t="s">
        <v>202</v>
      </c>
      <c r="AQ453" s="94" t="s">
        <v>14456</v>
      </c>
      <c r="AR453" s="227"/>
      <c r="AS453" s="119"/>
      <c r="AT453" s="124" t="s">
        <v>15</v>
      </c>
      <c r="AU453" s="94" t="s">
        <v>14463</v>
      </c>
      <c r="AV453" s="82"/>
      <c r="AW453" s="102" t="str">
        <f ca="1">IF(OR(AND(TODAY()-AL453&lt;10,AV453="PQRS"),AND(TODAY()-AO453&lt;90,AV453="Persuasivo")),1,IF(AND(10&lt;=TODAY()-AL453,TODAY()-AL453&lt;15,AV453="PQRS"),2,IF(OR(AND(15&lt;=TODAY()-AL453,AV453="PQRS"),AND(90&lt;=TODAY()-AO453,AV453="Persuasivo")),3,"")))</f>
        <v/>
      </c>
      <c r="AX453" s="96" t="s">
        <v>15751</v>
      </c>
      <c r="AY453" s="239" t="str">
        <f ca="1">IF(AU453=BA453,AY453,AY453&amp;" → "&amp;TEXT(AZ453,"dd/mm/aaaa")&amp;".- "&amp;AU453)</f>
        <v>0 → 00/01/1900.- Juan Carlos Sánchez Vargas</v>
      </c>
      <c r="AZ453" s="237">
        <f ca="1">IF(AU453=BA453,AZ453,NOW())</f>
        <v>46156.473218055558</v>
      </c>
      <c r="BA453" s="242" t="str">
        <f t="shared" ca="1" si="84"/>
        <v>Juan Carlos Sánchez Vargas</v>
      </c>
      <c r="BB453" s="245" t="str">
        <f ca="1">IF(AT453=BD453,BB453,BB453&amp;" → "&amp;TEXT(BC453,"dd/mm/aaaa")&amp;".- "&amp;AT453)</f>
        <v>0 → 20/02/2026.- Auto de archivo</v>
      </c>
      <c r="BC453" s="247">
        <f t="shared" ca="1" si="85"/>
        <v>46183.384917939817</v>
      </c>
      <c r="BD453" s="246" t="str">
        <f t="shared" ca="1" si="86"/>
        <v>Auto de archivo</v>
      </c>
    </row>
    <row r="454" spans="1:56">
      <c r="A454" s="82" t="s">
        <v>15754</v>
      </c>
      <c r="B454" s="99">
        <v>27607</v>
      </c>
      <c r="C454" s="124" t="s">
        <v>1976</v>
      </c>
      <c r="D454" s="82"/>
      <c r="E454" s="82"/>
      <c r="F454" s="82"/>
      <c r="G454" s="82"/>
      <c r="H454" s="82"/>
      <c r="I454" s="82"/>
      <c r="J454" s="82"/>
      <c r="K454" s="82"/>
      <c r="L454" s="82"/>
      <c r="M454" s="82"/>
      <c r="N454" s="76"/>
      <c r="O454" s="82"/>
      <c r="P454" s="82"/>
      <c r="Q454" s="82"/>
      <c r="R454" s="82" t="s">
        <v>14659</v>
      </c>
      <c r="S454" s="126"/>
      <c r="T454" s="127"/>
      <c r="U454" s="127"/>
      <c r="V454" s="127"/>
      <c r="W454" s="127"/>
      <c r="X454" s="127"/>
      <c r="Y454" s="127"/>
      <c r="Z454" s="127"/>
      <c r="AA454" s="127"/>
      <c r="AB454" s="127"/>
      <c r="AC454" s="76"/>
      <c r="AD454" s="82"/>
      <c r="AE454" s="82"/>
      <c r="AF454" s="82"/>
      <c r="AG454" s="82"/>
      <c r="AH454" s="82" t="s">
        <v>101</v>
      </c>
      <c r="AI454" s="82" t="s">
        <v>14460</v>
      </c>
      <c r="AJ454" s="96" t="s">
        <v>153</v>
      </c>
      <c r="AK454" s="201"/>
      <c r="AL454" s="92">
        <v>46140</v>
      </c>
      <c r="AM454" s="92">
        <v>46132</v>
      </c>
      <c r="AN454" s="101">
        <f t="shared" si="81"/>
        <v>-8</v>
      </c>
      <c r="AO454" s="92">
        <v>46133</v>
      </c>
      <c r="AP454" s="82" t="s">
        <v>202</v>
      </c>
      <c r="AQ454" s="94" t="s">
        <v>14456</v>
      </c>
      <c r="AR454" s="227"/>
      <c r="AS454" s="119"/>
      <c r="AT454" s="124" t="s">
        <v>15</v>
      </c>
      <c r="AU454" s="101" t="s">
        <v>14463</v>
      </c>
      <c r="AV454" s="82"/>
      <c r="AW454" s="102" t="str">
        <f ca="1">IF(OR(AND(TODAY()-AL454&lt;10,AV454="PQRS"),AND(TODAY()-AO454&lt;90,AV454="Persuasivo")),1,IF(AND(10&lt;=TODAY()-AL454,TODAY()-AL454&lt;15,AV454="PQRS"),2,IF(OR(AND(15&lt;=TODAY()-AL454,AV454="PQRS"),AND(90&lt;=TODAY()-AO454,AV454="Persuasivo")),3,"")))</f>
        <v/>
      </c>
      <c r="AX454" s="96" t="s">
        <v>15751</v>
      </c>
      <c r="AY454" s="239" t="str">
        <f ca="1">IF(AU454=BA454,AY454,AY454&amp;" → "&amp;TEXT(AZ454,"dd/mm/aaaa")&amp;".- "&amp;AU454)</f>
        <v>0 → 00/01/1900.- Juan Carlos Sánchez Vargas</v>
      </c>
      <c r="AZ454" s="237">
        <f ca="1">IF(AU454=BA454,AZ454,NOW())</f>
        <v>46156.477403009259</v>
      </c>
      <c r="BA454" s="242" t="str">
        <f t="shared" ca="1" si="84"/>
        <v>Juan Carlos Sánchez Vargas</v>
      </c>
      <c r="BB454" s="245" t="str">
        <f ca="1">IF(AT454=BD454,BB454,BB454&amp;" → "&amp;TEXT(BC454,"dd/mm/aaaa")&amp;".- "&amp;AT454)</f>
        <v>0 → 20/02/2026.- Auto de archivo</v>
      </c>
      <c r="BC454" s="247">
        <f t="shared" ca="1" si="85"/>
        <v>46183.384917939817</v>
      </c>
      <c r="BD454" s="246" t="str">
        <f t="shared" ca="1" si="86"/>
        <v>Auto de archivo</v>
      </c>
    </row>
    <row r="455" spans="1:56">
      <c r="A455" s="82" t="s">
        <v>15755</v>
      </c>
      <c r="B455" s="99">
        <v>4071</v>
      </c>
      <c r="C455" s="124" t="s">
        <v>15756</v>
      </c>
      <c r="D455" s="82" t="s">
        <v>63</v>
      </c>
      <c r="E455" s="82">
        <v>27</v>
      </c>
      <c r="F455" s="82"/>
      <c r="G455" s="82"/>
      <c r="H455" s="82">
        <v>28</v>
      </c>
      <c r="I455" s="82"/>
      <c r="J455" s="82" t="s">
        <v>3362</v>
      </c>
      <c r="K455" s="82">
        <v>31</v>
      </c>
      <c r="L455" s="82" t="s">
        <v>15757</v>
      </c>
      <c r="M455" s="82">
        <v>110</v>
      </c>
      <c r="N455" s="76" t="str">
        <f t="shared" ref="N455:N475" si="88">CONCATENATE(D455," ",E455," ",F455," ",G455," ",H455," ",I455, " ",J455, " ",K455," ",L455," ",M455)</f>
        <v>KR 27   28  sur 31 INT 110</v>
      </c>
      <c r="O455" s="82">
        <v>231966</v>
      </c>
      <c r="P455" s="82"/>
      <c r="Q455" s="82"/>
      <c r="R455" s="82" t="s">
        <v>15756</v>
      </c>
      <c r="S455" s="82" t="s">
        <v>63</v>
      </c>
      <c r="T455" s="82">
        <v>27</v>
      </c>
      <c r="U455" s="82"/>
      <c r="V455" s="82"/>
      <c r="W455" s="82">
        <v>28</v>
      </c>
      <c r="X455" s="82"/>
      <c r="Y455" s="82" t="s">
        <v>3362</v>
      </c>
      <c r="Z455" s="82">
        <v>31</v>
      </c>
      <c r="AA455" s="127" t="s">
        <v>15757</v>
      </c>
      <c r="AB455" s="127">
        <v>101</v>
      </c>
      <c r="AC455" s="76" t="str">
        <f>CONCATENATE(S455," ",T455," ",U455," ",V455," ",W455," ",X455, " ",Y455, " ",Z455," ",AA455," ",AB455)</f>
        <v>KR 27   28  sur 31 INT 101</v>
      </c>
      <c r="AD455" s="82">
        <v>231966</v>
      </c>
      <c r="AE455" s="82">
        <v>3146622230</v>
      </c>
      <c r="AF455" s="82"/>
      <c r="AG455" s="82"/>
      <c r="AH455" s="82" t="s">
        <v>101</v>
      </c>
      <c r="AI455" s="82" t="s">
        <v>14441</v>
      </c>
      <c r="AJ455" s="96" t="s">
        <v>99</v>
      </c>
      <c r="AK455" s="201"/>
      <c r="AL455" s="92">
        <v>46133</v>
      </c>
      <c r="AM455" s="92">
        <v>46133</v>
      </c>
      <c r="AN455" s="101">
        <f t="shared" si="81"/>
        <v>0</v>
      </c>
      <c r="AO455" s="92">
        <v>46133</v>
      </c>
      <c r="AP455" s="82" t="s">
        <v>202</v>
      </c>
      <c r="AQ455" s="101" t="s">
        <v>14456</v>
      </c>
      <c r="AR455" s="227"/>
      <c r="AS455" s="119"/>
      <c r="AT455" s="124" t="s">
        <v>15</v>
      </c>
      <c r="AU455" s="94" t="s">
        <v>14463</v>
      </c>
      <c r="AV455" s="82"/>
      <c r="AW455" s="102" t="str">
        <f ca="1">IF(OR(AND(TODAY()-AL455&lt;10,AV455="PQRS"),AND(TODAY()-AO455&lt;90,AV455="Persuasivo")),1,IF(AND(10&lt;=TODAY()-AL455,TODAY()-AL455&lt;15,AV455="PQRS"),2,IF(OR(AND(15&lt;=TODAY()-AL455,AV455="PQRS"),AND(90&lt;=TODAY()-AO455,AV455="Persuasivo")),3,"")))</f>
        <v/>
      </c>
      <c r="AX455" s="96"/>
      <c r="AY455" s="239" t="str">
        <f ca="1">IF(AU455=BA455,AY455,AY455&amp;" → "&amp;TEXT(AZ455,"dd/mm/aaaa")&amp;".- "&amp;AU455)</f>
        <v>0 → 00/01/1900.- Juan Carlos Sánchez Vargas</v>
      </c>
      <c r="AZ455" s="237">
        <f ca="1">IF(AU455=BA455,AZ455,NOW())</f>
        <v>46156.560986805554</v>
      </c>
      <c r="BA455" s="242" t="str">
        <f t="shared" ca="1" si="84"/>
        <v>Juan Carlos Sánchez Vargas</v>
      </c>
      <c r="BB455" s="245" t="str">
        <f ca="1">IF(AT455=BD455,BB455,BB455&amp;" → "&amp;TEXT(BC455,"dd/mm/aaaa")&amp;".- "&amp;AT455)</f>
        <v>0 → 20/02/2026.- Auto de archivo</v>
      </c>
      <c r="BC455" s="247">
        <f t="shared" ca="1" si="85"/>
        <v>46183.384917939817</v>
      </c>
      <c r="BD455" s="246" t="str">
        <f t="shared" ca="1" si="86"/>
        <v>Auto de archivo</v>
      </c>
    </row>
    <row r="456" spans="1:56">
      <c r="A456" s="82" t="s">
        <v>15758</v>
      </c>
      <c r="B456" s="99">
        <v>5725</v>
      </c>
      <c r="C456" s="124" t="s">
        <v>1976</v>
      </c>
      <c r="D456" s="126" t="s">
        <v>80</v>
      </c>
      <c r="E456" s="127">
        <v>31</v>
      </c>
      <c r="F456" s="127"/>
      <c r="G456" s="127" t="s">
        <v>66</v>
      </c>
      <c r="H456" s="127">
        <v>45</v>
      </c>
      <c r="I456" s="127" t="s">
        <v>83</v>
      </c>
      <c r="J456" s="127"/>
      <c r="K456" s="127">
        <v>3</v>
      </c>
      <c r="L456" s="127"/>
      <c r="M456" s="127"/>
      <c r="N456" s="76" t="str">
        <f t="shared" si="88"/>
        <v xml:space="preserve">CL 31  SUR 45 A  3  </v>
      </c>
      <c r="O456" s="82"/>
      <c r="P456" s="82"/>
      <c r="Q456" s="82"/>
      <c r="R456" s="82" t="s">
        <v>15759</v>
      </c>
      <c r="S456" s="126" t="s">
        <v>80</v>
      </c>
      <c r="T456" s="127">
        <v>31</v>
      </c>
      <c r="U456" s="127"/>
      <c r="V456" s="127" t="s">
        <v>66</v>
      </c>
      <c r="W456" s="127">
        <v>45</v>
      </c>
      <c r="X456" s="127" t="s">
        <v>83</v>
      </c>
      <c r="Y456" s="127"/>
      <c r="Z456" s="127">
        <v>3</v>
      </c>
      <c r="AA456" s="127"/>
      <c r="AB456" s="127"/>
      <c r="AC456" s="76" t="str">
        <f t="shared" ref="AC456" si="89">CONCATENATE(S456," ",T456," ",U456," ",V456," ",W456," ",X456, " ",Y456, " ",Z456," ",AA456," ",AB456)</f>
        <v xml:space="preserve">CL 31  SUR 45 A  3  </v>
      </c>
      <c r="AD456" s="70"/>
      <c r="AE456" s="70"/>
      <c r="AF456" s="70"/>
      <c r="AG456" s="82"/>
      <c r="AH456" s="82" t="s">
        <v>3686</v>
      </c>
      <c r="AI456" s="82" t="s">
        <v>14454</v>
      </c>
      <c r="AJ456" s="96" t="s">
        <v>615</v>
      </c>
      <c r="AK456" s="201"/>
      <c r="AL456" s="92">
        <v>46147</v>
      </c>
      <c r="AN456" s="101">
        <f t="shared" si="81"/>
        <v>-46147</v>
      </c>
      <c r="AO456" s="92">
        <v>46154</v>
      </c>
      <c r="AP456" s="82"/>
      <c r="AQ456" s="94"/>
      <c r="AR456" s="227"/>
      <c r="AS456" s="119"/>
      <c r="AT456" s="124" t="s">
        <v>15</v>
      </c>
      <c r="AU456" s="94" t="s">
        <v>14463</v>
      </c>
      <c r="AV456" s="82"/>
      <c r="AW456" s="102"/>
      <c r="AX456" s="96"/>
      <c r="AY456" s="239" t="str">
        <f ca="1">IF(AU456=BA456,AY456,AY456&amp;" → "&amp;TEXT(AZ456,"dd/mm/aaaa")&amp;".- "&amp;AU456)</f>
        <v>0 → 00/01/1900.- Juan Carlos Sánchez Vargas</v>
      </c>
      <c r="AZ456" s="237">
        <f ca="1">IF(AU456=BA456,AZ456,NOW())</f>
        <v>46156.585255324077</v>
      </c>
      <c r="BA456" s="242" t="str">
        <f t="shared" ca="1" si="84"/>
        <v>Juan Carlos Sánchez Vargas</v>
      </c>
      <c r="BB456" s="245" t="str">
        <f ca="1">IF(AT456=BD456,BB456,BB456&amp;" → "&amp;TEXT(BC456,"dd/mm/aaaa")&amp;".- "&amp;AT456)</f>
        <v>0 → 20/02/2026.- Auto de archivo</v>
      </c>
      <c r="BC456" s="247">
        <f t="shared" ca="1" si="85"/>
        <v>46183.384917939817</v>
      </c>
      <c r="BD456" s="246" t="str">
        <f t="shared" ca="1" si="86"/>
        <v>Auto de archivo</v>
      </c>
    </row>
    <row r="457" spans="1:56">
      <c r="A457" s="82" t="s">
        <v>15760</v>
      </c>
      <c r="B457" s="99">
        <v>31212</v>
      </c>
      <c r="C457" s="124" t="s">
        <v>273</v>
      </c>
      <c r="D457" s="82"/>
      <c r="E457" s="82"/>
      <c r="F457" s="82"/>
      <c r="G457" s="82"/>
      <c r="H457" s="82"/>
      <c r="I457" s="82"/>
      <c r="J457" s="82"/>
      <c r="K457" s="82"/>
      <c r="L457" s="82"/>
      <c r="M457" s="82"/>
      <c r="N457" s="76" t="str">
        <f t="shared" si="88"/>
        <v xml:space="preserve">         </v>
      </c>
      <c r="O457" s="82"/>
      <c r="P457" s="82"/>
      <c r="Q457" s="82"/>
      <c r="R457" s="82" t="s">
        <v>15761</v>
      </c>
      <c r="S457" s="126" t="s">
        <v>63</v>
      </c>
      <c r="T457" s="127">
        <v>29</v>
      </c>
      <c r="U457" s="127" t="s">
        <v>170</v>
      </c>
      <c r="V457" s="127"/>
      <c r="W457" s="127">
        <v>41</v>
      </c>
      <c r="X457" s="127"/>
      <c r="Y457" s="127" t="s">
        <v>66</v>
      </c>
      <c r="Z457" s="127">
        <v>82</v>
      </c>
      <c r="AA457" s="127"/>
      <c r="AB457" s="127"/>
      <c r="AC457" s="76" t="s">
        <v>15762</v>
      </c>
      <c r="AE457" s="82">
        <v>311919626</v>
      </c>
      <c r="AF457" s="82"/>
      <c r="AG457" s="82"/>
      <c r="AH457" s="82" t="s">
        <v>94</v>
      </c>
      <c r="AI457" s="82" t="s">
        <v>14481</v>
      </c>
      <c r="AJ457" s="96" t="s">
        <v>322</v>
      </c>
      <c r="AK457" s="201"/>
      <c r="AL457" s="92">
        <v>46153</v>
      </c>
      <c r="AM457" s="92">
        <v>46141</v>
      </c>
      <c r="AN457" s="101">
        <f t="shared" si="81"/>
        <v>-12</v>
      </c>
      <c r="AO457" s="92">
        <v>46141</v>
      </c>
      <c r="AP457" s="82" t="s">
        <v>202</v>
      </c>
      <c r="AQ457" s="94" t="s">
        <v>14456</v>
      </c>
      <c r="AR457" s="227"/>
      <c r="AS457" s="119"/>
      <c r="AT457" s="124" t="s">
        <v>15</v>
      </c>
      <c r="AU457" s="94" t="s">
        <v>14463</v>
      </c>
      <c r="AV457" s="82"/>
      <c r="AW457" s="102" t="str">
        <f ca="1">IF(OR(AND(TODAY()-AL457&lt;10,AV457="PQRS"),AND(TODAY()-AO457&lt;90,AV457="Persuasivo")),1,IF(AND(10&lt;=TODAY()-AL457,TODAY()-AL457&lt;15,AV457="PQRS"),2,IF(OR(AND(15&lt;=TODAY()-AL457,AV457="PQRS"),AND(90&lt;=TODAY()-AO457,AV457="Persuasivo")),3,"")))</f>
        <v/>
      </c>
      <c r="AX457" s="96"/>
      <c r="AY457" s="239" t="str">
        <f ca="1">IF(AU457=BA457,AY457,AY457&amp;" → "&amp;TEXT(AZ457,"dd/mm/aaaa")&amp;".- "&amp;AU457)</f>
        <v>0 → 00/01/1900.- Juan Carlos Sánchez Vargas</v>
      </c>
      <c r="AZ457" s="237">
        <f ca="1">IF(AU457=BA457,AZ457,NOW())</f>
        <v>46156.585333333336</v>
      </c>
      <c r="BA457" s="242" t="str">
        <f t="shared" ca="1" si="84"/>
        <v>Juan Carlos Sánchez Vargas</v>
      </c>
      <c r="BB457" s="245" t="str">
        <f ca="1">IF(AT457=BD457,BB457,BB457&amp;" → "&amp;TEXT(BC457,"dd/mm/aaaa")&amp;".- "&amp;AT457)</f>
        <v>0 → 20/02/2026.- Auto de archivo</v>
      </c>
      <c r="BC457" s="247">
        <f t="shared" ca="1" si="85"/>
        <v>46183.384917939817</v>
      </c>
      <c r="BD457" s="246" t="str">
        <f t="shared" ca="1" si="86"/>
        <v>Auto de archivo</v>
      </c>
    </row>
    <row r="458" spans="1:56">
      <c r="A458" s="82" t="s">
        <v>15763</v>
      </c>
      <c r="B458" s="99">
        <v>5640</v>
      </c>
      <c r="C458" s="105" t="s">
        <v>15764</v>
      </c>
      <c r="D458" s="82"/>
      <c r="E458" s="82"/>
      <c r="F458" s="82"/>
      <c r="G458" s="82"/>
      <c r="H458" s="82"/>
      <c r="I458" s="82"/>
      <c r="J458" s="82"/>
      <c r="K458" s="82"/>
      <c r="L458" s="82"/>
      <c r="M458" s="82"/>
      <c r="N458" s="76" t="s">
        <v>2718</v>
      </c>
      <c r="O458" s="76" t="s">
        <v>2718</v>
      </c>
      <c r="P458" s="76" t="s">
        <v>2718</v>
      </c>
      <c r="Q458" s="76" t="s">
        <v>2718</v>
      </c>
      <c r="R458" s="82" t="s">
        <v>82</v>
      </c>
      <c r="S458" s="82" t="s">
        <v>63</v>
      </c>
      <c r="T458" s="82">
        <v>42</v>
      </c>
      <c r="U458" s="82" t="s">
        <v>83</v>
      </c>
      <c r="V458" s="82"/>
      <c r="W458" s="82">
        <v>26</v>
      </c>
      <c r="X458" s="82" t="s">
        <v>83</v>
      </c>
      <c r="Y458" s="82" t="s">
        <v>66</v>
      </c>
      <c r="Z458" s="82">
        <v>120</v>
      </c>
      <c r="AA458" s="82"/>
      <c r="AB458" s="82"/>
      <c r="AD458" s="82"/>
      <c r="AE458" s="82"/>
      <c r="AF458" s="82"/>
      <c r="AG458" s="82"/>
      <c r="AH458" s="82" t="s">
        <v>3538</v>
      </c>
      <c r="AI458" s="82" t="s">
        <v>14441</v>
      </c>
      <c r="AJ458" s="96" t="s">
        <v>153</v>
      </c>
      <c r="AK458" s="201"/>
      <c r="AL458" s="92">
        <v>46155</v>
      </c>
      <c r="AM458" s="92"/>
      <c r="AN458" s="101">
        <f t="shared" si="81"/>
        <v>-46155</v>
      </c>
      <c r="AO458" s="92"/>
      <c r="AP458" s="101"/>
      <c r="AQ458" s="101"/>
      <c r="AR458" s="227"/>
      <c r="AS458" s="119"/>
      <c r="AT458" s="124" t="s">
        <v>202</v>
      </c>
      <c r="AU458" s="94" t="s">
        <v>14494</v>
      </c>
      <c r="AV458" s="82"/>
      <c r="AW458" s="102" t="str">
        <f ca="1">IF(OR(AND(TODAY()-AL458&lt;10,AV458="PQRS"),AND(TODAY()-AO458&lt;90,AV458="Persuasivo")),1,IF(AND(10&lt;=TODAY()-AL458,TODAY()-AL458&lt;15,AV458="PQRS"),2,IF(OR(AND(15&lt;=TODAY()-AL458,AV458="PQRS"),AND(90&lt;=TODAY()-AO458,AV458="Persuasivo")),3,"")))</f>
        <v/>
      </c>
      <c r="AX458" s="96"/>
      <c r="AY458" s="239" t="str">
        <f ca="1">IF(AU458=BA458,AY458,AY458&amp;" → "&amp;TEXT(AZ458,"dd/mm/aaaa")&amp;".- "&amp;AU458)</f>
        <v>0 → 00/01/1900.- Carlos Mario Gonzalez</v>
      </c>
      <c r="AZ458" s="237">
        <f ca="1">IF(AU458=BA458,AZ458,NOW())</f>
        <v>46156.58269560185</v>
      </c>
      <c r="BA458" s="242" t="str">
        <f t="shared" ca="1" si="84"/>
        <v>Carlos Mario Gonzalez</v>
      </c>
      <c r="BB458" s="245" t="str">
        <f ca="1">IF(AT458=BD458,BB458,BB458&amp;" → "&amp;TEXT(BC458,"dd/mm/aaaa")&amp;".- "&amp;AT458)</f>
        <v>0 → 20/02/2026.- Visitas patrulleros</v>
      </c>
      <c r="BC458" s="247">
        <f t="shared" ca="1" si="85"/>
        <v>46183.384917939817</v>
      </c>
      <c r="BD458" s="246" t="str">
        <f t="shared" ca="1" si="86"/>
        <v>Visitas patrulleros</v>
      </c>
    </row>
    <row r="459" spans="1:56">
      <c r="A459" s="82" t="s">
        <v>15765</v>
      </c>
      <c r="B459" s="99">
        <v>31875</v>
      </c>
      <c r="C459" s="124" t="s">
        <v>273</v>
      </c>
      <c r="D459" s="82"/>
      <c r="E459" s="82"/>
      <c r="F459" s="82"/>
      <c r="G459" s="82"/>
      <c r="H459" s="82"/>
      <c r="I459" s="82"/>
      <c r="J459" s="82"/>
      <c r="K459" s="82"/>
      <c r="L459" s="82"/>
      <c r="M459" s="82"/>
      <c r="N459" s="76" t="str">
        <f t="shared" si="88"/>
        <v xml:space="preserve">         </v>
      </c>
      <c r="O459" s="82"/>
      <c r="P459" s="82"/>
      <c r="Q459" s="82"/>
      <c r="R459" s="82" t="s">
        <v>15766</v>
      </c>
      <c r="S459" s="126" t="s">
        <v>80</v>
      </c>
      <c r="T459" s="127">
        <v>36</v>
      </c>
      <c r="U459" s="127" t="s">
        <v>170</v>
      </c>
      <c r="V459" s="127" t="s">
        <v>66</v>
      </c>
      <c r="W459" s="127">
        <v>10</v>
      </c>
      <c r="X459" s="127"/>
      <c r="Y459" s="127"/>
      <c r="Z459" s="127">
        <v>94</v>
      </c>
      <c r="AA459" s="127"/>
      <c r="AB459" s="127"/>
      <c r="AC459" s="76" t="s">
        <v>15767</v>
      </c>
      <c r="AE459" s="82" t="s">
        <v>15768</v>
      </c>
      <c r="AF459" s="82"/>
      <c r="AG459" s="82"/>
      <c r="AH459" s="273" t="s">
        <v>3538</v>
      </c>
      <c r="AI459" s="273"/>
      <c r="AJ459" s="96" t="s">
        <v>347</v>
      </c>
      <c r="AK459" s="201"/>
      <c r="AL459" s="92">
        <v>46155</v>
      </c>
      <c r="AM459" s="92"/>
      <c r="AN459" s="101">
        <f t="shared" si="81"/>
        <v>-46155</v>
      </c>
      <c r="AO459" s="92"/>
      <c r="AP459" s="82"/>
      <c r="AQ459" s="94"/>
      <c r="AR459" s="227"/>
      <c r="AS459" s="119"/>
      <c r="AT459" s="124"/>
      <c r="AU459" s="94"/>
      <c r="AV459" s="82"/>
      <c r="AW459" s="102" t="str">
        <f ca="1">IF(OR(AND(TODAY()-AL459&lt;10,AV459="PQRS"),AND(TODAY()-AO459&lt;90,AV459="Persuasivo")),1,IF(AND(10&lt;=TODAY()-AL459,TODAY()-AL459&lt;15,AV459="PQRS"),2,IF(OR(AND(15&lt;=TODAY()-AL459,AV459="PQRS"),AND(90&lt;=TODAY()-AO459,AV459="Persuasivo")),3,"")))</f>
        <v/>
      </c>
      <c r="AX459" s="96"/>
      <c r="AY459" s="239">
        <f ca="1">IF(AU459=BA459,AY459,AY459&amp;" → "&amp;TEXT(AZ459,"dd/mm/aaaa")&amp;".- "&amp;AU459)</f>
        <v>0</v>
      </c>
      <c r="AZ459" s="237">
        <f ca="1">IF(AU459=BA459,AZ459,NOW())</f>
        <v>0</v>
      </c>
      <c r="BA459" s="242">
        <f t="shared" ca="1" si="84"/>
        <v>0</v>
      </c>
      <c r="BB459" s="245">
        <f ca="1">IF(AT459=BD459,BB459,BB459&amp;" → "&amp;TEXT(BC459,"dd/mm/aaaa")&amp;".- "&amp;AT459)</f>
        <v>0</v>
      </c>
      <c r="BC459" s="247">
        <f t="shared" ca="1" si="85"/>
        <v>46073.557189699073</v>
      </c>
      <c r="BD459" s="246">
        <f t="shared" ca="1" si="86"/>
        <v>0</v>
      </c>
    </row>
    <row r="460" spans="1:56">
      <c r="A460" s="82" t="s">
        <v>15769</v>
      </c>
      <c r="B460" s="99">
        <v>32029</v>
      </c>
      <c r="C460" s="124" t="s">
        <v>15770</v>
      </c>
      <c r="D460" s="82" t="s">
        <v>80</v>
      </c>
      <c r="E460" s="82">
        <v>53</v>
      </c>
      <c r="F460" s="82" t="s">
        <v>3426</v>
      </c>
      <c r="G460" s="82" t="s">
        <v>66</v>
      </c>
      <c r="H460" s="82">
        <v>40</v>
      </c>
      <c r="I460" s="82" t="s">
        <v>104</v>
      </c>
      <c r="J460" s="82"/>
      <c r="K460" s="82"/>
      <c r="L460" s="82" t="s">
        <v>15771</v>
      </c>
      <c r="M460" s="82"/>
      <c r="N460" s="76" t="str">
        <f t="shared" si="88"/>
        <v xml:space="preserve">CL 53 c SUR 40 B   TORRE 1 </v>
      </c>
      <c r="O460" s="82">
        <v>42969634</v>
      </c>
      <c r="P460" s="82">
        <v>3116169461</v>
      </c>
      <c r="Q460" s="82"/>
      <c r="R460" s="82" t="s">
        <v>82</v>
      </c>
      <c r="S460" s="82"/>
      <c r="T460" s="82"/>
      <c r="U460" s="82"/>
      <c r="V460" s="82"/>
      <c r="W460" s="82"/>
      <c r="X460" s="82"/>
      <c r="Y460" s="82"/>
      <c r="Z460" s="82"/>
      <c r="AA460" s="82"/>
      <c r="AB460" s="82"/>
      <c r="AC460" s="76"/>
      <c r="AD460" s="82"/>
      <c r="AE460" s="82"/>
      <c r="AF460" s="82"/>
      <c r="AG460" s="82"/>
      <c r="AH460" s="82" t="s">
        <v>87</v>
      </c>
      <c r="AI460" s="82" t="s">
        <v>14491</v>
      </c>
      <c r="AJ460" s="96" t="s">
        <v>311</v>
      </c>
      <c r="AK460" s="201"/>
      <c r="AL460" s="92">
        <v>46155</v>
      </c>
      <c r="AM460" s="92">
        <v>46167</v>
      </c>
      <c r="AN460" s="101">
        <f t="shared" si="81"/>
        <v>12</v>
      </c>
      <c r="AO460" s="92">
        <v>46167</v>
      </c>
      <c r="AP460" s="82" t="s">
        <v>202</v>
      </c>
      <c r="AQ460" s="94" t="s">
        <v>14456</v>
      </c>
      <c r="AR460" s="227"/>
      <c r="AS460" s="119"/>
      <c r="AT460" s="124" t="s">
        <v>15</v>
      </c>
      <c r="AU460" s="101" t="s">
        <v>14463</v>
      </c>
      <c r="AV460" s="82"/>
      <c r="AW460" s="102" t="str">
        <f ca="1">IF(OR(AND(TODAY()-AL460&lt;10,AV460="PQRS"),AND(TODAY()-AO460&lt;90,AV460="Persuasivo")),1,IF(AND(10&lt;=TODAY()-AL460,TODAY()-AL460&lt;15,AV460="PQRS"),2,IF(OR(AND(15&lt;=TODAY()-AL460,AV460="PQRS"),AND(90&lt;=TODAY()-AO460,AV460="Persuasivo")),3,"")))</f>
        <v/>
      </c>
      <c r="AX460" s="96"/>
      <c r="AY460" s="239" t="str">
        <f ca="1">IF(AU460=BA460,AY460,AY460&amp;" → "&amp;TEXT(AZ460,"dd/mm/aaaa")&amp;".- "&amp;AU460)</f>
        <v>0 → 00/01/1900.- Juan Carlos Sánchez Vargas</v>
      </c>
      <c r="AZ460" s="237">
        <f ca="1">IF(AU460=BA460,AZ460,NOW())</f>
        <v>46171.672286458335</v>
      </c>
      <c r="BA460" s="242" t="str">
        <f t="shared" ca="1" si="84"/>
        <v>Juan Carlos Sánchez Vargas</v>
      </c>
      <c r="BB460" s="245" t="str">
        <f ca="1">IF(AT460=BD460,BB460,BB460&amp;" → "&amp;TEXT(BC460,"dd/mm/aaaa")&amp;".- "&amp;AT460)</f>
        <v>0 → 20/02/2026.- Auto de archivo</v>
      </c>
      <c r="BC460" s="247">
        <f t="shared" ca="1" si="85"/>
        <v>46183.384917939817</v>
      </c>
      <c r="BD460" s="246" t="str">
        <f t="shared" ca="1" si="86"/>
        <v>Auto de archivo</v>
      </c>
    </row>
    <row r="461" spans="1:56">
      <c r="A461" s="82" t="s">
        <v>15772</v>
      </c>
      <c r="B461" s="99">
        <v>32705</v>
      </c>
      <c r="C461" s="124" t="s">
        <v>273</v>
      </c>
      <c r="D461" s="82"/>
      <c r="E461" s="82"/>
      <c r="F461" s="82"/>
      <c r="G461" s="82"/>
      <c r="H461" s="82"/>
      <c r="I461" s="82"/>
      <c r="J461" s="82"/>
      <c r="K461" s="82"/>
      <c r="L461" s="82"/>
      <c r="M461" s="82"/>
      <c r="N461" s="76" t="str">
        <f t="shared" si="88"/>
        <v xml:space="preserve">         </v>
      </c>
      <c r="O461" s="82"/>
      <c r="P461" s="82"/>
      <c r="Q461" s="82"/>
      <c r="R461" s="82" t="s">
        <v>2453</v>
      </c>
      <c r="S461" s="82" t="s">
        <v>80</v>
      </c>
      <c r="T461" s="82">
        <v>21</v>
      </c>
      <c r="U461" s="82"/>
      <c r="V461" s="82" t="s">
        <v>66</v>
      </c>
      <c r="W461" s="82">
        <v>41</v>
      </c>
      <c r="X461" s="82" t="s">
        <v>298</v>
      </c>
      <c r="Y461" s="82"/>
      <c r="Z461" s="82"/>
      <c r="AA461" s="82"/>
      <c r="AB461" s="82"/>
      <c r="AC461" s="76" t="s">
        <v>15773</v>
      </c>
      <c r="AD461" s="82"/>
      <c r="AE461" s="82"/>
      <c r="AF461" s="82"/>
      <c r="AG461" s="82"/>
      <c r="AH461" s="82" t="s">
        <v>3686</v>
      </c>
      <c r="AI461" s="82" t="s">
        <v>14451</v>
      </c>
      <c r="AJ461" s="96" t="s">
        <v>374</v>
      </c>
      <c r="AK461" s="201"/>
      <c r="AL461" s="92">
        <v>46156</v>
      </c>
      <c r="AM461" s="92">
        <v>46156</v>
      </c>
      <c r="AN461" s="101">
        <f t="shared" si="81"/>
        <v>0</v>
      </c>
      <c r="AO461" s="92">
        <v>46168</v>
      </c>
      <c r="AP461" s="101" t="s">
        <v>195</v>
      </c>
      <c r="AQ461" s="101" t="s">
        <v>14450</v>
      </c>
      <c r="AR461" s="227"/>
      <c r="AS461" s="119"/>
      <c r="AT461" s="124" t="s">
        <v>15</v>
      </c>
      <c r="AU461" s="94" t="s">
        <v>14463</v>
      </c>
      <c r="AV461" s="82"/>
      <c r="AW461" s="102" t="str">
        <f ca="1">IF(OR(AND(TODAY()-AL461&lt;10,AV461="PQRS"),AND(TODAY()-AO461&lt;90,AV461="Persuasivo")),1,IF(AND(10&lt;=TODAY()-AL461,TODAY()-AL461&lt;15,AV461="PQRS"),2,IF(OR(AND(15&lt;=TODAY()-AL461,AV461="PQRS"),AND(90&lt;=TODAY()-AO461,AV461="Persuasivo")),3,"")))</f>
        <v/>
      </c>
      <c r="AX461" s="96"/>
      <c r="AY461" s="239" t="str">
        <f ca="1">IF(AU461=BA461,AY461,AY461&amp;" → "&amp;TEXT(AZ461,"dd/mm/aaaa")&amp;".- "&amp;AU461)</f>
        <v>0 → 00/01/1900.- Juan Fernando Florez Lema → 19/05/2026.- Juan Carlos Sánchez Vargas</v>
      </c>
      <c r="AZ461" s="237">
        <f ca="1">IF(AU461=BA461,AZ461,NOW())</f>
        <v>46171.630439351851</v>
      </c>
      <c r="BA461" s="242" t="str">
        <f t="shared" ca="1" si="84"/>
        <v>Juan Carlos Sánchez Vargas</v>
      </c>
      <c r="BB461" s="245" t="str">
        <f ca="1">IF(AT461=BD461,BB461,BB461&amp;" → "&amp;TEXT(BC461,"dd/mm/aaaa")&amp;".- "&amp;AT461)</f>
        <v>0 → 20/02/2026.- visita  → 20/02/2026.-  → 19/05/2026.- Visitas técnicos → 29/05/2026.- Auto de archivo</v>
      </c>
      <c r="BC461" s="247">
        <f t="shared" ca="1" si="85"/>
        <v>46183.384917939817</v>
      </c>
      <c r="BD461" s="246" t="str">
        <f t="shared" ca="1" si="86"/>
        <v>Auto de archivo</v>
      </c>
    </row>
    <row r="462" spans="1:56">
      <c r="A462" s="82" t="s">
        <v>15774</v>
      </c>
      <c r="B462" s="99">
        <v>32706</v>
      </c>
      <c r="C462" s="124" t="s">
        <v>15775</v>
      </c>
      <c r="D462" s="82"/>
      <c r="E462" s="82"/>
      <c r="F462" s="82"/>
      <c r="G462" s="82"/>
      <c r="H462" s="82"/>
      <c r="I462" s="82"/>
      <c r="J462" s="82"/>
      <c r="K462" s="82"/>
      <c r="L462" s="82"/>
      <c r="M462" s="82"/>
      <c r="N462" s="76" t="str">
        <f t="shared" si="88"/>
        <v xml:space="preserve">         </v>
      </c>
      <c r="O462" s="82">
        <v>42727077</v>
      </c>
      <c r="P462" s="82">
        <v>3122484726</v>
      </c>
      <c r="Q462" s="82"/>
      <c r="R462" s="82" t="s">
        <v>15776</v>
      </c>
      <c r="S462" s="126"/>
      <c r="T462" s="127"/>
      <c r="U462" s="127"/>
      <c r="V462" s="127"/>
      <c r="W462" s="127"/>
      <c r="X462" s="127"/>
      <c r="Y462" s="127"/>
      <c r="Z462" s="127"/>
      <c r="AA462" s="127"/>
      <c r="AB462" s="127"/>
      <c r="AC462" s="76" t="s">
        <v>15777</v>
      </c>
      <c r="AD462" s="82"/>
      <c r="AE462" s="82"/>
      <c r="AF462" s="82"/>
      <c r="AG462" s="82"/>
      <c r="AH462" s="82" t="s">
        <v>94</v>
      </c>
      <c r="AI462" s="82" t="s">
        <v>14444</v>
      </c>
      <c r="AJ462" s="96" t="s">
        <v>184</v>
      </c>
      <c r="AK462" s="201"/>
      <c r="AL462" s="92">
        <v>46156</v>
      </c>
      <c r="AM462" s="92">
        <v>46168</v>
      </c>
      <c r="AN462" s="101">
        <f t="shared" si="81"/>
        <v>12</v>
      </c>
      <c r="AO462" s="100">
        <v>46168</v>
      </c>
      <c r="AP462" s="101" t="s">
        <v>202</v>
      </c>
      <c r="AQ462" s="101" t="s">
        <v>14450</v>
      </c>
      <c r="AR462" s="227"/>
      <c r="AS462" s="119"/>
      <c r="AT462" s="124" t="s">
        <v>195</v>
      </c>
      <c r="AU462" s="94" t="s">
        <v>14450</v>
      </c>
      <c r="AV462" s="82"/>
      <c r="AW462" s="102" t="str">
        <f ca="1">IF(OR(AND(TODAY()-AL462&lt;10,AV462="PQRS"),AND(TODAY()-AO462&lt;90,AV462="Persuasivo")),1,IF(AND(10&lt;=TODAY()-AL462,TODAY()-AL462&lt;15,AV462="PQRS"),2,IF(OR(AND(15&lt;=TODAY()-AL462,AV462="PQRS"),AND(90&lt;=TODAY()-AO462,AV462="Persuasivo")),3,"")))</f>
        <v/>
      </c>
      <c r="AX462" s="96"/>
      <c r="AY462" s="239" t="str">
        <f ca="1">IF(AU462=BA462,AY462,AY462&amp;" → "&amp;TEXT(AZ462,"dd/mm/aaaa")&amp;".- "&amp;AU462)</f>
        <v>0 → 00/01/1900.- Olver Puerta Garcia</v>
      </c>
      <c r="AZ462" s="237">
        <f ca="1">IF(AU462=BA462,AZ462,NOW())</f>
        <v>46161.664133796294</v>
      </c>
      <c r="BA462" s="242" t="str">
        <f t="shared" ca="1" si="84"/>
        <v>Olver Puerta Garcia</v>
      </c>
      <c r="BB462" s="245" t="str">
        <f ca="1">IF(AT462=BD462,BB462,BB462&amp;" → "&amp;TEXT(BC462,"dd/mm/aaaa")&amp;".- "&amp;AT462)</f>
        <v>0 → 20/02/2026.- Visitas patrulleros → 29/05/2026.- Verificación</v>
      </c>
      <c r="BC462" s="247">
        <f t="shared" ca="1" si="85"/>
        <v>46183.384917939817</v>
      </c>
      <c r="BD462" s="246" t="str">
        <f t="shared" ca="1" si="86"/>
        <v>Verificación</v>
      </c>
    </row>
    <row r="463" spans="1:56">
      <c r="A463" s="82" t="s">
        <v>15778</v>
      </c>
      <c r="B463" s="99">
        <v>14055</v>
      </c>
      <c r="C463" s="124" t="s">
        <v>15779</v>
      </c>
      <c r="D463" s="82" t="s">
        <v>63</v>
      </c>
      <c r="E463" s="82">
        <v>24</v>
      </c>
      <c r="F463" s="82" t="s">
        <v>170</v>
      </c>
      <c r="G463" s="82"/>
      <c r="H463" s="82">
        <v>40</v>
      </c>
      <c r="I463" s="82"/>
      <c r="J463" s="82" t="s">
        <v>66</v>
      </c>
      <c r="K463" s="82">
        <v>961</v>
      </c>
      <c r="L463" s="82"/>
      <c r="M463" s="82"/>
      <c r="N463" s="76" t="str">
        <f t="shared" si="88"/>
        <v xml:space="preserve">KR 24 D  40  SUR 961  </v>
      </c>
      <c r="O463" s="82"/>
      <c r="P463" s="82">
        <v>3011091750</v>
      </c>
      <c r="Q463" s="174" t="s">
        <v>15780</v>
      </c>
      <c r="R463" s="82" t="s">
        <v>15781</v>
      </c>
      <c r="S463" s="126"/>
      <c r="T463" s="134"/>
      <c r="U463" s="127"/>
      <c r="V463" s="127"/>
      <c r="W463" s="134"/>
      <c r="X463" s="127"/>
      <c r="Y463" s="127"/>
      <c r="Z463" s="134"/>
      <c r="AA463" s="134"/>
      <c r="AB463" s="134"/>
      <c r="AC463" s="76" t="s">
        <v>15782</v>
      </c>
      <c r="AD463" s="82"/>
      <c r="AE463" s="82"/>
      <c r="AF463" s="82"/>
      <c r="AG463" s="82"/>
      <c r="AH463" s="82" t="s">
        <v>87</v>
      </c>
      <c r="AI463" s="82" t="s">
        <v>14495</v>
      </c>
      <c r="AJ463" s="96" t="s">
        <v>191</v>
      </c>
      <c r="AK463" s="201"/>
      <c r="AL463" s="92">
        <v>46148</v>
      </c>
      <c r="AM463" s="92">
        <v>46154</v>
      </c>
      <c r="AN463" s="101">
        <f t="shared" si="81"/>
        <v>6</v>
      </c>
      <c r="AO463" s="92">
        <v>46154</v>
      </c>
      <c r="AP463" s="101" t="s">
        <v>105</v>
      </c>
      <c r="AQ463" s="101"/>
      <c r="AR463" s="227"/>
      <c r="AS463" s="119"/>
      <c r="AT463" s="124"/>
      <c r="AU463" s="94"/>
      <c r="AV463" s="82"/>
      <c r="AW463" s="102" t="str">
        <f ca="1">IF(OR(AND(TODAY()-AL463&lt;10,AV463="PQRS"),AND(TODAY()-AO463&lt;90,AV463="Persuasivo")),1,IF(AND(10&lt;=TODAY()-AL463,TODAY()-AL463&lt;15,AV463="PQRS"),2,IF(OR(AND(15&lt;=TODAY()-AL463,AV463="PQRS"),AND(90&lt;=TODAY()-AO463,AV463="Persuasivo")),3,"")))</f>
        <v/>
      </c>
      <c r="AX463" s="96"/>
      <c r="AY463" s="239">
        <f ca="1">IF(AU463=BA463,AY463,AY463&amp;" → "&amp;TEXT(AZ463,"dd/mm/aaaa")&amp;".- "&amp;AU463)</f>
        <v>0</v>
      </c>
      <c r="AZ463" s="237">
        <f ca="1">IF(AU463=BA463,AZ463,NOW())</f>
        <v>0</v>
      </c>
      <c r="BA463" s="242">
        <f t="shared" ref="BA463:BA526" ca="1" si="90">IF(AU463=BA463,BA463,AU463)</f>
        <v>0</v>
      </c>
      <c r="BB463" s="245">
        <f ca="1">IF(AT463=BD463,BB463,BB463&amp;" → "&amp;TEXT(BC463,"dd/mm/aaaa")&amp;".- "&amp;AT463)</f>
        <v>0</v>
      </c>
      <c r="BC463" s="247">
        <f t="shared" ref="BC463:BC526" ca="1" si="91">IF(AX463=BD463,BC463,NOW())</f>
        <v>46073.557189699073</v>
      </c>
      <c r="BD463" s="246">
        <f t="shared" ref="BD463:BD526" ca="1" si="92">IF(AT463=BD463,BD463,AT463)</f>
        <v>0</v>
      </c>
    </row>
    <row r="464" spans="1:56">
      <c r="A464" s="82" t="s">
        <v>15783</v>
      </c>
      <c r="B464" s="99">
        <v>32704</v>
      </c>
      <c r="C464" s="105" t="s">
        <v>1976</v>
      </c>
      <c r="D464" s="82"/>
      <c r="E464" s="82"/>
      <c r="F464" s="82"/>
      <c r="G464" s="82"/>
      <c r="H464" s="82"/>
      <c r="I464" s="82"/>
      <c r="J464" s="82"/>
      <c r="K464" s="82"/>
      <c r="L464" s="82"/>
      <c r="M464" s="82"/>
      <c r="N464" s="76" t="str">
        <f t="shared" si="88"/>
        <v xml:space="preserve">         </v>
      </c>
      <c r="O464" s="82"/>
      <c r="P464" s="82"/>
      <c r="Q464" s="82"/>
      <c r="R464" s="82" t="s">
        <v>15784</v>
      </c>
      <c r="S464" s="126" t="s">
        <v>63</v>
      </c>
      <c r="T464" s="134">
        <v>30</v>
      </c>
      <c r="U464" s="127"/>
      <c r="V464" s="127"/>
      <c r="W464" s="134">
        <v>40</v>
      </c>
      <c r="X464" s="127"/>
      <c r="Y464" s="127" t="s">
        <v>66</v>
      </c>
      <c r="Z464" s="134">
        <v>75</v>
      </c>
      <c r="AA464" s="127"/>
      <c r="AB464" s="127"/>
      <c r="AC464" s="76" t="s">
        <v>15785</v>
      </c>
      <c r="AD464" s="82"/>
      <c r="AE464" s="82"/>
      <c r="AF464" s="82"/>
      <c r="AG464" s="82"/>
      <c r="AH464" s="82" t="s">
        <v>101</v>
      </c>
      <c r="AI464" s="82" t="s">
        <v>14460</v>
      </c>
      <c r="AJ464" s="96" t="s">
        <v>3937</v>
      </c>
      <c r="AK464" s="201"/>
      <c r="AL464" s="92">
        <v>46156</v>
      </c>
      <c r="AM464" s="92">
        <v>46156</v>
      </c>
      <c r="AN464" s="101">
        <f t="shared" si="81"/>
        <v>0</v>
      </c>
      <c r="AO464" s="92">
        <v>46161</v>
      </c>
      <c r="AP464" s="101" t="s">
        <v>195</v>
      </c>
      <c r="AQ464" s="101" t="s">
        <v>14450</v>
      </c>
      <c r="AR464" s="227"/>
      <c r="AS464" s="119"/>
      <c r="AT464" s="124" t="s">
        <v>15</v>
      </c>
      <c r="AU464" s="94" t="s">
        <v>14463</v>
      </c>
      <c r="AV464" s="82"/>
      <c r="AW464" s="102" t="str">
        <f ca="1">IF(OR(AND(TODAY()-AL464&lt;10,AV464="PQRS"),AND(TODAY()-AO464&lt;90,AV464="Persuasivo")),1,IF(AND(10&lt;=TODAY()-AL464,TODAY()-AL464&lt;15,AV464="PQRS"),2,IF(OR(AND(15&lt;=TODAY()-AL464,AV464="PQRS"),AND(90&lt;=TODAY()-AO464,AV464="Persuasivo")),3,"")))</f>
        <v/>
      </c>
      <c r="AX464" s="96"/>
      <c r="AY464" s="239" t="str">
        <f ca="1">IF(AU464=BA464,AY464,AY464&amp;" → "&amp;TEXT(AZ464,"dd/mm/aaaa")&amp;".- "&amp;AU464)</f>
        <v>0 → 00/01/1900.- Juan Carlos Sánchez Vargas</v>
      </c>
      <c r="AZ464" s="237">
        <f ca="1">IF(AU464=BA464,AZ464,NOW())</f>
        <v>46161.580272569445</v>
      </c>
      <c r="BA464" s="242" t="str">
        <f t="shared" ca="1" si="90"/>
        <v>Juan Carlos Sánchez Vargas</v>
      </c>
      <c r="BB464" s="245" t="str">
        <f ca="1">IF(AT464=BD464,BB464,BB464&amp;" → "&amp;TEXT(BC464,"dd/mm/aaaa")&amp;".- "&amp;AT464)</f>
        <v>0 → 20/02/2026.- Auto de archivo</v>
      </c>
      <c r="BC464" s="247">
        <f t="shared" ca="1" si="91"/>
        <v>46183.384917939817</v>
      </c>
      <c r="BD464" s="246" t="str">
        <f t="shared" ca="1" si="92"/>
        <v>Auto de archivo</v>
      </c>
    </row>
    <row r="465" spans="1:56">
      <c r="A465" s="82" t="s">
        <v>15786</v>
      </c>
      <c r="B465" s="99">
        <v>32939</v>
      </c>
      <c r="C465" s="124" t="s">
        <v>15787</v>
      </c>
      <c r="D465" s="82" t="s">
        <v>63</v>
      </c>
      <c r="E465" s="82">
        <v>42</v>
      </c>
      <c r="F465" s="82" t="s">
        <v>83</v>
      </c>
      <c r="G465" s="82"/>
      <c r="H465" s="82">
        <v>26</v>
      </c>
      <c r="I465" s="82" t="s">
        <v>83</v>
      </c>
      <c r="J465" s="82" t="s">
        <v>66</v>
      </c>
      <c r="K465" s="82">
        <v>154</v>
      </c>
      <c r="L465" s="82"/>
      <c r="M465" s="82"/>
      <c r="N465" s="76" t="str">
        <f t="shared" si="88"/>
        <v xml:space="preserve">KR 42 A  26 A SUR 154  </v>
      </c>
      <c r="O465" s="82"/>
      <c r="P465" s="82"/>
      <c r="Q465" s="82"/>
      <c r="R465" s="82" t="s">
        <v>15788</v>
      </c>
      <c r="S465" s="126" t="s">
        <v>63</v>
      </c>
      <c r="T465" s="127">
        <v>42</v>
      </c>
      <c r="U465" s="127" t="s">
        <v>83</v>
      </c>
      <c r="V465" s="127"/>
      <c r="W465" s="127">
        <v>26</v>
      </c>
      <c r="X465" s="127" t="s">
        <v>83</v>
      </c>
      <c r="Y465" s="127" t="s">
        <v>66</v>
      </c>
      <c r="Z465" s="127">
        <v>152</v>
      </c>
      <c r="AA465" s="127"/>
      <c r="AB465" s="323"/>
      <c r="AC465" s="76"/>
      <c r="AD465" s="82"/>
      <c r="AE465" s="82">
        <v>3013848259</v>
      </c>
      <c r="AF465" s="82"/>
      <c r="AG465" s="82"/>
      <c r="AH465" s="82" t="s">
        <v>3538</v>
      </c>
      <c r="AI465" s="82" t="s">
        <v>14441</v>
      </c>
      <c r="AJ465" s="96" t="s">
        <v>153</v>
      </c>
      <c r="AK465" s="201"/>
      <c r="AL465" s="92">
        <v>46161</v>
      </c>
      <c r="AM465" s="92">
        <v>46161</v>
      </c>
      <c r="AN465" s="101">
        <f t="shared" si="81"/>
        <v>0</v>
      </c>
      <c r="AO465" s="92">
        <v>46163</v>
      </c>
      <c r="AP465" s="124" t="s">
        <v>15</v>
      </c>
      <c r="AQ465" s="94" t="s">
        <v>14463</v>
      </c>
      <c r="AR465" s="227"/>
      <c r="AS465" s="119"/>
      <c r="AT465" s="124" t="s">
        <v>14496</v>
      </c>
      <c r="AU465" s="94" t="s">
        <v>14463</v>
      </c>
      <c r="AV465" s="82"/>
      <c r="AW465" s="102" t="str">
        <f ca="1">IF(OR(AND(TODAY()-AL465&lt;10,AV465="PQRS"),AND(TODAY()-AO465&lt;90,AV465="Persuasivo")),1,IF(AND(10&lt;=TODAY()-AL465,TODAY()-AL465&lt;15,AV465="PQRS"),2,IF(OR(AND(15&lt;=TODAY()-AL465,AV465="PQRS"),AND(90&lt;=TODAY()-AO465,AV465="Persuasivo")),3,"")))</f>
        <v/>
      </c>
      <c r="AX465" s="96"/>
      <c r="AY465" s="239" t="str">
        <f ca="1">IF(AU465=BA465,AY465,AY465&amp;" → "&amp;TEXT(AZ465,"dd/mm/aaaa")&amp;".- "&amp;AU465)</f>
        <v>0 → 00/01/1900.- Juan Carlos Sánchez Vargas</v>
      </c>
      <c r="AZ465" s="237">
        <f ca="1">IF(AU465=BA465,AZ465,NOW())</f>
        <v>46161.690899652778</v>
      </c>
      <c r="BA465" s="242" t="str">
        <f t="shared" ca="1" si="90"/>
        <v>Juan Carlos Sánchez Vargas</v>
      </c>
      <c r="BB465" s="245" t="str">
        <f ca="1">IF(AT465=BD465,BB465,BB465&amp;" → "&amp;TEXT(BC465,"dd/mm/aaaa")&amp;".- "&amp;AT465)</f>
        <v>0 → 20/02/2026.- Auto de archivo → 22/05/2026.- Archivado</v>
      </c>
      <c r="BC465" s="247">
        <f t="shared" ca="1" si="91"/>
        <v>46183.384917939817</v>
      </c>
      <c r="BD465" s="246" t="str">
        <f t="shared" ca="1" si="92"/>
        <v>Archivado</v>
      </c>
    </row>
    <row r="466" spans="1:56">
      <c r="A466" s="82" t="s">
        <v>15789</v>
      </c>
      <c r="B466" s="99">
        <v>32938</v>
      </c>
      <c r="C466" s="124" t="s">
        <v>15790</v>
      </c>
      <c r="D466" s="82"/>
      <c r="E466" s="82"/>
      <c r="F466" s="82"/>
      <c r="G466" s="82"/>
      <c r="H466" s="82"/>
      <c r="I466" s="82"/>
      <c r="J466" s="82"/>
      <c r="K466" s="82"/>
      <c r="L466" s="82"/>
      <c r="M466" s="82"/>
      <c r="N466" s="76" t="str">
        <f t="shared" si="88"/>
        <v xml:space="preserve">         </v>
      </c>
      <c r="O466" s="82"/>
      <c r="P466" s="82"/>
      <c r="Q466" s="82"/>
      <c r="R466" s="82" t="s">
        <v>82</v>
      </c>
      <c r="S466" s="126" t="s">
        <v>63</v>
      </c>
      <c r="T466" s="127">
        <v>25</v>
      </c>
      <c r="U466" s="127"/>
      <c r="V466" s="127" t="s">
        <v>66</v>
      </c>
      <c r="W466" s="127">
        <v>15</v>
      </c>
      <c r="X466" s="127"/>
      <c r="Y466" s="127"/>
      <c r="Z466" s="127">
        <v>4</v>
      </c>
      <c r="AA466" s="127" t="s">
        <v>14672</v>
      </c>
      <c r="AB466" s="127" t="s">
        <v>15791</v>
      </c>
      <c r="AC466" s="76"/>
      <c r="AD466" s="82"/>
      <c r="AE466" s="82"/>
      <c r="AF466" s="82"/>
      <c r="AG466" s="82"/>
      <c r="AH466" s="82" t="s">
        <v>3686</v>
      </c>
      <c r="AI466" s="82" t="s">
        <v>14460</v>
      </c>
      <c r="AJ466" s="96" t="s">
        <v>419</v>
      </c>
      <c r="AK466" s="201"/>
      <c r="AL466" s="92">
        <v>46161</v>
      </c>
      <c r="AM466" s="92"/>
      <c r="AN466" s="101">
        <f t="shared" si="81"/>
        <v>-46161</v>
      </c>
      <c r="AO466" s="92"/>
      <c r="AP466" s="101"/>
      <c r="AQ466" s="101"/>
      <c r="AR466" s="227"/>
      <c r="AS466" s="119"/>
      <c r="AT466" s="124" t="s">
        <v>105</v>
      </c>
      <c r="AU466" s="94" t="s">
        <v>14440</v>
      </c>
      <c r="AV466" s="82"/>
      <c r="AW466" s="102" t="str">
        <f ca="1">IF(OR(AND(TODAY()-AL466&lt;10,AV466="PQRS"),AND(TODAY()-AO466&lt;90,AV466="Persuasivo")),1,IF(AND(10&lt;=TODAY()-AL466,TODAY()-AL466&lt;15,AV466="PQRS"),2,IF(OR(AND(15&lt;=TODAY()-AL466,AV466="PQRS"),AND(90&lt;=TODAY()-AO466,AV466="Persuasivo")),3,"")))</f>
        <v/>
      </c>
      <c r="AX466" s="96"/>
      <c r="AY466" s="239" t="str">
        <f ca="1">IF(AU466=BA466,AY466,AY466&amp;" → "&amp;TEXT(AZ466,"dd/mm/aaaa")&amp;".- "&amp;AU466)</f>
        <v>0 → 00/01/1900.- Julian Guzman Agudelo</v>
      </c>
      <c r="AZ466" s="237">
        <f ca="1">IF(AU466=BA466,AZ466,NOW())</f>
        <v>46161.714035069446</v>
      </c>
      <c r="BA466" s="242" t="str">
        <f t="shared" ca="1" si="90"/>
        <v>Julian Guzman Agudelo</v>
      </c>
      <c r="BB466" s="245" t="str">
        <f ca="1">IF(AT466=BD466,BB466,BB466&amp;" → "&amp;TEXT(BC466,"dd/mm/aaaa")&amp;".- "&amp;AT466)</f>
        <v>0 → 20/02/2026.- Visitas técnicos</v>
      </c>
      <c r="BC466" s="247">
        <f t="shared" ca="1" si="91"/>
        <v>46183.384917939817</v>
      </c>
      <c r="BD466" s="246" t="str">
        <f t="shared" ca="1" si="92"/>
        <v>Visitas técnicos</v>
      </c>
    </row>
    <row r="467" spans="1:56">
      <c r="A467" s="82" t="s">
        <v>15792</v>
      </c>
      <c r="B467" s="99">
        <v>33165</v>
      </c>
      <c r="C467" s="124" t="s">
        <v>15793</v>
      </c>
      <c r="D467" s="82"/>
      <c r="E467" s="82" t="s">
        <v>15794</v>
      </c>
      <c r="F467" s="82"/>
      <c r="G467" s="82"/>
      <c r="H467" s="82"/>
      <c r="I467" s="82"/>
      <c r="J467" s="82"/>
      <c r="K467" s="82"/>
      <c r="L467" s="82">
        <v>750</v>
      </c>
      <c r="M467" s="82" t="s">
        <v>15795</v>
      </c>
      <c r="N467" s="76" t="str">
        <f t="shared" si="88"/>
        <v xml:space="preserve"> Km 15        750 Mts Av Las palmas</v>
      </c>
      <c r="O467" s="82"/>
      <c r="P467" s="82">
        <v>3184185940</v>
      </c>
      <c r="Q467" s="174" t="s">
        <v>15796</v>
      </c>
      <c r="R467" s="82" t="s">
        <v>14659</v>
      </c>
      <c r="S467" s="126"/>
      <c r="T467" s="127"/>
      <c r="U467" s="127"/>
      <c r="V467" s="127"/>
      <c r="W467" s="127"/>
      <c r="X467" s="127"/>
      <c r="Y467" s="127"/>
      <c r="Z467" s="127"/>
      <c r="AA467" s="127" t="s">
        <v>15797</v>
      </c>
      <c r="AB467" s="127"/>
      <c r="AC467" s="76"/>
      <c r="AD467" s="82"/>
      <c r="AE467" s="82"/>
      <c r="AF467" s="82"/>
      <c r="AG467" s="82"/>
      <c r="AH467" s="82" t="s">
        <v>3591</v>
      </c>
      <c r="AI467" s="82" t="s">
        <v>14438</v>
      </c>
      <c r="AJ467" s="96" t="s">
        <v>91</v>
      </c>
      <c r="AK467" s="201"/>
      <c r="AL467" s="92">
        <v>46161</v>
      </c>
      <c r="AM467" s="92"/>
      <c r="AN467" s="101">
        <f t="shared" si="81"/>
        <v>-46161</v>
      </c>
      <c r="AO467" s="92"/>
      <c r="AP467" s="101"/>
      <c r="AQ467" s="101"/>
      <c r="AR467" s="227"/>
      <c r="AS467" s="119" t="s">
        <v>14437</v>
      </c>
      <c r="AT467" s="124" t="s">
        <v>1735</v>
      </c>
      <c r="AU467" s="94" t="s">
        <v>14437</v>
      </c>
      <c r="AV467" s="82"/>
      <c r="AW467" s="102" t="str">
        <f ca="1">IF(OR(AND(TODAY()-AL467&lt;10,AV467="PQRS"),AND(TODAY()-AO467&lt;90,AV467="Persuasivo")),1,IF(AND(10&lt;=TODAY()-AL467,TODAY()-AL467&lt;15,AV467="PQRS"),2,IF(OR(AND(15&lt;=TODAY()-AL467,AV467="PQRS"),AND(90&lt;=TODAY()-AO467,AV467="Persuasivo")),3,"")))</f>
        <v/>
      </c>
      <c r="AX467" s="96"/>
      <c r="AY467" s="239" t="str">
        <f ca="1">IF(AU467=BA467,AY467,AY467&amp;" → "&amp;TEXT(AZ467,"dd/mm/aaaa")&amp;".- "&amp;AU467)</f>
        <v>0 → 00/01/1900.- Juan  Muñoz Guerra</v>
      </c>
      <c r="AZ467" s="237">
        <f ca="1">IF(AU467=BA467,AZ467,NOW())</f>
        <v>46161.636893750001</v>
      </c>
      <c r="BA467" s="242" t="str">
        <f t="shared" ca="1" si="90"/>
        <v>Juan  Muñoz Guerra</v>
      </c>
      <c r="BB467" s="245" t="str">
        <f ca="1">IF(AT467=BD467,BB467,BB467&amp;" → "&amp;TEXT(BC467,"dd/mm/aaaa")&amp;".- "&amp;AT467)</f>
        <v xml:space="preserve">0 → 20/02/2026.- Auto de inicio </v>
      </c>
      <c r="BC467" s="247">
        <f t="shared" ca="1" si="91"/>
        <v>46183.384917939817</v>
      </c>
      <c r="BD467" s="246" t="str">
        <f t="shared" ca="1" si="92"/>
        <v xml:space="preserve">Auto de inicio </v>
      </c>
    </row>
    <row r="468" spans="1:56">
      <c r="A468" s="82" t="s">
        <v>15798</v>
      </c>
      <c r="B468" s="99">
        <v>34063</v>
      </c>
      <c r="C468" s="124" t="s">
        <v>15799</v>
      </c>
      <c r="D468" s="82" t="s">
        <v>63</v>
      </c>
      <c r="E468" s="82">
        <v>29</v>
      </c>
      <c r="F468" s="82" t="s">
        <v>83</v>
      </c>
      <c r="G468" s="82"/>
      <c r="H468" s="82">
        <v>39</v>
      </c>
      <c r="I468" s="82"/>
      <c r="J468" s="82" t="s">
        <v>66</v>
      </c>
      <c r="K468" s="82">
        <v>34</v>
      </c>
      <c r="L468" s="82" t="s">
        <v>15800</v>
      </c>
      <c r="M468" s="82"/>
      <c r="N468" s="76" t="str">
        <f t="shared" si="88"/>
        <v xml:space="preserve">KR 29 A  39  SUR 34 Apto 409 </v>
      </c>
      <c r="O468" s="82">
        <v>39163910</v>
      </c>
      <c r="P468" s="82">
        <v>3002206455</v>
      </c>
      <c r="Q468" s="82"/>
      <c r="R468" s="82" t="s">
        <v>7599</v>
      </c>
      <c r="S468" s="82" t="s">
        <v>63</v>
      </c>
      <c r="T468" s="82">
        <v>29</v>
      </c>
      <c r="U468" s="82" t="s">
        <v>83</v>
      </c>
      <c r="V468" s="82"/>
      <c r="W468" s="82">
        <v>39</v>
      </c>
      <c r="X468" s="82"/>
      <c r="Y468" s="82" t="s">
        <v>66</v>
      </c>
      <c r="Z468" s="82">
        <v>34</v>
      </c>
      <c r="AA468" s="82" t="s">
        <v>15801</v>
      </c>
      <c r="AB468" s="127"/>
      <c r="AC468" s="76"/>
      <c r="AD468" s="82"/>
      <c r="AE468" s="82"/>
      <c r="AF468" s="82"/>
      <c r="AG468" s="82"/>
      <c r="AH468" s="82" t="s">
        <v>3591</v>
      </c>
      <c r="AI468" s="82" t="s">
        <v>14434</v>
      </c>
      <c r="AJ468" s="96" t="s">
        <v>276</v>
      </c>
      <c r="AK468" s="201"/>
      <c r="AL468" s="92">
        <v>46163</v>
      </c>
      <c r="AM468" s="92"/>
      <c r="AN468" s="101">
        <f t="shared" si="81"/>
        <v>-46163</v>
      </c>
      <c r="AO468" s="92"/>
      <c r="AP468" s="101"/>
      <c r="AQ468" s="101"/>
      <c r="AR468" s="227"/>
      <c r="AS468" s="119" t="s">
        <v>14437</v>
      </c>
      <c r="AT468" s="124" t="s">
        <v>1735</v>
      </c>
      <c r="AU468" s="94" t="s">
        <v>14437</v>
      </c>
      <c r="AV468" s="82"/>
      <c r="AW468" s="102" t="str">
        <f ca="1">IF(OR(AND(TODAY()-AL468&lt;10,AV468="PQRS"),AND(TODAY()-AO468&lt;90,AV468="Persuasivo")),1,IF(AND(10&lt;=TODAY()-AL468,TODAY()-AL468&lt;15,AV468="PQRS"),2,IF(OR(AND(15&lt;=TODAY()-AL468,AV468="PQRS"),AND(90&lt;=TODAY()-AO468,AV468="Persuasivo")),3,"")))</f>
        <v/>
      </c>
      <c r="AX468" s="96"/>
      <c r="AY468" s="239" t="str">
        <f ca="1">IF(AU468=BA468,AY468,AY468&amp;" → "&amp;TEXT(AZ468,"dd/mm/aaaa")&amp;".- "&amp;AU468)</f>
        <v>0 → 00/01/1900.- Juan  Muñoz Guerra</v>
      </c>
      <c r="AZ468" s="237">
        <f ca="1">IF(AU468=BA468,AZ468,NOW())</f>
        <v>46164.329099537033</v>
      </c>
      <c r="BA468" s="242" t="str">
        <f t="shared" ca="1" si="90"/>
        <v>Juan  Muñoz Guerra</v>
      </c>
      <c r="BB468" s="245" t="str">
        <f ca="1">IF(AT468=BD468,BB468,BB468&amp;" → "&amp;TEXT(BC468,"dd/mm/aaaa")&amp;".- "&amp;AT468)</f>
        <v xml:space="preserve">0 → 20/02/2026.- Visitas patrulleros → 22/05/2026.- Auto de inicio </v>
      </c>
      <c r="BC468" s="247">
        <f t="shared" ca="1" si="91"/>
        <v>46183.384917939817</v>
      </c>
      <c r="BD468" s="246" t="str">
        <f t="shared" ca="1" si="92"/>
        <v xml:space="preserve">Auto de inicio </v>
      </c>
    </row>
    <row r="469" spans="1:56">
      <c r="A469" s="82" t="s">
        <v>15802</v>
      </c>
      <c r="B469" s="99">
        <v>34176</v>
      </c>
      <c r="C469" s="124" t="s">
        <v>15803</v>
      </c>
      <c r="D469" s="82" t="s">
        <v>80</v>
      </c>
      <c r="E469" s="94">
        <v>23</v>
      </c>
      <c r="F469" s="82" t="s">
        <v>83</v>
      </c>
      <c r="G469" s="82" t="s">
        <v>66</v>
      </c>
      <c r="H469" s="82">
        <v>1</v>
      </c>
      <c r="I469" s="82" t="s">
        <v>81</v>
      </c>
      <c r="J469" s="82"/>
      <c r="K469" s="94">
        <v>44</v>
      </c>
      <c r="L469" s="82" t="s">
        <v>15804</v>
      </c>
      <c r="M469" s="82" t="s">
        <v>15805</v>
      </c>
      <c r="N469" s="76" t="str">
        <f t="shared" si="88"/>
        <v xml:space="preserve">CL 23 A SUR 1 C  44 casa 9 A Charco Azul Robledales </v>
      </c>
      <c r="O469" s="82">
        <v>63306025</v>
      </c>
      <c r="P469" s="82">
        <v>3007818326</v>
      </c>
      <c r="Q469" s="174" t="s">
        <v>15806</v>
      </c>
      <c r="R469" s="82" t="s">
        <v>15807</v>
      </c>
      <c r="S469" s="82" t="s">
        <v>80</v>
      </c>
      <c r="T469" s="94">
        <v>23</v>
      </c>
      <c r="U469" s="82" t="s">
        <v>83</v>
      </c>
      <c r="V469" s="82" t="s">
        <v>66</v>
      </c>
      <c r="W469" s="82">
        <v>1</v>
      </c>
      <c r="X469" s="82" t="s">
        <v>81</v>
      </c>
      <c r="Y469" s="82"/>
      <c r="Z469" s="94">
        <v>44</v>
      </c>
      <c r="AA469" s="82" t="s">
        <v>15808</v>
      </c>
      <c r="AB469" s="82" t="s">
        <v>15805</v>
      </c>
      <c r="AC469" s="76"/>
      <c r="AD469" s="82"/>
      <c r="AE469" s="82">
        <v>3151887912</v>
      </c>
      <c r="AF469" s="82"/>
      <c r="AG469" s="82"/>
      <c r="AH469" s="82" t="s">
        <v>3591</v>
      </c>
      <c r="AI469" s="82" t="s">
        <v>14438</v>
      </c>
      <c r="AJ469" s="96" t="s">
        <v>363</v>
      </c>
      <c r="AK469" s="201"/>
      <c r="AL469" s="92">
        <v>46163</v>
      </c>
      <c r="AM469" s="77"/>
      <c r="AN469" s="101">
        <f t="shared" si="81"/>
        <v>-46163</v>
      </c>
      <c r="AO469" s="92"/>
      <c r="AP469" s="101"/>
      <c r="AQ469" s="101"/>
      <c r="AR469" s="227"/>
      <c r="AS469" s="119"/>
      <c r="AT469" s="124" t="s">
        <v>202</v>
      </c>
      <c r="AU469" s="101"/>
      <c r="AV469" s="82"/>
      <c r="AW469" s="102" t="str">
        <f ca="1">IF(OR(AND(TODAY()-AL469&lt;10,AV469="PQRS"),AND(TODAY()-AO469&lt;90,AV469="Persuasivo")),1,IF(AND(10&lt;=TODAY()-AL469,TODAY()-AL469&lt;15,AV469="PQRS"),2,IF(OR(AND(15&lt;=TODAY()-AL469,AV469="PQRS"),AND(90&lt;=TODAY()-AO469,AV469="Persuasivo")),3,"")))</f>
        <v/>
      </c>
      <c r="AX469" s="96"/>
      <c r="AY469" s="239">
        <f ca="1">IF(AU469=BA469,AY469,AY469&amp;" → "&amp;TEXT(AZ469,"dd/mm/aaaa")&amp;".- "&amp;AU469)</f>
        <v>0</v>
      </c>
      <c r="AZ469" s="237">
        <f ca="1">IF(AU469=BA469,AZ469,NOW())</f>
        <v>0</v>
      </c>
      <c r="BA469" s="242">
        <f t="shared" ca="1" si="90"/>
        <v>0</v>
      </c>
      <c r="BB469" s="245" t="str">
        <f ca="1">IF(AT469=BD469,BB469,BB469&amp;" → "&amp;TEXT(BC469,"dd/mm/aaaa")&amp;".- "&amp;AT469)</f>
        <v>0 → 20/02/2026.- Visitas patrulleros</v>
      </c>
      <c r="BC469" s="247">
        <f t="shared" ca="1" si="91"/>
        <v>46183.384917939817</v>
      </c>
      <c r="BD469" s="246" t="str">
        <f t="shared" ca="1" si="92"/>
        <v>Visitas patrulleros</v>
      </c>
    </row>
    <row r="470" spans="1:56">
      <c r="A470" s="82" t="s">
        <v>15809</v>
      </c>
      <c r="B470" s="99" t="s">
        <v>15810</v>
      </c>
      <c r="C470" s="124" t="s">
        <v>15811</v>
      </c>
      <c r="D470" s="82"/>
      <c r="E470" s="82"/>
      <c r="F470" s="82"/>
      <c r="G470" s="82"/>
      <c r="H470" s="82"/>
      <c r="I470" s="82"/>
      <c r="J470" s="82"/>
      <c r="K470" s="94"/>
      <c r="L470" s="82"/>
      <c r="M470" s="82"/>
      <c r="N470" s="76" t="str">
        <f t="shared" si="88"/>
        <v xml:space="preserve">         </v>
      </c>
      <c r="O470" s="82"/>
      <c r="P470" s="82">
        <v>3332617123</v>
      </c>
      <c r="Q470" s="174" t="s">
        <v>15812</v>
      </c>
      <c r="R470" s="82" t="s">
        <v>7870</v>
      </c>
      <c r="S470" s="82"/>
      <c r="T470" s="82"/>
      <c r="U470" s="82"/>
      <c r="V470" s="82"/>
      <c r="W470" s="82"/>
      <c r="X470" s="82"/>
      <c r="Y470" s="82"/>
      <c r="Z470" s="94"/>
      <c r="AA470" s="82" t="s">
        <v>15813</v>
      </c>
      <c r="AB470" s="82"/>
      <c r="AC470" s="76"/>
      <c r="AD470" s="82"/>
      <c r="AE470" s="82"/>
      <c r="AF470" s="82"/>
      <c r="AG470" s="82"/>
      <c r="AH470" s="82" t="s">
        <v>3686</v>
      </c>
      <c r="AI470" s="82" t="s">
        <v>14451</v>
      </c>
      <c r="AJ470" s="96" t="s">
        <v>67</v>
      </c>
      <c r="AK470" s="201"/>
      <c r="AL470" s="92">
        <v>46164</v>
      </c>
      <c r="AM470" s="92"/>
      <c r="AN470" s="101">
        <f t="shared" si="81"/>
        <v>-46164</v>
      </c>
      <c r="AO470" s="100"/>
      <c r="AP470" s="101"/>
      <c r="AQ470" s="101"/>
      <c r="AR470" s="227"/>
      <c r="AS470" s="119"/>
      <c r="AT470" s="124" t="s">
        <v>202</v>
      </c>
      <c r="AU470" s="101"/>
      <c r="AV470" s="82"/>
      <c r="AW470" s="102" t="str">
        <f ca="1">IF(OR(AND(TODAY()-AL470&lt;10,AV470="PQRS"),AND(TODAY()-AO470&lt;90,AV470="Persuasivo")),1,IF(AND(10&lt;=TODAY()-AL470,TODAY()-AL470&lt;15,AV470="PQRS"),2,IF(OR(AND(15&lt;=TODAY()-AL470,AV470="PQRS"),AND(90&lt;=TODAY()-AO470,AV470="Persuasivo")),3,"")))</f>
        <v/>
      </c>
      <c r="AX470" s="96"/>
      <c r="AY470" s="239">
        <f ca="1">IF(AU470=BA470,AY470,AY470&amp;" → "&amp;TEXT(AZ470,"dd/mm/aaaa")&amp;".- "&amp;AU470)</f>
        <v>0</v>
      </c>
      <c r="AZ470" s="237">
        <f ca="1">IF(AU470=BA470,AZ470,NOW())</f>
        <v>0</v>
      </c>
      <c r="BA470" s="242">
        <f t="shared" ca="1" si="90"/>
        <v>0</v>
      </c>
      <c r="BB470" s="245" t="str">
        <f ca="1">IF(AT470=BD470,BB470,BB470&amp;" → "&amp;TEXT(BC470,"dd/mm/aaaa")&amp;".- "&amp;AT470)</f>
        <v>0 → 20/02/2026.- Visitas patrulleros</v>
      </c>
      <c r="BC470" s="247">
        <f t="shared" ca="1" si="91"/>
        <v>46183.384917939817</v>
      </c>
      <c r="BD470" s="246" t="str">
        <f t="shared" ca="1" si="92"/>
        <v>Visitas patrulleros</v>
      </c>
    </row>
    <row r="471" spans="1:56">
      <c r="A471" s="82" t="s">
        <v>15814</v>
      </c>
      <c r="B471" s="99">
        <v>33328</v>
      </c>
      <c r="C471" s="124" t="s">
        <v>15815</v>
      </c>
      <c r="D471" s="82" t="s">
        <v>80</v>
      </c>
      <c r="E471" s="82">
        <v>24</v>
      </c>
      <c r="F471" s="82"/>
      <c r="G471" s="82" t="s">
        <v>66</v>
      </c>
      <c r="H471" s="82">
        <v>42</v>
      </c>
      <c r="I471" s="82"/>
      <c r="J471" s="82"/>
      <c r="K471" s="82">
        <v>46</v>
      </c>
      <c r="L471" s="82"/>
      <c r="M471" s="82"/>
      <c r="N471" s="76" t="str">
        <f t="shared" si="88"/>
        <v xml:space="preserve">CL 24  SUR 42   46  </v>
      </c>
      <c r="O471" s="82"/>
      <c r="P471" s="82"/>
      <c r="Q471" s="174" t="s">
        <v>15816</v>
      </c>
      <c r="R471" s="82" t="s">
        <v>15817</v>
      </c>
      <c r="S471" s="82"/>
      <c r="T471" s="82"/>
      <c r="U471" s="82"/>
      <c r="V471" s="82"/>
      <c r="W471" s="82"/>
      <c r="X471" s="82"/>
      <c r="Y471" s="82"/>
      <c r="Z471" s="82"/>
      <c r="AA471" s="82"/>
      <c r="AB471" s="82"/>
      <c r="AC471" s="76"/>
      <c r="AD471" s="82"/>
      <c r="AE471" s="82"/>
      <c r="AF471" s="82"/>
      <c r="AG471" s="82"/>
      <c r="AH471" s="82" t="s">
        <v>125</v>
      </c>
      <c r="AI471" s="82" t="s">
        <v>14468</v>
      </c>
      <c r="AJ471" s="96" t="s">
        <v>374</v>
      </c>
      <c r="AK471" s="201"/>
      <c r="AL471" s="92">
        <v>46161</v>
      </c>
      <c r="AM471" s="92"/>
      <c r="AN471" s="101">
        <f t="shared" si="81"/>
        <v>-46161</v>
      </c>
      <c r="AO471" s="100"/>
      <c r="AP471" s="101"/>
      <c r="AQ471" s="101"/>
      <c r="AR471" s="227"/>
      <c r="AS471" s="119"/>
      <c r="AT471" s="124" t="s">
        <v>202</v>
      </c>
      <c r="AU471" s="101"/>
      <c r="AV471" s="82"/>
      <c r="AW471" s="102" t="str">
        <f ca="1">IF(OR(AND(TODAY()-AL471&lt;10,AV471="PQRS"),AND(TODAY()-AO471&lt;90,AV471="Persuasivo")),1,IF(AND(10&lt;=TODAY()-AL471,TODAY()-AL471&lt;15,AV471="PQRS"),2,IF(OR(AND(15&lt;=TODAY()-AL471,AV471="PQRS"),AND(90&lt;=TODAY()-AO471,AV471="Persuasivo")),3,"")))</f>
        <v/>
      </c>
      <c r="AX471" s="96"/>
      <c r="AY471" s="239">
        <f ca="1">IF(AU471=BA471,AY471,AY471&amp;" → "&amp;TEXT(AZ471,"dd/mm/aaaa")&amp;".- "&amp;AU471)</f>
        <v>0</v>
      </c>
      <c r="AZ471" s="237">
        <f ca="1">IF(AU471=BA471,AZ471,NOW())</f>
        <v>0</v>
      </c>
      <c r="BA471" s="242">
        <f t="shared" ca="1" si="90"/>
        <v>0</v>
      </c>
      <c r="BB471" s="245" t="str">
        <f ca="1">IF(AT471=BD471,BB471,BB471&amp;" → "&amp;TEXT(BC471,"dd/mm/aaaa")&amp;".- "&amp;AT471)</f>
        <v>0 → 20/02/2026.- Visitas patrulleros</v>
      </c>
      <c r="BC471" s="247">
        <f t="shared" ca="1" si="91"/>
        <v>46183.384917939817</v>
      </c>
      <c r="BD471" s="246" t="str">
        <f t="shared" ca="1" si="92"/>
        <v>Visitas patrulleros</v>
      </c>
    </row>
    <row r="472" spans="1:56">
      <c r="A472" s="82" t="s">
        <v>15818</v>
      </c>
      <c r="B472" s="99">
        <v>34587</v>
      </c>
      <c r="C472" s="124" t="s">
        <v>15819</v>
      </c>
      <c r="D472" s="82" t="s">
        <v>146</v>
      </c>
      <c r="E472" s="82">
        <v>27</v>
      </c>
      <c r="F472" s="82" t="s">
        <v>83</v>
      </c>
      <c r="G472" s="82" t="s">
        <v>66</v>
      </c>
      <c r="H472" s="82">
        <v>42</v>
      </c>
      <c r="I472" s="82"/>
      <c r="J472" s="82"/>
      <c r="K472" s="82">
        <v>46</v>
      </c>
      <c r="L472" s="82" t="s">
        <v>15820</v>
      </c>
      <c r="M472" s="82"/>
      <c r="N472" s="76" t="str">
        <f t="shared" si="88"/>
        <v xml:space="preserve">TR 27 A SUR 42   46 apto 209 </v>
      </c>
      <c r="O472" s="82">
        <v>43752304</v>
      </c>
      <c r="P472" s="82">
        <v>3104290630</v>
      </c>
      <c r="Q472" s="82"/>
      <c r="R472" s="82" t="s">
        <v>15821</v>
      </c>
      <c r="S472" s="126" t="s">
        <v>146</v>
      </c>
      <c r="T472" s="127">
        <v>27</v>
      </c>
      <c r="U472" s="127" t="s">
        <v>83</v>
      </c>
      <c r="V472" s="127" t="s">
        <v>66</v>
      </c>
      <c r="W472" s="127">
        <v>42</v>
      </c>
      <c r="X472" s="127"/>
      <c r="Y472" s="127"/>
      <c r="Z472" s="127">
        <v>46</v>
      </c>
      <c r="AA472" s="127"/>
      <c r="AB472" s="127"/>
      <c r="AC472" s="76"/>
      <c r="AD472" s="82"/>
      <c r="AE472" s="82"/>
      <c r="AF472" s="82"/>
      <c r="AG472" s="82"/>
      <c r="AH472" s="82" t="s">
        <v>3591</v>
      </c>
      <c r="AI472" s="82" t="s">
        <v>14429</v>
      </c>
      <c r="AJ472" s="96" t="s">
        <v>2861</v>
      </c>
      <c r="AK472" s="201"/>
      <c r="AL472" s="92">
        <v>46164</v>
      </c>
      <c r="AM472" s="92"/>
      <c r="AN472" s="101">
        <f t="shared" si="81"/>
        <v>-46164</v>
      </c>
      <c r="AO472" s="100"/>
      <c r="AP472" s="101"/>
      <c r="AQ472" s="101"/>
      <c r="AR472" s="227"/>
      <c r="AS472" s="119" t="s">
        <v>14437</v>
      </c>
      <c r="AT472" s="124" t="s">
        <v>1735</v>
      </c>
      <c r="AU472" s="94" t="s">
        <v>14437</v>
      </c>
      <c r="AV472" s="82"/>
      <c r="AW472" s="102" t="str">
        <f ca="1">IF(OR(AND(TODAY()-AL472&lt;10,AV472="PQRS"),AND(TODAY()-AO472&lt;90,AV472="Persuasivo")),1,IF(AND(10&lt;=TODAY()-AL472,TODAY()-AL472&lt;15,AV472="PQRS"),2,IF(OR(AND(15&lt;=TODAY()-AL472,AV472="PQRS"),AND(90&lt;=TODAY()-AO472,AV472="Persuasivo")),3,"")))</f>
        <v/>
      </c>
      <c r="AX472" s="96"/>
      <c r="AY472" s="239" t="str">
        <f ca="1">IF(AU472=BA472,AY472,AY472&amp;" → "&amp;TEXT(AZ472,"dd/mm/aaaa")&amp;".- "&amp;AU472)</f>
        <v>0 → 00/01/1900.- Juan  Muñoz Guerra</v>
      </c>
      <c r="AZ472" s="237">
        <f ca="1">IF(AU472=BA472,AZ472,NOW())</f>
        <v>46164.67925277778</v>
      </c>
      <c r="BA472" s="242" t="str">
        <f t="shared" ca="1" si="90"/>
        <v>Juan  Muñoz Guerra</v>
      </c>
      <c r="BB472" s="245" t="str">
        <f ca="1">IF(AT472=BD472,BB472,BB472&amp;" → "&amp;TEXT(BC472,"dd/mm/aaaa")&amp;".- "&amp;AT472)</f>
        <v xml:space="preserve">0 → 20/02/2026.- Auto de inicio </v>
      </c>
      <c r="BC472" s="247">
        <f t="shared" ca="1" si="91"/>
        <v>46183.384917939817</v>
      </c>
      <c r="BD472" s="246" t="str">
        <f t="shared" ca="1" si="92"/>
        <v xml:space="preserve">Auto de inicio </v>
      </c>
    </row>
    <row r="473" spans="1:56">
      <c r="A473" s="82" t="s">
        <v>15822</v>
      </c>
      <c r="B473" s="99">
        <v>34569</v>
      </c>
      <c r="C473" s="82" t="s">
        <v>15096</v>
      </c>
      <c r="D473" s="82" t="s">
        <v>80</v>
      </c>
      <c r="E473" s="82">
        <v>36</v>
      </c>
      <c r="F473" s="82"/>
      <c r="G473" s="82" t="s">
        <v>66</v>
      </c>
      <c r="H473" s="82">
        <v>27</v>
      </c>
      <c r="I473" s="82"/>
      <c r="J473" s="82"/>
      <c r="K473" s="82">
        <v>10</v>
      </c>
      <c r="L473" s="127"/>
      <c r="M473" s="127" t="s">
        <v>15097</v>
      </c>
      <c r="N473" s="76" t="str">
        <f t="shared" si="88"/>
        <v>CL 36  SUR 27   10  Apto 714</v>
      </c>
      <c r="O473" s="82">
        <v>1036618957</v>
      </c>
      <c r="P473" s="82">
        <v>3004966202</v>
      </c>
      <c r="Q473" s="82"/>
      <c r="R473" s="124" t="s">
        <v>15823</v>
      </c>
      <c r="S473" s="82" t="s">
        <v>80</v>
      </c>
      <c r="T473" s="82">
        <v>36</v>
      </c>
      <c r="U473" s="82"/>
      <c r="V473" s="82" t="s">
        <v>66</v>
      </c>
      <c r="W473" s="82">
        <v>27</v>
      </c>
      <c r="X473" s="82"/>
      <c r="Y473" s="82"/>
      <c r="Z473" s="82">
        <v>10</v>
      </c>
      <c r="AA473" s="82"/>
      <c r="AB473" s="82" t="s">
        <v>15093</v>
      </c>
      <c r="AC473" s="76" t="str">
        <f t="shared" ref="AC473:AC474" si="93">CONCATENATE(S473," ",T473," ",U473," ",V473," ",W473," ",X473, " ",Y473, " ",Z473," ",AA473," ",AB473)</f>
        <v>CL 36  SUR 27   10  Apto 616</v>
      </c>
      <c r="AD473" s="82" t="s">
        <v>15824</v>
      </c>
      <c r="AE473" s="82">
        <v>3013905247</v>
      </c>
      <c r="AF473" s="82"/>
      <c r="AG473" s="82"/>
      <c r="AH473" s="82" t="s">
        <v>3591</v>
      </c>
      <c r="AI473" s="82" t="s">
        <v>14434</v>
      </c>
      <c r="AJ473" s="96" t="s">
        <v>311</v>
      </c>
      <c r="AK473" s="201"/>
      <c r="AL473" s="92">
        <v>46164</v>
      </c>
      <c r="AM473" s="92"/>
      <c r="AN473" s="101">
        <f t="shared" si="81"/>
        <v>-46164</v>
      </c>
      <c r="AO473" s="92"/>
      <c r="AP473" s="101"/>
      <c r="AQ473" s="101"/>
      <c r="AR473" s="227"/>
      <c r="AS473" s="119" t="s">
        <v>14437</v>
      </c>
      <c r="AT473" s="124" t="s">
        <v>1735</v>
      </c>
      <c r="AU473" s="94" t="s">
        <v>14437</v>
      </c>
      <c r="AV473" s="82"/>
      <c r="AW473" s="102" t="str">
        <f ca="1">IF(OR(AND(TODAY()-AL473&lt;10,AV473="PQRS"),AND(TODAY()-AO473&lt;90,AV473="Persuasivo")),1,IF(AND(10&lt;=TODAY()-AL473,TODAY()-AL473&lt;15,AV473="PQRS"),2,IF(OR(AND(15&lt;=TODAY()-AL473,AV473="PQRS"),AND(90&lt;=TODAY()-AO473,AV473="Persuasivo")),3,"")))</f>
        <v/>
      </c>
      <c r="AX473" s="96"/>
      <c r="AY473" s="239" t="str">
        <f ca="1">IF(AU473=BA473,AY473,AY473&amp;" → "&amp;TEXT(AZ473,"dd/mm/aaaa")&amp;".- "&amp;AU473)</f>
        <v>0 → 00/01/1900.- Juan  Muñoz Guerra</v>
      </c>
      <c r="AZ473" s="237">
        <f ca="1">IF(AU473=BA473,AZ473,NOW())</f>
        <v>46164.681925115743</v>
      </c>
      <c r="BA473" s="242" t="str">
        <f t="shared" ca="1" si="90"/>
        <v>Juan  Muñoz Guerra</v>
      </c>
      <c r="BB473" s="245" t="str">
        <f ca="1">IF(AT473=BD473,BB473,BB473&amp;" → "&amp;TEXT(BC473,"dd/mm/aaaa")&amp;".- "&amp;AT473)</f>
        <v xml:space="preserve">0 → 20/02/2026.- Auto de inicio </v>
      </c>
      <c r="BC473" s="247">
        <f t="shared" ca="1" si="91"/>
        <v>46183.384917939817</v>
      </c>
      <c r="BD473" s="246" t="str">
        <f t="shared" ca="1" si="92"/>
        <v xml:space="preserve">Auto de inicio </v>
      </c>
    </row>
    <row r="474" spans="1:56" ht="14.25" customHeight="1">
      <c r="A474" s="82" t="s">
        <v>15825</v>
      </c>
      <c r="B474" s="99" t="s">
        <v>15826</v>
      </c>
      <c r="C474" s="124" t="s">
        <v>1086</v>
      </c>
      <c r="D474" s="82"/>
      <c r="E474" s="82"/>
      <c r="F474" s="82"/>
      <c r="G474" s="82"/>
      <c r="H474" s="82"/>
      <c r="I474" s="82"/>
      <c r="J474" s="82"/>
      <c r="K474" s="82"/>
      <c r="L474" s="82"/>
      <c r="M474" s="82"/>
      <c r="N474" s="76" t="str">
        <f t="shared" si="88"/>
        <v xml:space="preserve">         </v>
      </c>
      <c r="O474" s="82"/>
      <c r="P474" s="82"/>
      <c r="Q474" s="82"/>
      <c r="R474" s="82" t="s">
        <v>15827</v>
      </c>
      <c r="S474" s="82" t="s">
        <v>63</v>
      </c>
      <c r="T474" s="82">
        <v>24</v>
      </c>
      <c r="U474" s="82"/>
      <c r="V474" s="82"/>
      <c r="W474" s="82">
        <v>36</v>
      </c>
      <c r="X474" s="82" t="s">
        <v>170</v>
      </c>
      <c r="Y474" s="82" t="s">
        <v>66</v>
      </c>
      <c r="Z474" s="82">
        <v>155</v>
      </c>
      <c r="AA474" s="82"/>
      <c r="AB474" s="82"/>
      <c r="AC474" s="76" t="str">
        <f t="shared" si="93"/>
        <v xml:space="preserve">KR 24   36 D SUR 155  </v>
      </c>
      <c r="AD474" s="82"/>
      <c r="AE474" s="82"/>
      <c r="AF474" s="82"/>
      <c r="AG474" s="82"/>
      <c r="AH474" s="82" t="s">
        <v>87</v>
      </c>
      <c r="AI474" s="82" t="s">
        <v>14495</v>
      </c>
      <c r="AJ474" s="96" t="s">
        <v>347</v>
      </c>
      <c r="AK474" s="201"/>
      <c r="AL474" s="92">
        <v>46167</v>
      </c>
      <c r="AM474" s="92">
        <v>46168</v>
      </c>
      <c r="AN474" s="101">
        <f t="shared" si="81"/>
        <v>1</v>
      </c>
      <c r="AO474" s="92">
        <v>46168</v>
      </c>
      <c r="AP474" s="101" t="s">
        <v>202</v>
      </c>
      <c r="AQ474" s="101" t="s">
        <v>14450</v>
      </c>
      <c r="AR474" s="227"/>
      <c r="AS474" s="119"/>
      <c r="AT474" s="124" t="s">
        <v>14445</v>
      </c>
      <c r="AU474" s="94" t="s">
        <v>14450</v>
      </c>
      <c r="AV474" s="82"/>
      <c r="AW474" s="102" t="str">
        <f ca="1">IF(OR(AND(TODAY()-AL474&lt;10,AV474="PQRS"),AND(TODAY()-AO474&lt;90,AV474="Persuasivo")),1,IF(AND(10&lt;=TODAY()-AL474,TODAY()-AL474&lt;15,AV474="PQRS"),2,IF(OR(AND(15&lt;=TODAY()-AL474,AV474="PQRS"),AND(90&lt;=TODAY()-AO474,AV474="Persuasivo")),3,"")))</f>
        <v/>
      </c>
      <c r="AX474" s="96"/>
      <c r="AY474" s="239" t="str">
        <f ca="1">IF(AU474=BA474,AY474,AY474&amp;" → "&amp;TEXT(AZ474,"dd/mm/aaaa")&amp;".- "&amp;AU474)</f>
        <v>0 → 00/01/1900.- Juan Fernando Florez Lema → 25/05/2026.- Olver Puerta Garcia</v>
      </c>
      <c r="AZ474" s="237">
        <f ca="1">IF(AU474=BA474,AZ474,NOW())</f>
        <v>46171.619357638891</v>
      </c>
      <c r="BA474" s="242" t="str">
        <f t="shared" ca="1" si="90"/>
        <v>Olver Puerta Garcia</v>
      </c>
      <c r="BB474" s="245" t="str">
        <f ca="1">IF(AT474=BD474,BB474,BB474&amp;" → "&amp;TEXT(BC474,"dd/mm/aaaa")&amp;".- "&amp;AT474)</f>
        <v>0 → 20/02/2026.- Visitas patrulleros → 29/05/2026.- Informe técnico</v>
      </c>
      <c r="BC474" s="247">
        <f t="shared" ca="1" si="91"/>
        <v>46183.384917939817</v>
      </c>
      <c r="BD474" s="246" t="str">
        <f t="shared" ca="1" si="92"/>
        <v>Informe técnico</v>
      </c>
    </row>
    <row r="475" spans="1:56">
      <c r="A475" s="82" t="s">
        <v>15828</v>
      </c>
      <c r="B475" s="99">
        <v>34697</v>
      </c>
      <c r="C475" s="124" t="s">
        <v>15829</v>
      </c>
      <c r="D475" s="82" t="s">
        <v>80</v>
      </c>
      <c r="E475" s="82">
        <v>39</v>
      </c>
      <c r="F475" s="82" t="s">
        <v>136</v>
      </c>
      <c r="G475" s="82" t="s">
        <v>66</v>
      </c>
      <c r="H475" s="82">
        <v>24</v>
      </c>
      <c r="I475" s="82" t="s">
        <v>183</v>
      </c>
      <c r="J475" s="82"/>
      <c r="K475" s="82">
        <v>99</v>
      </c>
      <c r="L475" s="82"/>
      <c r="M475" s="82"/>
      <c r="N475" s="76" t="str">
        <f t="shared" si="88"/>
        <v xml:space="preserve">CL 39 DD SUR 24 EE  99  </v>
      </c>
      <c r="O475" s="82"/>
      <c r="P475" s="82">
        <v>3222500704</v>
      </c>
      <c r="Q475" s="82"/>
      <c r="R475" s="82" t="s">
        <v>14659</v>
      </c>
      <c r="S475" s="82" t="s">
        <v>80</v>
      </c>
      <c r="T475" s="82">
        <v>39</v>
      </c>
      <c r="U475" s="82" t="s">
        <v>170</v>
      </c>
      <c r="V475" s="82" t="s">
        <v>66</v>
      </c>
      <c r="W475" s="82">
        <v>24</v>
      </c>
      <c r="X475" s="82" t="s">
        <v>183</v>
      </c>
      <c r="Y475" s="82"/>
      <c r="Z475" s="324">
        <v>24869</v>
      </c>
      <c r="AA475" s="82"/>
      <c r="AB475" s="82"/>
      <c r="AC475" s="76"/>
      <c r="AD475" s="82"/>
      <c r="AE475" s="82"/>
      <c r="AF475" s="82"/>
      <c r="AG475" s="82"/>
      <c r="AH475" s="82" t="s">
        <v>94</v>
      </c>
      <c r="AI475" s="82" t="s">
        <v>14487</v>
      </c>
      <c r="AJ475" s="96" t="s">
        <v>454</v>
      </c>
      <c r="AK475" s="201"/>
      <c r="AL475" s="92">
        <v>46167</v>
      </c>
      <c r="AM475" s="92"/>
      <c r="AN475" s="101">
        <f t="shared" si="81"/>
        <v>-46167</v>
      </c>
      <c r="AO475" s="92"/>
      <c r="AP475" s="101"/>
      <c r="AQ475" s="101"/>
      <c r="AR475" s="227"/>
      <c r="AS475" s="119"/>
      <c r="AT475" s="124" t="s">
        <v>105</v>
      </c>
      <c r="AU475" s="94" t="s">
        <v>14440</v>
      </c>
      <c r="AV475" s="82"/>
      <c r="AW475" s="102" t="str">
        <f ca="1">IF(OR(AND(TODAY()-AL475&lt;10,AV475="PQRS"),AND(TODAY()-AO475&lt;90,AV475="Persuasivo")),1,IF(AND(10&lt;=TODAY()-AL475,TODAY()-AL475&lt;15,AV475="PQRS"),2,IF(OR(AND(15&lt;=TODAY()-AL475,AV475="PQRS"),AND(90&lt;=TODAY()-AO475,AV475="Persuasivo")),3,"")))</f>
        <v/>
      </c>
      <c r="AX475" s="96"/>
      <c r="AY475" s="239" t="str">
        <f ca="1">IF(AU475=BA475,AY475,AY475&amp;" → "&amp;TEXT(AZ475,"dd/mm/aaaa")&amp;".- "&amp;AU475)</f>
        <v>0 → 00/01/1900.- Julian Guzman Agudelo</v>
      </c>
      <c r="AZ475" s="237">
        <f ca="1">IF(AU475=BA475,AZ475,NOW())</f>
        <v>46169.639405092596</v>
      </c>
      <c r="BA475" s="242" t="str">
        <f t="shared" ca="1" si="90"/>
        <v>Julian Guzman Agudelo</v>
      </c>
      <c r="BB475" s="245" t="str">
        <f ca="1">IF(AT475=BD475,BB475,BB475&amp;" → "&amp;TEXT(BC475,"dd/mm/aaaa")&amp;".- "&amp;AT475)</f>
        <v>0 → 20/02/2026.- Visitas patrulleros → 27/05/2026.- Visitas técnicos</v>
      </c>
      <c r="BC475" s="247">
        <f t="shared" ca="1" si="91"/>
        <v>46183.384917939817</v>
      </c>
      <c r="BD475" s="246" t="str">
        <f t="shared" ca="1" si="92"/>
        <v>Visitas técnicos</v>
      </c>
    </row>
    <row r="476" spans="1:56">
      <c r="A476" s="82" t="s">
        <v>15830</v>
      </c>
      <c r="B476" s="99">
        <v>34351</v>
      </c>
      <c r="C476" s="105" t="s">
        <v>15831</v>
      </c>
      <c r="D476" s="82" t="s">
        <v>80</v>
      </c>
      <c r="E476" s="82">
        <v>46</v>
      </c>
      <c r="F476" s="82" t="s">
        <v>170</v>
      </c>
      <c r="G476" s="82" t="s">
        <v>66</v>
      </c>
      <c r="H476" s="82">
        <v>42</v>
      </c>
      <c r="I476" s="82" t="s">
        <v>170</v>
      </c>
      <c r="J476" s="82"/>
      <c r="K476" s="82">
        <v>80</v>
      </c>
      <c r="L476" s="82"/>
      <c r="M476" s="82"/>
      <c r="N476" s="76"/>
      <c r="O476" s="76" t="s">
        <v>15832</v>
      </c>
      <c r="P476" s="76" t="s">
        <v>15833</v>
      </c>
      <c r="Q476" s="76"/>
      <c r="R476" s="82" t="s">
        <v>14659</v>
      </c>
      <c r="S476" s="126" t="s">
        <v>80</v>
      </c>
      <c r="T476" s="127">
        <v>46</v>
      </c>
      <c r="U476" s="127" t="s">
        <v>170</v>
      </c>
      <c r="V476" s="127" t="s">
        <v>66</v>
      </c>
      <c r="W476" s="127"/>
      <c r="X476" s="127"/>
      <c r="Y476" s="127"/>
      <c r="Z476" s="127"/>
      <c r="AA476" s="127" t="s">
        <v>15834</v>
      </c>
      <c r="AB476" s="127"/>
      <c r="AC476" s="76"/>
      <c r="AD476" s="82"/>
      <c r="AE476" s="82"/>
      <c r="AF476" s="82"/>
      <c r="AG476" s="82"/>
      <c r="AH476" s="82" t="s">
        <v>101</v>
      </c>
      <c r="AI476" s="82" t="s">
        <v>14460</v>
      </c>
      <c r="AJ476" s="96" t="s">
        <v>316</v>
      </c>
      <c r="AK476" s="201"/>
      <c r="AL476" s="92">
        <v>46164</v>
      </c>
      <c r="AM476" s="92"/>
      <c r="AN476" s="101">
        <f t="shared" si="81"/>
        <v>-46164</v>
      </c>
      <c r="AO476" s="100"/>
      <c r="AP476" s="82"/>
      <c r="AQ476" s="94"/>
      <c r="AR476" s="227"/>
      <c r="AS476" s="119"/>
      <c r="AT476" s="124" t="s">
        <v>202</v>
      </c>
      <c r="AU476" s="94" t="s">
        <v>14459</v>
      </c>
      <c r="AV476" s="82"/>
      <c r="AW476" s="102" t="str">
        <f ca="1">IF(OR(AND(TODAY()-AL476&lt;10,AV476="PQRS"),AND(TODAY()-AO476&lt;90,AV476="Persuasivo")),1,IF(AND(10&lt;=TODAY()-AL476,TODAY()-AL476&lt;15,AV476="PQRS"),2,IF(OR(AND(15&lt;=TODAY()-AL476,AV476="PQRS"),AND(90&lt;=TODAY()-AO476,AV476="Persuasivo")),3,"")))</f>
        <v/>
      </c>
      <c r="AX476" s="96"/>
      <c r="AY476" s="239" t="str">
        <f ca="1">IF(AU476=BA476,AY476,AY476&amp;" → "&amp;TEXT(AZ476,"dd/mm/aaaa")&amp;".- "&amp;AU476)</f>
        <v>0 → 00/01/1900.- Sebastian Rodas Lopez</v>
      </c>
      <c r="AZ476" s="237">
        <f ca="1">IF(AU476=BA476,AZ476,NOW())</f>
        <v>46167.599206597224</v>
      </c>
      <c r="BA476" s="242" t="str">
        <f t="shared" ca="1" si="90"/>
        <v>Sebastian Rodas Lopez</v>
      </c>
      <c r="BB476" s="245" t="str">
        <f ca="1">IF(AT476=BD476,BB476,BB476&amp;" → "&amp;TEXT(BC476,"dd/mm/aaaa")&amp;".- "&amp;AT476)</f>
        <v>0 → 20/02/2026.- Visitas patrulleros</v>
      </c>
      <c r="BC476" s="247">
        <f t="shared" ca="1" si="91"/>
        <v>46183.384917939817</v>
      </c>
      <c r="BD476" s="246" t="str">
        <f t="shared" ca="1" si="92"/>
        <v>Visitas patrulleros</v>
      </c>
    </row>
    <row r="477" spans="1:56">
      <c r="A477" s="82" t="s">
        <v>15835</v>
      </c>
      <c r="B477" s="99">
        <v>32699</v>
      </c>
      <c r="C477" s="105" t="s">
        <v>15836</v>
      </c>
      <c r="D477" s="82"/>
      <c r="E477" s="82"/>
      <c r="F477" s="82"/>
      <c r="G477" s="82"/>
      <c r="H477" s="82"/>
      <c r="I477" s="82"/>
      <c r="J477" s="82"/>
      <c r="K477" s="82"/>
      <c r="L477" s="82" t="s">
        <v>15837</v>
      </c>
      <c r="M477" s="82" t="s">
        <v>15838</v>
      </c>
      <c r="N477" s="76"/>
      <c r="O477" s="76"/>
      <c r="P477" s="76">
        <v>6044033000</v>
      </c>
      <c r="Q477" s="76"/>
      <c r="R477" s="94"/>
      <c r="S477" s="126"/>
      <c r="T477" s="127"/>
      <c r="U477" s="127"/>
      <c r="V477" s="127"/>
      <c r="W477" s="127"/>
      <c r="X477" s="127"/>
      <c r="Y477" s="127"/>
      <c r="Z477" s="127"/>
      <c r="AA477" s="127"/>
      <c r="AB477" s="127"/>
      <c r="AC477" s="76"/>
      <c r="AD477" s="82"/>
      <c r="AE477" s="82"/>
      <c r="AF477" s="82"/>
      <c r="AG477" s="82"/>
      <c r="AH477" s="82" t="s">
        <v>3686</v>
      </c>
      <c r="AI477" s="82" t="s">
        <v>14451</v>
      </c>
      <c r="AJ477" s="96" t="s">
        <v>91</v>
      </c>
      <c r="AK477" s="201"/>
      <c r="AL477" s="92">
        <v>46156</v>
      </c>
      <c r="AM477" s="92"/>
      <c r="AN477" s="101">
        <f t="shared" si="81"/>
        <v>-46156</v>
      </c>
      <c r="AO477" s="92"/>
      <c r="AP477" s="101"/>
      <c r="AQ477" s="101"/>
      <c r="AR477" s="227"/>
      <c r="AS477" s="119"/>
      <c r="AT477" s="124" t="s">
        <v>195</v>
      </c>
      <c r="AU477" s="94" t="s">
        <v>14443</v>
      </c>
      <c r="AV477" s="82"/>
      <c r="AW477" s="102" t="str">
        <f ca="1">IF(OR(AND(TODAY()-AL477&lt;10,AV477="PQRS"),AND(TODAY()-AO477&lt;90,AV477="Persuasivo")),1,IF(AND(10&lt;=TODAY()-AL477,TODAY()-AL477&lt;15,AV477="PQRS"),2,IF(OR(AND(15&lt;=TODAY()-AL477,AV477="PQRS"),AND(90&lt;=TODAY()-AO477,AV477="Persuasivo")),3,"")))</f>
        <v/>
      </c>
      <c r="AX477" s="96" t="s">
        <v>15839</v>
      </c>
      <c r="AY477" s="239" t="str">
        <f ca="1">IF(AU477=BA477,AY477,AY477&amp;" → "&amp;TEXT(AZ477,"dd/mm/aaaa")&amp;".- "&amp;AU477)</f>
        <v>0 → 00/01/1900.- Adriana Florez Buriticá</v>
      </c>
      <c r="AZ477" s="237">
        <f ca="1">IF(AU477=BA477,AZ477,NOW())</f>
        <v>46168.455284490738</v>
      </c>
      <c r="BA477" s="242" t="str">
        <f t="shared" ca="1" si="90"/>
        <v>Adriana Florez Buriticá</v>
      </c>
      <c r="BB477" s="245" t="str">
        <f ca="1">IF(AT477=BD477,BB477,BB477&amp;" → "&amp;TEXT(BC477,"dd/mm/aaaa")&amp;".- "&amp;AT477)</f>
        <v>0 → 20/02/2026.- Verificación</v>
      </c>
      <c r="BC477" s="247">
        <f t="shared" ca="1" si="91"/>
        <v>46183.384917939817</v>
      </c>
      <c r="BD477" s="246" t="str">
        <f t="shared" ca="1" si="92"/>
        <v>Verificación</v>
      </c>
    </row>
    <row r="478" spans="1:56">
      <c r="A478" s="82" t="s">
        <v>15840</v>
      </c>
      <c r="B478" s="99">
        <v>34487</v>
      </c>
      <c r="C478" s="105" t="s">
        <v>15841</v>
      </c>
      <c r="D478" s="82" t="s">
        <v>63</v>
      </c>
      <c r="E478" s="82">
        <v>27</v>
      </c>
      <c r="F478" s="82" t="s">
        <v>83</v>
      </c>
      <c r="G478" s="82"/>
      <c r="H478" s="82"/>
      <c r="I478" s="82"/>
      <c r="J478" s="82"/>
      <c r="K478" s="82"/>
      <c r="L478" s="82"/>
      <c r="M478" s="82"/>
      <c r="N478" s="76"/>
      <c r="O478" s="82"/>
      <c r="P478" s="82"/>
      <c r="Q478" s="82"/>
      <c r="R478" s="94" t="s">
        <v>14659</v>
      </c>
      <c r="S478" s="126"/>
      <c r="T478" s="127"/>
      <c r="U478" s="127"/>
      <c r="V478" s="127"/>
      <c r="W478" s="127"/>
      <c r="X478" s="127"/>
      <c r="Y478" s="127"/>
      <c r="Z478" s="127"/>
      <c r="AA478" s="127"/>
      <c r="AB478" s="127"/>
      <c r="AC478" s="76"/>
      <c r="AD478" s="82"/>
      <c r="AE478" s="82"/>
      <c r="AF478" s="82"/>
      <c r="AG478" s="82"/>
      <c r="AH478" s="82" t="s">
        <v>3686</v>
      </c>
      <c r="AI478" s="82" t="s">
        <v>14451</v>
      </c>
      <c r="AJ478" s="96" t="s">
        <v>276</v>
      </c>
      <c r="AK478" s="201"/>
      <c r="AL478" s="92">
        <v>46164</v>
      </c>
      <c r="AM478" s="92"/>
      <c r="AN478" s="101">
        <f t="shared" ref="AN478:AN537" si="94">+AM478-AL478</f>
        <v>-46164</v>
      </c>
      <c r="AO478" s="100"/>
      <c r="AP478" s="101"/>
      <c r="AQ478" s="101"/>
      <c r="AR478" s="227"/>
      <c r="AS478" s="119"/>
      <c r="AT478" s="124" t="s">
        <v>202</v>
      </c>
      <c r="AU478" s="94" t="s">
        <v>14456</v>
      </c>
      <c r="AV478" s="82"/>
      <c r="AW478" s="102" t="str">
        <f ca="1">IF(OR(AND(TODAY()-AL478&lt;10,AV478="PQRS"),AND(TODAY()-AO478&lt;90,AV478="Persuasivo")),1,IF(AND(10&lt;=TODAY()-AL478,TODAY()-AL478&lt;15,AV478="PQRS"),2,IF(OR(AND(15&lt;=TODAY()-AL478,AV478="PQRS"),AND(90&lt;=TODAY()-AO478,AV478="Persuasivo")),3,"")))</f>
        <v/>
      </c>
      <c r="AX478" s="96"/>
      <c r="AY478" s="239" t="str">
        <f ca="1">IF(AU478=BA478,AY478,AY478&amp;" → "&amp;TEXT(AZ478,"dd/mm/aaaa")&amp;".- "&amp;AU478)</f>
        <v>0 → 00/01/1900.- Laura Bautista Barroso</v>
      </c>
      <c r="AZ478" s="237">
        <f ca="1">IF(AU478=BA478,AZ478,NOW())</f>
        <v>46168.486546180553</v>
      </c>
      <c r="BA478" s="242" t="str">
        <f t="shared" ca="1" si="90"/>
        <v>Laura Bautista Barroso</v>
      </c>
      <c r="BB478" s="245" t="str">
        <f ca="1">IF(AT478=BD478,BB478,BB478&amp;" → "&amp;TEXT(BC478,"dd/mm/aaaa")&amp;".- "&amp;AT478)</f>
        <v>0 → 20/02/2026.- Visitas patrulleros</v>
      </c>
      <c r="BC478" s="247">
        <f t="shared" ca="1" si="91"/>
        <v>46183.384917939817</v>
      </c>
      <c r="BD478" s="246" t="str">
        <f t="shared" ca="1" si="92"/>
        <v>Visitas patrulleros</v>
      </c>
    </row>
    <row r="479" spans="1:56" ht="15" customHeight="1">
      <c r="A479" s="82" t="s">
        <v>15842</v>
      </c>
      <c r="B479" s="99">
        <v>35109</v>
      </c>
      <c r="C479" s="124" t="s">
        <v>231</v>
      </c>
      <c r="D479" s="82"/>
      <c r="E479" s="82"/>
      <c r="F479" s="82"/>
      <c r="G479" s="82"/>
      <c r="H479" s="82"/>
      <c r="I479" s="82"/>
      <c r="J479" s="82"/>
      <c r="K479" s="82"/>
      <c r="L479" s="82"/>
      <c r="M479" s="82"/>
      <c r="N479" s="76"/>
      <c r="O479" s="82"/>
      <c r="P479" s="82"/>
      <c r="Q479" s="82"/>
      <c r="R479" s="82" t="s">
        <v>15843</v>
      </c>
      <c r="S479" s="126" t="s">
        <v>80</v>
      </c>
      <c r="T479" s="127">
        <v>32</v>
      </c>
      <c r="U479" s="127" t="s">
        <v>104</v>
      </c>
      <c r="V479" s="127" t="s">
        <v>66</v>
      </c>
      <c r="W479" s="127">
        <v>44</v>
      </c>
      <c r="X479" s="127" t="s">
        <v>83</v>
      </c>
      <c r="Y479" s="127"/>
      <c r="Z479" s="127">
        <v>83</v>
      </c>
      <c r="AA479" s="127"/>
      <c r="AB479" s="127"/>
      <c r="AC479" s="76"/>
      <c r="AD479" s="82"/>
      <c r="AE479" s="82"/>
      <c r="AF479" s="82"/>
      <c r="AG479" s="82"/>
      <c r="AH479" s="82" t="s">
        <v>172</v>
      </c>
      <c r="AI479" s="82" t="s">
        <v>14438</v>
      </c>
      <c r="AJ479" s="96" t="s">
        <v>615</v>
      </c>
      <c r="AK479" s="201"/>
      <c r="AL479" s="92">
        <v>46168</v>
      </c>
      <c r="AM479" s="92">
        <v>46170</v>
      </c>
      <c r="AN479" s="101">
        <f t="shared" si="94"/>
        <v>2</v>
      </c>
      <c r="AO479" s="100">
        <v>46170</v>
      </c>
      <c r="AP479" s="82" t="s">
        <v>202</v>
      </c>
      <c r="AQ479" s="94" t="s">
        <v>14456</v>
      </c>
      <c r="AR479" s="227"/>
      <c r="AS479" s="119"/>
      <c r="AT479" s="124" t="s">
        <v>195</v>
      </c>
      <c r="AU479" s="101" t="s">
        <v>14456</v>
      </c>
      <c r="AV479" s="82"/>
      <c r="AW479" s="102" t="str">
        <f ca="1">IF(OR(AND(TODAY()-AL479&lt;10,AV479="PQRS"),AND(TODAY()-AO479&lt;90,AV479="Persuasivo")),1,IF(AND(10&lt;=TODAY()-AL479,TODAY()-AL479&lt;15,AV479="PQRS"),2,IF(OR(AND(15&lt;=TODAY()-AL479,AV479="PQRS"),AND(90&lt;=TODAY()-AO479,AV479="Persuasivo")),3,"")))</f>
        <v/>
      </c>
      <c r="AX479" s="96"/>
      <c r="AY479" s="239" t="str">
        <f ca="1">IF(AU479=BA479,AY479,AY479&amp;" → "&amp;TEXT(AZ479,"dd/mm/aaaa")&amp;".- "&amp;AU479)</f>
        <v>0 → 00/01/1900.- Laura Bautista Barroso</v>
      </c>
      <c r="AZ479" s="237">
        <f ca="1">IF(AU479=BA479,AZ479,NOW())</f>
        <v>46169.66118599537</v>
      </c>
      <c r="BA479" s="242" t="str">
        <f t="shared" ca="1" si="90"/>
        <v>Laura Bautista Barroso</v>
      </c>
      <c r="BB479" s="245" t="str">
        <f ca="1">IF(AT479=BD479,BB479,BB479&amp;" → "&amp;TEXT(BC479,"dd/mm/aaaa")&amp;".- "&amp;AT479)</f>
        <v>0 → 20/02/2026.- Visitas patrulleros → 29/05/2026.- Verificación</v>
      </c>
      <c r="BC479" s="247">
        <f t="shared" ca="1" si="91"/>
        <v>46183.384917939817</v>
      </c>
      <c r="BD479" s="246" t="str">
        <f t="shared" ca="1" si="92"/>
        <v>Verificación</v>
      </c>
    </row>
    <row r="480" spans="1:56">
      <c r="A480" s="82" t="s">
        <v>15844</v>
      </c>
      <c r="B480" s="99">
        <v>35110</v>
      </c>
      <c r="C480" s="105" t="s">
        <v>15845</v>
      </c>
      <c r="D480" s="82" t="s">
        <v>63</v>
      </c>
      <c r="E480" s="82">
        <v>40</v>
      </c>
      <c r="F480" s="82"/>
      <c r="G480" s="82"/>
      <c r="H480" s="82">
        <v>40</v>
      </c>
      <c r="I480" s="82" t="s">
        <v>104</v>
      </c>
      <c r="J480" s="82" t="s">
        <v>66</v>
      </c>
      <c r="K480" s="82">
        <v>30</v>
      </c>
      <c r="L480" s="82"/>
      <c r="M480" s="82"/>
      <c r="N480" s="76"/>
      <c r="O480" s="76">
        <v>24919095</v>
      </c>
      <c r="P480" s="76">
        <v>3113703778</v>
      </c>
      <c r="Q480" s="76"/>
      <c r="R480" s="94" t="s">
        <v>15846</v>
      </c>
      <c r="S480" s="126"/>
      <c r="T480" s="127"/>
      <c r="U480" s="127"/>
      <c r="V480" s="127"/>
      <c r="W480" s="127"/>
      <c r="X480" s="127"/>
      <c r="Y480" s="127"/>
      <c r="Z480" s="127"/>
      <c r="AA480" s="127"/>
      <c r="AB480" s="127"/>
      <c r="AC480" s="76"/>
      <c r="AD480" s="82"/>
      <c r="AE480" s="82"/>
      <c r="AF480" s="82"/>
      <c r="AG480" s="82"/>
      <c r="AH480" s="82" t="s">
        <v>94</v>
      </c>
      <c r="AI480" s="82" t="s">
        <v>14444</v>
      </c>
      <c r="AJ480" s="96" t="s">
        <v>67</v>
      </c>
      <c r="AK480" s="201"/>
      <c r="AL480" s="92">
        <v>46168</v>
      </c>
      <c r="AM480" s="92">
        <v>46170</v>
      </c>
      <c r="AN480" s="101">
        <f t="shared" si="94"/>
        <v>2</v>
      </c>
      <c r="AO480" s="92">
        <v>46170</v>
      </c>
      <c r="AP480" s="82" t="s">
        <v>202</v>
      </c>
      <c r="AQ480" s="94" t="s">
        <v>14494</v>
      </c>
      <c r="AR480" s="227"/>
      <c r="AS480" s="119"/>
      <c r="AT480" s="124" t="s">
        <v>195</v>
      </c>
      <c r="AU480" s="94" t="s">
        <v>14494</v>
      </c>
      <c r="AV480" s="82"/>
      <c r="AW480" s="102" t="str">
        <f ca="1">IF(OR(AND(TODAY()-AL480&lt;10,AV480="PQRS"),AND(TODAY()-AO480&lt;90,AV480="Persuasivo")),1,IF(AND(10&lt;=TODAY()-AL480,TODAY()-AL480&lt;15,AV480="PQRS"),2,IF(OR(AND(15&lt;=TODAY()-AL480,AV480="PQRS"),AND(90&lt;=TODAY()-AO480,AV480="Persuasivo")),3,"")))</f>
        <v/>
      </c>
      <c r="AX480" s="96"/>
      <c r="AY480" s="239" t="str">
        <f ca="1">IF(AU480=BA480,AY480,AY480&amp;" → "&amp;TEXT(AZ480,"dd/mm/aaaa")&amp;".- "&amp;AU480)</f>
        <v>0 → 00/01/1900.- Carlos Mario Gonzalez</v>
      </c>
      <c r="AZ480" s="237">
        <f ca="1">IF(AU480=BA480,AZ480,NOW())</f>
        <v>46169.667204513891</v>
      </c>
      <c r="BA480" s="242" t="str">
        <f t="shared" ca="1" si="90"/>
        <v>Carlos Mario Gonzalez</v>
      </c>
      <c r="BB480" s="245" t="str">
        <f ca="1">IF(AT480=BD480,BB480,BB480&amp;" → "&amp;TEXT(BC480,"dd/mm/aaaa")&amp;".- "&amp;AT480)</f>
        <v>0 → 20/02/2026.- Visitas patrulleros → 29/05/2026.- Verificación</v>
      </c>
      <c r="BC480" s="247">
        <f t="shared" ca="1" si="91"/>
        <v>46183.384917939817</v>
      </c>
      <c r="BD480" s="246" t="str">
        <f t="shared" ca="1" si="92"/>
        <v>Verificación</v>
      </c>
    </row>
    <row r="481" spans="1:56">
      <c r="A481" s="82" t="s">
        <v>15847</v>
      </c>
      <c r="B481" s="99">
        <v>35130</v>
      </c>
      <c r="C481" s="124" t="s">
        <v>1086</v>
      </c>
      <c r="D481" s="82"/>
      <c r="E481" s="82"/>
      <c r="F481" s="82"/>
      <c r="G481" s="82"/>
      <c r="H481" s="82"/>
      <c r="I481" s="82"/>
      <c r="J481" s="82"/>
      <c r="K481" s="82"/>
      <c r="L481" s="82"/>
      <c r="M481" s="82"/>
      <c r="N481" s="76"/>
      <c r="O481" s="76"/>
      <c r="P481" s="76"/>
      <c r="Q481" s="70"/>
      <c r="R481" s="150" t="s">
        <v>15848</v>
      </c>
      <c r="S481" s="126" t="s">
        <v>63</v>
      </c>
      <c r="T481" s="127">
        <v>47</v>
      </c>
      <c r="U481" s="127"/>
      <c r="V481" s="127"/>
      <c r="W481" s="127">
        <v>43</v>
      </c>
      <c r="X481" s="127"/>
      <c r="Y481" s="127" t="s">
        <v>66</v>
      </c>
      <c r="Z481" s="127">
        <v>50</v>
      </c>
      <c r="AA481" s="127"/>
      <c r="AB481" s="127"/>
      <c r="AC481" s="76"/>
      <c r="AD481" s="82"/>
      <c r="AE481" s="82">
        <v>3044704050</v>
      </c>
      <c r="AF481" s="82"/>
      <c r="AG481" s="82"/>
      <c r="AH481" s="82" t="s">
        <v>94</v>
      </c>
      <c r="AI481" s="82" t="s">
        <v>14487</v>
      </c>
      <c r="AJ481" s="96" t="s">
        <v>4173</v>
      </c>
      <c r="AK481" s="201"/>
      <c r="AL481" s="92">
        <v>46168</v>
      </c>
      <c r="AM481" s="92"/>
      <c r="AN481" s="101">
        <f t="shared" si="94"/>
        <v>-46168</v>
      </c>
      <c r="AO481" s="92"/>
      <c r="AP481" s="101"/>
      <c r="AQ481" s="101"/>
      <c r="AR481" s="227"/>
      <c r="AS481" s="119"/>
      <c r="AT481" s="124" t="s">
        <v>105</v>
      </c>
      <c r="AU481" s="94" t="s">
        <v>14480</v>
      </c>
      <c r="AV481" s="82"/>
      <c r="AW481" s="102" t="str">
        <f ca="1">IF(OR(AND(TODAY()-AL481&lt;10,AV481="PQRS"),AND(TODAY()-AO481&lt;90,AV481="Persuasivo")),1,IF(AND(10&lt;=TODAY()-AL481,TODAY()-AL481&lt;15,AV481="PQRS"),2,IF(OR(AND(15&lt;=TODAY()-AL481,AV481="PQRS"),AND(90&lt;=TODAY()-AO481,AV481="Persuasivo")),3,"")))</f>
        <v/>
      </c>
      <c r="AX481" s="96"/>
      <c r="AY481" s="239" t="str">
        <f ca="1">IF(AU481=BA481,AY481,AY481&amp;" → "&amp;TEXT(AZ481,"dd/mm/aaaa")&amp;".- "&amp;AU481)</f>
        <v>0 → 00/01/1900.- Juan Fernando Florez Lema</v>
      </c>
      <c r="AZ481" s="237">
        <f ca="1">IF(AU481=BA481,AZ481,NOW())</f>
        <v>46169.678773148145</v>
      </c>
      <c r="BA481" s="242" t="str">
        <f t="shared" ca="1" si="90"/>
        <v>Juan Fernando Florez Lema</v>
      </c>
      <c r="BB481" s="245" t="str">
        <f ca="1">IF(AT481=BD481,BB481,BB481&amp;" → "&amp;TEXT(BC481,"dd/mm/aaaa")&amp;".- "&amp;AT481)</f>
        <v>0 → 20/02/2026.- Visitas patrulleros → 27/05/2026.- Visitas técnicos</v>
      </c>
      <c r="BC481" s="247">
        <f t="shared" ca="1" si="91"/>
        <v>46183.384917939817</v>
      </c>
      <c r="BD481" s="246" t="str">
        <f t="shared" ca="1" si="92"/>
        <v>Visitas técnicos</v>
      </c>
    </row>
    <row r="482" spans="1:56">
      <c r="A482" s="82" t="s">
        <v>15849</v>
      </c>
      <c r="B482" s="99">
        <v>35171</v>
      </c>
      <c r="C482" s="124" t="s">
        <v>15850</v>
      </c>
      <c r="D482" s="82" t="s">
        <v>63</v>
      </c>
      <c r="E482" s="82">
        <v>28</v>
      </c>
      <c r="F482" s="82"/>
      <c r="G482" s="82"/>
      <c r="H482" s="82">
        <v>38</v>
      </c>
      <c r="I482" s="82"/>
      <c r="J482" s="82" t="s">
        <v>66</v>
      </c>
      <c r="K482" s="82">
        <v>40</v>
      </c>
      <c r="L482" s="82" t="s">
        <v>15851</v>
      </c>
      <c r="M482" s="82"/>
      <c r="N482" s="76"/>
      <c r="O482" s="82">
        <v>1001366307</v>
      </c>
      <c r="P482" s="82"/>
      <c r="Q482" s="174" t="s">
        <v>15852</v>
      </c>
      <c r="R482" s="82"/>
      <c r="S482" s="126"/>
      <c r="T482" s="127"/>
      <c r="U482" s="127"/>
      <c r="V482" s="127"/>
      <c r="W482" s="127"/>
      <c r="X482" s="127"/>
      <c r="Y482" s="127"/>
      <c r="Z482" s="127"/>
      <c r="AA482" s="127"/>
      <c r="AB482" s="127"/>
      <c r="AC482" s="76"/>
      <c r="AD482" s="82"/>
      <c r="AE482" s="82"/>
      <c r="AF482" s="82"/>
      <c r="AG482" s="82"/>
      <c r="AH482" s="82" t="s">
        <v>3591</v>
      </c>
      <c r="AI482" s="82" t="s">
        <v>14504</v>
      </c>
      <c r="AJ482" s="96" t="s">
        <v>276</v>
      </c>
      <c r="AK482" s="201"/>
      <c r="AL482" s="92">
        <v>46168</v>
      </c>
      <c r="AM482" s="92"/>
      <c r="AN482" s="101">
        <f t="shared" si="94"/>
        <v>-46168</v>
      </c>
      <c r="AO482" s="92"/>
      <c r="AP482" s="101"/>
      <c r="AQ482" s="101"/>
      <c r="AR482" s="227"/>
      <c r="AS482" s="119" t="s">
        <v>14437</v>
      </c>
      <c r="AT482" s="124" t="s">
        <v>14478</v>
      </c>
      <c r="AU482" s="94" t="s">
        <v>14437</v>
      </c>
      <c r="AV482" s="82"/>
      <c r="AW482" s="102" t="str">
        <f ca="1">IF(OR(AND(TODAY()-AL482&lt;10,AV482="PQRS"),AND(TODAY()-AO482&lt;90,AV482="Persuasivo")),1,IF(AND(10&lt;=TODAY()-AL482,TODAY()-AL482&lt;15,AV482="PQRS"),2,IF(OR(AND(15&lt;=TODAY()-AL482,AV482="PQRS"),AND(90&lt;=TODAY()-AO482,AV482="Persuasivo")),3,"")))</f>
        <v/>
      </c>
      <c r="AX482" s="96" t="s">
        <v>15853</v>
      </c>
      <c r="AY482" s="239" t="str">
        <f ca="1">IF(AU482=BA482,AY482,AY482&amp;" → "&amp;TEXT(AZ482,"dd/mm/aaaa")&amp;".- "&amp;AU482)</f>
        <v>0 → 00/01/1900.- Juan  Muñoz Guerra</v>
      </c>
      <c r="AZ482" s="237">
        <f ca="1">IF(AU482=BA482,AZ482,NOW())</f>
        <v>46168.599154745367</v>
      </c>
      <c r="BA482" s="242" t="str">
        <f t="shared" ca="1" si="90"/>
        <v>Juan  Muñoz Guerra</v>
      </c>
      <c r="BB482" s="245" t="str">
        <f ca="1">IF(AT482=BD482,BB482,BB482&amp;" → "&amp;TEXT(BC482,"dd/mm/aaaa")&amp;".- "&amp;AT482)</f>
        <v>0 → 20/02/2026.- Auto de inicio  → 26/05/2026.- Orden de policía</v>
      </c>
      <c r="BC482" s="247">
        <f t="shared" ca="1" si="91"/>
        <v>46183.384917939817</v>
      </c>
      <c r="BD482" s="246" t="str">
        <f t="shared" ca="1" si="92"/>
        <v>Orden de policía</v>
      </c>
    </row>
    <row r="483" spans="1:56">
      <c r="A483" s="82" t="s">
        <v>15854</v>
      </c>
      <c r="B483" s="99">
        <v>35111</v>
      </c>
      <c r="C483" s="124" t="s">
        <v>15855</v>
      </c>
      <c r="D483" s="82" t="s">
        <v>63</v>
      </c>
      <c r="E483" s="82">
        <v>1</v>
      </c>
      <c r="F483" s="82"/>
      <c r="G483" s="82"/>
      <c r="H483" s="82">
        <v>36</v>
      </c>
      <c r="I483" s="82" t="s">
        <v>170</v>
      </c>
      <c r="J483" s="82" t="s">
        <v>66</v>
      </c>
      <c r="K483" s="82">
        <v>515</v>
      </c>
      <c r="L483" s="82"/>
      <c r="M483" s="82"/>
      <c r="N483" s="76"/>
      <c r="O483" s="82"/>
      <c r="P483" s="274">
        <v>6043220180</v>
      </c>
      <c r="Q483" s="82"/>
      <c r="R483" s="82" t="s">
        <v>14659</v>
      </c>
      <c r="S483" s="126"/>
      <c r="T483" s="127"/>
      <c r="U483" s="127"/>
      <c r="V483" s="127"/>
      <c r="W483" s="127"/>
      <c r="X483" s="127"/>
      <c r="Y483" s="127"/>
      <c r="Z483" s="127"/>
      <c r="AA483" s="127"/>
      <c r="AB483" s="127"/>
      <c r="AC483" s="76"/>
      <c r="AD483" s="82"/>
      <c r="AE483" s="82"/>
      <c r="AF483" s="82"/>
      <c r="AG483" s="82"/>
      <c r="AH483" s="82" t="s">
        <v>94</v>
      </c>
      <c r="AI483" s="82" t="s">
        <v>14483</v>
      </c>
      <c r="AJ483" s="96" t="s">
        <v>91</v>
      </c>
      <c r="AK483" s="201"/>
      <c r="AL483" s="92">
        <v>46168</v>
      </c>
      <c r="AM483" s="92">
        <v>46168</v>
      </c>
      <c r="AN483" s="101">
        <f t="shared" si="94"/>
        <v>0</v>
      </c>
      <c r="AO483" s="92">
        <v>46168</v>
      </c>
      <c r="AP483" s="101" t="s">
        <v>202</v>
      </c>
      <c r="AQ483" s="101" t="s">
        <v>14494</v>
      </c>
      <c r="AR483" s="227"/>
      <c r="AS483" s="119"/>
      <c r="AT483" s="124" t="s">
        <v>195</v>
      </c>
      <c r="AU483" s="94" t="s">
        <v>14494</v>
      </c>
      <c r="AV483" s="82"/>
      <c r="AW483" s="102" t="str">
        <f ca="1">IF(OR(AND(TODAY()-AL483&lt;10,AV483="PQRS"),AND(TODAY()-AO483&lt;90,AV483="Persuasivo")),1,IF(AND(10&lt;=TODAY()-AL483,TODAY()-AL483&lt;15,AV483="PQRS"),2,IF(OR(AND(15&lt;=TODAY()-AL483,AV483="PQRS"),AND(90&lt;=TODAY()-AO483,AV483="Persuasivo")),3,"")))</f>
        <v/>
      </c>
      <c r="AX483" s="96"/>
      <c r="AY483" s="239" t="str">
        <f ca="1">IF(AU483=BA483,AY483,AY483&amp;" → "&amp;TEXT(AZ483,"dd/mm/aaaa")&amp;".- "&amp;AU483)</f>
        <v>0 → 00/01/1900.- Julian Guzman Agudelo → 26/05/2026.- Carlos Mario Gonzalez</v>
      </c>
      <c r="AZ483" s="237">
        <f ca="1">IF(AU483=BA483,AZ483,NOW())</f>
        <v>46169.677378356479</v>
      </c>
      <c r="BA483" s="242" t="str">
        <f t="shared" ca="1" si="90"/>
        <v>Carlos Mario Gonzalez</v>
      </c>
      <c r="BB483" s="245" t="str">
        <f ca="1">IF(AT483=BD483,BB483,BB483&amp;" → "&amp;TEXT(BC483,"dd/mm/aaaa")&amp;".- "&amp;AT483)</f>
        <v>0 → 20/02/2026.- Visitas patrulleros → 20/02/2026.- Visitas técnicos → 27/05/2026.- Visitas patrulleros → 29/05/2026.- Verificación</v>
      </c>
      <c r="BC483" s="247">
        <f t="shared" ca="1" si="91"/>
        <v>46183.384917939817</v>
      </c>
      <c r="BD483" s="246" t="str">
        <f t="shared" ca="1" si="92"/>
        <v>Verificación</v>
      </c>
    </row>
    <row r="484" spans="1:56">
      <c r="A484" s="82" t="s">
        <v>15856</v>
      </c>
      <c r="B484" s="99">
        <v>35615</v>
      </c>
      <c r="C484" s="124" t="s">
        <v>15857</v>
      </c>
      <c r="D484" s="82"/>
      <c r="E484" s="82"/>
      <c r="F484" s="82"/>
      <c r="G484" s="82"/>
      <c r="H484" s="82"/>
      <c r="I484" s="82"/>
      <c r="J484" s="82"/>
      <c r="K484" s="82"/>
      <c r="L484" s="82" t="s">
        <v>15858</v>
      </c>
      <c r="M484" s="82" t="s">
        <v>15859</v>
      </c>
      <c r="N484" s="76"/>
      <c r="O484" s="82">
        <v>1037590431</v>
      </c>
      <c r="P484" s="82">
        <v>3133755215</v>
      </c>
      <c r="Q484" s="82"/>
      <c r="R484" s="82" t="s">
        <v>15860</v>
      </c>
      <c r="S484" s="126"/>
      <c r="T484" s="127"/>
      <c r="U484" s="127"/>
      <c r="V484" s="127"/>
      <c r="W484" s="127"/>
      <c r="X484" s="127"/>
      <c r="Y484" s="127"/>
      <c r="Z484" s="127"/>
      <c r="AA484" s="127"/>
      <c r="AB484" s="127"/>
      <c r="AC484" s="76"/>
      <c r="AD484" s="82"/>
      <c r="AE484" s="82">
        <v>3103791039</v>
      </c>
      <c r="AF484" s="82"/>
      <c r="AG484" s="82"/>
      <c r="AH484" s="82" t="s">
        <v>3591</v>
      </c>
      <c r="AI484" s="82" t="s">
        <v>14438</v>
      </c>
      <c r="AJ484" s="96" t="s">
        <v>363</v>
      </c>
      <c r="AK484" s="201"/>
      <c r="AL484" s="92">
        <v>46169</v>
      </c>
      <c r="AM484" s="92"/>
      <c r="AN484" s="101">
        <f t="shared" si="94"/>
        <v>-46169</v>
      </c>
      <c r="AO484" s="92"/>
      <c r="AP484" s="101"/>
      <c r="AQ484" s="101"/>
      <c r="AR484" s="227"/>
      <c r="AS484" s="119"/>
      <c r="AT484" s="124" t="s">
        <v>202</v>
      </c>
      <c r="AU484" s="94" t="s">
        <v>14459</v>
      </c>
      <c r="AV484" s="82"/>
      <c r="AW484" s="102" t="str">
        <f ca="1">IF(OR(AND(TODAY()-AL484&lt;10,AV484="PQRS"),AND(TODAY()-AO484&lt;90,AV484="Persuasivo")),1,IF(AND(10&lt;=TODAY()-AL484,TODAY()-AL484&lt;15,AV484="PQRS"),2,IF(OR(AND(15&lt;=TODAY()-AL484,AV484="PQRS"),AND(90&lt;=TODAY()-AO484,AV484="Persuasivo")),3,"")))</f>
        <v/>
      </c>
      <c r="AX484" s="96" t="s">
        <v>15861</v>
      </c>
      <c r="AY484" s="239" t="str">
        <f ca="1">IF(AU484=BA484,AY484,AY484&amp;" → "&amp;TEXT(AZ484,"dd/mm/aaaa")&amp;".- "&amp;AU484)</f>
        <v>0 → 00/01/1900.- Sebastian Rodas Lopez</v>
      </c>
      <c r="AZ484" s="237">
        <f ca="1">IF(AU484=BA484,AZ484,NOW())</f>
        <v>46171.49911261574</v>
      </c>
      <c r="BA484" s="242" t="str">
        <f t="shared" ca="1" si="90"/>
        <v>Sebastian Rodas Lopez</v>
      </c>
      <c r="BB484" s="245" t="str">
        <f ca="1">IF(AT484=BD484,BB484,BB484&amp;" → "&amp;TEXT(BC484,"dd/mm/aaaa")&amp;".- "&amp;AT484)</f>
        <v>0 → 20/02/2026.- Visitas patrulleros</v>
      </c>
      <c r="BC484" s="247">
        <f t="shared" ca="1" si="91"/>
        <v>46183.384917939817</v>
      </c>
      <c r="BD484" s="246" t="str">
        <f t="shared" ca="1" si="92"/>
        <v>Visitas patrulleros</v>
      </c>
    </row>
    <row r="485" spans="1:56">
      <c r="A485" s="82" t="s">
        <v>15862</v>
      </c>
      <c r="B485" s="99">
        <v>35174</v>
      </c>
      <c r="C485" s="124" t="s">
        <v>15863</v>
      </c>
      <c r="D485" s="82" t="s">
        <v>80</v>
      </c>
      <c r="E485" s="82">
        <v>40</v>
      </c>
      <c r="F485" s="82" t="s">
        <v>72</v>
      </c>
      <c r="G485" s="82" t="s">
        <v>66</v>
      </c>
      <c r="H485" s="82">
        <v>32</v>
      </c>
      <c r="I485" s="82" t="s">
        <v>104</v>
      </c>
      <c r="J485" s="82"/>
      <c r="K485" s="82">
        <v>35</v>
      </c>
      <c r="L485" s="82" t="s">
        <v>15864</v>
      </c>
      <c r="M485" s="82" t="s">
        <v>15865</v>
      </c>
      <c r="N485" s="76"/>
      <c r="O485" s="82"/>
      <c r="P485" s="82">
        <v>3148736587</v>
      </c>
      <c r="Q485" s="82"/>
      <c r="R485" s="82"/>
      <c r="S485" s="82"/>
      <c r="T485" s="82"/>
      <c r="U485" s="82"/>
      <c r="V485" s="82"/>
      <c r="W485" s="82"/>
      <c r="X485" s="82"/>
      <c r="Y485" s="82"/>
      <c r="Z485" s="82"/>
      <c r="AA485" s="82"/>
      <c r="AB485" s="82"/>
      <c r="AC485" s="76"/>
      <c r="AD485" s="82"/>
      <c r="AE485" s="82"/>
      <c r="AF485" s="82"/>
      <c r="AG485" s="82"/>
      <c r="AH485" s="82" t="s">
        <v>94</v>
      </c>
      <c r="AI485" s="82" t="s">
        <v>14487</v>
      </c>
      <c r="AJ485" s="96" t="s">
        <v>67</v>
      </c>
      <c r="AK485" s="201"/>
      <c r="AL485" s="92">
        <v>46168</v>
      </c>
      <c r="AM485" s="92"/>
      <c r="AN485" s="101">
        <f t="shared" si="94"/>
        <v>-46168</v>
      </c>
      <c r="AO485" s="92"/>
      <c r="AP485" s="101"/>
      <c r="AQ485" s="101"/>
      <c r="AR485" s="227"/>
      <c r="AS485" s="119"/>
      <c r="AT485" s="124" t="s">
        <v>202</v>
      </c>
      <c r="AU485" s="94" t="s">
        <v>14450</v>
      </c>
      <c r="AV485" s="82"/>
      <c r="AW485" s="102" t="str">
        <f ca="1">IF(OR(AND(TODAY()-AL485&lt;10,AV485="PQRS"),AND(TODAY()-AO485&lt;90,AV485="Persuasivo")),1,IF(AND(10&lt;=TODAY()-AL485,TODAY()-AL485&lt;15,AV485="PQRS"),2,IF(OR(AND(15&lt;=TODAY()-AL485,AV485="PQRS"),AND(90&lt;=TODAY()-AO485,AV485="Persuasivo")),3,"")))</f>
        <v/>
      </c>
      <c r="AX485" s="96"/>
      <c r="AY485" s="239" t="str">
        <f ca="1">IF(AU485=BA485,AY485,AY485&amp;" → "&amp;TEXT(AZ485,"dd/mm/aaaa")&amp;".- "&amp;AU485)</f>
        <v>0 → 00/01/1900.- Olver Puerta Garcia</v>
      </c>
      <c r="AZ485" s="237">
        <f ca="1">IF(AU485=BA485,AZ485,NOW())</f>
        <v>46170.331193634258</v>
      </c>
      <c r="BA485" s="242" t="str">
        <f t="shared" ca="1" si="90"/>
        <v>Olver Puerta Garcia</v>
      </c>
      <c r="BB485" s="245" t="str">
        <f ca="1">IF(AT485=BD485,BB485,BB485&amp;" → "&amp;TEXT(BC485,"dd/mm/aaaa")&amp;".- "&amp;AT485)</f>
        <v>0 → 20/02/2026.- Visitas patrulleros</v>
      </c>
      <c r="BC485" s="247">
        <f t="shared" ca="1" si="91"/>
        <v>46183.384917939817</v>
      </c>
      <c r="BD485" s="246" t="str">
        <f t="shared" ca="1" si="92"/>
        <v>Visitas patrulleros</v>
      </c>
    </row>
    <row r="486" spans="1:56">
      <c r="A486" s="82" t="s">
        <v>15866</v>
      </c>
      <c r="B486" s="99">
        <v>35433</v>
      </c>
      <c r="C486" s="124" t="s">
        <v>15867</v>
      </c>
      <c r="D486" s="82" t="s">
        <v>63</v>
      </c>
      <c r="E486" s="82">
        <v>24</v>
      </c>
      <c r="F486" s="82" t="s">
        <v>72</v>
      </c>
      <c r="G486" s="82"/>
      <c r="H486" s="82">
        <v>40</v>
      </c>
      <c r="I486" s="82" t="s">
        <v>72</v>
      </c>
      <c r="J486" s="82" t="s">
        <v>66</v>
      </c>
      <c r="K486" s="82">
        <v>142</v>
      </c>
      <c r="L486" s="82" t="s">
        <v>14739</v>
      </c>
      <c r="M486" s="82"/>
      <c r="N486" s="76"/>
      <c r="O486" s="82">
        <v>43871610</v>
      </c>
      <c r="P486" s="82">
        <v>3015018823</v>
      </c>
      <c r="Q486" s="82"/>
      <c r="R486" s="82" t="s">
        <v>14659</v>
      </c>
      <c r="S486" s="126"/>
      <c r="T486" s="127"/>
      <c r="U486" s="127"/>
      <c r="V486" s="127"/>
      <c r="W486" s="127"/>
      <c r="X486" s="127"/>
      <c r="Y486" s="127"/>
      <c r="Z486" s="127"/>
      <c r="AA486" s="127"/>
      <c r="AB486" s="127"/>
      <c r="AC486" s="76"/>
      <c r="AD486" s="82"/>
      <c r="AE486" s="82"/>
      <c r="AF486" s="82"/>
      <c r="AG486" s="82"/>
      <c r="AH486" s="82" t="s">
        <v>3538</v>
      </c>
      <c r="AI486" s="82" t="s">
        <v>14441</v>
      </c>
      <c r="AJ486" s="96" t="s">
        <v>74</v>
      </c>
      <c r="AK486" s="201"/>
      <c r="AL486" s="92">
        <v>46168</v>
      </c>
      <c r="AM486" s="92"/>
      <c r="AN486" s="101">
        <f t="shared" si="94"/>
        <v>-46168</v>
      </c>
      <c r="AO486" s="92"/>
      <c r="AP486" s="101"/>
      <c r="AQ486" s="101"/>
      <c r="AR486" s="227"/>
      <c r="AS486" s="119"/>
      <c r="AT486" s="124" t="s">
        <v>202</v>
      </c>
      <c r="AU486" s="94" t="s">
        <v>14450</v>
      </c>
      <c r="AV486" s="82"/>
      <c r="AW486" s="102" t="str">
        <f ca="1">IF(OR(AND(TODAY()-AL486&lt;10,AV486="PQRS"),AND(TODAY()-AO486&lt;90,AV486="Persuasivo")),1,IF(AND(10&lt;=TODAY()-AL486,TODAY()-AL486&lt;15,AV486="PQRS"),2,IF(OR(AND(15&lt;=TODAY()-AL486,AV486="PQRS"),AND(90&lt;=TODAY()-AO486,AV486="Persuasivo")),3,"")))</f>
        <v/>
      </c>
      <c r="AX486" s="96"/>
      <c r="AY486" s="239" t="str">
        <f ca="1">IF(AU486=BA486,AY486,AY486&amp;" → "&amp;TEXT(AZ486,"dd/mm/aaaa")&amp;".- "&amp;AU486)</f>
        <v>0 → 00/01/1900.- Olver Puerta Garcia</v>
      </c>
      <c r="AZ486" s="237">
        <f ca="1">IF(AU486=BA486,AZ486,NOW())</f>
        <v>46170.331908101849</v>
      </c>
      <c r="BA486" s="242" t="str">
        <f t="shared" ca="1" si="90"/>
        <v>Olver Puerta Garcia</v>
      </c>
      <c r="BB486" s="245" t="str">
        <f ca="1">IF(AT486=BD486,BB486,BB486&amp;" → "&amp;TEXT(BC486,"dd/mm/aaaa")&amp;".- "&amp;AT486)</f>
        <v>0 → 20/02/2026.- Visitas patrulleros</v>
      </c>
      <c r="BC486" s="247">
        <f t="shared" ca="1" si="91"/>
        <v>46183.384917939817</v>
      </c>
      <c r="BD486" s="246" t="str">
        <f t="shared" ca="1" si="92"/>
        <v>Visitas patrulleros</v>
      </c>
    </row>
    <row r="487" spans="1:56">
      <c r="A487" s="82" t="s">
        <v>15868</v>
      </c>
      <c r="B487" s="99">
        <v>35538</v>
      </c>
      <c r="C487" s="124" t="s">
        <v>2453</v>
      </c>
      <c r="D487" s="82"/>
      <c r="E487" s="82"/>
      <c r="F487" s="82"/>
      <c r="G487" s="82"/>
      <c r="H487" s="82"/>
      <c r="I487" s="82"/>
      <c r="J487" s="82"/>
      <c r="K487" s="82"/>
      <c r="L487" s="82"/>
      <c r="M487" s="82"/>
      <c r="N487" s="76"/>
      <c r="O487" s="82"/>
      <c r="P487" s="82"/>
      <c r="Q487" s="82"/>
      <c r="R487" s="82" t="s">
        <v>15869</v>
      </c>
      <c r="S487" s="126" t="s">
        <v>63</v>
      </c>
      <c r="T487" s="127">
        <v>48</v>
      </c>
      <c r="U487" s="127"/>
      <c r="V487" s="127"/>
      <c r="W487" s="127">
        <v>49</v>
      </c>
      <c r="X487" s="127" t="s">
        <v>104</v>
      </c>
      <c r="Y487" s="127" t="s">
        <v>66</v>
      </c>
      <c r="Z487" s="127">
        <v>3</v>
      </c>
      <c r="AA487" s="127" t="s">
        <v>15870</v>
      </c>
      <c r="AB487" s="127"/>
      <c r="AC487" s="76"/>
      <c r="AD487" s="82"/>
      <c r="AE487" s="82">
        <v>3233427634</v>
      </c>
      <c r="AF487" s="82"/>
      <c r="AG487" s="82"/>
      <c r="AH487" s="82" t="s">
        <v>3686</v>
      </c>
      <c r="AI487" s="82" t="s">
        <v>14451</v>
      </c>
      <c r="AJ487" s="96" t="s">
        <v>449</v>
      </c>
      <c r="AK487" s="201"/>
      <c r="AL487" s="92">
        <v>46169</v>
      </c>
      <c r="AM487" s="92"/>
      <c r="AN487" s="101">
        <f t="shared" si="94"/>
        <v>-46169</v>
      </c>
      <c r="AO487" s="92"/>
      <c r="AP487" s="101"/>
      <c r="AQ487" s="101"/>
      <c r="AR487" s="227"/>
      <c r="AS487" s="119"/>
      <c r="AT487" s="124" t="s">
        <v>202</v>
      </c>
      <c r="AU487" s="94" t="s">
        <v>14494</v>
      </c>
      <c r="AV487" s="82"/>
      <c r="AW487" s="102" t="str">
        <f ca="1">IF(OR(AND(TODAY()-AL487&lt;10,AV487="PQRS"),AND(TODAY()-AO487&lt;90,AV487="Persuasivo")),1,IF(AND(10&lt;=TODAY()-AL487,TODAY()-AL487&lt;15,AV487="PQRS"),2,IF(OR(AND(15&lt;=TODAY()-AL487,AV487="PQRS"),AND(90&lt;=TODAY()-AO487,AV487="Persuasivo")),3,"")))</f>
        <v/>
      </c>
      <c r="AX487" s="96" t="s">
        <v>15871</v>
      </c>
      <c r="AY487" s="239" t="str">
        <f ca="1">IF(AU487=BA487,AY487,AY487&amp;" → "&amp;TEXT(AZ487,"dd/mm/aaaa")&amp;".- "&amp;AU487)</f>
        <v>0 → 00/01/1900.- Carlos Mario Gonzalez</v>
      </c>
      <c r="AZ487" s="237">
        <f ca="1">IF(AU487=BA487,AZ487,NOW())</f>
        <v>46170.346143171293</v>
      </c>
      <c r="BA487" s="242" t="str">
        <f t="shared" ca="1" si="90"/>
        <v>Carlos Mario Gonzalez</v>
      </c>
      <c r="BB487" s="245" t="str">
        <f ca="1">IF(AT487=BD487,BB487,BB487&amp;" → "&amp;TEXT(BC487,"dd/mm/aaaa")&amp;".- "&amp;AT487)</f>
        <v>0 → 20/02/2026.- Visitas patrulleros</v>
      </c>
      <c r="BC487" s="247">
        <f t="shared" ca="1" si="91"/>
        <v>46183.384917939817</v>
      </c>
      <c r="BD487" s="246" t="str">
        <f t="shared" ca="1" si="92"/>
        <v>Visitas patrulleros</v>
      </c>
    </row>
    <row r="488" spans="1:56">
      <c r="A488" s="82" t="s">
        <v>15872</v>
      </c>
      <c r="B488" s="99">
        <v>35539</v>
      </c>
      <c r="C488" s="105" t="s">
        <v>2453</v>
      </c>
      <c r="D488" s="82"/>
      <c r="E488" s="82"/>
      <c r="F488" s="82"/>
      <c r="G488" s="82"/>
      <c r="H488" s="82"/>
      <c r="I488" s="82"/>
      <c r="J488" s="82"/>
      <c r="K488" s="82"/>
      <c r="L488" s="82"/>
      <c r="M488" s="82"/>
      <c r="N488" s="76"/>
      <c r="O488" s="82"/>
      <c r="P488" s="82"/>
      <c r="Q488" s="82"/>
      <c r="R488" s="82" t="s">
        <v>15873</v>
      </c>
      <c r="S488" s="126" t="s">
        <v>63</v>
      </c>
      <c r="T488" s="127">
        <v>40</v>
      </c>
      <c r="U488" s="127"/>
      <c r="V488" s="127"/>
      <c r="W488" s="127">
        <v>53</v>
      </c>
      <c r="X488" s="127" t="s">
        <v>104</v>
      </c>
      <c r="Y488" s="127" t="s">
        <v>66</v>
      </c>
      <c r="Z488" s="127">
        <v>63</v>
      </c>
      <c r="AA488" s="127"/>
      <c r="AB488" s="127"/>
      <c r="AC488" s="76"/>
      <c r="AD488" s="82"/>
      <c r="AE488" s="82">
        <v>5992591</v>
      </c>
      <c r="AF488" s="82"/>
      <c r="AG488" s="82"/>
      <c r="AH488" s="82" t="s">
        <v>3686</v>
      </c>
      <c r="AI488" s="82" t="s">
        <v>14451</v>
      </c>
      <c r="AJ488" s="96" t="s">
        <v>449</v>
      </c>
      <c r="AK488" s="201"/>
      <c r="AL488" s="92">
        <v>46169</v>
      </c>
      <c r="AM488" s="92"/>
      <c r="AN488" s="101">
        <f t="shared" si="94"/>
        <v>-46169</v>
      </c>
      <c r="AO488" s="92"/>
      <c r="AP488" s="101"/>
      <c r="AQ488" s="101"/>
      <c r="AR488" s="227"/>
      <c r="AS488" s="119"/>
      <c r="AT488" s="124" t="s">
        <v>202</v>
      </c>
      <c r="AU488" s="94" t="s">
        <v>14456</v>
      </c>
      <c r="AV488" s="82"/>
      <c r="AW488" s="102" t="str">
        <f ca="1">IF(OR(AND(TODAY()-AL488&lt;10,AV488="PQRS"),AND(TODAY()-AO488&lt;90,AV488="Persuasivo")),1,IF(AND(10&lt;=TODAY()-AL488,TODAY()-AL488&lt;15,AV488="PQRS"),2,IF(OR(AND(15&lt;=TODAY()-AL488,AV488="PQRS"),AND(90&lt;=TODAY()-AO488,AV488="Persuasivo")),3,"")))</f>
        <v/>
      </c>
      <c r="AX488" s="96" t="s">
        <v>15874</v>
      </c>
      <c r="AY488" s="239" t="str">
        <f ca="1">IF(AU488=BA488,AY488,AY488&amp;" → "&amp;TEXT(AZ488,"dd/mm/aaaa")&amp;".- "&amp;AU488)</f>
        <v>0 → 00/01/1900.- Laura Bautista Barroso</v>
      </c>
      <c r="AZ488" s="237">
        <f ca="1">IF(AU488=BA488,AZ488,NOW())</f>
        <v>46170.348480324072</v>
      </c>
      <c r="BA488" s="242" t="str">
        <f t="shared" ca="1" si="90"/>
        <v>Laura Bautista Barroso</v>
      </c>
      <c r="BB488" s="245" t="str">
        <f ca="1">IF(AT488=BD488,BB488,BB488&amp;" → "&amp;TEXT(BC488,"dd/mm/aaaa")&amp;".- "&amp;AT488)</f>
        <v>0 → 20/02/2026.- Visitas patrulleros</v>
      </c>
      <c r="BC488" s="247">
        <f t="shared" ca="1" si="91"/>
        <v>46183.384917939817</v>
      </c>
      <c r="BD488" s="246" t="str">
        <f t="shared" ca="1" si="92"/>
        <v>Visitas patrulleros</v>
      </c>
    </row>
    <row r="489" spans="1:56">
      <c r="A489" s="82" t="s">
        <v>15875</v>
      </c>
      <c r="B489" s="99">
        <v>35540</v>
      </c>
      <c r="C489" s="105" t="s">
        <v>2453</v>
      </c>
      <c r="D489" s="82"/>
      <c r="E489" s="82"/>
      <c r="F489" s="82"/>
      <c r="G489" s="82"/>
      <c r="H489" s="82"/>
      <c r="I489" s="82"/>
      <c r="J489" s="82"/>
      <c r="K489" s="82"/>
      <c r="L489" s="82"/>
      <c r="M489" s="82"/>
      <c r="N489" s="76"/>
      <c r="O489" s="82"/>
      <c r="P489" s="82"/>
      <c r="Q489" s="82"/>
      <c r="R489" s="325" t="s">
        <v>15876</v>
      </c>
      <c r="S489" s="325" t="s">
        <v>63</v>
      </c>
      <c r="T489" s="325">
        <v>42</v>
      </c>
      <c r="U489" s="326" t="s">
        <v>170</v>
      </c>
      <c r="V489" s="325"/>
      <c r="W489" s="327">
        <v>45</v>
      </c>
      <c r="X489" s="325" t="s">
        <v>104</v>
      </c>
      <c r="Y489" s="328" t="s">
        <v>66</v>
      </c>
      <c r="Z489" s="325">
        <v>69</v>
      </c>
      <c r="AA489" s="325"/>
      <c r="AB489" s="325"/>
      <c r="AC489" s="325"/>
      <c r="AD489" s="82"/>
      <c r="AE489" s="82">
        <v>4332717</v>
      </c>
      <c r="AF489" s="82"/>
      <c r="AG489" s="82"/>
      <c r="AH489" s="82" t="s">
        <v>3686</v>
      </c>
      <c r="AI489" s="82" t="s">
        <v>14451</v>
      </c>
      <c r="AJ489" s="96" t="s">
        <v>316</v>
      </c>
      <c r="AK489" s="201"/>
      <c r="AL489" s="92">
        <v>46169</v>
      </c>
      <c r="AM489" s="92"/>
      <c r="AN489" s="101">
        <f t="shared" si="94"/>
        <v>-46169</v>
      </c>
      <c r="AO489" s="100"/>
      <c r="AP489" s="101"/>
      <c r="AQ489" s="101"/>
      <c r="AR489" s="227"/>
      <c r="AS489" s="119"/>
      <c r="AT489" s="124" t="s">
        <v>202</v>
      </c>
      <c r="AU489" s="94" t="s">
        <v>14494</v>
      </c>
      <c r="AV489" s="82"/>
      <c r="AW489" s="102" t="str">
        <f ca="1">IF(OR(AND(TODAY()-AL489&lt;10,AV489="PQRS"),AND(TODAY()-AO489&lt;90,AV489="Persuasivo")),1,IF(AND(10&lt;=TODAY()-AL489,TODAY()-AL489&lt;15,AV489="PQRS"),2,IF(OR(AND(15&lt;=TODAY()-AL489,AV489="PQRS"),AND(90&lt;=TODAY()-AO489,AV489="Persuasivo")),3,"")))</f>
        <v/>
      </c>
      <c r="AX489" s="96" t="s">
        <v>15877</v>
      </c>
      <c r="AY489" s="239" t="str">
        <f ca="1">IF(AU489=BA489,AY489,AY489&amp;" → "&amp;TEXT(AZ489,"dd/mm/aaaa")&amp;".- "&amp;AU489)</f>
        <v>0 → 00/01/1900.- Carlos Mario Gonzalez</v>
      </c>
      <c r="AZ489" s="237">
        <f ca="1">IF(AU489=BA489,AZ489,NOW())</f>
        <v>46170.355503125</v>
      </c>
      <c r="BA489" s="242" t="str">
        <f t="shared" ca="1" si="90"/>
        <v>Carlos Mario Gonzalez</v>
      </c>
      <c r="BB489" s="245" t="str">
        <f ca="1">IF(AT489=BD489,BB489,BB489&amp;" → "&amp;TEXT(BC489,"dd/mm/aaaa")&amp;".- "&amp;AT489)</f>
        <v>0 → 20/02/2026.- Visitas patrulleros</v>
      </c>
      <c r="BC489" s="247">
        <f t="shared" ca="1" si="91"/>
        <v>46183.384917939817</v>
      </c>
      <c r="BD489" s="246" t="str">
        <f t="shared" ca="1" si="92"/>
        <v>Visitas patrulleros</v>
      </c>
    </row>
    <row r="490" spans="1:56">
      <c r="A490" s="82" t="s">
        <v>15878</v>
      </c>
      <c r="B490" s="188">
        <v>35541</v>
      </c>
      <c r="C490" s="105" t="s">
        <v>2453</v>
      </c>
      <c r="D490" s="131"/>
      <c r="E490" s="131"/>
      <c r="F490" s="131"/>
      <c r="G490" s="131"/>
      <c r="H490" s="131"/>
      <c r="I490" s="131"/>
      <c r="J490" s="131"/>
      <c r="K490" s="131"/>
      <c r="L490" s="131"/>
      <c r="M490" s="131"/>
      <c r="N490" s="76"/>
      <c r="O490" s="131"/>
      <c r="P490" s="131"/>
      <c r="Q490" s="131"/>
      <c r="R490" s="325" t="s">
        <v>15879</v>
      </c>
      <c r="S490" s="325" t="s">
        <v>80</v>
      </c>
      <c r="T490" s="325">
        <v>41</v>
      </c>
      <c r="U490" s="326"/>
      <c r="V490" s="326" t="s">
        <v>66</v>
      </c>
      <c r="W490" s="327">
        <v>25</v>
      </c>
      <c r="X490" s="325" t="s">
        <v>83</v>
      </c>
      <c r="Y490" s="325"/>
      <c r="Z490" s="325">
        <v>165</v>
      </c>
      <c r="AA490" s="325"/>
      <c r="AB490" s="131"/>
      <c r="AC490" s="76"/>
      <c r="AD490" s="131"/>
      <c r="AE490" s="131">
        <v>2702442</v>
      </c>
      <c r="AF490" s="131"/>
      <c r="AG490" s="131"/>
      <c r="AH490" s="82" t="s">
        <v>3686</v>
      </c>
      <c r="AI490" s="82" t="s">
        <v>14451</v>
      </c>
      <c r="AJ490" s="96" t="s">
        <v>322</v>
      </c>
      <c r="AK490" s="99"/>
      <c r="AL490" s="92">
        <v>46169</v>
      </c>
      <c r="AM490" s="135"/>
      <c r="AN490" s="101">
        <f t="shared" si="94"/>
        <v>-46169</v>
      </c>
      <c r="AO490" s="135"/>
      <c r="AP490" s="101"/>
      <c r="AQ490" s="101"/>
      <c r="AR490" s="227"/>
      <c r="AS490" s="119"/>
      <c r="AT490" s="124" t="s">
        <v>202</v>
      </c>
      <c r="AU490" s="94" t="s">
        <v>14450</v>
      </c>
      <c r="AV490" s="131"/>
      <c r="AW490" s="102" t="str">
        <f ca="1">IF(OR(AND(TODAY()-AL490&lt;10,AV490="PQRS"),AND(TODAY()-AO490&lt;90,AV490="Persuasivo")),1,IF(AND(10&lt;=TODAY()-AL490,TODAY()-AL490&lt;15,AV490="PQRS"),2,IF(OR(AND(15&lt;=TODAY()-AL490,AV490="PQRS"),AND(90&lt;=TODAY()-AO490,AV490="Persuasivo")),3,"")))</f>
        <v/>
      </c>
      <c r="AX490" s="96" t="s">
        <v>15880</v>
      </c>
      <c r="AY490" s="239" t="str">
        <f ca="1">IF(AU490=BA490,AY490,AY490&amp;" → "&amp;TEXT(AZ490,"dd/mm/aaaa")&amp;".- "&amp;AU490)</f>
        <v>0 → 00/01/1900.- Olver Puerta Garcia</v>
      </c>
      <c r="AZ490" s="237">
        <f ca="1">IF(AU490=BA490,AZ490,NOW())</f>
        <v>46170.358577662038</v>
      </c>
      <c r="BA490" s="242" t="str">
        <f t="shared" ca="1" si="90"/>
        <v>Olver Puerta Garcia</v>
      </c>
      <c r="BB490" s="245" t="str">
        <f ca="1">IF(AT490=BD490,BB490,BB490&amp;" → "&amp;TEXT(BC490,"dd/mm/aaaa")&amp;".- "&amp;AT490)</f>
        <v>0 → 20/02/2026.- Visitas patrulleros</v>
      </c>
      <c r="BC490" s="247">
        <f t="shared" ca="1" si="91"/>
        <v>46183.384917939817</v>
      </c>
      <c r="BD490" s="246" t="str">
        <f t="shared" ca="1" si="92"/>
        <v>Visitas patrulleros</v>
      </c>
    </row>
    <row r="491" spans="1:56">
      <c r="A491" s="82" t="s">
        <v>15881</v>
      </c>
      <c r="B491" s="99">
        <v>35542</v>
      </c>
      <c r="C491" s="105" t="s">
        <v>2453</v>
      </c>
      <c r="D491" s="82"/>
      <c r="E491" s="82"/>
      <c r="F491" s="82"/>
      <c r="G491" s="82"/>
      <c r="H491" s="82"/>
      <c r="I491" s="82"/>
      <c r="J491" s="82"/>
      <c r="K491" s="82"/>
      <c r="L491" s="82"/>
      <c r="M491" s="82"/>
      <c r="N491" s="76"/>
      <c r="O491" s="82"/>
      <c r="P491" s="82"/>
      <c r="Q491" s="82"/>
      <c r="R491" s="325" t="s">
        <v>15879</v>
      </c>
      <c r="S491" s="325" t="s">
        <v>80</v>
      </c>
      <c r="T491" s="325">
        <v>41</v>
      </c>
      <c r="U491" s="326"/>
      <c r="V491" s="326" t="s">
        <v>66</v>
      </c>
      <c r="W491" s="327">
        <v>25</v>
      </c>
      <c r="X491" s="325" t="s">
        <v>83</v>
      </c>
      <c r="Y491" s="325"/>
      <c r="Z491" s="325">
        <v>157</v>
      </c>
      <c r="AA491" s="325"/>
      <c r="AB491" s="82"/>
      <c r="AC491" s="76"/>
      <c r="AD491" s="82"/>
      <c r="AE491" s="131">
        <v>2702442</v>
      </c>
      <c r="AF491" s="82"/>
      <c r="AG491" s="82"/>
      <c r="AH491" s="82" t="s">
        <v>3686</v>
      </c>
      <c r="AI491" s="82" t="s">
        <v>14451</v>
      </c>
      <c r="AJ491" s="96" t="s">
        <v>322</v>
      </c>
      <c r="AK491" s="201"/>
      <c r="AL491" s="92">
        <v>46169</v>
      </c>
      <c r="AM491" s="92"/>
      <c r="AN491" s="101">
        <f t="shared" si="94"/>
        <v>-46169</v>
      </c>
      <c r="AO491" s="92"/>
      <c r="AP491" s="101"/>
      <c r="AQ491" s="101"/>
      <c r="AR491" s="227"/>
      <c r="AS491" s="119"/>
      <c r="AT491" s="124" t="s">
        <v>202</v>
      </c>
      <c r="AU491" s="94" t="s">
        <v>14450</v>
      </c>
      <c r="AV491" s="82"/>
      <c r="AW491" s="102" t="str">
        <f ca="1">IF(OR(AND(TODAY()-AL491&lt;10,AV491="PQRS"),AND(TODAY()-AO491&lt;90,AV491="Persuasivo")),1,IF(AND(10&lt;=TODAY()-AL491,TODAY()-AL491&lt;15,AV491="PQRS"),2,IF(OR(AND(15&lt;=TODAY()-AL491,AV491="PQRS"),AND(90&lt;=TODAY()-AO491,AV491="Persuasivo")),3,"")))</f>
        <v/>
      </c>
      <c r="AX491" s="96" t="s">
        <v>15882</v>
      </c>
      <c r="AY491" s="239" t="str">
        <f ca="1">IF(AU491=BA491,AY491,AY491&amp;" → "&amp;TEXT(AZ491,"dd/mm/aaaa")&amp;".- "&amp;AU491)</f>
        <v>0 → 00/01/1900.- Olver Puerta Garcia</v>
      </c>
      <c r="AZ491" s="237">
        <f ca="1">IF(AU491=BA491,AZ491,NOW())</f>
        <v>46170.36309259259</v>
      </c>
      <c r="BA491" s="242" t="str">
        <f t="shared" ca="1" si="90"/>
        <v>Olver Puerta Garcia</v>
      </c>
      <c r="BB491" s="245" t="str">
        <f ca="1">IF(AT491=BD491,BB491,BB491&amp;" → "&amp;TEXT(BC491,"dd/mm/aaaa")&amp;".- "&amp;AT491)</f>
        <v>0 → 20/02/2026.- Visitas patrulleros</v>
      </c>
      <c r="BC491" s="247">
        <f t="shared" ca="1" si="91"/>
        <v>46183.384917939817</v>
      </c>
      <c r="BD491" s="246" t="str">
        <f t="shared" ca="1" si="92"/>
        <v>Visitas patrulleros</v>
      </c>
    </row>
    <row r="492" spans="1:56">
      <c r="A492" s="82" t="s">
        <v>15883</v>
      </c>
      <c r="B492" s="99">
        <v>35543</v>
      </c>
      <c r="C492" s="105" t="s">
        <v>2453</v>
      </c>
      <c r="D492" s="82"/>
      <c r="E492" s="82"/>
      <c r="F492" s="82"/>
      <c r="G492" s="82"/>
      <c r="H492" s="82"/>
      <c r="I492" s="82"/>
      <c r="J492" s="82"/>
      <c r="K492" s="82"/>
      <c r="L492" s="82"/>
      <c r="M492" s="82"/>
      <c r="N492" s="76"/>
      <c r="O492" s="82"/>
      <c r="P492" s="150"/>
      <c r="Q492" s="150"/>
      <c r="R492" s="82" t="s">
        <v>15884</v>
      </c>
      <c r="S492" s="325" t="s">
        <v>80</v>
      </c>
      <c r="T492" s="325">
        <v>41</v>
      </c>
      <c r="U492" s="326"/>
      <c r="V492" s="326" t="s">
        <v>66</v>
      </c>
      <c r="W492" s="327">
        <v>25</v>
      </c>
      <c r="X492" s="325" t="s">
        <v>83</v>
      </c>
      <c r="Y492" s="325"/>
      <c r="Z492" s="127">
        <v>159</v>
      </c>
      <c r="AA492" s="127" t="s">
        <v>15885</v>
      </c>
      <c r="AB492" s="127"/>
      <c r="AC492" s="76"/>
      <c r="AD492" s="82"/>
      <c r="AE492" s="82">
        <v>3105171897</v>
      </c>
      <c r="AF492" s="82"/>
      <c r="AG492" s="82"/>
      <c r="AH492" s="82" t="s">
        <v>3686</v>
      </c>
      <c r="AI492" s="82" t="s">
        <v>14451</v>
      </c>
      <c r="AJ492" s="96" t="s">
        <v>322</v>
      </c>
      <c r="AK492" s="201"/>
      <c r="AL492" s="92">
        <v>46169</v>
      </c>
      <c r="AM492" s="92"/>
      <c r="AN492" s="101">
        <f t="shared" si="94"/>
        <v>-46169</v>
      </c>
      <c r="AO492" s="92"/>
      <c r="AP492" s="101"/>
      <c r="AQ492" s="101"/>
      <c r="AR492" s="227"/>
      <c r="AS492" s="119"/>
      <c r="AT492" s="124" t="s">
        <v>202</v>
      </c>
      <c r="AU492" s="94" t="s">
        <v>14450</v>
      </c>
      <c r="AV492" s="82"/>
      <c r="AW492" s="102" t="str">
        <f ca="1">IF(OR(AND(TODAY()-AL492&lt;10,AV492="PQRS"),AND(TODAY()-AO492&lt;90,AV492="Persuasivo")),1,IF(AND(10&lt;=TODAY()-AL492,TODAY()-AL492&lt;15,AV492="PQRS"),2,IF(OR(AND(15&lt;=TODAY()-AL492,AV492="PQRS"),AND(90&lt;=TODAY()-AO492,AV492="Persuasivo")),3,"")))</f>
        <v/>
      </c>
      <c r="AX492" s="96" t="s">
        <v>15882</v>
      </c>
      <c r="AY492" s="239" t="str">
        <f ca="1">IF(AU492=BA492,AY492,AY492&amp;" → "&amp;TEXT(AZ492,"dd/mm/aaaa")&amp;".- "&amp;AU492)</f>
        <v>0 → 00/01/1900.- Olver Puerta Garcia</v>
      </c>
      <c r="AZ492" s="237">
        <f ca="1">IF(AU492=BA492,AZ492,NOW())</f>
        <v>46170.368165277781</v>
      </c>
      <c r="BA492" s="242" t="str">
        <f t="shared" ca="1" si="90"/>
        <v>Olver Puerta Garcia</v>
      </c>
      <c r="BB492" s="245" t="str">
        <f ca="1">IF(AT492=BD492,BB492,BB492&amp;" → "&amp;TEXT(BC492,"dd/mm/aaaa")&amp;".- "&amp;AT492)</f>
        <v>0 → 20/02/2026.- Visitas patrulleros</v>
      </c>
      <c r="BC492" s="247">
        <f t="shared" ca="1" si="91"/>
        <v>46183.384917939817</v>
      </c>
      <c r="BD492" s="246" t="str">
        <f t="shared" ca="1" si="92"/>
        <v>Visitas patrulleros</v>
      </c>
    </row>
    <row r="493" spans="1:56">
      <c r="A493" s="82" t="s">
        <v>15886</v>
      </c>
      <c r="B493" s="99">
        <v>35544</v>
      </c>
      <c r="C493" s="105" t="s">
        <v>2453</v>
      </c>
      <c r="D493" s="82"/>
      <c r="E493" s="82"/>
      <c r="F493" s="82"/>
      <c r="G493" s="82"/>
      <c r="H493" s="82"/>
      <c r="I493" s="82"/>
      <c r="J493" s="82"/>
      <c r="K493" s="82"/>
      <c r="L493" s="82"/>
      <c r="M493" s="82"/>
      <c r="N493" s="76"/>
      <c r="O493" s="76"/>
      <c r="P493" s="76"/>
      <c r="Q493" s="76"/>
      <c r="R493" s="325" t="s">
        <v>15887</v>
      </c>
      <c r="S493" s="325" t="s">
        <v>63</v>
      </c>
      <c r="T493" s="325">
        <v>26</v>
      </c>
      <c r="U493" s="326"/>
      <c r="V493" s="325"/>
      <c r="W493" s="327">
        <v>41</v>
      </c>
      <c r="X493" s="325"/>
      <c r="Y493" s="328" t="s">
        <v>66</v>
      </c>
      <c r="Z493" s="325">
        <v>14</v>
      </c>
      <c r="AA493" s="325"/>
      <c r="AB493" s="325"/>
      <c r="AC493" s="325"/>
      <c r="AD493" s="329" t="s">
        <v>15888</v>
      </c>
      <c r="AE493" s="82"/>
      <c r="AF493" s="82"/>
      <c r="AG493" s="82"/>
      <c r="AH493" s="82" t="s">
        <v>3686</v>
      </c>
      <c r="AI493" s="82" t="s">
        <v>14451</v>
      </c>
      <c r="AJ493" s="96" t="s">
        <v>322</v>
      </c>
      <c r="AK493" s="201"/>
      <c r="AL493" s="92">
        <v>46169</v>
      </c>
      <c r="AM493" s="92"/>
      <c r="AN493" s="101">
        <f t="shared" si="94"/>
        <v>-46169</v>
      </c>
      <c r="AO493" s="92"/>
      <c r="AP493" s="101"/>
      <c r="AQ493" s="101"/>
      <c r="AR493" s="227"/>
      <c r="AS493" s="119"/>
      <c r="AT493" s="124" t="s">
        <v>202</v>
      </c>
      <c r="AU493" s="94" t="s">
        <v>14456</v>
      </c>
      <c r="AV493" s="82"/>
      <c r="AW493" s="102" t="str">
        <f ca="1">IF(OR(AND(TODAY()-AL493&lt;10,AV493="PQRS"),AND(TODAY()-AO493&lt;90,AV493="Persuasivo")),1,IF(AND(10&lt;=TODAY()-AL493,TODAY()-AL493&lt;15,AV493="PQRS"),2,IF(OR(AND(15&lt;=TODAY()-AL493,AV493="PQRS"),AND(90&lt;=TODAY()-AO493,AV493="Persuasivo")),3,"")))</f>
        <v/>
      </c>
      <c r="AX493" s="96" t="s">
        <v>15889</v>
      </c>
      <c r="AY493" s="239" t="str">
        <f ca="1">IF(AU493=BA493,AY493,AY493&amp;" → "&amp;TEXT(AZ493,"dd/mm/aaaa")&amp;".- "&amp;AU493)</f>
        <v>0 → 00/01/1900.- Laura Bautista Barroso</v>
      </c>
      <c r="AZ493" s="237">
        <f ca="1">IF(AU493=BA493,AZ493,NOW())</f>
        <v>46169.584474074072</v>
      </c>
      <c r="BA493" s="242" t="str">
        <f t="shared" ca="1" si="90"/>
        <v>Laura Bautista Barroso</v>
      </c>
      <c r="BB493" s="245" t="str">
        <f ca="1">IF(AT493=BD493,BB493,BB493&amp;" → "&amp;TEXT(BC493,"dd/mm/aaaa")&amp;".- "&amp;AT493)</f>
        <v>0 → 20/02/2026.- Visitas patrulleros</v>
      </c>
      <c r="BC493" s="247">
        <f t="shared" ca="1" si="91"/>
        <v>46183.384917939817</v>
      </c>
      <c r="BD493" s="246" t="str">
        <f t="shared" ca="1" si="92"/>
        <v>Visitas patrulleros</v>
      </c>
    </row>
    <row r="494" spans="1:56">
      <c r="A494" s="82" t="s">
        <v>15890</v>
      </c>
      <c r="B494" s="99">
        <v>35545</v>
      </c>
      <c r="C494" s="105" t="s">
        <v>2453</v>
      </c>
      <c r="D494" s="82"/>
      <c r="E494" s="82"/>
      <c r="F494" s="82"/>
      <c r="G494" s="82"/>
      <c r="H494" s="82"/>
      <c r="I494" s="82"/>
      <c r="J494" s="82"/>
      <c r="K494" s="82"/>
      <c r="L494" s="82"/>
      <c r="M494" s="82"/>
      <c r="N494" s="76" t="str">
        <f t="shared" ref="N494:N509" si="95">CONCATENATE(D494," ",E494," ",F494," ",G494," ",H494," ",I494, " ",J494, " ",K494," ",L494," ",M494)</f>
        <v xml:space="preserve">         </v>
      </c>
      <c r="O494" s="82"/>
      <c r="P494" s="82"/>
      <c r="Q494" s="82"/>
      <c r="R494" s="325" t="s">
        <v>15891</v>
      </c>
      <c r="S494" s="325" t="s">
        <v>63</v>
      </c>
      <c r="T494" s="325">
        <v>40</v>
      </c>
      <c r="U494" s="326" t="s">
        <v>104</v>
      </c>
      <c r="V494" s="325"/>
      <c r="W494" s="327">
        <v>53</v>
      </c>
      <c r="X494" s="325" t="s">
        <v>104</v>
      </c>
      <c r="Y494" s="328" t="s">
        <v>66</v>
      </c>
      <c r="Z494" s="325">
        <v>71</v>
      </c>
      <c r="AA494" s="325"/>
      <c r="AB494" s="325"/>
      <c r="AC494" s="325"/>
      <c r="AD494" s="329" t="s">
        <v>15892</v>
      </c>
      <c r="AE494" s="82"/>
      <c r="AF494" s="82"/>
      <c r="AG494" s="82"/>
      <c r="AH494" s="82" t="s">
        <v>3686</v>
      </c>
      <c r="AI494" s="82" t="s">
        <v>14451</v>
      </c>
      <c r="AJ494" s="96" t="s">
        <v>225</v>
      </c>
      <c r="AK494" s="201"/>
      <c r="AL494" s="92">
        <v>46169</v>
      </c>
      <c r="AM494" s="92"/>
      <c r="AN494" s="101">
        <f t="shared" si="94"/>
        <v>-46169</v>
      </c>
      <c r="AO494" s="100"/>
      <c r="AP494" s="101"/>
      <c r="AQ494" s="101"/>
      <c r="AR494" s="227"/>
      <c r="AS494" s="119"/>
      <c r="AT494" s="124" t="s">
        <v>105</v>
      </c>
      <c r="AU494" s="94" t="s">
        <v>14480</v>
      </c>
      <c r="AV494" s="82"/>
      <c r="AW494" s="102" t="str">
        <f ca="1">IF(OR(AND(TODAY()-AL494&lt;10,AV494="PQRS"),AND(TODAY()-AO494&lt;90,AV494="Persuasivo")),1,IF(AND(10&lt;=TODAY()-AL494,TODAY()-AL494&lt;15,AV494="PQRS"),2,IF(OR(AND(15&lt;=TODAY()-AL494,AV494="PQRS"),AND(90&lt;=TODAY()-AO494,AV494="Persuasivo")),3,"")))</f>
        <v/>
      </c>
      <c r="AX494" s="96" t="s">
        <v>15893</v>
      </c>
      <c r="AY494" s="239" t="str">
        <f ca="1">IF(AU494=BA494,AY494,AY494&amp;" → "&amp;TEXT(AZ494,"dd/mm/aaaa")&amp;".- "&amp;AU494)</f>
        <v>0 → 00/01/1900.- Juan Fernando Florez Lema</v>
      </c>
      <c r="AZ494" s="237">
        <f ca="1">IF(AU494=BA494,AZ494,NOW())</f>
        <v>46170.374173958335</v>
      </c>
      <c r="BA494" s="242" t="str">
        <f t="shared" ca="1" si="90"/>
        <v>Juan Fernando Florez Lema</v>
      </c>
      <c r="BB494" s="245" t="str">
        <f ca="1">IF(AT494=BD494,BB494,BB494&amp;" → "&amp;TEXT(BC494,"dd/mm/aaaa")&amp;".- "&amp;AT494)</f>
        <v>0 → 20/02/2026.- Visitas patrulleros → 28/05/2026.- Visitas técnicos</v>
      </c>
      <c r="BC494" s="247">
        <f t="shared" ca="1" si="91"/>
        <v>46183.384917939817</v>
      </c>
      <c r="BD494" s="246" t="str">
        <f t="shared" ca="1" si="92"/>
        <v>Visitas técnicos</v>
      </c>
    </row>
    <row r="495" spans="1:56">
      <c r="A495" s="82" t="s">
        <v>15894</v>
      </c>
      <c r="B495" s="99">
        <v>35546</v>
      </c>
      <c r="C495" s="105" t="s">
        <v>2453</v>
      </c>
      <c r="D495" s="82"/>
      <c r="E495" s="82"/>
      <c r="F495" s="82"/>
      <c r="G495" s="82"/>
      <c r="H495" s="82"/>
      <c r="I495" s="82"/>
      <c r="J495" s="82"/>
      <c r="K495" s="82"/>
      <c r="L495" s="82"/>
      <c r="M495" s="82"/>
      <c r="N495" s="76" t="str">
        <f t="shared" si="95"/>
        <v xml:space="preserve">         </v>
      </c>
      <c r="O495" s="82"/>
      <c r="P495" s="82"/>
      <c r="Q495" s="82"/>
      <c r="R495" s="325" t="s">
        <v>15895</v>
      </c>
      <c r="S495" s="325" t="s">
        <v>63</v>
      </c>
      <c r="T495" s="325">
        <v>40</v>
      </c>
      <c r="U495" s="326" t="s">
        <v>104</v>
      </c>
      <c r="V495" s="325"/>
      <c r="W495" s="327">
        <v>52</v>
      </c>
      <c r="X495" s="325" t="s">
        <v>104</v>
      </c>
      <c r="Y495" s="328" t="s">
        <v>66</v>
      </c>
      <c r="Z495" s="325">
        <v>17</v>
      </c>
      <c r="AA495" s="325"/>
      <c r="AB495" s="325"/>
      <c r="AC495" s="325">
        <v>134</v>
      </c>
      <c r="AD495" s="82"/>
      <c r="AE495" s="82"/>
      <c r="AF495" s="82"/>
      <c r="AG495" s="82"/>
      <c r="AH495" s="82" t="s">
        <v>3686</v>
      </c>
      <c r="AI495" s="82" t="s">
        <v>14451</v>
      </c>
      <c r="AJ495" s="96" t="s">
        <v>3626</v>
      </c>
      <c r="AK495" s="201"/>
      <c r="AL495" s="92">
        <v>46169</v>
      </c>
      <c r="AM495" s="92"/>
      <c r="AN495" s="101">
        <f t="shared" si="94"/>
        <v>-46169</v>
      </c>
      <c r="AO495" s="100"/>
      <c r="AP495" s="101"/>
      <c r="AQ495" s="101"/>
      <c r="AR495" s="227"/>
      <c r="AS495" s="119"/>
      <c r="AT495" s="124" t="s">
        <v>202</v>
      </c>
      <c r="AU495" s="94" t="s">
        <v>14456</v>
      </c>
      <c r="AV495" s="94"/>
      <c r="AW495" s="102" t="str">
        <f ca="1">IF(OR(AND(TODAY()-AL495&lt;10,AV495="PQRS"),AND(TODAY()-AO495&lt;90,AV495="Persuasivo")),1,IF(AND(10&lt;=TODAY()-AL495,TODAY()-AL495&lt;15,AV495="PQRS"),2,IF(OR(AND(15&lt;=TODAY()-AL495,AV495="PQRS"),AND(90&lt;=TODAY()-AO495,AV495="Persuasivo")),3,"")))</f>
        <v/>
      </c>
      <c r="AX495" s="96" t="s">
        <v>15896</v>
      </c>
      <c r="AY495" s="239" t="str">
        <f ca="1">IF(AU495=BA495,AY495,AY495&amp;" → "&amp;TEXT(AZ495,"dd/mm/aaaa")&amp;".- "&amp;AU495)</f>
        <v>0 → 00/01/1900.- Laura Bautista Barroso</v>
      </c>
      <c r="AZ495" s="237">
        <f ca="1">IF(AU495=BA495,AZ495,NOW())</f>
        <v>46170.375959606485</v>
      </c>
      <c r="BA495" s="242" t="str">
        <f t="shared" ca="1" si="90"/>
        <v>Laura Bautista Barroso</v>
      </c>
      <c r="BB495" s="245" t="str">
        <f ca="1">IF(AT495=BD495,BB495,BB495&amp;" → "&amp;TEXT(BC495,"dd/mm/aaaa")&amp;".- "&amp;AT495)</f>
        <v>0 → 20/02/2026.- Visitas patrulleros</v>
      </c>
      <c r="BC495" s="247">
        <f t="shared" ca="1" si="91"/>
        <v>46183.384917939817</v>
      </c>
      <c r="BD495" s="246" t="str">
        <f t="shared" ca="1" si="92"/>
        <v>Visitas patrulleros</v>
      </c>
    </row>
    <row r="496" spans="1:56">
      <c r="A496" s="82" t="s">
        <v>15897</v>
      </c>
      <c r="B496" s="99">
        <v>35547</v>
      </c>
      <c r="C496" s="105" t="s">
        <v>2453</v>
      </c>
      <c r="D496" s="82"/>
      <c r="E496" s="82"/>
      <c r="F496" s="82"/>
      <c r="G496" s="82"/>
      <c r="H496" s="82"/>
      <c r="I496" s="82"/>
      <c r="J496" s="82"/>
      <c r="K496" s="82"/>
      <c r="L496" s="82"/>
      <c r="M496" s="82"/>
      <c r="N496" s="76" t="str">
        <f t="shared" si="95"/>
        <v xml:space="preserve">         </v>
      </c>
      <c r="O496" s="82"/>
      <c r="P496" s="82"/>
      <c r="Q496" s="82"/>
      <c r="R496" s="325" t="s">
        <v>15898</v>
      </c>
      <c r="S496" s="325" t="s">
        <v>63</v>
      </c>
      <c r="T496" s="325">
        <v>42</v>
      </c>
      <c r="U496" s="326" t="s">
        <v>170</v>
      </c>
      <c r="V496" s="325"/>
      <c r="W496" s="327">
        <v>45</v>
      </c>
      <c r="X496" s="325" t="s">
        <v>104</v>
      </c>
      <c r="Y496" s="328" t="s">
        <v>66</v>
      </c>
      <c r="Z496" s="325">
        <v>63</v>
      </c>
      <c r="AA496" s="325"/>
      <c r="AB496" s="325"/>
      <c r="AC496" s="325">
        <v>101</v>
      </c>
      <c r="AD496" s="82"/>
      <c r="AE496" s="82"/>
      <c r="AF496" s="82"/>
      <c r="AG496" s="82"/>
      <c r="AH496" s="82" t="s">
        <v>3686</v>
      </c>
      <c r="AI496" s="82" t="s">
        <v>14451</v>
      </c>
      <c r="AJ496" s="96" t="s">
        <v>316</v>
      </c>
      <c r="AK496" s="201"/>
      <c r="AL496" s="92">
        <v>46169</v>
      </c>
      <c r="AM496" s="92"/>
      <c r="AN496" s="101">
        <f t="shared" si="94"/>
        <v>-46169</v>
      </c>
      <c r="AO496" s="100"/>
      <c r="AP496" s="101"/>
      <c r="AQ496" s="101"/>
      <c r="AR496" s="227"/>
      <c r="AS496" s="119"/>
      <c r="AT496" s="124" t="s">
        <v>202</v>
      </c>
      <c r="AU496" s="94" t="s">
        <v>14494</v>
      </c>
      <c r="AV496" s="82"/>
      <c r="AW496" s="102" t="str">
        <f ca="1">IF(OR(AND(TODAY()-AL496&lt;10,AV496="PQRS"),AND(TODAY()-AO496&lt;90,AV496="Persuasivo")),1,IF(AND(10&lt;=TODAY()-AL496,TODAY()-AL496&lt;15,AV496="PQRS"),2,IF(OR(AND(15&lt;=TODAY()-AL496,AV496="PQRS"),AND(90&lt;=TODAY()-AO496,AV496="Persuasivo")),3,"")))</f>
        <v/>
      </c>
      <c r="AX496" s="96" t="s">
        <v>15899</v>
      </c>
      <c r="AY496" s="239" t="str">
        <f ca="1">IF(AU496=BA496,AY496,AY496&amp;" → "&amp;TEXT(AZ496,"dd/mm/aaaa")&amp;".- "&amp;AU496)</f>
        <v>0 → 00/01/1900.- Carlos Mario Gonzalez</v>
      </c>
      <c r="AZ496" s="237">
        <f ca="1">IF(AU496=BA496,AZ496,NOW())</f>
        <v>46170.380226851848</v>
      </c>
      <c r="BA496" s="242" t="str">
        <f t="shared" ca="1" si="90"/>
        <v>Carlos Mario Gonzalez</v>
      </c>
      <c r="BB496" s="245" t="str">
        <f ca="1">IF(AT496=BD496,BB496,BB496&amp;" → "&amp;TEXT(BC496,"dd/mm/aaaa")&amp;".- "&amp;AT496)</f>
        <v>0 → 20/02/2026.- Visitas patrulleros</v>
      </c>
      <c r="BC496" s="247">
        <f t="shared" ca="1" si="91"/>
        <v>46183.384917939817</v>
      </c>
      <c r="BD496" s="246" t="str">
        <f t="shared" ca="1" si="92"/>
        <v>Visitas patrulleros</v>
      </c>
    </row>
    <row r="497" spans="1:56">
      <c r="A497" s="82" t="s">
        <v>15900</v>
      </c>
      <c r="B497" s="99">
        <v>35548</v>
      </c>
      <c r="C497" s="105" t="s">
        <v>2453</v>
      </c>
      <c r="D497" s="82"/>
      <c r="E497" s="82"/>
      <c r="F497" s="82"/>
      <c r="G497" s="82"/>
      <c r="H497" s="82"/>
      <c r="I497" s="82"/>
      <c r="J497" s="82"/>
      <c r="K497" s="82"/>
      <c r="L497" s="82"/>
      <c r="M497" s="82"/>
      <c r="N497" s="76" t="str">
        <f t="shared" si="95"/>
        <v xml:space="preserve">         </v>
      </c>
      <c r="O497" s="82"/>
      <c r="P497" s="82"/>
      <c r="Q497" s="82"/>
      <c r="R497" s="325" t="s">
        <v>15901</v>
      </c>
      <c r="S497" s="325" t="s">
        <v>63</v>
      </c>
      <c r="T497" s="325">
        <v>32</v>
      </c>
      <c r="U497" s="326"/>
      <c r="V497" s="325"/>
      <c r="W497" s="327">
        <v>40</v>
      </c>
      <c r="X497" s="325"/>
      <c r="Y497" s="48"/>
      <c r="Z497" s="325">
        <v>101</v>
      </c>
      <c r="AA497" s="325"/>
      <c r="AB497" s="325"/>
      <c r="AC497" s="325"/>
      <c r="AD497" s="329" t="s">
        <v>15902</v>
      </c>
      <c r="AE497" s="325"/>
      <c r="AF497" s="325">
        <v>3334810</v>
      </c>
      <c r="AG497" s="82"/>
      <c r="AH497" s="82" t="s">
        <v>3686</v>
      </c>
      <c r="AI497" s="82" t="s">
        <v>14451</v>
      </c>
      <c r="AJ497" s="325" t="s">
        <v>3937</v>
      </c>
      <c r="AK497" s="201"/>
      <c r="AL497" s="92">
        <v>46169</v>
      </c>
      <c r="AM497" s="92"/>
      <c r="AN497" s="101">
        <f t="shared" si="94"/>
        <v>-46169</v>
      </c>
      <c r="AO497" s="92"/>
      <c r="AP497" s="101"/>
      <c r="AQ497" s="101"/>
      <c r="AR497" s="227"/>
      <c r="AS497" s="119"/>
      <c r="AT497" s="124" t="s">
        <v>202</v>
      </c>
      <c r="AU497" s="101" t="s">
        <v>14453</v>
      </c>
      <c r="AV497" s="82"/>
      <c r="AW497" s="102" t="str">
        <f ca="1">IF(OR(AND(TODAY()-AL497&lt;10,AV497="PQRS"),AND(TODAY()-AO497&lt;90,AV497="Persuasivo")),1,IF(AND(10&lt;=TODAY()-AL497,TODAY()-AL497&lt;15,AV497="PQRS"),2,IF(OR(AND(15&lt;=TODAY()-AL497,AV497="PQRS"),AND(90&lt;=TODAY()-AO497,AV497="Persuasivo")),3,"")))</f>
        <v/>
      </c>
      <c r="AX497" s="96" t="s">
        <v>15903</v>
      </c>
      <c r="AY497" s="239" t="str">
        <f ca="1">IF(AU497=BA497,AY497,AY497&amp;" → "&amp;TEXT(AZ497,"dd/mm/aaaa")&amp;".- "&amp;AU497)</f>
        <v>0 → 00/01/1900.- Yudi Betancur Rios</v>
      </c>
      <c r="AZ497" s="237">
        <f ca="1">IF(AU497=BA497,AZ497,NOW())</f>
        <v>46170.432038310188</v>
      </c>
      <c r="BA497" s="242" t="str">
        <f t="shared" ca="1" si="90"/>
        <v>Yudi Betancur Rios</v>
      </c>
      <c r="BB497" s="245" t="str">
        <f ca="1">IF(AT497=BD497,BB497,BB497&amp;" → "&amp;TEXT(BC497,"dd/mm/aaaa")&amp;".- "&amp;AT497)</f>
        <v>0 → 20/02/2026.- Visitas patrulleros</v>
      </c>
      <c r="BC497" s="247">
        <f t="shared" ca="1" si="91"/>
        <v>46183.384917939817</v>
      </c>
      <c r="BD497" s="246" t="str">
        <f t="shared" ca="1" si="92"/>
        <v>Visitas patrulleros</v>
      </c>
    </row>
    <row r="498" spans="1:56">
      <c r="A498" s="82" t="s">
        <v>15904</v>
      </c>
      <c r="B498" s="99">
        <v>35549</v>
      </c>
      <c r="C498" s="105" t="s">
        <v>2453</v>
      </c>
      <c r="D498" s="82"/>
      <c r="E498" s="82"/>
      <c r="F498" s="82"/>
      <c r="G498" s="82"/>
      <c r="H498" s="82"/>
      <c r="I498" s="82"/>
      <c r="J498" s="82"/>
      <c r="K498" s="82"/>
      <c r="L498" s="82"/>
      <c r="M498" s="82"/>
      <c r="N498" s="76" t="str">
        <f t="shared" si="95"/>
        <v xml:space="preserve">         </v>
      </c>
      <c r="O498" s="82"/>
      <c r="P498" s="82"/>
      <c r="Q498" s="82"/>
      <c r="R498" s="82" t="s">
        <v>15905</v>
      </c>
      <c r="S498" s="325" t="s">
        <v>63</v>
      </c>
      <c r="T498" s="325">
        <v>42</v>
      </c>
      <c r="U498" s="326" t="s">
        <v>170</v>
      </c>
      <c r="V498" s="325"/>
      <c r="W498" s="327">
        <v>45</v>
      </c>
      <c r="X498" s="325" t="s">
        <v>104</v>
      </c>
      <c r="Y498" s="328" t="s">
        <v>66</v>
      </c>
      <c r="Z498" s="325">
        <v>77</v>
      </c>
      <c r="AA498" s="325"/>
      <c r="AB498" s="127"/>
      <c r="AC498" s="76"/>
      <c r="AD498" s="82"/>
      <c r="AE498" s="82"/>
      <c r="AF498" s="82">
        <v>3104433267</v>
      </c>
      <c r="AG498" s="82"/>
      <c r="AH498" s="82" t="s">
        <v>3686</v>
      </c>
      <c r="AI498" s="82" t="s">
        <v>14451</v>
      </c>
      <c r="AJ498" s="325" t="s">
        <v>316</v>
      </c>
      <c r="AK498" s="201"/>
      <c r="AL498" s="92">
        <v>46169</v>
      </c>
      <c r="AM498" s="92"/>
      <c r="AN498" s="101">
        <f t="shared" si="94"/>
        <v>-46169</v>
      </c>
      <c r="AO498" s="92"/>
      <c r="AP498" s="101"/>
      <c r="AQ498" s="101"/>
      <c r="AR498" s="227"/>
      <c r="AS498" s="119"/>
      <c r="AT498" s="124" t="s">
        <v>202</v>
      </c>
      <c r="AU498" s="101" t="s">
        <v>14456</v>
      </c>
      <c r="AV498" s="82"/>
      <c r="AW498" s="102" t="str">
        <f ca="1">IF(OR(AND(TODAY()-AL498&lt;10,AV498="PQRS"),AND(TODAY()-AO498&lt;90,AV498="Persuasivo")),1,IF(AND(10&lt;=TODAY()-AL498,TODAY()-AL498&lt;15,AV498="PQRS"),2,IF(OR(AND(15&lt;=TODAY()-AL498,AV498="PQRS"),AND(90&lt;=TODAY()-AO498,AV498="Persuasivo")),3,"")))</f>
        <v/>
      </c>
      <c r="AX498" s="96" t="s">
        <v>15906</v>
      </c>
      <c r="AY498" s="239" t="str">
        <f ca="1">IF(AU498=BA498,AY498,AY498&amp;" → "&amp;TEXT(AZ498,"dd/mm/aaaa")&amp;".- "&amp;AU498)</f>
        <v>0 → 00/01/1900.- Yudi Betancur Rios → 28/05/2026.- Laura Bautista Barroso</v>
      </c>
      <c r="AZ498" s="237">
        <f ca="1">IF(AU498=BA498,AZ498,NOW())</f>
        <v>46170.497989814816</v>
      </c>
      <c r="BA498" s="242" t="str">
        <f t="shared" ca="1" si="90"/>
        <v>Laura Bautista Barroso</v>
      </c>
      <c r="BB498" s="245" t="str">
        <f ca="1">IF(AT498=BD498,BB498,BB498&amp;" → "&amp;TEXT(BC498,"dd/mm/aaaa")&amp;".- "&amp;AT498)</f>
        <v>0 → 20/02/2026.- Visitas patrulleros</v>
      </c>
      <c r="BC498" s="247">
        <f t="shared" ca="1" si="91"/>
        <v>46183.384917939817</v>
      </c>
      <c r="BD498" s="246" t="str">
        <f t="shared" ca="1" si="92"/>
        <v>Visitas patrulleros</v>
      </c>
    </row>
    <row r="499" spans="1:56">
      <c r="A499" s="82" t="s">
        <v>15907</v>
      </c>
      <c r="B499" s="99">
        <v>35550</v>
      </c>
      <c r="C499" s="105" t="s">
        <v>2453</v>
      </c>
      <c r="D499" s="82"/>
      <c r="E499" s="82"/>
      <c r="F499" s="82"/>
      <c r="G499" s="82"/>
      <c r="H499" s="82"/>
      <c r="I499" s="82"/>
      <c r="J499" s="82"/>
      <c r="K499" s="82"/>
      <c r="L499" s="82"/>
      <c r="M499" s="82"/>
      <c r="N499" s="76" t="str">
        <f t="shared" si="95"/>
        <v xml:space="preserve">         </v>
      </c>
      <c r="O499" s="82"/>
      <c r="P499" s="82"/>
      <c r="Q499" s="82"/>
      <c r="R499" s="325" t="s">
        <v>15908</v>
      </c>
      <c r="S499" s="325" t="s">
        <v>63</v>
      </c>
      <c r="T499" s="325">
        <v>42</v>
      </c>
      <c r="U499" s="326" t="s">
        <v>170</v>
      </c>
      <c r="V499" s="325"/>
      <c r="W499" s="327">
        <v>45</v>
      </c>
      <c r="X499" s="325" t="s">
        <v>104</v>
      </c>
      <c r="Y499" s="328" t="s">
        <v>66</v>
      </c>
      <c r="Z499" s="325">
        <v>77</v>
      </c>
      <c r="AA499" s="325"/>
      <c r="AB499" s="325"/>
      <c r="AC499" s="325"/>
      <c r="AD499" s="82"/>
      <c r="AE499" s="82"/>
      <c r="AF499" s="82"/>
      <c r="AG499" s="82"/>
      <c r="AH499" s="82" t="s">
        <v>3686</v>
      </c>
      <c r="AI499" s="82" t="s">
        <v>14451</v>
      </c>
      <c r="AJ499" s="96" t="s">
        <v>316</v>
      </c>
      <c r="AK499" s="201"/>
      <c r="AL499" s="92">
        <v>46169</v>
      </c>
      <c r="AM499" s="92"/>
      <c r="AN499" s="101">
        <f t="shared" si="94"/>
        <v>-46169</v>
      </c>
      <c r="AO499" s="92"/>
      <c r="AP499" s="101"/>
      <c r="AQ499" s="101"/>
      <c r="AR499" s="227"/>
      <c r="AS499" s="119"/>
      <c r="AT499" s="124" t="s">
        <v>202</v>
      </c>
      <c r="AU499" s="101" t="s">
        <v>14456</v>
      </c>
      <c r="AV499" s="82"/>
      <c r="AW499" s="102" t="str">
        <f ca="1">IF(OR(AND(TODAY()-AL499&lt;10,AV499="PQRS"),AND(TODAY()-AO499&lt;90,AV499="Persuasivo")),1,IF(AND(10&lt;=TODAY()-AL499,TODAY()-AL499&lt;15,AV499="PQRS"),2,IF(OR(AND(15&lt;=TODAY()-AL499,AV499="PQRS"),AND(90&lt;=TODAY()-AO499,AV499="Persuasivo")),3,"")))</f>
        <v/>
      </c>
      <c r="AX499" s="96" t="s">
        <v>15909</v>
      </c>
      <c r="AY499" s="239" t="str">
        <f ca="1">IF(AU499=BA499,AY499,AY499&amp;" → "&amp;TEXT(AZ499,"dd/mm/aaaa")&amp;".- "&amp;AU499)</f>
        <v>0 → 00/01/1900.- Laura Bautista Barroso</v>
      </c>
      <c r="AZ499" s="237">
        <f ca="1">IF(AU499=BA499,AZ499,NOW())</f>
        <v>46170.497513888891</v>
      </c>
      <c r="BA499" s="242" t="str">
        <f t="shared" ca="1" si="90"/>
        <v>Laura Bautista Barroso</v>
      </c>
      <c r="BB499" s="245" t="str">
        <f ca="1">IF(AT499=BD499,BB499,BB499&amp;" → "&amp;TEXT(BC499,"dd/mm/aaaa")&amp;".- "&amp;AT499)</f>
        <v>0 → 20/02/2026.- Visitas patrulleros</v>
      </c>
      <c r="BC499" s="247">
        <f t="shared" ca="1" si="91"/>
        <v>46183.384917939817</v>
      </c>
      <c r="BD499" s="246" t="str">
        <f t="shared" ca="1" si="92"/>
        <v>Visitas patrulleros</v>
      </c>
    </row>
    <row r="500" spans="1:56">
      <c r="A500" s="82" t="s">
        <v>15910</v>
      </c>
      <c r="B500" s="99">
        <v>35551</v>
      </c>
      <c r="C500" s="105" t="s">
        <v>2453</v>
      </c>
      <c r="D500" s="82"/>
      <c r="E500" s="82"/>
      <c r="F500" s="82"/>
      <c r="G500" s="82"/>
      <c r="H500" s="82"/>
      <c r="I500" s="82"/>
      <c r="J500" s="82"/>
      <c r="K500" s="82"/>
      <c r="L500" s="82"/>
      <c r="M500" s="82"/>
      <c r="N500" s="76" t="str">
        <f t="shared" si="95"/>
        <v xml:space="preserve">         </v>
      </c>
      <c r="O500" s="82"/>
      <c r="P500" s="82"/>
      <c r="Q500" s="82"/>
      <c r="R500" s="330" t="s">
        <v>15911</v>
      </c>
      <c r="S500" s="330" t="s">
        <v>63</v>
      </c>
      <c r="T500" s="330">
        <v>42</v>
      </c>
      <c r="U500" s="331" t="s">
        <v>170</v>
      </c>
      <c r="V500" s="330"/>
      <c r="W500" s="332">
        <v>45</v>
      </c>
      <c r="X500" s="330" t="s">
        <v>104</v>
      </c>
      <c r="Y500" s="333" t="s">
        <v>66</v>
      </c>
      <c r="Z500" s="330">
        <v>65</v>
      </c>
      <c r="AA500" s="330"/>
      <c r="AB500" s="330"/>
      <c r="AC500" s="330"/>
      <c r="AD500" s="330" t="s">
        <v>15912</v>
      </c>
      <c r="AE500" s="330"/>
      <c r="AF500" s="330">
        <v>43329172</v>
      </c>
      <c r="AG500" s="82"/>
      <c r="AH500" s="82" t="s">
        <v>3686</v>
      </c>
      <c r="AI500" s="82" t="s">
        <v>14451</v>
      </c>
      <c r="AJ500" s="96" t="s">
        <v>316</v>
      </c>
      <c r="AK500" s="201"/>
      <c r="AL500" s="92">
        <v>46169</v>
      </c>
      <c r="AM500" s="92"/>
      <c r="AN500" s="101">
        <f t="shared" si="94"/>
        <v>-46169</v>
      </c>
      <c r="AO500" s="92"/>
      <c r="AP500" s="101"/>
      <c r="AQ500" s="101"/>
      <c r="AR500" s="227"/>
      <c r="AS500" s="119"/>
      <c r="AT500" s="124" t="s">
        <v>202</v>
      </c>
      <c r="AU500" s="101" t="s">
        <v>14494</v>
      </c>
      <c r="AV500" s="82"/>
      <c r="AW500" s="102" t="str">
        <f ca="1">IF(OR(AND(TODAY()-AL500&lt;10,AV500="PQRS"),AND(TODAY()-AO500&lt;90,AV500="Persuasivo")),1,IF(AND(10&lt;=TODAY()-AL500,TODAY()-AL500&lt;15,AV500="PQRS"),2,IF(OR(AND(15&lt;=TODAY()-AL500,AV500="PQRS"),AND(90&lt;=TODAY()-AO500,AV500="Persuasivo")),3,"")))</f>
        <v/>
      </c>
      <c r="AX500" s="96" t="s">
        <v>15913</v>
      </c>
      <c r="AY500" s="239" t="str">
        <f ca="1">IF(AU500=BA500,AY500,AY500&amp;" → "&amp;TEXT(AZ500,"dd/mm/aaaa")&amp;".- "&amp;AU500)</f>
        <v>0 → 00/01/1900.- Carlos Mario Gonzalez</v>
      </c>
      <c r="AZ500" s="237">
        <f ca="1">IF(AU500=BA500,AZ500,NOW())</f>
        <v>46170.501656134256</v>
      </c>
      <c r="BA500" s="242" t="str">
        <f t="shared" ca="1" si="90"/>
        <v>Carlos Mario Gonzalez</v>
      </c>
      <c r="BB500" s="245" t="str">
        <f ca="1">IF(AT500=BD500,BB500,BB500&amp;" → "&amp;TEXT(BC500,"dd/mm/aaaa")&amp;".- "&amp;AT500)</f>
        <v>0 → 20/02/2026.- Visitas patrulleros</v>
      </c>
      <c r="BC500" s="247">
        <f t="shared" ca="1" si="91"/>
        <v>46183.384917939817</v>
      </c>
      <c r="BD500" s="246" t="str">
        <f t="shared" ca="1" si="92"/>
        <v>Visitas patrulleros</v>
      </c>
    </row>
    <row r="501" spans="1:56" ht="14.25" customHeight="1">
      <c r="A501" s="82" t="s">
        <v>15914</v>
      </c>
      <c r="B501" s="99">
        <v>35552</v>
      </c>
      <c r="C501" s="105" t="s">
        <v>2453</v>
      </c>
      <c r="D501" s="82"/>
      <c r="E501" s="82"/>
      <c r="F501" s="82"/>
      <c r="G501" s="82"/>
      <c r="H501" s="82"/>
      <c r="I501" s="82"/>
      <c r="J501" s="82"/>
      <c r="K501" s="82"/>
      <c r="L501" s="82"/>
      <c r="M501" s="82"/>
      <c r="N501" s="76" t="str">
        <f t="shared" si="95"/>
        <v xml:space="preserve">         </v>
      </c>
      <c r="O501" s="82"/>
      <c r="P501" s="82"/>
      <c r="Q501" s="82"/>
      <c r="R501" s="82" t="s">
        <v>15915</v>
      </c>
      <c r="S501" s="82" t="s">
        <v>80</v>
      </c>
      <c r="T501" s="82">
        <v>23</v>
      </c>
      <c r="U501" s="82"/>
      <c r="V501" s="82" t="s">
        <v>66</v>
      </c>
      <c r="W501" s="96">
        <v>28</v>
      </c>
      <c r="X501" s="82"/>
      <c r="Y501" s="82"/>
      <c r="Z501" s="82">
        <v>71</v>
      </c>
      <c r="AA501" s="127"/>
      <c r="AB501" s="127"/>
      <c r="AC501" s="76"/>
      <c r="AD501" s="82"/>
      <c r="AE501" s="82"/>
      <c r="AF501" s="82">
        <v>5115473</v>
      </c>
      <c r="AG501" s="82"/>
      <c r="AH501" s="82" t="s">
        <v>3686</v>
      </c>
      <c r="AI501" s="82" t="s">
        <v>14451</v>
      </c>
      <c r="AJ501" s="96" t="s">
        <v>374</v>
      </c>
      <c r="AK501" s="201"/>
      <c r="AL501" s="92">
        <v>46169</v>
      </c>
      <c r="AM501" s="92"/>
      <c r="AN501" s="101">
        <f t="shared" si="94"/>
        <v>-46169</v>
      </c>
      <c r="AO501" s="100"/>
      <c r="AP501" s="82"/>
      <c r="AQ501" s="94"/>
      <c r="AR501" s="227"/>
      <c r="AS501" s="119"/>
      <c r="AT501" s="124" t="s">
        <v>105</v>
      </c>
      <c r="AU501" s="101" t="s">
        <v>14480</v>
      </c>
      <c r="AV501" s="82"/>
      <c r="AW501" s="102" t="str">
        <f ca="1">IF(OR(AND(TODAY()-AL501&lt;10,AV501="PQRS"),AND(TODAY()-AO501&lt;90,AV501="Persuasivo")),1,IF(AND(10&lt;=TODAY()-AL501,TODAY()-AL501&lt;15,AV501="PQRS"),2,IF(OR(AND(15&lt;=TODAY()-AL501,AV501="PQRS"),AND(90&lt;=TODAY()-AO501,AV501="Persuasivo")),3,"")))</f>
        <v/>
      </c>
      <c r="AX501" s="96" t="s">
        <v>15882</v>
      </c>
      <c r="AY501" s="239" t="str">
        <f ca="1">IF(AU501=BA501,AY501,AY501&amp;" → "&amp;TEXT(AZ501,"dd/mm/aaaa")&amp;".- "&amp;AU501)</f>
        <v>0 → 00/01/1900.- Juan Fernando Florez Lema</v>
      </c>
      <c r="AZ501" s="237">
        <f ca="1">IF(AU501=BA501,AZ501,NOW())</f>
        <v>46170.56942083333</v>
      </c>
      <c r="BA501" s="242" t="str">
        <f t="shared" ca="1" si="90"/>
        <v>Juan Fernando Florez Lema</v>
      </c>
      <c r="BB501" s="245" t="str">
        <f ca="1">IF(AT501=BD501,BB501,BB501&amp;" → "&amp;TEXT(BC501,"dd/mm/aaaa")&amp;".- "&amp;AT501)</f>
        <v>0 → 20/02/2026.- Visitas patrulleros → 28/05/2026.- Visitas técnicos</v>
      </c>
      <c r="BC501" s="247">
        <f t="shared" ca="1" si="91"/>
        <v>46183.384917939817</v>
      </c>
      <c r="BD501" s="246" t="str">
        <f t="shared" ca="1" si="92"/>
        <v>Visitas técnicos</v>
      </c>
    </row>
    <row r="502" spans="1:56">
      <c r="A502" s="82" t="s">
        <v>15916</v>
      </c>
      <c r="B502" s="99">
        <v>35553</v>
      </c>
      <c r="C502" s="105" t="s">
        <v>2453</v>
      </c>
      <c r="D502" s="82"/>
      <c r="E502" s="82"/>
      <c r="F502" s="82"/>
      <c r="G502" s="82"/>
      <c r="H502" s="82"/>
      <c r="I502" s="82"/>
      <c r="J502" s="82"/>
      <c r="K502" s="82"/>
      <c r="L502" s="82"/>
      <c r="M502" s="82"/>
      <c r="N502" s="76" t="str">
        <f t="shared" si="95"/>
        <v xml:space="preserve">         </v>
      </c>
      <c r="O502" s="82"/>
      <c r="P502" s="82"/>
      <c r="Q502" s="82"/>
      <c r="R502" s="325" t="s">
        <v>15917</v>
      </c>
      <c r="S502" s="325" t="s">
        <v>80</v>
      </c>
      <c r="T502" s="325">
        <v>40</v>
      </c>
      <c r="U502" s="326" t="s">
        <v>170</v>
      </c>
      <c r="V502" s="326" t="s">
        <v>66</v>
      </c>
      <c r="W502" s="327">
        <v>25</v>
      </c>
      <c r="X502" s="325" t="s">
        <v>104</v>
      </c>
      <c r="Y502" s="328"/>
      <c r="Z502" s="325">
        <v>112</v>
      </c>
      <c r="AA502" s="325">
        <v>112</v>
      </c>
      <c r="AB502" s="325"/>
      <c r="AC502" s="325"/>
      <c r="AD502" s="329" t="s">
        <v>15918</v>
      </c>
      <c r="AE502" s="325"/>
      <c r="AF502" s="325">
        <v>3327733</v>
      </c>
      <c r="AG502" s="82"/>
      <c r="AH502" s="82" t="s">
        <v>3686</v>
      </c>
      <c r="AI502" s="82" t="s">
        <v>14451</v>
      </c>
      <c r="AJ502" s="330" t="s">
        <v>322</v>
      </c>
      <c r="AK502" s="201"/>
      <c r="AL502" s="92">
        <v>46169</v>
      </c>
      <c r="AM502" s="92"/>
      <c r="AN502" s="101">
        <f t="shared" si="94"/>
        <v>-46169</v>
      </c>
      <c r="AO502" s="92"/>
      <c r="AP502" s="101"/>
      <c r="AQ502" s="101"/>
      <c r="AR502" s="227"/>
      <c r="AS502" s="119"/>
      <c r="AT502" s="124" t="s">
        <v>202</v>
      </c>
      <c r="AU502" s="94" t="s">
        <v>14450</v>
      </c>
      <c r="AV502" s="82"/>
      <c r="AW502" s="102" t="str">
        <f ca="1">IF(OR(AND(TODAY()-AL502&lt;10,AV502="PQRS"),AND(TODAY()-AO502&lt;90,AV502="Persuasivo")),1,IF(AND(10&lt;=TODAY()-AL502,TODAY()-AL502&lt;15,AV502="PQRS"),2,IF(OR(AND(15&lt;=TODAY()-AL502,AV502="PQRS"),AND(90&lt;=TODAY()-AO502,AV502="Persuasivo")),3,"")))</f>
        <v/>
      </c>
      <c r="AX502" s="96" t="s">
        <v>15919</v>
      </c>
      <c r="AY502" s="239" t="str">
        <f ca="1">IF(AU502=BA502,AY502,AY502&amp;" → "&amp;TEXT(AZ502,"dd/mm/aaaa")&amp;".- "&amp;AU502)</f>
        <v>0 → 00/01/1900.- Olver Puerta Garcia</v>
      </c>
      <c r="AZ502" s="237">
        <f ca="1">IF(AU502=BA502,AZ502,NOW())</f>
        <v>46170.580494097223</v>
      </c>
      <c r="BA502" s="242" t="str">
        <f t="shared" ca="1" si="90"/>
        <v>Olver Puerta Garcia</v>
      </c>
      <c r="BB502" s="245" t="str">
        <f ca="1">IF(AT502=BD502,BB502,BB502&amp;" → "&amp;TEXT(BC502,"dd/mm/aaaa")&amp;".- "&amp;AT502)</f>
        <v>0 → 20/02/2026.- Visitas patrulleros</v>
      </c>
      <c r="BC502" s="247">
        <f t="shared" ca="1" si="91"/>
        <v>46183.384917939817</v>
      </c>
      <c r="BD502" s="246" t="str">
        <f t="shared" ca="1" si="92"/>
        <v>Visitas patrulleros</v>
      </c>
    </row>
    <row r="503" spans="1:56">
      <c r="A503" s="82" t="s">
        <v>15920</v>
      </c>
      <c r="B503" s="99">
        <v>35554</v>
      </c>
      <c r="C503" s="105" t="s">
        <v>2453</v>
      </c>
      <c r="D503" s="82"/>
      <c r="E503" s="82"/>
      <c r="F503" s="82"/>
      <c r="G503" s="82"/>
      <c r="H503" s="82"/>
      <c r="I503" s="82"/>
      <c r="J503" s="82"/>
      <c r="K503" s="82"/>
      <c r="L503" s="82"/>
      <c r="M503" s="82"/>
      <c r="N503" s="76" t="str">
        <f t="shared" si="95"/>
        <v xml:space="preserve">         </v>
      </c>
      <c r="O503" s="82"/>
      <c r="P503" s="82"/>
      <c r="Q503" s="82"/>
      <c r="R503" s="82" t="s">
        <v>15921</v>
      </c>
      <c r="S503" s="82" t="s">
        <v>63</v>
      </c>
      <c r="T503" s="82">
        <v>46</v>
      </c>
      <c r="U503" s="99"/>
      <c r="V503" s="99"/>
      <c r="W503" s="96">
        <v>39</v>
      </c>
      <c r="X503" s="82"/>
      <c r="Y503" s="105" t="s">
        <v>66</v>
      </c>
      <c r="Z503" s="82">
        <v>43</v>
      </c>
      <c r="AA503" s="82"/>
      <c r="AB503" s="82"/>
      <c r="AC503" s="76"/>
      <c r="AD503" s="82"/>
      <c r="AE503" s="82"/>
      <c r="AF503" s="82">
        <v>3104040683</v>
      </c>
      <c r="AG503" s="82"/>
      <c r="AH503" s="82" t="s">
        <v>3686</v>
      </c>
      <c r="AI503" s="82" t="s">
        <v>14451</v>
      </c>
      <c r="AJ503" s="82" t="s">
        <v>3530</v>
      </c>
      <c r="AK503" s="201"/>
      <c r="AL503" s="92">
        <v>46169</v>
      </c>
      <c r="AM503" s="92"/>
      <c r="AN503" s="101">
        <f t="shared" si="94"/>
        <v>-46169</v>
      </c>
      <c r="AO503" s="92"/>
      <c r="AP503" s="101"/>
      <c r="AQ503" s="101"/>
      <c r="AR503" s="227"/>
      <c r="AS503" s="119"/>
      <c r="AT503" s="124" t="s">
        <v>105</v>
      </c>
      <c r="AU503" s="101" t="s">
        <v>14480</v>
      </c>
      <c r="AV503" s="82"/>
      <c r="AW503" s="102" t="str">
        <f ca="1">IF(OR(AND(TODAY()-AL503&lt;10,AV503="PQRS"),AND(TODAY()-AO503&lt;90,AV503="Persuasivo")),1,IF(AND(10&lt;=TODAY()-AL503,TODAY()-AL503&lt;15,AV503="PQRS"),2,IF(OR(AND(15&lt;=TODAY()-AL503,AV503="PQRS"),AND(90&lt;=TODAY()-AO503,AV503="Persuasivo")),3,"")))</f>
        <v/>
      </c>
      <c r="AX503" s="96" t="s">
        <v>15922</v>
      </c>
      <c r="AY503" s="239" t="str">
        <f ca="1">IF(AU503=BA503,AY503,AY503&amp;" → "&amp;TEXT(AZ503,"dd/mm/aaaa")&amp;".- "&amp;AU503)</f>
        <v>0 → 00/01/1900.- Juan Fernando Florez Lema</v>
      </c>
      <c r="AZ503" s="237">
        <f ca="1">IF(AU503=BA503,AZ503,NOW())</f>
        <v>46170.578369444447</v>
      </c>
      <c r="BA503" s="242" t="str">
        <f t="shared" ca="1" si="90"/>
        <v>Juan Fernando Florez Lema</v>
      </c>
      <c r="BB503" s="245" t="str">
        <f ca="1">IF(AT503=BD503,BB503,BB503&amp;" → "&amp;TEXT(BC503,"dd/mm/aaaa")&amp;".- "&amp;AT503)</f>
        <v>0 → 20/02/2026.- Visitas patrulleros → 28/05/2026.- Visitas técnicos</v>
      </c>
      <c r="BC503" s="247">
        <f t="shared" ca="1" si="91"/>
        <v>46183.384917939817</v>
      </c>
      <c r="BD503" s="246" t="str">
        <f t="shared" ca="1" si="92"/>
        <v>Visitas técnicos</v>
      </c>
    </row>
    <row r="504" spans="1:56">
      <c r="A504" s="82" t="s">
        <v>15923</v>
      </c>
      <c r="B504" s="99">
        <v>35555</v>
      </c>
      <c r="C504" s="105" t="s">
        <v>2453</v>
      </c>
      <c r="D504" s="82"/>
      <c r="E504" s="82"/>
      <c r="F504" s="82"/>
      <c r="G504" s="82"/>
      <c r="H504" s="82"/>
      <c r="I504" s="82"/>
      <c r="J504" s="82"/>
      <c r="K504" s="82"/>
      <c r="L504" s="82"/>
      <c r="M504" s="82"/>
      <c r="N504" s="76" t="str">
        <f t="shared" si="95"/>
        <v xml:space="preserve">         </v>
      </c>
      <c r="O504" s="82"/>
      <c r="P504" s="82"/>
      <c r="Q504" s="82"/>
      <c r="R504" s="82" t="s">
        <v>14659</v>
      </c>
      <c r="S504" s="126" t="s">
        <v>80</v>
      </c>
      <c r="T504" s="127">
        <v>46</v>
      </c>
      <c r="U504" s="127" t="s">
        <v>81</v>
      </c>
      <c r="V504" s="127" t="s">
        <v>66</v>
      </c>
      <c r="W504" s="127">
        <v>39</v>
      </c>
      <c r="X504" s="127" t="s">
        <v>104</v>
      </c>
      <c r="Y504" s="127"/>
      <c r="Z504" s="127">
        <v>54</v>
      </c>
      <c r="AA504" s="127" t="s">
        <v>15924</v>
      </c>
      <c r="AB504" s="127"/>
      <c r="AC504" s="76"/>
      <c r="AD504" s="82"/>
      <c r="AE504" s="82"/>
      <c r="AF504" s="82"/>
      <c r="AG504" s="82"/>
      <c r="AH504" s="82" t="s">
        <v>3686</v>
      </c>
      <c r="AI504" s="82" t="s">
        <v>14451</v>
      </c>
      <c r="AJ504" s="96" t="s">
        <v>3626</v>
      </c>
      <c r="AK504" s="201"/>
      <c r="AL504" s="92">
        <v>46169</v>
      </c>
      <c r="AM504" s="92"/>
      <c r="AN504" s="101">
        <f t="shared" si="94"/>
        <v>-46169</v>
      </c>
      <c r="AO504" s="100"/>
      <c r="AP504" s="101"/>
      <c r="AQ504" s="101"/>
      <c r="AR504" s="227"/>
      <c r="AS504" s="119"/>
      <c r="AT504" s="124" t="s">
        <v>105</v>
      </c>
      <c r="AU504" s="101" t="s">
        <v>14480</v>
      </c>
      <c r="AV504" s="82"/>
      <c r="AW504" s="102" t="str">
        <f ca="1">IF(OR(AND(TODAY()-AL504&lt;10,AV504="PQRS"),AND(TODAY()-AO504&lt;90,AV504="Persuasivo")),1,IF(AND(10&lt;=TODAY()-AL504,TODAY()-AL504&lt;15,AV504="PQRS"),2,IF(OR(AND(15&lt;=TODAY()-AL504,AV504="PQRS"),AND(90&lt;=TODAY()-AO504,AV504="Persuasivo")),3,"")))</f>
        <v/>
      </c>
      <c r="AX504" s="96" t="s">
        <v>15882</v>
      </c>
      <c r="AY504" s="239" t="str">
        <f ca="1">IF(AU504=BA504,AY504,AY504&amp;" → "&amp;TEXT(AZ504,"dd/mm/aaaa")&amp;".- "&amp;AU504)</f>
        <v>0 → 00/01/1900.- Juan Fernando Florez Lema</v>
      </c>
      <c r="AZ504" s="237">
        <f ca="1">IF(AU504=BA504,AZ504,NOW())</f>
        <v>46170.574634606484</v>
      </c>
      <c r="BA504" s="242" t="str">
        <f t="shared" ca="1" si="90"/>
        <v>Juan Fernando Florez Lema</v>
      </c>
      <c r="BB504" s="245" t="str">
        <f ca="1">IF(AT504=BD504,BB504,BB504&amp;" → "&amp;TEXT(BC504,"dd/mm/aaaa")&amp;".- "&amp;AT504)</f>
        <v>0 → 20/02/2026.- Visitas patrulleros → 28/05/2026.- Visitas técnicos</v>
      </c>
      <c r="BC504" s="247">
        <f t="shared" ca="1" si="91"/>
        <v>46183.384917939817</v>
      </c>
      <c r="BD504" s="246" t="str">
        <f t="shared" ca="1" si="92"/>
        <v>Visitas técnicos</v>
      </c>
    </row>
    <row r="505" spans="1:56">
      <c r="A505" s="82" t="s">
        <v>15925</v>
      </c>
      <c r="B505" s="99">
        <v>35556</v>
      </c>
      <c r="C505" s="105" t="s">
        <v>2453</v>
      </c>
      <c r="D505" s="82"/>
      <c r="E505" s="82"/>
      <c r="F505" s="82"/>
      <c r="G505" s="82"/>
      <c r="H505" s="82"/>
      <c r="I505" s="82"/>
      <c r="J505" s="82"/>
      <c r="K505" s="82"/>
      <c r="L505" s="82"/>
      <c r="M505" s="82"/>
      <c r="N505" s="76" t="str">
        <f t="shared" si="95"/>
        <v xml:space="preserve">         </v>
      </c>
      <c r="O505" s="82"/>
      <c r="P505" s="82"/>
      <c r="Q505" s="82"/>
      <c r="R505" s="82" t="s">
        <v>14659</v>
      </c>
      <c r="S505" s="82" t="s">
        <v>80</v>
      </c>
      <c r="T505" s="82">
        <v>40</v>
      </c>
      <c r="U505" s="82" t="s">
        <v>72</v>
      </c>
      <c r="V505" s="82" t="s">
        <v>66</v>
      </c>
      <c r="W505" s="82">
        <v>39</v>
      </c>
      <c r="X505" s="82" t="s">
        <v>83</v>
      </c>
      <c r="Y505" s="82"/>
      <c r="Z505" s="82">
        <v>32</v>
      </c>
      <c r="AA505" s="82"/>
      <c r="AB505" s="82"/>
      <c r="AC505" s="76"/>
      <c r="AD505" s="82"/>
      <c r="AE505" s="82"/>
      <c r="AF505" s="82"/>
      <c r="AG505" s="82"/>
      <c r="AH505" s="82" t="s">
        <v>3686</v>
      </c>
      <c r="AI505" s="82" t="s">
        <v>14451</v>
      </c>
      <c r="AJ505" s="96" t="s">
        <v>67</v>
      </c>
      <c r="AK505" s="201"/>
      <c r="AL505" s="92">
        <v>46169</v>
      </c>
      <c r="AM505" s="92"/>
      <c r="AN505" s="101">
        <f t="shared" si="94"/>
        <v>-46169</v>
      </c>
      <c r="AO505" s="92"/>
      <c r="AP505" s="101"/>
      <c r="AQ505" s="101"/>
      <c r="AR505" s="227"/>
      <c r="AS505" s="119"/>
      <c r="AT505" s="124" t="s">
        <v>202</v>
      </c>
      <c r="AU505" s="101" t="s">
        <v>14453</v>
      </c>
      <c r="AV505" s="82"/>
      <c r="AW505" s="102" t="str">
        <f ca="1">IF(OR(AND(TODAY()-AL505&lt;10,AV505="PQRS"),AND(TODAY()-AO505&lt;90,AV505="Persuasivo")),1,IF(AND(10&lt;=TODAY()-AL505,TODAY()-AL505&lt;15,AV505="PQRS"),2,IF(OR(AND(15&lt;=TODAY()-AL505,AV505="PQRS"),AND(90&lt;=TODAY()-AO505,AV505="Persuasivo")),3,"")))</f>
        <v/>
      </c>
      <c r="AX505" s="96" t="s">
        <v>15882</v>
      </c>
      <c r="AY505" s="239" t="str">
        <f ca="1">IF(AU505=BA505,AY505,AY505&amp;" → "&amp;TEXT(AZ505,"dd/mm/aaaa")&amp;".- "&amp;AU505)</f>
        <v>0 → 00/01/1900.- Yudi Betancur Rios</v>
      </c>
      <c r="AZ505" s="237">
        <f ca="1">IF(AU505=BA505,AZ505,NOW())</f>
        <v>46170.576796064815</v>
      </c>
      <c r="BA505" s="242" t="str">
        <f t="shared" ca="1" si="90"/>
        <v>Yudi Betancur Rios</v>
      </c>
      <c r="BB505" s="245" t="str">
        <f ca="1">IF(AT505=BD505,BB505,BB505&amp;" → "&amp;TEXT(BC505,"dd/mm/aaaa")&amp;".- "&amp;AT505)</f>
        <v>0 → 20/02/2026.- Visitas patrulleros</v>
      </c>
      <c r="BC505" s="247">
        <f t="shared" ca="1" si="91"/>
        <v>46183.384917939817</v>
      </c>
      <c r="BD505" s="246" t="str">
        <f t="shared" ca="1" si="92"/>
        <v>Visitas patrulleros</v>
      </c>
    </row>
    <row r="506" spans="1:56">
      <c r="A506" s="82" t="s">
        <v>15926</v>
      </c>
      <c r="B506" s="99">
        <v>35557</v>
      </c>
      <c r="C506" s="105" t="s">
        <v>2453</v>
      </c>
      <c r="D506" s="82"/>
      <c r="E506" s="82"/>
      <c r="F506" s="82"/>
      <c r="G506" s="82"/>
      <c r="H506" s="82"/>
      <c r="I506" s="82"/>
      <c r="J506" s="82"/>
      <c r="K506" s="82"/>
      <c r="L506" s="82"/>
      <c r="M506" s="82"/>
      <c r="N506" s="76" t="str">
        <f t="shared" si="95"/>
        <v xml:space="preserve">         </v>
      </c>
      <c r="O506" s="82"/>
      <c r="P506" s="82"/>
      <c r="Q506" s="82"/>
      <c r="R506" s="334" t="s">
        <v>15927</v>
      </c>
      <c r="S506" s="335" t="s">
        <v>80</v>
      </c>
      <c r="T506" s="335">
        <v>49</v>
      </c>
      <c r="U506" s="336"/>
      <c r="V506" s="336" t="s">
        <v>66</v>
      </c>
      <c r="W506" s="337">
        <v>45</v>
      </c>
      <c r="X506" s="335" t="s">
        <v>83</v>
      </c>
      <c r="Y506" s="338"/>
      <c r="Z506" s="335">
        <v>300</v>
      </c>
      <c r="AA506" s="335"/>
      <c r="AB506" s="335">
        <v>108</v>
      </c>
      <c r="AC506" s="334" t="str">
        <f>CONCATENATE(S506," ",T506," ",U506," ",V506," ",W506," ",X506," ",Y506," ",Z506," ",AA506," ",AB506)</f>
        <v>CL 49  SUR 45 A  300  108</v>
      </c>
      <c r="AD506" s="82"/>
      <c r="AE506" s="82"/>
      <c r="AF506" s="82"/>
      <c r="AG506" s="82"/>
      <c r="AH506" s="82" t="s">
        <v>3686</v>
      </c>
      <c r="AI506" s="82" t="s">
        <v>14451</v>
      </c>
      <c r="AJ506" s="335" t="s">
        <v>1696</v>
      </c>
      <c r="AK506" s="201"/>
      <c r="AL506" s="92">
        <v>46169</v>
      </c>
      <c r="AM506" s="92"/>
      <c r="AN506" s="101">
        <f t="shared" si="94"/>
        <v>-46169</v>
      </c>
      <c r="AO506" s="92"/>
      <c r="AP506" s="101"/>
      <c r="AQ506" s="101"/>
      <c r="AR506" s="227"/>
      <c r="AS506" s="119"/>
      <c r="AT506" s="124" t="s">
        <v>202</v>
      </c>
      <c r="AU506" s="94" t="s">
        <v>14456</v>
      </c>
      <c r="AV506" s="82"/>
      <c r="AW506" s="102" t="str">
        <f ca="1">IF(OR(AND(TODAY()-AL506&lt;10,AV506="PQRS"),AND(TODAY()-AO506&lt;90,AV506="Persuasivo")),1,IF(AND(10&lt;=TODAY()-AL506,TODAY()-AL506&lt;15,AV506="PQRS"),2,IF(OR(AND(15&lt;=TODAY()-AL506,AV506="PQRS"),AND(90&lt;=TODAY()-AO506,AV506="Persuasivo")),3,"")))</f>
        <v/>
      </c>
      <c r="AX506" s="96" t="s">
        <v>15928</v>
      </c>
      <c r="AY506" s="239" t="str">
        <f ca="1">IF(AU506=BA506,AY506,AY506&amp;" → "&amp;TEXT(AZ506,"dd/mm/aaaa")&amp;".- "&amp;AU506)</f>
        <v>0 → 00/01/1900.- Laura Bautista Barroso</v>
      </c>
      <c r="AZ506" s="237">
        <f ca="1">IF(AU506=BA506,AZ506,NOW())</f>
        <v>46170.587252083336</v>
      </c>
      <c r="BA506" s="242" t="str">
        <f t="shared" ca="1" si="90"/>
        <v>Laura Bautista Barroso</v>
      </c>
      <c r="BB506" s="245" t="str">
        <f ca="1">IF(AT506=BD506,BB506,BB506&amp;" → "&amp;TEXT(BC506,"dd/mm/aaaa")&amp;".- "&amp;AT506)</f>
        <v>0 → 20/02/2026.- Visitas patrulleros</v>
      </c>
      <c r="BC506" s="247">
        <f t="shared" ca="1" si="91"/>
        <v>46183.384917939817</v>
      </c>
      <c r="BD506" s="246" t="str">
        <f t="shared" ca="1" si="92"/>
        <v>Visitas patrulleros</v>
      </c>
    </row>
    <row r="507" spans="1:56">
      <c r="A507" s="82" t="s">
        <v>15929</v>
      </c>
      <c r="B507" s="99">
        <v>35558</v>
      </c>
      <c r="C507" s="105" t="s">
        <v>2453</v>
      </c>
      <c r="D507" s="82"/>
      <c r="E507" s="82"/>
      <c r="F507" s="82"/>
      <c r="G507" s="82"/>
      <c r="H507" s="82"/>
      <c r="I507" s="82"/>
      <c r="J507" s="82"/>
      <c r="K507" s="82"/>
      <c r="L507" s="82"/>
      <c r="M507" s="82"/>
      <c r="N507" s="76" t="str">
        <f t="shared" si="95"/>
        <v xml:space="preserve">         </v>
      </c>
      <c r="O507" s="82"/>
      <c r="P507" s="82"/>
      <c r="Q507" s="82"/>
      <c r="R507" s="334" t="s">
        <v>15930</v>
      </c>
      <c r="S507" s="335" t="s">
        <v>63</v>
      </c>
      <c r="T507" s="335">
        <v>44</v>
      </c>
      <c r="U507" s="336"/>
      <c r="V507" s="336"/>
      <c r="W507" s="337">
        <v>46</v>
      </c>
      <c r="X507" s="335"/>
      <c r="Y507" s="338" t="s">
        <v>66</v>
      </c>
      <c r="Z507" s="335">
        <v>43</v>
      </c>
      <c r="AA507" s="335"/>
      <c r="AB507" s="335">
        <v>202</v>
      </c>
      <c r="AC507" s="334" t="str">
        <f>CONCATENATE(S507," ",T507," ",U507," ",V507," ",W507," ",X507," ",Y507," ",Z507," ",AA507," ",AB507)</f>
        <v>KR 44   46  SUR 43  202</v>
      </c>
      <c r="AD507" s="82"/>
      <c r="AE507" s="82"/>
      <c r="AF507" s="82">
        <v>3329400</v>
      </c>
      <c r="AG507" s="82"/>
      <c r="AH507" s="82" t="s">
        <v>3686</v>
      </c>
      <c r="AI507" s="82" t="s">
        <v>14451</v>
      </c>
      <c r="AJ507" s="335" t="s">
        <v>4173</v>
      </c>
      <c r="AK507" s="201"/>
      <c r="AL507" s="92">
        <v>46169</v>
      </c>
      <c r="AM507" s="92"/>
      <c r="AN507" s="101">
        <f t="shared" si="94"/>
        <v>-46169</v>
      </c>
      <c r="AO507" s="92"/>
      <c r="AP507" s="101"/>
      <c r="AQ507" s="101"/>
      <c r="AR507" s="227"/>
      <c r="AS507" s="119"/>
      <c r="AT507" s="124" t="s">
        <v>202</v>
      </c>
      <c r="AU507" s="94" t="s">
        <v>14494</v>
      </c>
      <c r="AV507" s="82"/>
      <c r="AW507" s="102" t="str">
        <f ca="1">IF(OR(AND(TODAY()-AL507&lt;10,AV507="PQRS"),AND(TODAY()-AO507&lt;90,AV507="Persuasivo")),1,IF(AND(10&lt;=TODAY()-AL507,TODAY()-AL507&lt;15,AV507="PQRS"),2,IF(OR(AND(15&lt;=TODAY()-AL507,AV507="PQRS"),AND(90&lt;=TODAY()-AO507,AV507="Persuasivo")),3,"")))</f>
        <v/>
      </c>
      <c r="AX507" s="96" t="s">
        <v>15931</v>
      </c>
      <c r="AY507" s="239" t="str">
        <f ca="1">IF(AU507=BA507,AY507,AY507&amp;" → "&amp;TEXT(AZ507,"dd/mm/aaaa")&amp;".- "&amp;AU507)</f>
        <v>0 → 00/01/1900.- Carlos Mario Gonzalez</v>
      </c>
      <c r="AZ507" s="237">
        <f ca="1">IF(AU507=BA507,AZ507,NOW())</f>
        <v>46170.589421759258</v>
      </c>
      <c r="BA507" s="242" t="str">
        <f t="shared" ca="1" si="90"/>
        <v>Carlos Mario Gonzalez</v>
      </c>
      <c r="BB507" s="245" t="str">
        <f ca="1">IF(AT507=BD507,BB507,BB507&amp;" → "&amp;TEXT(BC507,"dd/mm/aaaa")&amp;".- "&amp;AT507)</f>
        <v>0 → 20/02/2026.- Visitas patrulleros</v>
      </c>
      <c r="BC507" s="247">
        <f t="shared" ca="1" si="91"/>
        <v>46183.384917939817</v>
      </c>
      <c r="BD507" s="246" t="str">
        <f t="shared" ca="1" si="92"/>
        <v>Visitas patrulleros</v>
      </c>
    </row>
    <row r="508" spans="1:56">
      <c r="A508" s="82" t="s">
        <v>15932</v>
      </c>
      <c r="B508" s="99">
        <v>35559</v>
      </c>
      <c r="C508" s="105" t="s">
        <v>2453</v>
      </c>
      <c r="D508" s="82"/>
      <c r="E508" s="82"/>
      <c r="F508" s="82"/>
      <c r="G508" s="82"/>
      <c r="H508" s="82"/>
      <c r="I508" s="82"/>
      <c r="J508" s="82"/>
      <c r="K508" s="82"/>
      <c r="L508" s="82"/>
      <c r="M508" s="82"/>
      <c r="N508" s="76" t="str">
        <f t="shared" si="95"/>
        <v xml:space="preserve">         </v>
      </c>
      <c r="O508" s="82"/>
      <c r="P508" s="82"/>
      <c r="Q508" s="82"/>
      <c r="R508" s="76" t="s">
        <v>15933</v>
      </c>
      <c r="S508" s="82" t="s">
        <v>80</v>
      </c>
      <c r="T508" s="82">
        <v>41</v>
      </c>
      <c r="U508" s="99"/>
      <c r="V508" s="99" t="s">
        <v>66</v>
      </c>
      <c r="W508" s="96">
        <v>25</v>
      </c>
      <c r="X508" s="82" t="s">
        <v>83</v>
      </c>
      <c r="Y508" s="105"/>
      <c r="Z508" s="82">
        <v>175</v>
      </c>
      <c r="AA508" s="82" t="s">
        <v>15934</v>
      </c>
      <c r="AB508" s="82"/>
      <c r="AC508" s="76"/>
      <c r="AD508" s="82"/>
      <c r="AE508" s="82"/>
      <c r="AF508" s="82"/>
      <c r="AG508" s="82"/>
      <c r="AH508" s="82" t="s">
        <v>3686</v>
      </c>
      <c r="AI508" s="82" t="s">
        <v>14451</v>
      </c>
      <c r="AJ508" s="339" t="s">
        <v>3675</v>
      </c>
      <c r="AK508" s="201"/>
      <c r="AL508" s="92">
        <v>46169</v>
      </c>
      <c r="AM508" s="92"/>
      <c r="AN508" s="101">
        <f t="shared" si="94"/>
        <v>-46169</v>
      </c>
      <c r="AO508" s="92"/>
      <c r="AP508" s="101"/>
      <c r="AQ508" s="101"/>
      <c r="AR508" s="227"/>
      <c r="AS508" s="119"/>
      <c r="AT508" s="124" t="s">
        <v>202</v>
      </c>
      <c r="AU508" s="94" t="s">
        <v>14450</v>
      </c>
      <c r="AV508" s="82"/>
      <c r="AW508" s="102" t="str">
        <f ca="1">IF(OR(AND(TODAY()-AL508&lt;10,AV508="PQRS"),AND(TODAY()-AO508&lt;90,AV508="Persuasivo")),1,IF(AND(10&lt;=TODAY()-AL508,TODAY()-AL508&lt;15,AV508="PQRS"),2,IF(OR(AND(15&lt;=TODAY()-AL508,AV508="PQRS"),AND(90&lt;=TODAY()-AO508,AV508="Persuasivo")),3,"")))</f>
        <v/>
      </c>
      <c r="AX508" s="96" t="s">
        <v>15935</v>
      </c>
      <c r="AY508" s="239" t="str">
        <f ca="1">IF(AU508=BA508,AY508,AY508&amp;" → "&amp;TEXT(AZ508,"dd/mm/aaaa")&amp;".- "&amp;AU508)</f>
        <v>0 → 00/01/1900.- Olver Puerta Garcia</v>
      </c>
      <c r="AZ508" s="237">
        <f ca="1">IF(AU508=BA508,AZ508,NOW())</f>
        <v>46170.594346296297</v>
      </c>
      <c r="BA508" s="242" t="str">
        <f t="shared" ca="1" si="90"/>
        <v>Olver Puerta Garcia</v>
      </c>
      <c r="BB508" s="245" t="str">
        <f ca="1">IF(AT508=BD508,BB508,BB508&amp;" → "&amp;TEXT(BC508,"dd/mm/aaaa")&amp;".- "&amp;AT508)</f>
        <v>0 → 20/02/2026.- Visitas patrulleros</v>
      </c>
      <c r="BC508" s="247">
        <f t="shared" ca="1" si="91"/>
        <v>46183.384917939817</v>
      </c>
      <c r="BD508" s="246" t="str">
        <f t="shared" ca="1" si="92"/>
        <v>Visitas patrulleros</v>
      </c>
    </row>
    <row r="509" spans="1:56">
      <c r="A509" s="82" t="s">
        <v>15936</v>
      </c>
      <c r="B509" s="99">
        <v>35560</v>
      </c>
      <c r="C509" s="105" t="s">
        <v>2453</v>
      </c>
      <c r="D509" s="82"/>
      <c r="E509" s="82"/>
      <c r="F509" s="82"/>
      <c r="G509" s="82"/>
      <c r="H509" s="82"/>
      <c r="I509" s="82"/>
      <c r="J509" s="82"/>
      <c r="K509" s="82"/>
      <c r="L509" s="82"/>
      <c r="M509" s="82"/>
      <c r="N509" s="76" t="str">
        <f t="shared" si="95"/>
        <v xml:space="preserve">         </v>
      </c>
      <c r="O509" s="76"/>
      <c r="P509" s="82"/>
      <c r="Q509" s="82"/>
      <c r="R509" s="76" t="s">
        <v>15933</v>
      </c>
      <c r="S509" s="82" t="s">
        <v>80</v>
      </c>
      <c r="T509" s="82">
        <v>41</v>
      </c>
      <c r="U509" s="99"/>
      <c r="V509" s="99" t="s">
        <v>66</v>
      </c>
      <c r="W509" s="96">
        <v>25</v>
      </c>
      <c r="X509" s="82" t="s">
        <v>83</v>
      </c>
      <c r="Y509" s="105"/>
      <c r="Z509" s="82">
        <v>179</v>
      </c>
      <c r="AA509" s="127"/>
      <c r="AB509" s="127"/>
      <c r="AC509" s="76"/>
      <c r="AD509" s="82"/>
      <c r="AE509" s="82"/>
      <c r="AF509" s="82"/>
      <c r="AG509" s="82"/>
      <c r="AH509" s="82" t="s">
        <v>3686</v>
      </c>
      <c r="AI509" s="82" t="s">
        <v>14451</v>
      </c>
      <c r="AJ509" s="82" t="s">
        <v>3675</v>
      </c>
      <c r="AK509" s="201"/>
      <c r="AL509" s="92">
        <v>46169</v>
      </c>
      <c r="AM509" s="92"/>
      <c r="AN509" s="101">
        <f t="shared" si="94"/>
        <v>-46169</v>
      </c>
      <c r="AO509" s="92"/>
      <c r="AP509" s="101"/>
      <c r="AQ509" s="101"/>
      <c r="AR509" s="227"/>
      <c r="AS509" s="119"/>
      <c r="AT509" s="124" t="s">
        <v>202</v>
      </c>
      <c r="AU509" s="94" t="s">
        <v>14450</v>
      </c>
      <c r="AV509" s="82"/>
      <c r="AW509" s="102" t="str">
        <f ca="1">IF(OR(AND(TODAY()-AL509&lt;10,AV509="PQRS"),AND(TODAY()-AO509&lt;90,AV509="Persuasivo")),1,IF(AND(10&lt;=TODAY()-AL509,TODAY()-AL509&lt;15,AV509="PQRS"),2,IF(OR(AND(15&lt;=TODAY()-AL509,AV509="PQRS"),AND(90&lt;=TODAY()-AO509,AV509="Persuasivo")),3,"")))</f>
        <v/>
      </c>
      <c r="AX509" s="96" t="s">
        <v>15937</v>
      </c>
      <c r="AY509" s="239" t="str">
        <f ca="1">IF(AU509=BA509,AY509,AY509&amp;" → "&amp;TEXT(AZ509,"dd/mm/aaaa")&amp;".- "&amp;AU509)</f>
        <v>0 → 00/01/1900.- Olver Puerta Garcia</v>
      </c>
      <c r="AZ509" s="237">
        <f ca="1">IF(AU509=BA509,AZ509,NOW())</f>
        <v>46170.59652939815</v>
      </c>
      <c r="BA509" s="242" t="str">
        <f t="shared" ca="1" si="90"/>
        <v>Olver Puerta Garcia</v>
      </c>
      <c r="BB509" s="245" t="str">
        <f ca="1">IF(AT509=BD509,BB509,BB509&amp;" → "&amp;TEXT(BC509,"dd/mm/aaaa")&amp;".- "&amp;AT509)</f>
        <v>0 → 20/02/2026.- Visitas patrulleros</v>
      </c>
      <c r="BC509" s="247">
        <f t="shared" ca="1" si="91"/>
        <v>46183.384917939817</v>
      </c>
      <c r="BD509" s="246" t="str">
        <f t="shared" ca="1" si="92"/>
        <v>Visitas patrulleros</v>
      </c>
    </row>
    <row r="510" spans="1:56">
      <c r="A510" s="82" t="s">
        <v>15938</v>
      </c>
      <c r="B510" s="99">
        <v>35561</v>
      </c>
      <c r="C510" s="105" t="s">
        <v>2453</v>
      </c>
      <c r="D510" s="70"/>
      <c r="E510" s="70"/>
      <c r="F510" s="70"/>
      <c r="G510" s="70"/>
      <c r="H510" s="70"/>
      <c r="I510" s="70"/>
      <c r="J510" s="70"/>
      <c r="K510" s="70"/>
      <c r="L510" s="82"/>
      <c r="M510" s="82"/>
      <c r="N510" s="76"/>
      <c r="O510" s="76"/>
      <c r="P510" s="82"/>
      <c r="Q510" s="62"/>
      <c r="R510" s="82" t="s">
        <v>15939</v>
      </c>
      <c r="S510" s="82" t="s">
        <v>80</v>
      </c>
      <c r="T510" s="82">
        <v>41</v>
      </c>
      <c r="U510" s="99"/>
      <c r="V510" s="99" t="s">
        <v>66</v>
      </c>
      <c r="W510" s="96">
        <v>25</v>
      </c>
      <c r="X510" s="82" t="s">
        <v>83</v>
      </c>
      <c r="Y510" s="105"/>
      <c r="Z510" s="82">
        <v>171</v>
      </c>
      <c r="AA510" s="127"/>
      <c r="AB510" s="127"/>
      <c r="AC510" s="76"/>
      <c r="AD510" s="82"/>
      <c r="AE510" s="82"/>
      <c r="AF510" s="82"/>
      <c r="AG510" s="82"/>
      <c r="AH510" s="82" t="s">
        <v>3686</v>
      </c>
      <c r="AI510" s="82" t="s">
        <v>14451</v>
      </c>
      <c r="AJ510" s="82" t="s">
        <v>3675</v>
      </c>
      <c r="AK510" s="201"/>
      <c r="AL510" s="92">
        <v>46169</v>
      </c>
      <c r="AM510" s="92"/>
      <c r="AN510" s="101">
        <f t="shared" si="94"/>
        <v>-46169</v>
      </c>
      <c r="AO510" s="100"/>
      <c r="AP510" s="101"/>
      <c r="AQ510" s="101"/>
      <c r="AR510" s="227"/>
      <c r="AS510" s="119"/>
      <c r="AT510" s="124" t="s">
        <v>105</v>
      </c>
      <c r="AU510" s="94" t="s">
        <v>14480</v>
      </c>
      <c r="AV510" s="82"/>
      <c r="AW510" s="102" t="str">
        <f ca="1">IF(OR(AND(TODAY()-AL510&lt;10,AV510="PQRS"),AND(TODAY()-AO510&lt;90,AV510="Persuasivo")),1,IF(AND(10&lt;=TODAY()-AL510,TODAY()-AL510&lt;15,AV510="PQRS"),2,IF(OR(AND(15&lt;=TODAY()-AL510,AV510="PQRS"),AND(90&lt;=TODAY()-AO510,AV510="Persuasivo")),3,"")))</f>
        <v/>
      </c>
      <c r="AX510" s="96" t="s">
        <v>15940</v>
      </c>
      <c r="AY510" s="239" t="str">
        <f ca="1">IF(AU510=BA510,AY510,AY510&amp;" → "&amp;TEXT(AZ510,"dd/mm/aaaa")&amp;".- "&amp;AU510)</f>
        <v>0 → 00/01/1900.- Juan Fernando Florez Lema</v>
      </c>
      <c r="AZ510" s="237">
        <f ca="1">IF(AU510=BA510,AZ510,NOW())</f>
        <v>46170.598326504631</v>
      </c>
      <c r="BA510" s="242" t="str">
        <f t="shared" ca="1" si="90"/>
        <v>Juan Fernando Florez Lema</v>
      </c>
      <c r="BB510" s="245" t="str">
        <f ca="1">IF(AT510=BD510,BB510,BB510&amp;" → "&amp;TEXT(BC510,"dd/mm/aaaa")&amp;".- "&amp;AT510)</f>
        <v>0 → 20/02/2026.- Visitas patrulleros → 28/05/2026.- Visitas técnicos</v>
      </c>
      <c r="BC510" s="247">
        <f t="shared" ca="1" si="91"/>
        <v>46183.384917939817</v>
      </c>
      <c r="BD510" s="246" t="str">
        <f t="shared" ca="1" si="92"/>
        <v>Visitas técnicos</v>
      </c>
    </row>
    <row r="511" spans="1:56">
      <c r="A511" s="82" t="s">
        <v>15941</v>
      </c>
      <c r="B511" s="99">
        <v>35562</v>
      </c>
      <c r="C511" s="105" t="s">
        <v>2453</v>
      </c>
      <c r="D511" s="82"/>
      <c r="E511" s="82"/>
      <c r="F511" s="82"/>
      <c r="G511" s="82"/>
      <c r="H511" s="82"/>
      <c r="I511" s="82"/>
      <c r="J511" s="82"/>
      <c r="K511" s="82"/>
      <c r="L511" s="82"/>
      <c r="M511" s="82"/>
      <c r="N511" s="76" t="str">
        <f t="shared" ref="N511:N542" si="96">CONCATENATE(D511," ",E511," ",F511," ",G511," ",H511," ",I511, " ",J511, " ",K511," ",L511," ",M511)</f>
        <v xml:space="preserve">         </v>
      </c>
      <c r="O511" s="76"/>
      <c r="P511" s="82"/>
      <c r="Q511" s="82"/>
      <c r="R511" s="82" t="s">
        <v>15942</v>
      </c>
      <c r="S511" s="82" t="s">
        <v>80</v>
      </c>
      <c r="T511" s="82">
        <v>48</v>
      </c>
      <c r="U511" s="99" t="s">
        <v>72</v>
      </c>
      <c r="V511" s="99" t="s">
        <v>66</v>
      </c>
      <c r="W511" s="96">
        <v>42</v>
      </c>
      <c r="X511" s="82" t="s">
        <v>81</v>
      </c>
      <c r="Y511" s="105"/>
      <c r="Z511" s="82">
        <v>104</v>
      </c>
      <c r="AA511" s="82"/>
      <c r="AB511" s="76">
        <v>403</v>
      </c>
      <c r="AC511" s="76"/>
      <c r="AD511" s="82"/>
      <c r="AE511" s="82"/>
      <c r="AF511" s="82"/>
      <c r="AG511" s="82"/>
      <c r="AH511" s="82" t="s">
        <v>3686</v>
      </c>
      <c r="AI511" s="82" t="s">
        <v>14451</v>
      </c>
      <c r="AJ511" s="82" t="s">
        <v>225</v>
      </c>
      <c r="AK511" s="201"/>
      <c r="AL511" s="92">
        <v>46169</v>
      </c>
      <c r="AM511" s="92"/>
      <c r="AN511" s="101">
        <f t="shared" si="94"/>
        <v>-46169</v>
      </c>
      <c r="AO511" s="100"/>
      <c r="AP511" s="101"/>
      <c r="AQ511" s="101"/>
      <c r="AR511" s="227"/>
      <c r="AS511" s="119"/>
      <c r="AT511" s="124" t="s">
        <v>202</v>
      </c>
      <c r="AU511" s="101" t="s">
        <v>14456</v>
      </c>
      <c r="AV511" s="82"/>
      <c r="AW511" s="102" t="str">
        <f ca="1">IF(OR(AND(TODAY()-AL511&lt;10,AV511="PQRS"),AND(TODAY()-AO511&lt;90,AV511="Persuasivo")),1,IF(AND(10&lt;=TODAY()-AL511,TODAY()-AL511&lt;15,AV511="PQRS"),2,IF(OR(AND(15&lt;=TODAY()-AL511,AV511="PQRS"),AND(90&lt;=TODAY()-AO511,AV511="Persuasivo")),3,"")))</f>
        <v/>
      </c>
      <c r="AX511" s="96" t="s">
        <v>15943</v>
      </c>
      <c r="AY511" s="239" t="str">
        <f ca="1">IF(AU511=BA511,AY511,AY511&amp;" → "&amp;TEXT(AZ511,"dd/mm/aaaa")&amp;".- "&amp;AU511)</f>
        <v>0 → 00/01/1900.- Laura Bautista Barroso</v>
      </c>
      <c r="AZ511" s="237">
        <f ca="1">IF(AU511=BA511,AZ511,NOW())</f>
        <v>46170.607543518519</v>
      </c>
      <c r="BA511" s="242" t="str">
        <f t="shared" ca="1" si="90"/>
        <v>Laura Bautista Barroso</v>
      </c>
      <c r="BB511" s="245" t="str">
        <f ca="1">IF(AT511=BD511,BB511,BB511&amp;" → "&amp;TEXT(BC511,"dd/mm/aaaa")&amp;".- "&amp;AT511)</f>
        <v>0 → 20/02/2026.- Visitas patrulleros</v>
      </c>
      <c r="BC511" s="247">
        <f t="shared" ca="1" si="91"/>
        <v>46183.384917939817</v>
      </c>
      <c r="BD511" s="246" t="str">
        <f t="shared" ca="1" si="92"/>
        <v>Visitas patrulleros</v>
      </c>
    </row>
    <row r="512" spans="1:56">
      <c r="A512" s="82" t="s">
        <v>15944</v>
      </c>
      <c r="B512" s="99">
        <v>35563</v>
      </c>
      <c r="C512" s="105" t="s">
        <v>2453</v>
      </c>
      <c r="D512" s="82"/>
      <c r="E512" s="76"/>
      <c r="F512" s="76"/>
      <c r="G512" s="76"/>
      <c r="H512" s="76"/>
      <c r="I512" s="76"/>
      <c r="J512" s="145"/>
      <c r="K512" s="76"/>
      <c r="L512" s="76"/>
      <c r="M512" s="76"/>
      <c r="N512" s="76" t="str">
        <f t="shared" si="96"/>
        <v xml:space="preserve">         </v>
      </c>
      <c r="O512" s="76"/>
      <c r="P512" s="76"/>
      <c r="Q512" s="76"/>
      <c r="R512" s="82" t="s">
        <v>15945</v>
      </c>
      <c r="S512" s="82" t="s">
        <v>63</v>
      </c>
      <c r="T512" s="82">
        <v>26</v>
      </c>
      <c r="U512" s="99"/>
      <c r="V512" s="99"/>
      <c r="W512" s="96">
        <v>41</v>
      </c>
      <c r="X512" s="82"/>
      <c r="Y512" s="105" t="s">
        <v>66</v>
      </c>
      <c r="Z512" s="82">
        <v>14</v>
      </c>
      <c r="AA512" s="82"/>
      <c r="AB512" s="82">
        <v>3011</v>
      </c>
      <c r="AC512" s="76"/>
      <c r="AD512" s="76"/>
      <c r="AE512" s="76"/>
      <c r="AF512" s="76"/>
      <c r="AG512" s="76"/>
      <c r="AH512" s="82" t="s">
        <v>3686</v>
      </c>
      <c r="AI512" s="82" t="s">
        <v>14451</v>
      </c>
      <c r="AJ512" s="82" t="s">
        <v>322</v>
      </c>
      <c r="AK512" s="201"/>
      <c r="AL512" s="92">
        <v>46169</v>
      </c>
      <c r="AM512" s="92"/>
      <c r="AN512" s="101">
        <f t="shared" si="94"/>
        <v>-46169</v>
      </c>
      <c r="AO512" s="100"/>
      <c r="AP512" s="101"/>
      <c r="AQ512" s="101"/>
      <c r="AR512" s="213"/>
      <c r="AS512" s="119"/>
      <c r="AT512" s="124" t="s">
        <v>202</v>
      </c>
      <c r="AU512" s="94" t="s">
        <v>14450</v>
      </c>
      <c r="AV512" s="82"/>
      <c r="AW512" s="102" t="str">
        <f ca="1">IF(OR(AND(TODAY()-AL512&lt;10,AV512="PQRS"),AND(TODAY()-AO512&lt;90,AV512="Persuasivo")),1,IF(AND(10&lt;=TODAY()-AL512,TODAY()-AL512&lt;15,AV512="PQRS"),2,IF(OR(AND(15&lt;=TODAY()-AL512,AV512="PQRS"),AND(90&lt;=TODAY()-AO512,AV512="Persuasivo")),3,"")))</f>
        <v/>
      </c>
      <c r="AX512" s="96" t="s">
        <v>15946</v>
      </c>
      <c r="AY512" s="239" t="str">
        <f ca="1">IF(AU512=BA512,AY512,AY512&amp;" → "&amp;TEXT(AZ512,"dd/mm/aaaa")&amp;".- "&amp;AU512)</f>
        <v>0 → 00/01/1900.- Olver Puerta Garcia</v>
      </c>
      <c r="AZ512" s="237">
        <f ca="1">IF(AU512=BA512,AZ512,NOW())</f>
        <v>46170.60888472222</v>
      </c>
      <c r="BA512" s="242" t="str">
        <f t="shared" ca="1" si="90"/>
        <v>Olver Puerta Garcia</v>
      </c>
      <c r="BB512" s="245" t="str">
        <f ca="1">IF(AT512=BD512,BB512,BB512&amp;" → "&amp;TEXT(BC512,"dd/mm/aaaa")&amp;".- "&amp;AT512)</f>
        <v>0 → 20/02/2026.- Visitas patrulleros</v>
      </c>
      <c r="BC512" s="247">
        <f t="shared" ca="1" si="91"/>
        <v>46183.384917939817</v>
      </c>
      <c r="BD512" s="246" t="str">
        <f t="shared" ca="1" si="92"/>
        <v>Visitas patrulleros</v>
      </c>
    </row>
    <row r="513" spans="1:56">
      <c r="A513" s="82" t="s">
        <v>15947</v>
      </c>
      <c r="B513" s="99">
        <v>28270</v>
      </c>
      <c r="C513" s="105" t="s">
        <v>15948</v>
      </c>
      <c r="D513" s="82"/>
      <c r="E513" s="82"/>
      <c r="F513" s="82"/>
      <c r="G513" s="82"/>
      <c r="H513" s="82"/>
      <c r="I513" s="82"/>
      <c r="J513" s="82"/>
      <c r="K513" s="82"/>
      <c r="L513" s="82"/>
      <c r="M513" s="82"/>
      <c r="N513" s="76" t="str">
        <f t="shared" si="96"/>
        <v xml:space="preserve">         </v>
      </c>
      <c r="O513" s="76"/>
      <c r="P513" s="82"/>
      <c r="Q513" s="82"/>
      <c r="R513" s="82" t="s">
        <v>14659</v>
      </c>
      <c r="S513" s="126"/>
      <c r="T513" s="127"/>
      <c r="U513" s="127"/>
      <c r="V513" s="127"/>
      <c r="W513" s="127"/>
      <c r="X513" s="127"/>
      <c r="Y513" s="127"/>
      <c r="Z513" s="127"/>
      <c r="AA513" s="127" t="s">
        <v>15949</v>
      </c>
      <c r="AB513" s="127" t="s">
        <v>15838</v>
      </c>
      <c r="AC513" s="76"/>
      <c r="AD513" s="82"/>
      <c r="AE513" s="82"/>
      <c r="AF513" s="82"/>
      <c r="AG513" s="82"/>
      <c r="AH513" s="82" t="s">
        <v>3686</v>
      </c>
      <c r="AI513" s="82" t="s">
        <v>14451</v>
      </c>
      <c r="AJ513" s="96" t="s">
        <v>91</v>
      </c>
      <c r="AK513" s="201"/>
      <c r="AL513" s="92">
        <v>46143</v>
      </c>
      <c r="AM513" s="92">
        <v>46148</v>
      </c>
      <c r="AN513" s="101">
        <f t="shared" si="94"/>
        <v>5</v>
      </c>
      <c r="AO513" s="92">
        <v>46170</v>
      </c>
      <c r="AP513" s="101" t="s">
        <v>15</v>
      </c>
      <c r="AQ513" s="101" t="s">
        <v>14463</v>
      </c>
      <c r="AR513" s="227"/>
      <c r="AS513" s="119"/>
      <c r="AT513" s="124" t="s">
        <v>14496</v>
      </c>
      <c r="AU513" s="101" t="s">
        <v>14463</v>
      </c>
      <c r="AV513" s="82"/>
      <c r="AW513" s="102" t="str">
        <f ca="1">IF(OR(AND(TODAY()-AL513&lt;10,AV513="PQRS"),AND(TODAY()-AO513&lt;90,AV513="Persuasivo")),1,IF(AND(10&lt;=TODAY()-AL513,TODAY()-AL513&lt;15,AV513="PQRS"),2,IF(OR(AND(15&lt;=TODAY()-AL513,AV513="PQRS"),AND(90&lt;=TODAY()-AO513,AV513="Persuasivo")),3,"")))</f>
        <v/>
      </c>
      <c r="AX513" s="96"/>
      <c r="AY513" s="239" t="str">
        <f ca="1">IF(AU513=BA513,AY513,AY513&amp;" → "&amp;TEXT(AZ513,"dd/mm/aaaa")&amp;".- "&amp;AU513)</f>
        <v>0 → 00/01/1900.- Juan Carlos Sánchez Vargas</v>
      </c>
      <c r="AZ513" s="237">
        <f ca="1">IF(AU513=BA513,AZ513,NOW())</f>
        <v>46169.705037384258</v>
      </c>
      <c r="BA513" s="242" t="str">
        <f t="shared" ca="1" si="90"/>
        <v>Juan Carlos Sánchez Vargas</v>
      </c>
      <c r="BB513" s="245" t="str">
        <f ca="1">IF(AT513=BD513,BB513,BB513&amp;" → "&amp;TEXT(BC513,"dd/mm/aaaa")&amp;".- "&amp;AT513)</f>
        <v>0 → 20/02/2026.- Visitas patrulleros → 27/05/2026.- Auto de archivo → 28/05/2026.- Archivado</v>
      </c>
      <c r="BC513" s="247">
        <f t="shared" ca="1" si="91"/>
        <v>46183.384917939817</v>
      </c>
      <c r="BD513" s="246" t="str">
        <f t="shared" ca="1" si="92"/>
        <v>Archivado</v>
      </c>
    </row>
    <row r="514" spans="1:56">
      <c r="A514" s="82" t="s">
        <v>15950</v>
      </c>
      <c r="B514" s="99">
        <v>28269</v>
      </c>
      <c r="C514" s="105" t="s">
        <v>15951</v>
      </c>
      <c r="D514" s="82"/>
      <c r="E514" s="82"/>
      <c r="F514" s="82"/>
      <c r="G514" s="82"/>
      <c r="H514" s="82"/>
      <c r="I514" s="82"/>
      <c r="J514" s="82"/>
      <c r="K514" s="82"/>
      <c r="L514" s="82" t="s">
        <v>15952</v>
      </c>
      <c r="M514" s="82" t="s">
        <v>15953</v>
      </c>
      <c r="N514" s="76" t="str">
        <f t="shared" si="96"/>
        <v xml:space="preserve">        kM 15 +750 VARIANTE LAS PALMAS</v>
      </c>
      <c r="O514" s="76"/>
      <c r="P514" s="82"/>
      <c r="Q514" s="82"/>
      <c r="R514" s="298" t="s">
        <v>15954</v>
      </c>
      <c r="S514" s="126"/>
      <c r="T514" s="127"/>
      <c r="U514" s="127"/>
      <c r="V514" s="127"/>
      <c r="W514" s="127"/>
      <c r="X514" s="127"/>
      <c r="Y514" s="127"/>
      <c r="Z514" s="127"/>
      <c r="AA514" s="127"/>
      <c r="AB514" s="127"/>
      <c r="AC514" s="76"/>
      <c r="AD514" s="82"/>
      <c r="AE514" s="82"/>
      <c r="AF514" s="82"/>
      <c r="AG514" s="82"/>
      <c r="AH514" s="82" t="s">
        <v>3686</v>
      </c>
      <c r="AI514" s="82" t="s">
        <v>14451</v>
      </c>
      <c r="AJ514" s="96" t="s">
        <v>91</v>
      </c>
      <c r="AK514" s="201"/>
      <c r="AL514" s="92">
        <v>46142</v>
      </c>
      <c r="AM514" s="92">
        <v>46148</v>
      </c>
      <c r="AN514" s="101">
        <f t="shared" si="94"/>
        <v>6</v>
      </c>
      <c r="AO514" s="92">
        <v>46148</v>
      </c>
      <c r="AP514" s="82" t="s">
        <v>202</v>
      </c>
      <c r="AQ514" s="94" t="s">
        <v>14450</v>
      </c>
      <c r="AR514" s="227"/>
      <c r="AS514" s="119"/>
      <c r="AT514" s="124" t="s">
        <v>14445</v>
      </c>
      <c r="AU514" s="101" t="s">
        <v>14450</v>
      </c>
      <c r="AV514" s="82"/>
      <c r="AW514" s="102" t="str">
        <f ca="1">IF(OR(AND(TODAY()-AL514&lt;10,AV514="PQRS"),AND(TODAY()-AO514&lt;90,AV514="Persuasivo")),1,IF(AND(10&lt;=TODAY()-AL514,TODAY()-AL514&lt;15,AV514="PQRS"),2,IF(OR(AND(15&lt;=TODAY()-AL514,AV514="PQRS"),AND(90&lt;=TODAY()-AO514,AV514="Persuasivo")),3,"")))</f>
        <v/>
      </c>
      <c r="AX514" s="96"/>
      <c r="AY514" s="239" t="str">
        <f ca="1">IF(AU514=BA514,AY514,AY514&amp;" → "&amp;TEXT(AZ514,"dd/mm/aaaa")&amp;".- "&amp;AU514)</f>
        <v>0 → 00/01/1900.- Olver Puerta Garcia</v>
      </c>
      <c r="AZ514" s="237">
        <f ca="1">IF(AU514=BA514,AZ514,NOW())</f>
        <v>46170.325543402774</v>
      </c>
      <c r="BA514" s="242" t="str">
        <f t="shared" ca="1" si="90"/>
        <v>Olver Puerta Garcia</v>
      </c>
      <c r="BB514" s="245" t="str">
        <f ca="1">IF(AT514=BD514,BB514,BB514&amp;" → "&amp;TEXT(BC514,"dd/mm/aaaa")&amp;".- "&amp;AT514)</f>
        <v>0 → 20/02/2026.- Visitas patrulleros → 27/05/2026.-  → 27/05/2026.- Informe técnico</v>
      </c>
      <c r="BC514" s="247">
        <f t="shared" ca="1" si="91"/>
        <v>46183.384917939817</v>
      </c>
      <c r="BD514" s="246" t="str">
        <f t="shared" ca="1" si="92"/>
        <v>Informe técnico</v>
      </c>
    </row>
    <row r="515" spans="1:56">
      <c r="A515" s="82" t="s">
        <v>15955</v>
      </c>
      <c r="B515" s="99">
        <v>9618</v>
      </c>
      <c r="C515" s="124" t="s">
        <v>15956</v>
      </c>
      <c r="D515" s="82" t="s">
        <v>80</v>
      </c>
      <c r="E515" s="82">
        <v>36</v>
      </c>
      <c r="F515" s="82" t="s">
        <v>170</v>
      </c>
      <c r="G515" s="82" t="s">
        <v>66</v>
      </c>
      <c r="H515" s="82">
        <v>25</v>
      </c>
      <c r="I515" s="82" t="s">
        <v>104</v>
      </c>
      <c r="J515" s="82"/>
      <c r="K515" s="82">
        <v>116</v>
      </c>
      <c r="L515" s="82"/>
      <c r="M515" s="82"/>
      <c r="N515" s="76" t="str">
        <f t="shared" si="96"/>
        <v xml:space="preserve">CL 36 D SUR 25 B  116  </v>
      </c>
      <c r="O515" s="76">
        <v>70556880</v>
      </c>
      <c r="P515" s="82">
        <v>3122171223</v>
      </c>
      <c r="Q515" s="174" t="s">
        <v>15957</v>
      </c>
      <c r="R515" s="82" t="s">
        <v>14659</v>
      </c>
      <c r="S515" s="126"/>
      <c r="T515" s="127"/>
      <c r="U515" s="127"/>
      <c r="V515" s="127"/>
      <c r="W515" s="127"/>
      <c r="X515" s="127"/>
      <c r="Y515" s="127"/>
      <c r="Z515" s="127"/>
      <c r="AA515" s="127"/>
      <c r="AB515" s="127"/>
      <c r="AC515" s="76"/>
      <c r="AD515" s="82"/>
      <c r="AE515" s="82"/>
      <c r="AF515" s="82"/>
      <c r="AG515" s="82"/>
      <c r="AH515" s="82" t="s">
        <v>3686</v>
      </c>
      <c r="AI515" s="82" t="s">
        <v>14451</v>
      </c>
      <c r="AJ515" s="96" t="s">
        <v>347</v>
      </c>
      <c r="AK515" s="201"/>
      <c r="AL515" s="92">
        <v>46069</v>
      </c>
      <c r="AM515" s="92">
        <v>46148</v>
      </c>
      <c r="AN515" s="101">
        <f t="shared" si="94"/>
        <v>79</v>
      </c>
      <c r="AO515" s="92">
        <v>46148</v>
      </c>
      <c r="AP515" s="101" t="s">
        <v>202</v>
      </c>
      <c r="AQ515" s="101" t="s">
        <v>14456</v>
      </c>
      <c r="AR515" s="227"/>
      <c r="AS515" s="119"/>
      <c r="AT515" s="124" t="s">
        <v>15</v>
      </c>
      <c r="AU515" s="94" t="s">
        <v>14463</v>
      </c>
      <c r="AV515" s="82"/>
      <c r="AW515" s="102" t="str">
        <f ca="1">IF(OR(AND(TODAY()-AL515&lt;10,AV515="PQRS"),AND(TODAY()-AO515&lt;90,AV515="Persuasivo")),1,IF(AND(10&lt;=TODAY()-AL515,TODAY()-AL515&lt;15,AV515="PQRS"),2,IF(OR(AND(15&lt;=TODAY()-AL515,AV515="PQRS"),AND(90&lt;=TODAY()-AO515,AV515="Persuasivo")),3,"")))</f>
        <v/>
      </c>
      <c r="AX515" s="96"/>
      <c r="AY515" s="239" t="str">
        <f ca="1">IF(AU515=BA515,AY515,AY515&amp;" → "&amp;TEXT(AZ515,"dd/mm/aaaa")&amp;".- "&amp;AU515)</f>
        <v>0 → 00/01/1900.- Juan Carlos Sánchez Vargas</v>
      </c>
      <c r="AZ515" s="237">
        <f ca="1">IF(AU515=BA515,AZ515,NOW())</f>
        <v>46170.504738078707</v>
      </c>
      <c r="BA515" s="242" t="str">
        <f t="shared" ca="1" si="90"/>
        <v>Juan Carlos Sánchez Vargas</v>
      </c>
      <c r="BB515" s="245" t="str">
        <f ca="1">IF(AT515=BD515,BB515,BB515&amp;" → "&amp;TEXT(BC515,"dd/mm/aaaa")&amp;".- "&amp;AT515)</f>
        <v>0 → 20/02/2026.- Auto de archivo</v>
      </c>
      <c r="BC515" s="247">
        <f t="shared" ca="1" si="91"/>
        <v>46183.384917939817</v>
      </c>
      <c r="BD515" s="246" t="str">
        <f t="shared" ca="1" si="92"/>
        <v>Auto de archivo</v>
      </c>
    </row>
    <row r="516" spans="1:56">
      <c r="A516" s="82" t="s">
        <v>15958</v>
      </c>
      <c r="B516" s="99">
        <v>36053</v>
      </c>
      <c r="C516" s="124" t="s">
        <v>15959</v>
      </c>
      <c r="D516" s="82"/>
      <c r="E516" s="82"/>
      <c r="F516" s="82"/>
      <c r="G516" s="82"/>
      <c r="H516" s="82"/>
      <c r="I516" s="82"/>
      <c r="J516" s="82"/>
      <c r="K516" s="82"/>
      <c r="L516" s="82"/>
      <c r="M516" s="82"/>
      <c r="N516" s="76" t="str">
        <f t="shared" si="96"/>
        <v xml:space="preserve">         </v>
      </c>
      <c r="O516" s="76"/>
      <c r="P516" s="82">
        <v>3052218890</v>
      </c>
      <c r="Q516" s="82"/>
      <c r="R516" s="82" t="s">
        <v>14659</v>
      </c>
      <c r="S516" s="126" t="s">
        <v>146</v>
      </c>
      <c r="T516" s="127">
        <v>32</v>
      </c>
      <c r="U516" s="127" t="s">
        <v>81</v>
      </c>
      <c r="V516" s="127" t="s">
        <v>66</v>
      </c>
      <c r="W516" s="127">
        <v>31</v>
      </c>
      <c r="X516" s="127" t="s">
        <v>104</v>
      </c>
      <c r="Y516" s="127"/>
      <c r="Z516" s="127">
        <v>35</v>
      </c>
      <c r="AA516" s="127" t="s">
        <v>15960</v>
      </c>
      <c r="AB516" s="127"/>
      <c r="AC516" s="76"/>
      <c r="AD516" s="82"/>
      <c r="AE516" s="82"/>
      <c r="AF516" s="82"/>
      <c r="AG516" s="82"/>
      <c r="AH516" s="82" t="s">
        <v>101</v>
      </c>
      <c r="AI516" s="82" t="s">
        <v>14460</v>
      </c>
      <c r="AJ516" s="96" t="s">
        <v>635</v>
      </c>
      <c r="AK516" s="201"/>
      <c r="AL516" s="92">
        <v>46170</v>
      </c>
      <c r="AM516" s="92"/>
      <c r="AN516" s="101">
        <f t="shared" si="94"/>
        <v>-46170</v>
      </c>
      <c r="AO516" s="100"/>
      <c r="AP516" s="82"/>
      <c r="AQ516" s="94"/>
      <c r="AR516" s="227"/>
      <c r="AS516" s="119"/>
      <c r="AT516" s="124" t="s">
        <v>202</v>
      </c>
      <c r="AU516" s="101" t="s">
        <v>14494</v>
      </c>
      <c r="AV516" s="82"/>
      <c r="AW516" s="102" t="str">
        <f ca="1">IF(OR(AND(TODAY()-AL516&lt;10,AV516="PQRS"),AND(TODAY()-AO516&lt;90,AV516="Persuasivo")),1,IF(AND(10&lt;=TODAY()-AL516,TODAY()-AL516&lt;15,AV516="PQRS"),2,IF(OR(AND(15&lt;=TODAY()-AL516,AV516="PQRS"),AND(90&lt;=TODAY()-AO516,AV516="Persuasivo")),3,"")))</f>
        <v/>
      </c>
      <c r="AX516" s="96"/>
      <c r="AY516" s="239" t="str">
        <f ca="1">IF(AU516=BA516,AY516,AY516&amp;" → "&amp;TEXT(AZ516,"dd/mm/aaaa")&amp;".- "&amp;AU516)</f>
        <v>0 → 00/01/1900.- Carlos Mario Gonzalez</v>
      </c>
      <c r="AZ516" s="237">
        <f ca="1">IF(AU516=BA516,AZ516,NOW())</f>
        <v>46170.655414814813</v>
      </c>
      <c r="BA516" s="242" t="str">
        <f t="shared" ca="1" si="90"/>
        <v>Carlos Mario Gonzalez</v>
      </c>
      <c r="BB516" s="245" t="str">
        <f ca="1">IF(AT516=BD516,BB516,BB516&amp;" → "&amp;TEXT(BC516,"dd/mm/aaaa")&amp;".- "&amp;AT516)</f>
        <v>0 → 20/02/2026.- Visitas patrulleros</v>
      </c>
      <c r="BC516" s="247">
        <f t="shared" ca="1" si="91"/>
        <v>46183.384917939817</v>
      </c>
      <c r="BD516" s="246" t="str">
        <f t="shared" ca="1" si="92"/>
        <v>Visitas patrulleros</v>
      </c>
    </row>
    <row r="517" spans="1:56">
      <c r="A517" s="82" t="s">
        <v>15961</v>
      </c>
      <c r="B517" s="99">
        <v>35817</v>
      </c>
      <c r="C517" s="124" t="s">
        <v>15962</v>
      </c>
      <c r="D517" s="82" t="s">
        <v>63</v>
      </c>
      <c r="E517" s="82">
        <v>42</v>
      </c>
      <c r="F517" s="82" t="s">
        <v>83</v>
      </c>
      <c r="G517" s="82"/>
      <c r="H517" s="82">
        <v>48</v>
      </c>
      <c r="I517" s="82"/>
      <c r="J517" s="82" t="s">
        <v>66</v>
      </c>
      <c r="K517" s="82">
        <v>60</v>
      </c>
      <c r="L517" s="82"/>
      <c r="M517" s="82"/>
      <c r="N517" s="76" t="str">
        <f t="shared" si="96"/>
        <v xml:space="preserve">KR 42 A  48  SUR 60  </v>
      </c>
      <c r="O517" s="82">
        <v>42977817</v>
      </c>
      <c r="P517" s="82">
        <v>3004032962</v>
      </c>
      <c r="Q517" s="174" t="s">
        <v>15963</v>
      </c>
      <c r="R517" s="82" t="s">
        <v>14659</v>
      </c>
      <c r="S517" s="126"/>
      <c r="T517" s="127"/>
      <c r="U517" s="127"/>
      <c r="V517" s="127"/>
      <c r="W517" s="127"/>
      <c r="X517" s="127"/>
      <c r="Y517" s="127"/>
      <c r="Z517" s="127"/>
      <c r="AA517" s="127" t="s">
        <v>15964</v>
      </c>
      <c r="AB517" s="127"/>
      <c r="AC517" s="76"/>
      <c r="AD517" s="76"/>
      <c r="AE517" s="82"/>
      <c r="AF517" s="82"/>
      <c r="AG517" s="82"/>
      <c r="AH517" s="82" t="s">
        <v>3538</v>
      </c>
      <c r="AI517" s="82" t="s">
        <v>14441</v>
      </c>
      <c r="AJ517" s="96" t="s">
        <v>3626</v>
      </c>
      <c r="AK517" s="201"/>
      <c r="AL517" s="92">
        <v>46169</v>
      </c>
      <c r="AM517" s="92"/>
      <c r="AN517" s="101">
        <f t="shared" si="94"/>
        <v>-46169</v>
      </c>
      <c r="AO517" s="100"/>
      <c r="AP517" s="101"/>
      <c r="AQ517" s="101"/>
      <c r="AR517" s="227"/>
      <c r="AS517" s="119"/>
      <c r="AT517" s="124" t="s">
        <v>202</v>
      </c>
      <c r="AU517" s="94" t="s">
        <v>14456</v>
      </c>
      <c r="AV517" s="82"/>
      <c r="AW517" s="102" t="str">
        <f ca="1">IF(OR(AND(TODAY()-AL517&lt;10,AV517="PQRS"),AND(TODAY()-AO517&lt;90,AV517="Persuasivo")),1,IF(AND(10&lt;=TODAY()-AL517,TODAY()-AL517&lt;15,AV517="PQRS"),2,IF(OR(AND(15&lt;=TODAY()-AL517,AV517="PQRS"),AND(90&lt;=TODAY()-AO517,AV517="Persuasivo")),3,"")))</f>
        <v/>
      </c>
      <c r="AX517" s="96"/>
      <c r="AY517" s="239" t="str">
        <f ca="1">IF(AU517=BA517,AY517,AY517&amp;" → "&amp;TEXT(AZ517,"dd/mm/aaaa")&amp;".- "&amp;AU517)</f>
        <v>0 → 00/01/1900.- Laura Bautista Barroso</v>
      </c>
      <c r="AZ517" s="237">
        <f ca="1">IF(AU517=BA517,AZ517,NOW())</f>
        <v>46171.504868634256</v>
      </c>
      <c r="BA517" s="242" t="str">
        <f t="shared" ca="1" si="90"/>
        <v>Laura Bautista Barroso</v>
      </c>
      <c r="BB517" s="245" t="str">
        <f ca="1">IF(AT517=BD517,BB517,BB517&amp;" → "&amp;TEXT(BC517,"dd/mm/aaaa")&amp;".- "&amp;AT517)</f>
        <v>0 → 20/02/2026.- Visitas patrulleros</v>
      </c>
      <c r="BC517" s="247">
        <f t="shared" ca="1" si="91"/>
        <v>46183.384917939817</v>
      </c>
      <c r="BD517" s="246" t="str">
        <f t="shared" ca="1" si="92"/>
        <v>Visitas patrulleros</v>
      </c>
    </row>
    <row r="518" spans="1:56">
      <c r="A518" s="82" t="s">
        <v>15965</v>
      </c>
      <c r="B518" s="99">
        <v>35964</v>
      </c>
      <c r="C518" s="105" t="s">
        <v>1086</v>
      </c>
      <c r="D518" s="82"/>
      <c r="E518" s="82"/>
      <c r="F518" s="82"/>
      <c r="G518" s="82"/>
      <c r="H518" s="82"/>
      <c r="I518" s="82"/>
      <c r="J518" s="82"/>
      <c r="K518" s="82"/>
      <c r="L518" s="82"/>
      <c r="M518" s="82"/>
      <c r="N518" s="76" t="str">
        <f t="shared" si="96"/>
        <v xml:space="preserve">         </v>
      </c>
      <c r="O518" s="76"/>
      <c r="P518" s="82"/>
      <c r="Q518" s="82"/>
      <c r="R518" s="82" t="s">
        <v>15966</v>
      </c>
      <c r="S518" s="126"/>
      <c r="T518" s="127"/>
      <c r="U518" s="127"/>
      <c r="V518" s="127"/>
      <c r="W518" s="127"/>
      <c r="X518" s="127"/>
      <c r="Y518" s="127"/>
      <c r="Z518" s="127"/>
      <c r="AA518" s="127" t="s">
        <v>15967</v>
      </c>
      <c r="AB518" s="127" t="s">
        <v>15968</v>
      </c>
      <c r="AC518" s="76"/>
      <c r="AD518" s="82"/>
      <c r="AE518" s="82"/>
      <c r="AF518" s="82"/>
      <c r="AG518" s="82"/>
      <c r="AH518" s="82" t="s">
        <v>3686</v>
      </c>
      <c r="AI518" s="82" t="s">
        <v>14451</v>
      </c>
      <c r="AJ518" s="96" t="s">
        <v>91</v>
      </c>
      <c r="AK518" s="201"/>
      <c r="AL518" s="92">
        <v>46170</v>
      </c>
      <c r="AM518" s="92">
        <v>46167</v>
      </c>
      <c r="AN518" s="101">
        <f t="shared" si="94"/>
        <v>-3</v>
      </c>
      <c r="AO518" s="92">
        <v>46167</v>
      </c>
      <c r="AP518" s="101" t="s">
        <v>202</v>
      </c>
      <c r="AQ518" s="101" t="s">
        <v>14450</v>
      </c>
      <c r="AR518" s="227"/>
      <c r="AS518" s="119"/>
      <c r="AT518" s="124" t="s">
        <v>195</v>
      </c>
      <c r="AU518" s="94" t="s">
        <v>14480</v>
      </c>
      <c r="AV518" s="82"/>
      <c r="AW518" s="102" t="str">
        <f ca="1">IF(OR(AND(TODAY()-AL518&lt;10,AV518="PQRS"),AND(TODAY()-AO518&lt;90,AV518="Persuasivo")),1,IF(AND(10&lt;=TODAY()-AL518,TODAY()-AL518&lt;15,AV518="PQRS"),2,IF(OR(AND(15&lt;=TODAY()-AL518,AV518="PQRS"),AND(90&lt;=TODAY()-AO518,AV518="Persuasivo")),3,"")))</f>
        <v/>
      </c>
      <c r="AX518" s="96"/>
      <c r="AY518" s="239" t="str">
        <f ca="1">IF(AU518=BA518,AY518,AY518&amp;" → "&amp;TEXT(AZ518,"dd/mm/aaaa")&amp;".- "&amp;AU518)</f>
        <v>0 → 00/01/1900.- Olver Puerta Garcia → 29/05/2026.- Juan Fernando Florez Lema</v>
      </c>
      <c r="AZ518" s="237">
        <f ca="1">IF(AU518=BA518,AZ518,NOW())</f>
        <v>46174.62520509259</v>
      </c>
      <c r="BA518" s="242" t="str">
        <f t="shared" ca="1" si="90"/>
        <v>Juan Fernando Florez Lema</v>
      </c>
      <c r="BB518" s="245" t="str">
        <f ca="1">IF(AT518=BD518,BB518,BB518&amp;" → "&amp;TEXT(BC518,"dd/mm/aaaa")&amp;".- "&amp;AT518)</f>
        <v>0 → 20/02/2026.- Verificación</v>
      </c>
      <c r="BC518" s="247">
        <f t="shared" ca="1" si="91"/>
        <v>46183.384917939817</v>
      </c>
      <c r="BD518" s="246" t="str">
        <f t="shared" ca="1" si="92"/>
        <v>Verificación</v>
      </c>
    </row>
    <row r="519" spans="1:56">
      <c r="A519" s="82" t="s">
        <v>15969</v>
      </c>
      <c r="B519" s="99">
        <v>36158</v>
      </c>
      <c r="C519" s="105" t="s">
        <v>15970</v>
      </c>
      <c r="D519" s="82"/>
      <c r="E519" s="82"/>
      <c r="F519" s="82"/>
      <c r="G519" s="82"/>
      <c r="H519" s="82"/>
      <c r="I519" s="82"/>
      <c r="J519" s="82"/>
      <c r="K519" s="82"/>
      <c r="L519" s="82"/>
      <c r="M519" s="82"/>
      <c r="N519" s="76" t="str">
        <f t="shared" si="96"/>
        <v xml:space="preserve">         </v>
      </c>
      <c r="O519" s="76"/>
      <c r="P519" s="82"/>
      <c r="Q519" s="82"/>
      <c r="R519" s="82" t="s">
        <v>14659</v>
      </c>
      <c r="S519" s="126"/>
      <c r="T519" s="127"/>
      <c r="U519" s="127"/>
      <c r="V519" s="127"/>
      <c r="W519" s="127" t="s">
        <v>15971</v>
      </c>
      <c r="X519" s="127"/>
      <c r="Y519" s="127"/>
      <c r="Z519" s="127"/>
      <c r="AA519" s="127" t="s">
        <v>11447</v>
      </c>
      <c r="AB519" s="127"/>
      <c r="AC519" s="76"/>
      <c r="AD519" s="82"/>
      <c r="AE519" s="82"/>
      <c r="AF519" s="82"/>
      <c r="AG519" s="82"/>
      <c r="AH519" s="82" t="s">
        <v>3686</v>
      </c>
      <c r="AI519" s="82" t="s">
        <v>14451</v>
      </c>
      <c r="AJ519" s="96" t="s">
        <v>3675</v>
      </c>
      <c r="AK519" s="201"/>
      <c r="AL519" s="92">
        <v>46170</v>
      </c>
      <c r="AM519" s="92"/>
      <c r="AN519" s="101">
        <f t="shared" si="94"/>
        <v>-46170</v>
      </c>
      <c r="AO519" s="92"/>
      <c r="AP519" s="101" t="s">
        <v>202</v>
      </c>
      <c r="AQ519" s="101"/>
      <c r="AR519" s="227"/>
      <c r="AS519" s="119"/>
      <c r="AT519" s="124"/>
      <c r="AU519" s="94"/>
      <c r="AV519" s="82"/>
      <c r="AW519" s="102" t="str">
        <f ca="1">IF(OR(AND(TODAY()-AL519&lt;10,AV519="PQRS"),AND(TODAY()-AO519&lt;90,AV519="Persuasivo")),1,IF(AND(10&lt;=TODAY()-AL519,TODAY()-AL519&lt;15,AV519="PQRS"),2,IF(OR(AND(15&lt;=TODAY()-AL519,AV519="PQRS"),AND(90&lt;=TODAY()-AO519,AV519="Persuasivo")),3,"")))</f>
        <v/>
      </c>
      <c r="AX519" s="96"/>
      <c r="AY519" s="239" t="str">
        <f ca="1">IF(AU519=BA519,AY519,AY519&amp;" → "&amp;TEXT(AZ519,"dd/mm/aaaa")&amp;".- "&amp;AU519)</f>
        <v xml:space="preserve">0 → 00/01/1900.- Yudi Betancur Rios → 01/06/2026.- </v>
      </c>
      <c r="AZ519" s="237">
        <f ca="1">IF(AU519=BA519,AZ519,NOW())</f>
        <v>46182.440827777777</v>
      </c>
      <c r="BA519" s="242">
        <f t="shared" ca="1" si="90"/>
        <v>0</v>
      </c>
      <c r="BB519" s="245" t="str">
        <f ca="1">IF(AT519=BD519,BB519,BB519&amp;" → "&amp;TEXT(BC519,"dd/mm/aaaa")&amp;".- "&amp;AT519)</f>
        <v xml:space="preserve">0 → 20/02/2026.- Visitas patrulleros → 09/06/2026.- </v>
      </c>
      <c r="BC519" s="247">
        <f t="shared" ca="1" si="91"/>
        <v>46182.440867245372</v>
      </c>
      <c r="BD519" s="246">
        <f t="shared" ca="1" si="92"/>
        <v>0</v>
      </c>
    </row>
    <row r="520" spans="1:56">
      <c r="A520" s="82" t="s">
        <v>15972</v>
      </c>
      <c r="B520" s="99">
        <v>36175</v>
      </c>
      <c r="C520" s="124" t="s">
        <v>2453</v>
      </c>
      <c r="D520" s="82"/>
      <c r="E520" s="82"/>
      <c r="F520" s="82"/>
      <c r="G520" s="82"/>
      <c r="H520" s="82"/>
      <c r="I520" s="82"/>
      <c r="J520" s="82"/>
      <c r="K520" s="82"/>
      <c r="L520" s="82"/>
      <c r="M520" s="82"/>
      <c r="N520" s="76" t="str">
        <f t="shared" si="96"/>
        <v xml:space="preserve">         </v>
      </c>
      <c r="O520" s="76"/>
      <c r="P520" s="82"/>
      <c r="Q520" s="82"/>
      <c r="R520" s="82" t="s">
        <v>15973</v>
      </c>
      <c r="S520" s="126" t="s">
        <v>80</v>
      </c>
      <c r="T520" s="127">
        <v>41</v>
      </c>
      <c r="U520" s="127"/>
      <c r="V520" s="127" t="s">
        <v>66</v>
      </c>
      <c r="W520" s="127">
        <v>25</v>
      </c>
      <c r="X520" s="127" t="s">
        <v>83</v>
      </c>
      <c r="Y520" s="127"/>
      <c r="Z520" s="127">
        <v>161</v>
      </c>
      <c r="AA520" s="127" t="s">
        <v>15934</v>
      </c>
      <c r="AB520" s="127"/>
      <c r="AC520" s="76"/>
      <c r="AD520" s="82"/>
      <c r="AE520" s="82"/>
      <c r="AF520" s="82"/>
      <c r="AG520" s="82"/>
      <c r="AH520" s="82" t="s">
        <v>3686</v>
      </c>
      <c r="AI520" s="82" t="s">
        <v>14451</v>
      </c>
      <c r="AJ520" s="96" t="s">
        <v>3675</v>
      </c>
      <c r="AK520" s="201"/>
      <c r="AL520" s="92">
        <v>46171</v>
      </c>
      <c r="AM520" s="92"/>
      <c r="AN520" s="101">
        <f t="shared" si="94"/>
        <v>-46171</v>
      </c>
      <c r="AO520" s="100"/>
      <c r="AP520" s="82"/>
      <c r="AQ520" s="94"/>
      <c r="AR520" s="227"/>
      <c r="AS520" s="119"/>
      <c r="AT520" s="124" t="s">
        <v>202</v>
      </c>
      <c r="AU520" s="94"/>
      <c r="AV520" s="82"/>
      <c r="AW520" s="102" t="str">
        <f ca="1">IF(OR(AND(TODAY()-AL520&lt;10,AV520="PQRS"),AND(TODAY()-AO520&lt;90,AV520="Persuasivo")),1,IF(AND(10&lt;=TODAY()-AL520,TODAY()-AL520&lt;15,AV520="PQRS"),2,IF(OR(AND(15&lt;=TODAY()-AL520,AV520="PQRS"),AND(90&lt;=TODAY()-AO520,AV520="Persuasivo")),3,"")))</f>
        <v/>
      </c>
      <c r="AX520" s="96" t="s">
        <v>15974</v>
      </c>
      <c r="AY520" s="239" t="str">
        <f ca="1">IF(AU520=BA520,AY520,AY520&amp;" → "&amp;TEXT(AZ520,"dd/mm/aaaa")&amp;".- "&amp;AU520)</f>
        <v xml:space="preserve">0 → 00/01/1900.- Olver Puerta Garcia → 01/06/2026.- </v>
      </c>
      <c r="AZ520" s="237">
        <f ca="1">IF(AU520=BA520,AZ520,NOW())</f>
        <v>46175.410455902776</v>
      </c>
      <c r="BA520" s="242">
        <f t="shared" ca="1" si="90"/>
        <v>0</v>
      </c>
      <c r="BB520" s="245" t="str">
        <f ca="1">IF(AT520=BD520,BB520,BB520&amp;" → "&amp;TEXT(BC520,"dd/mm/aaaa")&amp;".- "&amp;AT520)</f>
        <v>0 → 01/06/2026.- Visitas patrulleros</v>
      </c>
      <c r="BC520" s="247">
        <f t="shared" ca="1" si="91"/>
        <v>46183.384917939817</v>
      </c>
      <c r="BD520" s="246" t="str">
        <f t="shared" ca="1" si="92"/>
        <v>Visitas patrulleros</v>
      </c>
    </row>
    <row r="521" spans="1:56">
      <c r="A521" s="82" t="s">
        <v>15975</v>
      </c>
      <c r="B521" s="99">
        <v>36176</v>
      </c>
      <c r="C521" s="124" t="s">
        <v>2453</v>
      </c>
      <c r="D521" s="82"/>
      <c r="E521" s="82"/>
      <c r="F521" s="82"/>
      <c r="G521" s="82"/>
      <c r="H521" s="82"/>
      <c r="I521" s="82"/>
      <c r="J521" s="82"/>
      <c r="K521" s="82"/>
      <c r="L521" s="82"/>
      <c r="M521" s="82"/>
      <c r="N521" s="76" t="str">
        <f t="shared" si="96"/>
        <v xml:space="preserve">         </v>
      </c>
      <c r="O521" s="76"/>
      <c r="P521" s="82"/>
      <c r="Q521" s="82"/>
      <c r="R521" s="82" t="s">
        <v>15976</v>
      </c>
      <c r="S521" s="82" t="s">
        <v>80</v>
      </c>
      <c r="T521" s="82">
        <v>41</v>
      </c>
      <c r="U521" s="82"/>
      <c r="V521" s="82" t="s">
        <v>66</v>
      </c>
      <c r="W521" s="82">
        <v>25</v>
      </c>
      <c r="X521" s="82" t="s">
        <v>83</v>
      </c>
      <c r="Y521" s="82"/>
      <c r="Z521" s="82">
        <v>153</v>
      </c>
      <c r="AA521" s="82" t="s">
        <v>389</v>
      </c>
      <c r="AB521" s="82"/>
      <c r="AC521" s="76"/>
      <c r="AD521" s="82"/>
      <c r="AE521" s="82"/>
      <c r="AF521" s="82"/>
      <c r="AG521" s="82"/>
      <c r="AH521" s="82" t="s">
        <v>3686</v>
      </c>
      <c r="AI521" s="82" t="s">
        <v>14451</v>
      </c>
      <c r="AJ521" s="96" t="s">
        <v>3675</v>
      </c>
      <c r="AK521" s="201"/>
      <c r="AL521" s="92">
        <v>46171</v>
      </c>
      <c r="AM521" s="92"/>
      <c r="AN521" s="101">
        <f t="shared" si="94"/>
        <v>-46171</v>
      </c>
      <c r="AO521" s="100"/>
      <c r="AP521" s="101"/>
      <c r="AQ521" s="101"/>
      <c r="AR521" s="227"/>
      <c r="AS521" s="119"/>
      <c r="AT521" s="124" t="s">
        <v>202</v>
      </c>
      <c r="AU521" s="94" t="s">
        <v>14450</v>
      </c>
      <c r="AV521" s="82"/>
      <c r="AW521" s="102" t="str">
        <f ca="1">IF(OR(AND(TODAY()-AL521&lt;10,AV521="PQRS"),AND(TODAY()-AO521&lt;90,AV521="Persuasivo")),1,IF(AND(10&lt;=TODAY()-AL521,TODAY()-AL521&lt;15,AV521="PQRS"),2,IF(OR(AND(15&lt;=TODAY()-AL521,AV521="PQRS"),AND(90&lt;=TODAY()-AO521,AV521="Persuasivo")),3,"")))</f>
        <v/>
      </c>
      <c r="AX521" s="274" t="s">
        <v>15974</v>
      </c>
      <c r="AY521" s="239" t="str">
        <f ca="1">IF(AU521=BA521,AY521,AY521&amp;" → "&amp;TEXT(AZ521,"dd/mm/aaaa")&amp;".- "&amp;AU521)</f>
        <v>0 → 00/01/1900.- Olver Puerta Garcia</v>
      </c>
      <c r="AZ521" s="237">
        <f ca="1">IF(AU521=BA521,AZ521,NOW())</f>
        <v>46174.685806944442</v>
      </c>
      <c r="BA521" s="242" t="str">
        <f t="shared" ca="1" si="90"/>
        <v>Olver Puerta Garcia</v>
      </c>
      <c r="BB521" s="245" t="str">
        <f ca="1">IF(AT521=BD521,BB521,BB521&amp;" → "&amp;TEXT(BC521,"dd/mm/aaaa")&amp;".- "&amp;AT521)</f>
        <v>0 → 01/06/2026.- Visitas patrulleros</v>
      </c>
      <c r="BC521" s="247">
        <f t="shared" ca="1" si="91"/>
        <v>46183.384917939817</v>
      </c>
      <c r="BD521" s="246" t="str">
        <f t="shared" ca="1" si="92"/>
        <v>Visitas patrulleros</v>
      </c>
    </row>
    <row r="522" spans="1:56">
      <c r="A522" s="82" t="s">
        <v>15977</v>
      </c>
      <c r="B522" s="99">
        <v>36177</v>
      </c>
      <c r="C522" s="124" t="s">
        <v>2453</v>
      </c>
      <c r="D522" s="82"/>
      <c r="E522" s="82"/>
      <c r="F522" s="82"/>
      <c r="G522" s="82"/>
      <c r="H522" s="82"/>
      <c r="I522" s="82"/>
      <c r="J522" s="82"/>
      <c r="K522" s="82"/>
      <c r="L522" s="82"/>
      <c r="M522" s="82"/>
      <c r="N522" s="76" t="str">
        <f t="shared" si="96"/>
        <v xml:space="preserve">         </v>
      </c>
      <c r="O522" s="76"/>
      <c r="P522" s="82"/>
      <c r="Q522" s="82"/>
      <c r="R522" s="82" t="s">
        <v>15978</v>
      </c>
      <c r="S522" s="126" t="s">
        <v>80</v>
      </c>
      <c r="T522" s="127">
        <v>41</v>
      </c>
      <c r="U522" s="127"/>
      <c r="V522" s="127" t="s">
        <v>66</v>
      </c>
      <c r="W522" s="127">
        <v>25</v>
      </c>
      <c r="X522" s="127" t="s">
        <v>83</v>
      </c>
      <c r="Y522" s="127"/>
      <c r="Z522" s="127">
        <v>102</v>
      </c>
      <c r="AA522" s="127"/>
      <c r="AB522" s="127"/>
      <c r="AC522" s="76"/>
      <c r="AD522" s="82"/>
      <c r="AE522" s="82"/>
      <c r="AF522" s="82"/>
      <c r="AG522" s="82"/>
      <c r="AH522" s="82" t="s">
        <v>3686</v>
      </c>
      <c r="AI522" s="82" t="s">
        <v>14451</v>
      </c>
      <c r="AJ522" s="96" t="s">
        <v>3675</v>
      </c>
      <c r="AK522" s="201"/>
      <c r="AL522" s="92">
        <v>46171</v>
      </c>
      <c r="AM522" s="92">
        <v>46175</v>
      </c>
      <c r="AN522" s="101">
        <f t="shared" si="94"/>
        <v>4</v>
      </c>
      <c r="AO522" s="92">
        <v>46175</v>
      </c>
      <c r="AP522" s="82" t="s">
        <v>202</v>
      </c>
      <c r="AQ522" s="82" t="s">
        <v>14453</v>
      </c>
      <c r="AR522" s="227"/>
      <c r="AS522" s="119"/>
      <c r="AT522" s="124" t="s">
        <v>195</v>
      </c>
      <c r="AU522" s="101" t="s">
        <v>14453</v>
      </c>
      <c r="AV522" s="82"/>
      <c r="AW522" s="102" t="str">
        <f ca="1">IF(OR(AND(TODAY()-AL522&lt;10,AV522="PQRS"),AND(TODAY()-AO522&lt;90,AV522="Persuasivo")),1,IF(AND(10&lt;=TODAY()-AL522,TODAY()-AL522&lt;15,AV522="PQRS"),2,IF(OR(AND(15&lt;=TODAY()-AL522,AV522="PQRS"),AND(90&lt;=TODAY()-AO522,AV522="Persuasivo")),3,"")))</f>
        <v/>
      </c>
      <c r="AX522" s="274" t="s">
        <v>15974</v>
      </c>
      <c r="AY522" s="239" t="str">
        <f ca="1">IF(AU522=BA522,AY522,AY522&amp;" → "&amp;TEXT(AZ522,"dd/mm/aaaa")&amp;".- "&amp;AU522)</f>
        <v>0 → 00/01/1900.- Yudi Betancur Rios</v>
      </c>
      <c r="AZ522" s="237">
        <f ca="1">IF(AU522=BA522,AZ522,NOW())</f>
        <v>46174.686918402775</v>
      </c>
      <c r="BA522" s="242" t="str">
        <f t="shared" ca="1" si="90"/>
        <v>Yudi Betancur Rios</v>
      </c>
      <c r="BB522" s="245" t="str">
        <f ca="1">IF(AT522=BD522,BB522,BB522&amp;" → "&amp;TEXT(BC522,"dd/mm/aaaa")&amp;".- "&amp;AT522)</f>
        <v>0 → 01/06/2026.- Visitas patrulleros → 03/06/2026.- Verificación</v>
      </c>
      <c r="BC522" s="247">
        <f t="shared" ca="1" si="91"/>
        <v>46183.384917939817</v>
      </c>
      <c r="BD522" s="246" t="str">
        <f t="shared" ca="1" si="92"/>
        <v>Verificación</v>
      </c>
    </row>
    <row r="523" spans="1:56">
      <c r="A523" s="82" t="s">
        <v>15979</v>
      </c>
      <c r="B523" s="99">
        <v>36178</v>
      </c>
      <c r="C523" s="124" t="s">
        <v>2453</v>
      </c>
      <c r="D523" s="82"/>
      <c r="E523" s="82"/>
      <c r="F523" s="82"/>
      <c r="G523" s="82"/>
      <c r="H523" s="82"/>
      <c r="I523" s="82"/>
      <c r="J523" s="82"/>
      <c r="K523" s="82"/>
      <c r="L523" s="82"/>
      <c r="M523" s="82"/>
      <c r="N523" s="76" t="str">
        <f t="shared" si="96"/>
        <v xml:space="preserve">         </v>
      </c>
      <c r="O523" s="76"/>
      <c r="P523" s="82"/>
      <c r="Q523" s="82"/>
      <c r="R523" s="82" t="s">
        <v>15980</v>
      </c>
      <c r="S523" s="126" t="s">
        <v>80</v>
      </c>
      <c r="T523" s="127">
        <v>41</v>
      </c>
      <c r="U523" s="127"/>
      <c r="V523" s="127" t="s">
        <v>66</v>
      </c>
      <c r="W523" s="127">
        <v>25</v>
      </c>
      <c r="X523" s="127" t="s">
        <v>83</v>
      </c>
      <c r="Y523" s="127"/>
      <c r="Z523" s="127">
        <v>201</v>
      </c>
      <c r="AA523" s="127"/>
      <c r="AB523" s="127"/>
      <c r="AC523" s="76"/>
      <c r="AD523" s="82"/>
      <c r="AE523" s="82"/>
      <c r="AF523" s="82"/>
      <c r="AG523" s="82"/>
      <c r="AH523" s="82" t="s">
        <v>3686</v>
      </c>
      <c r="AI523" s="82" t="s">
        <v>14451</v>
      </c>
      <c r="AJ523" s="96" t="s">
        <v>3675</v>
      </c>
      <c r="AK523" s="201"/>
      <c r="AL523" s="92">
        <v>46171</v>
      </c>
      <c r="AM523" s="92">
        <v>46174</v>
      </c>
      <c r="AN523" s="101">
        <f t="shared" si="94"/>
        <v>3</v>
      </c>
      <c r="AO523" s="100">
        <v>46175</v>
      </c>
      <c r="AP523" s="82" t="s">
        <v>195</v>
      </c>
      <c r="AQ523" s="94" t="s">
        <v>14453</v>
      </c>
      <c r="AR523" s="227"/>
      <c r="AS523" s="119"/>
      <c r="AT523" s="124" t="s">
        <v>15</v>
      </c>
      <c r="AU523" s="101" t="s">
        <v>14463</v>
      </c>
      <c r="AV523" s="82"/>
      <c r="AW523" s="102" t="str">
        <f ca="1">IF(OR(AND(TODAY()-AL523&lt;10,AV523="PQRS"),AND(TODAY()-AO523&lt;90,AV523="Persuasivo")),1,IF(AND(10&lt;=TODAY()-AL523,TODAY()-AL523&lt;15,AV523="PQRS"),2,IF(OR(AND(15&lt;=TODAY()-AL523,AV523="PQRS"),AND(90&lt;=TODAY()-AO523,AV523="Persuasivo")),3,"")))</f>
        <v/>
      </c>
      <c r="AX523" s="274" t="s">
        <v>15974</v>
      </c>
      <c r="AY523" s="239" t="str">
        <f ca="1">IF(AU523=BA523,AY523,AY523&amp;" → "&amp;TEXT(AZ523,"dd/mm/aaaa")&amp;".- "&amp;AU523)</f>
        <v>0 → 00/01/1900.- Yudi Betancur Rios → 01/06/2026.- Juan Carlos Sánchez Vargas</v>
      </c>
      <c r="AZ523" s="237">
        <f ca="1">IF(AU523=BA523,AZ523,NOW())</f>
        <v>46176.405868981485</v>
      </c>
      <c r="BA523" s="242" t="str">
        <f t="shared" ca="1" si="90"/>
        <v>Juan Carlos Sánchez Vargas</v>
      </c>
      <c r="BB523" s="245" t="str">
        <f ca="1">IF(AT523=BD523,BB523,BB523&amp;" → "&amp;TEXT(BC523,"dd/mm/aaaa")&amp;".- "&amp;AT523)</f>
        <v>0 → 01/06/2026.- visita → 01/06/2026.- Visitas patrulleros → 03/06/2026.- Auto de archivo</v>
      </c>
      <c r="BC523" s="247">
        <f t="shared" ca="1" si="91"/>
        <v>46183.384917939817</v>
      </c>
      <c r="BD523" s="246" t="str">
        <f t="shared" ca="1" si="92"/>
        <v>Auto de archivo</v>
      </c>
    </row>
    <row r="524" spans="1:56">
      <c r="A524" s="82" t="s">
        <v>15981</v>
      </c>
      <c r="B524" s="99">
        <v>36179</v>
      </c>
      <c r="C524" s="105" t="s">
        <v>12547</v>
      </c>
      <c r="D524" s="82"/>
      <c r="E524" s="82"/>
      <c r="F524" s="82"/>
      <c r="G524" s="82"/>
      <c r="H524" s="82"/>
      <c r="I524" s="82"/>
      <c r="J524" s="82"/>
      <c r="K524" s="82"/>
      <c r="L524" s="82"/>
      <c r="M524" s="82"/>
      <c r="N524" s="76" t="str">
        <f t="shared" si="96"/>
        <v xml:space="preserve">         </v>
      </c>
      <c r="O524" s="76"/>
      <c r="P524" s="82"/>
      <c r="Q524" s="82"/>
      <c r="R524" s="82" t="s">
        <v>7599</v>
      </c>
      <c r="S524" s="82"/>
      <c r="T524" s="82"/>
      <c r="U524" s="82"/>
      <c r="V524" s="82"/>
      <c r="W524" s="82"/>
      <c r="X524" s="82"/>
      <c r="Y524" s="82"/>
      <c r="Z524" s="82"/>
      <c r="AA524" s="82"/>
      <c r="AB524" s="82"/>
      <c r="AC524" s="76" t="s">
        <v>15982</v>
      </c>
      <c r="AD524" s="82"/>
      <c r="AE524" s="82"/>
      <c r="AF524" s="82"/>
      <c r="AG524" s="82"/>
      <c r="AH524" s="82" t="s">
        <v>3686</v>
      </c>
      <c r="AI524" s="82" t="s">
        <v>14451</v>
      </c>
      <c r="AJ524" s="96" t="s">
        <v>99</v>
      </c>
      <c r="AK524" s="201"/>
      <c r="AL524" s="92">
        <v>46171</v>
      </c>
      <c r="AM524" s="92"/>
      <c r="AN524" s="101">
        <f t="shared" si="94"/>
        <v>-46171</v>
      </c>
      <c r="AO524" s="100"/>
      <c r="AP524" s="82"/>
      <c r="AQ524" s="94"/>
      <c r="AR524" s="227"/>
      <c r="AS524" s="119"/>
      <c r="AT524" s="124" t="s">
        <v>105</v>
      </c>
      <c r="AU524" s="101" t="s">
        <v>14480</v>
      </c>
      <c r="AV524" s="82"/>
      <c r="AW524" s="102" t="str">
        <f ca="1">IF(OR(AND(TODAY()-AL524&lt;10,AV524="PQRS"),AND(TODAY()-AO524&lt;90,AV524="Persuasivo")),1,IF(AND(10&lt;=TODAY()-AL524,TODAY()-AL524&lt;15,AV524="PQRS"),2,IF(OR(AND(15&lt;=TODAY()-AL524,AV524="PQRS"),AND(90&lt;=TODAY()-AO524,AV524="Persuasivo")),3,"")))</f>
        <v/>
      </c>
      <c r="AX524" s="274" t="s">
        <v>15974</v>
      </c>
      <c r="AY524" s="239" t="str">
        <f ca="1">IF(AU524=BA524,AY524,AY524&amp;" → "&amp;TEXT(AZ524,"dd/mm/aaaa")&amp;".- "&amp;AU524)</f>
        <v>0 → 00/01/1900.- Juan Fernando Florez Lema</v>
      </c>
      <c r="AZ524" s="237">
        <f ca="1">IF(AU524=BA524,AZ524,NOW())</f>
        <v>46174.689011342591</v>
      </c>
      <c r="BA524" s="242" t="str">
        <f t="shared" ca="1" si="90"/>
        <v>Juan Fernando Florez Lema</v>
      </c>
      <c r="BB524" s="245" t="str">
        <f ca="1">IF(AT524=BD524,BB524,BB524&amp;" → "&amp;TEXT(BC524,"dd/mm/aaaa")&amp;".- "&amp;AT524)</f>
        <v>0 → 01/06/2026.- Visitas patrulleros → 01/06/2026.- Visitas técnicos</v>
      </c>
      <c r="BC524" s="247">
        <f t="shared" ca="1" si="91"/>
        <v>46183.384917939817</v>
      </c>
      <c r="BD524" s="246" t="str">
        <f t="shared" ca="1" si="92"/>
        <v>Visitas técnicos</v>
      </c>
    </row>
    <row r="525" spans="1:56">
      <c r="A525" s="82" t="s">
        <v>15983</v>
      </c>
      <c r="B525" s="99">
        <v>36180</v>
      </c>
      <c r="C525" s="124" t="s">
        <v>2453</v>
      </c>
      <c r="D525" s="82"/>
      <c r="E525" s="82"/>
      <c r="F525" s="82"/>
      <c r="G525" s="82"/>
      <c r="H525" s="82"/>
      <c r="I525" s="82"/>
      <c r="J525" s="82"/>
      <c r="K525" s="82"/>
      <c r="L525" s="82"/>
      <c r="M525" s="82"/>
      <c r="N525" s="76" t="str">
        <f t="shared" si="96"/>
        <v xml:space="preserve">         </v>
      </c>
      <c r="O525" s="76"/>
      <c r="P525" s="82"/>
      <c r="Q525" s="82"/>
      <c r="R525" s="82" t="s">
        <v>15984</v>
      </c>
      <c r="S525" s="82" t="s">
        <v>80</v>
      </c>
      <c r="T525" s="82">
        <v>41</v>
      </c>
      <c r="U525" s="82"/>
      <c r="V525" s="82" t="s">
        <v>66</v>
      </c>
      <c r="W525" s="82">
        <v>25</v>
      </c>
      <c r="X525" s="82" t="s">
        <v>83</v>
      </c>
      <c r="Y525" s="82"/>
      <c r="Z525" s="82">
        <v>161</v>
      </c>
      <c r="AA525" s="127" t="s">
        <v>15985</v>
      </c>
      <c r="AB525" s="127"/>
      <c r="AC525" s="76"/>
      <c r="AD525" s="82"/>
      <c r="AE525" s="82"/>
      <c r="AF525" s="82"/>
      <c r="AG525" s="82"/>
      <c r="AH525" s="82" t="s">
        <v>3686</v>
      </c>
      <c r="AI525" s="82" t="s">
        <v>14451</v>
      </c>
      <c r="AJ525" s="96" t="s">
        <v>3675</v>
      </c>
      <c r="AK525" s="201"/>
      <c r="AL525" s="92">
        <v>46171</v>
      </c>
      <c r="AM525" s="92"/>
      <c r="AN525" s="101">
        <f t="shared" si="94"/>
        <v>-46171</v>
      </c>
      <c r="AO525" s="92"/>
      <c r="AP525" s="82"/>
      <c r="AQ525" s="82"/>
      <c r="AR525" s="227"/>
      <c r="AS525" s="119"/>
      <c r="AT525" s="124" t="s">
        <v>202</v>
      </c>
      <c r="AU525" s="101" t="s">
        <v>14450</v>
      </c>
      <c r="AV525" s="82"/>
      <c r="AW525" s="102" t="str">
        <f ca="1">IF(OR(AND(TODAY()-AL525&lt;10,AV525="PQRS"),AND(TODAY()-AO525&lt;90,AV525="Persuasivo")),1,IF(AND(10&lt;=TODAY()-AL525,TODAY()-AL525&lt;15,AV525="PQRS"),2,IF(OR(AND(15&lt;=TODAY()-AL525,AV525="PQRS"),AND(90&lt;=TODAY()-AO525,AV525="Persuasivo")),3,"")))</f>
        <v/>
      </c>
      <c r="AX525" s="274" t="s">
        <v>15974</v>
      </c>
      <c r="AY525" s="239" t="str">
        <f ca="1">IF(AU525=BA525,AY525,AY525&amp;" → "&amp;TEXT(AZ525,"dd/mm/aaaa")&amp;".- "&amp;AU525)</f>
        <v>0 → 00/01/1900.- Olver Puerta Garcia</v>
      </c>
      <c r="AZ525" s="237">
        <f ca="1">IF(AU525=BA525,AZ525,NOW())</f>
        <v>46174.691675347225</v>
      </c>
      <c r="BA525" s="242" t="str">
        <f t="shared" ca="1" si="90"/>
        <v>Olver Puerta Garcia</v>
      </c>
      <c r="BB525" s="245" t="str">
        <f ca="1">IF(AT525=BD525,BB525,BB525&amp;" → "&amp;TEXT(BC525,"dd/mm/aaaa")&amp;".- "&amp;AT525)</f>
        <v>0 → 01/06/2026.- Visitas patrulleros</v>
      </c>
      <c r="BC525" s="247">
        <f t="shared" ca="1" si="91"/>
        <v>46183.384917939817</v>
      </c>
      <c r="BD525" s="246" t="str">
        <f t="shared" ca="1" si="92"/>
        <v>Visitas patrulleros</v>
      </c>
    </row>
    <row r="526" spans="1:56">
      <c r="A526" s="82" t="s">
        <v>15986</v>
      </c>
      <c r="B526" s="99">
        <v>36181</v>
      </c>
      <c r="C526" s="124" t="s">
        <v>2453</v>
      </c>
      <c r="D526" s="82"/>
      <c r="E526" s="82"/>
      <c r="F526" s="82"/>
      <c r="G526" s="82"/>
      <c r="H526" s="82"/>
      <c r="I526" s="82"/>
      <c r="J526" s="82"/>
      <c r="K526" s="150"/>
      <c r="L526" s="82"/>
      <c r="M526" s="82"/>
      <c r="N526" s="76" t="str">
        <f t="shared" si="96"/>
        <v xml:space="preserve">         </v>
      </c>
      <c r="O526" s="76"/>
      <c r="P526" s="82"/>
      <c r="Q526" s="82"/>
      <c r="R526" s="82" t="s">
        <v>15987</v>
      </c>
      <c r="S526" s="126" t="s">
        <v>63</v>
      </c>
      <c r="T526" s="127">
        <v>24</v>
      </c>
      <c r="U526" s="127" t="s">
        <v>81</v>
      </c>
      <c r="V526" s="127"/>
      <c r="W526" s="127">
        <v>41</v>
      </c>
      <c r="X526" s="127"/>
      <c r="Y526" s="127" t="s">
        <v>66</v>
      </c>
      <c r="Z526" s="127">
        <v>0</v>
      </c>
      <c r="AA526" s="127">
        <v>240</v>
      </c>
      <c r="AB526" s="127"/>
      <c r="AC526" s="76"/>
      <c r="AD526" s="82"/>
      <c r="AE526" s="82"/>
      <c r="AF526" s="82"/>
      <c r="AG526" s="82"/>
      <c r="AH526" s="82" t="s">
        <v>3686</v>
      </c>
      <c r="AI526" s="82" t="s">
        <v>14451</v>
      </c>
      <c r="AJ526" s="96" t="s">
        <v>3675</v>
      </c>
      <c r="AK526" s="201"/>
      <c r="AL526" s="92">
        <v>46171</v>
      </c>
      <c r="AM526" s="92"/>
      <c r="AN526" s="101">
        <f t="shared" si="94"/>
        <v>-46171</v>
      </c>
      <c r="AO526" s="92"/>
      <c r="AP526" s="101"/>
      <c r="AQ526" s="101"/>
      <c r="AR526" s="227"/>
      <c r="AS526" s="119"/>
      <c r="AT526" s="124"/>
      <c r="AU526" s="94"/>
      <c r="AV526" s="82"/>
      <c r="AW526" s="102" t="str">
        <f ca="1">IF(OR(AND(TODAY()-AL526&lt;10,AV526="PQRS"),AND(TODAY()-AO526&lt;90,AV526="Persuasivo")),1,IF(AND(10&lt;=TODAY()-AL526,TODAY()-AL526&lt;15,AV526="PQRS"),2,IF(OR(AND(15&lt;=TODAY()-AL526,AV526="PQRS"),AND(90&lt;=TODAY()-AO526,AV526="Persuasivo")),3,"")))</f>
        <v/>
      </c>
      <c r="AX526" s="274" t="s">
        <v>15974</v>
      </c>
      <c r="AY526" s="239">
        <f ca="1">IF(AU526=BA526,AY526,AY526&amp;" → "&amp;TEXT(AZ526,"dd/mm/aaaa")&amp;".- "&amp;AU526)</f>
        <v>0</v>
      </c>
      <c r="AZ526" s="237">
        <f ca="1">IF(AU526=BA526,AZ526,NOW())</f>
        <v>0</v>
      </c>
      <c r="BA526" s="242">
        <f t="shared" ca="1" si="90"/>
        <v>0</v>
      </c>
      <c r="BB526" s="245">
        <f ca="1">IF(AT526=BD526,BB526,BB526&amp;" → "&amp;TEXT(BC526,"dd/mm/aaaa")&amp;".- "&amp;AT526)</f>
        <v>0</v>
      </c>
      <c r="BC526" s="247">
        <f t="shared" ca="1" si="91"/>
        <v>46183.384917939817</v>
      </c>
      <c r="BD526" s="246">
        <f t="shared" ca="1" si="92"/>
        <v>0</v>
      </c>
    </row>
    <row r="527" spans="1:56">
      <c r="A527" s="82" t="s">
        <v>15988</v>
      </c>
      <c r="B527" s="99">
        <v>6513</v>
      </c>
      <c r="C527" s="124" t="s">
        <v>15989</v>
      </c>
      <c r="D527" s="82"/>
      <c r="E527" s="82"/>
      <c r="F527" s="82"/>
      <c r="G527" s="82"/>
      <c r="H527" s="82"/>
      <c r="I527" s="82"/>
      <c r="J527" s="82"/>
      <c r="K527" s="82"/>
      <c r="L527" s="82"/>
      <c r="M527" s="82"/>
      <c r="N527" s="76"/>
      <c r="O527" s="76">
        <v>70564377</v>
      </c>
      <c r="P527" s="82"/>
      <c r="Q527" s="82"/>
      <c r="R527" s="82" t="s">
        <v>15990</v>
      </c>
      <c r="S527" s="126" t="s">
        <v>63</v>
      </c>
      <c r="T527" s="127">
        <v>25</v>
      </c>
      <c r="U527" s="127"/>
      <c r="V527" s="127"/>
      <c r="W527" s="127">
        <v>40</v>
      </c>
      <c r="X527" s="127" t="s">
        <v>65</v>
      </c>
      <c r="Y527" s="127" t="s">
        <v>66</v>
      </c>
      <c r="Z527" s="127">
        <v>24</v>
      </c>
      <c r="AA527" s="127"/>
      <c r="AB527" s="127"/>
      <c r="AC527" s="76"/>
      <c r="AD527" s="82"/>
      <c r="AE527" s="82"/>
      <c r="AF527" s="82"/>
      <c r="AG527" s="82"/>
      <c r="AH527" s="82" t="s">
        <v>3591</v>
      </c>
      <c r="AI527" s="82" t="s">
        <v>14438</v>
      </c>
      <c r="AJ527" s="96" t="s">
        <v>3675</v>
      </c>
      <c r="AK527" s="201"/>
      <c r="AL527" s="92">
        <v>46171</v>
      </c>
      <c r="AM527" s="92"/>
      <c r="AN527" s="101">
        <f t="shared" si="94"/>
        <v>-46171</v>
      </c>
      <c r="AO527" s="92"/>
      <c r="AP527" s="82"/>
      <c r="AQ527" s="94"/>
      <c r="AR527" s="227"/>
      <c r="AS527" s="119" t="s">
        <v>14437</v>
      </c>
      <c r="AT527" s="124" t="s">
        <v>1735</v>
      </c>
      <c r="AU527" s="94" t="s">
        <v>14437</v>
      </c>
      <c r="AV527" s="82"/>
      <c r="AW527" s="102" t="str">
        <f ca="1">IF(OR(AND(TODAY()-AL527&lt;10,AV527="PQRS"),AND(TODAY()-AO527&lt;90,AV527="Persuasivo")),1,IF(AND(10&lt;=TODAY()-AL527,TODAY()-AL527&lt;15,AV527="PQRS"),2,IF(OR(AND(15&lt;=TODAY()-AL527,AV527="PQRS"),AND(90&lt;=TODAY()-AO527,AV527="Persuasivo")),3,"")))</f>
        <v/>
      </c>
      <c r="AX527" s="274" t="s">
        <v>15974</v>
      </c>
      <c r="AY527" s="239" t="str">
        <f ca="1">IF(AU527=BA527,AY527,AY527&amp;" → "&amp;TEXT(AZ527,"dd/mm/aaaa")&amp;".- "&amp;AU527)</f>
        <v>0 → 00/01/1900.- Juan  Muñoz Guerra</v>
      </c>
      <c r="AZ527" s="237">
        <f ca="1">IF(AU527=BA527,AZ527,NOW())</f>
        <v>46176.407493749997</v>
      </c>
      <c r="BA527" s="242" t="str">
        <f t="shared" ref="BA527:BA590" ca="1" si="97">IF(AU527=BA527,BA527,AU527)</f>
        <v>Juan  Muñoz Guerra</v>
      </c>
      <c r="BB527" s="245" t="str">
        <f ca="1">IF(AT527=BD527,BB527,BB527&amp;" → "&amp;TEXT(BC527,"dd/mm/aaaa")&amp;".- "&amp;AT527)</f>
        <v xml:space="preserve">0 → 03/06/2026.- Auto de inicio </v>
      </c>
      <c r="BC527" s="247">
        <f t="shared" ref="BC527:BC590" ca="1" si="98">IF(AX527=BD527,BC527,NOW())</f>
        <v>46183.384917939817</v>
      </c>
      <c r="BD527" s="246" t="str">
        <f t="shared" ref="BD527:BD590" ca="1" si="99">IF(AT527=BD527,BD527,AT527)</f>
        <v xml:space="preserve">Auto de inicio </v>
      </c>
    </row>
    <row r="528" spans="1:56">
      <c r="A528" s="82" t="s">
        <v>15991</v>
      </c>
      <c r="B528" s="99">
        <v>8851</v>
      </c>
      <c r="C528" s="124" t="s">
        <v>231</v>
      </c>
      <c r="D528" s="82"/>
      <c r="E528" s="82"/>
      <c r="F528" s="82"/>
      <c r="G528" s="82"/>
      <c r="H528" s="82"/>
      <c r="I528" s="82"/>
      <c r="J528" s="82"/>
      <c r="K528" s="82"/>
      <c r="L528" s="82"/>
      <c r="M528" s="82"/>
      <c r="N528" s="76" t="str">
        <f t="shared" si="96"/>
        <v xml:space="preserve">         </v>
      </c>
      <c r="O528" s="76"/>
      <c r="P528" s="82"/>
      <c r="Q528" s="82"/>
      <c r="R528" s="82" t="s">
        <v>7599</v>
      </c>
      <c r="S528" s="126" t="s">
        <v>63</v>
      </c>
      <c r="T528" s="127">
        <v>24</v>
      </c>
      <c r="U528" s="127" t="s">
        <v>81</v>
      </c>
      <c r="V528" s="127"/>
      <c r="W528" s="127">
        <v>41</v>
      </c>
      <c r="X528" s="127"/>
      <c r="Y528" s="127" t="s">
        <v>66</v>
      </c>
      <c r="Z528" s="127">
        <v>0</v>
      </c>
      <c r="AA528" s="127" t="s">
        <v>15992</v>
      </c>
      <c r="AB528" s="127"/>
      <c r="AC528" s="76"/>
      <c r="AD528" s="82"/>
      <c r="AE528" s="82"/>
      <c r="AF528" s="82"/>
      <c r="AG528" s="82"/>
      <c r="AH528" s="82" t="s">
        <v>3591</v>
      </c>
      <c r="AI528" s="82" t="s">
        <v>14438</v>
      </c>
      <c r="AJ528" s="96" t="s">
        <v>3675</v>
      </c>
      <c r="AK528" s="201"/>
      <c r="AL528" s="92">
        <v>46066</v>
      </c>
      <c r="AM528" s="92">
        <v>46171</v>
      </c>
      <c r="AN528" s="101">
        <f t="shared" si="94"/>
        <v>105</v>
      </c>
      <c r="AO528" s="92">
        <v>46171</v>
      </c>
      <c r="AP528" s="101" t="s">
        <v>202</v>
      </c>
      <c r="AQ528" s="101" t="s">
        <v>14459</v>
      </c>
      <c r="AR528" s="227"/>
      <c r="AS528" s="119"/>
      <c r="AT528" s="124" t="s">
        <v>15</v>
      </c>
      <c r="AU528" s="94" t="s">
        <v>14463</v>
      </c>
      <c r="AV528" s="82"/>
      <c r="AW528" s="102" t="str">
        <f ca="1">IF(OR(AND(TODAY()-AL528&lt;10,AV528="PQRS"),AND(TODAY()-AO528&lt;90,AV528="Persuasivo")),1,IF(AND(10&lt;=TODAY()-AL528,TODAY()-AL528&lt;15,AV528="PQRS"),2,IF(OR(AND(15&lt;=TODAY()-AL528,AV528="PQRS"),AND(90&lt;=TODAY()-AO528,AV528="Persuasivo")),3,"")))</f>
        <v/>
      </c>
      <c r="AX528" s="96"/>
      <c r="AY528" s="239" t="str">
        <f ca="1">IF(AU528=BA528,AY528,AY528&amp;" → "&amp;TEXT(AZ528,"dd/mm/aaaa")&amp;".- "&amp;AU528)</f>
        <v>0 → 00/01/1900.- Juan Carlos Sánchez Vargas</v>
      </c>
      <c r="AZ528" s="237">
        <f ca="1">IF(AU528=BA528,AZ528,NOW())</f>
        <v>46171.787914351851</v>
      </c>
      <c r="BA528" s="242" t="str">
        <f t="shared" ca="1" si="97"/>
        <v>Juan Carlos Sánchez Vargas</v>
      </c>
      <c r="BB528" s="245" t="str">
        <f ca="1">IF(AT528=BD528,BB528,BB528&amp;" → "&amp;TEXT(BC528,"dd/mm/aaaa")&amp;".- "&amp;AT528)</f>
        <v>0 → 20/02/2026.- Auto de archivo</v>
      </c>
      <c r="BC528" s="247">
        <f t="shared" ca="1" si="98"/>
        <v>46183.384917939817</v>
      </c>
      <c r="BD528" s="246" t="str">
        <f t="shared" ca="1" si="99"/>
        <v>Auto de archivo</v>
      </c>
    </row>
    <row r="529" spans="1:56">
      <c r="A529" s="82" t="s">
        <v>15993</v>
      </c>
      <c r="B529" s="99">
        <v>36913</v>
      </c>
      <c r="C529" s="124" t="s">
        <v>15994</v>
      </c>
      <c r="D529" s="82"/>
      <c r="E529" s="82"/>
      <c r="F529" s="82"/>
      <c r="G529" s="82"/>
      <c r="H529" s="82"/>
      <c r="I529" s="82"/>
      <c r="J529" s="82"/>
      <c r="K529" s="82"/>
      <c r="L529" s="82"/>
      <c r="M529" s="82"/>
      <c r="N529" s="76" t="str">
        <f t="shared" si="96"/>
        <v xml:space="preserve">         </v>
      </c>
      <c r="O529" s="76"/>
      <c r="P529" s="82">
        <v>3113425705</v>
      </c>
      <c r="Q529" s="82"/>
      <c r="R529" s="82" t="s">
        <v>7599</v>
      </c>
      <c r="S529" s="126"/>
      <c r="T529" s="127"/>
      <c r="U529" s="127"/>
      <c r="V529" s="127"/>
      <c r="W529" s="127"/>
      <c r="X529" s="127"/>
      <c r="Y529" s="127"/>
      <c r="Z529" s="127"/>
      <c r="AA529" s="127"/>
      <c r="AB529" s="127" t="s">
        <v>15995</v>
      </c>
      <c r="AC529" s="76" t="s">
        <v>15996</v>
      </c>
      <c r="AD529" s="82"/>
      <c r="AE529" s="82"/>
      <c r="AF529" s="82"/>
      <c r="AG529" s="82"/>
      <c r="AH529" s="82" t="s">
        <v>3686</v>
      </c>
      <c r="AI529" s="82" t="s">
        <v>14451</v>
      </c>
      <c r="AJ529" s="96" t="s">
        <v>225</v>
      </c>
      <c r="AK529" s="201"/>
      <c r="AL529" s="92">
        <v>46174</v>
      </c>
      <c r="AM529" s="92"/>
      <c r="AN529" s="101">
        <f t="shared" si="94"/>
        <v>-46174</v>
      </c>
      <c r="AO529" s="92"/>
      <c r="AP529" s="101"/>
      <c r="AQ529" s="101"/>
      <c r="AR529" s="227"/>
      <c r="AS529" s="119"/>
      <c r="AT529" s="124" t="s">
        <v>202</v>
      </c>
      <c r="AU529" s="94"/>
      <c r="AV529" s="82"/>
      <c r="AW529" s="102" t="str">
        <f ca="1">IF(OR(AND(TODAY()-AL529&lt;10,AV529="PQRS"),AND(TODAY()-AO529&lt;90,AV529="Persuasivo")),1,IF(AND(10&lt;=TODAY()-AL529,TODAY()-AL529&lt;15,AV529="PQRS"),2,IF(OR(AND(15&lt;=TODAY()-AL529,AV529="PQRS"),AND(90&lt;=TODAY()-AO529,AV529="Persuasivo")),3,"")))</f>
        <v/>
      </c>
      <c r="AX529" s="96" t="s">
        <v>15997</v>
      </c>
      <c r="AY529" s="239">
        <f ca="1">IF(AU529=BA529,AY529,AY529&amp;" → "&amp;TEXT(AZ529,"dd/mm/aaaa")&amp;".- "&amp;AU529)</f>
        <v>0</v>
      </c>
      <c r="AZ529" s="237">
        <f ca="1">IF(AU529=BA529,AZ529,NOW())</f>
        <v>0</v>
      </c>
      <c r="BA529" s="242">
        <f t="shared" ca="1" si="97"/>
        <v>0</v>
      </c>
      <c r="BB529" s="245" t="str">
        <f ca="1">IF(AT529=BD529,BB529,BB529&amp;" → "&amp;TEXT(BC529,"dd/mm/aaaa")&amp;".- "&amp;AT529)</f>
        <v>0 → 20/02/2026.- Visitas patrulleros</v>
      </c>
      <c r="BC529" s="247">
        <f t="shared" ca="1" si="98"/>
        <v>46183.384917939817</v>
      </c>
      <c r="BD529" s="246" t="str">
        <f t="shared" ca="1" si="99"/>
        <v>Visitas patrulleros</v>
      </c>
    </row>
    <row r="530" spans="1:56">
      <c r="A530" s="82" t="s">
        <v>15998</v>
      </c>
      <c r="B530" s="99">
        <v>36914</v>
      </c>
      <c r="C530" s="105" t="s">
        <v>231</v>
      </c>
      <c r="D530" s="82"/>
      <c r="E530" s="82"/>
      <c r="F530" s="82"/>
      <c r="G530" s="82"/>
      <c r="H530" s="82"/>
      <c r="I530" s="82"/>
      <c r="J530" s="82"/>
      <c r="K530" s="82"/>
      <c r="L530" s="82"/>
      <c r="M530" s="82"/>
      <c r="N530" s="76" t="str">
        <f t="shared" si="96"/>
        <v xml:space="preserve">         </v>
      </c>
      <c r="O530" s="76"/>
      <c r="P530" s="82"/>
      <c r="Q530" s="82"/>
      <c r="R530" s="82" t="s">
        <v>3121</v>
      </c>
      <c r="S530" s="126" t="s">
        <v>63</v>
      </c>
      <c r="T530" s="127">
        <v>27</v>
      </c>
      <c r="U530" s="127" t="s">
        <v>72</v>
      </c>
      <c r="V530" s="127"/>
      <c r="W530" s="127">
        <v>34</v>
      </c>
      <c r="X530" s="127" t="s">
        <v>136</v>
      </c>
      <c r="Y530" s="127" t="s">
        <v>66</v>
      </c>
      <c r="Z530" s="127">
        <v>23</v>
      </c>
      <c r="AA530" s="127" t="s">
        <v>15999</v>
      </c>
      <c r="AB530" s="127" t="s">
        <v>12222</v>
      </c>
      <c r="AC530" s="76"/>
      <c r="AD530" s="82"/>
      <c r="AE530" s="82"/>
      <c r="AF530" s="82"/>
      <c r="AG530" s="82"/>
      <c r="AH530" s="82" t="s">
        <v>101</v>
      </c>
      <c r="AI530" s="82" t="s">
        <v>14460</v>
      </c>
      <c r="AJ530" s="96" t="s">
        <v>311</v>
      </c>
      <c r="AK530" s="201"/>
      <c r="AL530" s="92">
        <v>46174</v>
      </c>
      <c r="AM530" s="92"/>
      <c r="AN530" s="101">
        <f t="shared" si="94"/>
        <v>-46174</v>
      </c>
      <c r="AO530" s="92"/>
      <c r="AP530" s="101"/>
      <c r="AQ530" s="101"/>
      <c r="AR530" s="227"/>
      <c r="AS530" s="119"/>
      <c r="AT530" s="124" t="s">
        <v>202</v>
      </c>
      <c r="AU530" s="94" t="s">
        <v>14494</v>
      </c>
      <c r="AV530" s="82"/>
      <c r="AW530" s="102" t="str">
        <f ca="1">IF(OR(AND(TODAY()-AL530&lt;10,AV530="PQRS"),AND(TODAY()-AO530&lt;90,AV530="Persuasivo")),1,IF(AND(10&lt;=TODAY()-AL530,TODAY()-AL530&lt;15,AV530="PQRS"),2,IF(OR(AND(15&lt;=TODAY()-AL530,AV530="PQRS"),AND(90&lt;=TODAY()-AO530,AV530="Persuasivo")),3,"")))</f>
        <v/>
      </c>
      <c r="AX530" s="96" t="s">
        <v>16000</v>
      </c>
      <c r="AY530" s="239" t="str">
        <f ca="1">IF(AU530=BA530,AY530,AY530&amp;" → "&amp;TEXT(AZ530,"dd/mm/aaaa")&amp;".- "&amp;AU530)</f>
        <v>0 → 00/01/1900.- Adriana Florez Buriticá → 02/06/2026.- Carlos Mario Gonzalez</v>
      </c>
      <c r="AZ530" s="237">
        <f ca="1">IF(AU530=BA530,AZ530,NOW())</f>
        <v>46175.706288425929</v>
      </c>
      <c r="BA530" s="242" t="str">
        <f t="shared" ca="1" si="97"/>
        <v>Carlos Mario Gonzalez</v>
      </c>
      <c r="BB530" s="245" t="str">
        <f ca="1">IF(AT530=BD530,BB530,BB530&amp;" → "&amp;TEXT(BC530,"dd/mm/aaaa")&amp;".- "&amp;AT530)</f>
        <v>0 → 20/02/2026.- Remisión → 02/06/2026.- Visitas patrulleros</v>
      </c>
      <c r="BC530" s="247">
        <f t="shared" ca="1" si="98"/>
        <v>46183.384917939817</v>
      </c>
      <c r="BD530" s="246" t="str">
        <f t="shared" ca="1" si="99"/>
        <v>Visitas patrulleros</v>
      </c>
    </row>
    <row r="531" spans="1:56">
      <c r="A531" s="82" t="s">
        <v>16001</v>
      </c>
      <c r="B531" s="99">
        <v>36915</v>
      </c>
      <c r="C531" s="124" t="s">
        <v>16002</v>
      </c>
      <c r="D531" s="82" t="s">
        <v>80</v>
      </c>
      <c r="E531" s="82">
        <v>49</v>
      </c>
      <c r="F531" s="82" t="s">
        <v>170</v>
      </c>
      <c r="G531" s="82" t="s">
        <v>66</v>
      </c>
      <c r="H531" s="82">
        <v>40</v>
      </c>
      <c r="I531" s="82" t="s">
        <v>83</v>
      </c>
      <c r="J531" s="82"/>
      <c r="K531" s="82">
        <v>100</v>
      </c>
      <c r="L531" s="82"/>
      <c r="M531" s="82" t="s">
        <v>16003</v>
      </c>
      <c r="N531" s="76" t="str">
        <f t="shared" si="96"/>
        <v>CL 49 D SUR 40 A  100  Int 201</v>
      </c>
      <c r="O531" s="76"/>
      <c r="P531" s="82">
        <v>3004811892</v>
      </c>
      <c r="Q531" s="82"/>
      <c r="R531" s="82" t="s">
        <v>7599</v>
      </c>
      <c r="S531" s="126"/>
      <c r="T531" s="127"/>
      <c r="U531" s="127"/>
      <c r="V531" s="127"/>
      <c r="W531" s="127"/>
      <c r="X531" s="127"/>
      <c r="Y531" s="127"/>
      <c r="Z531" s="127"/>
      <c r="AA531" s="127"/>
      <c r="AB531" s="127"/>
      <c r="AC531" s="76"/>
      <c r="AD531" s="82"/>
      <c r="AE531" s="82"/>
      <c r="AF531" s="82"/>
      <c r="AG531" s="82"/>
      <c r="AH531" s="82" t="s">
        <v>94</v>
      </c>
      <c r="AI531" s="82" t="s">
        <v>14444</v>
      </c>
      <c r="AJ531" s="96" t="s">
        <v>225</v>
      </c>
      <c r="AK531" s="201"/>
      <c r="AL531" s="92">
        <v>46174</v>
      </c>
      <c r="AM531" s="92"/>
      <c r="AN531" s="101">
        <f t="shared" si="94"/>
        <v>-46174</v>
      </c>
      <c r="AO531" s="92"/>
      <c r="AP531" s="82"/>
      <c r="AQ531" s="94"/>
      <c r="AR531" s="227"/>
      <c r="AS531" s="119"/>
      <c r="AT531" s="124" t="s">
        <v>202</v>
      </c>
      <c r="AU531" s="101" t="s">
        <v>14456</v>
      </c>
      <c r="AV531" s="82"/>
      <c r="AW531" s="102" t="str">
        <f ca="1">IF(OR(AND(TODAY()-AL531&lt;10,AV531="PQRS"),AND(TODAY()-AO531&lt;90,AV531="Persuasivo")),1,IF(AND(10&lt;=TODAY()-AL531,TODAY()-AL531&lt;15,AV531="PQRS"),2,IF(OR(AND(15&lt;=TODAY()-AL531,AV531="PQRS"),AND(90&lt;=TODAY()-AO531,AV531="Persuasivo")),3,"")))</f>
        <v/>
      </c>
      <c r="AX531" s="96"/>
      <c r="AY531" s="239" t="str">
        <f ca="1">IF(AU531=BA531,AY531,AY531&amp;" → "&amp;TEXT(AZ531,"dd/mm/aaaa")&amp;".- "&amp;AU531)</f>
        <v>0 → 00/01/1900.- Laura Bautista Barroso</v>
      </c>
      <c r="AZ531" s="237">
        <f ca="1">IF(AU531=BA531,AZ531,NOW())</f>
        <v>46175.700153472222</v>
      </c>
      <c r="BA531" s="242" t="str">
        <f t="shared" ca="1" si="97"/>
        <v>Laura Bautista Barroso</v>
      </c>
      <c r="BB531" s="245" t="str">
        <f ca="1">IF(AT531=BD531,BB531,BB531&amp;" → "&amp;TEXT(BC531,"dd/mm/aaaa")&amp;".- "&amp;AT531)</f>
        <v>0 → 20/02/2026.- Visitas patrulleros</v>
      </c>
      <c r="BC531" s="247">
        <f t="shared" ca="1" si="98"/>
        <v>46183.384917939817</v>
      </c>
      <c r="BD531" s="246" t="str">
        <f t="shared" ca="1" si="99"/>
        <v>Visitas patrulleros</v>
      </c>
    </row>
    <row r="532" spans="1:56">
      <c r="A532" s="82" t="s">
        <v>16004</v>
      </c>
      <c r="B532" s="99">
        <v>36916</v>
      </c>
      <c r="C532" s="124" t="s">
        <v>16005</v>
      </c>
      <c r="D532" s="82" t="s">
        <v>63</v>
      </c>
      <c r="E532" s="82">
        <v>39</v>
      </c>
      <c r="F532" s="82" t="s">
        <v>315</v>
      </c>
      <c r="G532" s="82"/>
      <c r="H532" s="82">
        <v>48</v>
      </c>
      <c r="I532" s="82" t="s">
        <v>81</v>
      </c>
      <c r="J532" s="82" t="s">
        <v>66</v>
      </c>
      <c r="K532" s="82">
        <v>103</v>
      </c>
      <c r="L532" s="82" t="s">
        <v>16006</v>
      </c>
      <c r="M532" s="82" t="s">
        <v>16007</v>
      </c>
      <c r="N532" s="76" t="str">
        <f t="shared" si="96"/>
        <v xml:space="preserve">KR 39 E  48 C SUR 103 apto 1513 torre 4 </v>
      </c>
      <c r="O532" s="76">
        <v>1151964179</v>
      </c>
      <c r="P532" s="82">
        <v>3202198724</v>
      </c>
      <c r="Q532" s="82"/>
      <c r="R532" s="82" t="s">
        <v>16008</v>
      </c>
      <c r="S532" s="126" t="s">
        <v>63</v>
      </c>
      <c r="T532" s="127">
        <v>39</v>
      </c>
      <c r="U532" s="127" t="s">
        <v>315</v>
      </c>
      <c r="V532" s="127"/>
      <c r="W532" s="127">
        <v>48</v>
      </c>
      <c r="X532" s="127" t="s">
        <v>81</v>
      </c>
      <c r="Y532" s="127" t="s">
        <v>66</v>
      </c>
      <c r="Z532" s="127">
        <v>103</v>
      </c>
      <c r="AA532" s="127" t="s">
        <v>16009</v>
      </c>
      <c r="AB532" s="127" t="s">
        <v>16010</v>
      </c>
      <c r="AC532" s="76"/>
      <c r="AD532" s="82"/>
      <c r="AE532" s="82" t="s">
        <v>16011</v>
      </c>
      <c r="AF532" s="82"/>
      <c r="AG532" s="82"/>
      <c r="AH532" s="82" t="s">
        <v>3591</v>
      </c>
      <c r="AI532" s="82" t="s">
        <v>14434</v>
      </c>
      <c r="AJ532" s="96" t="s">
        <v>225</v>
      </c>
      <c r="AK532" s="201"/>
      <c r="AL532" s="92">
        <v>46174</v>
      </c>
      <c r="AM532" s="92"/>
      <c r="AN532" s="101">
        <f t="shared" si="94"/>
        <v>-46174</v>
      </c>
      <c r="AO532" s="92"/>
      <c r="AP532" s="82"/>
      <c r="AQ532" s="94"/>
      <c r="AR532" s="227"/>
      <c r="AS532" s="119" t="s">
        <v>14437</v>
      </c>
      <c r="AT532" s="124" t="s">
        <v>1735</v>
      </c>
      <c r="AU532" s="101" t="s">
        <v>14437</v>
      </c>
      <c r="AV532" s="82"/>
      <c r="AW532" s="102" t="str">
        <f ca="1">IF(OR(AND(TODAY()-AL532&lt;10,AV532="PQRS"),AND(TODAY()-AO532&lt;90,AV532="Persuasivo")),1,IF(AND(10&lt;=TODAY()-AL532,TODAY()-AL532&lt;15,AV532="PQRS"),2,IF(OR(AND(15&lt;=TODAY()-AL532,AV532="PQRS"),AND(90&lt;=TODAY()-AO532,AV532="Persuasivo")),3,"")))</f>
        <v/>
      </c>
      <c r="AX532" s="96"/>
      <c r="AY532" s="239" t="str">
        <f ca="1">IF(AU532=BA532,AY532,AY532&amp;" → "&amp;TEXT(AZ532,"dd/mm/aaaa")&amp;".- "&amp;AU532)</f>
        <v>0 → 00/01/1900.- Juan  Muñoz Guerra</v>
      </c>
      <c r="AZ532" s="237">
        <f ca="1">IF(AU532=BA532,AZ532,NOW())</f>
        <v>46175.637769212961</v>
      </c>
      <c r="BA532" s="242" t="str">
        <f t="shared" ca="1" si="97"/>
        <v>Juan  Muñoz Guerra</v>
      </c>
      <c r="BB532" s="245" t="str">
        <f ca="1">IF(AT532=BD532,BB532,BB532&amp;" → "&amp;TEXT(BC532,"dd/mm/aaaa")&amp;".- "&amp;AT532)</f>
        <v xml:space="preserve">0 → 20/02/2026.- Auto de inicio </v>
      </c>
      <c r="BC532" s="247">
        <f t="shared" ca="1" si="98"/>
        <v>46183.384917939817</v>
      </c>
      <c r="BD532" s="246" t="str">
        <f t="shared" ca="1" si="99"/>
        <v xml:space="preserve">Auto de inicio </v>
      </c>
    </row>
    <row r="533" spans="1:56">
      <c r="A533" s="82" t="s">
        <v>16012</v>
      </c>
      <c r="B533" s="99">
        <v>36917</v>
      </c>
      <c r="C533" s="124" t="s">
        <v>16013</v>
      </c>
      <c r="D533" s="82"/>
      <c r="E533" s="82"/>
      <c r="F533" s="82"/>
      <c r="G533" s="82"/>
      <c r="H533" s="82"/>
      <c r="I533" s="82"/>
      <c r="J533" s="82"/>
      <c r="K533" s="82"/>
      <c r="L533" s="82"/>
      <c r="M533" s="82"/>
      <c r="N533" s="76" t="str">
        <f t="shared" si="96"/>
        <v xml:space="preserve">         </v>
      </c>
      <c r="O533" s="76"/>
      <c r="P533" s="82">
        <v>316468827</v>
      </c>
      <c r="Q533" s="82"/>
      <c r="R533" s="82" t="s">
        <v>7599</v>
      </c>
      <c r="S533" s="126" t="s">
        <v>80</v>
      </c>
      <c r="T533" s="127">
        <v>53</v>
      </c>
      <c r="U533" s="127" t="s">
        <v>81</v>
      </c>
      <c r="V533" s="127" t="s">
        <v>66</v>
      </c>
      <c r="W533" s="127">
        <v>40</v>
      </c>
      <c r="X533" s="127" t="s">
        <v>104</v>
      </c>
      <c r="Y533" s="127"/>
      <c r="Z533" s="127">
        <v>30</v>
      </c>
      <c r="AA533" s="127" t="s">
        <v>16014</v>
      </c>
      <c r="AB533" s="127" t="s">
        <v>16015</v>
      </c>
      <c r="AC533" s="76"/>
      <c r="AD533" s="82"/>
      <c r="AE533" s="82"/>
      <c r="AF533" s="82"/>
      <c r="AG533" s="82"/>
      <c r="AH533" s="82" t="s">
        <v>101</v>
      </c>
      <c r="AI533" s="82" t="s">
        <v>14460</v>
      </c>
      <c r="AJ533" s="96" t="s">
        <v>225</v>
      </c>
      <c r="AK533" s="201"/>
      <c r="AL533" s="92">
        <v>46174</v>
      </c>
      <c r="AM533" s="92"/>
      <c r="AN533" s="101">
        <f t="shared" si="94"/>
        <v>-46174</v>
      </c>
      <c r="AO533" s="92"/>
      <c r="AP533" s="101"/>
      <c r="AQ533" s="101"/>
      <c r="AR533" s="227"/>
      <c r="AS533" s="119"/>
      <c r="AT533" s="124" t="s">
        <v>202</v>
      </c>
      <c r="AU533" s="94" t="s">
        <v>14494</v>
      </c>
      <c r="AV533" s="82"/>
      <c r="AW533" s="102" t="str">
        <f ca="1">IF(OR(AND(TODAY()-AL533&lt;10,AV533="PQRS"),AND(TODAY()-AO533&lt;90,AV533="Persuasivo")),1,IF(AND(10&lt;=TODAY()-AL533,TODAY()-AL533&lt;15,AV533="PQRS"),2,IF(OR(AND(15&lt;=TODAY()-AL533,AV533="PQRS"),AND(90&lt;=TODAY()-AO533,AV533="Persuasivo")),3,"")))</f>
        <v/>
      </c>
      <c r="AX533" s="96"/>
      <c r="AY533" s="239" t="str">
        <f ca="1">IF(AU533=BA533,AY533,AY533&amp;" → "&amp;TEXT(AZ533,"dd/mm/aaaa")&amp;".- "&amp;AU533)</f>
        <v>0 → 00/01/1900.- Carlos Mario Gonzalez</v>
      </c>
      <c r="AZ533" s="237">
        <f ca="1">IF(AU533=BA533,AZ533,NOW())</f>
        <v>46175.701622916669</v>
      </c>
      <c r="BA533" s="242" t="str">
        <f t="shared" ca="1" si="97"/>
        <v>Carlos Mario Gonzalez</v>
      </c>
      <c r="BB533" s="245" t="str">
        <f ca="1">IF(AT533=BD533,BB533,BB533&amp;" → "&amp;TEXT(BC533,"dd/mm/aaaa")&amp;".- "&amp;AT533)</f>
        <v>0 → 20/02/2026.- Auto de inicio  → 02/06/2026.-  → 02/06/2026.- Visitas patrulleros</v>
      </c>
      <c r="BC533" s="247">
        <f t="shared" ca="1" si="98"/>
        <v>46183.384917939817</v>
      </c>
      <c r="BD533" s="246" t="str">
        <f t="shared" ca="1" si="99"/>
        <v>Visitas patrulleros</v>
      </c>
    </row>
    <row r="534" spans="1:56">
      <c r="A534" s="82" t="s">
        <v>16016</v>
      </c>
      <c r="B534" s="99">
        <v>37060</v>
      </c>
      <c r="C534" s="124" t="s">
        <v>16017</v>
      </c>
      <c r="D534" s="82" t="s">
        <v>80</v>
      </c>
      <c r="E534" s="82">
        <v>39</v>
      </c>
      <c r="F534" s="82"/>
      <c r="G534" s="82" t="s">
        <v>66</v>
      </c>
      <c r="H534" s="82">
        <v>39</v>
      </c>
      <c r="I534" s="82"/>
      <c r="J534" s="82"/>
      <c r="K534" s="82">
        <v>42</v>
      </c>
      <c r="L534" s="82" t="s">
        <v>1857</v>
      </c>
      <c r="M534" s="82"/>
      <c r="N534" s="76" t="str">
        <f t="shared" si="96"/>
        <v xml:space="preserve">CL 39  SUR 39   42 piso 2 </v>
      </c>
      <c r="O534" s="82"/>
      <c r="P534" s="82"/>
      <c r="Q534" s="82"/>
      <c r="R534" s="82" t="s">
        <v>16018</v>
      </c>
      <c r="S534" s="126" t="s">
        <v>80</v>
      </c>
      <c r="T534" s="127">
        <v>39</v>
      </c>
      <c r="U534" s="127"/>
      <c r="V534" s="127" t="s">
        <v>66</v>
      </c>
      <c r="W534" s="127">
        <v>39</v>
      </c>
      <c r="X534" s="127"/>
      <c r="Y534" s="127"/>
      <c r="Z534" s="127">
        <v>42</v>
      </c>
      <c r="AA534" s="127" t="s">
        <v>389</v>
      </c>
      <c r="AB534" s="127"/>
      <c r="AC534" s="76"/>
      <c r="AD534" s="82"/>
      <c r="AE534" s="82"/>
      <c r="AF534" s="82"/>
      <c r="AG534" s="82"/>
      <c r="AH534" s="82" t="s">
        <v>94</v>
      </c>
      <c r="AI534" s="82" t="s">
        <v>14444</v>
      </c>
      <c r="AJ534" s="96" t="s">
        <v>211</v>
      </c>
      <c r="AK534" s="201"/>
      <c r="AL534" s="92">
        <v>46174</v>
      </c>
      <c r="AM534" s="92"/>
      <c r="AN534" s="101">
        <f t="shared" si="94"/>
        <v>-46174</v>
      </c>
      <c r="AO534" s="92"/>
      <c r="AP534" s="82"/>
      <c r="AQ534" s="94"/>
      <c r="AR534" s="227"/>
      <c r="AS534" s="119"/>
      <c r="AT534" s="124" t="s">
        <v>202</v>
      </c>
      <c r="AU534" s="101"/>
      <c r="AV534" s="82"/>
      <c r="AW534" s="102" t="str">
        <f ca="1">IF(OR(AND(TODAY()-AL534&lt;10,AV534="PQRS"),AND(TODAY()-AO534&lt;90,AV534="Persuasivo")),1,IF(AND(10&lt;=TODAY()-AL534,TODAY()-AL534&lt;15,AV534="PQRS"),2,IF(OR(AND(15&lt;=TODAY()-AL534,AV534="PQRS"),AND(90&lt;=TODAY()-AO534,AV534="Persuasivo")),3,"")))</f>
        <v/>
      </c>
      <c r="AX534" s="96" t="s">
        <v>16019</v>
      </c>
      <c r="AY534" s="239">
        <f ca="1">IF(AU534=BA534,AY534,AY534&amp;" → "&amp;TEXT(AZ534,"dd/mm/aaaa")&amp;".- "&amp;AU534)</f>
        <v>0</v>
      </c>
      <c r="AZ534" s="237">
        <f ca="1">IF(AU534=BA534,AZ534,NOW())</f>
        <v>0</v>
      </c>
      <c r="BA534" s="242">
        <f t="shared" ca="1" si="97"/>
        <v>0</v>
      </c>
      <c r="BB534" s="245" t="str">
        <f ca="1">IF(AT534=BD534,BB534,BB534&amp;" → "&amp;TEXT(BC534,"dd/mm/aaaa")&amp;".- "&amp;AT534)</f>
        <v>0 → 20/02/2026.- Visitas patrulleros</v>
      </c>
      <c r="BC534" s="247">
        <f t="shared" ca="1" si="98"/>
        <v>46183.384917939817</v>
      </c>
      <c r="BD534" s="246" t="str">
        <f t="shared" ca="1" si="99"/>
        <v>Visitas patrulleros</v>
      </c>
    </row>
    <row r="535" spans="1:56">
      <c r="A535" s="82" t="s">
        <v>16020</v>
      </c>
      <c r="B535" s="99">
        <v>37285</v>
      </c>
      <c r="C535" s="124" t="s">
        <v>16021</v>
      </c>
      <c r="D535" s="82" t="s">
        <v>80</v>
      </c>
      <c r="E535" s="82">
        <v>39</v>
      </c>
      <c r="F535" s="82" t="s">
        <v>83</v>
      </c>
      <c r="G535" s="82" t="s">
        <v>66</v>
      </c>
      <c r="H535" s="82">
        <v>46</v>
      </c>
      <c r="I535" s="82"/>
      <c r="J535" s="82"/>
      <c r="K535" s="82">
        <v>9</v>
      </c>
      <c r="L535" s="82"/>
      <c r="M535" s="82"/>
      <c r="N535" s="76" t="str">
        <f t="shared" si="96"/>
        <v xml:space="preserve">CL 39 A SUR 46   9  </v>
      </c>
      <c r="O535" s="82" t="s">
        <v>16022</v>
      </c>
      <c r="P535" s="82">
        <v>3122775310</v>
      </c>
      <c r="Q535" s="82"/>
      <c r="R535" s="82" t="s">
        <v>7599</v>
      </c>
      <c r="S535" s="126" t="s">
        <v>80</v>
      </c>
      <c r="T535" s="127">
        <v>39</v>
      </c>
      <c r="U535" s="127" t="s">
        <v>83</v>
      </c>
      <c r="V535" s="127" t="s">
        <v>66</v>
      </c>
      <c r="W535" s="127">
        <v>46</v>
      </c>
      <c r="X535" s="127"/>
      <c r="Y535" s="127"/>
      <c r="Z535" s="127">
        <v>18</v>
      </c>
      <c r="AA535" s="127"/>
      <c r="AB535" s="127"/>
      <c r="AC535" s="76"/>
      <c r="AD535" s="82"/>
      <c r="AE535" s="82"/>
      <c r="AF535" s="82"/>
      <c r="AG535" s="82"/>
      <c r="AH535" s="82" t="s">
        <v>101</v>
      </c>
      <c r="AI535" s="82" t="s">
        <v>14460</v>
      </c>
      <c r="AJ535" s="96" t="s">
        <v>3530</v>
      </c>
      <c r="AK535" s="201"/>
      <c r="AL535" s="92">
        <v>46174</v>
      </c>
      <c r="AM535" s="92"/>
      <c r="AN535" s="101">
        <f t="shared" si="94"/>
        <v>-46174</v>
      </c>
      <c r="AO535" s="92"/>
      <c r="AP535" s="101"/>
      <c r="AQ535" s="101"/>
      <c r="AR535" s="227"/>
      <c r="AS535" s="119"/>
      <c r="AT535" s="124" t="s">
        <v>202</v>
      </c>
      <c r="AU535" s="94" t="s">
        <v>14456</v>
      </c>
      <c r="AV535" s="82"/>
      <c r="AW535" s="102" t="str">
        <f ca="1">IF(OR(AND(TODAY()-AL535&lt;10,AV535="PQRS"),AND(TODAY()-AO535&lt;90,AV535="Persuasivo")),1,IF(AND(10&lt;=TODAY()-AL535,TODAY()-AL535&lt;15,AV535="PQRS"),2,IF(OR(AND(15&lt;=TODAY()-AL535,AV535="PQRS"),AND(90&lt;=TODAY()-AO535,AV535="Persuasivo")),3,"")))</f>
        <v/>
      </c>
      <c r="AX535" s="96"/>
      <c r="AY535" s="239" t="str">
        <f ca="1">IF(AU535=BA535,AY535,AY535&amp;" → "&amp;TEXT(AZ535,"dd/mm/aaaa")&amp;".- "&amp;AU535)</f>
        <v>0 → 00/01/1900.- Laura Bautista Barroso</v>
      </c>
      <c r="AZ535" s="237">
        <f ca="1">IF(AU535=BA535,AZ535,NOW())</f>
        <v>46177.6975775463</v>
      </c>
      <c r="BA535" s="242" t="str">
        <f t="shared" ca="1" si="97"/>
        <v>Laura Bautista Barroso</v>
      </c>
      <c r="BB535" s="245" t="str">
        <f ca="1">IF(AT535=BD535,BB535,BB535&amp;" → "&amp;TEXT(BC535,"dd/mm/aaaa")&amp;".- "&amp;AT535)</f>
        <v>0 → 20/02/2026.- Visitas patrulleros</v>
      </c>
      <c r="BC535" s="247">
        <f t="shared" ca="1" si="98"/>
        <v>46183.384917939817</v>
      </c>
      <c r="BD535" s="246" t="str">
        <f t="shared" ca="1" si="99"/>
        <v>Visitas patrulleros</v>
      </c>
    </row>
    <row r="536" spans="1:56">
      <c r="A536" s="82" t="s">
        <v>16023</v>
      </c>
      <c r="B536" s="99">
        <v>37286</v>
      </c>
      <c r="C536" s="105" t="s">
        <v>16024</v>
      </c>
      <c r="D536" s="82" t="s">
        <v>80</v>
      </c>
      <c r="E536" s="82">
        <v>39</v>
      </c>
      <c r="F536" s="82"/>
      <c r="G536" s="82" t="s">
        <v>66</v>
      </c>
      <c r="H536" s="82">
        <v>35</v>
      </c>
      <c r="I536" s="82"/>
      <c r="J536" s="82"/>
      <c r="K536" s="82">
        <v>15</v>
      </c>
      <c r="L536" s="82" t="s">
        <v>15704</v>
      </c>
      <c r="M536" s="82"/>
      <c r="N536" s="76" t="str">
        <f t="shared" si="96"/>
        <v xml:space="preserve">CL 39  SUR 35   15 int 110 </v>
      </c>
      <c r="O536" s="82">
        <v>43727175</v>
      </c>
      <c r="P536" s="82">
        <v>3117585507</v>
      </c>
      <c r="Q536" s="82"/>
      <c r="R536" s="82" t="s">
        <v>16025</v>
      </c>
      <c r="S536" s="82" t="s">
        <v>80</v>
      </c>
      <c r="T536" s="82">
        <v>39</v>
      </c>
      <c r="U536" s="82"/>
      <c r="V536" s="82" t="s">
        <v>66</v>
      </c>
      <c r="W536" s="82">
        <v>35</v>
      </c>
      <c r="X536" s="82"/>
      <c r="Y536" s="82"/>
      <c r="Z536" s="82">
        <v>15</v>
      </c>
      <c r="AA536" s="127" t="s">
        <v>14739</v>
      </c>
      <c r="AB536" s="127"/>
      <c r="AC536" s="76"/>
      <c r="AD536" s="82"/>
      <c r="AE536" s="82">
        <v>3017053301</v>
      </c>
      <c r="AF536" s="82"/>
      <c r="AG536" s="82"/>
      <c r="AH536" s="82" t="s">
        <v>101</v>
      </c>
      <c r="AI536" s="82" t="s">
        <v>14491</v>
      </c>
      <c r="AJ536" s="96" t="s">
        <v>211</v>
      </c>
      <c r="AK536" s="201"/>
      <c r="AL536" s="92">
        <v>46174</v>
      </c>
      <c r="AM536" s="92"/>
      <c r="AN536" s="101">
        <f t="shared" si="94"/>
        <v>-46174</v>
      </c>
      <c r="AO536" s="92"/>
      <c r="AP536" s="101"/>
      <c r="AQ536" s="101"/>
      <c r="AR536" s="227"/>
      <c r="AS536" s="119"/>
      <c r="AT536" s="124" t="s">
        <v>202</v>
      </c>
      <c r="AU536" s="94" t="s">
        <v>14453</v>
      </c>
      <c r="AV536" s="82"/>
      <c r="AW536" s="102" t="str">
        <f ca="1">IF(OR(AND(TODAY()-AL536&lt;10,AV536="PQRS"),AND(TODAY()-AO536&lt;90,AV536="Persuasivo")),1,IF(AND(10&lt;=TODAY()-AL536,TODAY()-AL536&lt;15,AV536="PQRS"),2,IF(OR(AND(15&lt;=TODAY()-AL536,AV536="PQRS"),AND(90&lt;=TODAY()-AO536,AV536="Persuasivo")),3,"")))</f>
        <v/>
      </c>
      <c r="AX536" s="96" t="s">
        <v>16026</v>
      </c>
      <c r="AY536" s="239" t="str">
        <f ca="1">IF(AU536=BA536,AY536,AY536&amp;" → "&amp;TEXT(AZ536,"dd/mm/aaaa")&amp;".- "&amp;AU536)</f>
        <v>0 → 00/01/1900.- Yudi Betancur Rios</v>
      </c>
      <c r="AZ536" s="237">
        <f ca="1">IF(AU536=BA536,AZ536,NOW())</f>
        <v>46177.694739004626</v>
      </c>
      <c r="BA536" s="242" t="str">
        <f t="shared" ca="1" si="97"/>
        <v>Yudi Betancur Rios</v>
      </c>
      <c r="BB536" s="245" t="str">
        <f ca="1">IF(AT536=BD536,BB536,BB536&amp;" → "&amp;TEXT(BC536,"dd/mm/aaaa")&amp;".- "&amp;AT536)</f>
        <v>0 → 20/02/2026.- Visitas patrulleros</v>
      </c>
      <c r="BC536" s="247">
        <f t="shared" ca="1" si="98"/>
        <v>46183.384917939817</v>
      </c>
      <c r="BD536" s="246" t="str">
        <f t="shared" ca="1" si="99"/>
        <v>Visitas patrulleros</v>
      </c>
    </row>
    <row r="537" spans="1:56">
      <c r="A537" s="82" t="s">
        <v>16027</v>
      </c>
      <c r="B537" s="99">
        <v>37287</v>
      </c>
      <c r="C537" s="124" t="s">
        <v>16028</v>
      </c>
      <c r="D537" s="82" t="s">
        <v>80</v>
      </c>
      <c r="E537" s="82">
        <v>38</v>
      </c>
      <c r="F537" s="82" t="s">
        <v>83</v>
      </c>
      <c r="G537" s="82" t="s">
        <v>66</v>
      </c>
      <c r="H537" s="82">
        <v>35</v>
      </c>
      <c r="I537" s="82"/>
      <c r="J537" s="82"/>
      <c r="K537" s="82">
        <v>24</v>
      </c>
      <c r="L537" s="82"/>
      <c r="M537" s="82"/>
      <c r="N537" s="76" t="str">
        <f t="shared" si="96"/>
        <v xml:space="preserve">CL 38 A SUR 35   24  </v>
      </c>
      <c r="O537" s="82"/>
      <c r="P537" s="82">
        <v>3007808297</v>
      </c>
      <c r="Q537" s="82"/>
      <c r="R537" s="82" t="s">
        <v>15647</v>
      </c>
      <c r="S537" s="82" t="s">
        <v>80</v>
      </c>
      <c r="T537" s="82">
        <v>38</v>
      </c>
      <c r="U537" s="82" t="s">
        <v>83</v>
      </c>
      <c r="V537" s="82" t="s">
        <v>66</v>
      </c>
      <c r="W537" s="82">
        <v>35</v>
      </c>
      <c r="X537" s="82"/>
      <c r="Y537" s="82"/>
      <c r="Z537" s="127">
        <v>23</v>
      </c>
      <c r="AA537" s="127" t="s">
        <v>16029</v>
      </c>
      <c r="AB537" s="127" t="s">
        <v>16030</v>
      </c>
      <c r="AC537" s="76"/>
      <c r="AD537" s="82"/>
      <c r="AE537" s="82"/>
      <c r="AF537" s="82"/>
      <c r="AG537" s="82"/>
      <c r="AH537" s="82" t="s">
        <v>125</v>
      </c>
      <c r="AI537" s="82" t="s">
        <v>14464</v>
      </c>
      <c r="AJ537" s="96" t="s">
        <v>211</v>
      </c>
      <c r="AK537" s="201"/>
      <c r="AL537" s="92">
        <v>46174</v>
      </c>
      <c r="AM537" s="92"/>
      <c r="AN537" s="101">
        <f t="shared" si="94"/>
        <v>-46174</v>
      </c>
      <c r="AO537" s="92"/>
      <c r="AP537" s="82"/>
      <c r="AQ537" s="94"/>
      <c r="AR537" s="227"/>
      <c r="AS537" s="119"/>
      <c r="AT537" s="124" t="s">
        <v>105</v>
      </c>
      <c r="AU537" s="101" t="s">
        <v>14467</v>
      </c>
      <c r="AV537" s="82"/>
      <c r="AW537" s="102" t="str">
        <f ca="1">IF(OR(AND(TODAY()-AL537&lt;10,AV537="PQRS"),AND(TODAY()-AO537&lt;90,AV537="Persuasivo")),1,IF(AND(10&lt;=TODAY()-AL537,TODAY()-AL537&lt;15,AV537="PQRS"),2,IF(OR(AND(15&lt;=TODAY()-AL537,AV537="PQRS"),AND(90&lt;=TODAY()-AO537,AV537="Persuasivo")),3,"")))</f>
        <v/>
      </c>
      <c r="AX537" s="96" t="s">
        <v>16031</v>
      </c>
      <c r="AY537" s="239" t="str">
        <f ca="1">IF(AU537=BA537,AY537,AY537&amp;" → "&amp;TEXT(AZ537,"dd/mm/aaaa")&amp;".- "&amp;AU537)</f>
        <v>0 → 00/01/1900.- Mauricio Gomez Herrera</v>
      </c>
      <c r="AZ537" s="237">
        <f ca="1">IF(AU537=BA537,AZ537,NOW())</f>
        <v>46176.32749560185</v>
      </c>
      <c r="BA537" s="242" t="str">
        <f t="shared" ca="1" si="97"/>
        <v>Mauricio Gomez Herrera</v>
      </c>
      <c r="BB537" s="245" t="str">
        <f ca="1">IF(AT537=BD537,BB537,BB537&amp;" → "&amp;TEXT(BC537,"dd/mm/aaaa")&amp;".- "&amp;AT537)</f>
        <v>0 → 20/02/2026.- Visitas patrulleros → 20/02/2026.- Visitas técnicos</v>
      </c>
      <c r="BC537" s="247">
        <f t="shared" ca="1" si="98"/>
        <v>46183.384917939817</v>
      </c>
      <c r="BD537" s="246" t="str">
        <f t="shared" ca="1" si="99"/>
        <v>Visitas técnicos</v>
      </c>
    </row>
    <row r="538" spans="1:56" ht="14.25" customHeight="1">
      <c r="A538" s="82" t="s">
        <v>16032</v>
      </c>
      <c r="B538" s="99">
        <v>33860</v>
      </c>
      <c r="C538" s="124" t="s">
        <v>16033</v>
      </c>
      <c r="D538" s="82" t="s">
        <v>63</v>
      </c>
      <c r="E538" s="82">
        <v>39</v>
      </c>
      <c r="F538" s="82" t="s">
        <v>315</v>
      </c>
      <c r="G538" s="82"/>
      <c r="H538" s="82">
        <v>48</v>
      </c>
      <c r="I538" s="82" t="s">
        <v>81</v>
      </c>
      <c r="J538" s="82" t="s">
        <v>66</v>
      </c>
      <c r="K538" s="82">
        <v>103</v>
      </c>
      <c r="L538" s="82" t="s">
        <v>16034</v>
      </c>
      <c r="M538" s="82"/>
      <c r="N538" s="76" t="str">
        <f t="shared" si="96"/>
        <v xml:space="preserve">KR 39 E  48 C SUR 103 Apto 506 </v>
      </c>
      <c r="O538" s="82">
        <v>70505476</v>
      </c>
      <c r="P538" s="82" t="s">
        <v>16035</v>
      </c>
      <c r="Q538" s="174" t="s">
        <v>16036</v>
      </c>
      <c r="R538" s="82" t="s">
        <v>16037</v>
      </c>
      <c r="S538" s="126" t="s">
        <v>63</v>
      </c>
      <c r="T538" s="127">
        <v>39</v>
      </c>
      <c r="U538" s="127" t="s">
        <v>315</v>
      </c>
      <c r="V538" s="127"/>
      <c r="W538" s="127">
        <v>48</v>
      </c>
      <c r="X538" s="127" t="s">
        <v>81</v>
      </c>
      <c r="Y538" s="127" t="s">
        <v>66</v>
      </c>
      <c r="Z538" s="127">
        <v>36</v>
      </c>
      <c r="AA538" s="127"/>
      <c r="AB538" s="127"/>
      <c r="AC538" s="76"/>
      <c r="AD538" s="82"/>
      <c r="AE538" s="82"/>
      <c r="AF538" s="82"/>
      <c r="AG538" s="82"/>
      <c r="AH538" s="82" t="s">
        <v>125</v>
      </c>
      <c r="AI538" s="82" t="s">
        <v>14468</v>
      </c>
      <c r="AJ538" s="96" t="s">
        <v>225</v>
      </c>
      <c r="AK538" s="201"/>
      <c r="AL538" s="92">
        <v>46163</v>
      </c>
      <c r="AM538" s="92"/>
      <c r="AN538" s="101"/>
      <c r="AO538" s="92"/>
      <c r="AP538" s="82"/>
      <c r="AQ538" s="94"/>
      <c r="AR538" s="227"/>
      <c r="AS538" s="119"/>
      <c r="AT538" s="124" t="s">
        <v>202</v>
      </c>
      <c r="AU538" s="101" t="s">
        <v>14480</v>
      </c>
      <c r="AV538" s="82"/>
      <c r="AW538" s="102" t="str">
        <f ca="1">IF(OR(AND(TODAY()-AL538&lt;10,AV538="PQRS"),AND(TODAY()-AO538&lt;90,AV538="Persuasivo")),1,IF(AND(10&lt;=TODAY()-AL538,TODAY()-AL538&lt;15,AV538="PQRS"),2,IF(OR(AND(15&lt;=TODAY()-AL538,AV538="PQRS"),AND(90&lt;=TODAY()-AO538,AV538="Persuasivo")),3,"")))</f>
        <v/>
      </c>
      <c r="AX538" s="96"/>
      <c r="AY538" s="239" t="str">
        <f ca="1">IF(AU538=BA538,AY538,AY538&amp;" → "&amp;TEXT(AZ538,"dd/mm/aaaa")&amp;".- "&amp;AU538)</f>
        <v>0 → 00/01/1900.- Juan Fernando Florez Lema</v>
      </c>
      <c r="AZ538" s="237">
        <f ca="1">IF(AU538=BA538,AZ538,NOW())</f>
        <v>46176.683415162035</v>
      </c>
      <c r="BA538" s="242" t="str">
        <f t="shared" ca="1" si="97"/>
        <v>Juan Fernando Florez Lema</v>
      </c>
      <c r="BB538" s="245" t="str">
        <f ca="1">IF(AT538=BD538,BB538,BB538&amp;" → "&amp;TEXT(BC538,"dd/mm/aaaa")&amp;".- "&amp;AT538)</f>
        <v>0 → 20/02/2026.- Visitas patrulleros</v>
      </c>
      <c r="BC538" s="247">
        <f t="shared" ca="1" si="98"/>
        <v>46183.384917939817</v>
      </c>
      <c r="BD538" s="246" t="str">
        <f t="shared" ca="1" si="99"/>
        <v>Visitas patrulleros</v>
      </c>
    </row>
    <row r="539" spans="1:56">
      <c r="A539" s="82" t="s">
        <v>16038</v>
      </c>
      <c r="B539" s="99">
        <v>34162</v>
      </c>
      <c r="C539" s="124" t="s">
        <v>16039</v>
      </c>
      <c r="D539" s="82" t="s">
        <v>63</v>
      </c>
      <c r="E539" s="82">
        <v>42</v>
      </c>
      <c r="F539" s="82" t="s">
        <v>83</v>
      </c>
      <c r="G539" s="82"/>
      <c r="H539" s="82">
        <v>40</v>
      </c>
      <c r="I539" s="82" t="s">
        <v>81</v>
      </c>
      <c r="J539" s="82" t="s">
        <v>66</v>
      </c>
      <c r="K539" s="82">
        <v>6</v>
      </c>
      <c r="L539" s="82"/>
      <c r="M539" s="82"/>
      <c r="N539" s="76" t="str">
        <f t="shared" si="96"/>
        <v xml:space="preserve">KR 42 A  40 C SUR 6  </v>
      </c>
      <c r="O539" s="82">
        <v>1039704960</v>
      </c>
      <c r="P539" s="82">
        <v>3108207135</v>
      </c>
      <c r="Q539" s="174" t="s">
        <v>16040</v>
      </c>
      <c r="R539" s="82" t="s">
        <v>16041</v>
      </c>
      <c r="S539" s="82"/>
      <c r="T539" s="82"/>
      <c r="U539" s="82"/>
      <c r="V539" s="82"/>
      <c r="W539" s="82"/>
      <c r="X539" s="82"/>
      <c r="Y539" s="82"/>
      <c r="Z539" s="127"/>
      <c r="AA539" s="127" t="s">
        <v>15960</v>
      </c>
      <c r="AB539" s="127" t="s">
        <v>16042</v>
      </c>
      <c r="AC539" s="76"/>
      <c r="AD539" s="82"/>
      <c r="AE539" s="82"/>
      <c r="AF539" s="82"/>
      <c r="AG539" s="82"/>
      <c r="AH539" s="82" t="s">
        <v>101</v>
      </c>
      <c r="AI539" s="82" t="s">
        <v>14460</v>
      </c>
      <c r="AJ539" s="96" t="s">
        <v>67</v>
      </c>
      <c r="AK539" s="201"/>
      <c r="AL539" s="92">
        <v>46163</v>
      </c>
      <c r="AM539" s="92"/>
      <c r="AN539" s="101"/>
      <c r="AO539" s="92"/>
      <c r="AP539" s="82"/>
      <c r="AQ539" s="94"/>
      <c r="AR539" s="227"/>
      <c r="AS539" s="119"/>
      <c r="AT539" s="124" t="s">
        <v>202</v>
      </c>
      <c r="AU539" s="101" t="s">
        <v>14453</v>
      </c>
      <c r="AV539" s="82"/>
      <c r="AW539" s="102" t="str">
        <f ca="1">IF(OR(AND(TODAY()-AL539&lt;10,AV539="PQRS"),AND(TODAY()-AO539&lt;90,AV539="Persuasivo")),1,IF(AND(10&lt;=TODAY()-AL539,TODAY()-AL539&lt;15,AV539="PQRS"),2,IF(OR(AND(15&lt;=TODAY()-AL539,AV539="PQRS"),AND(90&lt;=TODAY()-AO539,AV539="Persuasivo")),3,"")))</f>
        <v/>
      </c>
      <c r="AX539" s="96"/>
      <c r="AY539" s="239" t="str">
        <f ca="1">IF(AU539=BA539,AY539,AY539&amp;" → "&amp;TEXT(AZ539,"dd/mm/aaaa")&amp;".- "&amp;AU539)</f>
        <v>0 → 00/01/1900.- Yudi Betancur Rios</v>
      </c>
      <c r="AZ539" s="237">
        <f ca="1">IF(AU539=BA539,AZ539,NOW())</f>
        <v>46176.700834490737</v>
      </c>
      <c r="BA539" s="242" t="str">
        <f t="shared" ca="1" si="97"/>
        <v>Yudi Betancur Rios</v>
      </c>
      <c r="BB539" s="245" t="str">
        <f ca="1">IF(AT539=BD539,BB539,BB539&amp;" → "&amp;TEXT(BC539,"dd/mm/aaaa")&amp;".- "&amp;AT539)</f>
        <v>0 → 20/02/2026.- Visitas patrulleros</v>
      </c>
      <c r="BC539" s="247">
        <f t="shared" ca="1" si="98"/>
        <v>46183.384917939817</v>
      </c>
      <c r="BD539" s="246" t="str">
        <f t="shared" ca="1" si="99"/>
        <v>Visitas patrulleros</v>
      </c>
    </row>
    <row r="540" spans="1:56">
      <c r="A540" s="82" t="s">
        <v>16043</v>
      </c>
      <c r="B540" s="99">
        <v>36397</v>
      </c>
      <c r="C540" s="124" t="s">
        <v>16044</v>
      </c>
      <c r="D540" s="82" t="s">
        <v>63</v>
      </c>
      <c r="E540" s="82">
        <v>42</v>
      </c>
      <c r="F540" s="82" t="s">
        <v>104</v>
      </c>
      <c r="G540" s="82"/>
      <c r="H540" s="82">
        <v>26</v>
      </c>
      <c r="I540" s="82"/>
      <c r="J540" s="82" t="s">
        <v>66</v>
      </c>
      <c r="K540" s="82">
        <v>96</v>
      </c>
      <c r="L540" s="82"/>
      <c r="M540" s="82"/>
      <c r="N540" s="76" t="str">
        <f t="shared" si="96"/>
        <v xml:space="preserve">KR 42 B  26  SUR 96  </v>
      </c>
      <c r="O540" s="82"/>
      <c r="P540" s="82"/>
      <c r="Q540" s="174" t="s">
        <v>16045</v>
      </c>
      <c r="R540" s="82"/>
      <c r="S540" s="126"/>
      <c r="T540" s="127"/>
      <c r="U540" s="127"/>
      <c r="V540" s="127"/>
      <c r="W540" s="127"/>
      <c r="X540" s="127"/>
      <c r="Y540" s="127"/>
      <c r="Z540" s="127"/>
      <c r="AA540" s="127"/>
      <c r="AB540" s="127"/>
      <c r="AC540" s="76"/>
      <c r="AD540" s="82"/>
      <c r="AE540" s="82"/>
      <c r="AF540" s="82"/>
      <c r="AG540" s="82"/>
      <c r="AH540" s="82" t="s">
        <v>87</v>
      </c>
      <c r="AI540" s="82" t="s">
        <v>14457</v>
      </c>
      <c r="AJ540" s="96" t="s">
        <v>153</v>
      </c>
      <c r="AK540" s="201"/>
      <c r="AL540" s="92">
        <v>46171</v>
      </c>
      <c r="AM540" s="92"/>
      <c r="AN540" s="101"/>
      <c r="AO540" s="92"/>
      <c r="AP540" s="101"/>
      <c r="AQ540" s="101"/>
      <c r="AR540" s="227"/>
      <c r="AS540" s="119"/>
      <c r="AT540" s="124" t="s">
        <v>14499</v>
      </c>
      <c r="AU540" s="94" t="s">
        <v>14482</v>
      </c>
      <c r="AV540" s="82"/>
      <c r="AW540" s="102" t="str">
        <f ca="1">IF(OR(AND(TODAY()-AL540&lt;10,AV540="PQRS"),AND(TODAY()-AO540&lt;90,AV540="Persuasivo")),1,IF(AND(10&lt;=TODAY()-AL540,TODAY()-AL540&lt;15,AV540="PQRS"),2,IF(OR(AND(15&lt;=TODAY()-AL540,AV540="PQRS"),AND(90&lt;=TODAY()-AO540,AV540="Persuasivo")),3,"")))</f>
        <v/>
      </c>
      <c r="AX540" s="96"/>
      <c r="AY540" s="239" t="str">
        <f ca="1">IF(AU540=BA540,AY540,AY540&amp;" → "&amp;TEXT(AZ540,"dd/mm/aaaa")&amp;".- "&amp;AU540)</f>
        <v>0 → 00/01/1900.- Jenifer Zapata Castro</v>
      </c>
      <c r="AZ540" s="237">
        <f ca="1">IF(AU540=BA540,AZ540,NOW())</f>
        <v>46177.660939583337</v>
      </c>
      <c r="BA540" s="242" t="str">
        <f t="shared" ca="1" si="97"/>
        <v>Jenifer Zapata Castro</v>
      </c>
      <c r="BB540" s="245" t="str">
        <f ca="1">IF(AT540=BD540,BB540,BB540&amp;" → "&amp;TEXT(BC540,"dd/mm/aaaa")&amp;".- "&amp;AT540)</f>
        <v>0 → 20/02/2026.- Remisión</v>
      </c>
      <c r="BC540" s="247">
        <f t="shared" ca="1" si="98"/>
        <v>46183.384917939817</v>
      </c>
      <c r="BD540" s="246" t="str">
        <f t="shared" ca="1" si="99"/>
        <v>Remisión</v>
      </c>
    </row>
    <row r="541" spans="1:56">
      <c r="A541" s="82" t="s">
        <v>16046</v>
      </c>
      <c r="B541" s="99" t="s">
        <v>16047</v>
      </c>
      <c r="C541" s="124" t="s">
        <v>16048</v>
      </c>
      <c r="D541" s="82"/>
      <c r="E541" s="82"/>
      <c r="F541" s="82"/>
      <c r="G541" s="82"/>
      <c r="H541" s="82"/>
      <c r="I541" s="82"/>
      <c r="J541" s="82"/>
      <c r="K541" s="82"/>
      <c r="L541" s="82"/>
      <c r="M541" s="82"/>
      <c r="N541" s="76" t="str">
        <f t="shared" si="96"/>
        <v xml:space="preserve">         </v>
      </c>
      <c r="O541" s="82"/>
      <c r="P541" s="82">
        <v>3016360068</v>
      </c>
      <c r="Q541" s="82"/>
      <c r="R541" s="82" t="s">
        <v>7599</v>
      </c>
      <c r="S541" s="126" t="s">
        <v>80</v>
      </c>
      <c r="T541" s="127">
        <v>23</v>
      </c>
      <c r="U541" s="127" t="s">
        <v>83</v>
      </c>
      <c r="V541" s="127" t="s">
        <v>66</v>
      </c>
      <c r="W541" s="127">
        <v>1</v>
      </c>
      <c r="X541" s="127" t="s">
        <v>81</v>
      </c>
      <c r="Y541" s="127"/>
      <c r="Z541" s="127">
        <v>120</v>
      </c>
      <c r="AA541" s="127" t="s">
        <v>16049</v>
      </c>
      <c r="AB541" s="127"/>
      <c r="AC541" s="76"/>
      <c r="AD541" s="82"/>
      <c r="AE541" s="82"/>
      <c r="AF541" s="82"/>
      <c r="AG541" s="82"/>
      <c r="AH541" s="82" t="s">
        <v>94</v>
      </c>
      <c r="AI541" s="82" t="s">
        <v>14487</v>
      </c>
      <c r="AJ541" s="96" t="s">
        <v>363</v>
      </c>
      <c r="AK541" s="201"/>
      <c r="AL541" s="92">
        <v>46176</v>
      </c>
      <c r="AM541" s="92"/>
      <c r="AN541" s="101"/>
      <c r="AO541" s="92"/>
      <c r="AP541" s="82"/>
      <c r="AQ541" s="94"/>
      <c r="AR541" s="227"/>
      <c r="AS541" s="119"/>
      <c r="AT541" s="124" t="s">
        <v>202</v>
      </c>
      <c r="AU541" s="101" t="s">
        <v>14494</v>
      </c>
      <c r="AV541" s="82"/>
      <c r="AW541" s="102" t="str">
        <f ca="1">IF(OR(AND(TODAY()-AL541&lt;10,AV541="PQRS"),AND(TODAY()-AO541&lt;90,AV541="Persuasivo")),1,IF(AND(10&lt;=TODAY()-AL541,TODAY()-AL541&lt;15,AV541="PQRS"),2,IF(OR(AND(15&lt;=TODAY()-AL541,AV541="PQRS"),AND(90&lt;=TODAY()-AO541,AV541="Persuasivo")),3,"")))</f>
        <v/>
      </c>
      <c r="AX541" s="96"/>
      <c r="AY541" s="239" t="str">
        <f ca="1">IF(AU541=BA541,AY541,AY541&amp;" → "&amp;TEXT(AZ541,"dd/mm/aaaa")&amp;".- "&amp;AU541)</f>
        <v>0 → 00/01/1900.- Carlos Mario Gonzalez</v>
      </c>
      <c r="AZ541" s="237">
        <f ca="1">IF(AU541=BA541,AZ541,NOW())</f>
        <v>46178.343380208331</v>
      </c>
      <c r="BA541" s="242" t="str">
        <f t="shared" ca="1" si="97"/>
        <v>Carlos Mario Gonzalez</v>
      </c>
      <c r="BB541" s="245" t="str">
        <f ca="1">IF(AT541=BD541,BB541,BB541&amp;" → "&amp;TEXT(BC541,"dd/mm/aaaa")&amp;".- "&amp;AT541)</f>
        <v>0 → 20/02/2026.- Visitas patrulleros</v>
      </c>
      <c r="BC541" s="247">
        <f t="shared" ca="1" si="98"/>
        <v>46183.384917939817</v>
      </c>
      <c r="BD541" s="246" t="str">
        <f t="shared" ca="1" si="99"/>
        <v>Visitas patrulleros</v>
      </c>
    </row>
    <row r="542" spans="1:56">
      <c r="A542" s="82" t="s">
        <v>16050</v>
      </c>
      <c r="B542" s="99">
        <v>39289</v>
      </c>
      <c r="C542" s="335" t="s">
        <v>2453</v>
      </c>
      <c r="D542" s="335"/>
      <c r="E542" s="335"/>
      <c r="F542" s="336"/>
      <c r="G542" s="336"/>
      <c r="H542" s="335"/>
      <c r="I542" s="335"/>
      <c r="J542" s="336"/>
      <c r="K542" s="335"/>
      <c r="L542" s="335"/>
      <c r="M542" s="334" t="e">
        <f>CONCATENATE(D542," ",E542," ",F542," ",G542," ",H542," ",I542," ",J542," ",K542," ",#REF!," ",L542)</f>
        <v>#REF!</v>
      </c>
      <c r="N542" s="335"/>
      <c r="O542" s="335"/>
      <c r="P542" s="334"/>
      <c r="Q542" s="335"/>
      <c r="R542" s="334" t="s">
        <v>16051</v>
      </c>
      <c r="S542" s="335" t="s">
        <v>63</v>
      </c>
      <c r="T542" s="335">
        <v>48</v>
      </c>
      <c r="U542" s="336"/>
      <c r="V542" s="336"/>
      <c r="W542" s="337">
        <v>49</v>
      </c>
      <c r="X542" s="335" t="s">
        <v>104</v>
      </c>
      <c r="Y542" s="338" t="s">
        <v>66</v>
      </c>
      <c r="Z542" s="335">
        <v>3</v>
      </c>
      <c r="AA542" s="335"/>
      <c r="AB542" s="335">
        <v>108</v>
      </c>
      <c r="AC542" s="76"/>
      <c r="AD542" s="82"/>
      <c r="AE542" s="82">
        <v>3233427634</v>
      </c>
      <c r="AF542" s="82"/>
      <c r="AG542" s="82"/>
      <c r="AH542" s="82" t="s">
        <v>3686</v>
      </c>
      <c r="AI542" s="82" t="s">
        <v>14451</v>
      </c>
      <c r="AJ542" s="96" t="s">
        <v>449</v>
      </c>
      <c r="AK542" s="201"/>
      <c r="AL542" s="92">
        <v>46182</v>
      </c>
      <c r="AM542" s="92"/>
      <c r="AN542" s="101"/>
      <c r="AO542" s="92"/>
      <c r="AP542" s="82"/>
      <c r="AQ542" s="94"/>
      <c r="AR542" s="227"/>
      <c r="AS542" s="119"/>
      <c r="AT542" s="124" t="s">
        <v>202</v>
      </c>
      <c r="AU542" s="101"/>
      <c r="AV542" s="82"/>
      <c r="AW542" s="102" t="str">
        <f ca="1">IF(OR(AND(TODAY()-AL542&lt;10,AV542="PQRS"),AND(TODAY()-AO542&lt;90,AV542="Persuasivo")),1,IF(AND(10&lt;=TODAY()-AL542,TODAY()-AL542&lt;15,AV542="PQRS"),2,IF(OR(AND(15&lt;=TODAY()-AL542,AV542="PQRS"),AND(90&lt;=TODAY()-AO542,AV542="Persuasivo")),3,"")))</f>
        <v/>
      </c>
      <c r="AX542" s="96" t="s">
        <v>16052</v>
      </c>
      <c r="AY542" s="239">
        <f ca="1">IF(AU542=BA542,AY542,AY542&amp;" → "&amp;TEXT(AZ542,"dd/mm/aaaa")&amp;".- "&amp;AU542)</f>
        <v>0</v>
      </c>
      <c r="AZ542" s="237">
        <f ca="1">IF(AU542=BA542,AZ542,NOW())</f>
        <v>0</v>
      </c>
      <c r="BA542" s="242">
        <f t="shared" ca="1" si="97"/>
        <v>0</v>
      </c>
      <c r="BB542" s="245" t="str">
        <f ca="1">IF(AT542=BD542,BB542,BB542&amp;" → "&amp;TEXT(BC542,"dd/mm/aaaa")&amp;".- "&amp;AT542)</f>
        <v>0 → 20/02/2026.- Visitas patrulleros</v>
      </c>
      <c r="BC542" s="247">
        <f t="shared" ca="1" si="98"/>
        <v>46183.384917939817</v>
      </c>
      <c r="BD542" s="246" t="str">
        <f t="shared" ca="1" si="99"/>
        <v>Visitas patrulleros</v>
      </c>
    </row>
    <row r="543" spans="1:56">
      <c r="A543" s="82" t="s">
        <v>16053</v>
      </c>
      <c r="B543" s="99">
        <v>39288</v>
      </c>
      <c r="C543" s="124" t="s">
        <v>2453</v>
      </c>
      <c r="D543" s="82"/>
      <c r="E543" s="82"/>
      <c r="F543" s="82"/>
      <c r="G543" s="82"/>
      <c r="H543" s="82"/>
      <c r="I543" s="82"/>
      <c r="J543" s="82"/>
      <c r="K543" s="82"/>
      <c r="L543" s="82"/>
      <c r="M543" s="82"/>
      <c r="N543" s="76" t="str">
        <f t="shared" ref="N543:N574" si="100">CONCATENATE(D543," ",E543," ",F543," ",G543," ",H543," ",I543, " ",J543, " ",K543," ",L543," ",M543)</f>
        <v xml:space="preserve">         </v>
      </c>
      <c r="O543" s="82"/>
      <c r="P543" s="82"/>
      <c r="Q543" s="82"/>
      <c r="R543" s="82" t="s">
        <v>16054</v>
      </c>
      <c r="S543" s="126" t="s">
        <v>63</v>
      </c>
      <c r="T543" s="127">
        <v>42</v>
      </c>
      <c r="U543" s="127" t="s">
        <v>170</v>
      </c>
      <c r="V543" s="127"/>
      <c r="W543" s="127">
        <v>45</v>
      </c>
      <c r="X543" s="127" t="s">
        <v>104</v>
      </c>
      <c r="Y543" s="127" t="s">
        <v>66</v>
      </c>
      <c r="Z543" s="127">
        <v>61</v>
      </c>
      <c r="AA543" s="127"/>
      <c r="AB543" s="127"/>
      <c r="AC543" s="76"/>
      <c r="AD543" s="82"/>
      <c r="AE543" s="82">
        <v>3117333068</v>
      </c>
      <c r="AF543" s="82"/>
      <c r="AG543" s="82"/>
      <c r="AH543" s="82" t="s">
        <v>3686</v>
      </c>
      <c r="AI543" s="82" t="s">
        <v>14451</v>
      </c>
      <c r="AJ543" s="96" t="s">
        <v>316</v>
      </c>
      <c r="AK543" s="201"/>
      <c r="AL543" s="92">
        <v>46182</v>
      </c>
      <c r="AM543" s="92"/>
      <c r="AN543" s="101"/>
      <c r="AO543" s="100"/>
      <c r="AP543" s="101"/>
      <c r="AQ543" s="101"/>
      <c r="AR543" s="227"/>
      <c r="AS543" s="119"/>
      <c r="AT543" s="124" t="s">
        <v>202</v>
      </c>
      <c r="AU543" s="94"/>
      <c r="AV543" s="82"/>
      <c r="AW543" s="102" t="str">
        <f ca="1">IF(OR(AND(TODAY()-AL543&lt;10,AV543="PQRS"),AND(TODAY()-AO543&lt;90,AV543="Persuasivo")),1,IF(AND(10&lt;=TODAY()-AL543,TODAY()-AL543&lt;15,AV543="PQRS"),2,IF(OR(AND(15&lt;=TODAY()-AL543,AV543="PQRS"),AND(90&lt;=TODAY()-AO543,AV543="Persuasivo")),3,"")))</f>
        <v/>
      </c>
      <c r="AX543" s="96" t="s">
        <v>16055</v>
      </c>
      <c r="AY543" s="239">
        <f ca="1">IF(AU543=BA543,AY543,AY543&amp;" → "&amp;TEXT(AZ543,"dd/mm/aaaa")&amp;".- "&amp;AU543)</f>
        <v>0</v>
      </c>
      <c r="AZ543" s="237">
        <f ca="1">IF(AU543=BA543,AZ543,NOW())</f>
        <v>0</v>
      </c>
      <c r="BA543" s="242">
        <f t="shared" ca="1" si="97"/>
        <v>0</v>
      </c>
      <c r="BB543" s="245" t="str">
        <f ca="1">IF(AT543=BD543,BB543,BB543&amp;" → "&amp;TEXT(BC543,"dd/mm/aaaa")&amp;".- "&amp;AT543)</f>
        <v>0 → 09/06/2026.- Visitas patrulleros</v>
      </c>
      <c r="BC543" s="247">
        <f t="shared" ca="1" si="98"/>
        <v>46183.384917939817</v>
      </c>
      <c r="BD543" s="246" t="str">
        <f t="shared" ca="1" si="99"/>
        <v>Visitas patrulleros</v>
      </c>
    </row>
    <row r="544" spans="1:56">
      <c r="A544" s="82" t="s">
        <v>16056</v>
      </c>
      <c r="B544" s="99">
        <v>39290</v>
      </c>
      <c r="C544" s="124" t="s">
        <v>2453</v>
      </c>
      <c r="D544" s="82"/>
      <c r="E544" s="82"/>
      <c r="F544" s="82"/>
      <c r="G544" s="82"/>
      <c r="H544" s="82"/>
      <c r="I544" s="82"/>
      <c r="J544" s="82"/>
      <c r="K544" s="82"/>
      <c r="L544" s="82"/>
      <c r="M544" s="82"/>
      <c r="N544" s="76" t="str">
        <f t="shared" si="100"/>
        <v xml:space="preserve">         </v>
      </c>
      <c r="O544" s="82"/>
      <c r="P544" s="82"/>
      <c r="Q544" s="82"/>
      <c r="R544" s="82" t="s">
        <v>16057</v>
      </c>
      <c r="S544" s="126" t="s">
        <v>63</v>
      </c>
      <c r="T544" s="127">
        <v>44</v>
      </c>
      <c r="U544" s="127"/>
      <c r="V544" s="127"/>
      <c r="W544" s="127">
        <v>46</v>
      </c>
      <c r="X544" s="127"/>
      <c r="Y544" s="127" t="s">
        <v>66</v>
      </c>
      <c r="Z544" s="127">
        <v>43</v>
      </c>
      <c r="AA544" s="127" t="s">
        <v>6202</v>
      </c>
      <c r="AB544" s="127"/>
      <c r="AC544" s="76"/>
      <c r="AD544" s="82"/>
      <c r="AE544" s="82">
        <v>3324400</v>
      </c>
      <c r="AF544" s="82"/>
      <c r="AG544" s="82"/>
      <c r="AH544" s="82" t="s">
        <v>3686</v>
      </c>
      <c r="AI544" s="82" t="s">
        <v>14451</v>
      </c>
      <c r="AJ544" s="96" t="s">
        <v>4173</v>
      </c>
      <c r="AK544" s="201"/>
      <c r="AL544" s="92">
        <v>46182</v>
      </c>
      <c r="AM544" s="92"/>
      <c r="AN544" s="101"/>
      <c r="AO544" s="92"/>
      <c r="AP544" s="101"/>
      <c r="AQ544" s="101"/>
      <c r="AR544" s="227"/>
      <c r="AS544" s="119"/>
      <c r="AT544" s="124" t="s">
        <v>202</v>
      </c>
      <c r="AU544" s="101"/>
      <c r="AV544" s="82"/>
      <c r="AW544" s="102" t="str">
        <f ca="1">IF(OR(AND(TODAY()-AL544&lt;10,AV544="PQRS"),AND(TODAY()-AO544&lt;90,AV544="Persuasivo")),1,IF(AND(10&lt;=TODAY()-AL544,TODAY()-AL544&lt;15,AV544="PQRS"),2,IF(OR(AND(15&lt;=TODAY()-AL544,AV544="PQRS"),AND(90&lt;=TODAY()-AO544,AV544="Persuasivo")),3,"")))</f>
        <v/>
      </c>
      <c r="AX544" s="96" t="s">
        <v>16058</v>
      </c>
      <c r="AY544" s="239">
        <f ca="1">IF(AU544=BA544,AY544,AY544&amp;" → "&amp;TEXT(AZ544,"dd/mm/aaaa")&amp;".- "&amp;AU544)</f>
        <v>0</v>
      </c>
      <c r="AZ544" s="237">
        <f ca="1">IF(AU544=BA544,AZ544,NOW())</f>
        <v>0</v>
      </c>
      <c r="BA544" s="242">
        <f t="shared" ca="1" si="97"/>
        <v>0</v>
      </c>
      <c r="BB544" s="245" t="str">
        <f ca="1">IF(AT544=BD544,BB544,BB544&amp;" → "&amp;TEXT(BC544,"dd/mm/aaaa")&amp;".- "&amp;AT544)</f>
        <v>0 → 20/02/2026.- Visitas patrulleros</v>
      </c>
      <c r="BC544" s="247">
        <f t="shared" ca="1" si="98"/>
        <v>46183.384917939817</v>
      </c>
      <c r="BD544" s="246" t="str">
        <f t="shared" ca="1" si="99"/>
        <v>Visitas patrulleros</v>
      </c>
    </row>
    <row r="545" spans="1:56">
      <c r="A545" s="82" t="s">
        <v>16059</v>
      </c>
      <c r="B545" s="99">
        <v>38838</v>
      </c>
      <c r="C545" s="124" t="s">
        <v>16060</v>
      </c>
      <c r="D545" s="82" t="s">
        <v>63</v>
      </c>
      <c r="E545" s="82">
        <v>43</v>
      </c>
      <c r="F545" s="82" t="s">
        <v>83</v>
      </c>
      <c r="G545" s="82"/>
      <c r="H545" s="82">
        <v>33</v>
      </c>
      <c r="I545" s="82"/>
      <c r="J545" s="82" t="s">
        <v>66</v>
      </c>
      <c r="K545" s="82">
        <v>16</v>
      </c>
      <c r="L545" s="82" t="s">
        <v>16061</v>
      </c>
      <c r="M545" s="82"/>
      <c r="N545" s="76" t="str">
        <f t="shared" si="100"/>
        <v xml:space="preserve">KR 43 A  33  SUR 16 apto 501  </v>
      </c>
      <c r="O545" s="82">
        <v>1066729871</v>
      </c>
      <c r="P545" s="82">
        <v>3147423775</v>
      </c>
      <c r="Q545" s="82"/>
      <c r="R545" s="82" t="s">
        <v>16062</v>
      </c>
      <c r="S545" s="126" t="s">
        <v>80</v>
      </c>
      <c r="T545" s="127">
        <v>33</v>
      </c>
      <c r="U545" s="127" t="s">
        <v>104</v>
      </c>
      <c r="V545" s="127" t="s">
        <v>66</v>
      </c>
      <c r="W545" s="127">
        <v>43</v>
      </c>
      <c r="X545" s="127"/>
      <c r="Y545" s="127"/>
      <c r="Z545" s="127">
        <v>46</v>
      </c>
      <c r="AA545" s="127" t="s">
        <v>16063</v>
      </c>
      <c r="AB545" s="127" t="s">
        <v>16064</v>
      </c>
      <c r="AC545" s="76"/>
      <c r="AD545" s="82"/>
      <c r="AE545" s="82"/>
      <c r="AF545" s="82"/>
      <c r="AG545" s="82"/>
      <c r="AH545" s="82" t="s">
        <v>3591</v>
      </c>
      <c r="AI545" s="82" t="s">
        <v>14434</v>
      </c>
      <c r="AJ545" s="96" t="s">
        <v>147</v>
      </c>
      <c r="AK545" s="201"/>
      <c r="AL545" s="92">
        <v>46178</v>
      </c>
      <c r="AM545" s="92"/>
      <c r="AN545" s="101"/>
      <c r="AO545" s="92"/>
      <c r="AP545" s="101"/>
      <c r="AQ545" s="101"/>
      <c r="AR545" s="227"/>
      <c r="AS545" s="119" t="s">
        <v>14437</v>
      </c>
      <c r="AT545" s="124" t="s">
        <v>1735</v>
      </c>
      <c r="AU545" s="101" t="s">
        <v>14437</v>
      </c>
      <c r="AV545" s="82"/>
      <c r="AW545" s="102" t="str">
        <f ca="1">IF(OR(AND(TODAY()-AL545&lt;10,AV545="PQRS"),AND(TODAY()-AO545&lt;90,AV545="Persuasivo")),1,IF(AND(10&lt;=TODAY()-AL545,TODAY()-AL545&lt;15,AV545="PQRS"),2,IF(OR(AND(15&lt;=TODAY()-AL545,AV545="PQRS"),AND(90&lt;=TODAY()-AO545,AV545="Persuasivo")),3,"")))</f>
        <v/>
      </c>
      <c r="AX545" s="96"/>
      <c r="AY545" s="239" t="str">
        <f ca="1">IF(AU545=BA545,AY545,AY545&amp;" → "&amp;TEXT(AZ545,"dd/mm/aaaa")&amp;".- "&amp;AU545)</f>
        <v>0 → 00/01/1900.- Juan  Muñoz Guerra</v>
      </c>
      <c r="AZ545" s="237">
        <f ca="1">IF(AU545=BA545,AZ545,NOW())</f>
        <v>46182.710994560184</v>
      </c>
      <c r="BA545" s="242" t="str">
        <f t="shared" ca="1" si="97"/>
        <v>Juan  Muñoz Guerra</v>
      </c>
      <c r="BB545" s="245" t="str">
        <f ca="1">IF(AT545=BD545,BB545,BB545&amp;" → "&amp;TEXT(BC545,"dd/mm/aaaa")&amp;".- "&amp;AT545)</f>
        <v xml:space="preserve">0 → 20/02/2026.- Auto de inicio </v>
      </c>
      <c r="BC545" s="247">
        <f t="shared" ca="1" si="98"/>
        <v>46183.384917939817</v>
      </c>
      <c r="BD545" s="246" t="str">
        <f t="shared" ca="1" si="99"/>
        <v xml:space="preserve">Auto de inicio </v>
      </c>
    </row>
    <row r="546" spans="1:56">
      <c r="A546" s="82" t="s">
        <v>16065</v>
      </c>
      <c r="B546" s="99">
        <v>32442</v>
      </c>
      <c r="C546" s="124" t="s">
        <v>1086</v>
      </c>
      <c r="D546" s="82"/>
      <c r="E546" s="82"/>
      <c r="F546" s="82"/>
      <c r="G546" s="82"/>
      <c r="H546" s="82"/>
      <c r="I546" s="82"/>
      <c r="J546" s="82"/>
      <c r="K546" s="82"/>
      <c r="L546" s="82"/>
      <c r="M546" s="82"/>
      <c r="N546" s="76" t="str">
        <f t="shared" si="100"/>
        <v xml:space="preserve">         </v>
      </c>
      <c r="O546" s="82"/>
      <c r="P546" s="82"/>
      <c r="Q546" s="82"/>
      <c r="R546" s="82" t="s">
        <v>16066</v>
      </c>
      <c r="S546" s="126" t="s">
        <v>80</v>
      </c>
      <c r="T546" s="127">
        <v>40</v>
      </c>
      <c r="U546" s="127" t="s">
        <v>83</v>
      </c>
      <c r="V546" s="127" t="s">
        <v>66</v>
      </c>
      <c r="W546" s="127">
        <v>24</v>
      </c>
      <c r="X546" s="127" t="s">
        <v>104</v>
      </c>
      <c r="Y546" s="127"/>
      <c r="Z546" s="127">
        <v>105</v>
      </c>
      <c r="AA546" s="127"/>
      <c r="AB546" s="127"/>
      <c r="AC546" s="76"/>
      <c r="AD546" s="82"/>
      <c r="AE546" s="82">
        <v>3015454826</v>
      </c>
      <c r="AF546" s="82"/>
      <c r="AG546" s="82"/>
      <c r="AH546" s="82" t="s">
        <v>3686</v>
      </c>
      <c r="AI546" s="82" t="s">
        <v>14451</v>
      </c>
      <c r="AJ546" s="96" t="s">
        <v>3675</v>
      </c>
      <c r="AK546" s="201"/>
      <c r="AL546" s="92">
        <v>46187</v>
      </c>
      <c r="AM546" s="92">
        <v>46154</v>
      </c>
      <c r="AN546" s="101"/>
      <c r="AO546" s="92">
        <v>46156</v>
      </c>
      <c r="AP546" s="101" t="s">
        <v>14445</v>
      </c>
      <c r="AQ546" s="101" t="s">
        <v>14456</v>
      </c>
      <c r="AR546" s="227"/>
      <c r="AS546" s="119" t="s">
        <v>14432</v>
      </c>
      <c r="AT546" s="124" t="s">
        <v>1735</v>
      </c>
      <c r="AU546" s="101" t="s">
        <v>14432</v>
      </c>
      <c r="AV546" s="82"/>
      <c r="AW546" s="102" t="str">
        <f ca="1">IF(OR(AND(TODAY()-AL546&lt;10,AV546="PQRS"),AND(TODAY()-AO546&lt;90,AV546="Persuasivo")),1,IF(AND(10&lt;=TODAY()-AL546,TODAY()-AL546&lt;15,AV546="PQRS"),2,IF(OR(AND(15&lt;=TODAY()-AL546,AV546="PQRS"),AND(90&lt;=TODAY()-AO546,AV546="Persuasivo")),3,"")))</f>
        <v/>
      </c>
      <c r="AX546" s="96"/>
      <c r="AY546" s="239" t="str">
        <f ca="1">IF(AU546=BA546,AY546,AY546&amp;" → "&amp;TEXT(AZ546,"dd/mm/aaaa")&amp;".- "&amp;AU546)</f>
        <v>0 → 00/01/1900.- Alexandra Uribe Alzate</v>
      </c>
      <c r="AZ546" s="237">
        <f ca="1">IF(AU546=BA546,AZ546,NOW())</f>
        <v>46182.717410763886</v>
      </c>
      <c r="BA546" s="242" t="str">
        <f t="shared" ca="1" si="97"/>
        <v>Alexandra Uribe Alzate</v>
      </c>
      <c r="BB546" s="245" t="str">
        <f ca="1">IF(AT546=BD546,BB546,BB546&amp;" → "&amp;TEXT(BC546,"dd/mm/aaaa")&amp;".- "&amp;AT546)</f>
        <v xml:space="preserve">0 → 20/02/2026.- Auto de inicio </v>
      </c>
      <c r="BC546" s="247">
        <f t="shared" ca="1" si="98"/>
        <v>46183.384917939817</v>
      </c>
      <c r="BD546" s="246" t="str">
        <f t="shared" ca="1" si="99"/>
        <v xml:space="preserve">Auto de inicio </v>
      </c>
    </row>
    <row r="547" spans="1:56">
      <c r="A547" s="82" t="s">
        <v>16067</v>
      </c>
      <c r="B547" s="99">
        <v>34568</v>
      </c>
      <c r="C547" s="124" t="s">
        <v>16068</v>
      </c>
      <c r="D547" s="82"/>
      <c r="E547" s="82"/>
      <c r="F547" s="82"/>
      <c r="G547" s="82"/>
      <c r="H547" s="82"/>
      <c r="I547" s="82"/>
      <c r="J547" s="82"/>
      <c r="K547" s="82"/>
      <c r="L547" s="82"/>
      <c r="M547" s="82"/>
      <c r="N547" s="76" t="str">
        <f t="shared" si="100"/>
        <v xml:space="preserve">         </v>
      </c>
      <c r="O547" s="82"/>
      <c r="P547" s="82"/>
      <c r="Q547" s="82"/>
      <c r="R547" s="82"/>
      <c r="S547" s="126"/>
      <c r="T547" s="127"/>
      <c r="U547" s="127"/>
      <c r="V547" s="127"/>
      <c r="W547" s="127"/>
      <c r="X547" s="127"/>
      <c r="Y547" s="127"/>
      <c r="Z547" s="127"/>
      <c r="AA547" s="127"/>
      <c r="AB547" s="127"/>
      <c r="AC547" s="76"/>
      <c r="AD547" s="82"/>
      <c r="AE547" s="82"/>
      <c r="AF547" s="82"/>
      <c r="AG547" s="82"/>
      <c r="AH547" s="82" t="s">
        <v>3686</v>
      </c>
      <c r="AI547" s="82" t="s">
        <v>14451</v>
      </c>
      <c r="AJ547" s="96" t="s">
        <v>454</v>
      </c>
      <c r="AK547" s="201"/>
      <c r="AL547" s="92">
        <v>46164</v>
      </c>
      <c r="AM547" s="92"/>
      <c r="AN547" s="101"/>
      <c r="AO547" s="92"/>
      <c r="AP547" s="101"/>
      <c r="AQ547" s="101"/>
      <c r="AR547" s="227"/>
      <c r="AS547" s="119"/>
      <c r="AT547" s="124" t="s">
        <v>202</v>
      </c>
      <c r="AU547" s="94"/>
      <c r="AV547" s="82"/>
      <c r="AW547" s="102" t="str">
        <f ca="1">IF(OR(AND(TODAY()-AL547&lt;10,AV547="PQRS"),AND(TODAY()-AO547&lt;90,AV547="Persuasivo")),1,IF(AND(10&lt;=TODAY()-AL547,TODAY()-AL547&lt;15,AV547="PQRS"),2,IF(OR(AND(15&lt;=TODAY()-AL547,AV547="PQRS"),AND(90&lt;=TODAY()-AO547,AV547="Persuasivo")),3,"")))</f>
        <v/>
      </c>
      <c r="AX547" s="96" t="s">
        <v>16069</v>
      </c>
      <c r="AY547" s="239">
        <f ca="1">IF(AU547=BA547,AY547,AY547&amp;" → "&amp;TEXT(AZ547,"dd/mm/aaaa")&amp;".- "&amp;AU547)</f>
        <v>0</v>
      </c>
      <c r="AZ547" s="237">
        <f ca="1">IF(AU547=BA547,AZ547,NOW())</f>
        <v>0</v>
      </c>
      <c r="BA547" s="242">
        <f t="shared" ca="1" si="97"/>
        <v>0</v>
      </c>
      <c r="BB547" s="245" t="str">
        <f ca="1">IF(AT547=BD547,BB547,BB547&amp;" → "&amp;TEXT(BC547,"dd/mm/aaaa")&amp;".- "&amp;AT547)</f>
        <v>0 → 20/02/2026.- Visitas patrulleros</v>
      </c>
      <c r="BC547" s="247">
        <f t="shared" ca="1" si="98"/>
        <v>46183.384917939817</v>
      </c>
      <c r="BD547" s="246" t="str">
        <f t="shared" ca="1" si="99"/>
        <v>Visitas patrulleros</v>
      </c>
    </row>
    <row r="548" spans="1:56">
      <c r="A548" s="82" t="s">
        <v>16070</v>
      </c>
      <c r="B548" s="99">
        <v>39291</v>
      </c>
      <c r="C548" s="105" t="s">
        <v>2453</v>
      </c>
      <c r="D548" s="82"/>
      <c r="E548" s="82"/>
      <c r="F548" s="82"/>
      <c r="G548" s="82"/>
      <c r="H548" s="82"/>
      <c r="I548" s="82"/>
      <c r="J548" s="82"/>
      <c r="K548" s="82"/>
      <c r="L548" s="82"/>
      <c r="M548" s="82"/>
      <c r="N548" s="76" t="str">
        <f t="shared" si="100"/>
        <v xml:space="preserve">         </v>
      </c>
      <c r="O548" s="82"/>
      <c r="P548" s="82"/>
      <c r="Q548" s="82"/>
      <c r="R548" s="82" t="s">
        <v>16071</v>
      </c>
      <c r="S548" s="126" t="s">
        <v>63</v>
      </c>
      <c r="T548" s="127">
        <v>25</v>
      </c>
      <c r="U548" s="127" t="s">
        <v>83</v>
      </c>
      <c r="V548" s="127"/>
      <c r="W548" s="127">
        <v>36</v>
      </c>
      <c r="X548" s="127" t="s">
        <v>170</v>
      </c>
      <c r="Y548" s="127" t="s">
        <v>66</v>
      </c>
      <c r="Z548" s="127">
        <v>69</v>
      </c>
      <c r="AA548" s="127" t="s">
        <v>6009</v>
      </c>
      <c r="AB548" s="127"/>
      <c r="AC548" s="76"/>
      <c r="AD548" s="82"/>
      <c r="AE548" s="82">
        <v>3182485201</v>
      </c>
      <c r="AF548" s="82"/>
      <c r="AG548" s="82"/>
      <c r="AH548" s="82" t="s">
        <v>3686</v>
      </c>
      <c r="AI548" s="82" t="s">
        <v>14451</v>
      </c>
      <c r="AJ548" s="96" t="s">
        <v>454</v>
      </c>
      <c r="AK548" s="201"/>
      <c r="AL548" s="92">
        <v>46182</v>
      </c>
      <c r="AM548" s="92"/>
      <c r="AN548" s="101"/>
      <c r="AO548" s="100"/>
      <c r="AP548" s="101"/>
      <c r="AQ548" s="101"/>
      <c r="AR548" s="227"/>
      <c r="AS548" s="119"/>
      <c r="AT548" s="124" t="s">
        <v>202</v>
      </c>
      <c r="AU548" s="94"/>
      <c r="AV548" s="82"/>
      <c r="AW548" s="102" t="str">
        <f ca="1">IF(OR(AND(TODAY()-AL548&lt;10,AV548="PQRS"),AND(TODAY()-AO548&lt;90,AV548="Persuasivo")),1,IF(AND(10&lt;=TODAY()-AL548,TODAY()-AL548&lt;15,AV548="PQRS"),2,IF(OR(AND(15&lt;=TODAY()-AL548,AV548="PQRS"),AND(90&lt;=TODAY()-AO548,AV548="Persuasivo")),3,"")))</f>
        <v/>
      </c>
      <c r="AX548" s="96" t="s">
        <v>16072</v>
      </c>
      <c r="AY548" s="239">
        <f ca="1">IF(AU548=BA548,AY548,AY548&amp;" → "&amp;TEXT(AZ548,"dd/mm/aaaa")&amp;".- "&amp;AU548)</f>
        <v>0</v>
      </c>
      <c r="AZ548" s="237">
        <f ca="1">IF(AU548=BA548,AZ548,NOW())</f>
        <v>0</v>
      </c>
      <c r="BA548" s="242">
        <f t="shared" ca="1" si="97"/>
        <v>0</v>
      </c>
      <c r="BB548" s="245" t="str">
        <f ca="1">IF(AT548=BD548,BB548,BB548&amp;" → "&amp;TEXT(BC548,"dd/mm/aaaa")&amp;".- "&amp;AT548)</f>
        <v>0 → 20/02/2026.- Visitas patrulleros</v>
      </c>
      <c r="BC548" s="247">
        <f t="shared" ca="1" si="98"/>
        <v>46183.384917939817</v>
      </c>
      <c r="BD548" s="246" t="str">
        <f t="shared" ca="1" si="99"/>
        <v>Visitas patrulleros</v>
      </c>
    </row>
    <row r="549" spans="1:56">
      <c r="A549" s="82" t="s">
        <v>16073</v>
      </c>
      <c r="B549" s="99">
        <v>39292</v>
      </c>
      <c r="C549" s="124" t="s">
        <v>14748</v>
      </c>
      <c r="D549" s="82"/>
      <c r="E549" s="82"/>
      <c r="F549" s="82"/>
      <c r="G549" s="82"/>
      <c r="H549" s="82"/>
      <c r="I549" s="82"/>
      <c r="J549" s="82"/>
      <c r="K549" s="82"/>
      <c r="L549" s="82"/>
      <c r="M549" s="82"/>
      <c r="N549" s="76" t="str">
        <f t="shared" si="100"/>
        <v xml:space="preserve">         </v>
      </c>
      <c r="O549" s="82"/>
      <c r="P549" s="82"/>
      <c r="Q549" s="82"/>
      <c r="R549" s="82" t="s">
        <v>16074</v>
      </c>
      <c r="S549" s="126" t="s">
        <v>63</v>
      </c>
      <c r="T549" s="127">
        <v>42</v>
      </c>
      <c r="U549" s="127" t="s">
        <v>170</v>
      </c>
      <c r="V549" s="127"/>
      <c r="W549" s="127">
        <v>45</v>
      </c>
      <c r="X549" s="127" t="s">
        <v>104</v>
      </c>
      <c r="Y549" s="127" t="s">
        <v>66</v>
      </c>
      <c r="Z549" s="127">
        <v>79</v>
      </c>
      <c r="AA549" s="127"/>
      <c r="AB549" s="127"/>
      <c r="AC549" s="76"/>
      <c r="AD549" s="325">
        <v>98672374</v>
      </c>
      <c r="AE549" s="325">
        <v>3052256920</v>
      </c>
      <c r="AF549" s="82"/>
      <c r="AG549" s="82"/>
      <c r="AH549" s="82" t="s">
        <v>3686</v>
      </c>
      <c r="AI549" s="82" t="s">
        <v>14451</v>
      </c>
      <c r="AJ549" s="96" t="s">
        <v>316</v>
      </c>
      <c r="AK549" s="201"/>
      <c r="AL549" s="92">
        <v>46182</v>
      </c>
      <c r="AM549" s="92"/>
      <c r="AN549" s="101"/>
      <c r="AO549" s="100"/>
      <c r="AP549" s="101"/>
      <c r="AQ549" s="101"/>
      <c r="AR549" s="227"/>
      <c r="AS549" s="119"/>
      <c r="AT549" s="124" t="s">
        <v>202</v>
      </c>
      <c r="AU549" s="94"/>
      <c r="AV549" s="82"/>
      <c r="AW549" s="102" t="str">
        <f ca="1">IF(OR(AND(TODAY()-AL549&lt;10,AV549="PQRS"),AND(TODAY()-AO549&lt;90,AV549="Persuasivo")),1,IF(AND(10&lt;=TODAY()-AL549,TODAY()-AL549&lt;15,AV549="PQRS"),2,IF(OR(AND(15&lt;=TODAY()-AL549,AV549="PQRS"),AND(90&lt;=TODAY()-AO549,AV549="Persuasivo")),3,"")))</f>
        <v/>
      </c>
      <c r="AX549" s="96" t="s">
        <v>16075</v>
      </c>
      <c r="AY549" s="239">
        <f ca="1">IF(AU549=BA549,AY549,AY549&amp;" → "&amp;TEXT(AZ549,"dd/mm/aaaa")&amp;".- "&amp;AU549)</f>
        <v>0</v>
      </c>
      <c r="AZ549" s="237">
        <f ca="1">IF(AU549=BA549,AZ549,NOW())</f>
        <v>0</v>
      </c>
      <c r="BA549" s="242">
        <f t="shared" ca="1" si="97"/>
        <v>0</v>
      </c>
      <c r="BB549" s="245" t="str">
        <f ca="1">IF(AT549=BD549,BB549,BB549&amp;" → "&amp;TEXT(BC549,"dd/mm/aaaa")&amp;".- "&amp;AT549)</f>
        <v>0 → 20/02/2026.- Visitas patrulleros</v>
      </c>
      <c r="BC549" s="247">
        <f t="shared" ca="1" si="98"/>
        <v>46183.384917939817</v>
      </c>
      <c r="BD549" s="246" t="str">
        <f t="shared" ca="1" si="99"/>
        <v>Visitas patrulleros</v>
      </c>
    </row>
    <row r="550" spans="1:56">
      <c r="A550" s="82" t="s">
        <v>16076</v>
      </c>
      <c r="B550" s="99">
        <v>39262</v>
      </c>
      <c r="C550" s="124" t="s">
        <v>273</v>
      </c>
      <c r="D550" s="82"/>
      <c r="E550" s="82"/>
      <c r="F550" s="82"/>
      <c r="G550" s="82"/>
      <c r="H550" s="82"/>
      <c r="I550" s="82"/>
      <c r="J550" s="82"/>
      <c r="K550" s="82"/>
      <c r="L550" s="82"/>
      <c r="M550" s="82"/>
      <c r="N550" s="76" t="str">
        <f t="shared" si="100"/>
        <v xml:space="preserve">         </v>
      </c>
      <c r="O550" s="82"/>
      <c r="P550" s="82"/>
      <c r="Q550" s="82"/>
      <c r="R550" s="82" t="s">
        <v>4150</v>
      </c>
      <c r="S550" s="126" t="s">
        <v>80</v>
      </c>
      <c r="T550" s="127">
        <v>23</v>
      </c>
      <c r="U550" s="127"/>
      <c r="V550" s="127" t="s">
        <v>66</v>
      </c>
      <c r="W550" s="127">
        <v>25</v>
      </c>
      <c r="X550" s="127" t="s">
        <v>104</v>
      </c>
      <c r="Y550" s="127"/>
      <c r="Z550" s="127">
        <v>5</v>
      </c>
      <c r="AA550" s="127"/>
      <c r="AB550" s="127"/>
      <c r="AC550" s="76"/>
      <c r="AD550" s="82"/>
      <c r="AE550" s="82"/>
      <c r="AF550" s="82"/>
      <c r="AG550" s="82"/>
      <c r="AH550" s="82" t="s">
        <v>94</v>
      </c>
      <c r="AI550" s="82" t="s">
        <v>14502</v>
      </c>
      <c r="AJ550" s="96" t="s">
        <v>99</v>
      </c>
      <c r="AK550" s="201"/>
      <c r="AL550" s="92">
        <v>46182</v>
      </c>
      <c r="AM550" s="92"/>
      <c r="AN550" s="101"/>
      <c r="AO550" s="92"/>
      <c r="AP550" s="82"/>
      <c r="AQ550" s="94"/>
      <c r="AR550" s="227"/>
      <c r="AS550" s="119"/>
      <c r="AT550" s="124" t="s">
        <v>202</v>
      </c>
      <c r="AU550" s="94"/>
      <c r="AV550" s="82"/>
      <c r="AW550" s="102" t="str">
        <f ca="1">IF(OR(AND(TODAY()-AL550&lt;10,AV550="PQRS"),AND(TODAY()-AO550&lt;90,AV550="Persuasivo")),1,IF(AND(10&lt;=TODAY()-AL550,TODAY()-AL550&lt;15,AV550="PQRS"),2,IF(OR(AND(15&lt;=TODAY()-AL550,AV550="PQRS"),AND(90&lt;=TODAY()-AO550,AV550="Persuasivo")),3,"")))</f>
        <v/>
      </c>
      <c r="AX550" s="96" t="s">
        <v>16077</v>
      </c>
      <c r="AY550" s="239">
        <f ca="1">IF(AU550=BA550,AY550,AY550&amp;" → "&amp;TEXT(AZ550,"dd/mm/aaaa")&amp;".- "&amp;AU550)</f>
        <v>0</v>
      </c>
      <c r="AZ550" s="237">
        <f ca="1">IF(AU550=BA550,AZ550,NOW())</f>
        <v>0</v>
      </c>
      <c r="BA550" s="242">
        <f t="shared" ca="1" si="97"/>
        <v>0</v>
      </c>
      <c r="BB550" s="245" t="str">
        <f ca="1">IF(AT550=BD550,BB550,BB550&amp;" → "&amp;TEXT(BC550,"dd/mm/aaaa")&amp;".- "&amp;AT550)</f>
        <v>0 → 20/02/2026.- Visitas patrulleros</v>
      </c>
      <c r="BC550" s="247">
        <f t="shared" ca="1" si="98"/>
        <v>46183.384917939817</v>
      </c>
      <c r="BD550" s="246" t="str">
        <f t="shared" ca="1" si="99"/>
        <v>Visitas patrulleros</v>
      </c>
    </row>
    <row r="551" spans="1:56">
      <c r="A551" s="82"/>
      <c r="B551" s="99"/>
      <c r="C551" s="124"/>
      <c r="D551" s="82"/>
      <c r="E551" s="82"/>
      <c r="F551" s="82"/>
      <c r="G551" s="82"/>
      <c r="H551" s="82"/>
      <c r="I551" s="82"/>
      <c r="J551" s="82"/>
      <c r="K551" s="82"/>
      <c r="L551" s="82"/>
      <c r="M551" s="82"/>
      <c r="N551" s="76" t="str">
        <f t="shared" si="100"/>
        <v xml:space="preserve">         </v>
      </c>
      <c r="O551" s="82"/>
      <c r="P551" s="82"/>
      <c r="Q551" s="82"/>
      <c r="R551" s="82"/>
      <c r="S551" s="126"/>
      <c r="T551" s="127"/>
      <c r="U551" s="127"/>
      <c r="V551" s="127"/>
      <c r="W551" s="127"/>
      <c r="X551" s="127"/>
      <c r="Y551" s="127"/>
      <c r="Z551" s="127"/>
      <c r="AA551" s="127"/>
      <c r="AB551" s="127"/>
      <c r="AC551" s="76"/>
      <c r="AD551" s="82"/>
      <c r="AE551" s="82"/>
      <c r="AF551" s="82"/>
      <c r="AG551" s="82"/>
      <c r="AH551" s="82"/>
      <c r="AI551" s="82"/>
      <c r="AJ551" s="96"/>
      <c r="AK551" s="201"/>
      <c r="AL551" s="92"/>
      <c r="AM551" s="92"/>
      <c r="AN551" s="101"/>
      <c r="AO551" s="92"/>
      <c r="AP551" s="101"/>
      <c r="AQ551" s="101"/>
      <c r="AR551" s="227"/>
      <c r="AS551" s="119"/>
      <c r="AT551" s="124"/>
      <c r="AU551" s="94"/>
      <c r="AV551" s="82"/>
      <c r="AW551" s="102" t="str">
        <f ca="1">IF(OR(AND(TODAY()-AL551&lt;10,AV551="PQRS"),AND(TODAY()-AO551&lt;90,AV551="Persuasivo")),1,IF(AND(10&lt;=TODAY()-AL551,TODAY()-AL551&lt;15,AV551="PQRS"),2,IF(OR(AND(15&lt;=TODAY()-AL551,AV551="PQRS"),AND(90&lt;=TODAY()-AO551,AV551="Persuasivo")),3,"")))</f>
        <v/>
      </c>
      <c r="AX551" s="96"/>
      <c r="AY551" s="239">
        <f ca="1">IF(AU551=BA551,AY551,AY551&amp;" → "&amp;TEXT(AZ551,"dd/mm/aaaa")&amp;".- "&amp;AU551)</f>
        <v>0</v>
      </c>
      <c r="AZ551" s="237">
        <f ca="1">IF(AU551=BA551,AZ551,NOW())</f>
        <v>0</v>
      </c>
      <c r="BA551" s="242">
        <f t="shared" ca="1" si="97"/>
        <v>0</v>
      </c>
      <c r="BB551" s="245">
        <f ca="1">IF(AT551=BD551,BB551,BB551&amp;" → "&amp;TEXT(BC551,"dd/mm/aaaa")&amp;".- "&amp;AT551)</f>
        <v>0</v>
      </c>
      <c r="BC551" s="247">
        <f t="shared" ca="1" si="98"/>
        <v>46073.557189699073</v>
      </c>
      <c r="BD551" s="246">
        <f t="shared" ca="1" si="99"/>
        <v>0</v>
      </c>
    </row>
    <row r="552" spans="1:56">
      <c r="A552" s="82"/>
      <c r="B552" s="99"/>
      <c r="C552" s="124"/>
      <c r="D552" s="82"/>
      <c r="E552" s="82"/>
      <c r="F552" s="82"/>
      <c r="G552" s="82"/>
      <c r="H552" s="82"/>
      <c r="I552" s="82"/>
      <c r="J552" s="82"/>
      <c r="K552" s="82"/>
      <c r="L552" s="82"/>
      <c r="M552" s="82"/>
      <c r="N552" s="76" t="str">
        <f t="shared" si="100"/>
        <v xml:space="preserve">         </v>
      </c>
      <c r="O552" s="82"/>
      <c r="P552" s="82"/>
      <c r="Q552" s="82"/>
      <c r="R552" s="82"/>
      <c r="S552" s="126"/>
      <c r="T552" s="127"/>
      <c r="U552" s="127"/>
      <c r="V552" s="127"/>
      <c r="W552" s="127"/>
      <c r="X552" s="127"/>
      <c r="Y552" s="127"/>
      <c r="Z552" s="127"/>
      <c r="AA552" s="127"/>
      <c r="AB552" s="127"/>
      <c r="AC552" s="76"/>
      <c r="AD552" s="82"/>
      <c r="AE552" s="82"/>
      <c r="AF552" s="82"/>
      <c r="AG552" s="82"/>
      <c r="AH552" s="82"/>
      <c r="AI552" s="82"/>
      <c r="AJ552" s="96"/>
      <c r="AK552" s="201"/>
      <c r="AL552" s="92"/>
      <c r="AM552" s="92"/>
      <c r="AN552" s="101"/>
      <c r="AO552" s="100"/>
      <c r="AP552" s="101"/>
      <c r="AQ552" s="101"/>
      <c r="AR552" s="227"/>
      <c r="AS552" s="119"/>
      <c r="AT552" s="124"/>
      <c r="AU552" s="94"/>
      <c r="AV552" s="82"/>
      <c r="AW552" s="102" t="str">
        <f ca="1">IF(OR(AND(TODAY()-AL552&lt;10,AV552="PQRS"),AND(TODAY()-AO552&lt;90,AV552="Persuasivo")),1,IF(AND(10&lt;=TODAY()-AL552,TODAY()-AL552&lt;15,AV552="PQRS"),2,IF(OR(AND(15&lt;=TODAY()-AL552,AV552="PQRS"),AND(90&lt;=TODAY()-AO552,AV552="Persuasivo")),3,"")))</f>
        <v/>
      </c>
      <c r="AX552" s="96"/>
      <c r="AY552" s="239">
        <f ca="1">IF(AU552=BA552,AY552,AY552&amp;" → "&amp;TEXT(AZ552,"dd/mm/aaaa")&amp;".- "&amp;AU552)</f>
        <v>0</v>
      </c>
      <c r="AZ552" s="237">
        <f ca="1">IF(AU552=BA552,AZ552,NOW())</f>
        <v>0</v>
      </c>
      <c r="BA552" s="242">
        <f t="shared" ca="1" si="97"/>
        <v>0</v>
      </c>
      <c r="BB552" s="245">
        <f ca="1">IF(AT552=BD552,BB552,BB552&amp;" → "&amp;TEXT(BC552,"dd/mm/aaaa")&amp;".- "&amp;AT552)</f>
        <v>0</v>
      </c>
      <c r="BC552" s="247">
        <f t="shared" ca="1" si="98"/>
        <v>46073.557189699073</v>
      </c>
      <c r="BD552" s="246">
        <f t="shared" ca="1" si="99"/>
        <v>0</v>
      </c>
    </row>
    <row r="553" spans="1:56">
      <c r="A553" s="82"/>
      <c r="B553" s="99"/>
      <c r="C553" s="124"/>
      <c r="D553" s="82"/>
      <c r="E553" s="82"/>
      <c r="F553" s="82"/>
      <c r="G553" s="82"/>
      <c r="H553" s="82"/>
      <c r="I553" s="82"/>
      <c r="J553" s="82"/>
      <c r="K553" s="82"/>
      <c r="L553" s="82"/>
      <c r="M553" s="82"/>
      <c r="N553" s="76" t="str">
        <f t="shared" si="100"/>
        <v xml:space="preserve">         </v>
      </c>
      <c r="O553" s="82"/>
      <c r="P553" s="82"/>
      <c r="Q553" s="82"/>
      <c r="R553" s="82"/>
      <c r="S553" s="126"/>
      <c r="T553" s="127"/>
      <c r="U553" s="127"/>
      <c r="V553" s="127"/>
      <c r="W553" s="127"/>
      <c r="X553" s="127"/>
      <c r="Y553" s="127"/>
      <c r="Z553" s="127"/>
      <c r="AA553" s="127"/>
      <c r="AB553" s="127"/>
      <c r="AC553" s="76"/>
      <c r="AD553" s="82"/>
      <c r="AE553" s="82"/>
      <c r="AF553" s="82"/>
      <c r="AG553" s="82"/>
      <c r="AH553" s="82"/>
      <c r="AI553" s="82"/>
      <c r="AJ553" s="96"/>
      <c r="AK553" s="201"/>
      <c r="AL553" s="92"/>
      <c r="AM553" s="92"/>
      <c r="AN553" s="101"/>
      <c r="AO553" s="100"/>
      <c r="AP553" s="101"/>
      <c r="AQ553" s="101"/>
      <c r="AR553" s="227"/>
      <c r="AS553" s="119"/>
      <c r="AT553" s="124"/>
      <c r="AU553" s="94"/>
      <c r="AV553" s="82"/>
      <c r="AW553" s="102" t="str">
        <f ca="1">IF(OR(AND(TODAY()-AL553&lt;10,AV553="PQRS"),AND(TODAY()-AO553&lt;90,AV553="Persuasivo")),1,IF(AND(10&lt;=TODAY()-AL553,TODAY()-AL553&lt;15,AV553="PQRS"),2,IF(OR(AND(15&lt;=TODAY()-AL553,AV553="PQRS"),AND(90&lt;=TODAY()-AO553,AV553="Persuasivo")),3,"")))</f>
        <v/>
      </c>
      <c r="AX553" s="96"/>
      <c r="AY553" s="239">
        <f ca="1">IF(AU553=BA553,AY553,AY553&amp;" → "&amp;TEXT(AZ553,"dd/mm/aaaa")&amp;".- "&amp;AU553)</f>
        <v>0</v>
      </c>
      <c r="AZ553" s="237">
        <f ca="1">IF(AU553=BA553,AZ553,NOW())</f>
        <v>0</v>
      </c>
      <c r="BA553" s="242">
        <f t="shared" ca="1" si="97"/>
        <v>0</v>
      </c>
      <c r="BB553" s="245">
        <f ca="1">IF(AT553=BD553,BB553,BB553&amp;" → "&amp;TEXT(BC553,"dd/mm/aaaa")&amp;".- "&amp;AT553)</f>
        <v>0</v>
      </c>
      <c r="BC553" s="247">
        <f t="shared" ca="1" si="98"/>
        <v>46073.557189699073</v>
      </c>
      <c r="BD553" s="246">
        <f t="shared" ca="1" si="99"/>
        <v>0</v>
      </c>
    </row>
    <row r="554" spans="1:56">
      <c r="A554" s="82"/>
      <c r="B554" s="99"/>
      <c r="C554" s="124"/>
      <c r="D554" s="76"/>
      <c r="E554" s="76"/>
      <c r="F554" s="76"/>
      <c r="G554" s="76"/>
      <c r="H554" s="76"/>
      <c r="I554" s="76"/>
      <c r="J554" s="145"/>
      <c r="K554" s="76"/>
      <c r="L554" s="76"/>
      <c r="M554" s="76"/>
      <c r="N554" s="76" t="str">
        <f t="shared" si="100"/>
        <v xml:space="preserve">         </v>
      </c>
      <c r="O554" s="76"/>
      <c r="P554" s="76"/>
      <c r="Q554" s="76"/>
      <c r="R554" s="76"/>
      <c r="S554" s="76"/>
      <c r="T554" s="76"/>
      <c r="U554" s="76"/>
      <c r="V554" s="76"/>
      <c r="W554" s="76"/>
      <c r="X554" s="76"/>
      <c r="Y554" s="145"/>
      <c r="Z554" s="76"/>
      <c r="AA554" s="76"/>
      <c r="AB554" s="76"/>
      <c r="AC554" s="76"/>
      <c r="AD554" s="76"/>
      <c r="AE554" s="76"/>
      <c r="AF554" s="76"/>
      <c r="AG554" s="76"/>
      <c r="AH554" s="82"/>
      <c r="AI554" s="82"/>
      <c r="AJ554" s="112"/>
      <c r="AK554" s="201"/>
      <c r="AL554" s="92"/>
      <c r="AM554" s="92"/>
      <c r="AN554" s="101"/>
      <c r="AO554" s="100"/>
      <c r="AP554" s="101"/>
      <c r="AQ554" s="101"/>
      <c r="AR554" s="213"/>
      <c r="AS554" s="119"/>
      <c r="AT554" s="124"/>
      <c r="AU554" s="94"/>
      <c r="AV554" s="82"/>
      <c r="AW554" s="102" t="str">
        <f ca="1">IF(OR(AND(TODAY()-AL554&lt;10,AV554="PQRS"),AND(TODAY()-AO554&lt;90,AV554="Persuasivo")),1,IF(AND(10&lt;=TODAY()-AL554,TODAY()-AL554&lt;15,AV554="PQRS"),2,IF(OR(AND(15&lt;=TODAY()-AL554,AV554="PQRS"),AND(90&lt;=TODAY()-AO554,AV554="Persuasivo")),3,"")))</f>
        <v/>
      </c>
      <c r="AX554" s="96"/>
      <c r="AY554" s="239">
        <f ca="1">IF(AU554=BA554,AY554,AY554&amp;" → "&amp;TEXT(AZ554,"dd/mm/aaaa")&amp;".- "&amp;AU554)</f>
        <v>0</v>
      </c>
      <c r="AZ554" s="237">
        <f ca="1">IF(AU554=BA554,AZ554,NOW())</f>
        <v>0</v>
      </c>
      <c r="BA554" s="242">
        <f t="shared" ca="1" si="97"/>
        <v>0</v>
      </c>
      <c r="BB554" s="245">
        <f ca="1">IF(AT554=BD554,BB554,BB554&amp;" → "&amp;TEXT(BC554,"dd/mm/aaaa")&amp;".- "&amp;AT554)</f>
        <v>0</v>
      </c>
      <c r="BC554" s="247">
        <f t="shared" ca="1" si="98"/>
        <v>46073.557189699073</v>
      </c>
      <c r="BD554" s="246">
        <f t="shared" ca="1" si="99"/>
        <v>0</v>
      </c>
    </row>
    <row r="555" spans="1:56">
      <c r="A555" s="82"/>
      <c r="B555" s="99"/>
      <c r="C555" s="124"/>
      <c r="D555" s="82"/>
      <c r="E555" s="82"/>
      <c r="F555" s="82"/>
      <c r="G555" s="82"/>
      <c r="H555" s="82"/>
      <c r="I555" s="82"/>
      <c r="J555" s="82"/>
      <c r="K555" s="82"/>
      <c r="L555" s="82"/>
      <c r="M555" s="82"/>
      <c r="N555" s="76" t="str">
        <f t="shared" si="100"/>
        <v xml:space="preserve">         </v>
      </c>
      <c r="O555" s="82"/>
      <c r="P555" s="82"/>
      <c r="Q555" s="82"/>
      <c r="R555" s="82"/>
      <c r="S555" s="126"/>
      <c r="T555" s="127"/>
      <c r="U555" s="127"/>
      <c r="V555" s="127"/>
      <c r="W555" s="127"/>
      <c r="X555" s="127"/>
      <c r="Y555" s="127"/>
      <c r="Z555" s="127"/>
      <c r="AA555" s="127"/>
      <c r="AB555" s="127"/>
      <c r="AC555" s="76"/>
      <c r="AD555" s="82"/>
      <c r="AE555" s="82"/>
      <c r="AF555" s="82"/>
      <c r="AG555" s="82"/>
      <c r="AH555" s="82"/>
      <c r="AI555" s="82"/>
      <c r="AJ555" s="96"/>
      <c r="AK555" s="201"/>
      <c r="AL555" s="92"/>
      <c r="AM555" s="92"/>
      <c r="AN555" s="101"/>
      <c r="AO555" s="92"/>
      <c r="AP555" s="101"/>
      <c r="AQ555" s="101"/>
      <c r="AR555" s="227"/>
      <c r="AS555" s="119"/>
      <c r="AT555" s="124"/>
      <c r="AU555" s="101"/>
      <c r="AV555" s="82"/>
      <c r="AW555" s="102" t="str">
        <f ca="1">IF(OR(AND(TODAY()-AL555&lt;10,AV555="PQRS"),AND(TODAY()-AO555&lt;90,AV555="Persuasivo")),1,IF(AND(10&lt;=TODAY()-AL555,TODAY()-AL555&lt;15,AV555="PQRS"),2,IF(OR(AND(15&lt;=TODAY()-AL555,AV555="PQRS"),AND(90&lt;=TODAY()-AO555,AV555="Persuasivo")),3,"")))</f>
        <v/>
      </c>
      <c r="AX555" s="96"/>
      <c r="AY555" s="239">
        <f ca="1">IF(AU555=BA555,AY555,AY555&amp;" → "&amp;TEXT(AZ555,"dd/mm/aaaa")&amp;".- "&amp;AU555)</f>
        <v>0</v>
      </c>
      <c r="AZ555" s="237">
        <f ca="1">IF(AU555=BA555,AZ555,NOW())</f>
        <v>0</v>
      </c>
      <c r="BA555" s="242">
        <f t="shared" ca="1" si="97"/>
        <v>0</v>
      </c>
      <c r="BB555" s="245">
        <f ca="1">IF(AT555=BD555,BB555,BB555&amp;" → "&amp;TEXT(BC555,"dd/mm/aaaa")&amp;".- "&amp;AT555)</f>
        <v>0</v>
      </c>
      <c r="BC555" s="247">
        <f t="shared" ca="1" si="98"/>
        <v>46073.557189699073</v>
      </c>
      <c r="BD555" s="246">
        <f t="shared" ca="1" si="99"/>
        <v>0</v>
      </c>
    </row>
    <row r="556" spans="1:56">
      <c r="A556" s="82"/>
      <c r="B556" s="104"/>
      <c r="C556" s="124"/>
      <c r="D556" s="82"/>
      <c r="E556" s="82"/>
      <c r="F556" s="82"/>
      <c r="G556" s="82"/>
      <c r="H556" s="82"/>
      <c r="I556" s="82"/>
      <c r="J556" s="82"/>
      <c r="K556" s="82"/>
      <c r="L556" s="82"/>
      <c r="M556" s="82"/>
      <c r="N556" s="76" t="str">
        <f t="shared" si="100"/>
        <v xml:space="preserve">         </v>
      </c>
      <c r="O556" s="82"/>
      <c r="P556" s="82"/>
      <c r="Q556" s="82"/>
      <c r="R556" s="76"/>
      <c r="S556" s="82"/>
      <c r="T556" s="82"/>
      <c r="U556" s="82"/>
      <c r="V556" s="82"/>
      <c r="W556" s="82"/>
      <c r="X556" s="82"/>
      <c r="Y556" s="82"/>
      <c r="Z556" s="82"/>
      <c r="AA556" s="82"/>
      <c r="AB556" s="82"/>
      <c r="AC556" s="76"/>
      <c r="AD556" s="82"/>
      <c r="AE556" s="82"/>
      <c r="AF556" s="82"/>
      <c r="AG556" s="82"/>
      <c r="AH556" s="82"/>
      <c r="AI556" s="82"/>
      <c r="AJ556" s="96"/>
      <c r="AK556" s="201"/>
      <c r="AL556" s="92"/>
      <c r="AM556" s="92"/>
      <c r="AN556" s="101"/>
      <c r="AO556" s="92"/>
      <c r="AP556" s="101"/>
      <c r="AQ556" s="101"/>
      <c r="AR556" s="227"/>
      <c r="AS556" s="119"/>
      <c r="AT556" s="124"/>
      <c r="AU556" s="94"/>
      <c r="AV556" s="82"/>
      <c r="AW556" s="102" t="str">
        <f ca="1">IF(OR(AND(TODAY()-AL556&lt;10,AV556="PQRS"),AND(TODAY()-AO556&lt;90,AV556="Persuasivo")),1,IF(AND(10&lt;=TODAY()-AL556,TODAY()-AL556&lt;15,AV556="PQRS"),2,IF(OR(AND(15&lt;=TODAY()-AL556,AV556="PQRS"),AND(90&lt;=TODAY()-AO556,AV556="Persuasivo")),3,"")))</f>
        <v/>
      </c>
      <c r="AX556" s="96"/>
      <c r="AY556" s="239">
        <f ca="1">IF(AU556=BA556,AY556,AY556&amp;" → "&amp;TEXT(AZ556,"dd/mm/aaaa")&amp;".- "&amp;AU556)</f>
        <v>0</v>
      </c>
      <c r="AZ556" s="237">
        <f ca="1">IF(AU556=BA556,AZ556,NOW())</f>
        <v>0</v>
      </c>
      <c r="BA556" s="242">
        <f t="shared" ca="1" si="97"/>
        <v>0</v>
      </c>
      <c r="BB556" s="245">
        <f ca="1">IF(AT556=BD556,BB556,BB556&amp;" → "&amp;TEXT(BC556,"dd/mm/aaaa")&amp;".- "&amp;AT556)</f>
        <v>0</v>
      </c>
      <c r="BC556" s="247">
        <f t="shared" ca="1" si="98"/>
        <v>46073.557189699073</v>
      </c>
      <c r="BD556" s="246">
        <f t="shared" ca="1" si="99"/>
        <v>0</v>
      </c>
    </row>
    <row r="557" spans="1:56">
      <c r="A557" s="82"/>
      <c r="B557" s="188"/>
      <c r="C557" s="70"/>
      <c r="D557" s="82"/>
      <c r="E557" s="82"/>
      <c r="F557" s="82"/>
      <c r="G557" s="82"/>
      <c r="H557" s="82"/>
      <c r="I557" s="82"/>
      <c r="J557" s="82"/>
      <c r="K557" s="82"/>
      <c r="L557" s="82"/>
      <c r="M557" s="82"/>
      <c r="N557" s="76" t="str">
        <f t="shared" si="100"/>
        <v xml:space="preserve">         </v>
      </c>
      <c r="O557" s="82"/>
      <c r="P557" s="82"/>
      <c r="Q557" s="82"/>
      <c r="R557" s="82"/>
      <c r="S557" s="126"/>
      <c r="T557" s="127"/>
      <c r="U557" s="127"/>
      <c r="V557" s="127"/>
      <c r="W557" s="127"/>
      <c r="X557" s="127"/>
      <c r="Y557" s="127"/>
      <c r="Z557" s="127"/>
      <c r="AA557" s="127"/>
      <c r="AB557" s="127"/>
      <c r="AC557" s="76"/>
      <c r="AD557" s="82"/>
      <c r="AE557" s="82"/>
      <c r="AF557" s="82"/>
      <c r="AG557" s="82"/>
      <c r="AH557" s="82"/>
      <c r="AI557" s="82"/>
      <c r="AJ557" s="96"/>
      <c r="AK557" s="201"/>
      <c r="AL557" s="92"/>
      <c r="AM557" s="92"/>
      <c r="AN557" s="101"/>
      <c r="AO557" s="92"/>
      <c r="AP557" s="101"/>
      <c r="AQ557" s="101"/>
      <c r="AR557" s="227"/>
      <c r="AS557" s="119"/>
      <c r="AT557" s="124"/>
      <c r="AU557" s="94"/>
      <c r="AV557" s="82"/>
      <c r="AW557" s="102" t="str">
        <f ca="1">IF(OR(AND(TODAY()-AL557&lt;10,AV557="PQRS"),AND(TODAY()-AO557&lt;90,AV557="Persuasivo")),1,IF(AND(10&lt;=TODAY()-AL557,TODAY()-AL557&lt;15,AV557="PQRS"),2,IF(OR(AND(15&lt;=TODAY()-AL557,AV557="PQRS"),AND(90&lt;=TODAY()-AO557,AV557="Persuasivo")),3,"")))</f>
        <v/>
      </c>
      <c r="AX557" s="96"/>
      <c r="AY557" s="239">
        <f ca="1">IF(AU557=BA557,AY557,AY557&amp;" → "&amp;TEXT(AZ557,"dd/mm/aaaa")&amp;".- "&amp;AU557)</f>
        <v>0</v>
      </c>
      <c r="AZ557" s="237">
        <f ca="1">IF(AU557=BA557,AZ557,NOW())</f>
        <v>0</v>
      </c>
      <c r="BA557" s="242">
        <f t="shared" ca="1" si="97"/>
        <v>0</v>
      </c>
      <c r="BB557" s="245">
        <f ca="1">IF(AT557=BD557,BB557,BB557&amp;" → "&amp;TEXT(BC557,"dd/mm/aaaa")&amp;".- "&amp;AT557)</f>
        <v>0</v>
      </c>
      <c r="BC557" s="247">
        <f t="shared" ca="1" si="98"/>
        <v>46073.557189699073</v>
      </c>
      <c r="BD557" s="246">
        <f t="shared" ca="1" si="99"/>
        <v>0</v>
      </c>
    </row>
    <row r="558" spans="1:56">
      <c r="A558" s="82"/>
      <c r="B558" s="189"/>
      <c r="C558" s="124"/>
      <c r="D558" s="82"/>
      <c r="E558" s="82"/>
      <c r="F558" s="82"/>
      <c r="G558" s="82"/>
      <c r="H558" s="82"/>
      <c r="I558" s="82"/>
      <c r="J558" s="82"/>
      <c r="K558" s="82"/>
      <c r="L558" s="82"/>
      <c r="M558" s="82"/>
      <c r="N558" s="76" t="str">
        <f t="shared" si="100"/>
        <v xml:space="preserve">         </v>
      </c>
      <c r="O558" s="82"/>
      <c r="P558" s="82"/>
      <c r="Q558" s="82"/>
      <c r="R558" s="82"/>
      <c r="S558" s="126"/>
      <c r="T558" s="127"/>
      <c r="U558" s="127"/>
      <c r="V558" s="127"/>
      <c r="W558" s="127"/>
      <c r="X558" s="127"/>
      <c r="Y558" s="127"/>
      <c r="Z558" s="127"/>
      <c r="AA558" s="127"/>
      <c r="AB558" s="127"/>
      <c r="AC558" s="76"/>
      <c r="AD558" s="82"/>
      <c r="AE558" s="82"/>
      <c r="AF558" s="82"/>
      <c r="AG558" s="82"/>
      <c r="AH558" s="82"/>
      <c r="AI558" s="82"/>
      <c r="AJ558" s="96"/>
      <c r="AK558" s="201"/>
      <c r="AL558" s="92"/>
      <c r="AM558" s="92"/>
      <c r="AN558" s="101"/>
      <c r="AO558" s="100"/>
      <c r="AP558" s="101"/>
      <c r="AQ558" s="101"/>
      <c r="AR558" s="227"/>
      <c r="AS558" s="119"/>
      <c r="AT558" s="124"/>
      <c r="AU558" s="94"/>
      <c r="AV558" s="82"/>
      <c r="AW558" s="102" t="str">
        <f ca="1">IF(OR(AND(TODAY()-AL558&lt;10,AV558="PQRS"),AND(TODAY()-AO558&lt;90,AV558="Persuasivo")),1,IF(AND(10&lt;=TODAY()-AL558,TODAY()-AL558&lt;15,AV558="PQRS"),2,IF(OR(AND(15&lt;=TODAY()-AL558,AV558="PQRS"),AND(90&lt;=TODAY()-AO558,AV558="Persuasivo")),3,"")))</f>
        <v/>
      </c>
      <c r="AX558" s="96"/>
      <c r="AY558" s="239">
        <f ca="1">IF(AU558=BA558,AY558,AY558&amp;" → "&amp;TEXT(AZ558,"dd/mm/aaaa")&amp;".- "&amp;AU558)</f>
        <v>0</v>
      </c>
      <c r="AZ558" s="237">
        <f ca="1">IF(AU558=BA558,AZ558,NOW())</f>
        <v>0</v>
      </c>
      <c r="BA558" s="242">
        <f t="shared" ca="1" si="97"/>
        <v>0</v>
      </c>
      <c r="BB558" s="245">
        <f ca="1">IF(AT558=BD558,BB558,BB558&amp;" → "&amp;TEXT(BC558,"dd/mm/aaaa")&amp;".- "&amp;AT558)</f>
        <v>0</v>
      </c>
      <c r="BC558" s="247">
        <f t="shared" ca="1" si="98"/>
        <v>46073.557189699073</v>
      </c>
      <c r="BD558" s="246">
        <f t="shared" ca="1" si="99"/>
        <v>0</v>
      </c>
    </row>
    <row r="559" spans="1:56">
      <c r="A559" s="82"/>
      <c r="B559" s="99"/>
      <c r="C559" s="124"/>
      <c r="D559" s="82"/>
      <c r="E559" s="82"/>
      <c r="F559" s="82"/>
      <c r="G559" s="82"/>
      <c r="H559" s="82"/>
      <c r="I559" s="82"/>
      <c r="J559" s="82"/>
      <c r="K559" s="82"/>
      <c r="L559" s="82"/>
      <c r="M559" s="82"/>
      <c r="N559" s="76" t="str">
        <f t="shared" si="100"/>
        <v xml:space="preserve">         </v>
      </c>
      <c r="O559" s="82"/>
      <c r="P559" s="82"/>
      <c r="Q559" s="82"/>
      <c r="R559" s="82"/>
      <c r="S559" s="126"/>
      <c r="T559" s="127"/>
      <c r="U559" s="127"/>
      <c r="V559" s="127"/>
      <c r="W559" s="127"/>
      <c r="X559" s="127"/>
      <c r="Y559" s="127"/>
      <c r="Z559" s="127"/>
      <c r="AA559" s="127"/>
      <c r="AB559" s="127"/>
      <c r="AC559" s="76"/>
      <c r="AD559" s="82"/>
      <c r="AE559" s="82"/>
      <c r="AF559" s="82"/>
      <c r="AG559" s="82"/>
      <c r="AH559" s="82"/>
      <c r="AI559" s="82"/>
      <c r="AJ559" s="96"/>
      <c r="AK559" s="201"/>
      <c r="AL559" s="92"/>
      <c r="AM559" s="92"/>
      <c r="AN559" s="101"/>
      <c r="AO559" s="92"/>
      <c r="AP559" s="82"/>
      <c r="AQ559" s="94"/>
      <c r="AR559" s="227"/>
      <c r="AS559" s="119"/>
      <c r="AT559" s="124"/>
      <c r="AU559" s="94"/>
      <c r="AV559" s="82"/>
      <c r="AW559" s="102" t="str">
        <f ca="1">IF(OR(AND(TODAY()-AL559&lt;10,AV559="PQRS"),AND(TODAY()-AO559&lt;90,AV559="Persuasivo")),1,IF(AND(10&lt;=TODAY()-AL559,TODAY()-AL559&lt;15,AV559="PQRS"),2,IF(OR(AND(15&lt;=TODAY()-AL559,AV559="PQRS"),AND(90&lt;=TODAY()-AO559,AV559="Persuasivo")),3,"")))</f>
        <v/>
      </c>
      <c r="AX559" s="96"/>
      <c r="AY559" s="239">
        <f ca="1">IF(AU559=BA559,AY559,AY559&amp;" → "&amp;TEXT(AZ559,"dd/mm/aaaa")&amp;".- "&amp;AU559)</f>
        <v>0</v>
      </c>
      <c r="AZ559" s="237">
        <f ca="1">IF(AU559=BA559,AZ559,NOW())</f>
        <v>0</v>
      </c>
      <c r="BA559" s="242">
        <f t="shared" ca="1" si="97"/>
        <v>0</v>
      </c>
      <c r="BB559" s="245">
        <f ca="1">IF(AT559=BD559,BB559,BB559&amp;" → "&amp;TEXT(BC559,"dd/mm/aaaa")&amp;".- "&amp;AT559)</f>
        <v>0</v>
      </c>
      <c r="BC559" s="247">
        <f t="shared" ca="1" si="98"/>
        <v>46073.557189699073</v>
      </c>
      <c r="BD559" s="246">
        <f t="shared" ca="1" si="99"/>
        <v>0</v>
      </c>
    </row>
    <row r="560" spans="1:56">
      <c r="A560" s="82"/>
      <c r="B560" s="99"/>
      <c r="C560" s="105"/>
      <c r="D560" s="82"/>
      <c r="E560" s="82"/>
      <c r="F560" s="82"/>
      <c r="G560" s="82"/>
      <c r="H560" s="82"/>
      <c r="I560" s="82"/>
      <c r="J560" s="82"/>
      <c r="K560" s="82"/>
      <c r="L560" s="82"/>
      <c r="M560" s="82"/>
      <c r="N560" s="76" t="str">
        <f t="shared" si="100"/>
        <v xml:space="preserve">         </v>
      </c>
      <c r="O560" s="82"/>
      <c r="P560" s="82"/>
      <c r="Q560" s="82"/>
      <c r="R560" s="82"/>
      <c r="S560" s="126"/>
      <c r="T560" s="127"/>
      <c r="U560" s="127"/>
      <c r="V560" s="127"/>
      <c r="W560" s="127"/>
      <c r="X560" s="127"/>
      <c r="Y560" s="127"/>
      <c r="Z560" s="127"/>
      <c r="AA560" s="127"/>
      <c r="AB560" s="127"/>
      <c r="AC560" s="76"/>
      <c r="AD560" s="82"/>
      <c r="AE560" s="82"/>
      <c r="AF560" s="82"/>
      <c r="AG560" s="82"/>
      <c r="AH560" s="82"/>
      <c r="AI560" s="82"/>
      <c r="AJ560" s="96"/>
      <c r="AK560" s="201"/>
      <c r="AL560" s="92"/>
      <c r="AM560" s="92"/>
      <c r="AN560" s="101"/>
      <c r="AO560" s="92"/>
      <c r="AP560" s="82"/>
      <c r="AQ560" s="94"/>
      <c r="AR560" s="227"/>
      <c r="AS560" s="119"/>
      <c r="AT560" s="124"/>
      <c r="AU560" s="101"/>
      <c r="AV560" s="82"/>
      <c r="AW560" s="102" t="str">
        <f ca="1">IF(OR(AND(TODAY()-AL560&lt;10,AV560="PQRS"),AND(TODAY()-AO560&lt;90,AV560="Persuasivo")),1,IF(AND(10&lt;=TODAY()-AL560,TODAY()-AL560&lt;15,AV560="PQRS"),2,IF(OR(AND(15&lt;=TODAY()-AL560,AV560="PQRS"),AND(90&lt;=TODAY()-AO560,AV560="Persuasivo")),3,"")))</f>
        <v/>
      </c>
      <c r="AX560" s="96"/>
      <c r="AY560" s="239">
        <f ca="1">IF(AU560=BA560,AY560,AY560&amp;" → "&amp;TEXT(AZ560,"dd/mm/aaaa")&amp;".- "&amp;AU560)</f>
        <v>0</v>
      </c>
      <c r="AZ560" s="237">
        <f ca="1">IF(AU560=BA560,AZ560,NOW())</f>
        <v>0</v>
      </c>
      <c r="BA560" s="242">
        <f t="shared" ca="1" si="97"/>
        <v>0</v>
      </c>
      <c r="BB560" s="245">
        <f ca="1">IF(AT560=BD560,BB560,BB560&amp;" → "&amp;TEXT(BC560,"dd/mm/aaaa")&amp;".- "&amp;AT560)</f>
        <v>0</v>
      </c>
      <c r="BC560" s="247">
        <f t="shared" ca="1" si="98"/>
        <v>46073.557189699073</v>
      </c>
      <c r="BD560" s="246">
        <f t="shared" ca="1" si="99"/>
        <v>0</v>
      </c>
    </row>
    <row r="561" spans="1:57">
      <c r="A561" s="82"/>
      <c r="B561" s="99"/>
      <c r="C561" s="124"/>
      <c r="D561" s="82"/>
      <c r="E561" s="82"/>
      <c r="F561" s="82"/>
      <c r="G561" s="82"/>
      <c r="H561" s="82"/>
      <c r="I561" s="82"/>
      <c r="J561" s="82"/>
      <c r="K561" s="82"/>
      <c r="L561" s="82"/>
      <c r="M561" s="82"/>
      <c r="N561" s="76" t="str">
        <f t="shared" si="100"/>
        <v xml:space="preserve">         </v>
      </c>
      <c r="O561" s="82"/>
      <c r="P561" s="82"/>
      <c r="Q561" s="82"/>
      <c r="R561" s="82"/>
      <c r="S561" s="126"/>
      <c r="T561" s="127"/>
      <c r="U561" s="127"/>
      <c r="V561" s="127"/>
      <c r="W561" s="127"/>
      <c r="X561" s="127"/>
      <c r="Y561" s="127"/>
      <c r="Z561" s="127"/>
      <c r="AA561" s="127"/>
      <c r="AB561" s="127"/>
      <c r="AC561" s="76"/>
      <c r="AD561" s="82"/>
      <c r="AE561" s="82"/>
      <c r="AF561" s="82"/>
      <c r="AG561" s="82"/>
      <c r="AH561" s="82"/>
      <c r="AI561" s="82"/>
      <c r="AJ561" s="96"/>
      <c r="AK561" s="201"/>
      <c r="AL561" s="92"/>
      <c r="AM561" s="92"/>
      <c r="AN561" s="101"/>
      <c r="AO561" s="92"/>
      <c r="AP561" s="101"/>
      <c r="AQ561" s="101"/>
      <c r="AR561" s="227"/>
      <c r="AS561" s="119"/>
      <c r="AT561" s="124"/>
      <c r="AU561" s="94"/>
      <c r="AV561" s="82"/>
      <c r="AW561" s="102" t="str">
        <f ca="1">IF(OR(AND(TODAY()-AL561&lt;10,AV561="PQRS"),AND(TODAY()-AO561&lt;90,AV561="Persuasivo")),1,IF(AND(10&lt;=TODAY()-AL561,TODAY()-AL561&lt;15,AV561="PQRS"),2,IF(OR(AND(15&lt;=TODAY()-AL561,AV561="PQRS"),AND(90&lt;=TODAY()-AO561,AV561="Persuasivo")),3,"")))</f>
        <v/>
      </c>
      <c r="AX561" s="96"/>
      <c r="AY561" s="239">
        <f ca="1">IF(AU561=BA561,AY561,AY561&amp;" → "&amp;TEXT(AZ561,"dd/mm/aaaa")&amp;".- "&amp;AU561)</f>
        <v>0</v>
      </c>
      <c r="AZ561" s="237">
        <f ca="1">IF(AU561=BA561,AZ561,NOW())</f>
        <v>0</v>
      </c>
      <c r="BA561" s="242">
        <f t="shared" ca="1" si="97"/>
        <v>0</v>
      </c>
      <c r="BB561" s="245">
        <f ca="1">IF(AT561=BD561,BB561,BB561&amp;" → "&amp;TEXT(BC561,"dd/mm/aaaa")&amp;".- "&amp;AT561)</f>
        <v>0</v>
      </c>
      <c r="BC561" s="247">
        <f t="shared" ca="1" si="98"/>
        <v>46073.557189699073</v>
      </c>
      <c r="BD561" s="246">
        <f t="shared" ca="1" si="99"/>
        <v>0</v>
      </c>
    </row>
    <row r="562" spans="1:57">
      <c r="A562" s="82"/>
      <c r="B562" s="99"/>
      <c r="C562" s="124"/>
      <c r="D562" s="82"/>
      <c r="E562" s="82"/>
      <c r="F562" s="82"/>
      <c r="G562" s="82"/>
      <c r="H562" s="82"/>
      <c r="I562" s="82"/>
      <c r="J562" s="82"/>
      <c r="K562" s="82"/>
      <c r="L562" s="82"/>
      <c r="M562" s="82"/>
      <c r="N562" s="76" t="str">
        <f t="shared" si="100"/>
        <v xml:space="preserve">         </v>
      </c>
      <c r="O562" s="82"/>
      <c r="P562" s="82"/>
      <c r="Q562" s="82"/>
      <c r="R562" s="82"/>
      <c r="S562" s="126"/>
      <c r="T562" s="127"/>
      <c r="U562" s="127"/>
      <c r="V562" s="127"/>
      <c r="W562" s="127"/>
      <c r="X562" s="127"/>
      <c r="Y562" s="127"/>
      <c r="Z562" s="127"/>
      <c r="AA562" s="127"/>
      <c r="AB562" s="127"/>
      <c r="AC562" s="76"/>
      <c r="AD562" s="82"/>
      <c r="AE562" s="82"/>
      <c r="AF562" s="82"/>
      <c r="AG562" s="82"/>
      <c r="AH562" s="82"/>
      <c r="AI562" s="82"/>
      <c r="AJ562" s="96"/>
      <c r="AK562" s="201"/>
      <c r="AL562" s="92"/>
      <c r="AM562" s="92"/>
      <c r="AN562" s="101"/>
      <c r="AO562" s="92"/>
      <c r="AP562" s="101"/>
      <c r="AQ562" s="101"/>
      <c r="AR562" s="227"/>
      <c r="AS562" s="119"/>
      <c r="AT562" s="124"/>
      <c r="AU562" s="101"/>
      <c r="AV562" s="82"/>
      <c r="AW562" s="102" t="str">
        <f ca="1">IF(OR(AND(TODAY()-AL562&lt;10,AV562="PQRS"),AND(TODAY()-AO562&lt;90,AV562="Persuasivo")),1,IF(AND(10&lt;=TODAY()-AL562,TODAY()-AL562&lt;15,AV562="PQRS"),2,IF(OR(AND(15&lt;=TODAY()-AL562,AV562="PQRS"),AND(90&lt;=TODAY()-AO562,AV562="Persuasivo")),3,"")))</f>
        <v/>
      </c>
      <c r="AX562" s="96"/>
      <c r="AY562" s="239">
        <f ca="1">IF(AU562=BA562,AY562,AY562&amp;" → "&amp;TEXT(AZ562,"dd/mm/aaaa")&amp;".- "&amp;AU562)</f>
        <v>0</v>
      </c>
      <c r="AZ562" s="237">
        <f ca="1">IF(AU562=BA562,AZ562,NOW())</f>
        <v>0</v>
      </c>
      <c r="BA562" s="242">
        <f t="shared" ca="1" si="97"/>
        <v>0</v>
      </c>
      <c r="BB562" s="245">
        <f ca="1">IF(AT562=BD562,BB562,BB562&amp;" → "&amp;TEXT(BC562,"dd/mm/aaaa")&amp;".- "&amp;AT562)</f>
        <v>0</v>
      </c>
      <c r="BC562" s="247">
        <f t="shared" ca="1" si="98"/>
        <v>46073.557189699073</v>
      </c>
      <c r="BD562" s="246">
        <f t="shared" ca="1" si="99"/>
        <v>0</v>
      </c>
    </row>
    <row r="563" spans="1:57">
      <c r="A563" s="82"/>
      <c r="B563" s="99"/>
      <c r="C563" s="124"/>
      <c r="D563" s="82"/>
      <c r="E563" s="82"/>
      <c r="F563" s="82"/>
      <c r="G563" s="82"/>
      <c r="H563" s="82"/>
      <c r="I563" s="82"/>
      <c r="J563" s="82"/>
      <c r="K563" s="82"/>
      <c r="L563" s="82"/>
      <c r="M563" s="82"/>
      <c r="N563" s="76" t="str">
        <f t="shared" si="100"/>
        <v xml:space="preserve">         </v>
      </c>
      <c r="O563" s="82"/>
      <c r="P563" s="82"/>
      <c r="Q563" s="82"/>
      <c r="R563" s="82"/>
      <c r="S563" s="126"/>
      <c r="T563" s="127"/>
      <c r="U563" s="127"/>
      <c r="V563" s="127"/>
      <c r="W563" s="127"/>
      <c r="X563" s="127"/>
      <c r="Y563" s="127"/>
      <c r="Z563" s="127"/>
      <c r="AA563" s="127"/>
      <c r="AB563" s="127"/>
      <c r="AC563" s="76"/>
      <c r="AD563" s="82"/>
      <c r="AE563" s="82"/>
      <c r="AF563" s="82"/>
      <c r="AG563" s="82"/>
      <c r="AH563" s="82"/>
      <c r="AI563" s="82"/>
      <c r="AJ563" s="96"/>
      <c r="AK563" s="201"/>
      <c r="AL563" s="92"/>
      <c r="AM563" s="92"/>
      <c r="AN563" s="101"/>
      <c r="AO563" s="100"/>
      <c r="AP563" s="101"/>
      <c r="AQ563" s="101"/>
      <c r="AR563" s="227"/>
      <c r="AS563" s="119"/>
      <c r="AT563" s="124"/>
      <c r="AU563" s="94"/>
      <c r="AV563" s="82"/>
      <c r="AW563" s="102" t="str">
        <f ca="1">IF(OR(AND(TODAY()-AL563&lt;10,AV563="PQRS"),AND(TODAY()-AO563&lt;90,AV563="Persuasivo")),1,IF(AND(10&lt;=TODAY()-AL563,TODAY()-AL563&lt;15,AV563="PQRS"),2,IF(OR(AND(15&lt;=TODAY()-AL563,AV563="PQRS"),AND(90&lt;=TODAY()-AO563,AV563="Persuasivo")),3,"")))</f>
        <v/>
      </c>
      <c r="AX563" s="96"/>
      <c r="AY563" s="239">
        <f ca="1">IF(AU563=BA563,AY563,AY563&amp;" → "&amp;TEXT(AZ563,"dd/mm/aaaa")&amp;".- "&amp;AU563)</f>
        <v>0</v>
      </c>
      <c r="AZ563" s="237">
        <f ca="1">IF(AU563=BA563,AZ563,NOW())</f>
        <v>0</v>
      </c>
      <c r="BA563" s="242">
        <f t="shared" ca="1" si="97"/>
        <v>0</v>
      </c>
      <c r="BB563" s="245">
        <f ca="1">IF(AT563=BD563,BB563,BB563&amp;" → "&amp;TEXT(BC563,"dd/mm/aaaa")&amp;".- "&amp;AT563)</f>
        <v>0</v>
      </c>
      <c r="BC563" s="247">
        <f t="shared" ca="1" si="98"/>
        <v>46073.557189699073</v>
      </c>
      <c r="BD563" s="246">
        <f t="shared" ca="1" si="99"/>
        <v>0</v>
      </c>
    </row>
    <row r="564" spans="1:57">
      <c r="A564" s="82"/>
      <c r="B564" s="99"/>
      <c r="C564" s="124"/>
      <c r="D564" s="82"/>
      <c r="E564" s="82"/>
      <c r="F564" s="82"/>
      <c r="G564" s="82"/>
      <c r="H564" s="82"/>
      <c r="I564" s="82"/>
      <c r="J564" s="82"/>
      <c r="K564" s="82"/>
      <c r="L564" s="82"/>
      <c r="M564" s="82"/>
      <c r="N564" s="76" t="str">
        <f t="shared" si="100"/>
        <v xml:space="preserve">         </v>
      </c>
      <c r="O564" s="82"/>
      <c r="P564" s="82"/>
      <c r="Q564" s="82"/>
      <c r="R564" s="82"/>
      <c r="S564" s="82"/>
      <c r="T564" s="82"/>
      <c r="U564" s="82"/>
      <c r="V564" s="82"/>
      <c r="W564" s="82"/>
      <c r="X564" s="82"/>
      <c r="Y564" s="82"/>
      <c r="Z564" s="82"/>
      <c r="AA564" s="82"/>
      <c r="AB564" s="82"/>
      <c r="AC564" s="76"/>
      <c r="AD564" s="82"/>
      <c r="AE564" s="82"/>
      <c r="AF564" s="82"/>
      <c r="AG564" s="82"/>
      <c r="AH564" s="82"/>
      <c r="AI564" s="82"/>
      <c r="AJ564" s="96"/>
      <c r="AK564" s="201"/>
      <c r="AL564" s="92"/>
      <c r="AM564" s="92"/>
      <c r="AN564" s="101"/>
      <c r="AO564" s="92"/>
      <c r="AP564" s="82"/>
      <c r="AQ564" s="94"/>
      <c r="AR564" s="227"/>
      <c r="AS564" s="119"/>
      <c r="AT564" s="124"/>
      <c r="AU564" s="94"/>
      <c r="AV564" s="82"/>
      <c r="AW564" s="102" t="str">
        <f ca="1">IF(OR(AND(TODAY()-AL564&lt;10,AV564="PQRS"),AND(TODAY()-AO564&lt;90,AV564="Persuasivo")),1,IF(AND(10&lt;=TODAY()-AL564,TODAY()-AL564&lt;15,AV564="PQRS"),2,IF(OR(AND(15&lt;=TODAY()-AL564,AV564="PQRS"),AND(90&lt;=TODAY()-AO564,AV564="Persuasivo")),3,"")))</f>
        <v/>
      </c>
      <c r="AX564" s="96"/>
      <c r="AY564" s="239">
        <f ca="1">IF(AU564=BA564,AY564,AY564&amp;" → "&amp;TEXT(AZ564,"dd/mm/aaaa")&amp;".- "&amp;AU564)</f>
        <v>0</v>
      </c>
      <c r="AZ564" s="237">
        <f ca="1">IF(AU564=BA564,AZ564,NOW())</f>
        <v>0</v>
      </c>
      <c r="BA564" s="242">
        <f t="shared" ca="1" si="97"/>
        <v>0</v>
      </c>
      <c r="BB564" s="245">
        <f ca="1">IF(AT564=BD564,BB564,BB564&amp;" → "&amp;TEXT(BC564,"dd/mm/aaaa")&amp;".- "&amp;AT564)</f>
        <v>0</v>
      </c>
      <c r="BC564" s="247">
        <f t="shared" ca="1" si="98"/>
        <v>46073.557189699073</v>
      </c>
      <c r="BD564" s="246">
        <f t="shared" ca="1" si="99"/>
        <v>0</v>
      </c>
    </row>
    <row r="565" spans="1:57">
      <c r="A565" s="82"/>
      <c r="B565" s="99"/>
      <c r="C565" s="124"/>
      <c r="D565" s="82"/>
      <c r="E565" s="82"/>
      <c r="F565" s="82"/>
      <c r="G565" s="82"/>
      <c r="H565" s="82"/>
      <c r="I565" s="82"/>
      <c r="J565" s="82"/>
      <c r="K565" s="82"/>
      <c r="L565" s="82"/>
      <c r="M565" s="82"/>
      <c r="N565" s="76" t="str">
        <f t="shared" si="100"/>
        <v xml:space="preserve">         </v>
      </c>
      <c r="O565" s="82"/>
      <c r="P565" s="82"/>
      <c r="Q565" s="82"/>
      <c r="R565" s="82"/>
      <c r="S565" s="126"/>
      <c r="T565" s="127"/>
      <c r="U565" s="127"/>
      <c r="V565" s="127"/>
      <c r="W565" s="127"/>
      <c r="X565" s="127"/>
      <c r="Y565" s="127"/>
      <c r="Z565" s="127"/>
      <c r="AA565" s="127"/>
      <c r="AB565" s="127"/>
      <c r="AC565" s="76"/>
      <c r="AD565" s="82"/>
      <c r="AE565" s="82"/>
      <c r="AF565" s="82"/>
      <c r="AG565" s="82"/>
      <c r="AH565" s="82"/>
      <c r="AI565" s="82"/>
      <c r="AJ565" s="96"/>
      <c r="AK565" s="201"/>
      <c r="AL565" s="92"/>
      <c r="AM565" s="92"/>
      <c r="AN565" s="101"/>
      <c r="AO565" s="92"/>
      <c r="AP565" s="101"/>
      <c r="AQ565" s="101"/>
      <c r="AR565" s="227"/>
      <c r="AS565" s="119"/>
      <c r="AT565" s="124"/>
      <c r="AU565" s="94"/>
      <c r="AV565" s="82"/>
      <c r="AW565" s="102" t="str">
        <f ca="1">IF(OR(AND(TODAY()-AL565&lt;10,AV565="PQRS"),AND(TODAY()-AO565&lt;90,AV565="Persuasivo")),1,IF(AND(10&lt;=TODAY()-AL565,TODAY()-AL565&lt;15,AV565="PQRS"),2,IF(OR(AND(15&lt;=TODAY()-AL565,AV565="PQRS"),AND(90&lt;=TODAY()-AO565,AV565="Persuasivo")),3,"")))</f>
        <v/>
      </c>
      <c r="AX565" s="96"/>
      <c r="AY565" s="239">
        <f ca="1">IF(AU565=BA565,AY565,AY565&amp;" → "&amp;TEXT(AZ565,"dd/mm/aaaa")&amp;".- "&amp;AU565)</f>
        <v>0</v>
      </c>
      <c r="AZ565" s="237">
        <f ca="1">IF(AU565=BA565,AZ565,NOW())</f>
        <v>0</v>
      </c>
      <c r="BA565" s="242">
        <f t="shared" ca="1" si="97"/>
        <v>0</v>
      </c>
      <c r="BB565" s="245">
        <f ca="1">IF(AT565=BD565,BB565,BB565&amp;" → "&amp;TEXT(BC565,"dd/mm/aaaa")&amp;".- "&amp;AT565)</f>
        <v>0</v>
      </c>
      <c r="BC565" s="247">
        <f t="shared" ca="1" si="98"/>
        <v>46073.557189699073</v>
      </c>
      <c r="BD565" s="246">
        <f t="shared" ca="1" si="99"/>
        <v>0</v>
      </c>
    </row>
    <row r="566" spans="1:57">
      <c r="A566" s="82"/>
      <c r="B566" s="99"/>
      <c r="C566" s="105"/>
      <c r="D566" s="82"/>
      <c r="E566" s="82"/>
      <c r="F566" s="82"/>
      <c r="G566" s="82"/>
      <c r="H566" s="82"/>
      <c r="I566" s="82"/>
      <c r="J566" s="82"/>
      <c r="K566" s="82"/>
      <c r="L566" s="82"/>
      <c r="M566" s="82"/>
      <c r="N566" s="76" t="str">
        <f t="shared" si="100"/>
        <v xml:space="preserve">         </v>
      </c>
      <c r="O566" s="82"/>
      <c r="P566" s="82"/>
      <c r="Q566" s="82"/>
      <c r="R566" s="82"/>
      <c r="S566" s="126"/>
      <c r="T566" s="127"/>
      <c r="U566" s="127"/>
      <c r="V566" s="127"/>
      <c r="W566" s="127"/>
      <c r="X566" s="127"/>
      <c r="Y566" s="127"/>
      <c r="Z566" s="127"/>
      <c r="AA566" s="127"/>
      <c r="AB566" s="127"/>
      <c r="AC566" s="76"/>
      <c r="AD566" s="82"/>
      <c r="AE566" s="82"/>
      <c r="AF566" s="82"/>
      <c r="AG566" s="82"/>
      <c r="AH566" s="82"/>
      <c r="AI566" s="82"/>
      <c r="AJ566" s="96"/>
      <c r="AK566" s="201"/>
      <c r="AL566" s="92"/>
      <c r="AM566" s="92"/>
      <c r="AN566" s="101"/>
      <c r="AO566" s="92"/>
      <c r="AP566" s="101"/>
      <c r="AQ566" s="101"/>
      <c r="AR566" s="227"/>
      <c r="AS566" s="119"/>
      <c r="AT566" s="124"/>
      <c r="AU566" s="94"/>
      <c r="AV566" s="82"/>
      <c r="AW566" s="102" t="str">
        <f ca="1">IF(OR(AND(TODAY()-AL566&lt;10,AV566="PQRS"),AND(TODAY()-AO566&lt;90,AV566="Persuasivo")),1,IF(AND(10&lt;=TODAY()-AL566,TODAY()-AL566&lt;15,AV566="PQRS"),2,IF(OR(AND(15&lt;=TODAY()-AL566,AV566="PQRS"),AND(90&lt;=TODAY()-AO566,AV566="Persuasivo")),3,"")))</f>
        <v/>
      </c>
      <c r="AX566" s="96"/>
      <c r="AY566" s="239">
        <f ca="1">IF(AU566=BA566,AY566,AY566&amp;" → "&amp;TEXT(AZ566,"dd/mm/aaaa")&amp;".- "&amp;AU566)</f>
        <v>0</v>
      </c>
      <c r="AZ566" s="237">
        <f ca="1">IF(AU566=BA566,AZ566,NOW())</f>
        <v>0</v>
      </c>
      <c r="BA566" s="242">
        <f t="shared" ca="1" si="97"/>
        <v>0</v>
      </c>
      <c r="BB566" s="245">
        <f ca="1">IF(AT566=BD566,BB566,BB566&amp;" → "&amp;TEXT(BC566,"dd/mm/aaaa")&amp;".- "&amp;AT566)</f>
        <v>0</v>
      </c>
      <c r="BC566" s="247">
        <f t="shared" ca="1" si="98"/>
        <v>46073.557189699073</v>
      </c>
      <c r="BD566" s="246">
        <f t="shared" ca="1" si="99"/>
        <v>0</v>
      </c>
    </row>
    <row r="567" spans="1:57">
      <c r="A567" s="82"/>
      <c r="B567" s="99"/>
      <c r="C567" s="124"/>
      <c r="D567" s="82"/>
      <c r="E567" s="82"/>
      <c r="F567" s="82"/>
      <c r="G567" s="82"/>
      <c r="H567" s="82"/>
      <c r="I567" s="82"/>
      <c r="J567" s="82"/>
      <c r="K567" s="82"/>
      <c r="L567" s="82"/>
      <c r="M567" s="82"/>
      <c r="N567" s="76" t="str">
        <f t="shared" si="100"/>
        <v xml:space="preserve">         </v>
      </c>
      <c r="O567" s="82"/>
      <c r="P567" s="82"/>
      <c r="Q567" s="82"/>
      <c r="R567" s="82"/>
      <c r="S567" s="126"/>
      <c r="T567" s="127"/>
      <c r="U567" s="127"/>
      <c r="V567" s="127"/>
      <c r="W567" s="127"/>
      <c r="X567" s="127"/>
      <c r="Y567" s="127"/>
      <c r="Z567" s="127"/>
      <c r="AA567" s="127"/>
      <c r="AB567" s="127"/>
      <c r="AC567" s="76"/>
      <c r="AD567" s="82"/>
      <c r="AE567" s="82"/>
      <c r="AF567" s="82"/>
      <c r="AG567" s="82"/>
      <c r="AH567" s="82"/>
      <c r="AI567" s="82"/>
      <c r="AJ567" s="96"/>
      <c r="AK567" s="201"/>
      <c r="AL567" s="92"/>
      <c r="AM567" s="92"/>
      <c r="AN567" s="101"/>
      <c r="AO567" s="92"/>
      <c r="AP567" s="101"/>
      <c r="AQ567" s="101"/>
      <c r="AR567" s="227"/>
      <c r="AS567" s="119"/>
      <c r="AT567" s="124"/>
      <c r="AU567" s="94"/>
      <c r="AV567" s="82"/>
      <c r="AW567" s="102" t="str">
        <f ca="1">IF(OR(AND(TODAY()-AL567&lt;10,AV567="PQRS"),AND(TODAY()-AO567&lt;90,AV567="Persuasivo")),1,IF(AND(10&lt;=TODAY()-AL567,TODAY()-AL567&lt;15,AV567="PQRS"),2,IF(OR(AND(15&lt;=TODAY()-AL567,AV567="PQRS"),AND(90&lt;=TODAY()-AO567,AV567="Persuasivo")),3,"")))</f>
        <v/>
      </c>
      <c r="AX567" s="96"/>
      <c r="AY567" s="239">
        <f ca="1">IF(AU567=BA567,AY567,AY567&amp;" → "&amp;TEXT(AZ567,"dd/mm/aaaa")&amp;".- "&amp;AU567)</f>
        <v>0</v>
      </c>
      <c r="AZ567" s="237">
        <f ca="1">IF(AU567=BA567,AZ567,NOW())</f>
        <v>0</v>
      </c>
      <c r="BA567" s="242">
        <f t="shared" ca="1" si="97"/>
        <v>0</v>
      </c>
      <c r="BB567" s="245">
        <f ca="1">IF(AT567=BD567,BB567,BB567&amp;" → "&amp;TEXT(BC567,"dd/mm/aaaa")&amp;".- "&amp;AT567)</f>
        <v>0</v>
      </c>
      <c r="BC567" s="247">
        <f t="shared" ca="1" si="98"/>
        <v>46073.557189699073</v>
      </c>
      <c r="BD567" s="246">
        <f t="shared" ca="1" si="99"/>
        <v>0</v>
      </c>
    </row>
    <row r="568" spans="1:57">
      <c r="A568" s="82"/>
      <c r="B568" s="99"/>
      <c r="C568" s="124"/>
      <c r="D568" s="82"/>
      <c r="E568" s="82"/>
      <c r="F568" s="82"/>
      <c r="G568" s="82"/>
      <c r="H568" s="82"/>
      <c r="I568" s="82"/>
      <c r="J568" s="82"/>
      <c r="K568" s="82"/>
      <c r="L568" s="82"/>
      <c r="M568" s="82"/>
      <c r="N568" s="76" t="str">
        <f t="shared" si="100"/>
        <v xml:space="preserve">         </v>
      </c>
      <c r="O568" s="82"/>
      <c r="P568" s="82"/>
      <c r="Q568" s="82"/>
      <c r="R568" s="82"/>
      <c r="S568" s="208"/>
      <c r="T568" s="127"/>
      <c r="U568" s="127"/>
      <c r="V568" s="127"/>
      <c r="W568" s="127"/>
      <c r="X568" s="139"/>
      <c r="Y568" s="139"/>
      <c r="Z568" s="127"/>
      <c r="AA568" s="127"/>
      <c r="AB568" s="127"/>
      <c r="AC568" s="76"/>
      <c r="AD568" s="82"/>
      <c r="AE568" s="82"/>
      <c r="AF568" s="82"/>
      <c r="AG568" s="82"/>
      <c r="AH568" s="82"/>
      <c r="AI568" s="82"/>
      <c r="AJ568" s="96"/>
      <c r="AK568" s="201"/>
      <c r="AL568" s="92"/>
      <c r="AM568" s="92"/>
      <c r="AN568" s="101"/>
      <c r="AO568" s="92"/>
      <c r="AP568" s="101"/>
      <c r="AQ568" s="101"/>
      <c r="AR568" s="227"/>
      <c r="AS568" s="119"/>
      <c r="AT568" s="124"/>
      <c r="AU568" s="94"/>
      <c r="AV568" s="82"/>
      <c r="AW568" s="102" t="str">
        <f ca="1">IF(OR(AND(TODAY()-AL568&lt;10,AV568="PQRS"),AND(TODAY()-AO568&lt;90,AV568="Persuasivo")),1,IF(AND(10&lt;=TODAY()-AL568,TODAY()-AL568&lt;15,AV568="PQRS"),2,IF(OR(AND(15&lt;=TODAY()-AL568,AV568="PQRS"),AND(90&lt;=TODAY()-AO568,AV568="Persuasivo")),3,"")))</f>
        <v/>
      </c>
      <c r="AX568" s="96"/>
      <c r="AY568" s="239">
        <f ca="1">IF(AU568=BA568,AY568,AY568&amp;" → "&amp;TEXT(AZ568,"dd/mm/aaaa")&amp;".- "&amp;AU568)</f>
        <v>0</v>
      </c>
      <c r="AZ568" s="237">
        <f ca="1">IF(AU568=BA568,AZ568,NOW())</f>
        <v>0</v>
      </c>
      <c r="BA568" s="242">
        <f t="shared" ca="1" si="97"/>
        <v>0</v>
      </c>
      <c r="BB568" s="245">
        <f ca="1">IF(AT568=BD568,BB568,BB568&amp;" → "&amp;TEXT(BC568,"dd/mm/aaaa")&amp;".- "&amp;AT568)</f>
        <v>0</v>
      </c>
      <c r="BC568" s="247">
        <f t="shared" ca="1" si="98"/>
        <v>46073.557189699073</v>
      </c>
      <c r="BD568" s="246">
        <f t="shared" ca="1" si="99"/>
        <v>0</v>
      </c>
    </row>
    <row r="569" spans="1:57">
      <c r="A569" s="82"/>
      <c r="B569" s="99"/>
      <c r="C569" s="124"/>
      <c r="D569" s="82"/>
      <c r="E569" s="82"/>
      <c r="F569" s="82"/>
      <c r="G569" s="82"/>
      <c r="H569" s="82"/>
      <c r="I569" s="82"/>
      <c r="J569" s="82"/>
      <c r="K569" s="82"/>
      <c r="L569" s="82"/>
      <c r="M569" s="82"/>
      <c r="N569" s="76" t="str">
        <f t="shared" si="100"/>
        <v xml:space="preserve">         </v>
      </c>
      <c r="O569" s="82"/>
      <c r="P569" s="82"/>
      <c r="Q569" s="96"/>
      <c r="R569" s="96"/>
      <c r="S569" s="140"/>
      <c r="T569" s="139"/>
      <c r="U569" s="139"/>
      <c r="V569" s="139"/>
      <c r="W569" s="150"/>
      <c r="X569" s="140"/>
      <c r="Y569" s="140"/>
      <c r="Z569" s="139"/>
      <c r="AA569" s="139"/>
      <c r="AB569" s="139"/>
      <c r="AC569" s="76"/>
      <c r="AD569" s="82"/>
      <c r="AE569" s="82"/>
      <c r="AF569" s="82"/>
      <c r="AG569" s="82"/>
      <c r="AH569" s="82"/>
      <c r="AI569" s="82"/>
      <c r="AJ569" s="96"/>
      <c r="AK569" s="201"/>
      <c r="AL569" s="92"/>
      <c r="AM569" s="92"/>
      <c r="AN569" s="101"/>
      <c r="AO569" s="92"/>
      <c r="AP569" s="101"/>
      <c r="AQ569" s="101"/>
      <c r="AR569" s="227"/>
      <c r="AS569" s="119"/>
      <c r="AT569" s="124"/>
      <c r="AU569" s="101"/>
      <c r="AV569" s="82"/>
      <c r="AW569" s="102" t="str">
        <f ca="1">IF(OR(AND(TODAY()-AL569&lt;10,AV569="PQRS"),AND(TODAY()-AO569&lt;90,AV569="Persuasivo")),1,IF(AND(10&lt;=TODAY()-AL569,TODAY()-AL569&lt;15,AV569="PQRS"),2,IF(OR(AND(15&lt;=TODAY()-AL569,AV569="PQRS"),AND(90&lt;=TODAY()-AO569,AV569="Persuasivo")),3,"")))</f>
        <v/>
      </c>
      <c r="AX569" s="96"/>
      <c r="AY569" s="239">
        <f ca="1">IF(AU569=BA569,AY569,AY569&amp;" → "&amp;TEXT(AZ569,"dd/mm/aaaa")&amp;".- "&amp;AU569)</f>
        <v>0</v>
      </c>
      <c r="AZ569" s="237">
        <f ca="1">IF(AU569=BA569,AZ569,NOW())</f>
        <v>0</v>
      </c>
      <c r="BA569" s="242">
        <f t="shared" ca="1" si="97"/>
        <v>0</v>
      </c>
      <c r="BB569" s="245">
        <f ca="1">IF(AT569=BD569,BB569,BB569&amp;" → "&amp;TEXT(BC569,"dd/mm/aaaa")&amp;".- "&amp;AT569)</f>
        <v>0</v>
      </c>
      <c r="BC569" s="247">
        <f t="shared" ca="1" si="98"/>
        <v>46073.557189699073</v>
      </c>
      <c r="BD569" s="246">
        <f t="shared" ca="1" si="99"/>
        <v>0</v>
      </c>
    </row>
    <row r="570" spans="1:57">
      <c r="A570" s="82"/>
      <c r="B570" s="190"/>
      <c r="C570" s="124"/>
      <c r="D570" s="82"/>
      <c r="E570" s="82"/>
      <c r="F570" s="82"/>
      <c r="G570" s="82"/>
      <c r="H570" s="82"/>
      <c r="I570" s="82"/>
      <c r="J570" s="82"/>
      <c r="K570" s="82"/>
      <c r="L570" s="82"/>
      <c r="M570" s="82"/>
      <c r="N570" s="76" t="str">
        <f t="shared" si="100"/>
        <v xml:space="preserve">         </v>
      </c>
      <c r="O570" s="82"/>
      <c r="P570" s="82"/>
      <c r="Q570" s="62"/>
      <c r="R570" s="70"/>
      <c r="S570" s="82"/>
      <c r="T570" s="82"/>
      <c r="U570" s="82"/>
      <c r="V570" s="82"/>
      <c r="W570" s="82"/>
      <c r="X570" s="82"/>
      <c r="Y570" s="82"/>
      <c r="Z570" s="82"/>
      <c r="AA570" s="82"/>
      <c r="AB570" s="82"/>
      <c r="AC570" s="76"/>
      <c r="AD570" s="82"/>
      <c r="AE570" s="82"/>
      <c r="AF570" s="82"/>
      <c r="AG570" s="82"/>
      <c r="AH570" s="82"/>
      <c r="AI570" s="82"/>
      <c r="AJ570" s="96"/>
      <c r="AK570" s="201"/>
      <c r="AL570" s="92"/>
      <c r="AM570" s="92"/>
      <c r="AN570" s="101"/>
      <c r="AO570" s="92"/>
      <c r="AP570" s="82"/>
      <c r="AQ570" s="94"/>
      <c r="AR570" s="227"/>
      <c r="AS570" s="119"/>
      <c r="AT570" s="124"/>
      <c r="AU570" s="94"/>
      <c r="AV570" s="82"/>
      <c r="AW570" s="102" t="str">
        <f ca="1">IF(OR(AND(TODAY()-AL570&lt;10,AV570="PQRS"),AND(TODAY()-AO570&lt;90,AV570="Persuasivo")),1,IF(AND(10&lt;=TODAY()-AL570,TODAY()-AL570&lt;15,AV570="PQRS"),2,IF(OR(AND(15&lt;=TODAY()-AL570,AV570="PQRS"),AND(90&lt;=TODAY()-AO570,AV570="Persuasivo")),3,"")))</f>
        <v/>
      </c>
      <c r="AX570" s="96"/>
      <c r="AY570" s="239">
        <f ca="1">IF(AU570=BA570,AY570,AY570&amp;" → "&amp;TEXT(AZ570,"dd/mm/aaaa")&amp;".- "&amp;AU570)</f>
        <v>0</v>
      </c>
      <c r="AZ570" s="237">
        <f ca="1">IF(AU570=BA570,AZ570,NOW())</f>
        <v>0</v>
      </c>
      <c r="BA570" s="242">
        <f t="shared" ca="1" si="97"/>
        <v>0</v>
      </c>
      <c r="BB570" s="245">
        <f ca="1">IF(AT570=BD570,BB570,BB570&amp;" → "&amp;TEXT(BC570,"dd/mm/aaaa")&amp;".- "&amp;AT570)</f>
        <v>0</v>
      </c>
      <c r="BC570" s="247">
        <f t="shared" ca="1" si="98"/>
        <v>46073.557189699073</v>
      </c>
      <c r="BD570" s="246">
        <f t="shared" ca="1" si="99"/>
        <v>0</v>
      </c>
    </row>
    <row r="571" spans="1:57" s="9" customFormat="1">
      <c r="A571" s="82"/>
      <c r="B571" s="99"/>
      <c r="C571" s="124"/>
      <c r="D571" s="76"/>
      <c r="E571" s="76"/>
      <c r="F571" s="76"/>
      <c r="G571" s="76"/>
      <c r="H571" s="76"/>
      <c r="I571" s="76"/>
      <c r="J571" s="76"/>
      <c r="K571" s="76"/>
      <c r="L571" s="76"/>
      <c r="M571" s="76"/>
      <c r="N571" s="76" t="str">
        <f t="shared" si="100"/>
        <v xml:space="preserve">         </v>
      </c>
      <c r="O571" s="76"/>
      <c r="P571" s="76"/>
      <c r="Q571" s="103"/>
      <c r="R571" s="96"/>
      <c r="S571" s="76"/>
      <c r="T571" s="76"/>
      <c r="U571" s="76"/>
      <c r="V571" s="76"/>
      <c r="W571" s="76"/>
      <c r="X571" s="76"/>
      <c r="Y571" s="76"/>
      <c r="Z571" s="76"/>
      <c r="AA571" s="76"/>
      <c r="AB571" s="76"/>
      <c r="AC571" s="76"/>
      <c r="AD571" s="76"/>
      <c r="AE571" s="76"/>
      <c r="AF571" s="76"/>
      <c r="AG571" s="76"/>
      <c r="AH571" s="82"/>
      <c r="AI571" s="82"/>
      <c r="AJ571" s="96"/>
      <c r="AK571" s="201"/>
      <c r="AL571" s="92"/>
      <c r="AM571" s="92"/>
      <c r="AN571" s="101"/>
      <c r="AO571" s="92"/>
      <c r="AP571" s="101"/>
      <c r="AQ571" s="101"/>
      <c r="AR571" s="227"/>
      <c r="AS571" s="119"/>
      <c r="AT571" s="124"/>
      <c r="AU571" s="94"/>
      <c r="AV571" s="82"/>
      <c r="AW571" s="102" t="str">
        <f ca="1">IF(OR(AND(TODAY()-AL571&lt;10,AV571="PQRS"),AND(TODAY()-AO571&lt;90,AV571="Persuasivo")),1,IF(AND(10&lt;=TODAY()-AL571,TODAY()-AL571&lt;15,AV571="PQRS"),2,IF(OR(AND(15&lt;=TODAY()-AL571,AV571="PQRS"),AND(90&lt;=TODAY()-AO571,AV571="Persuasivo")),3,"")))</f>
        <v/>
      </c>
      <c r="AX571" s="96"/>
      <c r="AY571" s="239">
        <f ca="1">IF(AU571=BA571,AY571,AY571&amp;" → "&amp;TEXT(AZ571,"dd/mm/aaaa")&amp;".- "&amp;AU571)</f>
        <v>0</v>
      </c>
      <c r="AZ571" s="237">
        <f ca="1">IF(AU571=BA571,AZ571,NOW())</f>
        <v>0</v>
      </c>
      <c r="BA571" s="242">
        <f t="shared" ca="1" si="97"/>
        <v>0</v>
      </c>
      <c r="BB571" s="245">
        <f ca="1">IF(AT571=BD571,BB571,BB571&amp;" → "&amp;TEXT(BC571,"dd/mm/aaaa")&amp;".- "&amp;AT571)</f>
        <v>0</v>
      </c>
      <c r="BC571" s="247">
        <f t="shared" ca="1" si="98"/>
        <v>46073.557189699073</v>
      </c>
      <c r="BD571" s="246">
        <f t="shared" ca="1" si="99"/>
        <v>0</v>
      </c>
      <c r="BE571" s="116"/>
    </row>
    <row r="572" spans="1:57" s="9" customFormat="1">
      <c r="A572" s="82"/>
      <c r="B572" s="99"/>
      <c r="C572" s="105"/>
      <c r="D572" s="76"/>
      <c r="E572" s="76"/>
      <c r="F572" s="76"/>
      <c r="G572" s="76"/>
      <c r="H572" s="76"/>
      <c r="I572" s="76"/>
      <c r="J572" s="76"/>
      <c r="K572" s="76"/>
      <c r="L572" s="76"/>
      <c r="M572" s="76"/>
      <c r="N572" s="76" t="str">
        <f t="shared" si="100"/>
        <v xml:space="preserve">         </v>
      </c>
      <c r="O572" s="76"/>
      <c r="P572" s="76"/>
      <c r="Q572" s="76"/>
      <c r="R572" s="76"/>
      <c r="S572" s="126"/>
      <c r="T572" s="127"/>
      <c r="U572" s="127"/>
      <c r="V572" s="127"/>
      <c r="W572" s="127"/>
      <c r="X572" s="127"/>
      <c r="Y572" s="127"/>
      <c r="Z572" s="127"/>
      <c r="AA572" s="127"/>
      <c r="AB572" s="127"/>
      <c r="AC572" s="76"/>
      <c r="AD572" s="76"/>
      <c r="AE572" s="76"/>
      <c r="AF572" s="76"/>
      <c r="AG572" s="76"/>
      <c r="AH572" s="82"/>
      <c r="AI572" s="82"/>
      <c r="AJ572" s="96"/>
      <c r="AK572" s="201"/>
      <c r="AL572" s="92"/>
      <c r="AM572" s="92"/>
      <c r="AN572" s="101"/>
      <c r="AO572" s="92"/>
      <c r="AP572" s="101"/>
      <c r="AQ572" s="101"/>
      <c r="AR572" s="227"/>
      <c r="AS572" s="119"/>
      <c r="AT572" s="124"/>
      <c r="AU572" s="94"/>
      <c r="AV572" s="82"/>
      <c r="AW572" s="102" t="str">
        <f ca="1">IF(OR(AND(TODAY()-AL572&lt;10,AV572="PQRS"),AND(TODAY()-AO572&lt;90,AV572="Persuasivo")),1,IF(AND(10&lt;=TODAY()-AL572,TODAY()-AL572&lt;15,AV572="PQRS"),2,IF(OR(AND(15&lt;=TODAY()-AL572,AV572="PQRS"),AND(90&lt;=TODAY()-AO572,AV572="Persuasivo")),3,"")))</f>
        <v/>
      </c>
      <c r="AX572" s="96"/>
      <c r="AY572" s="239">
        <f ca="1">IF(AU572=BA572,AY572,AY572&amp;" → "&amp;TEXT(AZ572,"dd/mm/aaaa")&amp;".- "&amp;AU572)</f>
        <v>0</v>
      </c>
      <c r="AZ572" s="237">
        <f ca="1">IF(AU572=BA572,AZ572,NOW())</f>
        <v>0</v>
      </c>
      <c r="BA572" s="242">
        <f t="shared" ca="1" si="97"/>
        <v>0</v>
      </c>
      <c r="BB572" s="245">
        <f ca="1">IF(AT572=BD572,BB572,BB572&amp;" → "&amp;TEXT(BC572,"dd/mm/aaaa")&amp;".- "&amp;AT572)</f>
        <v>0</v>
      </c>
      <c r="BC572" s="247">
        <f t="shared" ca="1" si="98"/>
        <v>46073.557189699073</v>
      </c>
      <c r="BD572" s="246">
        <f t="shared" ca="1" si="99"/>
        <v>0</v>
      </c>
      <c r="BE572" s="116"/>
    </row>
    <row r="573" spans="1:57">
      <c r="A573" s="82"/>
      <c r="B573" s="99"/>
      <c r="C573" s="124"/>
      <c r="D573" s="76"/>
      <c r="E573" s="76"/>
      <c r="F573" s="76"/>
      <c r="G573" s="76"/>
      <c r="H573" s="76"/>
      <c r="I573" s="76"/>
      <c r="J573" s="76"/>
      <c r="K573" s="76"/>
      <c r="L573" s="76"/>
      <c r="M573" s="76"/>
      <c r="N573" s="76" t="str">
        <f t="shared" si="100"/>
        <v xml:space="preserve">         </v>
      </c>
      <c r="O573" s="76"/>
      <c r="P573" s="76"/>
      <c r="Q573" s="76"/>
      <c r="R573" s="76"/>
      <c r="S573" s="126"/>
      <c r="T573" s="127"/>
      <c r="U573" s="127"/>
      <c r="V573" s="127"/>
      <c r="W573" s="127"/>
      <c r="X573" s="127"/>
      <c r="Y573" s="127"/>
      <c r="Z573" s="127"/>
      <c r="AA573" s="127"/>
      <c r="AB573" s="127"/>
      <c r="AC573" s="76"/>
      <c r="AD573" s="76"/>
      <c r="AE573" s="76"/>
      <c r="AF573" s="76"/>
      <c r="AG573" s="76"/>
      <c r="AH573" s="82"/>
      <c r="AI573" s="82"/>
      <c r="AJ573" s="112"/>
      <c r="AK573" s="201"/>
      <c r="AL573" s="92"/>
      <c r="AM573" s="92"/>
      <c r="AN573" s="101"/>
      <c r="AO573" s="92"/>
      <c r="AP573" s="101"/>
      <c r="AQ573" s="101"/>
      <c r="AR573" s="227"/>
      <c r="AS573" s="119"/>
      <c r="AT573" s="124"/>
      <c r="AU573" s="94"/>
      <c r="AV573" s="82"/>
      <c r="AW573" s="102" t="str">
        <f ca="1">IF(OR(AND(TODAY()-AL573&lt;10,AV573="PQRS"),AND(TODAY()-AO573&lt;90,AV573="Persuasivo")),1,IF(AND(10&lt;=TODAY()-AL573,TODAY()-AL573&lt;15,AV573="PQRS"),2,IF(OR(AND(15&lt;=TODAY()-AL573,AV573="PQRS"),AND(90&lt;=TODAY()-AO573,AV573="Persuasivo")),3,"")))</f>
        <v/>
      </c>
      <c r="AX573" s="96"/>
      <c r="AY573" s="239">
        <f ca="1">IF(AU573=BA573,AY573,AY573&amp;" → "&amp;TEXT(AZ573,"dd/mm/aaaa")&amp;".- "&amp;AU573)</f>
        <v>0</v>
      </c>
      <c r="AZ573" s="237">
        <f ca="1">IF(AU573=BA573,AZ573,NOW())</f>
        <v>0</v>
      </c>
      <c r="BA573" s="242">
        <f t="shared" ca="1" si="97"/>
        <v>0</v>
      </c>
      <c r="BB573" s="245">
        <f ca="1">IF(AT573=BD573,BB573,BB573&amp;" → "&amp;TEXT(BC573,"dd/mm/aaaa")&amp;".- "&amp;AT573)</f>
        <v>0</v>
      </c>
      <c r="BC573" s="247">
        <f t="shared" ca="1" si="98"/>
        <v>46073.557189699073</v>
      </c>
      <c r="BD573" s="246">
        <f t="shared" ca="1" si="99"/>
        <v>0</v>
      </c>
    </row>
    <row r="574" spans="1:57">
      <c r="A574" s="82"/>
      <c r="B574" s="99"/>
      <c r="C574" s="124"/>
      <c r="D574" s="76"/>
      <c r="E574" s="76"/>
      <c r="F574" s="76"/>
      <c r="G574" s="76"/>
      <c r="H574" s="76"/>
      <c r="I574" s="76"/>
      <c r="J574" s="76"/>
      <c r="K574" s="76"/>
      <c r="L574" s="76"/>
      <c r="M574" s="76"/>
      <c r="N574" s="76" t="str">
        <f t="shared" si="100"/>
        <v xml:space="preserve">         </v>
      </c>
      <c r="O574" s="76"/>
      <c r="P574" s="76"/>
      <c r="Q574" s="76"/>
      <c r="R574" s="76"/>
      <c r="S574" s="76"/>
      <c r="T574" s="76"/>
      <c r="U574" s="76"/>
      <c r="V574" s="76"/>
      <c r="W574" s="76"/>
      <c r="X574" s="76"/>
      <c r="Y574" s="76"/>
      <c r="Z574" s="76"/>
      <c r="AA574" s="127"/>
      <c r="AB574" s="127"/>
      <c r="AC574" s="76"/>
      <c r="AD574" s="76"/>
      <c r="AE574" s="76"/>
      <c r="AF574" s="76"/>
      <c r="AG574" s="76"/>
      <c r="AH574" s="82"/>
      <c r="AI574" s="82"/>
      <c r="AJ574" s="112"/>
      <c r="AK574" s="201"/>
      <c r="AL574" s="92"/>
      <c r="AM574" s="92"/>
      <c r="AN574" s="101"/>
      <c r="AO574" s="92"/>
      <c r="AP574" s="82"/>
      <c r="AQ574" s="94"/>
      <c r="AR574" s="227"/>
      <c r="AS574" s="119"/>
      <c r="AT574" s="124"/>
      <c r="AU574" s="101"/>
      <c r="AV574" s="82"/>
      <c r="AW574" s="102" t="str">
        <f ca="1">IF(OR(AND(TODAY()-AL574&lt;10,AV574="PQRS"),AND(TODAY()-AO574&lt;90,AV574="Persuasivo")),1,IF(AND(10&lt;=TODAY()-AL574,TODAY()-AL574&lt;15,AV574="PQRS"),2,IF(OR(AND(15&lt;=TODAY()-AL574,AV574="PQRS"),AND(90&lt;=TODAY()-AO574,AV574="Persuasivo")),3,"")))</f>
        <v/>
      </c>
      <c r="AX574" s="96"/>
      <c r="AY574" s="239">
        <f ca="1">IF(AU574=BA574,AY574,AY574&amp;" → "&amp;TEXT(AZ574,"dd/mm/aaaa")&amp;".- "&amp;AU574)</f>
        <v>0</v>
      </c>
      <c r="AZ574" s="237">
        <f ca="1">IF(AU574=BA574,AZ574,NOW())</f>
        <v>0</v>
      </c>
      <c r="BA574" s="242">
        <f t="shared" ca="1" si="97"/>
        <v>0</v>
      </c>
      <c r="BB574" s="245">
        <f ca="1">IF(AT574=BD574,BB574,BB574&amp;" → "&amp;TEXT(BC574,"dd/mm/aaaa")&amp;".- "&amp;AT574)</f>
        <v>0</v>
      </c>
      <c r="BC574" s="247">
        <f t="shared" ca="1" si="98"/>
        <v>46073.557189699073</v>
      </c>
      <c r="BD574" s="246">
        <f t="shared" ca="1" si="99"/>
        <v>0</v>
      </c>
    </row>
    <row r="575" spans="1:57">
      <c r="A575" s="82"/>
      <c r="B575" s="99"/>
      <c r="C575" s="124"/>
      <c r="D575" s="76"/>
      <c r="E575" s="76"/>
      <c r="F575" s="76"/>
      <c r="G575" s="76"/>
      <c r="H575" s="76"/>
      <c r="I575" s="76"/>
      <c r="J575" s="76"/>
      <c r="K575" s="76"/>
      <c r="L575" s="76"/>
      <c r="M575" s="76"/>
      <c r="N575" s="76" t="str">
        <f t="shared" ref="N575:N606" si="101">CONCATENATE(D575," ",E575," ",F575," ",G575," ",H575," ",I575, " ",J575, " ",K575," ",L575," ",M575)</f>
        <v xml:space="preserve">         </v>
      </c>
      <c r="O575" s="76"/>
      <c r="P575" s="76"/>
      <c r="Q575" s="76"/>
      <c r="R575" s="76"/>
      <c r="S575" s="126"/>
      <c r="T575" s="127"/>
      <c r="U575" s="127"/>
      <c r="V575" s="127"/>
      <c r="W575" s="127"/>
      <c r="X575" s="127"/>
      <c r="Y575" s="127"/>
      <c r="Z575" s="127"/>
      <c r="AA575" s="127"/>
      <c r="AB575" s="127"/>
      <c r="AC575" s="76"/>
      <c r="AD575" s="76"/>
      <c r="AE575" s="76"/>
      <c r="AF575" s="76"/>
      <c r="AG575" s="76"/>
      <c r="AH575" s="82"/>
      <c r="AI575" s="82"/>
      <c r="AJ575" s="112"/>
      <c r="AK575" s="201"/>
      <c r="AL575" s="92"/>
      <c r="AM575" s="92"/>
      <c r="AN575" s="101"/>
      <c r="AO575" s="100"/>
      <c r="AP575" s="122"/>
      <c r="AQ575" s="101"/>
      <c r="AR575" s="227"/>
      <c r="AS575" s="119"/>
      <c r="AT575" s="124"/>
      <c r="AU575" s="94"/>
      <c r="AV575" s="82"/>
      <c r="AW575" s="102" t="str">
        <f ca="1">IF(OR(AND(TODAY()-AL575&lt;10,AV575="PQRS"),AND(TODAY()-AO575&lt;90,AV575="Persuasivo")),1,IF(AND(10&lt;=TODAY()-AL575,TODAY()-AL575&lt;15,AV575="PQRS"),2,IF(OR(AND(15&lt;=TODAY()-AL575,AV575="PQRS"),AND(90&lt;=TODAY()-AO575,AV575="Persuasivo")),3,"")))</f>
        <v/>
      </c>
      <c r="AX575" s="96"/>
      <c r="AY575" s="239">
        <f ca="1">IF(AU575=BA575,AY575,AY575&amp;" → "&amp;TEXT(AZ575,"dd/mm/aaaa")&amp;".- "&amp;AU575)</f>
        <v>0</v>
      </c>
      <c r="AZ575" s="237">
        <f ca="1">IF(AU575=BA575,AZ575,NOW())</f>
        <v>0</v>
      </c>
      <c r="BA575" s="242">
        <f t="shared" ca="1" si="97"/>
        <v>0</v>
      </c>
      <c r="BB575" s="245">
        <f ca="1">IF(AT575=BD575,BB575,BB575&amp;" → "&amp;TEXT(BC575,"dd/mm/aaaa")&amp;".- "&amp;AT575)</f>
        <v>0</v>
      </c>
      <c r="BC575" s="247">
        <f t="shared" ca="1" si="98"/>
        <v>46073.557189699073</v>
      </c>
      <c r="BD575" s="246">
        <f t="shared" ca="1" si="99"/>
        <v>0</v>
      </c>
    </row>
    <row r="576" spans="1:57">
      <c r="A576" s="82"/>
      <c r="B576" s="99"/>
      <c r="C576" s="124"/>
      <c r="D576" s="76"/>
      <c r="E576" s="76"/>
      <c r="F576" s="76"/>
      <c r="G576" s="76"/>
      <c r="H576" s="76"/>
      <c r="I576" s="76"/>
      <c r="J576" s="76"/>
      <c r="K576" s="76"/>
      <c r="L576" s="76"/>
      <c r="M576" s="76"/>
      <c r="N576" s="76" t="str">
        <f t="shared" si="101"/>
        <v xml:space="preserve">         </v>
      </c>
      <c r="O576" s="76"/>
      <c r="P576" s="76"/>
      <c r="Q576" s="76"/>
      <c r="R576" s="76"/>
      <c r="S576" s="126"/>
      <c r="T576" s="127"/>
      <c r="U576" s="127"/>
      <c r="V576" s="127"/>
      <c r="W576" s="127"/>
      <c r="X576" s="127"/>
      <c r="Y576" s="127"/>
      <c r="Z576" s="127"/>
      <c r="AA576" s="127"/>
      <c r="AB576" s="127"/>
      <c r="AC576" s="76"/>
      <c r="AD576" s="76"/>
      <c r="AE576" s="76"/>
      <c r="AF576" s="76"/>
      <c r="AG576" s="76"/>
      <c r="AH576" s="82"/>
      <c r="AI576" s="82"/>
      <c r="AJ576" s="112"/>
      <c r="AK576" s="201"/>
      <c r="AL576" s="92"/>
      <c r="AM576" s="92"/>
      <c r="AN576" s="101"/>
      <c r="AO576" s="97"/>
      <c r="AP576" s="119"/>
      <c r="AQ576" s="136"/>
      <c r="AR576" s="227"/>
      <c r="AS576" s="119"/>
      <c r="AT576" s="124"/>
      <c r="AU576" s="94"/>
      <c r="AV576" s="82"/>
      <c r="AW576" s="102" t="str">
        <f ca="1">IF(OR(AND(TODAY()-AL576&lt;10,AV576="PQRS"),AND(TODAY()-AO576&lt;90,AV576="Persuasivo")),1,IF(AND(10&lt;=TODAY()-AL576,TODAY()-AL576&lt;15,AV576="PQRS"),2,IF(OR(AND(15&lt;=TODAY()-AL576,AV576="PQRS"),AND(90&lt;=TODAY()-AO576,AV576="Persuasivo")),3,"")))</f>
        <v/>
      </c>
      <c r="AX576" s="96"/>
      <c r="AY576" s="239">
        <f ca="1">IF(AU576=BA576,AY576,AY576&amp;" → "&amp;TEXT(AZ576,"dd/mm/aaaa")&amp;".- "&amp;AU576)</f>
        <v>0</v>
      </c>
      <c r="AZ576" s="237">
        <f ca="1">IF(AU576=BA576,AZ576,NOW())</f>
        <v>0</v>
      </c>
      <c r="BA576" s="242">
        <f t="shared" ca="1" si="97"/>
        <v>0</v>
      </c>
      <c r="BB576" s="245">
        <f ca="1">IF(AT576=BD576,BB576,BB576&amp;" → "&amp;TEXT(BC576,"dd/mm/aaaa")&amp;".- "&amp;AT576)</f>
        <v>0</v>
      </c>
      <c r="BC576" s="247">
        <f t="shared" ca="1" si="98"/>
        <v>46073.557189699073</v>
      </c>
      <c r="BD576" s="246">
        <f t="shared" ca="1" si="99"/>
        <v>0</v>
      </c>
    </row>
    <row r="577" spans="1:56">
      <c r="A577" s="82"/>
      <c r="B577" s="99"/>
      <c r="C577" s="124"/>
      <c r="D577" s="82"/>
      <c r="E577" s="76"/>
      <c r="F577" s="82"/>
      <c r="G577" s="82"/>
      <c r="H577" s="76"/>
      <c r="I577" s="82"/>
      <c r="J577" s="76"/>
      <c r="K577" s="76"/>
      <c r="L577" s="76"/>
      <c r="M577" s="76"/>
      <c r="N577" s="76" t="str">
        <f t="shared" si="101"/>
        <v xml:space="preserve">         </v>
      </c>
      <c r="O577" s="76"/>
      <c r="P577" s="76"/>
      <c r="Q577" s="76"/>
      <c r="R577" s="76"/>
      <c r="S577" s="126"/>
      <c r="T577" s="127"/>
      <c r="U577" s="127"/>
      <c r="V577" s="127"/>
      <c r="W577" s="127"/>
      <c r="X577" s="127"/>
      <c r="Y577" s="127"/>
      <c r="Z577" s="127"/>
      <c r="AA577" s="127"/>
      <c r="AB577" s="127"/>
      <c r="AC577" s="76"/>
      <c r="AD577" s="76"/>
      <c r="AE577" s="76"/>
      <c r="AF577" s="76"/>
      <c r="AG577" s="76"/>
      <c r="AH577" s="82"/>
      <c r="AI577" s="82"/>
      <c r="AJ577" s="112"/>
      <c r="AK577" s="201"/>
      <c r="AL577" s="92"/>
      <c r="AM577" s="92"/>
      <c r="AN577" s="101"/>
      <c r="AO577" s="97"/>
      <c r="AP577" s="119"/>
      <c r="AQ577" s="136"/>
      <c r="AR577" s="227"/>
      <c r="AS577" s="119"/>
      <c r="AT577" s="124"/>
      <c r="AU577" s="94"/>
      <c r="AV577" s="82"/>
      <c r="AW577" s="102" t="str">
        <f ca="1">IF(OR(AND(TODAY()-AL577&lt;10,AV577="PQRS"),AND(TODAY()-AO577&lt;90,AV577="Persuasivo")),1,IF(AND(10&lt;=TODAY()-AL577,TODAY()-AL577&lt;15,AV577="PQRS"),2,IF(OR(AND(15&lt;=TODAY()-AL577,AV577="PQRS"),AND(90&lt;=TODAY()-AO577,AV577="Persuasivo")),3,"")))</f>
        <v/>
      </c>
      <c r="AX577" s="96"/>
      <c r="AY577" s="239">
        <f ca="1">IF(AU577=BA577,AY577,AY577&amp;" → "&amp;TEXT(AZ577,"dd/mm/aaaa")&amp;".- "&amp;AU577)</f>
        <v>0</v>
      </c>
      <c r="AZ577" s="237">
        <f ca="1">IF(AU577=BA577,AZ577,NOW())</f>
        <v>0</v>
      </c>
      <c r="BA577" s="242">
        <f t="shared" ca="1" si="97"/>
        <v>0</v>
      </c>
      <c r="BB577" s="245">
        <f ca="1">IF(AT577=BD577,BB577,BB577&amp;" → "&amp;TEXT(BC577,"dd/mm/aaaa")&amp;".- "&amp;AT577)</f>
        <v>0</v>
      </c>
      <c r="BC577" s="247">
        <f t="shared" ca="1" si="98"/>
        <v>46073.557189699073</v>
      </c>
      <c r="BD577" s="246">
        <f t="shared" ca="1" si="99"/>
        <v>0</v>
      </c>
    </row>
    <row r="578" spans="1:56">
      <c r="A578" s="82"/>
      <c r="B578" s="99"/>
      <c r="C578" s="105"/>
      <c r="D578" s="76"/>
      <c r="E578" s="76"/>
      <c r="F578" s="76"/>
      <c r="G578" s="76"/>
      <c r="H578" s="76"/>
      <c r="I578" s="76"/>
      <c r="J578" s="76"/>
      <c r="K578" s="76"/>
      <c r="L578" s="76"/>
      <c r="M578" s="76"/>
      <c r="N578" s="76" t="str">
        <f t="shared" si="101"/>
        <v xml:space="preserve">         </v>
      </c>
      <c r="O578" s="76"/>
      <c r="P578" s="76"/>
      <c r="Q578" s="76"/>
      <c r="R578" s="76"/>
      <c r="S578" s="126"/>
      <c r="T578" s="127"/>
      <c r="U578" s="127"/>
      <c r="V578" s="127"/>
      <c r="W578" s="127"/>
      <c r="X578" s="127"/>
      <c r="Y578" s="127"/>
      <c r="Z578" s="127"/>
      <c r="AA578" s="127"/>
      <c r="AB578" s="127"/>
      <c r="AC578" s="76"/>
      <c r="AD578" s="76"/>
      <c r="AE578" s="76"/>
      <c r="AF578" s="76"/>
      <c r="AG578" s="76"/>
      <c r="AH578" s="82"/>
      <c r="AI578" s="82"/>
      <c r="AJ578" s="112"/>
      <c r="AK578" s="201"/>
      <c r="AL578" s="92"/>
      <c r="AM578" s="92"/>
      <c r="AN578" s="101"/>
      <c r="AO578" s="97"/>
      <c r="AP578" s="119"/>
      <c r="AQ578" s="136"/>
      <c r="AR578" s="227"/>
      <c r="AS578" s="119"/>
      <c r="AT578" s="124"/>
      <c r="AU578" s="94"/>
      <c r="AV578" s="82"/>
      <c r="AW578" s="102" t="str">
        <f ca="1">IF(OR(AND(TODAY()-AL578&lt;10,AV578="PQRS"),AND(TODAY()-AO578&lt;90,AV578="Persuasivo")),1,IF(AND(10&lt;=TODAY()-AL578,TODAY()-AL578&lt;15,AV578="PQRS"),2,IF(OR(AND(15&lt;=TODAY()-AL578,AV578="PQRS"),AND(90&lt;=TODAY()-AO578,AV578="Persuasivo")),3,"")))</f>
        <v/>
      </c>
      <c r="AX578" s="96"/>
      <c r="AY578" s="239">
        <f ca="1">IF(AU578=BA578,AY578,AY578&amp;" → "&amp;TEXT(AZ578,"dd/mm/aaaa")&amp;".- "&amp;AU578)</f>
        <v>0</v>
      </c>
      <c r="AZ578" s="237">
        <f ca="1">IF(AU578=BA578,AZ578,NOW())</f>
        <v>0</v>
      </c>
      <c r="BA578" s="242">
        <f t="shared" ca="1" si="97"/>
        <v>0</v>
      </c>
      <c r="BB578" s="245">
        <f ca="1">IF(AT578=BD578,BB578,BB578&amp;" → "&amp;TEXT(BC578,"dd/mm/aaaa")&amp;".- "&amp;AT578)</f>
        <v>0</v>
      </c>
      <c r="BC578" s="247">
        <f t="shared" ca="1" si="98"/>
        <v>46073.557189699073</v>
      </c>
      <c r="BD578" s="246">
        <f t="shared" ca="1" si="99"/>
        <v>0</v>
      </c>
    </row>
    <row r="579" spans="1:56">
      <c r="A579" s="82"/>
      <c r="B579" s="99"/>
      <c r="C579" s="105"/>
      <c r="D579" s="76"/>
      <c r="E579" s="76"/>
      <c r="F579" s="76"/>
      <c r="G579" s="76"/>
      <c r="H579" s="76"/>
      <c r="I579" s="76"/>
      <c r="J579" s="76"/>
      <c r="K579" s="76"/>
      <c r="L579" s="76"/>
      <c r="M579" s="76"/>
      <c r="N579" s="76" t="str">
        <f t="shared" si="101"/>
        <v xml:space="preserve">         </v>
      </c>
      <c r="O579" s="76"/>
      <c r="P579" s="76"/>
      <c r="Q579" s="76"/>
      <c r="R579" s="76"/>
      <c r="S579" s="126"/>
      <c r="T579" s="127"/>
      <c r="U579" s="127"/>
      <c r="V579" s="127"/>
      <c r="W579" s="127"/>
      <c r="X579" s="127"/>
      <c r="Y579" s="127"/>
      <c r="Z579" s="127"/>
      <c r="AA579" s="127"/>
      <c r="AB579" s="127"/>
      <c r="AC579" s="76"/>
      <c r="AD579" s="76"/>
      <c r="AE579" s="76"/>
      <c r="AF579" s="76"/>
      <c r="AG579" s="76"/>
      <c r="AH579" s="82"/>
      <c r="AI579" s="82"/>
      <c r="AJ579" s="112"/>
      <c r="AK579" s="201"/>
      <c r="AL579" s="92"/>
      <c r="AM579" s="92"/>
      <c r="AN579" s="101"/>
      <c r="AO579" s="92"/>
      <c r="AP579" s="101"/>
      <c r="AQ579" s="101"/>
      <c r="AR579" s="227"/>
      <c r="AS579" s="119"/>
      <c r="AT579" s="124"/>
      <c r="AU579" s="94"/>
      <c r="AV579" s="82"/>
      <c r="AW579" s="102" t="str">
        <f ca="1">IF(OR(AND(TODAY()-AL579&lt;10,AV579="PQRS"),AND(TODAY()-AO579&lt;90,AV579="Persuasivo")),1,IF(AND(10&lt;=TODAY()-AL579,TODAY()-AL579&lt;15,AV579="PQRS"),2,IF(OR(AND(15&lt;=TODAY()-AL579,AV579="PQRS"),AND(90&lt;=TODAY()-AO579,AV579="Persuasivo")),3,"")))</f>
        <v/>
      </c>
      <c r="AX579" s="96"/>
      <c r="AY579" s="239">
        <f ca="1">IF(AU579=BA579,AY579,AY579&amp;" → "&amp;TEXT(AZ579,"dd/mm/aaaa")&amp;".- "&amp;AU579)</f>
        <v>0</v>
      </c>
      <c r="AZ579" s="237">
        <f ca="1">IF(AU579=BA579,AZ579,NOW())</f>
        <v>0</v>
      </c>
      <c r="BA579" s="242">
        <f t="shared" ca="1" si="97"/>
        <v>0</v>
      </c>
      <c r="BB579" s="245">
        <f ca="1">IF(AT579=BD579,BB579,BB579&amp;" → "&amp;TEXT(BC579,"dd/mm/aaaa")&amp;".- "&amp;AT579)</f>
        <v>0</v>
      </c>
      <c r="BC579" s="247">
        <f t="shared" ca="1" si="98"/>
        <v>46073.557189699073</v>
      </c>
      <c r="BD579" s="246">
        <f t="shared" ca="1" si="99"/>
        <v>0</v>
      </c>
    </row>
    <row r="580" spans="1:56">
      <c r="A580" s="82"/>
      <c r="B580" s="99"/>
      <c r="C580" s="124"/>
      <c r="D580" s="76"/>
      <c r="E580" s="76"/>
      <c r="F580" s="76"/>
      <c r="G580" s="76"/>
      <c r="H580" s="76"/>
      <c r="I580" s="76"/>
      <c r="J580" s="76"/>
      <c r="K580" s="76"/>
      <c r="L580" s="76"/>
      <c r="M580" s="76"/>
      <c r="N580" s="76" t="str">
        <f t="shared" si="101"/>
        <v xml:space="preserve">         </v>
      </c>
      <c r="O580" s="76"/>
      <c r="P580" s="76"/>
      <c r="Q580" s="76"/>
      <c r="R580" s="76"/>
      <c r="S580" s="126"/>
      <c r="T580" s="127"/>
      <c r="U580" s="127"/>
      <c r="V580" s="127"/>
      <c r="W580" s="127"/>
      <c r="X580" s="127"/>
      <c r="Y580" s="127"/>
      <c r="Z580" s="127"/>
      <c r="AA580" s="127"/>
      <c r="AB580" s="127"/>
      <c r="AC580" s="76"/>
      <c r="AD580" s="76"/>
      <c r="AE580" s="76"/>
      <c r="AF580" s="76"/>
      <c r="AG580" s="76"/>
      <c r="AH580" s="82"/>
      <c r="AI580" s="82"/>
      <c r="AJ580" s="112"/>
      <c r="AK580" s="201"/>
      <c r="AL580" s="92"/>
      <c r="AM580" s="92"/>
      <c r="AN580" s="101"/>
      <c r="AO580" s="92"/>
      <c r="AP580" s="101"/>
      <c r="AQ580" s="101"/>
      <c r="AR580" s="227"/>
      <c r="AS580" s="119"/>
      <c r="AT580" s="124"/>
      <c r="AU580" s="94"/>
      <c r="AV580" s="82"/>
      <c r="AW580" s="102" t="str">
        <f ca="1">IF(OR(AND(TODAY()-AL580&lt;10,AV580="PQRS"),AND(TODAY()-AO580&lt;90,AV580="Persuasivo")),1,IF(AND(10&lt;=TODAY()-AL580,TODAY()-AL580&lt;15,AV580="PQRS"),2,IF(OR(AND(15&lt;=TODAY()-AL580,AV580="PQRS"),AND(90&lt;=TODAY()-AO580,AV580="Persuasivo")),3,"")))</f>
        <v/>
      </c>
      <c r="AX580" s="96"/>
      <c r="AY580" s="239">
        <f ca="1">IF(AU580=BA580,AY580,AY580&amp;" → "&amp;TEXT(AZ580,"dd/mm/aaaa")&amp;".- "&amp;AU580)</f>
        <v>0</v>
      </c>
      <c r="AZ580" s="237">
        <f ca="1">IF(AU580=BA580,AZ580,NOW())</f>
        <v>0</v>
      </c>
      <c r="BA580" s="242">
        <f t="shared" ca="1" si="97"/>
        <v>0</v>
      </c>
      <c r="BB580" s="245">
        <f ca="1">IF(AT580=BD580,BB580,BB580&amp;" → "&amp;TEXT(BC580,"dd/mm/aaaa")&amp;".- "&amp;AT580)</f>
        <v>0</v>
      </c>
      <c r="BC580" s="247">
        <f t="shared" ca="1" si="98"/>
        <v>46073.557189699073</v>
      </c>
      <c r="BD580" s="246">
        <f t="shared" ca="1" si="99"/>
        <v>0</v>
      </c>
    </row>
    <row r="581" spans="1:56">
      <c r="A581" s="82"/>
      <c r="B581" s="99"/>
      <c r="C581" s="124"/>
      <c r="D581" s="76"/>
      <c r="E581" s="76"/>
      <c r="F581" s="76"/>
      <c r="G581" s="76"/>
      <c r="H581" s="76"/>
      <c r="I581" s="76"/>
      <c r="J581" s="76"/>
      <c r="K581" s="76"/>
      <c r="L581" s="76"/>
      <c r="M581" s="76"/>
      <c r="N581" s="76" t="str">
        <f t="shared" si="101"/>
        <v xml:space="preserve">         </v>
      </c>
      <c r="O581" s="76"/>
      <c r="P581" s="76"/>
      <c r="Q581" s="76"/>
      <c r="R581" s="76"/>
      <c r="S581" s="126"/>
      <c r="T581" s="127"/>
      <c r="U581" s="127"/>
      <c r="V581" s="127"/>
      <c r="W581" s="127"/>
      <c r="X581" s="127"/>
      <c r="Y581" s="127"/>
      <c r="Z581" s="127"/>
      <c r="AA581" s="127"/>
      <c r="AB581" s="127"/>
      <c r="AC581" s="76"/>
      <c r="AD581" s="76"/>
      <c r="AE581" s="76"/>
      <c r="AF581" s="76"/>
      <c r="AG581" s="76"/>
      <c r="AH581" s="82"/>
      <c r="AI581" s="82"/>
      <c r="AJ581" s="112"/>
      <c r="AK581" s="201"/>
      <c r="AL581" s="92"/>
      <c r="AM581" s="92"/>
      <c r="AN581" s="101"/>
      <c r="AO581" s="92"/>
      <c r="AP581" s="101"/>
      <c r="AQ581" s="101"/>
      <c r="AR581" s="227"/>
      <c r="AS581" s="119"/>
      <c r="AT581" s="124"/>
      <c r="AU581" s="94"/>
      <c r="AV581" s="82"/>
      <c r="AW581" s="102" t="str">
        <f ca="1">IF(OR(AND(TODAY()-AL581&lt;10,AV581="PQRS"),AND(TODAY()-AO581&lt;90,AV581="Persuasivo")),1,IF(AND(10&lt;=TODAY()-AL581,TODAY()-AL581&lt;15,AV581="PQRS"),2,IF(OR(AND(15&lt;=TODAY()-AL581,AV581="PQRS"),AND(90&lt;=TODAY()-AO581,AV581="Persuasivo")),3,"")))</f>
        <v/>
      </c>
      <c r="AX581" s="96"/>
      <c r="AY581" s="239">
        <f ca="1">IF(AU581=BA581,AY581,AY581&amp;" → "&amp;TEXT(AZ581,"dd/mm/aaaa")&amp;".- "&amp;AU581)</f>
        <v>0</v>
      </c>
      <c r="AZ581" s="237">
        <f ca="1">IF(AU581=BA581,AZ581,NOW())</f>
        <v>0</v>
      </c>
      <c r="BA581" s="242">
        <f t="shared" ca="1" si="97"/>
        <v>0</v>
      </c>
      <c r="BB581" s="245">
        <f ca="1">IF(AT581=BD581,BB581,BB581&amp;" → "&amp;TEXT(BC581,"dd/mm/aaaa")&amp;".- "&amp;AT581)</f>
        <v>0</v>
      </c>
      <c r="BC581" s="247">
        <f t="shared" ca="1" si="98"/>
        <v>46073.557189699073</v>
      </c>
      <c r="BD581" s="246">
        <f t="shared" ca="1" si="99"/>
        <v>0</v>
      </c>
    </row>
    <row r="582" spans="1:56">
      <c r="A582" s="82"/>
      <c r="B582" s="99"/>
      <c r="C582" s="124"/>
      <c r="D582" s="76"/>
      <c r="E582" s="76"/>
      <c r="F582" s="76"/>
      <c r="G582" s="76"/>
      <c r="H582" s="76"/>
      <c r="I582" s="76"/>
      <c r="J582" s="76"/>
      <c r="K582" s="76"/>
      <c r="L582" s="76"/>
      <c r="M582" s="76"/>
      <c r="N582" s="76" t="str">
        <f t="shared" si="101"/>
        <v xml:space="preserve">         </v>
      </c>
      <c r="O582" s="76"/>
      <c r="P582" s="76"/>
      <c r="Q582" s="76"/>
      <c r="R582" s="76"/>
      <c r="S582" s="76"/>
      <c r="T582" s="76"/>
      <c r="U582" s="76"/>
      <c r="V582" s="76"/>
      <c r="W582" s="76"/>
      <c r="X582" s="76"/>
      <c r="Y582" s="76"/>
      <c r="Z582" s="76"/>
      <c r="AA582" s="127"/>
      <c r="AB582" s="127"/>
      <c r="AC582" s="76"/>
      <c r="AD582" s="76"/>
      <c r="AE582" s="76"/>
      <c r="AF582" s="76"/>
      <c r="AG582" s="76"/>
      <c r="AH582" s="82"/>
      <c r="AI582" s="82"/>
      <c r="AJ582" s="112"/>
      <c r="AK582" s="201"/>
      <c r="AL582" s="92"/>
      <c r="AM582" s="92"/>
      <c r="AN582" s="101"/>
      <c r="AO582" s="92"/>
      <c r="AP582" s="101"/>
      <c r="AQ582" s="101"/>
      <c r="AR582" s="227"/>
      <c r="AS582" s="119"/>
      <c r="AT582" s="124"/>
      <c r="AU582" s="94"/>
      <c r="AV582" s="82"/>
      <c r="AW582" s="102" t="str">
        <f ca="1">IF(OR(AND(TODAY()-AL582&lt;10,AV582="PQRS"),AND(TODAY()-AO582&lt;90,AV582="Persuasivo")),1,IF(AND(10&lt;=TODAY()-AL582,TODAY()-AL582&lt;15,AV582="PQRS"),2,IF(OR(AND(15&lt;=TODAY()-AL582,AV582="PQRS"),AND(90&lt;=TODAY()-AO582,AV582="Persuasivo")),3,"")))</f>
        <v/>
      </c>
      <c r="AX582" s="96"/>
      <c r="AY582" s="239">
        <f ca="1">IF(AU582=BA582,AY582,AY582&amp;" → "&amp;TEXT(AZ582,"dd/mm/aaaa")&amp;".- "&amp;AU582)</f>
        <v>0</v>
      </c>
      <c r="AZ582" s="237">
        <f ca="1">IF(AU582=BA582,AZ582,NOW())</f>
        <v>0</v>
      </c>
      <c r="BA582" s="242">
        <f t="shared" ca="1" si="97"/>
        <v>0</v>
      </c>
      <c r="BB582" s="245">
        <f ca="1">IF(AT582=BD582,BB582,BB582&amp;" → "&amp;TEXT(BC582,"dd/mm/aaaa")&amp;".- "&amp;AT582)</f>
        <v>0</v>
      </c>
      <c r="BC582" s="247">
        <f t="shared" ca="1" si="98"/>
        <v>46073.557189699073</v>
      </c>
      <c r="BD582" s="246">
        <f t="shared" ca="1" si="99"/>
        <v>0</v>
      </c>
    </row>
    <row r="583" spans="1:56">
      <c r="A583" s="82"/>
      <c r="B583" s="99"/>
      <c r="C583" s="124"/>
      <c r="D583" s="76"/>
      <c r="E583" s="76"/>
      <c r="F583" s="76"/>
      <c r="G583" s="76"/>
      <c r="H583" s="76"/>
      <c r="I583" s="76"/>
      <c r="J583" s="76"/>
      <c r="K583" s="76"/>
      <c r="L583" s="76"/>
      <c r="M583" s="76"/>
      <c r="N583" s="76" t="str">
        <f t="shared" si="101"/>
        <v xml:space="preserve">         </v>
      </c>
      <c r="O583" s="76"/>
      <c r="P583" s="76"/>
      <c r="Q583" s="76"/>
      <c r="R583" s="76"/>
      <c r="S583" s="76"/>
      <c r="T583" s="76"/>
      <c r="U583" s="76"/>
      <c r="V583" s="76"/>
      <c r="W583" s="76"/>
      <c r="X583" s="76"/>
      <c r="Y583" s="76"/>
      <c r="Z583" s="76"/>
      <c r="AA583" s="127"/>
      <c r="AB583" s="127"/>
      <c r="AC583" s="76"/>
      <c r="AD583" s="76"/>
      <c r="AE583" s="76"/>
      <c r="AF583" s="76"/>
      <c r="AG583" s="76"/>
      <c r="AH583" s="82"/>
      <c r="AI583" s="82"/>
      <c r="AJ583" s="112"/>
      <c r="AK583" s="201"/>
      <c r="AL583" s="92"/>
      <c r="AM583" s="92"/>
      <c r="AN583" s="101"/>
      <c r="AO583" s="92"/>
      <c r="AP583" s="101"/>
      <c r="AQ583" s="101"/>
      <c r="AR583" s="227"/>
      <c r="AS583" s="119"/>
      <c r="AT583" s="124"/>
      <c r="AU583" s="94"/>
      <c r="AV583" s="82"/>
      <c r="AW583" s="102" t="str">
        <f ca="1">IF(OR(AND(TODAY()-AL583&lt;10,AV583="PQRS"),AND(TODAY()-AO583&lt;90,AV583="Persuasivo")),1,IF(AND(10&lt;=TODAY()-AL583,TODAY()-AL583&lt;15,AV583="PQRS"),2,IF(OR(AND(15&lt;=TODAY()-AL583,AV583="PQRS"),AND(90&lt;=TODAY()-AO583,AV583="Persuasivo")),3,"")))</f>
        <v/>
      </c>
      <c r="AX583" s="96"/>
      <c r="AY583" s="239">
        <f ca="1">IF(AU583=BA583,AY583,AY583&amp;" → "&amp;TEXT(AZ583,"dd/mm/aaaa")&amp;".- "&amp;AU583)</f>
        <v>0</v>
      </c>
      <c r="AZ583" s="237">
        <f ca="1">IF(AU583=BA583,AZ583,NOW())</f>
        <v>0</v>
      </c>
      <c r="BA583" s="242">
        <f t="shared" ca="1" si="97"/>
        <v>0</v>
      </c>
      <c r="BB583" s="245">
        <f ca="1">IF(AT583=BD583,BB583,BB583&amp;" → "&amp;TEXT(BC583,"dd/mm/aaaa")&amp;".- "&amp;AT583)</f>
        <v>0</v>
      </c>
      <c r="BC583" s="247">
        <f t="shared" ca="1" si="98"/>
        <v>46073.557189699073</v>
      </c>
      <c r="BD583" s="246">
        <f t="shared" ca="1" si="99"/>
        <v>0</v>
      </c>
    </row>
    <row r="584" spans="1:56">
      <c r="A584" s="82"/>
      <c r="B584" s="99"/>
      <c r="C584" s="124"/>
      <c r="D584" s="76"/>
      <c r="E584" s="76"/>
      <c r="F584" s="76"/>
      <c r="G584" s="76"/>
      <c r="H584" s="76"/>
      <c r="I584" s="76"/>
      <c r="J584" s="76"/>
      <c r="K584" s="76"/>
      <c r="L584" s="76"/>
      <c r="M584" s="76"/>
      <c r="N584" s="76" t="str">
        <f t="shared" si="101"/>
        <v xml:space="preserve">         </v>
      </c>
      <c r="O584" s="76"/>
      <c r="P584" s="76"/>
      <c r="Q584" s="76"/>
      <c r="R584" s="76"/>
      <c r="S584" s="126"/>
      <c r="T584" s="127"/>
      <c r="U584" s="127"/>
      <c r="V584" s="127"/>
      <c r="W584" s="127"/>
      <c r="X584" s="127"/>
      <c r="Y584" s="127"/>
      <c r="Z584" s="127"/>
      <c r="AA584" s="127"/>
      <c r="AB584" s="127"/>
      <c r="AC584" s="76"/>
      <c r="AD584" s="76"/>
      <c r="AE584" s="76"/>
      <c r="AF584" s="76"/>
      <c r="AG584" s="76"/>
      <c r="AH584" s="82"/>
      <c r="AI584" s="82"/>
      <c r="AJ584" s="112"/>
      <c r="AK584" s="201"/>
      <c r="AL584" s="92"/>
      <c r="AM584" s="92"/>
      <c r="AN584" s="101"/>
      <c r="AO584" s="92"/>
      <c r="AP584" s="101"/>
      <c r="AQ584" s="101"/>
      <c r="AR584" s="227"/>
      <c r="AS584" s="119"/>
      <c r="AT584" s="124"/>
      <c r="AU584" s="94"/>
      <c r="AV584" s="82"/>
      <c r="AW584" s="102" t="str">
        <f ca="1">IF(OR(AND(TODAY()-AL584&lt;10,AV584="PQRS"),AND(TODAY()-AO584&lt;90,AV584="Persuasivo")),1,IF(AND(10&lt;=TODAY()-AL584,TODAY()-AL584&lt;15,AV584="PQRS"),2,IF(OR(AND(15&lt;=TODAY()-AL584,AV584="PQRS"),AND(90&lt;=TODAY()-AO584,AV584="Persuasivo")),3,"")))</f>
        <v/>
      </c>
      <c r="AX584" s="96"/>
      <c r="AY584" s="239">
        <f ca="1">IF(AU584=BA584,AY584,AY584&amp;" → "&amp;TEXT(AZ584,"dd/mm/aaaa")&amp;".- "&amp;AU584)</f>
        <v>0</v>
      </c>
      <c r="AZ584" s="237">
        <f ca="1">IF(AU584=BA584,AZ584,NOW())</f>
        <v>0</v>
      </c>
      <c r="BA584" s="242">
        <f t="shared" ca="1" si="97"/>
        <v>0</v>
      </c>
      <c r="BB584" s="245">
        <f ca="1">IF(AT584=BD584,BB584,BB584&amp;" → "&amp;TEXT(BC584,"dd/mm/aaaa")&amp;".- "&amp;AT584)</f>
        <v>0</v>
      </c>
      <c r="BC584" s="247">
        <f t="shared" ca="1" si="98"/>
        <v>46073.557189699073</v>
      </c>
      <c r="BD584" s="246">
        <f t="shared" ca="1" si="99"/>
        <v>0</v>
      </c>
    </row>
    <row r="585" spans="1:56">
      <c r="A585" s="82"/>
      <c r="B585" s="99"/>
      <c r="C585" s="124"/>
      <c r="D585" s="76"/>
      <c r="E585" s="76"/>
      <c r="F585" s="76"/>
      <c r="G585" s="76"/>
      <c r="H585" s="76"/>
      <c r="I585" s="76"/>
      <c r="J585" s="76"/>
      <c r="K585" s="76"/>
      <c r="L585" s="76"/>
      <c r="M585" s="76"/>
      <c r="N585" s="76" t="str">
        <f t="shared" si="101"/>
        <v xml:space="preserve">         </v>
      </c>
      <c r="O585" s="76"/>
      <c r="P585" s="76"/>
      <c r="Q585" s="76"/>
      <c r="R585" s="76"/>
      <c r="S585" s="126"/>
      <c r="T585" s="127"/>
      <c r="U585" s="127"/>
      <c r="V585" s="127"/>
      <c r="W585" s="127"/>
      <c r="X585" s="127"/>
      <c r="Y585" s="127"/>
      <c r="Z585" s="127"/>
      <c r="AA585" s="127"/>
      <c r="AB585" s="127"/>
      <c r="AC585" s="76"/>
      <c r="AD585" s="76"/>
      <c r="AE585" s="76"/>
      <c r="AF585" s="76"/>
      <c r="AG585" s="76"/>
      <c r="AH585" s="82"/>
      <c r="AI585" s="82"/>
      <c r="AJ585" s="112"/>
      <c r="AK585" s="201"/>
      <c r="AL585" s="92"/>
      <c r="AM585" s="92"/>
      <c r="AN585" s="101"/>
      <c r="AO585" s="92"/>
      <c r="AP585" s="101"/>
      <c r="AQ585" s="101"/>
      <c r="AR585" s="227"/>
      <c r="AS585" s="119"/>
      <c r="AT585" s="124"/>
      <c r="AU585" s="94"/>
      <c r="AV585" s="82"/>
      <c r="AW585" s="102" t="str">
        <f ca="1">IF(OR(AND(TODAY()-AL585&lt;10,AV585="PQRS"),AND(TODAY()-AO585&lt;90,AV585="Persuasivo")),1,IF(AND(10&lt;=TODAY()-AL585,TODAY()-AL585&lt;15,AV585="PQRS"),2,IF(OR(AND(15&lt;=TODAY()-AL585,AV585="PQRS"),AND(90&lt;=TODAY()-AO585,AV585="Persuasivo")),3,"")))</f>
        <v/>
      </c>
      <c r="AX585" s="96"/>
      <c r="AY585" s="239">
        <f ca="1">IF(AU585=BA585,AY585,AY585&amp;" → "&amp;TEXT(AZ585,"dd/mm/aaaa")&amp;".- "&amp;AU585)</f>
        <v>0</v>
      </c>
      <c r="AZ585" s="237">
        <f ca="1">IF(AU585=BA585,AZ585,NOW())</f>
        <v>0</v>
      </c>
      <c r="BA585" s="242">
        <f t="shared" ca="1" si="97"/>
        <v>0</v>
      </c>
      <c r="BB585" s="245">
        <f ca="1">IF(AT585=BD585,BB585,BB585&amp;" → "&amp;TEXT(BC585,"dd/mm/aaaa")&amp;".- "&amp;AT585)</f>
        <v>0</v>
      </c>
      <c r="BC585" s="247">
        <f t="shared" ca="1" si="98"/>
        <v>46073.557189699073</v>
      </c>
      <c r="BD585" s="246">
        <f t="shared" ca="1" si="99"/>
        <v>0</v>
      </c>
    </row>
    <row r="586" spans="1:56">
      <c r="A586" s="82"/>
      <c r="B586" s="99"/>
      <c r="C586" s="124"/>
      <c r="D586" s="76"/>
      <c r="E586" s="76"/>
      <c r="F586" s="76"/>
      <c r="G586" s="76"/>
      <c r="H586" s="76"/>
      <c r="I586" s="76"/>
      <c r="J586" s="76"/>
      <c r="K586" s="76"/>
      <c r="L586" s="76"/>
      <c r="M586" s="76"/>
      <c r="N586" s="76" t="str">
        <f t="shared" si="101"/>
        <v xml:space="preserve">         </v>
      </c>
      <c r="O586" s="76"/>
      <c r="P586" s="76"/>
      <c r="Q586" s="76"/>
      <c r="R586" s="76"/>
      <c r="S586" s="76"/>
      <c r="T586" s="76"/>
      <c r="U586" s="76"/>
      <c r="V586" s="76"/>
      <c r="W586" s="76"/>
      <c r="X586" s="76"/>
      <c r="Y586" s="127"/>
      <c r="Z586" s="127"/>
      <c r="AA586" s="127"/>
      <c r="AB586" s="127"/>
      <c r="AC586" s="76"/>
      <c r="AD586" s="76"/>
      <c r="AE586" s="76"/>
      <c r="AF586" s="76"/>
      <c r="AG586" s="76"/>
      <c r="AH586" s="82"/>
      <c r="AI586" s="82"/>
      <c r="AJ586" s="112"/>
      <c r="AK586" s="201"/>
      <c r="AL586" s="92"/>
      <c r="AM586" s="92"/>
      <c r="AN586" s="101"/>
      <c r="AO586" s="92"/>
      <c r="AP586" s="101"/>
      <c r="AQ586" s="101"/>
      <c r="AR586" s="227"/>
      <c r="AS586" s="119"/>
      <c r="AT586" s="124"/>
      <c r="AU586" s="94"/>
      <c r="AV586" s="82"/>
      <c r="AW586" s="102" t="str">
        <f ca="1">IF(OR(AND(TODAY()-AL586&lt;10,AV586="PQRS"),AND(TODAY()-AO586&lt;90,AV586="Persuasivo")),1,IF(AND(10&lt;=TODAY()-AL586,TODAY()-AL586&lt;15,AV586="PQRS"),2,IF(OR(AND(15&lt;=TODAY()-AL586,AV586="PQRS"),AND(90&lt;=TODAY()-AO586,AV586="Persuasivo")),3,"")))</f>
        <v/>
      </c>
      <c r="AX586" s="96"/>
      <c r="AY586" s="239">
        <f ca="1">IF(AU586=BA586,AY586,AY586&amp;" → "&amp;TEXT(AZ586,"dd/mm/aaaa")&amp;".- "&amp;AU586)</f>
        <v>0</v>
      </c>
      <c r="AZ586" s="237">
        <f ca="1">IF(AU586=BA586,AZ586,NOW())</f>
        <v>0</v>
      </c>
      <c r="BA586" s="242">
        <f t="shared" ca="1" si="97"/>
        <v>0</v>
      </c>
      <c r="BB586" s="245">
        <f ca="1">IF(AT586=BD586,BB586,BB586&amp;" → "&amp;TEXT(BC586,"dd/mm/aaaa")&amp;".- "&amp;AT586)</f>
        <v>0</v>
      </c>
      <c r="BC586" s="247">
        <f t="shared" ca="1" si="98"/>
        <v>46073.557189699073</v>
      </c>
      <c r="BD586" s="246">
        <f t="shared" ca="1" si="99"/>
        <v>0</v>
      </c>
    </row>
    <row r="587" spans="1:56">
      <c r="A587" s="82"/>
      <c r="B587" s="99"/>
      <c r="C587" s="124"/>
      <c r="D587" s="82"/>
      <c r="E587" s="76"/>
      <c r="F587" s="82"/>
      <c r="G587" s="82"/>
      <c r="H587" s="76"/>
      <c r="I587" s="82"/>
      <c r="J587" s="76"/>
      <c r="K587" s="76"/>
      <c r="L587" s="76"/>
      <c r="M587" s="76"/>
      <c r="N587" s="76" t="str">
        <f t="shared" si="101"/>
        <v xml:space="preserve">         </v>
      </c>
      <c r="O587" s="76"/>
      <c r="P587" s="76"/>
      <c r="Q587" s="76"/>
      <c r="R587" s="76"/>
      <c r="S587" s="126"/>
      <c r="T587" s="127"/>
      <c r="U587" s="127"/>
      <c r="V587" s="127"/>
      <c r="W587" s="127"/>
      <c r="X587" s="127"/>
      <c r="Y587" s="127"/>
      <c r="Z587" s="127"/>
      <c r="AA587" s="127"/>
      <c r="AB587" s="127"/>
      <c r="AC587" s="76"/>
      <c r="AD587" s="76"/>
      <c r="AE587" s="76"/>
      <c r="AF587" s="76"/>
      <c r="AG587" s="76"/>
      <c r="AH587" s="82"/>
      <c r="AI587" s="82"/>
      <c r="AJ587" s="112"/>
      <c r="AK587" s="201"/>
      <c r="AL587" s="92"/>
      <c r="AM587" s="75"/>
      <c r="AN587" s="101"/>
      <c r="AO587" s="100"/>
      <c r="AP587" s="82"/>
      <c r="AQ587" s="94"/>
      <c r="AR587" s="227"/>
      <c r="AS587" s="119"/>
      <c r="AT587" s="124"/>
      <c r="AU587" s="94"/>
      <c r="AV587" s="82"/>
      <c r="AW587" s="102" t="str">
        <f ca="1">IF(OR(AND(TODAY()-AL587&lt;10,AV587="PQRS"),AND(TODAY()-AO587&lt;90,AV587="Persuasivo")),1,IF(AND(10&lt;=TODAY()-AL587,TODAY()-AL587&lt;15,AV587="PQRS"),2,IF(OR(AND(15&lt;=TODAY()-AL587,AV587="PQRS"),AND(90&lt;=TODAY()-AO587,AV587="Persuasivo")),3,"")))</f>
        <v/>
      </c>
      <c r="AX587" s="96"/>
      <c r="AY587" s="239">
        <f ca="1">IF(AU587=BA587,AY587,AY587&amp;" → "&amp;TEXT(AZ587,"dd/mm/aaaa")&amp;".- "&amp;AU587)</f>
        <v>0</v>
      </c>
      <c r="AZ587" s="237">
        <f ca="1">IF(AU587=BA587,AZ587,NOW())</f>
        <v>0</v>
      </c>
      <c r="BA587" s="242">
        <f t="shared" ca="1" si="97"/>
        <v>0</v>
      </c>
      <c r="BB587" s="245">
        <f ca="1">IF(AT587=BD587,BB587,BB587&amp;" → "&amp;TEXT(BC587,"dd/mm/aaaa")&amp;".- "&amp;AT587)</f>
        <v>0</v>
      </c>
      <c r="BC587" s="247">
        <f t="shared" ca="1" si="98"/>
        <v>46073.557189699073</v>
      </c>
      <c r="BD587" s="246">
        <f t="shared" ca="1" si="99"/>
        <v>0</v>
      </c>
    </row>
    <row r="588" spans="1:56">
      <c r="A588" s="82"/>
      <c r="B588" s="99"/>
      <c r="C588" s="124"/>
      <c r="D588" s="82"/>
      <c r="E588" s="76"/>
      <c r="F588" s="82"/>
      <c r="G588" s="76"/>
      <c r="H588" s="76"/>
      <c r="I588" s="82"/>
      <c r="J588" s="82"/>
      <c r="K588" s="76"/>
      <c r="L588" s="76"/>
      <c r="M588" s="76"/>
      <c r="N588" s="76" t="str">
        <f t="shared" si="101"/>
        <v xml:space="preserve">         </v>
      </c>
      <c r="O588" s="76"/>
      <c r="P588" s="76"/>
      <c r="Q588" s="76"/>
      <c r="R588" s="76"/>
      <c r="S588" s="126"/>
      <c r="T588" s="127"/>
      <c r="U588" s="127"/>
      <c r="V588" s="127"/>
      <c r="W588" s="127"/>
      <c r="X588" s="127"/>
      <c r="Y588" s="127"/>
      <c r="Z588" s="127"/>
      <c r="AA588" s="127"/>
      <c r="AB588" s="127"/>
      <c r="AC588" s="76"/>
      <c r="AD588" s="76"/>
      <c r="AE588" s="76"/>
      <c r="AF588" s="76"/>
      <c r="AG588" s="76"/>
      <c r="AH588" s="82"/>
      <c r="AI588" s="82"/>
      <c r="AJ588" s="112"/>
      <c r="AK588" s="201"/>
      <c r="AL588" s="92"/>
      <c r="AM588" s="92"/>
      <c r="AN588" s="101"/>
      <c r="AO588" s="92"/>
      <c r="AP588" s="101"/>
      <c r="AQ588" s="101"/>
      <c r="AR588" s="227"/>
      <c r="AS588" s="119"/>
      <c r="AT588" s="124"/>
      <c r="AU588" s="94"/>
      <c r="AV588" s="82"/>
      <c r="AW588" s="102" t="str">
        <f ca="1">IF(OR(AND(TODAY()-AL588&lt;10,AV588="PQRS"),AND(TODAY()-AO588&lt;90,AV588="Persuasivo")),1,IF(AND(10&lt;=TODAY()-AL588,TODAY()-AL588&lt;15,AV588="PQRS"),2,IF(OR(AND(15&lt;=TODAY()-AL588,AV588="PQRS"),AND(90&lt;=TODAY()-AO588,AV588="Persuasivo")),3,"")))</f>
        <v/>
      </c>
      <c r="AX588" s="96"/>
      <c r="AY588" s="239">
        <f ca="1">IF(AU588=BA588,AY588,AY588&amp;" → "&amp;TEXT(AZ588,"dd/mm/aaaa")&amp;".- "&amp;AU588)</f>
        <v>0</v>
      </c>
      <c r="AZ588" s="237">
        <f ca="1">IF(AU588=BA588,AZ588,NOW())</f>
        <v>0</v>
      </c>
      <c r="BA588" s="242">
        <f t="shared" ca="1" si="97"/>
        <v>0</v>
      </c>
      <c r="BB588" s="245">
        <f ca="1">IF(AT588=BD588,BB588,BB588&amp;" → "&amp;TEXT(BC588,"dd/mm/aaaa")&amp;".- "&amp;AT588)</f>
        <v>0</v>
      </c>
      <c r="BC588" s="247">
        <f t="shared" ca="1" si="98"/>
        <v>46073.557189699073</v>
      </c>
      <c r="BD588" s="246">
        <f t="shared" ca="1" si="99"/>
        <v>0</v>
      </c>
    </row>
    <row r="589" spans="1:56">
      <c r="A589" s="82"/>
      <c r="B589" s="99"/>
      <c r="C589" s="124"/>
      <c r="D589" s="76"/>
      <c r="E589" s="76"/>
      <c r="F589" s="76"/>
      <c r="G589" s="76"/>
      <c r="H589" s="76"/>
      <c r="I589" s="76"/>
      <c r="J589" s="76"/>
      <c r="K589" s="76"/>
      <c r="L589" s="76"/>
      <c r="M589" s="76"/>
      <c r="N589" s="76" t="str">
        <f t="shared" si="101"/>
        <v xml:space="preserve">         </v>
      </c>
      <c r="O589" s="76"/>
      <c r="P589" s="76"/>
      <c r="Q589" s="76"/>
      <c r="R589" s="76"/>
      <c r="S589" s="126"/>
      <c r="T589" s="127"/>
      <c r="U589" s="127"/>
      <c r="V589" s="127"/>
      <c r="W589" s="127"/>
      <c r="X589" s="127"/>
      <c r="Y589" s="127"/>
      <c r="Z589" s="127"/>
      <c r="AA589" s="127"/>
      <c r="AB589" s="127"/>
      <c r="AC589" s="76"/>
      <c r="AD589" s="76"/>
      <c r="AE589" s="76"/>
      <c r="AF589" s="76"/>
      <c r="AG589" s="76"/>
      <c r="AH589" s="82"/>
      <c r="AI589" s="82"/>
      <c r="AJ589" s="112"/>
      <c r="AK589" s="201"/>
      <c r="AL589" s="92"/>
      <c r="AM589" s="92"/>
      <c r="AN589" s="101"/>
      <c r="AO589" s="92"/>
      <c r="AP589" s="101"/>
      <c r="AQ589" s="101"/>
      <c r="AR589" s="227"/>
      <c r="AS589" s="119"/>
      <c r="AT589" s="124"/>
      <c r="AU589" s="94"/>
      <c r="AV589" s="82"/>
      <c r="AW589" s="102" t="str">
        <f ca="1">IF(OR(AND(TODAY()-AL589&lt;10,AV589="PQRS"),AND(TODAY()-AO589&lt;90,AV589="Persuasivo")),1,IF(AND(10&lt;=TODAY()-AL589,TODAY()-AL589&lt;15,AV589="PQRS"),2,IF(OR(AND(15&lt;=TODAY()-AL589,AV589="PQRS"),AND(90&lt;=TODAY()-AO589,AV589="Persuasivo")),3,"")))</f>
        <v/>
      </c>
      <c r="AX589" s="96"/>
      <c r="AY589" s="239">
        <f ca="1">IF(AU589=BA589,AY589,AY589&amp;" → "&amp;TEXT(AZ589,"dd/mm/aaaa")&amp;".- "&amp;AU589)</f>
        <v>0</v>
      </c>
      <c r="AZ589" s="237">
        <f ca="1">IF(AU589=BA589,AZ589,NOW())</f>
        <v>0</v>
      </c>
      <c r="BA589" s="242">
        <f t="shared" ca="1" si="97"/>
        <v>0</v>
      </c>
      <c r="BB589" s="245">
        <f ca="1">IF(AT589=BD589,BB589,BB589&amp;" → "&amp;TEXT(BC589,"dd/mm/aaaa")&amp;".- "&amp;AT589)</f>
        <v>0</v>
      </c>
      <c r="BC589" s="247">
        <f t="shared" ca="1" si="98"/>
        <v>46073.557189699073</v>
      </c>
      <c r="BD589" s="246">
        <f t="shared" ca="1" si="99"/>
        <v>0</v>
      </c>
    </row>
    <row r="590" spans="1:56">
      <c r="A590" s="82"/>
      <c r="B590" s="99"/>
      <c r="C590" s="105"/>
      <c r="D590" s="76"/>
      <c r="E590" s="76"/>
      <c r="F590" s="76"/>
      <c r="G590" s="76"/>
      <c r="H590" s="76"/>
      <c r="I590" s="76"/>
      <c r="J590" s="76"/>
      <c r="K590" s="76"/>
      <c r="L590" s="76"/>
      <c r="M590" s="76"/>
      <c r="N590" s="76" t="str">
        <f t="shared" si="101"/>
        <v xml:space="preserve">         </v>
      </c>
      <c r="O590" s="76"/>
      <c r="P590" s="76"/>
      <c r="Q590" s="76"/>
      <c r="R590" s="76"/>
      <c r="S590" s="126"/>
      <c r="T590" s="127"/>
      <c r="U590" s="127"/>
      <c r="V590" s="127"/>
      <c r="W590" s="127"/>
      <c r="X590" s="127"/>
      <c r="Y590" s="127"/>
      <c r="Z590" s="127"/>
      <c r="AA590" s="127"/>
      <c r="AB590" s="127"/>
      <c r="AC590" s="76"/>
      <c r="AD590" s="76"/>
      <c r="AE590" s="76"/>
      <c r="AF590" s="76"/>
      <c r="AG590" s="76"/>
      <c r="AH590" s="82"/>
      <c r="AI590" s="82"/>
      <c r="AJ590" s="112"/>
      <c r="AK590" s="201"/>
      <c r="AL590" s="92"/>
      <c r="AM590" s="92"/>
      <c r="AN590" s="101"/>
      <c r="AO590" s="92"/>
      <c r="AP590" s="82"/>
      <c r="AQ590" s="94"/>
      <c r="AR590" s="227"/>
      <c r="AS590" s="119"/>
      <c r="AT590" s="124"/>
      <c r="AU590" s="94"/>
      <c r="AV590" s="82"/>
      <c r="AW590" s="102" t="str">
        <f ca="1">IF(OR(AND(TODAY()-AL590&lt;10,AV590="PQRS"),AND(TODAY()-AO590&lt;90,AV590="Persuasivo")),1,IF(AND(10&lt;=TODAY()-AL590,TODAY()-AL590&lt;15,AV590="PQRS"),2,IF(OR(AND(15&lt;=TODAY()-AL590,AV590="PQRS"),AND(90&lt;=TODAY()-AO590,AV590="Persuasivo")),3,"")))</f>
        <v/>
      </c>
      <c r="AX590" s="96"/>
      <c r="AY590" s="239">
        <f ca="1">IF(AU590=BA590,AY590,AY590&amp;" → "&amp;TEXT(AZ590,"dd/mm/aaaa")&amp;".- "&amp;AU590)</f>
        <v>0</v>
      </c>
      <c r="AZ590" s="237">
        <f ca="1">IF(AU590=BA590,AZ590,NOW())</f>
        <v>0</v>
      </c>
      <c r="BA590" s="242">
        <f t="shared" ca="1" si="97"/>
        <v>0</v>
      </c>
      <c r="BB590" s="245">
        <f ca="1">IF(AT590=BD590,BB590,BB590&amp;" → "&amp;TEXT(BC590,"dd/mm/aaaa")&amp;".- "&amp;AT590)</f>
        <v>0</v>
      </c>
      <c r="BC590" s="247">
        <f t="shared" ca="1" si="98"/>
        <v>46073.557189699073</v>
      </c>
      <c r="BD590" s="246">
        <f t="shared" ca="1" si="99"/>
        <v>0</v>
      </c>
    </row>
    <row r="591" spans="1:56">
      <c r="A591" s="82"/>
      <c r="B591" s="99"/>
      <c r="C591" s="124"/>
      <c r="D591" s="76"/>
      <c r="E591" s="76"/>
      <c r="F591" s="76"/>
      <c r="G591" s="76"/>
      <c r="H591" s="76"/>
      <c r="I591" s="76"/>
      <c r="J591" s="76"/>
      <c r="K591" s="76"/>
      <c r="L591" s="76"/>
      <c r="M591" s="76"/>
      <c r="N591" s="76" t="str">
        <f t="shared" si="101"/>
        <v xml:space="preserve">         </v>
      </c>
      <c r="O591" s="76"/>
      <c r="P591" s="76"/>
      <c r="Q591" s="76"/>
      <c r="R591" s="76"/>
      <c r="S591" s="126"/>
      <c r="T591" s="127"/>
      <c r="U591" s="127"/>
      <c r="V591" s="127"/>
      <c r="W591" s="127"/>
      <c r="X591" s="127"/>
      <c r="Y591" s="127"/>
      <c r="Z591" s="127"/>
      <c r="AA591" s="127"/>
      <c r="AB591" s="127"/>
      <c r="AC591" s="76"/>
      <c r="AD591" s="76"/>
      <c r="AE591" s="76"/>
      <c r="AF591" s="76"/>
      <c r="AG591" s="76"/>
      <c r="AH591" s="82"/>
      <c r="AI591" s="82"/>
      <c r="AJ591" s="112"/>
      <c r="AK591" s="201"/>
      <c r="AL591" s="92"/>
      <c r="AM591" s="92"/>
      <c r="AN591" s="101"/>
      <c r="AO591" s="92"/>
      <c r="AP591" s="82"/>
      <c r="AQ591" s="94"/>
      <c r="AR591" s="227"/>
      <c r="AS591" s="119"/>
      <c r="AT591" s="124"/>
      <c r="AU591" s="94"/>
      <c r="AV591" s="82"/>
      <c r="AW591" s="102" t="str">
        <f ca="1">IF(OR(AND(TODAY()-AL591&lt;10,AV591="PQRS"),AND(TODAY()-AO591&lt;90,AV591="Persuasivo")),1,IF(AND(10&lt;=TODAY()-AL591,TODAY()-AL591&lt;15,AV591="PQRS"),2,IF(OR(AND(15&lt;=TODAY()-AL591,AV591="PQRS"),AND(90&lt;=TODAY()-AO591,AV591="Persuasivo")),3,"")))</f>
        <v/>
      </c>
      <c r="AX591" s="96"/>
      <c r="AY591" s="239">
        <f ca="1">IF(AU591=BA591,AY591,AY591&amp;" → "&amp;TEXT(AZ591,"dd/mm/aaaa")&amp;".- "&amp;AU591)</f>
        <v>0</v>
      </c>
      <c r="AZ591" s="237">
        <f ca="1">IF(AU591=BA591,AZ591,NOW())</f>
        <v>0</v>
      </c>
      <c r="BA591" s="242">
        <f t="shared" ref="BA591:BA654" ca="1" si="102">IF(AU591=BA591,BA591,AU591)</f>
        <v>0</v>
      </c>
      <c r="BB591" s="245">
        <f ca="1">IF(AT591=BD591,BB591,BB591&amp;" → "&amp;TEXT(BC591,"dd/mm/aaaa")&amp;".- "&amp;AT591)</f>
        <v>0</v>
      </c>
      <c r="BC591" s="247">
        <f t="shared" ref="BC591:BC654" ca="1" si="103">IF(AX591=BD591,BC591,NOW())</f>
        <v>46073.557189699073</v>
      </c>
      <c r="BD591" s="246">
        <f t="shared" ref="BD591:BD654" ca="1" si="104">IF(AT591=BD591,BD591,AT591)</f>
        <v>0</v>
      </c>
    </row>
    <row r="592" spans="1:56">
      <c r="A592" s="82"/>
      <c r="B592" s="99"/>
      <c r="C592" s="124"/>
      <c r="D592" s="76"/>
      <c r="E592" s="76"/>
      <c r="F592" s="76"/>
      <c r="G592" s="76"/>
      <c r="H592" s="76"/>
      <c r="I592" s="76"/>
      <c r="J592" s="76"/>
      <c r="K592" s="76"/>
      <c r="L592" s="76"/>
      <c r="M592" s="76"/>
      <c r="N592" s="76" t="str">
        <f t="shared" si="101"/>
        <v xml:space="preserve">         </v>
      </c>
      <c r="O592" s="76"/>
      <c r="P592" s="76"/>
      <c r="Q592" s="76"/>
      <c r="R592" s="76"/>
      <c r="S592" s="126"/>
      <c r="T592" s="127"/>
      <c r="U592" s="127"/>
      <c r="V592" s="127"/>
      <c r="W592" s="127"/>
      <c r="X592" s="127"/>
      <c r="Y592" s="127"/>
      <c r="Z592" s="127"/>
      <c r="AA592" s="127"/>
      <c r="AB592" s="127"/>
      <c r="AC592" s="76"/>
      <c r="AD592" s="76"/>
      <c r="AE592" s="76"/>
      <c r="AF592" s="76"/>
      <c r="AG592" s="76"/>
      <c r="AH592" s="82"/>
      <c r="AI592" s="82"/>
      <c r="AJ592" s="112"/>
      <c r="AK592" s="201"/>
      <c r="AL592" s="92"/>
      <c r="AM592" s="75"/>
      <c r="AN592" s="101"/>
      <c r="AO592" s="100"/>
      <c r="AP592" s="101"/>
      <c r="AQ592" s="101"/>
      <c r="AR592" s="227"/>
      <c r="AS592" s="119"/>
      <c r="AT592" s="124"/>
      <c r="AU592" s="94"/>
      <c r="AV592" s="82"/>
      <c r="AW592" s="102" t="str">
        <f ca="1">IF(OR(AND(TODAY()-AL592&lt;10,AV592="PQRS"),AND(TODAY()-AO592&lt;90,AV592="Persuasivo")),1,IF(AND(10&lt;=TODAY()-AL592,TODAY()-AL592&lt;15,AV592="PQRS"),2,IF(OR(AND(15&lt;=TODAY()-AL592,AV592="PQRS"),AND(90&lt;=TODAY()-AO592,AV592="Persuasivo")),3,"")))</f>
        <v/>
      </c>
      <c r="AX592" s="96"/>
      <c r="AY592" s="239">
        <f ca="1">IF(AU592=BA592,AY592,AY592&amp;" → "&amp;TEXT(AZ592,"dd/mm/aaaa")&amp;".- "&amp;AU592)</f>
        <v>0</v>
      </c>
      <c r="AZ592" s="237">
        <f ca="1">IF(AU592=BA592,AZ592,NOW())</f>
        <v>0</v>
      </c>
      <c r="BA592" s="242">
        <f t="shared" ca="1" si="102"/>
        <v>0</v>
      </c>
      <c r="BB592" s="245">
        <f ca="1">IF(AT592=BD592,BB592,BB592&amp;" → "&amp;TEXT(BC592,"dd/mm/aaaa")&amp;".- "&amp;AT592)</f>
        <v>0</v>
      </c>
      <c r="BC592" s="247">
        <f t="shared" ca="1" si="103"/>
        <v>46073.557189699073</v>
      </c>
      <c r="BD592" s="246">
        <f t="shared" ca="1" si="104"/>
        <v>0</v>
      </c>
    </row>
    <row r="593" spans="1:56">
      <c r="A593" s="82"/>
      <c r="B593" s="99"/>
      <c r="C593" s="124"/>
      <c r="D593" s="82"/>
      <c r="E593" s="76"/>
      <c r="F593" s="76"/>
      <c r="G593" s="76"/>
      <c r="H593" s="76"/>
      <c r="I593" s="82"/>
      <c r="J593" s="82"/>
      <c r="K593" s="76"/>
      <c r="L593" s="76"/>
      <c r="M593" s="76"/>
      <c r="N593" s="76" t="str">
        <f t="shared" si="101"/>
        <v xml:space="preserve">         </v>
      </c>
      <c r="O593" s="76"/>
      <c r="P593" s="76"/>
      <c r="Q593" s="76"/>
      <c r="R593" s="76"/>
      <c r="S593" s="126"/>
      <c r="T593" s="127"/>
      <c r="U593" s="127"/>
      <c r="V593" s="127"/>
      <c r="W593" s="127"/>
      <c r="X593" s="127"/>
      <c r="Y593" s="127"/>
      <c r="Z593" s="127"/>
      <c r="AA593" s="127"/>
      <c r="AB593" s="127"/>
      <c r="AC593" s="76"/>
      <c r="AD593" s="76"/>
      <c r="AE593" s="76"/>
      <c r="AF593" s="76"/>
      <c r="AG593" s="76"/>
      <c r="AH593" s="82"/>
      <c r="AI593" s="82"/>
      <c r="AJ593" s="112"/>
      <c r="AK593" s="201"/>
      <c r="AL593" s="92"/>
      <c r="AM593" s="92"/>
      <c r="AN593" s="101"/>
      <c r="AO593" s="92"/>
      <c r="AP593" s="101"/>
      <c r="AQ593" s="101"/>
      <c r="AR593" s="227"/>
      <c r="AS593" s="119"/>
      <c r="AT593" s="124"/>
      <c r="AU593" s="94"/>
      <c r="AV593" s="82"/>
      <c r="AW593" s="102" t="str">
        <f ca="1">IF(OR(AND(TODAY()-AL593&lt;10,AV593="PQRS"),AND(TODAY()-AO593&lt;90,AV593="Persuasivo")),1,IF(AND(10&lt;=TODAY()-AL593,TODAY()-AL593&lt;15,AV593="PQRS"),2,IF(OR(AND(15&lt;=TODAY()-AL593,AV593="PQRS"),AND(90&lt;=TODAY()-AO593,AV593="Persuasivo")),3,"")))</f>
        <v/>
      </c>
      <c r="AX593" s="96"/>
      <c r="AY593" s="239">
        <f ca="1">IF(AU593=BA593,AY593,AY593&amp;" → "&amp;TEXT(AZ593,"dd/mm/aaaa")&amp;".- "&amp;AU593)</f>
        <v>0</v>
      </c>
      <c r="AZ593" s="237">
        <f ca="1">IF(AU593=BA593,AZ593,NOW())</f>
        <v>0</v>
      </c>
      <c r="BA593" s="242">
        <f t="shared" ca="1" si="102"/>
        <v>0</v>
      </c>
      <c r="BB593" s="245">
        <f ca="1">IF(AT593=BD593,BB593,BB593&amp;" → "&amp;TEXT(BC593,"dd/mm/aaaa")&amp;".- "&amp;AT593)</f>
        <v>0</v>
      </c>
      <c r="BC593" s="247">
        <f t="shared" ca="1" si="103"/>
        <v>46073.557189699073</v>
      </c>
      <c r="BD593" s="246">
        <f t="shared" ca="1" si="104"/>
        <v>0</v>
      </c>
    </row>
    <row r="594" spans="1:56">
      <c r="A594" s="82"/>
      <c r="B594" s="99"/>
      <c r="C594" s="124"/>
      <c r="D594" s="82"/>
      <c r="E594" s="76"/>
      <c r="F594" s="76"/>
      <c r="G594" s="76"/>
      <c r="H594" s="76"/>
      <c r="I594" s="76"/>
      <c r="J594" s="76"/>
      <c r="K594" s="76"/>
      <c r="L594" s="76"/>
      <c r="M594" s="76"/>
      <c r="N594" s="76" t="str">
        <f t="shared" si="101"/>
        <v xml:space="preserve">         </v>
      </c>
      <c r="O594" s="76"/>
      <c r="P594" s="76"/>
      <c r="Q594" s="76"/>
      <c r="R594" s="76"/>
      <c r="S594" s="126"/>
      <c r="T594" s="127"/>
      <c r="U594" s="127"/>
      <c r="V594" s="127"/>
      <c r="W594" s="127"/>
      <c r="X594" s="127"/>
      <c r="Y594" s="127"/>
      <c r="Z594" s="127"/>
      <c r="AA594" s="127"/>
      <c r="AB594" s="127"/>
      <c r="AC594" s="76"/>
      <c r="AD594" s="76"/>
      <c r="AE594" s="76"/>
      <c r="AF594" s="76"/>
      <c r="AG594" s="76"/>
      <c r="AH594" s="82"/>
      <c r="AI594" s="82"/>
      <c r="AJ594" s="112"/>
      <c r="AK594" s="201"/>
      <c r="AL594" s="92"/>
      <c r="AM594" s="92"/>
      <c r="AN594" s="101"/>
      <c r="AO594" s="92"/>
      <c r="AP594" s="101"/>
      <c r="AQ594" s="101"/>
      <c r="AR594" s="227"/>
      <c r="AS594" s="119"/>
      <c r="AT594" s="124"/>
      <c r="AU594" s="94"/>
      <c r="AV594" s="82"/>
      <c r="AW594" s="102" t="str">
        <f ca="1">IF(OR(AND(TODAY()-AL594&lt;10,AV594="PQRS"),AND(TODAY()-AO594&lt;90,AV594="Persuasivo")),1,IF(AND(10&lt;=TODAY()-AL594,TODAY()-AL594&lt;15,AV594="PQRS"),2,IF(OR(AND(15&lt;=TODAY()-AL594,AV594="PQRS"),AND(90&lt;=TODAY()-AO594,AV594="Persuasivo")),3,"")))</f>
        <v/>
      </c>
      <c r="AX594" s="96"/>
      <c r="AY594" s="239">
        <f ca="1">IF(AU594=BA594,AY594,AY594&amp;" → "&amp;TEXT(AZ594,"dd/mm/aaaa")&amp;".- "&amp;AU594)</f>
        <v>0</v>
      </c>
      <c r="AZ594" s="237">
        <f ca="1">IF(AU594=BA594,AZ594,NOW())</f>
        <v>0</v>
      </c>
      <c r="BA594" s="242">
        <f t="shared" ca="1" si="102"/>
        <v>0</v>
      </c>
      <c r="BB594" s="245">
        <f ca="1">IF(AT594=BD594,BB594,BB594&amp;" → "&amp;TEXT(BC594,"dd/mm/aaaa")&amp;".- "&amp;AT594)</f>
        <v>0</v>
      </c>
      <c r="BC594" s="247">
        <f t="shared" ca="1" si="103"/>
        <v>46073.557189699073</v>
      </c>
      <c r="BD594" s="246">
        <f t="shared" ca="1" si="104"/>
        <v>0</v>
      </c>
    </row>
    <row r="595" spans="1:56">
      <c r="A595" s="82"/>
      <c r="B595" s="99"/>
      <c r="C595" s="124"/>
      <c r="D595" s="76"/>
      <c r="E595" s="76"/>
      <c r="F595" s="76"/>
      <c r="G595" s="76"/>
      <c r="H595" s="76"/>
      <c r="I595" s="76"/>
      <c r="J595" s="76"/>
      <c r="K595" s="76"/>
      <c r="L595" s="76"/>
      <c r="M595" s="76"/>
      <c r="N595" s="76" t="str">
        <f t="shared" si="101"/>
        <v xml:space="preserve">         </v>
      </c>
      <c r="O595" s="76"/>
      <c r="P595" s="76"/>
      <c r="Q595" s="76"/>
      <c r="R595" s="76"/>
      <c r="S595" s="126"/>
      <c r="T595" s="127"/>
      <c r="U595" s="127"/>
      <c r="V595" s="127"/>
      <c r="W595" s="127"/>
      <c r="X595" s="127"/>
      <c r="Y595" s="127"/>
      <c r="Z595" s="127"/>
      <c r="AA595" s="127"/>
      <c r="AB595" s="127"/>
      <c r="AC595" s="76"/>
      <c r="AD595" s="76"/>
      <c r="AE595" s="76"/>
      <c r="AF595" s="76"/>
      <c r="AG595" s="76"/>
      <c r="AH595" s="82"/>
      <c r="AI595" s="82"/>
      <c r="AJ595" s="112"/>
      <c r="AK595" s="201"/>
      <c r="AL595" s="92"/>
      <c r="AM595" s="92"/>
      <c r="AN595" s="101"/>
      <c r="AO595" s="92"/>
      <c r="AP595" s="101"/>
      <c r="AQ595" s="101"/>
      <c r="AR595" s="227"/>
      <c r="AS595" s="119"/>
      <c r="AT595" s="124"/>
      <c r="AU595" s="94"/>
      <c r="AV595" s="82"/>
      <c r="AW595" s="102" t="str">
        <f ca="1">IF(OR(AND(TODAY()-AL595&lt;10,AV595="PQRS"),AND(TODAY()-AO595&lt;90,AV595="Persuasivo")),1,IF(AND(10&lt;=TODAY()-AL595,TODAY()-AL595&lt;15,AV595="PQRS"),2,IF(OR(AND(15&lt;=TODAY()-AL595,AV595="PQRS"),AND(90&lt;=TODAY()-AO595,AV595="Persuasivo")),3,"")))</f>
        <v/>
      </c>
      <c r="AX595" s="96"/>
      <c r="AY595" s="239">
        <f ca="1">IF(AU595=BA595,AY595,AY595&amp;" → "&amp;TEXT(AZ595,"dd/mm/aaaa")&amp;".- "&amp;AU595)</f>
        <v>0</v>
      </c>
      <c r="AZ595" s="237">
        <f ca="1">IF(AU595=BA595,AZ595,NOW())</f>
        <v>0</v>
      </c>
      <c r="BA595" s="242">
        <f t="shared" ca="1" si="102"/>
        <v>0</v>
      </c>
      <c r="BB595" s="245">
        <f ca="1">IF(AT595=BD595,BB595,BB595&amp;" → "&amp;TEXT(BC595,"dd/mm/aaaa")&amp;".- "&amp;AT595)</f>
        <v>0</v>
      </c>
      <c r="BC595" s="247">
        <f t="shared" ca="1" si="103"/>
        <v>46073.557189699073</v>
      </c>
      <c r="BD595" s="246">
        <f t="shared" ca="1" si="104"/>
        <v>0</v>
      </c>
    </row>
    <row r="596" spans="1:56">
      <c r="A596" s="82"/>
      <c r="B596" s="99"/>
      <c r="C596" s="105"/>
      <c r="D596" s="76"/>
      <c r="E596" s="76"/>
      <c r="F596" s="76"/>
      <c r="G596" s="76"/>
      <c r="H596" s="76"/>
      <c r="I596" s="76"/>
      <c r="J596" s="76"/>
      <c r="K596" s="76"/>
      <c r="L596" s="76"/>
      <c r="M596" s="76"/>
      <c r="N596" s="76" t="str">
        <f t="shared" si="101"/>
        <v xml:space="preserve">         </v>
      </c>
      <c r="O596" s="76"/>
      <c r="P596" s="76"/>
      <c r="Q596" s="76"/>
      <c r="R596" s="76"/>
      <c r="S596" s="126"/>
      <c r="T596" s="127"/>
      <c r="U596" s="127"/>
      <c r="V596" s="127"/>
      <c r="W596" s="127"/>
      <c r="X596" s="127"/>
      <c r="Y596" s="127"/>
      <c r="Z596" s="127"/>
      <c r="AA596" s="127"/>
      <c r="AB596" s="127"/>
      <c r="AC596" s="76"/>
      <c r="AD596" s="76"/>
      <c r="AE596" s="76"/>
      <c r="AF596" s="76"/>
      <c r="AG596" s="76"/>
      <c r="AH596" s="82"/>
      <c r="AI596" s="82"/>
      <c r="AJ596" s="112"/>
      <c r="AK596" s="201"/>
      <c r="AL596" s="92"/>
      <c r="AM596" s="92"/>
      <c r="AN596" s="101"/>
      <c r="AO596" s="92"/>
      <c r="AP596" s="82"/>
      <c r="AQ596" s="94"/>
      <c r="AR596" s="227"/>
      <c r="AS596" s="119"/>
      <c r="AT596" s="124"/>
      <c r="AU596" s="94"/>
      <c r="AV596" s="82"/>
      <c r="AW596" s="102" t="str">
        <f ca="1">IF(OR(AND(TODAY()-AL596&lt;10,AV596="PQRS"),AND(TODAY()-AO596&lt;90,AV596="Persuasivo")),1,IF(AND(10&lt;=TODAY()-AL596,TODAY()-AL596&lt;15,AV596="PQRS"),2,IF(OR(AND(15&lt;=TODAY()-AL596,AV596="PQRS"),AND(90&lt;=TODAY()-AO596,AV596="Persuasivo")),3,"")))</f>
        <v/>
      </c>
      <c r="AX596" s="96"/>
      <c r="AY596" s="239">
        <f ca="1">IF(AU596=BA596,AY596,AY596&amp;" → "&amp;TEXT(AZ596,"dd/mm/aaaa")&amp;".- "&amp;AU596)</f>
        <v>0</v>
      </c>
      <c r="AZ596" s="237">
        <f ca="1">IF(AU596=BA596,AZ596,NOW())</f>
        <v>0</v>
      </c>
      <c r="BA596" s="242">
        <f t="shared" ca="1" si="102"/>
        <v>0</v>
      </c>
      <c r="BB596" s="245">
        <f ca="1">IF(AT596=BD596,BB596,BB596&amp;" → "&amp;TEXT(BC596,"dd/mm/aaaa")&amp;".- "&amp;AT596)</f>
        <v>0</v>
      </c>
      <c r="BC596" s="247">
        <f t="shared" ca="1" si="103"/>
        <v>46073.557189699073</v>
      </c>
      <c r="BD596" s="246">
        <f t="shared" ca="1" si="104"/>
        <v>0</v>
      </c>
    </row>
    <row r="597" spans="1:56">
      <c r="A597" s="82"/>
      <c r="B597" s="99"/>
      <c r="C597" s="124"/>
      <c r="D597" s="76"/>
      <c r="E597" s="76"/>
      <c r="F597" s="76"/>
      <c r="G597" s="76"/>
      <c r="H597" s="76"/>
      <c r="I597" s="76"/>
      <c r="J597" s="76"/>
      <c r="K597" s="76"/>
      <c r="L597" s="76"/>
      <c r="M597" s="76"/>
      <c r="N597" s="76" t="str">
        <f t="shared" si="101"/>
        <v xml:space="preserve">         </v>
      </c>
      <c r="O597" s="76"/>
      <c r="P597" s="76"/>
      <c r="Q597" s="76"/>
      <c r="R597" s="76"/>
      <c r="S597" s="126"/>
      <c r="T597" s="127"/>
      <c r="U597" s="127"/>
      <c r="V597" s="127"/>
      <c r="W597" s="127"/>
      <c r="X597" s="127"/>
      <c r="Y597" s="127"/>
      <c r="Z597" s="127"/>
      <c r="AA597" s="127"/>
      <c r="AB597" s="127"/>
      <c r="AC597" s="76"/>
      <c r="AD597" s="76"/>
      <c r="AE597" s="76"/>
      <c r="AF597" s="76"/>
      <c r="AG597" s="76"/>
      <c r="AH597" s="82"/>
      <c r="AI597" s="82"/>
      <c r="AJ597" s="112"/>
      <c r="AK597" s="201"/>
      <c r="AL597" s="92"/>
      <c r="AM597" s="75"/>
      <c r="AN597" s="101"/>
      <c r="AO597" s="75"/>
      <c r="AP597" s="82"/>
      <c r="AQ597" s="94"/>
      <c r="AR597" s="227"/>
      <c r="AS597" s="119"/>
      <c r="AT597" s="124"/>
      <c r="AU597" s="94"/>
      <c r="AV597" s="82"/>
      <c r="AW597" s="102" t="str">
        <f ca="1">IF(OR(AND(TODAY()-AL597&lt;10,AV597="PQRS"),AND(TODAY()-AO597&lt;90,AV597="Persuasivo")),1,IF(AND(10&lt;=TODAY()-AL597,TODAY()-AL597&lt;15,AV597="PQRS"),2,IF(OR(AND(15&lt;=TODAY()-AL597,AV597="PQRS"),AND(90&lt;=TODAY()-AO597,AV597="Persuasivo")),3,"")))</f>
        <v/>
      </c>
      <c r="AX597" s="96"/>
      <c r="AY597" s="239">
        <f ca="1">IF(AU597=BA597,AY597,AY597&amp;" → "&amp;TEXT(AZ597,"dd/mm/aaaa")&amp;".- "&amp;AU597)</f>
        <v>0</v>
      </c>
      <c r="AZ597" s="237">
        <f ca="1">IF(AU597=BA597,AZ597,NOW())</f>
        <v>0</v>
      </c>
      <c r="BA597" s="242">
        <f t="shared" ca="1" si="102"/>
        <v>0</v>
      </c>
      <c r="BB597" s="245">
        <f ca="1">IF(AT597=BD597,BB597,BB597&amp;" → "&amp;TEXT(BC597,"dd/mm/aaaa")&amp;".- "&amp;AT597)</f>
        <v>0</v>
      </c>
      <c r="BC597" s="247">
        <f t="shared" ca="1" si="103"/>
        <v>46073.557189699073</v>
      </c>
      <c r="BD597" s="246">
        <f t="shared" ca="1" si="104"/>
        <v>0</v>
      </c>
    </row>
    <row r="598" spans="1:56">
      <c r="A598" s="82"/>
      <c r="B598" s="99"/>
      <c r="C598" s="124"/>
      <c r="D598" s="82"/>
      <c r="E598" s="76"/>
      <c r="F598" s="76"/>
      <c r="G598" s="76"/>
      <c r="H598" s="76"/>
      <c r="I598" s="76"/>
      <c r="J598" s="145"/>
      <c r="K598" s="76"/>
      <c r="L598" s="76"/>
      <c r="M598" s="76"/>
      <c r="N598" s="76" t="str">
        <f t="shared" si="101"/>
        <v xml:space="preserve">         </v>
      </c>
      <c r="O598" s="76"/>
      <c r="P598" s="76"/>
      <c r="Q598" s="76"/>
      <c r="R598" s="76"/>
      <c r="S598" s="126"/>
      <c r="T598" s="127"/>
      <c r="U598" s="127"/>
      <c r="V598" s="127"/>
      <c r="W598" s="127"/>
      <c r="X598" s="127"/>
      <c r="Y598" s="127"/>
      <c r="Z598" s="127"/>
      <c r="AA598" s="127"/>
      <c r="AB598" s="127"/>
      <c r="AC598" s="76"/>
      <c r="AD598" s="76"/>
      <c r="AE598" s="76"/>
      <c r="AF598" s="76"/>
      <c r="AG598" s="76"/>
      <c r="AH598" s="82"/>
      <c r="AI598" s="82"/>
      <c r="AJ598" s="112"/>
      <c r="AK598" s="201"/>
      <c r="AL598" s="92"/>
      <c r="AM598" s="92"/>
      <c r="AN598" s="101"/>
      <c r="AO598" s="100"/>
      <c r="AP598" s="101"/>
      <c r="AQ598" s="101"/>
      <c r="AR598" s="213"/>
      <c r="AS598" s="119"/>
      <c r="AT598" s="124"/>
      <c r="AU598" s="94"/>
      <c r="AV598" s="82"/>
      <c r="AW598" s="102" t="str">
        <f ca="1">IF(OR(AND(TODAY()-AL598&lt;10,AV598="PQRS"),AND(TODAY()-AO598&lt;90,AV598="Persuasivo")),1,IF(AND(10&lt;=TODAY()-AL598,TODAY()-AL598&lt;15,AV598="PQRS"),2,IF(OR(AND(15&lt;=TODAY()-AL598,AV598="PQRS"),AND(90&lt;=TODAY()-AO598,AV598="Persuasivo")),3,"")))</f>
        <v/>
      </c>
      <c r="AX598" s="96"/>
      <c r="AY598" s="239">
        <f ca="1">IF(AU598=BA598,AY598,AY598&amp;" → "&amp;TEXT(AZ598,"dd/mm/aaaa")&amp;".- "&amp;AU598)</f>
        <v>0</v>
      </c>
      <c r="AZ598" s="237">
        <f ca="1">IF(AU598=BA598,AZ598,NOW())</f>
        <v>0</v>
      </c>
      <c r="BA598" s="242">
        <f t="shared" ca="1" si="102"/>
        <v>0</v>
      </c>
      <c r="BB598" s="245">
        <f ca="1">IF(AT598=BD598,BB598,BB598&amp;" → "&amp;TEXT(BC598,"dd/mm/aaaa")&amp;".- "&amp;AT598)</f>
        <v>0</v>
      </c>
      <c r="BC598" s="247">
        <f t="shared" ca="1" si="103"/>
        <v>46073.557189699073</v>
      </c>
      <c r="BD598" s="246">
        <f t="shared" ca="1" si="104"/>
        <v>0</v>
      </c>
    </row>
    <row r="599" spans="1:56">
      <c r="A599" s="82"/>
      <c r="B599" s="99"/>
      <c r="C599" s="124"/>
      <c r="D599" s="76"/>
      <c r="E599" s="76"/>
      <c r="F599" s="76"/>
      <c r="G599" s="76"/>
      <c r="H599" s="76"/>
      <c r="I599" s="76"/>
      <c r="J599" s="76"/>
      <c r="K599" s="76"/>
      <c r="L599" s="76"/>
      <c r="M599" s="76"/>
      <c r="N599" s="76" t="str">
        <f t="shared" si="101"/>
        <v xml:space="preserve">         </v>
      </c>
      <c r="O599" s="76"/>
      <c r="P599" s="76"/>
      <c r="Q599" s="76"/>
      <c r="R599" s="76"/>
      <c r="S599" s="126"/>
      <c r="T599" s="127"/>
      <c r="U599" s="127"/>
      <c r="V599" s="127"/>
      <c r="W599" s="127"/>
      <c r="X599" s="127"/>
      <c r="Y599" s="127"/>
      <c r="Z599" s="127"/>
      <c r="AA599" s="127"/>
      <c r="AB599" s="127"/>
      <c r="AC599" s="76"/>
      <c r="AD599" s="76"/>
      <c r="AE599" s="76"/>
      <c r="AF599" s="76"/>
      <c r="AG599" s="76"/>
      <c r="AH599" s="82"/>
      <c r="AI599" s="82"/>
      <c r="AJ599" s="112"/>
      <c r="AK599" s="201"/>
      <c r="AL599" s="92"/>
      <c r="AM599" s="75"/>
      <c r="AN599" s="101"/>
      <c r="AO599" s="100"/>
      <c r="AP599" s="82"/>
      <c r="AQ599" s="94"/>
      <c r="AR599" s="227"/>
      <c r="AS599" s="119"/>
      <c r="AT599" s="124"/>
      <c r="AU599" s="94"/>
      <c r="AV599" s="82"/>
      <c r="AW599" s="102" t="str">
        <f ca="1">IF(OR(AND(TODAY()-AL599&lt;10,AV599="PQRS"),AND(TODAY()-AO599&lt;90,AV599="Persuasivo")),1,IF(AND(10&lt;=TODAY()-AL599,TODAY()-AL599&lt;15,AV599="PQRS"),2,IF(OR(AND(15&lt;=TODAY()-AL599,AV599="PQRS"),AND(90&lt;=TODAY()-AO599,AV599="Persuasivo")),3,"")))</f>
        <v/>
      </c>
      <c r="AX599" s="96"/>
      <c r="AY599" s="239">
        <f ca="1">IF(AU599=BA599,AY599,AY599&amp;" → "&amp;TEXT(AZ599,"dd/mm/aaaa")&amp;".- "&amp;AU599)</f>
        <v>0</v>
      </c>
      <c r="AZ599" s="237">
        <f ca="1">IF(AU599=BA599,AZ599,NOW())</f>
        <v>0</v>
      </c>
      <c r="BA599" s="242">
        <f t="shared" ca="1" si="102"/>
        <v>0</v>
      </c>
      <c r="BB599" s="245">
        <f ca="1">IF(AT599=BD599,BB599,BB599&amp;" → "&amp;TEXT(BC599,"dd/mm/aaaa")&amp;".- "&amp;AT599)</f>
        <v>0</v>
      </c>
      <c r="BC599" s="247">
        <f t="shared" ca="1" si="103"/>
        <v>46073.557189699073</v>
      </c>
      <c r="BD599" s="246">
        <f t="shared" ca="1" si="104"/>
        <v>0</v>
      </c>
    </row>
    <row r="600" spans="1:56">
      <c r="A600" s="82"/>
      <c r="B600" s="99"/>
      <c r="C600" s="124"/>
      <c r="D600" s="76"/>
      <c r="E600" s="76"/>
      <c r="F600" s="76"/>
      <c r="G600" s="76"/>
      <c r="H600" s="76"/>
      <c r="I600" s="76"/>
      <c r="J600" s="76"/>
      <c r="K600" s="76"/>
      <c r="L600" s="76"/>
      <c r="M600" s="76"/>
      <c r="N600" s="76" t="str">
        <f t="shared" si="101"/>
        <v xml:space="preserve">         </v>
      </c>
      <c r="O600" s="76"/>
      <c r="P600" s="76"/>
      <c r="Q600" s="76"/>
      <c r="R600" s="76"/>
      <c r="S600" s="126"/>
      <c r="T600" s="127"/>
      <c r="U600" s="127"/>
      <c r="V600" s="127"/>
      <c r="W600" s="127"/>
      <c r="X600" s="127"/>
      <c r="Y600" s="127"/>
      <c r="Z600" s="127"/>
      <c r="AA600" s="127"/>
      <c r="AB600" s="127"/>
      <c r="AC600" s="76"/>
      <c r="AD600" s="76"/>
      <c r="AE600" s="76"/>
      <c r="AF600" s="76"/>
      <c r="AG600" s="76"/>
      <c r="AH600" s="82"/>
      <c r="AI600" s="82"/>
      <c r="AJ600" s="112"/>
      <c r="AK600" s="201"/>
      <c r="AL600" s="92"/>
      <c r="AM600" s="75"/>
      <c r="AN600" s="101"/>
      <c r="AO600" s="100"/>
      <c r="AP600" s="101"/>
      <c r="AQ600" s="101"/>
      <c r="AR600" s="227"/>
      <c r="AS600" s="119"/>
      <c r="AT600" s="124"/>
      <c r="AU600" s="94"/>
      <c r="AV600" s="82"/>
      <c r="AW600" s="102" t="str">
        <f ca="1">IF(OR(AND(TODAY()-AL600&lt;10,AV600="PQRS"),AND(TODAY()-AO600&lt;90,AV600="Persuasivo")),1,IF(AND(10&lt;=TODAY()-AL600,TODAY()-AL600&lt;15,AV600="PQRS"),2,IF(OR(AND(15&lt;=TODAY()-AL600,AV600="PQRS"),AND(90&lt;=TODAY()-AO600,AV600="Persuasivo")),3,"")))</f>
        <v/>
      </c>
      <c r="AX600" s="96"/>
      <c r="AY600" s="239">
        <f ca="1">IF(AU600=BA600,AY600,AY600&amp;" → "&amp;TEXT(AZ600,"dd/mm/aaaa")&amp;".- "&amp;AU600)</f>
        <v>0</v>
      </c>
      <c r="AZ600" s="237">
        <f ca="1">IF(AU600=BA600,AZ600,NOW())</f>
        <v>0</v>
      </c>
      <c r="BA600" s="242">
        <f t="shared" ca="1" si="102"/>
        <v>0</v>
      </c>
      <c r="BB600" s="245">
        <f ca="1">IF(AT600=BD600,BB600,BB600&amp;" → "&amp;TEXT(BC600,"dd/mm/aaaa")&amp;".- "&amp;AT600)</f>
        <v>0</v>
      </c>
      <c r="BC600" s="247">
        <f t="shared" ca="1" si="103"/>
        <v>46073.557189699073</v>
      </c>
      <c r="BD600" s="246">
        <f t="shared" ca="1" si="104"/>
        <v>0</v>
      </c>
    </row>
    <row r="601" spans="1:56">
      <c r="A601" s="82"/>
      <c r="B601" s="99"/>
      <c r="C601" s="124"/>
      <c r="D601" s="76"/>
      <c r="E601" s="76"/>
      <c r="F601" s="76"/>
      <c r="G601" s="76"/>
      <c r="H601" s="76"/>
      <c r="I601" s="76"/>
      <c r="J601" s="76"/>
      <c r="K601" s="76"/>
      <c r="L601" s="76"/>
      <c r="M601" s="76"/>
      <c r="N601" s="76" t="str">
        <f t="shared" si="101"/>
        <v xml:space="preserve">         </v>
      </c>
      <c r="O601" s="76"/>
      <c r="P601" s="76"/>
      <c r="Q601" s="76"/>
      <c r="R601" s="76"/>
      <c r="S601" s="126"/>
      <c r="T601" s="127"/>
      <c r="U601" s="127"/>
      <c r="V601" s="127"/>
      <c r="W601" s="127"/>
      <c r="X601" s="127"/>
      <c r="Y601" s="127"/>
      <c r="Z601" s="127"/>
      <c r="AA601" s="127"/>
      <c r="AB601" s="127"/>
      <c r="AC601" s="76"/>
      <c r="AD601" s="76"/>
      <c r="AE601" s="76"/>
      <c r="AF601" s="76"/>
      <c r="AG601" s="76"/>
      <c r="AH601" s="82"/>
      <c r="AI601" s="82"/>
      <c r="AJ601" s="112"/>
      <c r="AK601" s="201"/>
      <c r="AL601" s="92"/>
      <c r="AM601" s="75"/>
      <c r="AN601" s="101"/>
      <c r="AO601" s="75"/>
      <c r="AP601" s="101"/>
      <c r="AQ601" s="101"/>
      <c r="AR601" s="227"/>
      <c r="AS601" s="119"/>
      <c r="AT601" s="124"/>
      <c r="AU601" s="94"/>
      <c r="AV601" s="82"/>
      <c r="AW601" s="102" t="str">
        <f ca="1">IF(OR(AND(TODAY()-AL601&lt;10,AV601="PQRS"),AND(TODAY()-AO601&lt;90,AV601="Persuasivo")),1,IF(AND(10&lt;=TODAY()-AL601,TODAY()-AL601&lt;15,AV601="PQRS"),2,IF(OR(AND(15&lt;=TODAY()-AL601,AV601="PQRS"),AND(90&lt;=TODAY()-AO601,AV601="Persuasivo")),3,"")))</f>
        <v/>
      </c>
      <c r="AX601" s="96"/>
      <c r="AY601" s="239">
        <f ca="1">IF(AU601=BA601,AY601,AY601&amp;" → "&amp;TEXT(AZ601,"dd/mm/aaaa")&amp;".- "&amp;AU601)</f>
        <v>0</v>
      </c>
      <c r="AZ601" s="237">
        <f ca="1">IF(AU601=BA601,AZ601,NOW())</f>
        <v>0</v>
      </c>
      <c r="BA601" s="242">
        <f t="shared" ca="1" si="102"/>
        <v>0</v>
      </c>
      <c r="BB601" s="245">
        <f ca="1">IF(AT601=BD601,BB601,BB601&amp;" → "&amp;TEXT(BC601,"dd/mm/aaaa")&amp;".- "&amp;AT601)</f>
        <v>0</v>
      </c>
      <c r="BC601" s="247">
        <f t="shared" ca="1" si="103"/>
        <v>46073.557189699073</v>
      </c>
      <c r="BD601" s="246">
        <f t="shared" ca="1" si="104"/>
        <v>0</v>
      </c>
    </row>
    <row r="602" spans="1:56">
      <c r="A602" s="82"/>
      <c r="B602" s="99"/>
      <c r="C602" s="105"/>
      <c r="D602" s="76"/>
      <c r="E602" s="76"/>
      <c r="F602" s="76"/>
      <c r="G602" s="76"/>
      <c r="H602" s="76"/>
      <c r="I602" s="76"/>
      <c r="J602" s="76"/>
      <c r="K602" s="76"/>
      <c r="L602" s="76"/>
      <c r="M602" s="76"/>
      <c r="N602" s="76" t="str">
        <f t="shared" si="101"/>
        <v xml:space="preserve">         </v>
      </c>
      <c r="O602" s="76"/>
      <c r="P602" s="76"/>
      <c r="Q602" s="76"/>
      <c r="R602" s="76"/>
      <c r="S602" s="126"/>
      <c r="T602" s="127"/>
      <c r="U602" s="127"/>
      <c r="V602" s="127"/>
      <c r="W602" s="127"/>
      <c r="X602" s="127"/>
      <c r="Y602" s="127"/>
      <c r="Z602" s="127"/>
      <c r="AA602" s="127"/>
      <c r="AB602" s="127"/>
      <c r="AC602" s="76"/>
      <c r="AD602" s="76"/>
      <c r="AE602" s="76"/>
      <c r="AF602" s="76"/>
      <c r="AG602" s="76"/>
      <c r="AH602" s="82"/>
      <c r="AI602" s="82"/>
      <c r="AJ602" s="112"/>
      <c r="AK602" s="201"/>
      <c r="AL602" s="92"/>
      <c r="AM602" s="92"/>
      <c r="AN602" s="101"/>
      <c r="AO602" s="100"/>
      <c r="AP602" s="101"/>
      <c r="AQ602" s="101"/>
      <c r="AR602" s="227"/>
      <c r="AS602" s="119"/>
      <c r="AT602" s="124"/>
      <c r="AU602" s="94"/>
      <c r="AV602" s="82"/>
      <c r="AW602" s="102" t="str">
        <f ca="1">IF(OR(AND(TODAY()-AL602&lt;10,AV602="PQRS"),AND(TODAY()-AO602&lt;90,AV602="Persuasivo")),1,IF(AND(10&lt;=TODAY()-AL602,TODAY()-AL602&lt;15,AV602="PQRS"),2,IF(OR(AND(15&lt;=TODAY()-AL602,AV602="PQRS"),AND(90&lt;=TODAY()-AO602,AV602="Persuasivo")),3,"")))</f>
        <v/>
      </c>
      <c r="AX602" s="96"/>
      <c r="AY602" s="239">
        <f ca="1">IF(AU602=BA602,AY602,AY602&amp;" → "&amp;TEXT(AZ602,"dd/mm/aaaa")&amp;".- "&amp;AU602)</f>
        <v>0</v>
      </c>
      <c r="AZ602" s="237">
        <f ca="1">IF(AU602=BA602,AZ602,NOW())</f>
        <v>0</v>
      </c>
      <c r="BA602" s="242">
        <f t="shared" ca="1" si="102"/>
        <v>0</v>
      </c>
      <c r="BB602" s="245">
        <f ca="1">IF(AT602=BD602,BB602,BB602&amp;" → "&amp;TEXT(BC602,"dd/mm/aaaa")&amp;".- "&amp;AT602)</f>
        <v>0</v>
      </c>
      <c r="BC602" s="247">
        <f t="shared" ca="1" si="103"/>
        <v>46073.557189699073</v>
      </c>
      <c r="BD602" s="246">
        <f t="shared" ca="1" si="104"/>
        <v>0</v>
      </c>
    </row>
    <row r="603" spans="1:56">
      <c r="A603" s="82"/>
      <c r="B603" s="99"/>
      <c r="C603" s="124"/>
      <c r="D603" s="76"/>
      <c r="E603" s="76"/>
      <c r="F603" s="76"/>
      <c r="G603" s="76"/>
      <c r="H603" s="76"/>
      <c r="I603" s="76"/>
      <c r="J603" s="76"/>
      <c r="K603" s="76"/>
      <c r="L603" s="76"/>
      <c r="M603" s="76"/>
      <c r="N603" s="76" t="str">
        <f t="shared" si="101"/>
        <v xml:space="preserve">         </v>
      </c>
      <c r="O603" s="76"/>
      <c r="P603" s="76"/>
      <c r="Q603" s="76"/>
      <c r="R603" s="76"/>
      <c r="S603" s="126"/>
      <c r="T603" s="127"/>
      <c r="U603" s="127"/>
      <c r="V603" s="127"/>
      <c r="W603" s="127"/>
      <c r="X603" s="127"/>
      <c r="Y603" s="127"/>
      <c r="Z603" s="127"/>
      <c r="AA603" s="127"/>
      <c r="AB603" s="127"/>
      <c r="AC603" s="76"/>
      <c r="AD603" s="76"/>
      <c r="AE603" s="76"/>
      <c r="AF603" s="76"/>
      <c r="AG603" s="76"/>
      <c r="AH603" s="82"/>
      <c r="AI603" s="82"/>
      <c r="AJ603" s="112"/>
      <c r="AK603" s="201"/>
      <c r="AL603" s="92"/>
      <c r="AM603" s="97"/>
      <c r="AN603" s="101"/>
      <c r="AO603" s="160"/>
      <c r="AP603" s="101"/>
      <c r="AQ603" s="101"/>
      <c r="AR603" s="227"/>
      <c r="AS603" s="119"/>
      <c r="AT603" s="124"/>
      <c r="AU603" s="94"/>
      <c r="AV603" s="82"/>
      <c r="AW603" s="102" t="str">
        <f ca="1">IF(OR(AND(TODAY()-AL603&lt;10,AV603="PQRS"),AND(TODAY()-AO603&lt;90,AV603="Persuasivo")),1,IF(AND(10&lt;=TODAY()-AL603,TODAY()-AL603&lt;15,AV603="PQRS"),2,IF(OR(AND(15&lt;=TODAY()-AL603,AV603="PQRS"),AND(90&lt;=TODAY()-AO603,AV603="Persuasivo")),3,"")))</f>
        <v/>
      </c>
      <c r="AX603" s="96"/>
      <c r="AY603" s="239">
        <f ca="1">IF(AU603=BA603,AY603,AY603&amp;" → "&amp;TEXT(AZ603,"dd/mm/aaaa")&amp;".- "&amp;AU603)</f>
        <v>0</v>
      </c>
      <c r="AZ603" s="237">
        <f ca="1">IF(AU603=BA603,AZ603,NOW())</f>
        <v>0</v>
      </c>
      <c r="BA603" s="242">
        <f t="shared" ca="1" si="102"/>
        <v>0</v>
      </c>
      <c r="BB603" s="245">
        <f ca="1">IF(AT603=BD603,BB603,BB603&amp;" → "&amp;TEXT(BC603,"dd/mm/aaaa")&amp;".- "&amp;AT603)</f>
        <v>0</v>
      </c>
      <c r="BC603" s="247">
        <f t="shared" ca="1" si="103"/>
        <v>46073.557189699073</v>
      </c>
      <c r="BD603" s="246">
        <f t="shared" ca="1" si="104"/>
        <v>0</v>
      </c>
    </row>
    <row r="604" spans="1:56">
      <c r="A604" s="82"/>
      <c r="B604" s="99"/>
      <c r="C604" s="124"/>
      <c r="D604" s="76"/>
      <c r="E604" s="76"/>
      <c r="F604" s="76"/>
      <c r="G604" s="76"/>
      <c r="H604" s="76"/>
      <c r="I604" s="76"/>
      <c r="J604" s="76"/>
      <c r="K604" s="76"/>
      <c r="L604" s="76"/>
      <c r="M604" s="76"/>
      <c r="N604" s="76" t="str">
        <f t="shared" si="101"/>
        <v xml:space="preserve">         </v>
      </c>
      <c r="O604" s="76"/>
      <c r="P604" s="76"/>
      <c r="Q604" s="76"/>
      <c r="R604" s="76"/>
      <c r="S604" s="126"/>
      <c r="T604" s="127"/>
      <c r="U604" s="127"/>
      <c r="V604" s="127"/>
      <c r="W604" s="127"/>
      <c r="X604" s="127"/>
      <c r="Y604" s="127"/>
      <c r="Z604" s="127"/>
      <c r="AA604" s="127"/>
      <c r="AB604" s="127"/>
      <c r="AC604" s="76"/>
      <c r="AD604" s="76"/>
      <c r="AE604" s="76"/>
      <c r="AF604" s="76"/>
      <c r="AG604" s="76"/>
      <c r="AH604" s="82"/>
      <c r="AI604" s="82"/>
      <c r="AJ604" s="112"/>
      <c r="AK604" s="173"/>
      <c r="AL604" s="92"/>
      <c r="AM604" s="75"/>
      <c r="AN604" s="101"/>
      <c r="AO604" s="100"/>
      <c r="AP604" s="82"/>
      <c r="AQ604" s="94"/>
      <c r="AR604" s="227"/>
      <c r="AS604" s="119"/>
      <c r="AT604" s="124"/>
      <c r="AU604" s="94"/>
      <c r="AV604" s="82"/>
      <c r="AW604" s="102" t="str">
        <f ca="1">IF(OR(AND(TODAY()-AL604&lt;10,AV604="PQRS"),AND(TODAY()-AO604&lt;90,AV604="Persuasivo")),1,IF(AND(10&lt;=TODAY()-AL604,TODAY()-AL604&lt;15,AV604="PQRS"),2,IF(OR(AND(15&lt;=TODAY()-AL604,AV604="PQRS"),AND(90&lt;=TODAY()-AO604,AV604="Persuasivo")),3,"")))</f>
        <v/>
      </c>
      <c r="AX604" s="96"/>
      <c r="AY604" s="239">
        <f ca="1">IF(AU604=BA604,AY604,AY604&amp;" → "&amp;TEXT(AZ604,"dd/mm/aaaa")&amp;".- "&amp;AU604)</f>
        <v>0</v>
      </c>
      <c r="AZ604" s="237">
        <f ca="1">IF(AU604=BA604,AZ604,NOW())</f>
        <v>0</v>
      </c>
      <c r="BA604" s="242">
        <f t="shared" ca="1" si="102"/>
        <v>0</v>
      </c>
      <c r="BB604" s="245">
        <f ca="1">IF(AT604=BD604,BB604,BB604&amp;" → "&amp;TEXT(BC604,"dd/mm/aaaa")&amp;".- "&amp;AT604)</f>
        <v>0</v>
      </c>
      <c r="BC604" s="247">
        <f t="shared" ca="1" si="103"/>
        <v>46073.557189699073</v>
      </c>
      <c r="BD604" s="246">
        <f t="shared" ca="1" si="104"/>
        <v>0</v>
      </c>
    </row>
    <row r="605" spans="1:56">
      <c r="A605" s="82"/>
      <c r="B605" s="99"/>
      <c r="C605" s="124"/>
      <c r="D605" s="76"/>
      <c r="E605" s="76"/>
      <c r="F605" s="76"/>
      <c r="G605" s="76"/>
      <c r="H605" s="76"/>
      <c r="I605" s="76"/>
      <c r="J605" s="76"/>
      <c r="K605" s="76"/>
      <c r="L605" s="76"/>
      <c r="M605" s="76"/>
      <c r="N605" s="76" t="str">
        <f t="shared" si="101"/>
        <v xml:space="preserve">         </v>
      </c>
      <c r="O605" s="76"/>
      <c r="P605" s="76"/>
      <c r="Q605" s="76"/>
      <c r="R605" s="76"/>
      <c r="S605" s="126"/>
      <c r="T605" s="127"/>
      <c r="U605" s="127"/>
      <c r="V605" s="127"/>
      <c r="W605" s="127"/>
      <c r="X605" s="127"/>
      <c r="Y605" s="127"/>
      <c r="Z605" s="127"/>
      <c r="AA605" s="127"/>
      <c r="AB605" s="127"/>
      <c r="AC605" s="76"/>
      <c r="AD605" s="76"/>
      <c r="AE605" s="76"/>
      <c r="AF605" s="76"/>
      <c r="AG605" s="76"/>
      <c r="AH605" s="82"/>
      <c r="AI605" s="82"/>
      <c r="AJ605" s="112"/>
      <c r="AK605" s="173"/>
      <c r="AL605" s="92"/>
      <c r="AM605" s="75"/>
      <c r="AN605" s="101"/>
      <c r="AO605" s="75"/>
      <c r="AP605" s="101"/>
      <c r="AQ605" s="101"/>
      <c r="AR605" s="227"/>
      <c r="AS605" s="119"/>
      <c r="AT605" s="124"/>
      <c r="AU605" s="94"/>
      <c r="AV605" s="82"/>
      <c r="AW605" s="102" t="str">
        <f ca="1">IF(OR(AND(TODAY()-AL605&lt;10,AV605="PQRS"),AND(TODAY()-AO605&lt;90,AV605="Persuasivo")),1,IF(AND(10&lt;=TODAY()-AL605,TODAY()-AL605&lt;15,AV605="PQRS"),2,IF(OR(AND(15&lt;=TODAY()-AL605,AV605="PQRS"),AND(90&lt;=TODAY()-AO605,AV605="Persuasivo")),3,"")))</f>
        <v/>
      </c>
      <c r="AX605" s="96"/>
      <c r="AY605" s="239">
        <f ca="1">IF(AU605=BA605,AY605,AY605&amp;" → "&amp;TEXT(AZ605,"dd/mm/aaaa")&amp;".- "&amp;AU605)</f>
        <v>0</v>
      </c>
      <c r="AZ605" s="237">
        <f ca="1">IF(AU605=BA605,AZ605,NOW())</f>
        <v>0</v>
      </c>
      <c r="BA605" s="242">
        <f t="shared" ca="1" si="102"/>
        <v>0</v>
      </c>
      <c r="BB605" s="245">
        <f ca="1">IF(AT605=BD605,BB605,BB605&amp;" → "&amp;TEXT(BC605,"dd/mm/aaaa")&amp;".- "&amp;AT605)</f>
        <v>0</v>
      </c>
      <c r="BC605" s="247">
        <f t="shared" ca="1" si="103"/>
        <v>46073.557189699073</v>
      </c>
      <c r="BD605" s="246">
        <f t="shared" ca="1" si="104"/>
        <v>0</v>
      </c>
    </row>
    <row r="606" spans="1:56">
      <c r="A606" s="82"/>
      <c r="B606" s="99"/>
      <c r="C606" s="124"/>
      <c r="D606" s="76"/>
      <c r="E606" s="76"/>
      <c r="F606" s="76"/>
      <c r="G606" s="76"/>
      <c r="H606" s="76"/>
      <c r="I606" s="76"/>
      <c r="J606" s="76"/>
      <c r="K606" s="76"/>
      <c r="L606" s="76"/>
      <c r="M606" s="76"/>
      <c r="N606" s="76" t="str">
        <f t="shared" si="101"/>
        <v xml:space="preserve">         </v>
      </c>
      <c r="O606" s="76"/>
      <c r="P606" s="76"/>
      <c r="Q606" s="76"/>
      <c r="R606" s="76"/>
      <c r="S606" s="126"/>
      <c r="T606" s="127"/>
      <c r="U606" s="127"/>
      <c r="V606" s="127"/>
      <c r="W606" s="127"/>
      <c r="X606" s="127"/>
      <c r="Y606" s="127"/>
      <c r="Z606" s="127"/>
      <c r="AA606" s="127"/>
      <c r="AB606" s="127"/>
      <c r="AC606" s="76"/>
      <c r="AD606" s="76"/>
      <c r="AE606" s="76"/>
      <c r="AF606" s="76"/>
      <c r="AG606" s="76"/>
      <c r="AH606" s="82"/>
      <c r="AI606" s="82"/>
      <c r="AJ606" s="112"/>
      <c r="AK606" s="173"/>
      <c r="AL606" s="92"/>
      <c r="AM606" s="75"/>
      <c r="AN606" s="101"/>
      <c r="AO606" s="100"/>
      <c r="AP606" s="101"/>
      <c r="AQ606" s="101"/>
      <c r="AR606" s="227"/>
      <c r="AS606" s="119"/>
      <c r="AT606" s="124"/>
      <c r="AU606" s="94"/>
      <c r="AV606" s="82"/>
      <c r="AW606" s="102" t="str">
        <f ca="1">IF(OR(AND(TODAY()-AL606&lt;10,AV606="PQRS"),AND(TODAY()-AO606&lt;90,AV606="Persuasivo")),1,IF(AND(10&lt;=TODAY()-AL606,TODAY()-AL606&lt;15,AV606="PQRS"),2,IF(OR(AND(15&lt;=TODAY()-AL606,AV606="PQRS"),AND(90&lt;=TODAY()-AO606,AV606="Persuasivo")),3,"")))</f>
        <v/>
      </c>
      <c r="AX606" s="96"/>
      <c r="AY606" s="239">
        <f ca="1">IF(AU606=BA606,AY606,AY606&amp;" → "&amp;TEXT(AZ606,"dd/mm/aaaa")&amp;".- "&amp;AU606)</f>
        <v>0</v>
      </c>
      <c r="AZ606" s="237">
        <f ca="1">IF(AU606=BA606,AZ606,NOW())</f>
        <v>0</v>
      </c>
      <c r="BA606" s="242">
        <f t="shared" ca="1" si="102"/>
        <v>0</v>
      </c>
      <c r="BB606" s="245">
        <f ca="1">IF(AT606=BD606,BB606,BB606&amp;" → "&amp;TEXT(BC606,"dd/mm/aaaa")&amp;".- "&amp;AT606)</f>
        <v>0</v>
      </c>
      <c r="BC606" s="247">
        <f t="shared" ca="1" si="103"/>
        <v>46073.557189699073</v>
      </c>
      <c r="BD606" s="246">
        <f t="shared" ca="1" si="104"/>
        <v>0</v>
      </c>
    </row>
    <row r="607" spans="1:56">
      <c r="A607" s="82"/>
      <c r="B607" s="99"/>
      <c r="C607" s="124"/>
      <c r="D607" s="76"/>
      <c r="E607" s="76"/>
      <c r="F607" s="76"/>
      <c r="G607" s="76"/>
      <c r="H607" s="76"/>
      <c r="I607" s="76"/>
      <c r="J607" s="76"/>
      <c r="K607" s="76"/>
      <c r="L607" s="76"/>
      <c r="M607" s="76"/>
      <c r="N607" s="76" t="str">
        <f t="shared" ref="N607:N636" si="105">CONCATENATE(D607," ",E607," ",F607," ",G607," ",H607," ",I607, " ",J607, " ",K607," ",L607," ",M607)</f>
        <v xml:space="preserve">         </v>
      </c>
      <c r="O607" s="76"/>
      <c r="P607" s="76"/>
      <c r="Q607" s="76"/>
      <c r="R607" s="76"/>
      <c r="S607" s="126"/>
      <c r="T607" s="127"/>
      <c r="U607" s="127"/>
      <c r="V607" s="127"/>
      <c r="W607" s="127"/>
      <c r="X607" s="127"/>
      <c r="Y607" s="127"/>
      <c r="Z607" s="127"/>
      <c r="AA607" s="127"/>
      <c r="AB607" s="127"/>
      <c r="AC607" s="76"/>
      <c r="AD607" s="76"/>
      <c r="AE607" s="76"/>
      <c r="AF607" s="76"/>
      <c r="AG607" s="76"/>
      <c r="AH607" s="82"/>
      <c r="AI607" s="82"/>
      <c r="AJ607" s="112"/>
      <c r="AK607" s="173"/>
      <c r="AL607" s="92"/>
      <c r="AM607" s="75"/>
      <c r="AN607" s="101"/>
      <c r="AO607" s="100"/>
      <c r="AP607" s="101"/>
      <c r="AQ607" s="101"/>
      <c r="AR607" s="227"/>
      <c r="AS607" s="119"/>
      <c r="AT607" s="124"/>
      <c r="AU607" s="94"/>
      <c r="AV607" s="82"/>
      <c r="AW607" s="102" t="str">
        <f ca="1">IF(OR(AND(TODAY()-AL607&lt;10,AV607="PQRS"),AND(TODAY()-AO607&lt;90,AV607="Persuasivo")),1,IF(AND(10&lt;=TODAY()-AL607,TODAY()-AL607&lt;15,AV607="PQRS"),2,IF(OR(AND(15&lt;=TODAY()-AL607,AV607="PQRS"),AND(90&lt;=TODAY()-AO607,AV607="Persuasivo")),3,"")))</f>
        <v/>
      </c>
      <c r="AX607" s="96"/>
      <c r="AY607" s="239">
        <f ca="1">IF(AU607=BA607,AY607,AY607&amp;" → "&amp;TEXT(AZ607,"dd/mm/aaaa")&amp;".- "&amp;AU607)</f>
        <v>0</v>
      </c>
      <c r="AZ607" s="237">
        <f ca="1">IF(AU607=BA607,AZ607,NOW())</f>
        <v>0</v>
      </c>
      <c r="BA607" s="242">
        <f t="shared" ca="1" si="102"/>
        <v>0</v>
      </c>
      <c r="BB607" s="245">
        <f ca="1">IF(AT607=BD607,BB607,BB607&amp;" → "&amp;TEXT(BC607,"dd/mm/aaaa")&amp;".- "&amp;AT607)</f>
        <v>0</v>
      </c>
      <c r="BC607" s="247">
        <f t="shared" ca="1" si="103"/>
        <v>46073.557189699073</v>
      </c>
      <c r="BD607" s="246">
        <f t="shared" ca="1" si="104"/>
        <v>0</v>
      </c>
    </row>
    <row r="608" spans="1:56">
      <c r="A608" s="82"/>
      <c r="B608" s="99"/>
      <c r="C608" s="105"/>
      <c r="D608" s="76"/>
      <c r="E608" s="76"/>
      <c r="F608" s="76"/>
      <c r="G608" s="76"/>
      <c r="H608" s="76"/>
      <c r="I608" s="76"/>
      <c r="J608" s="76"/>
      <c r="K608" s="76"/>
      <c r="L608" s="76"/>
      <c r="M608" s="76"/>
      <c r="N608" s="76" t="str">
        <f t="shared" si="105"/>
        <v xml:space="preserve">         </v>
      </c>
      <c r="O608" s="76"/>
      <c r="P608" s="76"/>
      <c r="Q608" s="76"/>
      <c r="R608" s="76"/>
      <c r="S608" s="126"/>
      <c r="T608" s="127"/>
      <c r="U608" s="127"/>
      <c r="V608" s="127"/>
      <c r="W608" s="127"/>
      <c r="X608" s="127"/>
      <c r="Y608" s="127"/>
      <c r="Z608" s="127"/>
      <c r="AA608" s="127"/>
      <c r="AB608" s="127"/>
      <c r="AC608" s="76"/>
      <c r="AD608" s="76"/>
      <c r="AE608" s="76"/>
      <c r="AF608" s="76"/>
      <c r="AG608" s="76"/>
      <c r="AH608" s="82"/>
      <c r="AI608" s="82"/>
      <c r="AJ608" s="112"/>
      <c r="AK608" s="173"/>
      <c r="AL608" s="92"/>
      <c r="AM608" s="92"/>
      <c r="AN608" s="101"/>
      <c r="AO608" s="100"/>
      <c r="AP608" s="101"/>
      <c r="AQ608" s="101"/>
      <c r="AR608" s="227"/>
      <c r="AS608" s="119"/>
      <c r="AT608" s="124"/>
      <c r="AU608" s="94"/>
      <c r="AV608" s="82"/>
      <c r="AW608" s="102" t="str">
        <f ca="1">IF(OR(AND(TODAY()-AL608&lt;10,AV608="PQRS"),AND(TODAY()-AO608&lt;90,AV608="Persuasivo")),1,IF(AND(10&lt;=TODAY()-AL608,TODAY()-AL608&lt;15,AV608="PQRS"),2,IF(OR(AND(15&lt;=TODAY()-AL608,AV608="PQRS"),AND(90&lt;=TODAY()-AO608,AV608="Persuasivo")),3,"")))</f>
        <v/>
      </c>
      <c r="AX608" s="96"/>
      <c r="AY608" s="239">
        <f ca="1">IF(AU608=BA608,AY608,AY608&amp;" → "&amp;TEXT(AZ608,"dd/mm/aaaa")&amp;".- "&amp;AU608)</f>
        <v>0</v>
      </c>
      <c r="AZ608" s="237">
        <f ca="1">IF(AU608=BA608,AZ608,NOW())</f>
        <v>0</v>
      </c>
      <c r="BA608" s="242">
        <f t="shared" ca="1" si="102"/>
        <v>0</v>
      </c>
      <c r="BB608" s="245">
        <f ca="1">IF(AT608=BD608,BB608,BB608&amp;" → "&amp;TEXT(BC608,"dd/mm/aaaa")&amp;".- "&amp;AT608)</f>
        <v>0</v>
      </c>
      <c r="BC608" s="247">
        <f t="shared" ca="1" si="103"/>
        <v>46073.557189699073</v>
      </c>
      <c r="BD608" s="246">
        <f t="shared" ca="1" si="104"/>
        <v>0</v>
      </c>
    </row>
    <row r="609" spans="1:56">
      <c r="A609" s="82"/>
      <c r="B609" s="99"/>
      <c r="C609" s="124"/>
      <c r="D609" s="76"/>
      <c r="E609" s="76"/>
      <c r="F609" s="76"/>
      <c r="G609" s="76"/>
      <c r="H609" s="76"/>
      <c r="I609" s="76"/>
      <c r="J609" s="76"/>
      <c r="K609" s="76"/>
      <c r="L609" s="76"/>
      <c r="M609" s="76"/>
      <c r="N609" s="76" t="str">
        <f t="shared" si="105"/>
        <v xml:space="preserve">         </v>
      </c>
      <c r="O609" s="76"/>
      <c r="P609" s="76"/>
      <c r="Q609" s="76"/>
      <c r="R609" s="76"/>
      <c r="S609" s="126"/>
      <c r="T609" s="127"/>
      <c r="U609" s="127"/>
      <c r="V609" s="127"/>
      <c r="W609" s="127"/>
      <c r="X609" s="127"/>
      <c r="Y609" s="127"/>
      <c r="Z609" s="127"/>
      <c r="AA609" s="127"/>
      <c r="AB609" s="127"/>
      <c r="AC609" s="76"/>
      <c r="AD609" s="76"/>
      <c r="AE609" s="76"/>
      <c r="AF609" s="76"/>
      <c r="AG609" s="76"/>
      <c r="AH609" s="82"/>
      <c r="AI609" s="82"/>
      <c r="AJ609" s="112"/>
      <c r="AK609" s="173"/>
      <c r="AL609" s="92"/>
      <c r="AM609" s="92"/>
      <c r="AN609" s="101"/>
      <c r="AO609" s="100"/>
      <c r="AP609" s="82"/>
      <c r="AQ609" s="94"/>
      <c r="AR609" s="227"/>
      <c r="AS609" s="119"/>
      <c r="AT609" s="124"/>
      <c r="AU609" s="94"/>
      <c r="AV609" s="82"/>
      <c r="AW609" s="102" t="str">
        <f ca="1">IF(OR(AND(TODAY()-AL609&lt;10,AV609="PQRS"),AND(TODAY()-AO609&lt;90,AV609="Persuasivo")),1,IF(AND(10&lt;=TODAY()-AL609,TODAY()-AL609&lt;15,AV609="PQRS"),2,IF(OR(AND(15&lt;=TODAY()-AL609,AV609="PQRS"),AND(90&lt;=TODAY()-AO609,AV609="Persuasivo")),3,"")))</f>
        <v/>
      </c>
      <c r="AX609" s="96"/>
      <c r="AY609" s="239">
        <f ca="1">IF(AU609=BA609,AY609,AY609&amp;" → "&amp;TEXT(AZ609,"dd/mm/aaaa")&amp;".- "&amp;AU609)</f>
        <v>0</v>
      </c>
      <c r="AZ609" s="237">
        <f ca="1">IF(AU609=BA609,AZ609,NOW())</f>
        <v>0</v>
      </c>
      <c r="BA609" s="242">
        <f t="shared" ca="1" si="102"/>
        <v>0</v>
      </c>
      <c r="BB609" s="245">
        <f ca="1">IF(AT609=BD609,BB609,BB609&amp;" → "&amp;TEXT(BC609,"dd/mm/aaaa")&amp;".- "&amp;AT609)</f>
        <v>0</v>
      </c>
      <c r="BC609" s="247">
        <f t="shared" ca="1" si="103"/>
        <v>46073.557189699073</v>
      </c>
      <c r="BD609" s="246">
        <f t="shared" ca="1" si="104"/>
        <v>0</v>
      </c>
    </row>
    <row r="610" spans="1:56">
      <c r="A610" s="82"/>
      <c r="B610" s="99"/>
      <c r="C610" s="124"/>
      <c r="D610" s="76"/>
      <c r="E610" s="76"/>
      <c r="F610" s="76"/>
      <c r="G610" s="76"/>
      <c r="H610" s="76"/>
      <c r="I610" s="76"/>
      <c r="J610" s="76"/>
      <c r="K610" s="76"/>
      <c r="L610" s="76"/>
      <c r="M610" s="76"/>
      <c r="N610" s="76" t="str">
        <f t="shared" si="105"/>
        <v xml:space="preserve">         </v>
      </c>
      <c r="O610" s="76"/>
      <c r="P610" s="76"/>
      <c r="Q610" s="76"/>
      <c r="R610" s="76"/>
      <c r="S610" s="126"/>
      <c r="T610" s="127"/>
      <c r="U610" s="127"/>
      <c r="V610" s="127"/>
      <c r="W610" s="127"/>
      <c r="X610" s="127"/>
      <c r="Y610" s="127"/>
      <c r="Z610" s="127"/>
      <c r="AA610" s="127"/>
      <c r="AB610" s="127"/>
      <c r="AC610" s="76"/>
      <c r="AD610" s="76"/>
      <c r="AE610" s="76"/>
      <c r="AF610" s="76"/>
      <c r="AG610" s="76"/>
      <c r="AH610" s="82"/>
      <c r="AI610" s="82"/>
      <c r="AJ610" s="112"/>
      <c r="AK610" s="173"/>
      <c r="AL610" s="92"/>
      <c r="AM610" s="75"/>
      <c r="AN610" s="101"/>
      <c r="AO610" s="100"/>
      <c r="AP610" s="82"/>
      <c r="AQ610" s="94"/>
      <c r="AR610" s="227"/>
      <c r="AS610" s="119"/>
      <c r="AT610" s="124"/>
      <c r="AU610" s="94"/>
      <c r="AV610" s="82"/>
      <c r="AW610" s="102" t="str">
        <f ca="1">IF(OR(AND(TODAY()-AL610&lt;10,AV610="PQRS"),AND(TODAY()-AO610&lt;90,AV610="Persuasivo")),1,IF(AND(10&lt;=TODAY()-AL610,TODAY()-AL610&lt;15,AV610="PQRS"),2,IF(OR(AND(15&lt;=TODAY()-AL610,AV610="PQRS"),AND(90&lt;=TODAY()-AO610,AV610="Persuasivo")),3,"")))</f>
        <v/>
      </c>
      <c r="AX610" s="96"/>
      <c r="AY610" s="239">
        <f ca="1">IF(AU610=BA610,AY610,AY610&amp;" → "&amp;TEXT(AZ610,"dd/mm/aaaa")&amp;".- "&amp;AU610)</f>
        <v>0</v>
      </c>
      <c r="AZ610" s="237">
        <f ca="1">IF(AU610=BA610,AZ610,NOW())</f>
        <v>0</v>
      </c>
      <c r="BA610" s="242">
        <f t="shared" ca="1" si="102"/>
        <v>0</v>
      </c>
      <c r="BB610" s="245">
        <f ca="1">IF(AT610=BD610,BB610,BB610&amp;" → "&amp;TEXT(BC610,"dd/mm/aaaa")&amp;".- "&amp;AT610)</f>
        <v>0</v>
      </c>
      <c r="BC610" s="247">
        <f t="shared" ca="1" si="103"/>
        <v>46073.557189699073</v>
      </c>
      <c r="BD610" s="246">
        <f t="shared" ca="1" si="104"/>
        <v>0</v>
      </c>
    </row>
    <row r="611" spans="1:56">
      <c r="A611" s="82"/>
      <c r="B611" s="99"/>
      <c r="C611" s="124"/>
      <c r="D611" s="82"/>
      <c r="E611" s="76"/>
      <c r="F611" s="76"/>
      <c r="G611" s="76"/>
      <c r="H611" s="76"/>
      <c r="I611" s="76"/>
      <c r="J611" s="76"/>
      <c r="K611" s="76"/>
      <c r="L611" s="76"/>
      <c r="M611" s="76"/>
      <c r="N611" s="76" t="str">
        <f t="shared" si="105"/>
        <v xml:space="preserve">         </v>
      </c>
      <c r="O611" s="76"/>
      <c r="P611" s="76"/>
      <c r="Q611" s="76"/>
      <c r="R611" s="76"/>
      <c r="S611" s="126"/>
      <c r="T611" s="127"/>
      <c r="U611" s="127"/>
      <c r="V611" s="127"/>
      <c r="W611" s="127"/>
      <c r="X611" s="127"/>
      <c r="Y611" s="127"/>
      <c r="Z611" s="127"/>
      <c r="AA611" s="127"/>
      <c r="AB611" s="127"/>
      <c r="AC611" s="76"/>
      <c r="AD611" s="76"/>
      <c r="AE611" s="76"/>
      <c r="AF611" s="76"/>
      <c r="AG611" s="76"/>
      <c r="AH611" s="76"/>
      <c r="AI611" s="82"/>
      <c r="AJ611" s="112"/>
      <c r="AK611" s="173"/>
      <c r="AL611" s="92"/>
      <c r="AM611" s="75"/>
      <c r="AN611" s="101"/>
      <c r="AO611" s="100"/>
      <c r="AP611" s="101"/>
      <c r="AQ611" s="101"/>
      <c r="AR611" s="213"/>
      <c r="AS611" s="119"/>
      <c r="AT611" s="124"/>
      <c r="AU611" s="94"/>
      <c r="AV611" s="82"/>
      <c r="AW611" s="102" t="str">
        <f ca="1">IF(OR(AND(TODAY()-AL611&lt;10,AV611="PQRS"),AND(TODAY()-AO611&lt;90,AV611="Persuasivo")),1,IF(AND(10&lt;=TODAY()-AL611,TODAY()-AL611&lt;15,AV611="PQRS"),2,IF(OR(AND(15&lt;=TODAY()-AL611,AV611="PQRS"),AND(90&lt;=TODAY()-AO611,AV611="Persuasivo")),3,"")))</f>
        <v/>
      </c>
      <c r="AX611" s="96"/>
      <c r="AY611" s="239">
        <f ca="1">IF(AU611=BA611,AY611,AY611&amp;" → "&amp;TEXT(AZ611,"dd/mm/aaaa")&amp;".- "&amp;AU611)</f>
        <v>0</v>
      </c>
      <c r="AZ611" s="237">
        <f ca="1">IF(AU611=BA611,AZ611,NOW())</f>
        <v>0</v>
      </c>
      <c r="BA611" s="242">
        <f t="shared" ca="1" si="102"/>
        <v>0</v>
      </c>
      <c r="BB611" s="245">
        <f ca="1">IF(AT611=BD611,BB611,BB611&amp;" → "&amp;TEXT(BC611,"dd/mm/aaaa")&amp;".- "&amp;AT611)</f>
        <v>0</v>
      </c>
      <c r="BC611" s="247">
        <f t="shared" ca="1" si="103"/>
        <v>46073.557189699073</v>
      </c>
      <c r="BD611" s="246">
        <f t="shared" ca="1" si="104"/>
        <v>0</v>
      </c>
    </row>
    <row r="612" spans="1:56">
      <c r="A612" s="82"/>
      <c r="B612" s="99"/>
      <c r="C612" s="124"/>
      <c r="D612" s="141"/>
      <c r="E612" s="141"/>
      <c r="F612" s="141"/>
      <c r="G612" s="141"/>
      <c r="H612" s="141"/>
      <c r="I612" s="141"/>
      <c r="J612" s="141"/>
      <c r="K612" s="141"/>
      <c r="L612" s="141"/>
      <c r="M612" s="141"/>
      <c r="N612" s="76" t="str">
        <f t="shared" si="105"/>
        <v xml:space="preserve">         </v>
      </c>
      <c r="O612" s="76"/>
      <c r="P612" s="76"/>
      <c r="Q612" s="76"/>
      <c r="R612" s="76"/>
      <c r="S612" s="126"/>
      <c r="T612" s="127"/>
      <c r="U612" s="127"/>
      <c r="V612" s="127"/>
      <c r="W612" s="127"/>
      <c r="X612" s="127"/>
      <c r="Y612" s="127"/>
      <c r="Z612" s="127"/>
      <c r="AA612" s="127"/>
      <c r="AB612" s="127"/>
      <c r="AC612" s="76"/>
      <c r="AD612" s="76"/>
      <c r="AE612" s="76"/>
      <c r="AF612" s="76"/>
      <c r="AG612" s="76"/>
      <c r="AH612" s="76"/>
      <c r="AI612" s="82"/>
      <c r="AJ612" s="112"/>
      <c r="AK612" s="173"/>
      <c r="AL612" s="92"/>
      <c r="AM612" s="75"/>
      <c r="AN612" s="101"/>
      <c r="AO612" s="100"/>
      <c r="AP612" s="101"/>
      <c r="AQ612" s="101"/>
      <c r="AR612" s="213"/>
      <c r="AS612" s="119"/>
      <c r="AT612" s="124"/>
      <c r="AU612" s="94"/>
      <c r="AV612" s="82"/>
      <c r="AW612" s="102" t="str">
        <f ca="1">IF(OR(AND(TODAY()-AL612&lt;10,AV612="PQRS"),AND(TODAY()-AO612&lt;90,AV612="Persuasivo")),1,IF(AND(10&lt;=TODAY()-AL612,TODAY()-AL612&lt;15,AV612="PQRS"),2,IF(OR(AND(15&lt;=TODAY()-AL612,AV612="PQRS"),AND(90&lt;=TODAY()-AO612,AV612="Persuasivo")),3,"")))</f>
        <v/>
      </c>
      <c r="AX612" s="96"/>
      <c r="AY612" s="239">
        <f ca="1">IF(AU612=BA612,AY612,AY612&amp;" → "&amp;TEXT(AZ612,"dd/mm/aaaa")&amp;".- "&amp;AU612)</f>
        <v>0</v>
      </c>
      <c r="AZ612" s="237">
        <f ca="1">IF(AU612=BA612,AZ612,NOW())</f>
        <v>0</v>
      </c>
      <c r="BA612" s="242">
        <f t="shared" ca="1" si="102"/>
        <v>0</v>
      </c>
      <c r="BB612" s="245">
        <f ca="1">IF(AT612=BD612,BB612,BB612&amp;" → "&amp;TEXT(BC612,"dd/mm/aaaa")&amp;".- "&amp;AT612)</f>
        <v>0</v>
      </c>
      <c r="BC612" s="247">
        <f t="shared" ca="1" si="103"/>
        <v>46073.557189699073</v>
      </c>
      <c r="BD612" s="246">
        <f t="shared" ca="1" si="104"/>
        <v>0</v>
      </c>
    </row>
    <row r="613" spans="1:56">
      <c r="A613" s="82"/>
      <c r="B613" s="104"/>
      <c r="C613" s="185"/>
      <c r="D613" s="257"/>
      <c r="E613" s="145"/>
      <c r="F613" s="145"/>
      <c r="G613" s="145"/>
      <c r="H613" s="145"/>
      <c r="I613" s="145"/>
      <c r="J613" s="145"/>
      <c r="K613" s="145"/>
      <c r="L613" s="145"/>
      <c r="M613" s="145"/>
      <c r="N613" s="76" t="str">
        <f t="shared" si="105"/>
        <v xml:space="preserve">         </v>
      </c>
      <c r="O613" s="141"/>
      <c r="P613" s="141"/>
      <c r="Q613" s="141"/>
      <c r="R613" s="141"/>
      <c r="S613" s="208"/>
      <c r="T613" s="139"/>
      <c r="U613" s="139"/>
      <c r="V613" s="139"/>
      <c r="W613" s="139"/>
      <c r="X613" s="139"/>
      <c r="Y613" s="139"/>
      <c r="Z613" s="139"/>
      <c r="AA613" s="139"/>
      <c r="AB613" s="139"/>
      <c r="AC613" s="76"/>
      <c r="AD613" s="141"/>
      <c r="AE613" s="141"/>
      <c r="AF613" s="141"/>
      <c r="AG613" s="141"/>
      <c r="AH613" s="95"/>
      <c r="AI613" s="95"/>
      <c r="AJ613" s="170"/>
      <c r="AK613" s="173"/>
      <c r="AL613" s="92"/>
      <c r="AM613" s="92"/>
      <c r="AN613" s="101"/>
      <c r="AO613" s="92"/>
      <c r="AP613" s="101"/>
      <c r="AQ613" s="101"/>
      <c r="AR613" s="213"/>
      <c r="AS613" s="119"/>
      <c r="AT613" s="124"/>
      <c r="AU613" s="94"/>
      <c r="AV613" s="82"/>
      <c r="AW613" s="102" t="str">
        <f ca="1">IF(OR(AND(TODAY()-AL613&lt;10,AV613="PQRS"),AND(TODAY()-AO613&lt;90,AV613="Persuasivo")),1,IF(AND(10&lt;=TODAY()-AL613,TODAY()-AL613&lt;15,AV613="PQRS"),2,IF(OR(AND(15&lt;=TODAY()-AL613,AV613="PQRS"),AND(90&lt;=TODAY()-AO613,AV613="Persuasivo")),3,"")))</f>
        <v/>
      </c>
      <c r="AX613" s="96"/>
      <c r="AY613" s="239">
        <f ca="1">IF(AU613=BA613,AY613,AY613&amp;" → "&amp;TEXT(AZ613,"dd/mm/aaaa")&amp;".- "&amp;AU613)</f>
        <v>0</v>
      </c>
      <c r="AZ613" s="237">
        <f ca="1">IF(AU613=BA613,AZ613,NOW())</f>
        <v>0</v>
      </c>
      <c r="BA613" s="242">
        <f t="shared" ca="1" si="102"/>
        <v>0</v>
      </c>
      <c r="BB613" s="245">
        <f ca="1">IF(AT613=BD613,BB613,BB613&amp;" → "&amp;TEXT(BC613,"dd/mm/aaaa")&amp;".- "&amp;AT613)</f>
        <v>0</v>
      </c>
      <c r="BC613" s="247">
        <f t="shared" ca="1" si="103"/>
        <v>46073.557189699073</v>
      </c>
      <c r="BD613" s="246">
        <f t="shared" ca="1" si="104"/>
        <v>0</v>
      </c>
    </row>
    <row r="614" spans="1:56">
      <c r="A614" s="82"/>
      <c r="B614" s="191"/>
      <c r="C614" s="183"/>
      <c r="D614" s="114"/>
      <c r="E614" s="131"/>
      <c r="F614" s="131"/>
      <c r="G614" s="131"/>
      <c r="H614" s="131"/>
      <c r="I614" s="131"/>
      <c r="J614" s="145"/>
      <c r="K614" s="131"/>
      <c r="L614" s="131"/>
      <c r="M614" s="131"/>
      <c r="N614" s="76" t="str">
        <f t="shared" si="105"/>
        <v xml:space="preserve">         </v>
      </c>
      <c r="O614" s="131"/>
      <c r="P614" s="131"/>
      <c r="Q614" s="131"/>
      <c r="R614" s="114"/>
      <c r="S614" s="114"/>
      <c r="T614" s="131"/>
      <c r="U614" s="131"/>
      <c r="V614" s="131"/>
      <c r="W614" s="131"/>
      <c r="X614" s="131"/>
      <c r="Y614" s="145"/>
      <c r="Z614" s="131"/>
      <c r="AA614" s="131"/>
      <c r="AB614" s="131"/>
      <c r="AC614" s="76"/>
      <c r="AD614" s="131"/>
      <c r="AE614" s="131"/>
      <c r="AF614" s="131"/>
      <c r="AG614" s="131"/>
      <c r="AH614" s="114"/>
      <c r="AI614" s="114"/>
      <c r="AJ614" s="171"/>
      <c r="AK614" s="173"/>
      <c r="AL614" s="92"/>
      <c r="AM614" s="92"/>
      <c r="AN614" s="101"/>
      <c r="AO614" s="100"/>
      <c r="AP614" s="101"/>
      <c r="AQ614" s="101"/>
      <c r="AR614" s="213"/>
      <c r="AS614" s="119"/>
      <c r="AT614" s="124"/>
      <c r="AU614" s="94"/>
      <c r="AV614" s="82"/>
      <c r="AW614" s="102" t="str">
        <f ca="1">IF(OR(AND(TODAY()-AL614&lt;10,AV614="PQRS"),AND(TODAY()-AO614&lt;90,AV614="Persuasivo")),1,IF(AND(10&lt;=TODAY()-AL614,TODAY()-AL614&lt;15,AV614="PQRS"),2,IF(OR(AND(15&lt;=TODAY()-AL614,AV614="PQRS"),AND(90&lt;=TODAY()-AO614,AV614="Persuasivo")),3,"")))</f>
        <v/>
      </c>
      <c r="AX614" s="96"/>
      <c r="AY614" s="239">
        <f ca="1">IF(AU614=BA614,AY614,AY614&amp;" → "&amp;TEXT(AZ614,"dd/mm/aaaa")&amp;".- "&amp;AU614)</f>
        <v>0</v>
      </c>
      <c r="AZ614" s="237">
        <f ca="1">IF(AU614=BA614,AZ614,NOW())</f>
        <v>0</v>
      </c>
      <c r="BA614" s="242">
        <f t="shared" ca="1" si="102"/>
        <v>0</v>
      </c>
      <c r="BB614" s="245">
        <f ca="1">IF(AT614=BD614,BB614,BB614&amp;" → "&amp;TEXT(BC614,"dd/mm/aaaa")&amp;".- "&amp;AT614)</f>
        <v>0</v>
      </c>
      <c r="BC614" s="247">
        <f t="shared" ca="1" si="103"/>
        <v>46073.557189699073</v>
      </c>
      <c r="BD614" s="246">
        <f t="shared" ca="1" si="104"/>
        <v>0</v>
      </c>
    </row>
    <row r="615" spans="1:56">
      <c r="A615" s="82"/>
      <c r="B615" s="99"/>
      <c r="C615" s="105"/>
      <c r="D615" s="99"/>
      <c r="E615" s="142"/>
      <c r="F615" s="142"/>
      <c r="G615" s="142"/>
      <c r="H615" s="142"/>
      <c r="I615" s="142"/>
      <c r="J615" s="145"/>
      <c r="K615" s="142"/>
      <c r="L615" s="142"/>
      <c r="M615" s="142"/>
      <c r="N615" s="76" t="str">
        <f t="shared" si="105"/>
        <v xml:space="preserve">         </v>
      </c>
      <c r="O615" s="142"/>
      <c r="P615" s="142"/>
      <c r="Q615" s="142"/>
      <c r="R615" s="142"/>
      <c r="S615" s="126"/>
      <c r="T615" s="127"/>
      <c r="U615" s="127"/>
      <c r="V615" s="127"/>
      <c r="W615" s="127"/>
      <c r="X615" s="151"/>
      <c r="Y615" s="140"/>
      <c r="Z615" s="127"/>
      <c r="AA615" s="127"/>
      <c r="AB615" s="127"/>
      <c r="AC615" s="76"/>
      <c r="AD615" s="142"/>
      <c r="AE615" s="142"/>
      <c r="AF615" s="142"/>
      <c r="AG615" s="142"/>
      <c r="AH615" s="99"/>
      <c r="AI615" s="99"/>
      <c r="AJ615" s="172"/>
      <c r="AK615" s="173"/>
      <c r="AL615" s="92"/>
      <c r="AM615" s="92"/>
      <c r="AN615" s="101"/>
      <c r="AO615" s="100"/>
      <c r="AP615" s="101"/>
      <c r="AQ615" s="101"/>
      <c r="AR615" s="213"/>
      <c r="AS615" s="119"/>
      <c r="AT615" s="124"/>
      <c r="AU615" s="94"/>
      <c r="AV615" s="82"/>
      <c r="AW615" s="102" t="str">
        <f ca="1">IF(OR(AND(TODAY()-AL615&lt;10,AV615="PQRS"),AND(TODAY()-AO615&lt;90,AV615="Persuasivo")),1,IF(AND(10&lt;=TODAY()-AL615,TODAY()-AL615&lt;15,AV615="PQRS"),2,IF(OR(AND(15&lt;=TODAY()-AL615,AV615="PQRS"),AND(90&lt;=TODAY()-AO615,AV615="Persuasivo")),3,"")))</f>
        <v/>
      </c>
      <c r="AX615" s="96"/>
      <c r="AY615" s="239">
        <f ca="1">IF(AU615=BA615,AY615,AY615&amp;" → "&amp;TEXT(AZ615,"dd/mm/aaaa")&amp;".- "&amp;AU615)</f>
        <v>0</v>
      </c>
      <c r="AZ615" s="237">
        <f ca="1">IF(AU615=BA615,AZ615,NOW())</f>
        <v>0</v>
      </c>
      <c r="BA615" s="242">
        <f t="shared" ca="1" si="102"/>
        <v>0</v>
      </c>
      <c r="BB615" s="245">
        <f ca="1">IF(AT615=BD615,BB615,BB615&amp;" → "&amp;TEXT(BC615,"dd/mm/aaaa")&amp;".- "&amp;AT615)</f>
        <v>0</v>
      </c>
      <c r="BC615" s="247">
        <f t="shared" ca="1" si="103"/>
        <v>46073.557189699073</v>
      </c>
      <c r="BD615" s="246">
        <f t="shared" ca="1" si="104"/>
        <v>0</v>
      </c>
    </row>
    <row r="616" spans="1:56">
      <c r="A616" s="82"/>
      <c r="B616" s="99"/>
      <c r="C616" s="124"/>
      <c r="D616" s="82"/>
      <c r="E616" s="76"/>
      <c r="F616" s="76"/>
      <c r="G616" s="76"/>
      <c r="H616" s="76"/>
      <c r="I616" s="76"/>
      <c r="J616" s="145"/>
      <c r="K616" s="76"/>
      <c r="L616" s="76"/>
      <c r="M616" s="76"/>
      <c r="N616" s="76" t="str">
        <f t="shared" si="105"/>
        <v xml:space="preserve">         </v>
      </c>
      <c r="O616" s="76"/>
      <c r="P616" s="76"/>
      <c r="Q616" s="76"/>
      <c r="R616" s="76"/>
      <c r="S616" s="126"/>
      <c r="T616" s="127"/>
      <c r="U616" s="127"/>
      <c r="V616" s="127"/>
      <c r="W616" s="127"/>
      <c r="X616" s="127"/>
      <c r="Y616" s="127"/>
      <c r="Z616" s="127"/>
      <c r="AA616" s="127"/>
      <c r="AB616" s="127"/>
      <c r="AC616" s="76"/>
      <c r="AD616" s="76"/>
      <c r="AE616" s="76"/>
      <c r="AF616" s="76"/>
      <c r="AG616" s="76"/>
      <c r="AH616" s="82"/>
      <c r="AI616" s="82"/>
      <c r="AJ616" s="112"/>
      <c r="AK616" s="173"/>
      <c r="AL616" s="92"/>
      <c r="AM616" s="92"/>
      <c r="AN616" s="101"/>
      <c r="AO616" s="100"/>
      <c r="AP616" s="101"/>
      <c r="AQ616" s="101"/>
      <c r="AR616" s="213"/>
      <c r="AS616" s="119"/>
      <c r="AT616" s="124"/>
      <c r="AU616" s="94"/>
      <c r="AV616" s="82"/>
      <c r="AW616" s="102" t="str">
        <f ca="1">IF(OR(AND(TODAY()-AL616&lt;10,AV616="PQRS"),AND(TODAY()-AO616&lt;90,AV616="Persuasivo")),1,IF(AND(10&lt;=TODAY()-AL616,TODAY()-AL616&lt;15,AV616="PQRS"),2,IF(OR(AND(15&lt;=TODAY()-AL616,AV616="PQRS"),AND(90&lt;=TODAY()-AO616,AV616="Persuasivo")),3,"")))</f>
        <v/>
      </c>
      <c r="AX616" s="96"/>
      <c r="AY616" s="239">
        <f ca="1">IF(AU616=BA616,AY616,AY616&amp;" → "&amp;TEXT(AZ616,"dd/mm/aaaa")&amp;".- "&amp;AU616)</f>
        <v>0</v>
      </c>
      <c r="AZ616" s="237">
        <f ca="1">IF(AU616=BA616,AZ616,NOW())</f>
        <v>0</v>
      </c>
      <c r="BA616" s="242">
        <f t="shared" ca="1" si="102"/>
        <v>0</v>
      </c>
      <c r="BB616" s="245">
        <f ca="1">IF(AT616=BD616,BB616,BB616&amp;" → "&amp;TEXT(BC616,"dd/mm/aaaa")&amp;".- "&amp;AT616)</f>
        <v>0</v>
      </c>
      <c r="BC616" s="247">
        <f t="shared" ca="1" si="103"/>
        <v>46073.557189699073</v>
      </c>
      <c r="BD616" s="246">
        <f t="shared" ca="1" si="104"/>
        <v>0</v>
      </c>
    </row>
    <row r="617" spans="1:56">
      <c r="A617" s="82"/>
      <c r="B617" s="99"/>
      <c r="C617" s="124"/>
      <c r="D617" s="82"/>
      <c r="E617" s="76"/>
      <c r="F617" s="76"/>
      <c r="G617" s="76"/>
      <c r="H617" s="76"/>
      <c r="I617" s="76"/>
      <c r="J617" s="145"/>
      <c r="K617" s="76"/>
      <c r="L617" s="76"/>
      <c r="M617" s="76"/>
      <c r="N617" s="76" t="str">
        <f t="shared" si="105"/>
        <v xml:space="preserve">         </v>
      </c>
      <c r="O617" s="76"/>
      <c r="P617" s="76"/>
      <c r="Q617" s="76"/>
      <c r="R617" s="76"/>
      <c r="S617" s="126"/>
      <c r="T617" s="127"/>
      <c r="U617" s="127"/>
      <c r="V617" s="127"/>
      <c r="W617" s="127"/>
      <c r="X617" s="127"/>
      <c r="Y617" s="127"/>
      <c r="Z617" s="127"/>
      <c r="AA617" s="127"/>
      <c r="AB617" s="127"/>
      <c r="AC617" s="76"/>
      <c r="AD617" s="76"/>
      <c r="AE617" s="76"/>
      <c r="AF617" s="76"/>
      <c r="AG617" s="76"/>
      <c r="AH617" s="82"/>
      <c r="AI617" s="82"/>
      <c r="AJ617" s="112"/>
      <c r="AK617" s="173"/>
      <c r="AL617" s="92"/>
      <c r="AM617" s="92"/>
      <c r="AN617" s="101"/>
      <c r="AO617" s="100"/>
      <c r="AP617" s="101"/>
      <c r="AQ617" s="101"/>
      <c r="AR617" s="213"/>
      <c r="AS617" s="119"/>
      <c r="AT617" s="124"/>
      <c r="AU617" s="94"/>
      <c r="AV617" s="82"/>
      <c r="AW617" s="102" t="str">
        <f ca="1">IF(OR(AND(TODAY()-AL617&lt;10,AV617="PQRS"),AND(TODAY()-AO617&lt;90,AV617="Persuasivo")),1,IF(AND(10&lt;=TODAY()-AL617,TODAY()-AL617&lt;15,AV617="PQRS"),2,IF(OR(AND(15&lt;=TODAY()-AL617,AV617="PQRS"),AND(90&lt;=TODAY()-AO617,AV617="Persuasivo")),3,"")))</f>
        <v/>
      </c>
      <c r="AX617" s="96"/>
      <c r="AY617" s="239">
        <f ca="1">IF(AU617=BA617,AY617,AY617&amp;" → "&amp;TEXT(AZ617,"dd/mm/aaaa")&amp;".- "&amp;AU617)</f>
        <v>0</v>
      </c>
      <c r="AZ617" s="237">
        <f ca="1">IF(AU617=BA617,AZ617,NOW())</f>
        <v>0</v>
      </c>
      <c r="BA617" s="242">
        <f t="shared" ca="1" si="102"/>
        <v>0</v>
      </c>
      <c r="BB617" s="245">
        <f ca="1">IF(AT617=BD617,BB617,BB617&amp;" → "&amp;TEXT(BC617,"dd/mm/aaaa")&amp;".- "&amp;AT617)</f>
        <v>0</v>
      </c>
      <c r="BC617" s="247">
        <f t="shared" ca="1" si="103"/>
        <v>46073.557189699073</v>
      </c>
      <c r="BD617" s="246">
        <f t="shared" ca="1" si="104"/>
        <v>0</v>
      </c>
    </row>
    <row r="618" spans="1:56">
      <c r="A618" s="82"/>
      <c r="B618" s="99"/>
      <c r="C618" s="124"/>
      <c r="D618" s="82"/>
      <c r="E618" s="76"/>
      <c r="F618" s="76"/>
      <c r="G618" s="76"/>
      <c r="H618" s="76"/>
      <c r="I618" s="76"/>
      <c r="J618" s="145"/>
      <c r="K618" s="76"/>
      <c r="L618" s="76"/>
      <c r="M618" s="76"/>
      <c r="N618" s="76" t="str">
        <f t="shared" si="105"/>
        <v xml:space="preserve">         </v>
      </c>
      <c r="O618" s="76"/>
      <c r="P618" s="76"/>
      <c r="Q618" s="76"/>
      <c r="R618" s="76"/>
      <c r="S618" s="126"/>
      <c r="T618" s="127"/>
      <c r="U618" s="127"/>
      <c r="V618" s="127"/>
      <c r="W618" s="127"/>
      <c r="X618" s="127"/>
      <c r="Y618" s="127"/>
      <c r="Z618" s="127"/>
      <c r="AA618" s="127"/>
      <c r="AB618" s="127"/>
      <c r="AC618" s="76"/>
      <c r="AD618" s="76"/>
      <c r="AE618" s="76"/>
      <c r="AF618" s="76"/>
      <c r="AG618" s="76"/>
      <c r="AH618" s="82"/>
      <c r="AI618" s="82"/>
      <c r="AJ618" s="112"/>
      <c r="AK618" s="173"/>
      <c r="AL618" s="92"/>
      <c r="AM618" s="92"/>
      <c r="AN618" s="101"/>
      <c r="AO618" s="100"/>
      <c r="AP618" s="101"/>
      <c r="AQ618" s="101"/>
      <c r="AR618" s="213"/>
      <c r="AS618" s="119"/>
      <c r="AT618" s="124"/>
      <c r="AU618" s="94"/>
      <c r="AV618" s="82"/>
      <c r="AW618" s="102" t="str">
        <f ca="1">IF(OR(AND(TODAY()-AL618&lt;10,AV618="PQRS"),AND(TODAY()-AO618&lt;90,AV618="Persuasivo")),1,IF(AND(10&lt;=TODAY()-AL618,TODAY()-AL618&lt;15,AV618="PQRS"),2,IF(OR(AND(15&lt;=TODAY()-AL618,AV618="PQRS"),AND(90&lt;=TODAY()-AO618,AV618="Persuasivo")),3,"")))</f>
        <v/>
      </c>
      <c r="AX618" s="96"/>
      <c r="AY618" s="239">
        <f ca="1">IF(AU618=BA618,AY618,AY618&amp;" → "&amp;TEXT(AZ618,"dd/mm/aaaa")&amp;".- "&amp;AU618)</f>
        <v>0</v>
      </c>
      <c r="AZ618" s="237">
        <f ca="1">IF(AU618=BA618,AZ618,NOW())</f>
        <v>0</v>
      </c>
      <c r="BA618" s="242">
        <f t="shared" ca="1" si="102"/>
        <v>0</v>
      </c>
      <c r="BB618" s="245">
        <f ca="1">IF(AT618=BD618,BB618,BB618&amp;" → "&amp;TEXT(BC618,"dd/mm/aaaa")&amp;".- "&amp;AT618)</f>
        <v>0</v>
      </c>
      <c r="BC618" s="247">
        <f t="shared" ca="1" si="103"/>
        <v>46073.557189699073</v>
      </c>
      <c r="BD618" s="246">
        <f t="shared" ca="1" si="104"/>
        <v>0</v>
      </c>
    </row>
    <row r="619" spans="1:56">
      <c r="A619" s="82"/>
      <c r="B619" s="99"/>
      <c r="C619" s="124"/>
      <c r="D619" s="82"/>
      <c r="E619" s="76"/>
      <c r="F619" s="76"/>
      <c r="G619" s="76"/>
      <c r="H619" s="76"/>
      <c r="I619" s="76"/>
      <c r="J619" s="145"/>
      <c r="K619" s="76"/>
      <c r="L619" s="76"/>
      <c r="M619" s="76"/>
      <c r="N619" s="76" t="str">
        <f t="shared" si="105"/>
        <v xml:space="preserve">         </v>
      </c>
      <c r="O619" s="76"/>
      <c r="P619" s="76"/>
      <c r="Q619" s="76"/>
      <c r="R619" s="76"/>
      <c r="S619" s="126"/>
      <c r="T619" s="127"/>
      <c r="U619" s="127"/>
      <c r="V619" s="127"/>
      <c r="W619" s="127"/>
      <c r="X619" s="127"/>
      <c r="Y619" s="127"/>
      <c r="Z619" s="127"/>
      <c r="AA619" s="127"/>
      <c r="AB619" s="127"/>
      <c r="AC619" s="76"/>
      <c r="AD619" s="76"/>
      <c r="AE619" s="76"/>
      <c r="AF619" s="76"/>
      <c r="AG619" s="76"/>
      <c r="AH619" s="82"/>
      <c r="AI619" s="82"/>
      <c r="AJ619" s="112"/>
      <c r="AK619" s="173"/>
      <c r="AL619" s="92"/>
      <c r="AM619" s="92"/>
      <c r="AN619" s="101"/>
      <c r="AO619" s="100"/>
      <c r="AP619" s="101"/>
      <c r="AQ619" s="101"/>
      <c r="AR619" s="213"/>
      <c r="AS619" s="119"/>
      <c r="AT619" s="124"/>
      <c r="AU619" s="94"/>
      <c r="AV619" s="82"/>
      <c r="AW619" s="102" t="str">
        <f ca="1">IF(OR(AND(TODAY()-AL619&lt;10,AV619="PQRS"),AND(TODAY()-AO619&lt;90,AV619="Persuasivo")),1,IF(AND(10&lt;=TODAY()-AL619,TODAY()-AL619&lt;15,AV619="PQRS"),2,IF(OR(AND(15&lt;=TODAY()-AL619,AV619="PQRS"),AND(90&lt;=TODAY()-AO619,AV619="Persuasivo")),3,"")))</f>
        <v/>
      </c>
      <c r="AX619" s="96"/>
      <c r="AY619" s="239">
        <f ca="1">IF(AU619=BA619,AY619,AY619&amp;" → "&amp;TEXT(AZ619,"dd/mm/aaaa")&amp;".- "&amp;AU619)</f>
        <v>0</v>
      </c>
      <c r="AZ619" s="237">
        <f ca="1">IF(AU619=BA619,AZ619,NOW())</f>
        <v>0</v>
      </c>
      <c r="BA619" s="242">
        <f t="shared" ca="1" si="102"/>
        <v>0</v>
      </c>
      <c r="BB619" s="245">
        <f ca="1">IF(AT619=BD619,BB619,BB619&amp;" → "&amp;TEXT(BC619,"dd/mm/aaaa")&amp;".- "&amp;AT619)</f>
        <v>0</v>
      </c>
      <c r="BC619" s="247">
        <f t="shared" ca="1" si="103"/>
        <v>46073.557189699073</v>
      </c>
      <c r="BD619" s="246">
        <f t="shared" ca="1" si="104"/>
        <v>0</v>
      </c>
    </row>
    <row r="620" spans="1:56">
      <c r="A620" s="82"/>
      <c r="B620" s="99"/>
      <c r="C620" s="124"/>
      <c r="D620" s="82"/>
      <c r="E620" s="76"/>
      <c r="F620" s="76"/>
      <c r="G620" s="76"/>
      <c r="H620" s="76"/>
      <c r="I620" s="76"/>
      <c r="J620" s="145"/>
      <c r="K620" s="76"/>
      <c r="L620" s="76"/>
      <c r="M620" s="76"/>
      <c r="N620" s="76" t="str">
        <f t="shared" si="105"/>
        <v xml:space="preserve">         </v>
      </c>
      <c r="O620" s="76"/>
      <c r="P620" s="76"/>
      <c r="Q620" s="76"/>
      <c r="R620" s="76"/>
      <c r="S620" s="126"/>
      <c r="T620" s="127"/>
      <c r="U620" s="127"/>
      <c r="V620" s="127"/>
      <c r="W620" s="127"/>
      <c r="X620" s="127"/>
      <c r="Y620" s="127"/>
      <c r="Z620" s="127"/>
      <c r="AA620" s="127"/>
      <c r="AB620" s="127"/>
      <c r="AC620" s="76"/>
      <c r="AD620" s="76"/>
      <c r="AE620" s="76"/>
      <c r="AF620" s="76"/>
      <c r="AG620" s="76"/>
      <c r="AH620" s="82"/>
      <c r="AI620" s="82"/>
      <c r="AJ620" s="112"/>
      <c r="AK620" s="173"/>
      <c r="AL620" s="92"/>
      <c r="AM620" s="92"/>
      <c r="AN620" s="101"/>
      <c r="AO620" s="100"/>
      <c r="AP620" s="101"/>
      <c r="AQ620" s="101"/>
      <c r="AR620" s="213"/>
      <c r="AS620" s="119"/>
      <c r="AT620" s="124"/>
      <c r="AU620" s="94"/>
      <c r="AV620" s="82"/>
      <c r="AW620" s="102" t="str">
        <f ca="1">IF(OR(AND(TODAY()-AL620&lt;10,AV620="PQRS"),AND(TODAY()-AO620&lt;90,AV620="Persuasivo")),1,IF(AND(10&lt;=TODAY()-AL620,TODAY()-AL620&lt;15,AV620="PQRS"),2,IF(OR(AND(15&lt;=TODAY()-AL620,AV620="PQRS"),AND(90&lt;=TODAY()-AO620,AV620="Persuasivo")),3,"")))</f>
        <v/>
      </c>
      <c r="AX620" s="96"/>
      <c r="AY620" s="239">
        <f ca="1">IF(AU620=BA620,AY620,AY620&amp;" → "&amp;TEXT(AZ620,"dd/mm/aaaa")&amp;".- "&amp;AU620)</f>
        <v>0</v>
      </c>
      <c r="AZ620" s="237">
        <f ca="1">IF(AU620=BA620,AZ620,NOW())</f>
        <v>0</v>
      </c>
      <c r="BA620" s="242">
        <f t="shared" ca="1" si="102"/>
        <v>0</v>
      </c>
      <c r="BB620" s="245">
        <f ca="1">IF(AT620=BD620,BB620,BB620&amp;" → "&amp;TEXT(BC620,"dd/mm/aaaa")&amp;".- "&amp;AT620)</f>
        <v>0</v>
      </c>
      <c r="BC620" s="247">
        <f t="shared" ca="1" si="103"/>
        <v>46073.557189699073</v>
      </c>
      <c r="BD620" s="246">
        <f t="shared" ca="1" si="104"/>
        <v>0</v>
      </c>
    </row>
    <row r="621" spans="1:56">
      <c r="A621" s="82"/>
      <c r="B621" s="99"/>
      <c r="C621" s="124"/>
      <c r="D621" s="82"/>
      <c r="E621" s="76"/>
      <c r="F621" s="76"/>
      <c r="G621" s="76"/>
      <c r="H621" s="76"/>
      <c r="I621" s="76"/>
      <c r="J621" s="145"/>
      <c r="K621" s="76"/>
      <c r="L621" s="76"/>
      <c r="M621" s="76"/>
      <c r="N621" s="76" t="str">
        <f t="shared" si="105"/>
        <v xml:space="preserve">         </v>
      </c>
      <c r="O621" s="76"/>
      <c r="P621" s="76"/>
      <c r="Q621" s="76"/>
      <c r="R621" s="76"/>
      <c r="S621" s="126"/>
      <c r="T621" s="127"/>
      <c r="U621" s="127"/>
      <c r="V621" s="127"/>
      <c r="W621" s="127"/>
      <c r="X621" s="127"/>
      <c r="Y621" s="127"/>
      <c r="Z621" s="127"/>
      <c r="AA621" s="127"/>
      <c r="AB621" s="127"/>
      <c r="AC621" s="76"/>
      <c r="AD621" s="76"/>
      <c r="AE621" s="76"/>
      <c r="AF621" s="76"/>
      <c r="AG621" s="76"/>
      <c r="AH621" s="82"/>
      <c r="AI621" s="82"/>
      <c r="AJ621" s="112"/>
      <c r="AK621" s="173"/>
      <c r="AL621" s="92"/>
      <c r="AM621" s="92"/>
      <c r="AN621" s="101"/>
      <c r="AO621" s="100"/>
      <c r="AP621" s="101"/>
      <c r="AQ621" s="101"/>
      <c r="AR621" s="213"/>
      <c r="AS621" s="119"/>
      <c r="AT621" s="124"/>
      <c r="AU621" s="94"/>
      <c r="AV621" s="82"/>
      <c r="AW621" s="102" t="str">
        <f ca="1">IF(OR(AND(TODAY()-AL621&lt;10,AV621="PQRS"),AND(TODAY()-AO621&lt;90,AV621="Persuasivo")),1,IF(AND(10&lt;=TODAY()-AL621,TODAY()-AL621&lt;15,AV621="PQRS"),2,IF(OR(AND(15&lt;=TODAY()-AL621,AV621="PQRS"),AND(90&lt;=TODAY()-AO621,AV621="Persuasivo")),3,"")))</f>
        <v/>
      </c>
      <c r="AX621" s="96"/>
      <c r="AY621" s="239">
        <f ca="1">IF(AU621=BA621,AY621,AY621&amp;" → "&amp;TEXT(AZ621,"dd/mm/aaaa")&amp;".- "&amp;AU621)</f>
        <v>0</v>
      </c>
      <c r="AZ621" s="237">
        <f ca="1">IF(AU621=BA621,AZ621,NOW())</f>
        <v>0</v>
      </c>
      <c r="BA621" s="242">
        <f t="shared" ca="1" si="102"/>
        <v>0</v>
      </c>
      <c r="BB621" s="245">
        <f ca="1">IF(AT621=BD621,BB621,BB621&amp;" → "&amp;TEXT(BC621,"dd/mm/aaaa")&amp;".- "&amp;AT621)</f>
        <v>0</v>
      </c>
      <c r="BC621" s="247">
        <f t="shared" ca="1" si="103"/>
        <v>46073.557189699073</v>
      </c>
      <c r="BD621" s="246">
        <f t="shared" ca="1" si="104"/>
        <v>0</v>
      </c>
    </row>
    <row r="622" spans="1:56">
      <c r="A622" s="82"/>
      <c r="B622" s="99"/>
      <c r="C622" s="124"/>
      <c r="D622" s="76"/>
      <c r="E622" s="76"/>
      <c r="F622" s="76"/>
      <c r="G622" s="76"/>
      <c r="H622" s="76"/>
      <c r="I622" s="76"/>
      <c r="J622" s="145"/>
      <c r="K622" s="76"/>
      <c r="L622" s="76"/>
      <c r="M622" s="76"/>
      <c r="N622" s="76" t="str">
        <f t="shared" si="105"/>
        <v xml:space="preserve">         </v>
      </c>
      <c r="O622" s="76"/>
      <c r="P622" s="76"/>
      <c r="Q622" s="76"/>
      <c r="R622" s="76"/>
      <c r="S622" s="126"/>
      <c r="T622" s="127"/>
      <c r="U622" s="127"/>
      <c r="V622" s="127"/>
      <c r="W622" s="127"/>
      <c r="X622" s="127"/>
      <c r="Y622" s="127"/>
      <c r="Z622" s="127"/>
      <c r="AA622" s="127"/>
      <c r="AB622" s="127"/>
      <c r="AC622" s="76"/>
      <c r="AD622" s="76"/>
      <c r="AE622" s="70"/>
      <c r="AF622" s="70"/>
      <c r="AG622" s="76"/>
      <c r="AH622" s="82"/>
      <c r="AI622" s="82"/>
      <c r="AJ622" s="112"/>
      <c r="AK622" s="173"/>
      <c r="AL622" s="92"/>
      <c r="AM622" s="92"/>
      <c r="AN622" s="101"/>
      <c r="AO622" s="100"/>
      <c r="AP622" s="101"/>
      <c r="AQ622" s="101"/>
      <c r="AR622" s="213"/>
      <c r="AS622" s="119"/>
      <c r="AT622" s="124"/>
      <c r="AU622" s="94"/>
      <c r="AV622" s="82"/>
      <c r="AW622" s="102" t="str">
        <f ca="1">IF(OR(AND(TODAY()-AL622&lt;10,AV622="PQRS"),AND(TODAY()-AO622&lt;90,AV622="Persuasivo")),1,IF(AND(10&lt;=TODAY()-AL622,TODAY()-AL622&lt;15,AV622="PQRS"),2,IF(OR(AND(15&lt;=TODAY()-AL622,AV622="PQRS"),AND(90&lt;=TODAY()-AO622,AV622="Persuasivo")),3,"")))</f>
        <v/>
      </c>
      <c r="AX622" s="96"/>
      <c r="AY622" s="239">
        <f ca="1">IF(AU622=BA622,AY622,AY622&amp;" → "&amp;TEXT(AZ622,"dd/mm/aaaa")&amp;".- "&amp;AU622)</f>
        <v>0</v>
      </c>
      <c r="AZ622" s="237">
        <f ca="1">IF(AU622=BA622,AZ622,NOW())</f>
        <v>0</v>
      </c>
      <c r="BA622" s="242">
        <f t="shared" ca="1" si="102"/>
        <v>0</v>
      </c>
      <c r="BB622" s="245">
        <f ca="1">IF(AT622=BD622,BB622,BB622&amp;" → "&amp;TEXT(BC622,"dd/mm/aaaa")&amp;".- "&amp;AT622)</f>
        <v>0</v>
      </c>
      <c r="BC622" s="247">
        <f t="shared" ca="1" si="103"/>
        <v>46073.557189699073</v>
      </c>
      <c r="BD622" s="246">
        <f t="shared" ca="1" si="104"/>
        <v>0</v>
      </c>
    </row>
    <row r="623" spans="1:56">
      <c r="A623" s="82"/>
      <c r="B623" s="99"/>
      <c r="C623" s="124"/>
      <c r="D623" s="76"/>
      <c r="E623" s="76"/>
      <c r="F623" s="76"/>
      <c r="G623" s="76"/>
      <c r="H623" s="76"/>
      <c r="I623" s="76"/>
      <c r="J623" s="145"/>
      <c r="K623" s="76"/>
      <c r="L623" s="76"/>
      <c r="M623" s="76"/>
      <c r="N623" s="76" t="str">
        <f t="shared" si="105"/>
        <v xml:space="preserve">         </v>
      </c>
      <c r="O623" s="76"/>
      <c r="P623" s="76"/>
      <c r="Q623" s="76"/>
      <c r="R623" s="76"/>
      <c r="S623" s="126"/>
      <c r="T623" s="127"/>
      <c r="U623" s="127"/>
      <c r="V623" s="127"/>
      <c r="W623" s="127"/>
      <c r="X623" s="127"/>
      <c r="Y623" s="127"/>
      <c r="Z623" s="127"/>
      <c r="AA623" s="127"/>
      <c r="AB623" s="127"/>
      <c r="AC623" s="76"/>
      <c r="AD623" s="76"/>
      <c r="AE623" s="76"/>
      <c r="AF623" s="76"/>
      <c r="AG623" s="76"/>
      <c r="AH623" s="82"/>
      <c r="AI623" s="82"/>
      <c r="AJ623" s="112"/>
      <c r="AK623" s="173"/>
      <c r="AL623" s="92"/>
      <c r="AM623" s="92"/>
      <c r="AN623" s="101"/>
      <c r="AO623" s="100"/>
      <c r="AP623" s="101"/>
      <c r="AQ623" s="101"/>
      <c r="AR623" s="213"/>
      <c r="AS623" s="119"/>
      <c r="AT623" s="124"/>
      <c r="AU623" s="94"/>
      <c r="AV623" s="82"/>
      <c r="AW623" s="102" t="str">
        <f ca="1">IF(OR(AND(TODAY()-AL623&lt;10,AV623="PQRS"),AND(TODAY()-AO623&lt;90,AV623="Persuasivo")),1,IF(AND(10&lt;=TODAY()-AL623,TODAY()-AL623&lt;15,AV623="PQRS"),2,IF(OR(AND(15&lt;=TODAY()-AL623,AV623="PQRS"),AND(90&lt;=TODAY()-AO623,AV623="Persuasivo")),3,"")))</f>
        <v/>
      </c>
      <c r="AX623" s="96"/>
      <c r="AY623" s="239">
        <f ca="1">IF(AU623=BA623,AY623,AY623&amp;" → "&amp;TEXT(AZ623,"dd/mm/aaaa")&amp;".- "&amp;AU623)</f>
        <v>0</v>
      </c>
      <c r="AZ623" s="237">
        <f ca="1">IF(AU623=BA623,AZ623,NOW())</f>
        <v>0</v>
      </c>
      <c r="BA623" s="242">
        <f t="shared" ca="1" si="102"/>
        <v>0</v>
      </c>
      <c r="BB623" s="245">
        <f ca="1">IF(AT623=BD623,BB623,BB623&amp;" → "&amp;TEXT(BC623,"dd/mm/aaaa")&amp;".- "&amp;AT623)</f>
        <v>0</v>
      </c>
      <c r="BC623" s="247">
        <f t="shared" ca="1" si="103"/>
        <v>46073.557189699073</v>
      </c>
      <c r="BD623" s="246">
        <f t="shared" ca="1" si="104"/>
        <v>0</v>
      </c>
    </row>
    <row r="624" spans="1:56">
      <c r="A624" s="82"/>
      <c r="B624" s="99"/>
      <c r="C624" s="124"/>
      <c r="D624" s="82"/>
      <c r="E624" s="76"/>
      <c r="F624" s="76"/>
      <c r="G624" s="76"/>
      <c r="H624" s="76"/>
      <c r="I624" s="76"/>
      <c r="J624" s="145"/>
      <c r="K624" s="76"/>
      <c r="L624" s="76"/>
      <c r="M624" s="76"/>
      <c r="N624" s="76" t="str">
        <f t="shared" si="105"/>
        <v xml:space="preserve">         </v>
      </c>
      <c r="O624" s="76"/>
      <c r="P624" s="76"/>
      <c r="Q624" s="76"/>
      <c r="R624" s="76"/>
      <c r="S624" s="126"/>
      <c r="T624" s="127"/>
      <c r="U624" s="127"/>
      <c r="V624" s="127"/>
      <c r="W624" s="127"/>
      <c r="X624" s="127"/>
      <c r="Y624" s="127"/>
      <c r="Z624" s="127"/>
      <c r="AA624" s="127"/>
      <c r="AB624" s="127"/>
      <c r="AC624" s="76"/>
      <c r="AD624" s="76"/>
      <c r="AE624" s="76"/>
      <c r="AF624" s="76"/>
      <c r="AG624" s="76"/>
      <c r="AH624" s="82"/>
      <c r="AI624" s="82"/>
      <c r="AJ624" s="112"/>
      <c r="AK624" s="173"/>
      <c r="AL624" s="92"/>
      <c r="AM624" s="92"/>
      <c r="AN624" s="101"/>
      <c r="AO624" s="100"/>
      <c r="AP624" s="101"/>
      <c r="AQ624" s="101"/>
      <c r="AR624" s="213"/>
      <c r="AS624" s="119"/>
      <c r="AT624" s="124"/>
      <c r="AU624" s="94"/>
      <c r="AV624" s="82"/>
      <c r="AW624" s="102" t="str">
        <f ca="1">IF(OR(AND(TODAY()-AL624&lt;10,AV624="PQRS"),AND(TODAY()-AO624&lt;90,AV624="Persuasivo")),1,IF(AND(10&lt;=TODAY()-AL624,TODAY()-AL624&lt;15,AV624="PQRS"),2,IF(OR(AND(15&lt;=TODAY()-AL624,AV624="PQRS"),AND(90&lt;=TODAY()-AO624,AV624="Persuasivo")),3,"")))</f>
        <v/>
      </c>
      <c r="AX624" s="96"/>
      <c r="AY624" s="239">
        <f ca="1">IF(AU624=BA624,AY624,AY624&amp;" → "&amp;TEXT(AZ624,"dd/mm/aaaa")&amp;".- "&amp;AU624)</f>
        <v>0</v>
      </c>
      <c r="AZ624" s="237">
        <f ca="1">IF(AU624=BA624,AZ624,NOW())</f>
        <v>0</v>
      </c>
      <c r="BA624" s="242">
        <f t="shared" ca="1" si="102"/>
        <v>0</v>
      </c>
      <c r="BB624" s="245">
        <f ca="1">IF(AT624=BD624,BB624,BB624&amp;" → "&amp;TEXT(BC624,"dd/mm/aaaa")&amp;".- "&amp;AT624)</f>
        <v>0</v>
      </c>
      <c r="BC624" s="247">
        <f t="shared" ca="1" si="103"/>
        <v>46073.557189699073</v>
      </c>
      <c r="BD624" s="246">
        <f t="shared" ca="1" si="104"/>
        <v>0</v>
      </c>
    </row>
    <row r="625" spans="1:56">
      <c r="A625" s="82"/>
      <c r="B625" s="99"/>
      <c r="C625" s="124"/>
      <c r="D625" s="82"/>
      <c r="E625" s="76"/>
      <c r="F625" s="76"/>
      <c r="G625" s="76"/>
      <c r="H625" s="76"/>
      <c r="I625" s="76"/>
      <c r="J625" s="145"/>
      <c r="K625" s="76"/>
      <c r="L625" s="76"/>
      <c r="M625" s="76"/>
      <c r="N625" s="76" t="str">
        <f t="shared" si="105"/>
        <v xml:space="preserve">         </v>
      </c>
      <c r="O625" s="76"/>
      <c r="P625" s="76"/>
      <c r="Q625" s="76"/>
      <c r="R625" s="76"/>
      <c r="S625" s="126"/>
      <c r="T625" s="127"/>
      <c r="U625" s="127"/>
      <c r="V625" s="127"/>
      <c r="W625" s="127"/>
      <c r="X625" s="127"/>
      <c r="Y625" s="127"/>
      <c r="Z625" s="127"/>
      <c r="AA625" s="127"/>
      <c r="AB625" s="127"/>
      <c r="AC625" s="76"/>
      <c r="AD625" s="76"/>
      <c r="AE625" s="76"/>
      <c r="AF625" s="76"/>
      <c r="AG625" s="76"/>
      <c r="AH625" s="82"/>
      <c r="AI625" s="82"/>
      <c r="AJ625" s="112"/>
      <c r="AK625" s="173"/>
      <c r="AL625" s="92"/>
      <c r="AM625" s="92"/>
      <c r="AN625" s="101"/>
      <c r="AO625" s="100"/>
      <c r="AP625" s="101"/>
      <c r="AQ625" s="101"/>
      <c r="AR625" s="213"/>
      <c r="AS625" s="119"/>
      <c r="AT625" s="124"/>
      <c r="AU625" s="94"/>
      <c r="AV625" s="82"/>
      <c r="AW625" s="102" t="str">
        <f ca="1">IF(OR(AND(TODAY()-AL625&lt;10,AV625="PQRS"),AND(TODAY()-AO625&lt;90,AV625="Persuasivo")),1,IF(AND(10&lt;=TODAY()-AL625,TODAY()-AL625&lt;15,AV625="PQRS"),2,IF(OR(AND(15&lt;=TODAY()-AL625,AV625="PQRS"),AND(90&lt;=TODAY()-AO625,AV625="Persuasivo")),3,"")))</f>
        <v/>
      </c>
      <c r="AX625" s="96"/>
      <c r="AY625" s="239">
        <f ca="1">IF(AU625=BA625,AY625,AY625&amp;" → "&amp;TEXT(AZ625,"dd/mm/aaaa")&amp;".- "&amp;AU625)</f>
        <v>0</v>
      </c>
      <c r="AZ625" s="237">
        <f ca="1">IF(AU625=BA625,AZ625,NOW())</f>
        <v>0</v>
      </c>
      <c r="BA625" s="242">
        <f t="shared" ca="1" si="102"/>
        <v>0</v>
      </c>
      <c r="BB625" s="245">
        <f ca="1">IF(AT625=BD625,BB625,BB625&amp;" → "&amp;TEXT(BC625,"dd/mm/aaaa")&amp;".- "&amp;AT625)</f>
        <v>0</v>
      </c>
      <c r="BC625" s="247">
        <f t="shared" ca="1" si="103"/>
        <v>46073.557189699073</v>
      </c>
      <c r="BD625" s="246">
        <f t="shared" ca="1" si="104"/>
        <v>0</v>
      </c>
    </row>
    <row r="626" spans="1:56">
      <c r="A626" s="82"/>
      <c r="B626" s="99"/>
      <c r="C626" s="124"/>
      <c r="D626" s="76"/>
      <c r="E626" s="76"/>
      <c r="F626" s="76"/>
      <c r="G626" s="76"/>
      <c r="H626" s="76"/>
      <c r="I626" s="76"/>
      <c r="J626" s="145"/>
      <c r="K626" s="76"/>
      <c r="L626" s="76"/>
      <c r="M626" s="76"/>
      <c r="N626" s="76" t="str">
        <f t="shared" si="105"/>
        <v xml:space="preserve">         </v>
      </c>
      <c r="O626" s="150"/>
      <c r="P626" s="76"/>
      <c r="Q626" s="76"/>
      <c r="R626" s="76"/>
      <c r="S626" s="126"/>
      <c r="T626" s="127"/>
      <c r="U626" s="127"/>
      <c r="V626" s="127"/>
      <c r="W626" s="127"/>
      <c r="X626" s="127"/>
      <c r="Y626" s="127"/>
      <c r="Z626" s="127"/>
      <c r="AA626" s="127"/>
      <c r="AB626" s="127"/>
      <c r="AC626" s="76"/>
      <c r="AD626" s="76"/>
      <c r="AE626" s="76"/>
      <c r="AF626" s="76"/>
      <c r="AG626" s="76"/>
      <c r="AH626" s="82"/>
      <c r="AI626" s="82"/>
      <c r="AJ626" s="112"/>
      <c r="AK626" s="173"/>
      <c r="AL626" s="92"/>
      <c r="AM626" s="92"/>
      <c r="AN626" s="101"/>
      <c r="AO626" s="100"/>
      <c r="AP626" s="101"/>
      <c r="AQ626" s="101"/>
      <c r="AR626" s="213"/>
      <c r="AS626" s="119"/>
      <c r="AT626" s="124"/>
      <c r="AU626" s="94"/>
      <c r="AV626" s="82"/>
      <c r="AW626" s="102" t="str">
        <f ca="1">IF(OR(AND(TODAY()-AL626&lt;10,AV626="PQRS"),AND(TODAY()-AO626&lt;90,AV626="Persuasivo")),1,IF(AND(10&lt;=TODAY()-AL626,TODAY()-AL626&lt;15,AV626="PQRS"),2,IF(OR(AND(15&lt;=TODAY()-AL626,AV626="PQRS"),AND(90&lt;=TODAY()-AO626,AV626="Persuasivo")),3,"")))</f>
        <v/>
      </c>
      <c r="AX626" s="96"/>
      <c r="AY626" s="239">
        <f ca="1">IF(AU626=BA626,AY626,AY626&amp;" → "&amp;TEXT(AZ626,"dd/mm/aaaa")&amp;".- "&amp;AU626)</f>
        <v>0</v>
      </c>
      <c r="AZ626" s="237">
        <f ca="1">IF(AU626=BA626,AZ626,NOW())</f>
        <v>0</v>
      </c>
      <c r="BA626" s="242">
        <f t="shared" ca="1" si="102"/>
        <v>0</v>
      </c>
      <c r="BB626" s="245">
        <f ca="1">IF(AT626=BD626,BB626,BB626&amp;" → "&amp;TEXT(BC626,"dd/mm/aaaa")&amp;".- "&amp;AT626)</f>
        <v>0</v>
      </c>
      <c r="BC626" s="247">
        <f t="shared" ca="1" si="103"/>
        <v>46073.557189699073</v>
      </c>
      <c r="BD626" s="246">
        <f t="shared" ca="1" si="104"/>
        <v>0</v>
      </c>
    </row>
    <row r="627" spans="1:56">
      <c r="A627" s="82"/>
      <c r="B627" s="99"/>
      <c r="C627" s="124"/>
      <c r="D627" s="82"/>
      <c r="E627" s="76"/>
      <c r="F627" s="76"/>
      <c r="G627" s="76"/>
      <c r="H627" s="76"/>
      <c r="I627" s="76"/>
      <c r="J627" s="145"/>
      <c r="K627" s="76"/>
      <c r="L627" s="76"/>
      <c r="M627" s="76"/>
      <c r="N627" s="76" t="str">
        <f t="shared" si="105"/>
        <v xml:space="preserve">         </v>
      </c>
      <c r="O627" s="76"/>
      <c r="P627" s="76"/>
      <c r="Q627" s="76"/>
      <c r="R627" s="76"/>
      <c r="S627" s="126"/>
      <c r="T627" s="127"/>
      <c r="U627" s="127"/>
      <c r="V627" s="127"/>
      <c r="W627" s="127"/>
      <c r="X627" s="127"/>
      <c r="Y627" s="127"/>
      <c r="Z627" s="127"/>
      <c r="AA627" s="127"/>
      <c r="AB627" s="127"/>
      <c r="AC627" s="76"/>
      <c r="AD627" s="76"/>
      <c r="AE627" s="76"/>
      <c r="AF627" s="76"/>
      <c r="AG627" s="76"/>
      <c r="AH627" s="82"/>
      <c r="AI627" s="82"/>
      <c r="AJ627" s="112"/>
      <c r="AK627" s="173"/>
      <c r="AL627" s="92"/>
      <c r="AM627" s="92"/>
      <c r="AN627" s="101"/>
      <c r="AO627" s="100"/>
      <c r="AP627" s="82"/>
      <c r="AQ627" s="94"/>
      <c r="AR627" s="213"/>
      <c r="AS627" s="119"/>
      <c r="AT627" s="124"/>
      <c r="AU627" s="94"/>
      <c r="AV627" s="82"/>
      <c r="AW627" s="102" t="str">
        <f ca="1">IF(OR(AND(TODAY()-AL627&lt;10,AV627="PQRS"),AND(TODAY()-AO627&lt;90,AV627="Persuasivo")),1,IF(AND(10&lt;=TODAY()-AL627,TODAY()-AL627&lt;15,AV627="PQRS"),2,IF(OR(AND(15&lt;=TODAY()-AL627,AV627="PQRS"),AND(90&lt;=TODAY()-AO627,AV627="Persuasivo")),3,"")))</f>
        <v/>
      </c>
      <c r="AX627" s="96"/>
      <c r="AY627" s="239">
        <f ca="1">IF(AU627=BA627,AY627,AY627&amp;" → "&amp;TEXT(AZ627,"dd/mm/aaaa")&amp;".- "&amp;AU627)</f>
        <v>0</v>
      </c>
      <c r="AZ627" s="237">
        <f ca="1">IF(AU627=BA627,AZ627,NOW())</f>
        <v>0</v>
      </c>
      <c r="BA627" s="242">
        <f t="shared" ca="1" si="102"/>
        <v>0</v>
      </c>
      <c r="BB627" s="245">
        <f ca="1">IF(AT627=BD627,BB627,BB627&amp;" → "&amp;TEXT(BC627,"dd/mm/aaaa")&amp;".- "&amp;AT627)</f>
        <v>0</v>
      </c>
      <c r="BC627" s="247">
        <f t="shared" ca="1" si="103"/>
        <v>46073.557189699073</v>
      </c>
      <c r="BD627" s="246">
        <f t="shared" ca="1" si="104"/>
        <v>0</v>
      </c>
    </row>
    <row r="628" spans="1:56">
      <c r="A628" s="82"/>
      <c r="B628" s="99"/>
      <c r="C628" s="124"/>
      <c r="D628" s="82"/>
      <c r="E628" s="76"/>
      <c r="F628" s="76"/>
      <c r="G628" s="76"/>
      <c r="H628" s="76"/>
      <c r="I628" s="76"/>
      <c r="J628" s="145"/>
      <c r="K628" s="76"/>
      <c r="L628" s="76"/>
      <c r="M628" s="76"/>
      <c r="N628" s="76" t="str">
        <f t="shared" si="105"/>
        <v xml:space="preserve">         </v>
      </c>
      <c r="O628" s="76"/>
      <c r="P628" s="76"/>
      <c r="Q628" s="76"/>
      <c r="R628" s="76"/>
      <c r="S628" s="126"/>
      <c r="T628" s="127"/>
      <c r="U628" s="127"/>
      <c r="V628" s="127"/>
      <c r="W628" s="127"/>
      <c r="X628" s="127"/>
      <c r="Y628" s="127"/>
      <c r="Z628" s="127"/>
      <c r="AA628" s="127"/>
      <c r="AB628" s="127"/>
      <c r="AC628" s="76"/>
      <c r="AD628" s="76"/>
      <c r="AE628" s="76"/>
      <c r="AF628" s="76"/>
      <c r="AG628" s="76"/>
      <c r="AH628" s="82"/>
      <c r="AI628" s="82"/>
      <c r="AJ628" s="112"/>
      <c r="AK628" s="173"/>
      <c r="AL628" s="92"/>
      <c r="AM628" s="92"/>
      <c r="AN628" s="101"/>
      <c r="AO628" s="100"/>
      <c r="AP628" s="101"/>
      <c r="AQ628" s="101"/>
      <c r="AR628" s="213"/>
      <c r="AS628" s="119"/>
      <c r="AT628" s="124"/>
      <c r="AU628" s="94"/>
      <c r="AV628" s="82"/>
      <c r="AW628" s="102" t="str">
        <f ca="1">IF(OR(AND(TODAY()-AL628&lt;10,AV628="PQRS"),AND(TODAY()-AO628&lt;90,AV628="Persuasivo")),1,IF(AND(10&lt;=TODAY()-AL628,TODAY()-AL628&lt;15,AV628="PQRS"),2,IF(OR(AND(15&lt;=TODAY()-AL628,AV628="PQRS"),AND(90&lt;=TODAY()-AO628,AV628="Persuasivo")),3,"")))</f>
        <v/>
      </c>
      <c r="AX628" s="96"/>
      <c r="AY628" s="239">
        <f ca="1">IF(AU628=BA628,AY628,AY628&amp;" → "&amp;TEXT(AZ628,"dd/mm/aaaa")&amp;".- "&amp;AU628)</f>
        <v>0</v>
      </c>
      <c r="AZ628" s="237">
        <f ca="1">IF(AU628=BA628,AZ628,NOW())</f>
        <v>0</v>
      </c>
      <c r="BA628" s="242">
        <f t="shared" ca="1" si="102"/>
        <v>0</v>
      </c>
      <c r="BB628" s="245">
        <f ca="1">IF(AT628=BD628,BB628,BB628&amp;" → "&amp;TEXT(BC628,"dd/mm/aaaa")&amp;".- "&amp;AT628)</f>
        <v>0</v>
      </c>
      <c r="BC628" s="247">
        <f t="shared" ca="1" si="103"/>
        <v>46073.557189699073</v>
      </c>
      <c r="BD628" s="246">
        <f t="shared" ca="1" si="104"/>
        <v>0</v>
      </c>
    </row>
    <row r="629" spans="1:56">
      <c r="A629" s="82"/>
      <c r="B629" s="99"/>
      <c r="C629" s="124"/>
      <c r="D629" s="76"/>
      <c r="E629" s="76"/>
      <c r="F629" s="76"/>
      <c r="G629" s="76"/>
      <c r="H629" s="76"/>
      <c r="I629" s="76"/>
      <c r="J629" s="145"/>
      <c r="K629" s="76"/>
      <c r="L629" s="76"/>
      <c r="M629" s="76"/>
      <c r="N629" s="76" t="str">
        <f t="shared" si="105"/>
        <v xml:space="preserve">         </v>
      </c>
      <c r="O629" s="76"/>
      <c r="P629" s="76"/>
      <c r="Q629" s="76"/>
      <c r="R629" s="76"/>
      <c r="S629" s="126"/>
      <c r="T629" s="127"/>
      <c r="U629" s="127"/>
      <c r="V629" s="127"/>
      <c r="W629" s="127"/>
      <c r="X629" s="127"/>
      <c r="Y629" s="127"/>
      <c r="Z629" s="127"/>
      <c r="AA629" s="127"/>
      <c r="AB629" s="127"/>
      <c r="AC629" s="76"/>
      <c r="AD629" s="76"/>
      <c r="AE629" s="76"/>
      <c r="AF629" s="76"/>
      <c r="AG629" s="76"/>
      <c r="AH629" s="82"/>
      <c r="AI629" s="82"/>
      <c r="AJ629" s="112"/>
      <c r="AK629" s="173"/>
      <c r="AL629" s="92"/>
      <c r="AM629" s="92"/>
      <c r="AN629" s="101"/>
      <c r="AO629" s="100"/>
      <c r="AP629" s="101"/>
      <c r="AQ629" s="101"/>
      <c r="AR629" s="213"/>
      <c r="AS629" s="119"/>
      <c r="AT629" s="124"/>
      <c r="AU629" s="94"/>
      <c r="AV629" s="82"/>
      <c r="AW629" s="102" t="str">
        <f ca="1">IF(OR(AND(TODAY()-AL629&lt;10,AV629="PQRS"),AND(TODAY()-AO629&lt;90,AV629="Persuasivo")),1,IF(AND(10&lt;=TODAY()-AL629,TODAY()-AL629&lt;15,AV629="PQRS"),2,IF(OR(AND(15&lt;=TODAY()-AL629,AV629="PQRS"),AND(90&lt;=TODAY()-AO629,AV629="Persuasivo")),3,"")))</f>
        <v/>
      </c>
      <c r="AX629" s="96"/>
      <c r="AY629" s="239">
        <f ca="1">IF(AU629=BA629,AY629,AY629&amp;" → "&amp;TEXT(AZ629,"dd/mm/aaaa")&amp;".- "&amp;AU629)</f>
        <v>0</v>
      </c>
      <c r="AZ629" s="237">
        <f ca="1">IF(AU629=BA629,AZ629,NOW())</f>
        <v>0</v>
      </c>
      <c r="BA629" s="242">
        <f t="shared" ca="1" si="102"/>
        <v>0</v>
      </c>
      <c r="BB629" s="245">
        <f ca="1">IF(AT629=BD629,BB629,BB629&amp;" → "&amp;TEXT(BC629,"dd/mm/aaaa")&amp;".- "&amp;AT629)</f>
        <v>0</v>
      </c>
      <c r="BC629" s="247">
        <f t="shared" ca="1" si="103"/>
        <v>46073.557189699073</v>
      </c>
      <c r="BD629" s="246">
        <f t="shared" ca="1" si="104"/>
        <v>0</v>
      </c>
    </row>
    <row r="630" spans="1:56">
      <c r="A630" s="82"/>
      <c r="B630" s="99"/>
      <c r="C630" s="124"/>
      <c r="D630" s="76"/>
      <c r="E630" s="76"/>
      <c r="F630" s="76"/>
      <c r="G630" s="76"/>
      <c r="H630" s="76"/>
      <c r="I630" s="76"/>
      <c r="J630" s="145"/>
      <c r="K630" s="76"/>
      <c r="L630" s="76"/>
      <c r="M630" s="76"/>
      <c r="N630" s="76" t="str">
        <f t="shared" si="105"/>
        <v xml:space="preserve">         </v>
      </c>
      <c r="O630" s="76"/>
      <c r="P630" s="76"/>
      <c r="Q630" s="76"/>
      <c r="R630" s="76"/>
      <c r="S630" s="126"/>
      <c r="T630" s="127"/>
      <c r="U630" s="127"/>
      <c r="V630" s="127"/>
      <c r="W630" s="127"/>
      <c r="X630" s="127"/>
      <c r="Y630" s="127"/>
      <c r="Z630" s="127"/>
      <c r="AA630" s="127"/>
      <c r="AB630" s="127"/>
      <c r="AC630" s="76"/>
      <c r="AD630" s="76"/>
      <c r="AE630" s="76"/>
      <c r="AF630" s="76"/>
      <c r="AG630" s="76"/>
      <c r="AH630" s="82"/>
      <c r="AI630" s="82"/>
      <c r="AJ630" s="112"/>
      <c r="AK630" s="173"/>
      <c r="AL630" s="92"/>
      <c r="AM630" s="92"/>
      <c r="AN630" s="101"/>
      <c r="AO630" s="100"/>
      <c r="AP630" s="101"/>
      <c r="AQ630" s="101"/>
      <c r="AR630" s="213"/>
      <c r="AS630" s="119"/>
      <c r="AT630" s="124"/>
      <c r="AU630" s="94"/>
      <c r="AV630" s="82"/>
      <c r="AW630" s="102" t="str">
        <f ca="1">IF(OR(AND(TODAY()-AL630&lt;10,AV630="PQRS"),AND(TODAY()-AO630&lt;90,AV630="Persuasivo")),1,IF(AND(10&lt;=TODAY()-AL630,TODAY()-AL630&lt;15,AV630="PQRS"),2,IF(OR(AND(15&lt;=TODAY()-AL630,AV630="PQRS"),AND(90&lt;=TODAY()-AO630,AV630="Persuasivo")),3,"")))</f>
        <v/>
      </c>
      <c r="AX630" s="96"/>
      <c r="AY630" s="239">
        <f ca="1">IF(AU630=BA630,AY630,AY630&amp;" → "&amp;TEXT(AZ630,"dd/mm/aaaa")&amp;".- "&amp;AU630)</f>
        <v>0</v>
      </c>
      <c r="AZ630" s="237">
        <f ca="1">IF(AU630=BA630,AZ630,NOW())</f>
        <v>0</v>
      </c>
      <c r="BA630" s="242">
        <f t="shared" ca="1" si="102"/>
        <v>0</v>
      </c>
      <c r="BB630" s="245">
        <f ca="1">IF(AT630=BD630,BB630,BB630&amp;" → "&amp;TEXT(BC630,"dd/mm/aaaa")&amp;".- "&amp;AT630)</f>
        <v>0</v>
      </c>
      <c r="BC630" s="247">
        <f t="shared" ca="1" si="103"/>
        <v>46073.557189699073</v>
      </c>
      <c r="BD630" s="246">
        <f t="shared" ca="1" si="104"/>
        <v>0</v>
      </c>
    </row>
    <row r="631" spans="1:56">
      <c r="A631" s="82"/>
      <c r="B631" s="99"/>
      <c r="C631" s="124"/>
      <c r="D631" s="82"/>
      <c r="E631" s="76"/>
      <c r="F631" s="76"/>
      <c r="G631" s="76"/>
      <c r="H631" s="76"/>
      <c r="I631" s="76"/>
      <c r="J631" s="145"/>
      <c r="K631" s="76"/>
      <c r="L631" s="76"/>
      <c r="M631" s="76"/>
      <c r="N631" s="76" t="str">
        <f t="shared" si="105"/>
        <v xml:space="preserve">         </v>
      </c>
      <c r="O631" s="76"/>
      <c r="P631" s="76"/>
      <c r="Q631" s="76"/>
      <c r="R631" s="76"/>
      <c r="S631" s="126"/>
      <c r="T631" s="127"/>
      <c r="U631" s="127"/>
      <c r="V631" s="127"/>
      <c r="W631" s="127"/>
      <c r="X631" s="127"/>
      <c r="Y631" s="127"/>
      <c r="Z631" s="127"/>
      <c r="AA631" s="127"/>
      <c r="AB631" s="127"/>
      <c r="AC631" s="76"/>
      <c r="AD631" s="76"/>
      <c r="AE631" s="76"/>
      <c r="AF631" s="76"/>
      <c r="AG631" s="76"/>
      <c r="AH631" s="82"/>
      <c r="AI631" s="82"/>
      <c r="AJ631" s="112"/>
      <c r="AK631" s="173"/>
      <c r="AL631" s="92"/>
      <c r="AM631" s="92"/>
      <c r="AN631" s="101"/>
      <c r="AO631" s="100"/>
      <c r="AP631" s="101"/>
      <c r="AQ631" s="101"/>
      <c r="AR631" s="213"/>
      <c r="AS631" s="119"/>
      <c r="AT631" s="124"/>
      <c r="AU631" s="94"/>
      <c r="AV631" s="82"/>
      <c r="AW631" s="102" t="str">
        <f ca="1">IF(OR(AND(TODAY()-AL631&lt;10,AV631="PQRS"),AND(TODAY()-AO631&lt;90,AV631="Persuasivo")),1,IF(AND(10&lt;=TODAY()-AL631,TODAY()-AL631&lt;15,AV631="PQRS"),2,IF(OR(AND(15&lt;=TODAY()-AL631,AV631="PQRS"),AND(90&lt;=TODAY()-AO631,AV631="Persuasivo")),3,"")))</f>
        <v/>
      </c>
      <c r="AX631" s="96"/>
      <c r="AY631" s="239">
        <f ca="1">IF(AU631=BA631,AY631,AY631&amp;" → "&amp;TEXT(AZ631,"dd/mm/aaaa")&amp;".- "&amp;AU631)</f>
        <v>0</v>
      </c>
      <c r="AZ631" s="237">
        <f ca="1">IF(AU631=BA631,AZ631,NOW())</f>
        <v>0</v>
      </c>
      <c r="BA631" s="242">
        <f t="shared" ca="1" si="102"/>
        <v>0</v>
      </c>
      <c r="BB631" s="245">
        <f ca="1">IF(AT631=BD631,BB631,BB631&amp;" → "&amp;TEXT(BC631,"dd/mm/aaaa")&amp;".- "&amp;AT631)</f>
        <v>0</v>
      </c>
      <c r="BC631" s="247">
        <f t="shared" ca="1" si="103"/>
        <v>46073.557189699073</v>
      </c>
      <c r="BD631" s="246">
        <f t="shared" ca="1" si="104"/>
        <v>0</v>
      </c>
    </row>
    <row r="632" spans="1:56">
      <c r="A632" s="82"/>
      <c r="B632" s="99"/>
      <c r="C632" s="105"/>
      <c r="D632" s="76"/>
      <c r="E632" s="76"/>
      <c r="F632" s="76"/>
      <c r="G632" s="76"/>
      <c r="H632" s="76"/>
      <c r="I632" s="76"/>
      <c r="J632" s="145"/>
      <c r="K632" s="76"/>
      <c r="L632" s="76"/>
      <c r="M632" s="76"/>
      <c r="N632" s="76" t="str">
        <f t="shared" si="105"/>
        <v xml:space="preserve">         </v>
      </c>
      <c r="O632" s="76"/>
      <c r="P632" s="76"/>
      <c r="Q632" s="76"/>
      <c r="R632" s="76"/>
      <c r="S632" s="126"/>
      <c r="T632" s="127"/>
      <c r="U632" s="127"/>
      <c r="V632" s="127"/>
      <c r="W632" s="127"/>
      <c r="X632" s="127"/>
      <c r="Y632" s="127"/>
      <c r="Z632" s="127"/>
      <c r="AA632" s="127"/>
      <c r="AB632" s="127"/>
      <c r="AC632" s="76"/>
      <c r="AD632" s="76"/>
      <c r="AE632" s="76"/>
      <c r="AF632" s="76"/>
      <c r="AG632" s="76"/>
      <c r="AH632" s="82"/>
      <c r="AI632" s="82"/>
      <c r="AJ632" s="112"/>
      <c r="AK632" s="173"/>
      <c r="AL632" s="92"/>
      <c r="AM632" s="92"/>
      <c r="AN632" s="101"/>
      <c r="AO632" s="92"/>
      <c r="AP632" s="101"/>
      <c r="AQ632" s="101"/>
      <c r="AR632" s="213"/>
      <c r="AS632" s="119"/>
      <c r="AT632" s="124"/>
      <c r="AU632" s="94"/>
      <c r="AV632" s="82"/>
      <c r="AW632" s="102" t="str">
        <f ca="1">IF(OR(AND(TODAY()-AL632&lt;10,AV632="PQRS"),AND(TODAY()-AO632&lt;90,AV632="Persuasivo")),1,IF(AND(10&lt;=TODAY()-AL632,TODAY()-AL632&lt;15,AV632="PQRS"),2,IF(OR(AND(15&lt;=TODAY()-AL632,AV632="PQRS"),AND(90&lt;=TODAY()-AO632,AV632="Persuasivo")),3,"")))</f>
        <v/>
      </c>
      <c r="AX632" s="96"/>
      <c r="AY632" s="239">
        <f ca="1">IF(AU632=BA632,AY632,AY632&amp;" → "&amp;TEXT(AZ632,"dd/mm/aaaa")&amp;".- "&amp;AU632)</f>
        <v>0</v>
      </c>
      <c r="AZ632" s="237">
        <f ca="1">IF(AU632=BA632,AZ632,NOW())</f>
        <v>0</v>
      </c>
      <c r="BA632" s="242">
        <f t="shared" ca="1" si="102"/>
        <v>0</v>
      </c>
      <c r="BB632" s="245">
        <f ca="1">IF(AT632=BD632,BB632,BB632&amp;" → "&amp;TEXT(BC632,"dd/mm/aaaa")&amp;".- "&amp;AT632)</f>
        <v>0</v>
      </c>
      <c r="BC632" s="247">
        <f t="shared" ca="1" si="103"/>
        <v>46073.557189699073</v>
      </c>
      <c r="BD632" s="246">
        <f t="shared" ca="1" si="104"/>
        <v>0</v>
      </c>
    </row>
    <row r="633" spans="1:56">
      <c r="A633" s="82"/>
      <c r="B633" s="99"/>
      <c r="C633" s="124"/>
      <c r="D633" s="76"/>
      <c r="E633" s="76"/>
      <c r="F633" s="76"/>
      <c r="G633" s="76"/>
      <c r="H633" s="76"/>
      <c r="I633" s="76"/>
      <c r="J633" s="145"/>
      <c r="K633" s="76"/>
      <c r="L633" s="76"/>
      <c r="M633" s="76"/>
      <c r="N633" s="76" t="str">
        <f t="shared" si="105"/>
        <v xml:space="preserve">         </v>
      </c>
      <c r="O633" s="76"/>
      <c r="P633" s="76"/>
      <c r="Q633" s="141"/>
      <c r="R633" s="141"/>
      <c r="S633" s="126"/>
      <c r="T633" s="127"/>
      <c r="U633" s="127"/>
      <c r="V633" s="127"/>
      <c r="W633" s="127"/>
      <c r="X633" s="127"/>
      <c r="Y633" s="127"/>
      <c r="Z633" s="127"/>
      <c r="AA633" s="127"/>
      <c r="AB633" s="127"/>
      <c r="AC633" s="76"/>
      <c r="AD633" s="76"/>
      <c r="AE633" s="76"/>
      <c r="AF633" s="76"/>
      <c r="AG633" s="76"/>
      <c r="AH633" s="82"/>
      <c r="AI633" s="82"/>
      <c r="AJ633" s="112"/>
      <c r="AK633" s="173"/>
      <c r="AL633" s="92"/>
      <c r="AM633" s="92"/>
      <c r="AN633" s="101"/>
      <c r="AO633" s="92"/>
      <c r="AP633" s="101"/>
      <c r="AQ633" s="101"/>
      <c r="AR633" s="213"/>
      <c r="AS633" s="119"/>
      <c r="AT633" s="124"/>
      <c r="AU633" s="94"/>
      <c r="AV633" s="82"/>
      <c r="AW633" s="102" t="str">
        <f ca="1">IF(OR(AND(TODAY()-AL633&lt;10,AV633="PQRS"),AND(TODAY()-AO633&lt;90,AV633="Persuasivo")),1,IF(AND(10&lt;=TODAY()-AL633,TODAY()-AL633&lt;15,AV633="PQRS"),2,IF(OR(AND(15&lt;=TODAY()-AL633,AV633="PQRS"),AND(90&lt;=TODAY()-AO633,AV633="Persuasivo")),3,"")))</f>
        <v/>
      </c>
      <c r="AX633" s="96"/>
      <c r="AY633" s="239">
        <f ca="1">IF(AU633=BA633,AY633,AY633&amp;" → "&amp;TEXT(AZ633,"dd/mm/aaaa")&amp;".- "&amp;AU633)</f>
        <v>0</v>
      </c>
      <c r="AZ633" s="237">
        <f ca="1">IF(AU633=BA633,AZ633,NOW())</f>
        <v>0</v>
      </c>
      <c r="BA633" s="242">
        <f t="shared" ca="1" si="102"/>
        <v>0</v>
      </c>
      <c r="BB633" s="245">
        <f ca="1">IF(AT633=BD633,BB633,BB633&amp;" → "&amp;TEXT(BC633,"dd/mm/aaaa")&amp;".- "&amp;AT633)</f>
        <v>0</v>
      </c>
      <c r="BC633" s="247">
        <f t="shared" ca="1" si="103"/>
        <v>46073.557189699073</v>
      </c>
      <c r="BD633" s="246">
        <f t="shared" ca="1" si="104"/>
        <v>0</v>
      </c>
    </row>
    <row r="634" spans="1:56">
      <c r="A634" s="82"/>
      <c r="B634" s="99"/>
      <c r="C634" s="124"/>
      <c r="D634" s="76"/>
      <c r="E634" s="76"/>
      <c r="F634" s="76"/>
      <c r="G634" s="76"/>
      <c r="H634" s="76"/>
      <c r="I634" s="76"/>
      <c r="J634" s="145"/>
      <c r="K634" s="76"/>
      <c r="L634" s="76"/>
      <c r="M634" s="76"/>
      <c r="N634" s="76" t="str">
        <f t="shared" si="105"/>
        <v xml:space="preserve">         </v>
      </c>
      <c r="O634" s="76"/>
      <c r="P634" s="103"/>
      <c r="Q634" s="70"/>
      <c r="R634" s="140"/>
      <c r="S634" s="127"/>
      <c r="T634" s="127"/>
      <c r="U634" s="127"/>
      <c r="V634" s="127"/>
      <c r="W634" s="127"/>
      <c r="X634" s="127"/>
      <c r="Y634" s="127"/>
      <c r="Z634" s="127"/>
      <c r="AA634" s="127"/>
      <c r="AB634" s="127"/>
      <c r="AC634" s="76"/>
      <c r="AD634" s="76"/>
      <c r="AE634" s="76"/>
      <c r="AF634" s="76"/>
      <c r="AG634" s="76"/>
      <c r="AH634" s="82"/>
      <c r="AI634" s="82"/>
      <c r="AJ634" s="112"/>
      <c r="AK634" s="173"/>
      <c r="AL634" s="92"/>
      <c r="AM634" s="92"/>
      <c r="AN634" s="101"/>
      <c r="AO634" s="92"/>
      <c r="AP634" s="101"/>
      <c r="AQ634" s="101"/>
      <c r="AR634" s="213"/>
      <c r="AS634" s="119"/>
      <c r="AT634" s="124"/>
      <c r="AU634" s="94"/>
      <c r="AV634" s="82"/>
      <c r="AW634" s="102" t="str">
        <f ca="1">IF(OR(AND(TODAY()-AL634&lt;10,AV634="PQRS"),AND(TODAY()-AO634&lt;90,AV634="Persuasivo")),1,IF(AND(10&lt;=TODAY()-AL634,TODAY()-AL634&lt;15,AV634="PQRS"),2,IF(OR(AND(15&lt;=TODAY()-AL634,AV634="PQRS"),AND(90&lt;=TODAY()-AO634,AV634="Persuasivo")),3,"")))</f>
        <v/>
      </c>
      <c r="AX634" s="96"/>
      <c r="AY634" s="239">
        <f ca="1">IF(AU634=BA634,AY634,AY634&amp;" → "&amp;TEXT(AZ634,"dd/mm/aaaa")&amp;".- "&amp;AU634)</f>
        <v>0</v>
      </c>
      <c r="AZ634" s="237">
        <f ca="1">IF(AU634=BA634,AZ634,NOW())</f>
        <v>0</v>
      </c>
      <c r="BA634" s="242">
        <f t="shared" ca="1" si="102"/>
        <v>0</v>
      </c>
      <c r="BB634" s="245">
        <f ca="1">IF(AT634=BD634,BB634,BB634&amp;" → "&amp;TEXT(BC634,"dd/mm/aaaa")&amp;".- "&amp;AT634)</f>
        <v>0</v>
      </c>
      <c r="BC634" s="247">
        <f t="shared" ca="1" si="103"/>
        <v>46073.557189699073</v>
      </c>
      <c r="BD634" s="246">
        <f t="shared" ca="1" si="104"/>
        <v>0</v>
      </c>
    </row>
    <row r="635" spans="1:56">
      <c r="A635" s="82"/>
      <c r="B635" s="99"/>
      <c r="C635" s="124"/>
      <c r="D635" s="76"/>
      <c r="E635" s="76"/>
      <c r="F635" s="76"/>
      <c r="G635" s="76"/>
      <c r="H635" s="76"/>
      <c r="I635" s="76"/>
      <c r="J635" s="145"/>
      <c r="K635" s="76"/>
      <c r="L635" s="76"/>
      <c r="M635" s="76"/>
      <c r="N635" s="76" t="str">
        <f t="shared" si="105"/>
        <v xml:space="preserve">         </v>
      </c>
      <c r="O635" s="76"/>
      <c r="P635" s="76"/>
      <c r="Q635" s="70"/>
      <c r="R635" s="150"/>
      <c r="S635" s="126"/>
      <c r="T635" s="127"/>
      <c r="U635" s="127"/>
      <c r="V635" s="127"/>
      <c r="W635" s="127"/>
      <c r="X635" s="127"/>
      <c r="Y635" s="127"/>
      <c r="Z635" s="127"/>
      <c r="AA635" s="127"/>
      <c r="AB635" s="127"/>
      <c r="AC635" s="76"/>
      <c r="AD635" s="76"/>
      <c r="AE635" s="76"/>
      <c r="AF635" s="76"/>
      <c r="AG635" s="76"/>
      <c r="AH635" s="82"/>
      <c r="AI635" s="82"/>
      <c r="AJ635" s="112"/>
      <c r="AK635" s="173"/>
      <c r="AL635" s="75"/>
      <c r="AM635" s="75"/>
      <c r="AN635" s="101"/>
      <c r="AO635" s="100"/>
      <c r="AP635" s="101"/>
      <c r="AQ635" s="101"/>
      <c r="AR635" s="213"/>
      <c r="AS635" s="119"/>
      <c r="AT635" s="124"/>
      <c r="AU635" s="94"/>
      <c r="AV635" s="82"/>
      <c r="AW635" s="102" t="str">
        <f ca="1">IF(OR(AND(TODAY()-AL635&lt;10,AV635="PQRS"),AND(TODAY()-AO635&lt;90,AV635="Persuasivo")),1,IF(AND(10&lt;=TODAY()-AL635,TODAY()-AL635&lt;15,AV635="PQRS"),2,IF(OR(AND(15&lt;=TODAY()-AL635,AV635="PQRS"),AND(90&lt;=TODAY()-AO635,AV635="Persuasivo")),3,"")))</f>
        <v/>
      </c>
      <c r="AX635" s="96"/>
      <c r="AY635" s="239">
        <f ca="1">IF(AU635=BA635,AY635,AY635&amp;" → "&amp;TEXT(AZ635,"dd/mm/aaaa")&amp;".- "&amp;AU635)</f>
        <v>0</v>
      </c>
      <c r="AZ635" s="237">
        <f ca="1">IF(AU635=BA635,AZ635,NOW())</f>
        <v>0</v>
      </c>
      <c r="BA635" s="242">
        <f t="shared" ca="1" si="102"/>
        <v>0</v>
      </c>
      <c r="BB635" s="245">
        <f ca="1">IF(AT635=BD635,BB635,BB635&amp;" → "&amp;TEXT(BC635,"dd/mm/aaaa")&amp;".- "&amp;AT635)</f>
        <v>0</v>
      </c>
      <c r="BC635" s="247">
        <f t="shared" ca="1" si="103"/>
        <v>46073.557189699073</v>
      </c>
      <c r="BD635" s="246">
        <f t="shared" ca="1" si="104"/>
        <v>0</v>
      </c>
    </row>
    <row r="636" spans="1:56">
      <c r="A636" s="82"/>
      <c r="B636" s="99"/>
      <c r="C636" s="124"/>
      <c r="D636" s="82"/>
      <c r="E636" s="76"/>
      <c r="F636" s="76"/>
      <c r="G636" s="76"/>
      <c r="H636" s="76"/>
      <c r="I636" s="76"/>
      <c r="J636" s="145"/>
      <c r="K636" s="76"/>
      <c r="L636" s="76"/>
      <c r="M636" s="76"/>
      <c r="N636" s="76" t="str">
        <f t="shared" si="105"/>
        <v xml:space="preserve">         </v>
      </c>
      <c r="O636" s="76"/>
      <c r="P636" s="76"/>
      <c r="Q636" s="76"/>
      <c r="R636" s="76"/>
      <c r="S636" s="126"/>
      <c r="T636" s="127"/>
      <c r="U636" s="127"/>
      <c r="V636" s="127"/>
      <c r="W636" s="127"/>
      <c r="X636" s="127"/>
      <c r="Y636" s="127"/>
      <c r="Z636" s="127"/>
      <c r="AA636" s="127"/>
      <c r="AB636" s="127"/>
      <c r="AC636" s="76"/>
      <c r="AD636" s="76"/>
      <c r="AE636" s="76"/>
      <c r="AF636" s="76"/>
      <c r="AG636" s="76"/>
      <c r="AH636" s="82"/>
      <c r="AI636" s="82"/>
      <c r="AJ636" s="112"/>
      <c r="AK636" s="173"/>
      <c r="AL636" s="75"/>
      <c r="AM636" s="75"/>
      <c r="AN636" s="101"/>
      <c r="AO636" s="75"/>
      <c r="AP636" s="101"/>
      <c r="AQ636" s="101"/>
      <c r="AR636" s="213"/>
      <c r="AS636" s="119"/>
      <c r="AT636" s="124"/>
      <c r="AU636" s="94"/>
      <c r="AV636" s="82"/>
      <c r="AW636" s="102" t="str">
        <f ca="1">IF(OR(AND(TODAY()-AL636&lt;10,AV636="PQRS"),AND(TODAY()-AO636&lt;90,AV636="Persuasivo")),1,IF(AND(10&lt;=TODAY()-AL636,TODAY()-AL636&lt;15,AV636="PQRS"),2,IF(OR(AND(15&lt;=TODAY()-AL636,AV636="PQRS"),AND(90&lt;=TODAY()-AO636,AV636="Persuasivo")),3,"")))</f>
        <v/>
      </c>
      <c r="AX636" s="96"/>
      <c r="AY636" s="239">
        <f ca="1">IF(AU636=BA636,AY636,AY636&amp;" → "&amp;TEXT(AZ636,"dd/mm/aaaa")&amp;".- "&amp;AU636)</f>
        <v>0</v>
      </c>
      <c r="AZ636" s="237">
        <f ca="1">IF(AU636=BA636,AZ636,NOW())</f>
        <v>0</v>
      </c>
      <c r="BA636" s="242">
        <f t="shared" ca="1" si="102"/>
        <v>0</v>
      </c>
      <c r="BB636" s="245">
        <f ca="1">IF(AT636=BD636,BB636,BB636&amp;" → "&amp;TEXT(BC636,"dd/mm/aaaa")&amp;".- "&amp;AT636)</f>
        <v>0</v>
      </c>
      <c r="BC636" s="247">
        <f t="shared" ca="1" si="103"/>
        <v>46073.557189699073</v>
      </c>
      <c r="BD636" s="246">
        <f t="shared" ca="1" si="104"/>
        <v>0</v>
      </c>
    </row>
    <row r="637" spans="1:56">
      <c r="A637" s="82"/>
      <c r="B637" s="99"/>
      <c r="C637" s="124"/>
      <c r="D637" s="76"/>
      <c r="E637" s="76"/>
      <c r="F637" s="76"/>
      <c r="G637" s="76"/>
      <c r="H637" s="76"/>
      <c r="I637" s="76"/>
      <c r="J637" s="145"/>
      <c r="K637" s="76"/>
      <c r="L637" s="76"/>
      <c r="M637" s="76"/>
      <c r="N637" s="76"/>
      <c r="O637" s="76"/>
      <c r="P637" s="76"/>
      <c r="Q637" s="76"/>
      <c r="R637" s="76"/>
      <c r="S637" s="126"/>
      <c r="T637" s="127"/>
      <c r="U637" s="127"/>
      <c r="V637" s="127"/>
      <c r="W637" s="127"/>
      <c r="X637" s="127"/>
      <c r="Y637" s="127"/>
      <c r="Z637" s="127"/>
      <c r="AA637" s="127"/>
      <c r="AB637" s="127"/>
      <c r="AC637" s="76"/>
      <c r="AD637" s="76"/>
      <c r="AE637" s="76"/>
      <c r="AF637" s="76"/>
      <c r="AG637" s="76"/>
      <c r="AH637" s="82"/>
      <c r="AI637" s="82"/>
      <c r="AJ637" s="112"/>
      <c r="AK637" s="173"/>
      <c r="AL637" s="75"/>
      <c r="AM637" s="75"/>
      <c r="AN637" s="101"/>
      <c r="AO637" s="100"/>
      <c r="AP637" s="101"/>
      <c r="AQ637" s="101"/>
      <c r="AR637" s="213"/>
      <c r="AS637" s="119"/>
      <c r="AT637" s="124"/>
      <c r="AU637" s="94"/>
      <c r="AV637" s="82"/>
      <c r="AW637" s="102" t="str">
        <f ca="1">IF(OR(AND(TODAY()-AL637&lt;10,AV637="PQRS"),AND(TODAY()-AO637&lt;90,AV637="Persuasivo")),1,IF(AND(10&lt;=TODAY()-AL637,TODAY()-AL637&lt;15,AV637="PQRS"),2,IF(OR(AND(15&lt;=TODAY()-AL637,AV637="PQRS"),AND(90&lt;=TODAY()-AO637,AV637="Persuasivo")),3,"")))</f>
        <v/>
      </c>
      <c r="AX637" s="96"/>
      <c r="AY637" s="239">
        <f ca="1">IF(AU637=BA637,AY637,AY637&amp;" → "&amp;TEXT(AZ637,"dd/mm/aaaa")&amp;".- "&amp;AU637)</f>
        <v>0</v>
      </c>
      <c r="AZ637" s="237">
        <f ca="1">IF(AU637=BA637,AZ637,NOW())</f>
        <v>0</v>
      </c>
      <c r="BA637" s="242">
        <f t="shared" ca="1" si="102"/>
        <v>0</v>
      </c>
      <c r="BB637" s="245">
        <f ca="1">IF(AT637=BD637,BB637,BB637&amp;" → "&amp;TEXT(BC637,"dd/mm/aaaa")&amp;".- "&amp;AT637)</f>
        <v>0</v>
      </c>
      <c r="BC637" s="247">
        <f t="shared" ca="1" si="103"/>
        <v>46073.557189699073</v>
      </c>
      <c r="BD637" s="246">
        <f t="shared" ca="1" si="104"/>
        <v>0</v>
      </c>
    </row>
    <row r="638" spans="1:56" ht="31.5" customHeight="1">
      <c r="A638" s="76"/>
      <c r="B638" s="99"/>
      <c r="C638" s="105"/>
      <c r="D638" s="76"/>
      <c r="E638" s="76"/>
      <c r="F638" s="76"/>
      <c r="G638" s="76"/>
      <c r="H638" s="76"/>
      <c r="I638" s="76"/>
      <c r="J638" s="145"/>
      <c r="K638" s="76"/>
      <c r="L638" s="76"/>
      <c r="M638" s="76"/>
      <c r="N638" s="76"/>
      <c r="O638" s="76"/>
      <c r="P638" s="76"/>
      <c r="Q638" s="76"/>
      <c r="R638" s="76"/>
      <c r="S638" s="126"/>
      <c r="T638" s="127"/>
      <c r="U638" s="127"/>
      <c r="V638" s="127"/>
      <c r="W638" s="127"/>
      <c r="X638" s="127"/>
      <c r="Y638" s="127"/>
      <c r="Z638" s="127"/>
      <c r="AA638" s="127"/>
      <c r="AB638" s="127"/>
      <c r="AC638" s="76"/>
      <c r="AD638" s="76"/>
      <c r="AE638" s="76"/>
      <c r="AF638" s="76"/>
      <c r="AG638" s="76"/>
      <c r="AH638" s="82"/>
      <c r="AI638" s="82"/>
      <c r="AJ638" s="112"/>
      <c r="AK638" s="173"/>
      <c r="AL638" s="75"/>
      <c r="AM638" s="75"/>
      <c r="AN638" s="101"/>
      <c r="AO638" s="75"/>
      <c r="AP638" s="101"/>
      <c r="AQ638" s="101"/>
      <c r="AR638" s="213"/>
      <c r="AS638" s="119"/>
      <c r="AT638" s="124"/>
      <c r="AU638" s="94"/>
      <c r="AV638" s="82"/>
      <c r="AW638" s="102" t="str">
        <f ca="1">IF(OR(AND(TODAY()-AL638&lt;10,AV638="PQRS"),AND(TODAY()-AO638&lt;90,AV638="Persuasivo")),1,IF(AND(10&lt;=TODAY()-AL638,TODAY()-AL638&lt;15,AV638="PQRS"),2,IF(OR(AND(15&lt;=TODAY()-AL638,AV638="PQRS"),AND(90&lt;=TODAY()-AO638,AV638="Persuasivo")),3,"")))</f>
        <v/>
      </c>
      <c r="AX638" s="96"/>
      <c r="AY638" s="239">
        <f ca="1">IF(AU638=BA638,AY638,AY638&amp;" → "&amp;TEXT(AZ638,"dd/mm/aaaa")&amp;".- "&amp;AU638)</f>
        <v>0</v>
      </c>
      <c r="AZ638" s="237">
        <f ca="1">IF(AU638=BA638,AZ638,NOW())</f>
        <v>0</v>
      </c>
      <c r="BA638" s="242">
        <f t="shared" ca="1" si="102"/>
        <v>0</v>
      </c>
      <c r="BB638" s="245">
        <f ca="1">IF(AT638=BD638,BB638,BB638&amp;" → "&amp;TEXT(BC638,"dd/mm/aaaa")&amp;".- "&amp;AT638)</f>
        <v>0</v>
      </c>
      <c r="BC638" s="247">
        <f t="shared" ca="1" si="103"/>
        <v>46073.557189699073</v>
      </c>
      <c r="BD638" s="246">
        <f t="shared" ca="1" si="104"/>
        <v>0</v>
      </c>
    </row>
    <row r="639" spans="1:56" ht="16.5" customHeight="1">
      <c r="A639" s="76"/>
      <c r="B639" s="99"/>
      <c r="C639" s="124"/>
      <c r="D639" s="82"/>
      <c r="E639" s="76"/>
      <c r="F639" s="76"/>
      <c r="G639" s="76"/>
      <c r="H639" s="76"/>
      <c r="I639" s="76"/>
      <c r="J639" s="145"/>
      <c r="K639" s="76"/>
      <c r="L639" s="76"/>
      <c r="M639" s="76"/>
      <c r="N639" s="76"/>
      <c r="O639" s="76"/>
      <c r="P639" s="76"/>
      <c r="Q639" s="76"/>
      <c r="R639" s="76"/>
      <c r="S639" s="126"/>
      <c r="T639" s="127"/>
      <c r="U639" s="127"/>
      <c r="V639" s="127"/>
      <c r="W639" s="127"/>
      <c r="X639" s="127"/>
      <c r="Y639" s="127"/>
      <c r="Z639" s="127"/>
      <c r="AA639" s="127"/>
      <c r="AB639" s="127"/>
      <c r="AC639" s="76"/>
      <c r="AD639" s="76"/>
      <c r="AE639" s="76"/>
      <c r="AF639" s="76"/>
      <c r="AG639" s="76"/>
      <c r="AH639" s="82"/>
      <c r="AI639" s="82"/>
      <c r="AJ639" s="112"/>
      <c r="AK639" s="173"/>
      <c r="AL639" s="75"/>
      <c r="AM639" s="75"/>
      <c r="AN639" s="101"/>
      <c r="AO639" s="75"/>
      <c r="AP639" s="101"/>
      <c r="AQ639" s="101"/>
      <c r="AR639" s="213"/>
      <c r="AS639" s="119"/>
      <c r="AT639" s="124"/>
      <c r="AU639" s="94"/>
      <c r="AV639" s="82"/>
      <c r="AW639" s="102" t="str">
        <f ca="1">IF(OR(AND(TODAY()-AL639&lt;10,AV639="PQRS"),AND(TODAY()-AO639&lt;90,AV639="Persuasivo")),1,IF(AND(10&lt;=TODAY()-AL639,TODAY()-AL639&lt;15,AV639="PQRS"),2,IF(OR(AND(15&lt;=TODAY()-AL639,AV639="PQRS"),AND(90&lt;=TODAY()-AO639,AV639="Persuasivo")),3,"")))</f>
        <v/>
      </c>
      <c r="AX639" s="96"/>
      <c r="AY639" s="239">
        <f ca="1">IF(AU639=BA639,AY639,AY639&amp;" → "&amp;TEXT(AZ639,"dd/mm/aaaa")&amp;".- "&amp;AU639)</f>
        <v>0</v>
      </c>
      <c r="AZ639" s="237">
        <f ca="1">IF(AU639=BA639,AZ639,NOW())</f>
        <v>0</v>
      </c>
      <c r="BA639" s="242">
        <f t="shared" ca="1" si="102"/>
        <v>0</v>
      </c>
      <c r="BB639" s="245">
        <f ca="1">IF(AT639=BD639,BB639,BB639&amp;" → "&amp;TEXT(BC639,"dd/mm/aaaa")&amp;".- "&amp;AT639)</f>
        <v>0</v>
      </c>
      <c r="BC639" s="247">
        <f t="shared" ca="1" si="103"/>
        <v>46073.557189699073</v>
      </c>
      <c r="BD639" s="246">
        <f t="shared" ca="1" si="104"/>
        <v>0</v>
      </c>
    </row>
    <row r="640" spans="1:56" ht="14.25" customHeight="1">
      <c r="A640" s="76"/>
      <c r="B640" s="99"/>
      <c r="C640" s="124"/>
      <c r="D640" s="76"/>
      <c r="E640" s="76"/>
      <c r="F640" s="76"/>
      <c r="G640" s="76"/>
      <c r="H640" s="76"/>
      <c r="I640" s="76"/>
      <c r="J640" s="145"/>
      <c r="K640" s="76"/>
      <c r="L640" s="76"/>
      <c r="M640" s="76"/>
      <c r="N640" s="76"/>
      <c r="O640" s="76"/>
      <c r="P640" s="76"/>
      <c r="Q640" s="76"/>
      <c r="R640" s="76"/>
      <c r="S640" s="126"/>
      <c r="T640" s="127"/>
      <c r="U640" s="127"/>
      <c r="V640" s="127"/>
      <c r="W640" s="127"/>
      <c r="X640" s="127"/>
      <c r="Y640" s="127"/>
      <c r="Z640" s="127"/>
      <c r="AA640" s="127"/>
      <c r="AB640" s="127"/>
      <c r="AC640" s="76"/>
      <c r="AD640" s="76"/>
      <c r="AE640" s="76"/>
      <c r="AF640" s="76"/>
      <c r="AG640" s="76"/>
      <c r="AH640" s="82"/>
      <c r="AI640" s="82"/>
      <c r="AJ640" s="112"/>
      <c r="AK640" s="173"/>
      <c r="AL640" s="75"/>
      <c r="AM640" s="75"/>
      <c r="AN640" s="101"/>
      <c r="AO640" s="100"/>
      <c r="AP640" s="101"/>
      <c r="AQ640" s="101"/>
      <c r="AR640" s="213"/>
      <c r="AS640" s="119"/>
      <c r="AT640" s="124"/>
      <c r="AU640" s="94"/>
      <c r="AV640" s="82"/>
      <c r="AW640" s="102" t="str">
        <f ca="1">IF(OR(AND(TODAY()-AL640&lt;10,AV640="PQRS"),AND(TODAY()-AO640&lt;90,AV640="Persuasivo")),1,IF(AND(10&lt;=TODAY()-AL640,TODAY()-AL640&lt;15,AV640="PQRS"),2,IF(OR(AND(15&lt;=TODAY()-AL640,AV640="PQRS"),AND(90&lt;=TODAY()-AO640,AV640="Persuasivo")),3,"")))</f>
        <v/>
      </c>
      <c r="AX640" s="96"/>
      <c r="AY640" s="239">
        <f ca="1">IF(AU640=BA640,AY640,AY640&amp;" → "&amp;TEXT(AZ640,"dd/mm/aaaa")&amp;".- "&amp;AU640)</f>
        <v>0</v>
      </c>
      <c r="AZ640" s="237">
        <f ca="1">IF(AU640=BA640,AZ640,NOW())</f>
        <v>0</v>
      </c>
      <c r="BA640" s="242">
        <f t="shared" ca="1" si="102"/>
        <v>0</v>
      </c>
      <c r="BB640" s="245">
        <f ca="1">IF(AT640=BD640,BB640,BB640&amp;" → "&amp;TEXT(BC640,"dd/mm/aaaa")&amp;".- "&amp;AT640)</f>
        <v>0</v>
      </c>
      <c r="BC640" s="247">
        <f t="shared" ca="1" si="103"/>
        <v>46073.557189699073</v>
      </c>
      <c r="BD640" s="246">
        <f t="shared" ca="1" si="104"/>
        <v>0</v>
      </c>
    </row>
    <row r="641" spans="1:56" ht="17.25" customHeight="1">
      <c r="A641" s="76"/>
      <c r="B641" s="99"/>
      <c r="C641" s="124"/>
      <c r="D641" s="76"/>
      <c r="E641" s="76"/>
      <c r="F641" s="76"/>
      <c r="G641" s="76"/>
      <c r="H641" s="76"/>
      <c r="I641" s="76"/>
      <c r="J641" s="145"/>
      <c r="K641" s="76"/>
      <c r="L641" s="76"/>
      <c r="M641" s="76"/>
      <c r="N641" s="76"/>
      <c r="O641" s="76"/>
      <c r="P641" s="76"/>
      <c r="Q641" s="76"/>
      <c r="R641" s="76"/>
      <c r="S641" s="126"/>
      <c r="T641" s="127"/>
      <c r="U641" s="127"/>
      <c r="V641" s="127"/>
      <c r="W641" s="127"/>
      <c r="X641" s="127"/>
      <c r="Y641" s="127"/>
      <c r="Z641" s="127"/>
      <c r="AA641" s="127"/>
      <c r="AB641" s="127"/>
      <c r="AC641" s="76"/>
      <c r="AD641" s="76"/>
      <c r="AE641" s="76"/>
      <c r="AF641" s="76"/>
      <c r="AG641" s="76"/>
      <c r="AH641" s="82"/>
      <c r="AI641" s="82"/>
      <c r="AJ641" s="112"/>
      <c r="AK641" s="173"/>
      <c r="AL641" s="75"/>
      <c r="AM641" s="75"/>
      <c r="AN641" s="101"/>
      <c r="AO641" s="100"/>
      <c r="AP641" s="101"/>
      <c r="AQ641" s="101"/>
      <c r="AR641" s="213"/>
      <c r="AS641" s="119"/>
      <c r="AT641" s="124"/>
      <c r="AU641" s="94"/>
      <c r="AV641" s="82"/>
      <c r="AW641" s="102" t="str">
        <f ca="1">IF(OR(AND(TODAY()-AL641&lt;10,AV641="PQRS"),AND(TODAY()-AO641&lt;90,AV641="Persuasivo")),1,IF(AND(10&lt;=TODAY()-AL641,TODAY()-AL641&lt;15,AV641="PQRS"),2,IF(OR(AND(15&lt;=TODAY()-AL641,AV641="PQRS"),AND(90&lt;=TODAY()-AO641,AV641="Persuasivo")),3,"")))</f>
        <v/>
      </c>
      <c r="AX641" s="96"/>
      <c r="AY641" s="239">
        <f ca="1">IF(AU641=BA641,AY641,AY641&amp;" → "&amp;TEXT(AZ641,"dd/mm/aaaa")&amp;".- "&amp;AU641)</f>
        <v>0</v>
      </c>
      <c r="AZ641" s="237">
        <f ca="1">IF(AU641=BA641,AZ641,NOW())</f>
        <v>0</v>
      </c>
      <c r="BA641" s="242">
        <f t="shared" ca="1" si="102"/>
        <v>0</v>
      </c>
      <c r="BB641" s="245">
        <f ca="1">IF(AT641=BD641,BB641,BB641&amp;" → "&amp;TEXT(BC641,"dd/mm/aaaa")&amp;".- "&amp;AT641)</f>
        <v>0</v>
      </c>
      <c r="BC641" s="247">
        <f t="shared" ca="1" si="103"/>
        <v>46073.557189699073</v>
      </c>
      <c r="BD641" s="246">
        <f t="shared" ca="1" si="104"/>
        <v>0</v>
      </c>
    </row>
    <row r="642" spans="1:56">
      <c r="A642" s="76"/>
      <c r="B642" s="99"/>
      <c r="C642" s="258"/>
      <c r="D642" s="76"/>
      <c r="E642" s="76"/>
      <c r="F642" s="76"/>
      <c r="G642" s="76"/>
      <c r="H642" s="76"/>
      <c r="I642" s="76"/>
      <c r="J642" s="145"/>
      <c r="K642" s="76"/>
      <c r="L642" s="76"/>
      <c r="M642" s="76"/>
      <c r="N642" s="76"/>
      <c r="O642" s="76"/>
      <c r="P642" s="76"/>
      <c r="Q642" s="76"/>
      <c r="R642" s="76"/>
      <c r="S642" s="126"/>
      <c r="T642" s="127"/>
      <c r="U642" s="127"/>
      <c r="V642" s="127"/>
      <c r="W642" s="127"/>
      <c r="X642" s="127"/>
      <c r="Y642" s="127"/>
      <c r="Z642" s="127"/>
      <c r="AA642" s="127"/>
      <c r="AB642" s="127"/>
      <c r="AC642" s="76"/>
      <c r="AD642" s="76"/>
      <c r="AE642" s="76"/>
      <c r="AF642" s="76"/>
      <c r="AG642" s="76"/>
      <c r="AH642" s="82"/>
      <c r="AI642" s="82"/>
      <c r="AJ642" s="112"/>
      <c r="AK642" s="173"/>
      <c r="AL642" s="75"/>
      <c r="AM642" s="75"/>
      <c r="AN642" s="101"/>
      <c r="AO642" s="75"/>
      <c r="AP642" s="101"/>
      <c r="AQ642" s="101"/>
      <c r="AR642" s="213"/>
      <c r="AS642" s="119"/>
      <c r="AT642" s="124"/>
      <c r="AU642" s="94"/>
      <c r="AV642" s="82"/>
      <c r="AW642" s="102" t="str">
        <f ca="1">IF(OR(AND(TODAY()-AL642&lt;10,AV642="PQRS"),AND(TODAY()-AO642&lt;90,AV642="Persuasivo")),1,IF(AND(10&lt;=TODAY()-AL642,TODAY()-AL642&lt;15,AV642="PQRS"),2,IF(OR(AND(15&lt;=TODAY()-AL642,AV642="PQRS"),AND(90&lt;=TODAY()-AO642,AV642="Persuasivo")),3,"")))</f>
        <v/>
      </c>
      <c r="AX642" s="96"/>
      <c r="AY642" s="239">
        <f ca="1">IF(AU642=BA642,AY642,AY642&amp;" → "&amp;TEXT(AZ642,"dd/mm/aaaa")&amp;".- "&amp;AU642)</f>
        <v>0</v>
      </c>
      <c r="AZ642" s="237">
        <f ca="1">IF(AU642=BA642,AZ642,NOW())</f>
        <v>0</v>
      </c>
      <c r="BA642" s="242">
        <f t="shared" ca="1" si="102"/>
        <v>0</v>
      </c>
      <c r="BB642" s="245">
        <f ca="1">IF(AT642=BD642,BB642,BB642&amp;" → "&amp;TEXT(BC642,"dd/mm/aaaa")&amp;".- "&amp;AT642)</f>
        <v>0</v>
      </c>
      <c r="BC642" s="247">
        <f t="shared" ca="1" si="103"/>
        <v>46073.557189699073</v>
      </c>
      <c r="BD642" s="246">
        <f t="shared" ca="1" si="104"/>
        <v>0</v>
      </c>
    </row>
    <row r="643" spans="1:56">
      <c r="A643" s="76"/>
      <c r="B643" s="99"/>
      <c r="C643" s="124"/>
      <c r="D643" s="76"/>
      <c r="E643" s="76"/>
      <c r="F643" s="76"/>
      <c r="G643" s="76"/>
      <c r="H643" s="76"/>
      <c r="I643" s="76"/>
      <c r="J643" s="145"/>
      <c r="K643" s="76"/>
      <c r="L643" s="76"/>
      <c r="M643" s="76"/>
      <c r="N643" s="76"/>
      <c r="O643" s="76"/>
      <c r="P643" s="76"/>
      <c r="Q643" s="76"/>
      <c r="R643" s="76"/>
      <c r="S643" s="126"/>
      <c r="T643" s="127"/>
      <c r="U643" s="127"/>
      <c r="V643" s="127"/>
      <c r="W643" s="127"/>
      <c r="X643" s="127"/>
      <c r="Y643" s="127"/>
      <c r="Z643" s="127"/>
      <c r="AA643" s="127"/>
      <c r="AB643" s="127"/>
      <c r="AC643" s="76"/>
      <c r="AD643" s="76"/>
      <c r="AE643" s="76"/>
      <c r="AF643" s="76"/>
      <c r="AG643" s="76"/>
      <c r="AH643" s="82"/>
      <c r="AI643" s="82"/>
      <c r="AJ643" s="112"/>
      <c r="AK643" s="173"/>
      <c r="AL643" s="75"/>
      <c r="AM643" s="75"/>
      <c r="AN643" s="101"/>
      <c r="AO643" s="75"/>
      <c r="AP643" s="101"/>
      <c r="AQ643" s="101"/>
      <c r="AR643" s="213"/>
      <c r="AS643" s="119"/>
      <c r="AT643" s="124"/>
      <c r="AU643" s="94"/>
      <c r="AV643" s="82"/>
      <c r="AW643" s="102" t="str">
        <f ca="1">IF(OR(AND(TODAY()-AL643&lt;10,AV643="PQRS"),AND(TODAY()-AO643&lt;90,AV643="Persuasivo")),1,IF(AND(10&lt;=TODAY()-AL643,TODAY()-AL643&lt;15,AV643="PQRS"),2,IF(OR(AND(15&lt;=TODAY()-AL643,AV643="PQRS"),AND(90&lt;=TODAY()-AO643,AV643="Persuasivo")),3,"")))</f>
        <v/>
      </c>
      <c r="AX643" s="96"/>
      <c r="AY643" s="239">
        <f ca="1">IF(AU643=BA643,AY643,AY643&amp;" → "&amp;TEXT(AZ643,"dd/mm/aaaa")&amp;".- "&amp;AU643)</f>
        <v>0</v>
      </c>
      <c r="AZ643" s="237">
        <f ca="1">IF(AU643=BA643,AZ643,NOW())</f>
        <v>0</v>
      </c>
      <c r="BA643" s="242">
        <f t="shared" ca="1" si="102"/>
        <v>0</v>
      </c>
      <c r="BB643" s="245">
        <f ca="1">IF(AT643=BD643,BB643,BB643&amp;" → "&amp;TEXT(BC643,"dd/mm/aaaa")&amp;".- "&amp;AT643)</f>
        <v>0</v>
      </c>
      <c r="BC643" s="247">
        <f t="shared" ca="1" si="103"/>
        <v>46073.557189699073</v>
      </c>
      <c r="BD643" s="246">
        <f t="shared" ca="1" si="104"/>
        <v>0</v>
      </c>
    </row>
    <row r="644" spans="1:56">
      <c r="A644" s="76"/>
      <c r="B644" s="99"/>
      <c r="C644" s="105"/>
      <c r="D644" s="76"/>
      <c r="E644" s="76"/>
      <c r="F644" s="76"/>
      <c r="G644" s="76"/>
      <c r="H644" s="76"/>
      <c r="I644" s="76"/>
      <c r="J644" s="76"/>
      <c r="K644" s="76"/>
      <c r="L644" s="76"/>
      <c r="M644" s="76"/>
      <c r="N644" s="76"/>
      <c r="O644" s="76"/>
      <c r="P644" s="76"/>
      <c r="Q644" s="76"/>
      <c r="R644" s="76"/>
      <c r="S644" s="126"/>
      <c r="T644" s="127"/>
      <c r="U644" s="127"/>
      <c r="V644" s="127"/>
      <c r="W644" s="127"/>
      <c r="X644" s="127"/>
      <c r="Y644" s="127"/>
      <c r="Z644" s="127"/>
      <c r="AA644" s="127"/>
      <c r="AB644" s="127"/>
      <c r="AC644" s="76"/>
      <c r="AD644" s="76"/>
      <c r="AE644" s="76"/>
      <c r="AF644" s="76"/>
      <c r="AG644" s="76"/>
      <c r="AH644" s="82"/>
      <c r="AI644" s="82"/>
      <c r="AJ644" s="112"/>
      <c r="AK644" s="173"/>
      <c r="AL644" s="75"/>
      <c r="AM644" s="75"/>
      <c r="AN644" s="101"/>
      <c r="AO644" s="75"/>
      <c r="AP644" s="101"/>
      <c r="AQ644" s="101"/>
      <c r="AR644" s="213"/>
      <c r="AS644" s="119"/>
      <c r="AT644" s="124"/>
      <c r="AU644" s="94"/>
      <c r="AV644" s="82"/>
      <c r="AW644" s="102" t="str">
        <f ca="1">IF(OR(AND(TODAY()-AL644&lt;10,AV644="PQRS"),AND(TODAY()-AO644&lt;90,AV644="Persuasivo")),1,IF(AND(10&lt;=TODAY()-AL644,TODAY()-AL644&lt;15,AV644="PQRS"),2,IF(OR(AND(15&lt;=TODAY()-AL644,AV644="PQRS"),AND(90&lt;=TODAY()-AO644,AV644="Persuasivo")),3,"")))</f>
        <v/>
      </c>
      <c r="AX644" s="96"/>
      <c r="AY644" s="239">
        <f ca="1">IF(AU644=BA644,AY644,AY644&amp;" → "&amp;TEXT(AZ644,"dd/mm/aaaa")&amp;".- "&amp;AU644)</f>
        <v>0</v>
      </c>
      <c r="AZ644" s="237">
        <f ca="1">IF(AU644=BA644,AZ644,NOW())</f>
        <v>0</v>
      </c>
      <c r="BA644" s="242">
        <f t="shared" ca="1" si="102"/>
        <v>0</v>
      </c>
      <c r="BB644" s="245">
        <f ca="1">IF(AT644=BD644,BB644,BB644&amp;" → "&amp;TEXT(BC644,"dd/mm/aaaa")&amp;".- "&amp;AT644)</f>
        <v>0</v>
      </c>
      <c r="BC644" s="247">
        <f t="shared" ca="1" si="103"/>
        <v>46073.557189699073</v>
      </c>
      <c r="BD644" s="246">
        <f t="shared" ca="1" si="104"/>
        <v>0</v>
      </c>
    </row>
    <row r="645" spans="1:56">
      <c r="A645" s="76"/>
      <c r="B645" s="99"/>
      <c r="C645" s="124"/>
      <c r="D645" s="76"/>
      <c r="E645" s="76"/>
      <c r="F645" s="76"/>
      <c r="G645" s="76"/>
      <c r="H645" s="76"/>
      <c r="I645" s="76"/>
      <c r="J645" s="76"/>
      <c r="K645" s="76"/>
      <c r="L645" s="76"/>
      <c r="M645" s="76"/>
      <c r="N645" s="76"/>
      <c r="O645" s="76"/>
      <c r="P645" s="76"/>
      <c r="Q645" s="76"/>
      <c r="R645" s="76"/>
      <c r="S645" s="126"/>
      <c r="T645" s="127"/>
      <c r="U645" s="127"/>
      <c r="V645" s="127"/>
      <c r="W645" s="127"/>
      <c r="X645" s="127"/>
      <c r="Y645" s="127"/>
      <c r="Z645" s="127"/>
      <c r="AA645" s="127"/>
      <c r="AB645" s="127"/>
      <c r="AC645" s="76"/>
      <c r="AD645" s="76"/>
      <c r="AE645" s="76"/>
      <c r="AF645" s="76"/>
      <c r="AG645" s="76"/>
      <c r="AH645" s="82"/>
      <c r="AI645" s="82"/>
      <c r="AJ645" s="112"/>
      <c r="AK645" s="173"/>
      <c r="AL645" s="75"/>
      <c r="AM645" s="75"/>
      <c r="AN645" s="101"/>
      <c r="AO645" s="75"/>
      <c r="AP645" s="101"/>
      <c r="AQ645" s="101"/>
      <c r="AR645" s="213"/>
      <c r="AS645" s="119"/>
      <c r="AT645" s="124"/>
      <c r="AU645" s="94"/>
      <c r="AV645" s="82"/>
      <c r="AW645" s="102" t="str">
        <f ca="1">IF(OR(AND(TODAY()-AL645&lt;10,AV645="PQRS"),AND(TODAY()-AO645&lt;90,AV645="Persuasivo")),1,IF(AND(10&lt;=TODAY()-AL645,TODAY()-AL645&lt;15,AV645="PQRS"),2,IF(OR(AND(15&lt;=TODAY()-AL645,AV645="PQRS"),AND(90&lt;=TODAY()-AO645,AV645="Persuasivo")),3,"")))</f>
        <v/>
      </c>
      <c r="AX645" s="96"/>
      <c r="AY645" s="239">
        <f ca="1">IF(AU645=BA645,AY645,AY645&amp;" → "&amp;TEXT(AZ645,"dd/mm/aaaa")&amp;".- "&amp;AU645)</f>
        <v>0</v>
      </c>
      <c r="AZ645" s="237">
        <f ca="1">IF(AU645=BA645,AZ645,NOW())</f>
        <v>0</v>
      </c>
      <c r="BA645" s="242">
        <f t="shared" ca="1" si="102"/>
        <v>0</v>
      </c>
      <c r="BB645" s="245">
        <f ca="1">IF(AT645=BD645,BB645,BB645&amp;" → "&amp;TEXT(BC645,"dd/mm/aaaa")&amp;".- "&amp;AT645)</f>
        <v>0</v>
      </c>
      <c r="BC645" s="247">
        <f t="shared" ca="1" si="103"/>
        <v>46073.557189699073</v>
      </c>
      <c r="BD645" s="246">
        <f t="shared" ca="1" si="104"/>
        <v>0</v>
      </c>
    </row>
    <row r="646" spans="1:56">
      <c r="A646" s="76"/>
      <c r="B646" s="99"/>
      <c r="C646" s="124"/>
      <c r="D646" s="76"/>
      <c r="E646" s="76"/>
      <c r="F646" s="76"/>
      <c r="G646" s="76"/>
      <c r="H646" s="76"/>
      <c r="I646" s="76"/>
      <c r="J646" s="76"/>
      <c r="K646" s="76"/>
      <c r="L646" s="76"/>
      <c r="M646" s="76"/>
      <c r="N646" s="76"/>
      <c r="O646" s="76"/>
      <c r="P646" s="76"/>
      <c r="Q646" s="76"/>
      <c r="R646" s="76"/>
      <c r="S646" s="126"/>
      <c r="T646" s="127"/>
      <c r="U646" s="127"/>
      <c r="V646" s="127"/>
      <c r="W646" s="127"/>
      <c r="X646" s="127"/>
      <c r="Y646" s="127"/>
      <c r="Z646" s="127"/>
      <c r="AA646" s="127"/>
      <c r="AB646" s="127"/>
      <c r="AC646" s="76"/>
      <c r="AD646" s="76"/>
      <c r="AE646" s="76"/>
      <c r="AF646" s="76"/>
      <c r="AG646" s="76"/>
      <c r="AH646" s="82"/>
      <c r="AI646" s="82"/>
      <c r="AJ646" s="112"/>
      <c r="AK646" s="173"/>
      <c r="AL646" s="75"/>
      <c r="AM646" s="75"/>
      <c r="AN646" s="101"/>
      <c r="AO646" s="75"/>
      <c r="AP646" s="101"/>
      <c r="AQ646" s="101"/>
      <c r="AR646" s="213"/>
      <c r="AS646" s="119"/>
      <c r="AT646" s="124"/>
      <c r="AU646" s="94"/>
      <c r="AV646" s="82"/>
      <c r="AW646" s="102" t="str">
        <f ca="1">IF(OR(AND(TODAY()-AL646&lt;10,AV646="PQRS"),AND(TODAY()-AO646&lt;90,AV646="Persuasivo")),1,IF(AND(10&lt;=TODAY()-AL646,TODAY()-AL646&lt;15,AV646="PQRS"),2,IF(OR(AND(15&lt;=TODAY()-AL646,AV646="PQRS"),AND(90&lt;=TODAY()-AO646,AV646="Persuasivo")),3,"")))</f>
        <v/>
      </c>
      <c r="AX646" s="96"/>
      <c r="AY646" s="239">
        <f ca="1">IF(AU646=BA646,AY646,AY646&amp;" → "&amp;TEXT(AZ646,"dd/mm/aaaa")&amp;".- "&amp;AU646)</f>
        <v>0</v>
      </c>
      <c r="AZ646" s="237">
        <f ca="1">IF(AU646=BA646,AZ646,NOW())</f>
        <v>0</v>
      </c>
      <c r="BA646" s="242">
        <f t="shared" ca="1" si="102"/>
        <v>0</v>
      </c>
      <c r="BB646" s="245">
        <f ca="1">IF(AT646=BD646,BB646,BB646&amp;" → "&amp;TEXT(BC646,"dd/mm/aaaa")&amp;".- "&amp;AT646)</f>
        <v>0</v>
      </c>
      <c r="BC646" s="247">
        <f t="shared" ca="1" si="103"/>
        <v>46073.557189699073</v>
      </c>
      <c r="BD646" s="246">
        <f t="shared" ca="1" si="104"/>
        <v>0</v>
      </c>
    </row>
    <row r="647" spans="1:56">
      <c r="A647" s="76"/>
      <c r="B647" s="99"/>
      <c r="C647" s="124"/>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82"/>
      <c r="AI647" s="82"/>
      <c r="AJ647" s="112"/>
      <c r="AK647" s="173"/>
      <c r="AL647" s="75"/>
      <c r="AM647" s="75"/>
      <c r="AN647" s="101"/>
      <c r="AO647" s="75"/>
      <c r="AP647" s="101"/>
      <c r="AQ647" s="101"/>
      <c r="AR647" s="213"/>
      <c r="AS647" s="119"/>
      <c r="AT647" s="124"/>
      <c r="AU647" s="94"/>
      <c r="AV647" s="82"/>
      <c r="AW647" s="102" t="str">
        <f ca="1">IF(OR(AND(TODAY()-AL647&lt;10,AV647="PQRS"),AND(TODAY()-AO647&lt;90,AV647="Persuasivo")),1,IF(AND(10&lt;=TODAY()-AL647,TODAY()-AL647&lt;15,AV647="PQRS"),2,IF(OR(AND(15&lt;=TODAY()-AL647,AV647="PQRS"),AND(90&lt;=TODAY()-AO647,AV647="Persuasivo")),3,"")))</f>
        <v/>
      </c>
      <c r="AX647" s="96"/>
      <c r="AY647" s="239">
        <f ca="1">IF(AU647=BA647,AY647,AY647&amp;" → "&amp;TEXT(AZ647,"dd/mm/aaaa")&amp;".- "&amp;AU647)</f>
        <v>0</v>
      </c>
      <c r="AZ647" s="237">
        <f ca="1">IF(AU647=BA647,AZ647,NOW())</f>
        <v>0</v>
      </c>
      <c r="BA647" s="242">
        <f t="shared" ca="1" si="102"/>
        <v>0</v>
      </c>
      <c r="BB647" s="245">
        <f ca="1">IF(AT647=BD647,BB647,BB647&amp;" → "&amp;TEXT(BC647,"dd/mm/aaaa")&amp;".- "&amp;AT647)</f>
        <v>0</v>
      </c>
      <c r="BC647" s="247">
        <f t="shared" ca="1" si="103"/>
        <v>46073.557189699073</v>
      </c>
      <c r="BD647" s="246">
        <f t="shared" ca="1" si="104"/>
        <v>0</v>
      </c>
    </row>
    <row r="648" spans="1:56" ht="15" customHeight="1">
      <c r="A648" s="76"/>
      <c r="B648" s="99"/>
      <c r="C648" s="124"/>
      <c r="D648" s="76"/>
      <c r="E648" s="76"/>
      <c r="F648" s="76"/>
      <c r="G648" s="76"/>
      <c r="H648" s="76"/>
      <c r="I648" s="76"/>
      <c r="J648" s="76"/>
      <c r="K648" s="76"/>
      <c r="L648" s="76"/>
      <c r="M648" s="76"/>
      <c r="N648" s="76"/>
      <c r="O648" s="76"/>
      <c r="P648" s="76"/>
      <c r="Q648" s="76"/>
      <c r="R648" s="76"/>
      <c r="S648" s="126"/>
      <c r="T648" s="127"/>
      <c r="U648" s="127"/>
      <c r="V648" s="127"/>
      <c r="W648" s="127"/>
      <c r="X648" s="127"/>
      <c r="Y648" s="127"/>
      <c r="Z648" s="127"/>
      <c r="AA648" s="127"/>
      <c r="AB648" s="127"/>
      <c r="AC648" s="76"/>
      <c r="AD648" s="76"/>
      <c r="AE648" s="76"/>
      <c r="AF648" s="76"/>
      <c r="AG648" s="76"/>
      <c r="AH648" s="82"/>
      <c r="AI648" s="82"/>
      <c r="AJ648" s="112"/>
      <c r="AK648" s="173"/>
      <c r="AL648" s="75"/>
      <c r="AM648" s="75"/>
      <c r="AN648" s="101"/>
      <c r="AO648" s="75"/>
      <c r="AP648" s="101"/>
      <c r="AQ648" s="101"/>
      <c r="AR648" s="213"/>
      <c r="AS648" s="119"/>
      <c r="AT648" s="124"/>
      <c r="AU648" s="94"/>
      <c r="AV648" s="82"/>
      <c r="AW648" s="102" t="str">
        <f ca="1">IF(OR(AND(TODAY()-AL648&lt;10,AV648="PQRS"),AND(TODAY()-AO648&lt;90,AV648="Persuasivo")),1,IF(AND(10&lt;=TODAY()-AL648,TODAY()-AL648&lt;15,AV648="PQRS"),2,IF(OR(AND(15&lt;=TODAY()-AL648,AV648="PQRS"),AND(90&lt;=TODAY()-AO648,AV648="Persuasivo")),3,"")))</f>
        <v/>
      </c>
      <c r="AX648" s="96"/>
      <c r="AY648" s="239">
        <f ca="1">IF(AU648=BA648,AY648,AY648&amp;" → "&amp;TEXT(AZ648,"dd/mm/aaaa")&amp;".- "&amp;AU648)</f>
        <v>0</v>
      </c>
      <c r="AZ648" s="237">
        <f ca="1">IF(AU648=BA648,AZ648,NOW())</f>
        <v>0</v>
      </c>
      <c r="BA648" s="242">
        <f t="shared" ca="1" si="102"/>
        <v>0</v>
      </c>
      <c r="BB648" s="245">
        <f ca="1">IF(AT648=BD648,BB648,BB648&amp;" → "&amp;TEXT(BC648,"dd/mm/aaaa")&amp;".- "&amp;AT648)</f>
        <v>0</v>
      </c>
      <c r="BC648" s="247">
        <f t="shared" ca="1" si="103"/>
        <v>46073.557189699073</v>
      </c>
      <c r="BD648" s="246">
        <f t="shared" ca="1" si="104"/>
        <v>0</v>
      </c>
    </row>
    <row r="649" spans="1:56" ht="15.75" customHeight="1">
      <c r="A649" s="76"/>
      <c r="B649" s="99"/>
      <c r="C649" s="124"/>
      <c r="D649" s="76"/>
      <c r="E649" s="76"/>
      <c r="F649" s="76"/>
      <c r="G649" s="76"/>
      <c r="H649" s="76"/>
      <c r="I649" s="76"/>
      <c r="J649" s="76"/>
      <c r="K649" s="76"/>
      <c r="L649" s="76"/>
      <c r="M649" s="76"/>
      <c r="N649" s="76"/>
      <c r="O649" s="76"/>
      <c r="P649" s="76"/>
      <c r="Q649" s="76"/>
      <c r="R649" s="76"/>
      <c r="S649" s="126"/>
      <c r="T649" s="127"/>
      <c r="U649" s="127"/>
      <c r="V649" s="127"/>
      <c r="W649" s="127"/>
      <c r="X649" s="127"/>
      <c r="Y649" s="127"/>
      <c r="Z649" s="127"/>
      <c r="AA649" s="127"/>
      <c r="AB649" s="127"/>
      <c r="AC649" s="76"/>
      <c r="AD649" s="76"/>
      <c r="AE649" s="76"/>
      <c r="AF649" s="76"/>
      <c r="AG649" s="76"/>
      <c r="AH649" s="82"/>
      <c r="AI649" s="82"/>
      <c r="AJ649" s="112"/>
      <c r="AK649" s="173"/>
      <c r="AL649" s="75"/>
      <c r="AM649" s="75"/>
      <c r="AN649" s="101"/>
      <c r="AO649" s="75"/>
      <c r="AP649" s="101"/>
      <c r="AQ649" s="101"/>
      <c r="AR649" s="213"/>
      <c r="AS649" s="119"/>
      <c r="AT649" s="124"/>
      <c r="AU649" s="94"/>
      <c r="AV649" s="82"/>
      <c r="AW649" s="102" t="str">
        <f ca="1">IF(OR(AND(TODAY()-AL649&lt;10,AV649="PQRS"),AND(TODAY()-AO649&lt;90,AV649="Persuasivo")),1,IF(AND(10&lt;=TODAY()-AL649,TODAY()-AL649&lt;15,AV649="PQRS"),2,IF(OR(AND(15&lt;=TODAY()-AL649,AV649="PQRS"),AND(90&lt;=TODAY()-AO649,AV649="Persuasivo")),3,"")))</f>
        <v/>
      </c>
      <c r="AX649" s="96"/>
      <c r="AY649" s="239">
        <f ca="1">IF(AU649=BA649,AY649,AY649&amp;" → "&amp;TEXT(AZ649,"dd/mm/aaaa")&amp;".- "&amp;AU649)</f>
        <v>0</v>
      </c>
      <c r="AZ649" s="237">
        <f ca="1">IF(AU649=BA649,AZ649,NOW())</f>
        <v>0</v>
      </c>
      <c r="BA649" s="242">
        <f t="shared" ca="1" si="102"/>
        <v>0</v>
      </c>
      <c r="BB649" s="245">
        <f ca="1">IF(AT649=BD649,BB649,BB649&amp;" → "&amp;TEXT(BC649,"dd/mm/aaaa")&amp;".- "&amp;AT649)</f>
        <v>0</v>
      </c>
      <c r="BC649" s="247">
        <f t="shared" ca="1" si="103"/>
        <v>46073.557189699073</v>
      </c>
      <c r="BD649" s="246">
        <f t="shared" ca="1" si="104"/>
        <v>0</v>
      </c>
    </row>
    <row r="650" spans="1:56">
      <c r="A650" s="76"/>
      <c r="B650" s="99"/>
      <c r="C650" s="105"/>
      <c r="D650" s="76"/>
      <c r="E650" s="76"/>
      <c r="F650" s="76"/>
      <c r="G650" s="76"/>
      <c r="H650" s="76"/>
      <c r="I650" s="76"/>
      <c r="J650" s="76"/>
      <c r="K650" s="76"/>
      <c r="L650" s="76"/>
      <c r="M650" s="76"/>
      <c r="N650" s="76"/>
      <c r="O650" s="76"/>
      <c r="P650" s="76"/>
      <c r="Q650" s="76"/>
      <c r="R650" s="76"/>
      <c r="S650" s="126"/>
      <c r="T650" s="127"/>
      <c r="U650" s="127"/>
      <c r="V650" s="127"/>
      <c r="W650" s="127"/>
      <c r="X650" s="127"/>
      <c r="Y650" s="127"/>
      <c r="Z650" s="127"/>
      <c r="AA650" s="127"/>
      <c r="AB650" s="127"/>
      <c r="AC650" s="76"/>
      <c r="AD650" s="76"/>
      <c r="AE650" s="76"/>
      <c r="AF650" s="76"/>
      <c r="AG650" s="76"/>
      <c r="AH650" s="82"/>
      <c r="AI650" s="82"/>
      <c r="AJ650" s="112"/>
      <c r="AK650" s="173"/>
      <c r="AL650" s="75"/>
      <c r="AM650" s="75"/>
      <c r="AN650" s="101"/>
      <c r="AO650" s="100"/>
      <c r="AP650" s="101"/>
      <c r="AQ650" s="101"/>
      <c r="AR650" s="213"/>
      <c r="AS650" s="119"/>
      <c r="AT650" s="124"/>
      <c r="AU650" s="94"/>
      <c r="AV650" s="82"/>
      <c r="AW650" s="102" t="str">
        <f ca="1">IF(OR(AND(TODAY()-AL650&lt;10,AV650="PQRS"),AND(TODAY()-AO650&lt;90,AV650="Persuasivo")),1,IF(AND(10&lt;=TODAY()-AL650,TODAY()-AL650&lt;15,AV650="PQRS"),2,IF(OR(AND(15&lt;=TODAY()-AL650,AV650="PQRS"),AND(90&lt;=TODAY()-AO650,AV650="Persuasivo")),3,"")))</f>
        <v/>
      </c>
      <c r="AX650" s="96"/>
      <c r="AY650" s="239">
        <f ca="1">IF(AU650=BA650,AY650,AY650&amp;" → "&amp;TEXT(AZ650,"dd/mm/aaaa")&amp;".- "&amp;AU650)</f>
        <v>0</v>
      </c>
      <c r="AZ650" s="237">
        <f ca="1">IF(AU650=BA650,AZ650,NOW())</f>
        <v>0</v>
      </c>
      <c r="BA650" s="242">
        <f t="shared" ca="1" si="102"/>
        <v>0</v>
      </c>
      <c r="BB650" s="245">
        <f ca="1">IF(AT650=BD650,BB650,BB650&amp;" → "&amp;TEXT(BC650,"dd/mm/aaaa")&amp;".- "&amp;AT650)</f>
        <v>0</v>
      </c>
      <c r="BC650" s="247">
        <f t="shared" ca="1" si="103"/>
        <v>46073.557189699073</v>
      </c>
      <c r="BD650" s="246">
        <f t="shared" ca="1" si="104"/>
        <v>0</v>
      </c>
    </row>
    <row r="651" spans="1:56" ht="18" customHeight="1">
      <c r="A651" s="76"/>
      <c r="B651" s="99"/>
      <c r="C651" s="124"/>
      <c r="D651" s="76"/>
      <c r="E651" s="76"/>
      <c r="F651" s="76"/>
      <c r="G651" s="76"/>
      <c r="H651" s="76"/>
      <c r="I651" s="76"/>
      <c r="J651" s="76"/>
      <c r="K651" s="76"/>
      <c r="L651" s="76"/>
      <c r="M651" s="76"/>
      <c r="N651" s="76"/>
      <c r="O651" s="76"/>
      <c r="P651" s="76"/>
      <c r="Q651" s="76"/>
      <c r="R651" s="76"/>
      <c r="S651" s="126"/>
      <c r="T651" s="127"/>
      <c r="U651" s="127"/>
      <c r="V651" s="127"/>
      <c r="W651" s="127"/>
      <c r="X651" s="127"/>
      <c r="Y651" s="127"/>
      <c r="Z651" s="127"/>
      <c r="AA651" s="127"/>
      <c r="AB651" s="127"/>
      <c r="AC651" s="76"/>
      <c r="AD651" s="76"/>
      <c r="AE651" s="76"/>
      <c r="AF651" s="76"/>
      <c r="AG651" s="76"/>
      <c r="AH651" s="82"/>
      <c r="AI651" s="82"/>
      <c r="AJ651" s="112"/>
      <c r="AK651" s="173"/>
      <c r="AL651" s="75"/>
      <c r="AM651" s="75"/>
      <c r="AN651" s="101"/>
      <c r="AO651" s="75"/>
      <c r="AP651" s="101"/>
      <c r="AQ651" s="101"/>
      <c r="AR651" s="213"/>
      <c r="AS651" s="119"/>
      <c r="AT651" s="124"/>
      <c r="AU651" s="94"/>
      <c r="AV651" s="82"/>
      <c r="AW651" s="102" t="str">
        <f ca="1">IF(OR(AND(TODAY()-AL651&lt;10,AV651="PQRS"),AND(TODAY()-AO651&lt;90,AV651="Persuasivo")),1,IF(AND(10&lt;=TODAY()-AL651,TODAY()-AL651&lt;15,AV651="PQRS"),2,IF(OR(AND(15&lt;=TODAY()-AL651,AV651="PQRS"),AND(90&lt;=TODAY()-AO651,AV651="Persuasivo")),3,"")))</f>
        <v/>
      </c>
      <c r="AX651" s="96"/>
      <c r="AY651" s="239">
        <f ca="1">IF(AU651=BA651,AY651,AY651&amp;" → "&amp;TEXT(AZ651,"dd/mm/aaaa")&amp;".- "&amp;AU651)</f>
        <v>0</v>
      </c>
      <c r="AZ651" s="237">
        <f ca="1">IF(AU651=BA651,AZ651,NOW())</f>
        <v>0</v>
      </c>
      <c r="BA651" s="242">
        <f t="shared" ca="1" si="102"/>
        <v>0</v>
      </c>
      <c r="BB651" s="245">
        <f ca="1">IF(AT651=BD651,BB651,BB651&amp;" → "&amp;TEXT(BC651,"dd/mm/aaaa")&amp;".- "&amp;AT651)</f>
        <v>0</v>
      </c>
      <c r="BC651" s="247">
        <f t="shared" ca="1" si="103"/>
        <v>46073.557189699073</v>
      </c>
      <c r="BD651" s="246">
        <f t="shared" ca="1" si="104"/>
        <v>0</v>
      </c>
    </row>
    <row r="652" spans="1:56" ht="15" customHeight="1">
      <c r="A652" s="76"/>
      <c r="B652" s="99"/>
      <c r="C652" s="124"/>
      <c r="D652" s="76"/>
      <c r="E652" s="76"/>
      <c r="F652" s="76"/>
      <c r="G652" s="76"/>
      <c r="H652" s="76"/>
      <c r="I652" s="76"/>
      <c r="J652" s="76"/>
      <c r="K652" s="76"/>
      <c r="L652" s="76"/>
      <c r="M652" s="76"/>
      <c r="N652" s="76"/>
      <c r="O652" s="76"/>
      <c r="P652" s="76"/>
      <c r="Q652" s="76"/>
      <c r="R652" s="76"/>
      <c r="S652" s="126"/>
      <c r="T652" s="127"/>
      <c r="U652" s="127"/>
      <c r="V652" s="127"/>
      <c r="W652" s="127"/>
      <c r="X652" s="127"/>
      <c r="Y652" s="127"/>
      <c r="Z652" s="127"/>
      <c r="AA652" s="127"/>
      <c r="AB652" s="127"/>
      <c r="AC652" s="76"/>
      <c r="AD652" s="76"/>
      <c r="AE652" s="76"/>
      <c r="AF652" s="76"/>
      <c r="AG652" s="76"/>
      <c r="AH652" s="82"/>
      <c r="AI652" s="82"/>
      <c r="AJ652" s="112"/>
      <c r="AK652" s="173"/>
      <c r="AL652" s="75"/>
      <c r="AM652" s="75"/>
      <c r="AN652" s="101"/>
      <c r="AO652" s="75"/>
      <c r="AP652" s="101"/>
      <c r="AQ652" s="101"/>
      <c r="AR652" s="213"/>
      <c r="AS652" s="119"/>
      <c r="AT652" s="124"/>
      <c r="AU652" s="94"/>
      <c r="AV652" s="82"/>
      <c r="AW652" s="102" t="str">
        <f ca="1">IF(OR(AND(TODAY()-AL652&lt;10,AV652="PQRS"),AND(TODAY()-AO652&lt;90,AV652="Persuasivo")),1,IF(AND(10&lt;=TODAY()-AL652,TODAY()-AL652&lt;15,AV652="PQRS"),2,IF(OR(AND(15&lt;=TODAY()-AL652,AV652="PQRS"),AND(90&lt;=TODAY()-AO652,AV652="Persuasivo")),3,"")))</f>
        <v/>
      </c>
      <c r="AX652" s="96"/>
      <c r="AY652" s="239">
        <f ca="1">IF(AU652=BA652,AY652,AY652&amp;" → "&amp;TEXT(AZ652,"dd/mm/aaaa")&amp;".- "&amp;AU652)</f>
        <v>0</v>
      </c>
      <c r="AZ652" s="237">
        <f ca="1">IF(AU652=BA652,AZ652,NOW())</f>
        <v>0</v>
      </c>
      <c r="BA652" s="242">
        <f t="shared" ca="1" si="102"/>
        <v>0</v>
      </c>
      <c r="BB652" s="245">
        <f ca="1">IF(AT652=BD652,BB652,BB652&amp;" → "&amp;TEXT(BC652,"dd/mm/aaaa")&amp;".- "&amp;AT652)</f>
        <v>0</v>
      </c>
      <c r="BC652" s="247">
        <f t="shared" ca="1" si="103"/>
        <v>46073.557189699073</v>
      </c>
      <c r="BD652" s="246">
        <f t="shared" ca="1" si="104"/>
        <v>0</v>
      </c>
    </row>
    <row r="653" spans="1:56" ht="17.25" customHeight="1">
      <c r="A653" s="76"/>
      <c r="B653" s="99"/>
      <c r="C653" s="124"/>
      <c r="D653" s="76"/>
      <c r="E653" s="76"/>
      <c r="F653" s="76"/>
      <c r="G653" s="76"/>
      <c r="H653" s="76"/>
      <c r="I653" s="76"/>
      <c r="J653" s="76"/>
      <c r="K653" s="76"/>
      <c r="L653" s="76"/>
      <c r="M653" s="76"/>
      <c r="N653" s="76"/>
      <c r="O653" s="76"/>
      <c r="P653" s="76"/>
      <c r="Q653" s="76"/>
      <c r="R653" s="76"/>
      <c r="S653" s="126"/>
      <c r="T653" s="127"/>
      <c r="U653" s="127"/>
      <c r="V653" s="127"/>
      <c r="W653" s="127"/>
      <c r="X653" s="127"/>
      <c r="Y653" s="127"/>
      <c r="Z653" s="127"/>
      <c r="AA653" s="127"/>
      <c r="AB653" s="127"/>
      <c r="AC653" s="76"/>
      <c r="AD653" s="76"/>
      <c r="AE653" s="76"/>
      <c r="AF653" s="76"/>
      <c r="AG653" s="76"/>
      <c r="AH653" s="82"/>
      <c r="AI653" s="82"/>
      <c r="AJ653" s="112"/>
      <c r="AK653" s="173"/>
      <c r="AL653" s="75"/>
      <c r="AM653" s="75"/>
      <c r="AN653" s="101"/>
      <c r="AO653" s="75"/>
      <c r="AP653" s="101"/>
      <c r="AQ653" s="101"/>
      <c r="AR653" s="213"/>
      <c r="AS653" s="119"/>
      <c r="AT653" s="124"/>
      <c r="AU653" s="94"/>
      <c r="AV653" s="82"/>
      <c r="AW653" s="102" t="str">
        <f ca="1">IF(OR(AND(TODAY()-AL653&lt;10,AV653="PQRS"),AND(TODAY()-AO653&lt;90,AV653="Persuasivo")),1,IF(AND(10&lt;=TODAY()-AL653,TODAY()-AL653&lt;15,AV653="PQRS"),2,IF(OR(AND(15&lt;=TODAY()-AL653,AV653="PQRS"),AND(90&lt;=TODAY()-AO653,AV653="Persuasivo")),3,"")))</f>
        <v/>
      </c>
      <c r="AX653" s="96"/>
      <c r="AY653" s="239">
        <f ca="1">IF(AU653=BA653,AY653,AY653&amp;" → "&amp;TEXT(AZ653,"dd/mm/aaaa")&amp;".- "&amp;AU653)</f>
        <v>0</v>
      </c>
      <c r="AZ653" s="237">
        <f ca="1">IF(AU653=BA653,AZ653,NOW())</f>
        <v>0</v>
      </c>
      <c r="BA653" s="242">
        <f t="shared" ca="1" si="102"/>
        <v>0</v>
      </c>
      <c r="BB653" s="245">
        <f ca="1">IF(AT653=BD653,BB653,BB653&amp;" → "&amp;TEXT(BC653,"dd/mm/aaaa")&amp;".- "&amp;AT653)</f>
        <v>0</v>
      </c>
      <c r="BC653" s="247">
        <f t="shared" ca="1" si="103"/>
        <v>46073.557189699073</v>
      </c>
      <c r="BD653" s="246">
        <f t="shared" ca="1" si="104"/>
        <v>0</v>
      </c>
    </row>
    <row r="654" spans="1:56" ht="13.5" customHeight="1">
      <c r="A654" s="76"/>
      <c r="B654" s="99"/>
      <c r="C654" s="124"/>
      <c r="D654" s="76"/>
      <c r="E654" s="76"/>
      <c r="F654" s="76"/>
      <c r="G654" s="76"/>
      <c r="H654" s="76"/>
      <c r="I654" s="76"/>
      <c r="J654" s="76"/>
      <c r="K654" s="76"/>
      <c r="L654" s="76"/>
      <c r="M654" s="76"/>
      <c r="N654" s="76"/>
      <c r="O654" s="76"/>
      <c r="P654" s="76"/>
      <c r="Q654" s="76"/>
      <c r="R654" s="76"/>
      <c r="S654" s="126"/>
      <c r="T654" s="127"/>
      <c r="U654" s="127"/>
      <c r="V654" s="127"/>
      <c r="W654" s="127"/>
      <c r="X654" s="127"/>
      <c r="Y654" s="127"/>
      <c r="Z654" s="127"/>
      <c r="AA654" s="127"/>
      <c r="AB654" s="127"/>
      <c r="AC654" s="76"/>
      <c r="AD654" s="76"/>
      <c r="AE654" s="76"/>
      <c r="AF654" s="76"/>
      <c r="AG654" s="76"/>
      <c r="AH654" s="82"/>
      <c r="AI654" s="82"/>
      <c r="AJ654" s="112"/>
      <c r="AK654" s="173"/>
      <c r="AL654" s="75"/>
      <c r="AM654" s="75"/>
      <c r="AN654" s="101"/>
      <c r="AO654" s="75"/>
      <c r="AP654" s="101"/>
      <c r="AQ654" s="101"/>
      <c r="AR654" s="213"/>
      <c r="AS654" s="119"/>
      <c r="AT654" s="124"/>
      <c r="AU654" s="94"/>
      <c r="AV654" s="82"/>
      <c r="AW654" s="102" t="str">
        <f ca="1">IF(OR(AND(TODAY()-AL654&lt;10,AV654="PQRS"),AND(TODAY()-AO654&lt;90,AV654="Persuasivo")),1,IF(AND(10&lt;=TODAY()-AL654,TODAY()-AL654&lt;15,AV654="PQRS"),2,IF(OR(AND(15&lt;=TODAY()-AL654,AV654="PQRS"),AND(90&lt;=TODAY()-AO654,AV654="Persuasivo")),3,"")))</f>
        <v/>
      </c>
      <c r="AX654" s="96"/>
      <c r="AY654" s="239">
        <f ca="1">IF(AU654=BA654,AY654,AY654&amp;" → "&amp;TEXT(AZ654,"dd/mm/aaaa")&amp;".- "&amp;AU654)</f>
        <v>0</v>
      </c>
      <c r="AZ654" s="237">
        <f ca="1">IF(AU654=BA654,AZ654,NOW())</f>
        <v>0</v>
      </c>
      <c r="BA654" s="242">
        <f t="shared" ca="1" si="102"/>
        <v>0</v>
      </c>
      <c r="BB654" s="245">
        <f ca="1">IF(AT654=BD654,BB654,BB654&amp;" → "&amp;TEXT(BC654,"dd/mm/aaaa")&amp;".- "&amp;AT654)</f>
        <v>0</v>
      </c>
      <c r="BC654" s="247">
        <f t="shared" ca="1" si="103"/>
        <v>46073.557189699073</v>
      </c>
      <c r="BD654" s="246">
        <f t="shared" ca="1" si="104"/>
        <v>0</v>
      </c>
    </row>
    <row r="655" spans="1:56">
      <c r="A655" s="76"/>
      <c r="B655" s="99"/>
      <c r="C655" s="124"/>
      <c r="D655" s="82"/>
      <c r="E655" s="76"/>
      <c r="F655" s="76"/>
      <c r="G655" s="76"/>
      <c r="H655" s="76"/>
      <c r="I655" s="76"/>
      <c r="J655" s="76"/>
      <c r="K655" s="76"/>
      <c r="L655" s="76"/>
      <c r="M655" s="76"/>
      <c r="N655" s="76"/>
      <c r="O655" s="76"/>
      <c r="P655" s="76"/>
      <c r="Q655" s="76"/>
      <c r="R655" s="76"/>
      <c r="S655" s="126"/>
      <c r="T655" s="127"/>
      <c r="U655" s="127"/>
      <c r="V655" s="127"/>
      <c r="W655" s="127"/>
      <c r="X655" s="127"/>
      <c r="Y655" s="127"/>
      <c r="Z655" s="127"/>
      <c r="AA655" s="127"/>
      <c r="AB655" s="127"/>
      <c r="AC655" s="76"/>
      <c r="AD655" s="76"/>
      <c r="AE655" s="76"/>
      <c r="AF655" s="76"/>
      <c r="AG655" s="76"/>
      <c r="AH655" s="82"/>
      <c r="AI655" s="82"/>
      <c r="AJ655" s="112"/>
      <c r="AK655" s="173"/>
      <c r="AL655" s="75"/>
      <c r="AM655" s="75"/>
      <c r="AN655" s="101"/>
      <c r="AO655" s="100"/>
      <c r="AP655" s="82"/>
      <c r="AQ655" s="94"/>
      <c r="AR655" s="213"/>
      <c r="AS655" s="119"/>
      <c r="AT655" s="124"/>
      <c r="AU655" s="94"/>
      <c r="AV655" s="82"/>
      <c r="AW655" s="102" t="str">
        <f ca="1">IF(OR(AND(TODAY()-AL655&lt;10,AV655="PQRS"),AND(TODAY()-AO655&lt;90,AV655="Persuasivo")),1,IF(AND(10&lt;=TODAY()-AL655,TODAY()-AL655&lt;15,AV655="PQRS"),2,IF(OR(AND(15&lt;=TODAY()-AL655,AV655="PQRS"),AND(90&lt;=TODAY()-AO655,AV655="Persuasivo")),3,"")))</f>
        <v/>
      </c>
      <c r="AX655" s="96"/>
      <c r="AY655" s="239">
        <f ca="1">IF(AU655=BA655,AY655,AY655&amp;" → "&amp;TEXT(AZ655,"dd/mm/aaaa")&amp;".- "&amp;AU655)</f>
        <v>0</v>
      </c>
      <c r="AZ655" s="237">
        <f ca="1">IF(AU655=BA655,AZ655,NOW())</f>
        <v>0</v>
      </c>
      <c r="BA655" s="242">
        <f t="shared" ref="BA655:BA718" ca="1" si="106">IF(AU655=BA655,BA655,AU655)</f>
        <v>0</v>
      </c>
      <c r="BB655" s="245">
        <f ca="1">IF(AT655=BD655,BB655,BB655&amp;" → "&amp;TEXT(BC655,"dd/mm/aaaa")&amp;".- "&amp;AT655)</f>
        <v>0</v>
      </c>
      <c r="BC655" s="247">
        <f t="shared" ref="BC655:BC718" ca="1" si="107">IF(AX655=BD655,BC655,NOW())</f>
        <v>46073.557189699073</v>
      </c>
      <c r="BD655" s="246">
        <f t="shared" ref="BD655:BD718" ca="1" si="108">IF(AT655=BD655,BD655,AT655)</f>
        <v>0</v>
      </c>
    </row>
    <row r="656" spans="1:56">
      <c r="A656" s="76"/>
      <c r="B656" s="99"/>
      <c r="C656" s="105"/>
      <c r="D656" s="76"/>
      <c r="E656" s="76"/>
      <c r="F656" s="76"/>
      <c r="G656" s="76"/>
      <c r="H656" s="76"/>
      <c r="I656" s="76"/>
      <c r="J656" s="82"/>
      <c r="K656" s="76"/>
      <c r="L656" s="76"/>
      <c r="M656" s="76"/>
      <c r="N656" s="76"/>
      <c r="O656" s="76"/>
      <c r="P656" s="76"/>
      <c r="Q656" s="76"/>
      <c r="R656" s="76"/>
      <c r="S656" s="126"/>
      <c r="T656" s="127"/>
      <c r="U656" s="127"/>
      <c r="V656" s="127"/>
      <c r="W656" s="127"/>
      <c r="X656" s="127"/>
      <c r="Y656" s="127"/>
      <c r="Z656" s="127"/>
      <c r="AA656" s="127"/>
      <c r="AB656" s="127"/>
      <c r="AC656" s="76"/>
      <c r="AD656" s="76"/>
      <c r="AE656" s="76"/>
      <c r="AF656" s="76"/>
      <c r="AG656" s="76"/>
      <c r="AH656" s="82"/>
      <c r="AI656" s="82"/>
      <c r="AJ656" s="112"/>
      <c r="AK656" s="173"/>
      <c r="AL656" s="75"/>
      <c r="AM656" s="75"/>
      <c r="AN656" s="101"/>
      <c r="AO656" s="75"/>
      <c r="AP656" s="101"/>
      <c r="AQ656" s="101"/>
      <c r="AR656" s="213"/>
      <c r="AS656" s="119"/>
      <c r="AT656" s="124"/>
      <c r="AU656" s="94"/>
      <c r="AV656" s="82"/>
      <c r="AW656" s="102" t="str">
        <f ca="1">IF(OR(AND(TODAY()-AL656&lt;10,AV656="PQRS"),AND(TODAY()-AO656&lt;90,AV656="Persuasivo")),1,IF(AND(10&lt;=TODAY()-AL656,TODAY()-AL656&lt;15,AV656="PQRS"),2,IF(OR(AND(15&lt;=TODAY()-AL656,AV656="PQRS"),AND(90&lt;=TODAY()-AO656,AV656="Persuasivo")),3,"")))</f>
        <v/>
      </c>
      <c r="AX656" s="96"/>
      <c r="AY656" s="239">
        <f ca="1">IF(AU656=BA656,AY656,AY656&amp;" → "&amp;TEXT(AZ656,"dd/mm/aaaa")&amp;".- "&amp;AU656)</f>
        <v>0</v>
      </c>
      <c r="AZ656" s="237">
        <f ca="1">IF(AU656=BA656,AZ656,NOW())</f>
        <v>0</v>
      </c>
      <c r="BA656" s="242">
        <f t="shared" ca="1" si="106"/>
        <v>0</v>
      </c>
      <c r="BB656" s="245">
        <f ca="1">IF(AT656=BD656,BB656,BB656&amp;" → "&amp;TEXT(BC656,"dd/mm/aaaa")&amp;".- "&amp;AT656)</f>
        <v>0</v>
      </c>
      <c r="BC656" s="247">
        <f t="shared" ca="1" si="107"/>
        <v>46073.557189699073</v>
      </c>
      <c r="BD656" s="246">
        <f t="shared" ca="1" si="108"/>
        <v>0</v>
      </c>
    </row>
    <row r="657" spans="1:56">
      <c r="A657" s="76"/>
      <c r="B657" s="99"/>
      <c r="C657" s="124"/>
      <c r="D657" s="82"/>
      <c r="E657" s="76"/>
      <c r="F657" s="76"/>
      <c r="G657" s="76"/>
      <c r="H657" s="76"/>
      <c r="I657" s="76"/>
      <c r="J657" s="82"/>
      <c r="K657" s="76"/>
      <c r="L657" s="76"/>
      <c r="M657" s="76"/>
      <c r="N657" s="76"/>
      <c r="O657" s="76"/>
      <c r="P657" s="76"/>
      <c r="Q657" s="76"/>
      <c r="R657" s="76"/>
      <c r="S657" s="126"/>
      <c r="T657" s="127"/>
      <c r="U657" s="127"/>
      <c r="V657" s="127"/>
      <c r="W657" s="127"/>
      <c r="X657" s="127"/>
      <c r="Y657" s="127"/>
      <c r="Z657" s="127"/>
      <c r="AA657" s="127"/>
      <c r="AB657" s="127"/>
      <c r="AC657" s="76"/>
      <c r="AD657" s="76"/>
      <c r="AE657" s="76"/>
      <c r="AF657" s="76"/>
      <c r="AG657" s="76"/>
      <c r="AH657" s="82"/>
      <c r="AI657" s="76"/>
      <c r="AJ657" s="112"/>
      <c r="AK657" s="173"/>
      <c r="AL657" s="75"/>
      <c r="AM657" s="75"/>
      <c r="AN657" s="101"/>
      <c r="AO657" s="100"/>
      <c r="AP657" s="101"/>
      <c r="AQ657" s="101"/>
      <c r="AR657" s="213"/>
      <c r="AS657" s="119"/>
      <c r="AT657" s="124"/>
      <c r="AU657" s="94"/>
      <c r="AV657" s="82"/>
      <c r="AW657" s="102" t="str">
        <f ca="1">IF(OR(AND(TODAY()-AL657&lt;10,AV657="PQRS"),AND(TODAY()-AO657&lt;90,AV657="Persuasivo")),1,IF(AND(10&lt;=TODAY()-AL657,TODAY()-AL657&lt;15,AV657="PQRS"),2,IF(OR(AND(15&lt;=TODAY()-AL657,AV657="PQRS"),AND(90&lt;=TODAY()-AO657,AV657="Persuasivo")),3,"")))</f>
        <v/>
      </c>
      <c r="AX657" s="96"/>
      <c r="AY657" s="239">
        <f ca="1">IF(AU657=BA657,AY657,AY657&amp;" → "&amp;TEXT(AZ657,"dd/mm/aaaa")&amp;".- "&amp;AU657)</f>
        <v>0</v>
      </c>
      <c r="AZ657" s="237">
        <f ca="1">IF(AU657=BA657,AZ657,NOW())</f>
        <v>0</v>
      </c>
      <c r="BA657" s="242">
        <f t="shared" ca="1" si="106"/>
        <v>0</v>
      </c>
      <c r="BB657" s="245">
        <f ca="1">IF(AT657=BD657,BB657,BB657&amp;" → "&amp;TEXT(BC657,"dd/mm/aaaa")&amp;".- "&amp;AT657)</f>
        <v>0</v>
      </c>
      <c r="BC657" s="247">
        <f t="shared" ca="1" si="107"/>
        <v>46073.557189699073</v>
      </c>
      <c r="BD657" s="246">
        <f t="shared" ca="1" si="108"/>
        <v>0</v>
      </c>
    </row>
    <row r="658" spans="1:56">
      <c r="A658" s="76"/>
      <c r="B658" s="99"/>
      <c r="C658" s="124"/>
      <c r="D658" s="76"/>
      <c r="E658" s="76"/>
      <c r="F658" s="76"/>
      <c r="G658" s="76"/>
      <c r="H658" s="76"/>
      <c r="I658" s="76"/>
      <c r="J658" s="76"/>
      <c r="K658" s="76"/>
      <c r="L658" s="76"/>
      <c r="M658" s="76"/>
      <c r="N658" s="76"/>
      <c r="O658" s="76"/>
      <c r="P658" s="76"/>
      <c r="Q658" s="76"/>
      <c r="R658" s="76"/>
      <c r="S658" s="126"/>
      <c r="T658" s="127"/>
      <c r="U658" s="127"/>
      <c r="V658" s="127"/>
      <c r="W658" s="127"/>
      <c r="X658" s="127"/>
      <c r="Y658" s="127"/>
      <c r="Z658" s="127"/>
      <c r="AA658" s="127"/>
      <c r="AB658" s="127"/>
      <c r="AC658" s="76"/>
      <c r="AD658" s="76"/>
      <c r="AE658" s="76"/>
      <c r="AF658" s="76"/>
      <c r="AG658" s="76"/>
      <c r="AH658" s="82"/>
      <c r="AI658" s="76"/>
      <c r="AJ658" s="112"/>
      <c r="AK658" s="173"/>
      <c r="AL658" s="75"/>
      <c r="AM658" s="76"/>
      <c r="AN658" s="101"/>
      <c r="AO658" s="100"/>
      <c r="AP658" s="101"/>
      <c r="AQ658" s="101"/>
      <c r="AR658" s="213"/>
      <c r="AS658" s="119"/>
      <c r="AT658" s="124"/>
      <c r="AU658" s="94"/>
      <c r="AV658" s="82"/>
      <c r="AW658" s="102" t="str">
        <f ca="1">IF(OR(AND(TODAY()-AL658&lt;10,AV658="PQRS"),AND(TODAY()-AO658&lt;90,AV658="Persuasivo")),1,IF(AND(10&lt;=TODAY()-AL658,TODAY()-AL658&lt;15,AV658="PQRS"),2,IF(OR(AND(15&lt;=TODAY()-AL658,AV658="PQRS"),AND(90&lt;=TODAY()-AO658,AV658="Persuasivo")),3,"")))</f>
        <v/>
      </c>
      <c r="AX658" s="96"/>
      <c r="AY658" s="239">
        <f ca="1">IF(AU658=BA658,AY658,AY658&amp;" → "&amp;TEXT(AZ658,"dd/mm/aaaa")&amp;".- "&amp;AU658)</f>
        <v>0</v>
      </c>
      <c r="AZ658" s="237">
        <f ca="1">IF(AU658=BA658,AZ658,NOW())</f>
        <v>0</v>
      </c>
      <c r="BA658" s="242">
        <f t="shared" ca="1" si="106"/>
        <v>0</v>
      </c>
      <c r="BB658" s="245">
        <f ca="1">IF(AT658=BD658,BB658,BB658&amp;" → "&amp;TEXT(BC658,"dd/mm/aaaa")&amp;".- "&amp;AT658)</f>
        <v>0</v>
      </c>
      <c r="BC658" s="247">
        <f t="shared" ca="1" si="107"/>
        <v>46073.557189699073</v>
      </c>
      <c r="BD658" s="246">
        <f t="shared" ca="1" si="108"/>
        <v>0</v>
      </c>
    </row>
    <row r="659" spans="1:56">
      <c r="A659" s="76"/>
      <c r="B659" s="99"/>
      <c r="C659" s="124"/>
      <c r="D659" s="76"/>
      <c r="E659" s="76"/>
      <c r="F659" s="76"/>
      <c r="G659" s="76"/>
      <c r="H659" s="76"/>
      <c r="I659" s="76"/>
      <c r="J659" s="76"/>
      <c r="K659" s="76"/>
      <c r="L659" s="76"/>
      <c r="M659" s="76"/>
      <c r="N659" s="76"/>
      <c r="O659" s="76"/>
      <c r="P659" s="76"/>
      <c r="Q659" s="76"/>
      <c r="R659" s="76"/>
      <c r="S659" s="126"/>
      <c r="T659" s="127"/>
      <c r="U659" s="127"/>
      <c r="V659" s="127"/>
      <c r="W659" s="127"/>
      <c r="X659" s="127"/>
      <c r="Y659" s="127"/>
      <c r="Z659" s="127"/>
      <c r="AA659" s="127"/>
      <c r="AB659" s="127"/>
      <c r="AC659" s="76"/>
      <c r="AD659" s="76"/>
      <c r="AE659" s="76"/>
      <c r="AF659" s="76"/>
      <c r="AG659" s="76"/>
      <c r="AH659" s="82"/>
      <c r="AI659" s="82"/>
      <c r="AJ659" s="112"/>
      <c r="AK659" s="173"/>
      <c r="AL659" s="75"/>
      <c r="AM659" s="75"/>
      <c r="AN659" s="101"/>
      <c r="AO659" s="75"/>
      <c r="AP659" s="101"/>
      <c r="AQ659" s="101"/>
      <c r="AR659" s="213"/>
      <c r="AS659" s="119"/>
      <c r="AT659" s="124"/>
      <c r="AU659" s="94"/>
      <c r="AV659" s="82"/>
      <c r="AW659" s="102" t="str">
        <f ca="1">IF(OR(AND(TODAY()-AL659&lt;10,AV659="PQRS"),AND(TODAY()-AO659&lt;90,AV659="Persuasivo")),1,IF(AND(10&lt;=TODAY()-AL659,TODAY()-AL659&lt;15,AV659="PQRS"),2,IF(OR(AND(15&lt;=TODAY()-AL659,AV659="PQRS"),AND(90&lt;=TODAY()-AO659,AV659="Persuasivo")),3,"")))</f>
        <v/>
      </c>
      <c r="AX659" s="96"/>
      <c r="AY659" s="239">
        <f ca="1">IF(AU659=BA659,AY659,AY659&amp;" → "&amp;TEXT(AZ659,"dd/mm/aaaa")&amp;".- "&amp;AU659)</f>
        <v>0</v>
      </c>
      <c r="AZ659" s="237">
        <f ca="1">IF(AU659=BA659,AZ659,NOW())</f>
        <v>0</v>
      </c>
      <c r="BA659" s="242">
        <f t="shared" ca="1" si="106"/>
        <v>0</v>
      </c>
      <c r="BB659" s="245">
        <f ca="1">IF(AT659=BD659,BB659,BB659&amp;" → "&amp;TEXT(BC659,"dd/mm/aaaa")&amp;".- "&amp;AT659)</f>
        <v>0</v>
      </c>
      <c r="BC659" s="247">
        <f t="shared" ca="1" si="107"/>
        <v>46073.557189699073</v>
      </c>
      <c r="BD659" s="246">
        <f t="shared" ca="1" si="108"/>
        <v>0</v>
      </c>
    </row>
    <row r="660" spans="1:56">
      <c r="A660" s="76"/>
      <c r="B660" s="99"/>
      <c r="C660" s="124"/>
      <c r="D660" s="76"/>
      <c r="E660" s="76"/>
      <c r="F660" s="76"/>
      <c r="G660" s="76"/>
      <c r="H660" s="76"/>
      <c r="I660" s="76"/>
      <c r="J660" s="76"/>
      <c r="K660" s="76"/>
      <c r="L660" s="76"/>
      <c r="M660" s="76"/>
      <c r="N660" s="76"/>
      <c r="O660" s="76"/>
      <c r="P660" s="76"/>
      <c r="Q660" s="76"/>
      <c r="R660" s="76"/>
      <c r="S660" s="126"/>
      <c r="T660" s="127"/>
      <c r="U660" s="127"/>
      <c r="V660" s="127"/>
      <c r="W660" s="127"/>
      <c r="X660" s="127"/>
      <c r="Y660" s="127"/>
      <c r="Z660" s="127"/>
      <c r="AA660" s="127"/>
      <c r="AB660" s="127"/>
      <c r="AC660" s="76"/>
      <c r="AD660" s="76"/>
      <c r="AE660" s="76"/>
      <c r="AF660" s="76"/>
      <c r="AG660" s="76"/>
      <c r="AH660" s="82"/>
      <c r="AI660" s="82"/>
      <c r="AJ660" s="112"/>
      <c r="AK660" s="173"/>
      <c r="AL660" s="75"/>
      <c r="AM660" s="75"/>
      <c r="AN660" s="101"/>
      <c r="AO660" s="100"/>
      <c r="AP660" s="101"/>
      <c r="AQ660" s="101"/>
      <c r="AR660" s="213"/>
      <c r="AS660" s="119"/>
      <c r="AT660" s="124"/>
      <c r="AU660" s="94"/>
      <c r="AV660" s="82"/>
      <c r="AW660" s="102" t="str">
        <f ca="1">IF(OR(AND(TODAY()-AL660&lt;10,AV660="PQRS"),AND(TODAY()-AO660&lt;90,AV660="Persuasivo")),1,IF(AND(10&lt;=TODAY()-AL660,TODAY()-AL660&lt;15,AV660="PQRS"),2,IF(OR(AND(15&lt;=TODAY()-AL660,AV660="PQRS"),AND(90&lt;=TODAY()-AO660,AV660="Persuasivo")),3,"")))</f>
        <v/>
      </c>
      <c r="AX660" s="96"/>
      <c r="AY660" s="239">
        <f ca="1">IF(AU660=BA660,AY660,AY660&amp;" → "&amp;TEXT(AZ660,"dd/mm/aaaa")&amp;".- "&amp;AU660)</f>
        <v>0</v>
      </c>
      <c r="AZ660" s="237">
        <f ca="1">IF(AU660=BA660,AZ660,NOW())</f>
        <v>0</v>
      </c>
      <c r="BA660" s="242">
        <f t="shared" ca="1" si="106"/>
        <v>0</v>
      </c>
      <c r="BB660" s="245">
        <f ca="1">IF(AT660=BD660,BB660,BB660&amp;" → "&amp;TEXT(BC660,"dd/mm/aaaa")&amp;".- "&amp;AT660)</f>
        <v>0</v>
      </c>
      <c r="BC660" s="247">
        <f t="shared" ca="1" si="107"/>
        <v>46073.557189699073</v>
      </c>
      <c r="BD660" s="246">
        <f t="shared" ca="1" si="108"/>
        <v>0</v>
      </c>
    </row>
    <row r="661" spans="1:56">
      <c r="A661" s="76"/>
      <c r="B661" s="99"/>
      <c r="C661" s="105"/>
      <c r="D661" s="76"/>
      <c r="E661" s="76"/>
      <c r="F661" s="76"/>
      <c r="G661" s="76"/>
      <c r="H661" s="76"/>
      <c r="I661" s="76"/>
      <c r="J661" s="76"/>
      <c r="K661" s="76"/>
      <c r="L661" s="76"/>
      <c r="M661" s="76"/>
      <c r="N661" s="76"/>
      <c r="O661" s="76"/>
      <c r="P661" s="76"/>
      <c r="Q661" s="76"/>
      <c r="R661" s="76"/>
      <c r="S661" s="126"/>
      <c r="T661" s="127"/>
      <c r="U661" s="127"/>
      <c r="V661" s="127"/>
      <c r="W661" s="127"/>
      <c r="X661" s="127"/>
      <c r="Y661" s="127"/>
      <c r="Z661" s="127"/>
      <c r="AA661" s="127"/>
      <c r="AB661" s="127"/>
      <c r="AC661" s="76"/>
      <c r="AD661" s="76"/>
      <c r="AE661" s="76"/>
      <c r="AF661" s="76"/>
      <c r="AG661" s="76"/>
      <c r="AH661" s="82"/>
      <c r="AI661" s="82"/>
      <c r="AJ661" s="112"/>
      <c r="AK661" s="173"/>
      <c r="AL661" s="75"/>
      <c r="AM661" s="75"/>
      <c r="AN661" s="101"/>
      <c r="AO661" s="75"/>
      <c r="AP661" s="101"/>
      <c r="AQ661" s="101"/>
      <c r="AR661" s="213"/>
      <c r="AS661" s="119"/>
      <c r="AT661" s="124"/>
      <c r="AU661" s="94"/>
      <c r="AV661" s="82"/>
      <c r="AW661" s="102" t="str">
        <f ca="1">IF(OR(AND(TODAY()-AL661&lt;10,AV661="PQRS"),AND(TODAY()-AO661&lt;90,AV661="Persuasivo")),1,IF(AND(10&lt;=TODAY()-AL661,TODAY()-AL661&lt;15,AV661="PQRS"),2,IF(OR(AND(15&lt;=TODAY()-AL661,AV661="PQRS"),AND(90&lt;=TODAY()-AO661,AV661="Persuasivo")),3,"")))</f>
        <v/>
      </c>
      <c r="AX661" s="96"/>
      <c r="AY661" s="239">
        <f ca="1">IF(AU661=BA661,AY661,AY661&amp;" → "&amp;TEXT(AZ661,"dd/mm/aaaa")&amp;".- "&amp;AU661)</f>
        <v>0</v>
      </c>
      <c r="AZ661" s="237">
        <f ca="1">IF(AU661=BA661,AZ661,NOW())</f>
        <v>0</v>
      </c>
      <c r="BA661" s="242">
        <f t="shared" ca="1" si="106"/>
        <v>0</v>
      </c>
      <c r="BB661" s="245">
        <f ca="1">IF(AT661=BD661,BB661,BB661&amp;" → "&amp;TEXT(BC661,"dd/mm/aaaa")&amp;".- "&amp;AT661)</f>
        <v>0</v>
      </c>
      <c r="BC661" s="247">
        <f t="shared" ca="1" si="107"/>
        <v>46073.557189699073</v>
      </c>
      <c r="BD661" s="246">
        <f t="shared" ca="1" si="108"/>
        <v>0</v>
      </c>
    </row>
    <row r="662" spans="1:56">
      <c r="A662" s="76"/>
      <c r="B662" s="99"/>
      <c r="C662" s="105"/>
      <c r="D662" s="76"/>
      <c r="E662" s="76"/>
      <c r="F662" s="76"/>
      <c r="G662" s="76"/>
      <c r="H662" s="76"/>
      <c r="I662" s="76"/>
      <c r="J662" s="76"/>
      <c r="K662" s="76"/>
      <c r="L662" s="76"/>
      <c r="M662" s="76"/>
      <c r="N662" s="76"/>
      <c r="O662" s="76"/>
      <c r="P662" s="76"/>
      <c r="Q662" s="76"/>
      <c r="R662" s="76"/>
      <c r="S662" s="126"/>
      <c r="T662" s="127"/>
      <c r="U662" s="127"/>
      <c r="V662" s="127"/>
      <c r="W662" s="127"/>
      <c r="X662" s="127"/>
      <c r="Y662" s="127"/>
      <c r="Z662" s="127"/>
      <c r="AA662" s="127"/>
      <c r="AB662" s="127"/>
      <c r="AC662" s="76"/>
      <c r="AD662" s="76"/>
      <c r="AE662" s="76"/>
      <c r="AF662" s="76"/>
      <c r="AG662" s="76"/>
      <c r="AH662" s="82"/>
      <c r="AI662" s="82"/>
      <c r="AJ662" s="112"/>
      <c r="AK662" s="173"/>
      <c r="AL662" s="75"/>
      <c r="AM662" s="75"/>
      <c r="AN662" s="101"/>
      <c r="AO662" s="75"/>
      <c r="AP662" s="101"/>
      <c r="AQ662" s="101"/>
      <c r="AR662" s="213"/>
      <c r="AS662" s="119"/>
      <c r="AT662" s="124"/>
      <c r="AU662" s="94"/>
      <c r="AV662" s="82"/>
      <c r="AW662" s="102" t="str">
        <f ca="1">IF(OR(AND(TODAY()-AL662&lt;10,AV662="PQRS"),AND(TODAY()-AO662&lt;90,AV662="Persuasivo")),1,IF(AND(10&lt;=TODAY()-AL662,TODAY()-AL662&lt;15,AV662="PQRS"),2,IF(OR(AND(15&lt;=TODAY()-AL662,AV662="PQRS"),AND(90&lt;=TODAY()-AO662,AV662="Persuasivo")),3,"")))</f>
        <v/>
      </c>
      <c r="AX662" s="96"/>
      <c r="AY662" s="239">
        <f ca="1">IF(AU662=BA662,AY662,AY662&amp;" → "&amp;TEXT(AZ662,"dd/mm/aaaa")&amp;".- "&amp;AU662)</f>
        <v>0</v>
      </c>
      <c r="AZ662" s="237">
        <f ca="1">IF(AU662=BA662,AZ662,NOW())</f>
        <v>0</v>
      </c>
      <c r="BA662" s="242">
        <f t="shared" ca="1" si="106"/>
        <v>0</v>
      </c>
      <c r="BB662" s="245">
        <f ca="1">IF(AT662=BD662,BB662,BB662&amp;" → "&amp;TEXT(BC662,"dd/mm/aaaa")&amp;".- "&amp;AT662)</f>
        <v>0</v>
      </c>
      <c r="BC662" s="247">
        <f t="shared" ca="1" si="107"/>
        <v>46073.557189699073</v>
      </c>
      <c r="BD662" s="246">
        <f t="shared" ca="1" si="108"/>
        <v>0</v>
      </c>
    </row>
    <row r="663" spans="1:56">
      <c r="A663" s="76"/>
      <c r="B663" s="99"/>
      <c r="C663" s="105"/>
      <c r="D663" s="76"/>
      <c r="E663" s="76"/>
      <c r="F663" s="76"/>
      <c r="G663" s="76"/>
      <c r="H663" s="76"/>
      <c r="I663" s="76"/>
      <c r="J663" s="76"/>
      <c r="K663" s="76"/>
      <c r="L663" s="76"/>
      <c r="M663" s="76"/>
      <c r="N663" s="76"/>
      <c r="O663" s="76"/>
      <c r="P663" s="76"/>
      <c r="Q663" s="76"/>
      <c r="R663" s="76"/>
      <c r="S663" s="126"/>
      <c r="T663" s="127"/>
      <c r="U663" s="127"/>
      <c r="V663" s="127"/>
      <c r="W663" s="127"/>
      <c r="X663" s="127"/>
      <c r="Y663" s="127"/>
      <c r="Z663" s="127"/>
      <c r="AA663" s="127"/>
      <c r="AB663" s="127"/>
      <c r="AC663" s="76"/>
      <c r="AD663" s="76"/>
      <c r="AE663" s="76"/>
      <c r="AF663" s="76"/>
      <c r="AG663" s="76"/>
      <c r="AH663" s="82"/>
      <c r="AI663" s="82"/>
      <c r="AJ663" s="112"/>
      <c r="AK663" s="173"/>
      <c r="AL663" s="75"/>
      <c r="AM663" s="75"/>
      <c r="AN663" s="101"/>
      <c r="AO663" s="75"/>
      <c r="AP663" s="101"/>
      <c r="AQ663" s="101"/>
      <c r="AR663" s="213"/>
      <c r="AS663" s="119"/>
      <c r="AT663" s="124"/>
      <c r="AU663" s="94"/>
      <c r="AV663" s="82"/>
      <c r="AW663" s="102" t="str">
        <f ca="1">IF(OR(AND(TODAY()-AL663&lt;10,AV663="PQRS"),AND(TODAY()-AO663&lt;90,AV663="Persuasivo")),1,IF(AND(10&lt;=TODAY()-AL663,TODAY()-AL663&lt;15,AV663="PQRS"),2,IF(OR(AND(15&lt;=TODAY()-AL663,AV663="PQRS"),AND(90&lt;=TODAY()-AO663,AV663="Persuasivo")),3,"")))</f>
        <v/>
      </c>
      <c r="AX663" s="96"/>
      <c r="AY663" s="239">
        <f ca="1">IF(AU663=BA663,AY663,AY663&amp;" → "&amp;TEXT(AZ663,"dd/mm/aaaa")&amp;".- "&amp;AU663)</f>
        <v>0</v>
      </c>
      <c r="AZ663" s="237">
        <f ca="1">IF(AU663=BA663,AZ663,NOW())</f>
        <v>0</v>
      </c>
      <c r="BA663" s="242">
        <f t="shared" ca="1" si="106"/>
        <v>0</v>
      </c>
      <c r="BB663" s="245">
        <f ca="1">IF(AT663=BD663,BB663,BB663&amp;" → "&amp;TEXT(BC663,"dd/mm/aaaa")&amp;".- "&amp;AT663)</f>
        <v>0</v>
      </c>
      <c r="BC663" s="247">
        <f t="shared" ca="1" si="107"/>
        <v>46073.557189699073</v>
      </c>
      <c r="BD663" s="246">
        <f t="shared" ca="1" si="108"/>
        <v>0</v>
      </c>
    </row>
    <row r="664" spans="1:56">
      <c r="A664" s="76"/>
      <c r="B664" s="99"/>
      <c r="C664" s="124"/>
      <c r="D664" s="76"/>
      <c r="E664" s="76"/>
      <c r="F664" s="76"/>
      <c r="G664" s="76"/>
      <c r="H664" s="76"/>
      <c r="I664" s="76"/>
      <c r="J664" s="76"/>
      <c r="K664" s="76"/>
      <c r="L664" s="76"/>
      <c r="M664" s="76"/>
      <c r="N664" s="76"/>
      <c r="O664" s="76"/>
      <c r="P664" s="76"/>
      <c r="Q664" s="76"/>
      <c r="R664" s="76"/>
      <c r="S664" s="126"/>
      <c r="T664" s="127"/>
      <c r="U664" s="127"/>
      <c r="V664" s="127"/>
      <c r="W664" s="127"/>
      <c r="X664" s="127"/>
      <c r="Y664" s="127"/>
      <c r="Z664" s="127"/>
      <c r="AA664" s="127"/>
      <c r="AB664" s="127"/>
      <c r="AC664" s="76"/>
      <c r="AD664" s="76"/>
      <c r="AE664" s="137"/>
      <c r="AF664" s="137"/>
      <c r="AG664" s="76"/>
      <c r="AH664" s="82"/>
      <c r="AI664" s="82"/>
      <c r="AJ664" s="112"/>
      <c r="AK664" s="173"/>
      <c r="AL664" s="75"/>
      <c r="AM664" s="75"/>
      <c r="AN664" s="101"/>
      <c r="AO664" s="75"/>
      <c r="AP664" s="82"/>
      <c r="AQ664" s="101"/>
      <c r="AR664" s="213"/>
      <c r="AS664" s="119"/>
      <c r="AT664" s="124"/>
      <c r="AU664" s="94"/>
      <c r="AV664" s="82"/>
      <c r="AW664" s="102" t="str">
        <f ca="1">IF(OR(AND(TODAY()-AL664&lt;10,AV664="PQRS"),AND(TODAY()-AO664&lt;90,AV664="Persuasivo")),1,IF(AND(10&lt;=TODAY()-AL664,TODAY()-AL664&lt;15,AV664="PQRS"),2,IF(OR(AND(15&lt;=TODAY()-AL664,AV664="PQRS"),AND(90&lt;=TODAY()-AO664,AV664="Persuasivo")),3,"")))</f>
        <v/>
      </c>
      <c r="AX664" s="96"/>
      <c r="AY664" s="239">
        <f ca="1">IF(AU664=BA664,AY664,AY664&amp;" → "&amp;TEXT(AZ664,"dd/mm/aaaa")&amp;".- "&amp;AU664)</f>
        <v>0</v>
      </c>
      <c r="AZ664" s="237">
        <f ca="1">IF(AU664=BA664,AZ664,NOW())</f>
        <v>0</v>
      </c>
      <c r="BA664" s="242">
        <f t="shared" ca="1" si="106"/>
        <v>0</v>
      </c>
      <c r="BB664" s="245">
        <f ca="1">IF(AT664=BD664,BB664,BB664&amp;" → "&amp;TEXT(BC664,"dd/mm/aaaa")&amp;".- "&amp;AT664)</f>
        <v>0</v>
      </c>
      <c r="BC664" s="247">
        <f t="shared" ca="1" si="107"/>
        <v>46073.557189699073</v>
      </c>
      <c r="BD664" s="246">
        <f t="shared" ca="1" si="108"/>
        <v>0</v>
      </c>
    </row>
    <row r="665" spans="1:56">
      <c r="A665" s="76"/>
      <c r="B665" s="99"/>
      <c r="C665" s="124"/>
      <c r="D665" s="76"/>
      <c r="E665" s="76"/>
      <c r="F665" s="76"/>
      <c r="G665" s="76"/>
      <c r="H665" s="76"/>
      <c r="I665" s="76"/>
      <c r="J665" s="76"/>
      <c r="K665" s="76"/>
      <c r="L665" s="76"/>
      <c r="M665" s="76"/>
      <c r="N665" s="76"/>
      <c r="O665" s="76"/>
      <c r="P665" s="76"/>
      <c r="Q665" s="76"/>
      <c r="R665" s="76"/>
      <c r="S665" s="126"/>
      <c r="T665" s="127"/>
      <c r="U665" s="127"/>
      <c r="V665" s="127"/>
      <c r="W665" s="127"/>
      <c r="X665" s="127"/>
      <c r="Y665" s="127"/>
      <c r="Z665" s="127"/>
      <c r="AA665" s="127"/>
      <c r="AB665" s="127"/>
      <c r="AC665" s="76"/>
      <c r="AD665" s="76"/>
      <c r="AE665" s="76"/>
      <c r="AF665" s="76"/>
      <c r="AG665" s="76"/>
      <c r="AH665" s="82"/>
      <c r="AI665" s="82"/>
      <c r="AJ665" s="112"/>
      <c r="AK665" s="173"/>
      <c r="AL665" s="75"/>
      <c r="AM665" s="75"/>
      <c r="AN665" s="101"/>
      <c r="AO665" s="75"/>
      <c r="AP665" s="101"/>
      <c r="AQ665" s="101"/>
      <c r="AR665" s="213"/>
      <c r="AS665" s="119"/>
      <c r="AT665" s="124"/>
      <c r="AU665" s="94"/>
      <c r="AV665" s="82"/>
      <c r="AW665" s="102" t="str">
        <f ca="1">IF(OR(AND(TODAY()-AL665&lt;10,AV665="PQRS"),AND(TODAY()-AO665&lt;90,AV665="Persuasivo")),1,IF(AND(10&lt;=TODAY()-AL665,TODAY()-AL665&lt;15,AV665="PQRS"),2,IF(OR(AND(15&lt;=TODAY()-AL665,AV665="PQRS"),AND(90&lt;=TODAY()-AO665,AV665="Persuasivo")),3,"")))</f>
        <v/>
      </c>
      <c r="AX665" s="96"/>
      <c r="AY665" s="239">
        <f ca="1">IF(AU665=BA665,AY665,AY665&amp;" → "&amp;TEXT(AZ665,"dd/mm/aaaa")&amp;".- "&amp;AU665)</f>
        <v>0</v>
      </c>
      <c r="AZ665" s="237">
        <f ca="1">IF(AU665=BA665,AZ665,NOW())</f>
        <v>0</v>
      </c>
      <c r="BA665" s="242">
        <f t="shared" ca="1" si="106"/>
        <v>0</v>
      </c>
      <c r="BB665" s="245">
        <f ca="1">IF(AT665=BD665,BB665,BB665&amp;" → "&amp;TEXT(BC665,"dd/mm/aaaa")&amp;".- "&amp;AT665)</f>
        <v>0</v>
      </c>
      <c r="BC665" s="247">
        <f t="shared" ca="1" si="107"/>
        <v>46073.557189699073</v>
      </c>
      <c r="BD665" s="246">
        <f t="shared" ca="1" si="108"/>
        <v>0</v>
      </c>
    </row>
    <row r="666" spans="1:56">
      <c r="A666" s="76"/>
      <c r="B666" s="99"/>
      <c r="C666" s="124"/>
      <c r="D666" s="76"/>
      <c r="E666" s="76"/>
      <c r="F666" s="76"/>
      <c r="G666" s="76"/>
      <c r="H666" s="76"/>
      <c r="I666" s="76"/>
      <c r="J666" s="76"/>
      <c r="K666" s="76"/>
      <c r="L666" s="76"/>
      <c r="M666" s="76"/>
      <c r="N666" s="76"/>
      <c r="O666" s="76"/>
      <c r="P666" s="76"/>
      <c r="Q666" s="76"/>
      <c r="R666" s="76"/>
      <c r="S666" s="126"/>
      <c r="T666" s="127"/>
      <c r="U666" s="127"/>
      <c r="V666" s="127"/>
      <c r="W666" s="127"/>
      <c r="X666" s="127"/>
      <c r="Y666" s="127"/>
      <c r="Z666" s="127"/>
      <c r="AA666" s="127"/>
      <c r="AB666" s="127"/>
      <c r="AC666" s="76"/>
      <c r="AD666" s="76"/>
      <c r="AE666" s="76"/>
      <c r="AF666" s="76"/>
      <c r="AG666" s="76"/>
      <c r="AH666" s="82"/>
      <c r="AI666" s="82"/>
      <c r="AJ666" s="112"/>
      <c r="AK666" s="173"/>
      <c r="AL666" s="75"/>
      <c r="AM666" s="75"/>
      <c r="AN666" s="101"/>
      <c r="AO666" s="75"/>
      <c r="AP666" s="101"/>
      <c r="AQ666" s="101"/>
      <c r="AR666" s="213"/>
      <c r="AS666" s="119"/>
      <c r="AT666" s="124"/>
      <c r="AU666" s="94"/>
      <c r="AV666" s="82"/>
      <c r="AW666" s="102" t="str">
        <f ca="1">IF(OR(AND(TODAY()-AL666&lt;10,AV666="PQRS"),AND(TODAY()-AO666&lt;90,AV666="Persuasivo")),1,IF(AND(10&lt;=TODAY()-AL666,TODAY()-AL666&lt;15,AV666="PQRS"),2,IF(OR(AND(15&lt;=TODAY()-AL666,AV666="PQRS"),AND(90&lt;=TODAY()-AO666,AV666="Persuasivo")),3,"")))</f>
        <v/>
      </c>
      <c r="AX666" s="96"/>
      <c r="AY666" s="239">
        <f ca="1">IF(AU666=BA666,AY666,AY666&amp;" → "&amp;TEXT(AZ666,"dd/mm/aaaa")&amp;".- "&amp;AU666)</f>
        <v>0</v>
      </c>
      <c r="AZ666" s="237">
        <f ca="1">IF(AU666=BA666,AZ666,NOW())</f>
        <v>0</v>
      </c>
      <c r="BA666" s="242">
        <f t="shared" ca="1" si="106"/>
        <v>0</v>
      </c>
      <c r="BB666" s="245">
        <f ca="1">IF(AT666=BD666,BB666,BB666&amp;" → "&amp;TEXT(BC666,"dd/mm/aaaa")&amp;".- "&amp;AT666)</f>
        <v>0</v>
      </c>
      <c r="BC666" s="247">
        <f t="shared" ca="1" si="107"/>
        <v>46073.557189699073</v>
      </c>
      <c r="BD666" s="246">
        <f t="shared" ca="1" si="108"/>
        <v>0</v>
      </c>
    </row>
    <row r="667" spans="1:56">
      <c r="A667" s="76"/>
      <c r="B667" s="99"/>
      <c r="C667" s="124"/>
      <c r="D667" s="76"/>
      <c r="E667" s="76"/>
      <c r="F667" s="76"/>
      <c r="G667" s="76"/>
      <c r="H667" s="76"/>
      <c r="I667" s="76"/>
      <c r="J667" s="76"/>
      <c r="K667" s="76"/>
      <c r="L667" s="76"/>
      <c r="M667" s="76"/>
      <c r="N667" s="76"/>
      <c r="O667" s="76"/>
      <c r="P667" s="76"/>
      <c r="Q667" s="76"/>
      <c r="R667" s="76"/>
      <c r="S667" s="126"/>
      <c r="T667" s="127"/>
      <c r="U667" s="127"/>
      <c r="V667" s="127"/>
      <c r="W667" s="127"/>
      <c r="X667" s="127"/>
      <c r="Y667" s="127"/>
      <c r="Z667" s="127"/>
      <c r="AA667" s="127"/>
      <c r="AB667" s="127"/>
      <c r="AC667" s="76"/>
      <c r="AD667" s="76"/>
      <c r="AE667" s="76"/>
      <c r="AF667" s="76"/>
      <c r="AG667" s="76"/>
      <c r="AH667" s="82"/>
      <c r="AI667" s="82"/>
      <c r="AJ667" s="112"/>
      <c r="AK667" s="173"/>
      <c r="AL667" s="75"/>
      <c r="AM667" s="75"/>
      <c r="AN667" s="101"/>
      <c r="AO667" s="100"/>
      <c r="AP667" s="101"/>
      <c r="AQ667" s="101"/>
      <c r="AR667" s="213"/>
      <c r="AS667" s="119"/>
      <c r="AT667" s="124"/>
      <c r="AU667" s="94"/>
      <c r="AV667" s="82"/>
      <c r="AW667" s="102" t="str">
        <f ca="1">IF(OR(AND(TODAY()-AL667&lt;10,AV667="PQRS"),AND(TODAY()-AO667&lt;90,AV667="Persuasivo")),1,IF(AND(10&lt;=TODAY()-AL667,TODAY()-AL667&lt;15,AV667="PQRS"),2,IF(OR(AND(15&lt;=TODAY()-AL667,AV667="PQRS"),AND(90&lt;=TODAY()-AO667,AV667="Persuasivo")),3,"")))</f>
        <v/>
      </c>
      <c r="AX667" s="96"/>
      <c r="AY667" s="239">
        <f ca="1">IF(AU667=BA667,AY667,AY667&amp;" → "&amp;TEXT(AZ667,"dd/mm/aaaa")&amp;".- "&amp;AU667)</f>
        <v>0</v>
      </c>
      <c r="AZ667" s="237">
        <f ca="1">IF(AU667=BA667,AZ667,NOW())</f>
        <v>0</v>
      </c>
      <c r="BA667" s="242">
        <f t="shared" ca="1" si="106"/>
        <v>0</v>
      </c>
      <c r="BB667" s="245">
        <f ca="1">IF(AT667=BD667,BB667,BB667&amp;" → "&amp;TEXT(BC667,"dd/mm/aaaa")&amp;".- "&amp;AT667)</f>
        <v>0</v>
      </c>
      <c r="BC667" s="247">
        <f t="shared" ca="1" si="107"/>
        <v>46073.557189699073</v>
      </c>
      <c r="BD667" s="246">
        <f t="shared" ca="1" si="108"/>
        <v>0</v>
      </c>
    </row>
    <row r="668" spans="1:56">
      <c r="A668" s="76"/>
      <c r="B668" s="253"/>
      <c r="C668" s="124"/>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82"/>
      <c r="AI668" s="82"/>
      <c r="AJ668" s="112"/>
      <c r="AK668" s="173"/>
      <c r="AL668" s="75"/>
      <c r="AM668" s="75"/>
      <c r="AN668" s="101"/>
      <c r="AO668" s="100"/>
      <c r="AP668" s="101"/>
      <c r="AQ668" s="101"/>
      <c r="AR668" s="213"/>
      <c r="AS668" s="119"/>
      <c r="AT668" s="124"/>
      <c r="AU668" s="94"/>
      <c r="AV668" s="82"/>
      <c r="AW668" s="102" t="str">
        <f ca="1">IF(OR(AND(TODAY()-AL668&lt;10,AV668="PQRS"),AND(TODAY()-AO668&lt;90,AV668="Persuasivo")),1,IF(AND(10&lt;=TODAY()-AL668,TODAY()-AL668&lt;15,AV668="PQRS"),2,IF(OR(AND(15&lt;=TODAY()-AL668,AV668="PQRS"),AND(90&lt;=TODAY()-AO668,AV668="Persuasivo")),3,"")))</f>
        <v/>
      </c>
      <c r="AX668" s="96"/>
      <c r="AY668" s="239">
        <f ca="1">IF(AU668=BA668,AY668,AY668&amp;" → "&amp;TEXT(AZ668,"dd/mm/aaaa")&amp;".- "&amp;AU668)</f>
        <v>0</v>
      </c>
      <c r="AZ668" s="237">
        <f ca="1">IF(AU668=BA668,AZ668,NOW())</f>
        <v>0</v>
      </c>
      <c r="BA668" s="242">
        <f t="shared" ca="1" si="106"/>
        <v>0</v>
      </c>
      <c r="BB668" s="245">
        <f ca="1">IF(AT668=BD668,BB668,BB668&amp;" → "&amp;TEXT(BC668,"dd/mm/aaaa")&amp;".- "&amp;AT668)</f>
        <v>0</v>
      </c>
      <c r="BC668" s="247">
        <f t="shared" ca="1" si="107"/>
        <v>46073.557189699073</v>
      </c>
      <c r="BD668" s="246">
        <f t="shared" ca="1" si="108"/>
        <v>0</v>
      </c>
    </row>
    <row r="669" spans="1:56">
      <c r="A669" s="76"/>
      <c r="B669" s="253"/>
      <c r="C669" s="124"/>
      <c r="D669" s="76"/>
      <c r="E669" s="76"/>
      <c r="F669" s="76"/>
      <c r="G669" s="76"/>
      <c r="H669" s="76"/>
      <c r="I669" s="76"/>
      <c r="J669" s="76"/>
      <c r="K669" s="76"/>
      <c r="L669" s="76"/>
      <c r="M669" s="76"/>
      <c r="N669" s="76"/>
      <c r="O669" s="76"/>
      <c r="P669" s="76"/>
      <c r="Q669" s="76"/>
      <c r="R669" s="76"/>
      <c r="S669" s="126"/>
      <c r="T669" s="127"/>
      <c r="U669" s="127"/>
      <c r="V669" s="127"/>
      <c r="W669" s="127"/>
      <c r="X669" s="127"/>
      <c r="Y669" s="127"/>
      <c r="Z669" s="127"/>
      <c r="AA669" s="127"/>
      <c r="AB669" s="127"/>
      <c r="AC669" s="76"/>
      <c r="AD669" s="76"/>
      <c r="AE669" s="76"/>
      <c r="AF669" s="76"/>
      <c r="AG669" s="76"/>
      <c r="AH669" s="82"/>
      <c r="AI669" s="82"/>
      <c r="AJ669" s="112"/>
      <c r="AK669" s="173"/>
      <c r="AL669" s="75"/>
      <c r="AM669" s="75"/>
      <c r="AN669" s="101"/>
      <c r="AO669" s="100"/>
      <c r="AP669" s="101"/>
      <c r="AQ669" s="101"/>
      <c r="AR669" s="213"/>
      <c r="AS669" s="119"/>
      <c r="AT669" s="124"/>
      <c r="AU669" s="94"/>
      <c r="AV669" s="82"/>
      <c r="AW669" s="102" t="str">
        <f ca="1">IF(OR(AND(TODAY()-AL669&lt;10,AV669="PQRS"),AND(TODAY()-AO669&lt;90,AV669="Persuasivo")),1,IF(AND(10&lt;=TODAY()-AL669,TODAY()-AL669&lt;15,AV669="PQRS"),2,IF(OR(AND(15&lt;=TODAY()-AL669,AV669="PQRS"),AND(90&lt;=TODAY()-AO669,AV669="Persuasivo")),3,"")))</f>
        <v/>
      </c>
      <c r="AX669" s="96"/>
      <c r="AY669" s="239">
        <f ca="1">IF(AU669=BA669,AY669,AY669&amp;" → "&amp;TEXT(AZ669,"dd/mm/aaaa")&amp;".- "&amp;AU669)</f>
        <v>0</v>
      </c>
      <c r="AZ669" s="237">
        <f ca="1">IF(AU669=BA669,AZ669,NOW())</f>
        <v>0</v>
      </c>
      <c r="BA669" s="242">
        <f t="shared" ca="1" si="106"/>
        <v>0</v>
      </c>
      <c r="BB669" s="245">
        <f ca="1">IF(AT669=BD669,BB669,BB669&amp;" → "&amp;TEXT(BC669,"dd/mm/aaaa")&amp;".- "&amp;AT669)</f>
        <v>0</v>
      </c>
      <c r="BC669" s="247">
        <f t="shared" ca="1" si="107"/>
        <v>46073.557189699073</v>
      </c>
      <c r="BD669" s="246">
        <f t="shared" ca="1" si="108"/>
        <v>0</v>
      </c>
    </row>
    <row r="670" spans="1:56">
      <c r="A670" s="76"/>
      <c r="B670" s="99"/>
      <c r="C670" s="124"/>
      <c r="D670" s="76"/>
      <c r="E670" s="76"/>
      <c r="F670" s="76"/>
      <c r="G670" s="76"/>
      <c r="H670" s="76"/>
      <c r="I670" s="76"/>
      <c r="J670" s="76"/>
      <c r="K670" s="76"/>
      <c r="L670" s="76"/>
      <c r="M670" s="76"/>
      <c r="N670" s="76"/>
      <c r="O670" s="76"/>
      <c r="P670" s="76"/>
      <c r="Q670" s="76"/>
      <c r="R670" s="76"/>
      <c r="S670" s="126"/>
      <c r="T670" s="127"/>
      <c r="U670" s="127"/>
      <c r="V670" s="127"/>
      <c r="W670" s="127"/>
      <c r="X670" s="127"/>
      <c r="Y670" s="127"/>
      <c r="Z670" s="127"/>
      <c r="AA670" s="127"/>
      <c r="AB670" s="127"/>
      <c r="AC670" s="76"/>
      <c r="AD670" s="76"/>
      <c r="AE670" s="76"/>
      <c r="AF670" s="76"/>
      <c r="AG670" s="76"/>
      <c r="AH670" s="82"/>
      <c r="AI670" s="82"/>
      <c r="AJ670" s="112"/>
      <c r="AK670" s="173"/>
      <c r="AL670" s="75"/>
      <c r="AM670" s="75"/>
      <c r="AN670" s="101"/>
      <c r="AO670" s="75"/>
      <c r="AP670" s="101"/>
      <c r="AQ670" s="101"/>
      <c r="AR670" s="213"/>
      <c r="AS670" s="119"/>
      <c r="AT670" s="124"/>
      <c r="AU670" s="94"/>
      <c r="AV670" s="82"/>
      <c r="AW670" s="102" t="str">
        <f ca="1">IF(OR(AND(TODAY()-AL670&lt;10,AV670="PQRS"),AND(TODAY()-AO670&lt;90,AV670="Persuasivo")),1,IF(AND(10&lt;=TODAY()-AL670,TODAY()-AL670&lt;15,AV670="PQRS"),2,IF(OR(AND(15&lt;=TODAY()-AL670,AV670="PQRS"),AND(90&lt;=TODAY()-AO670,AV670="Persuasivo")),3,"")))</f>
        <v/>
      </c>
      <c r="AX670" s="96"/>
      <c r="AY670" s="239">
        <f ca="1">IF(AU670=BA670,AY670,AY670&amp;" → "&amp;TEXT(AZ670,"dd/mm/aaaa")&amp;".- "&amp;AU670)</f>
        <v>0</v>
      </c>
      <c r="AZ670" s="237">
        <f ca="1">IF(AU670=BA670,AZ670,NOW())</f>
        <v>0</v>
      </c>
      <c r="BA670" s="242">
        <f t="shared" ca="1" si="106"/>
        <v>0</v>
      </c>
      <c r="BB670" s="245">
        <f ca="1">IF(AT670=BD670,BB670,BB670&amp;" → "&amp;TEXT(BC670,"dd/mm/aaaa")&amp;".- "&amp;AT670)</f>
        <v>0</v>
      </c>
      <c r="BC670" s="247">
        <f t="shared" ca="1" si="107"/>
        <v>46073.557189699073</v>
      </c>
      <c r="BD670" s="246">
        <f t="shared" ca="1" si="108"/>
        <v>0</v>
      </c>
    </row>
    <row r="671" spans="1:56">
      <c r="A671" s="76"/>
      <c r="B671" s="99"/>
      <c r="C671" s="124"/>
      <c r="D671" s="76"/>
      <c r="E671" s="76"/>
      <c r="F671" s="76"/>
      <c r="G671" s="76"/>
      <c r="H671" s="76"/>
      <c r="I671" s="76"/>
      <c r="J671" s="76"/>
      <c r="K671" s="76"/>
      <c r="L671" s="76"/>
      <c r="M671" s="76"/>
      <c r="N671" s="76"/>
      <c r="O671" s="76"/>
      <c r="P671" s="76"/>
      <c r="Q671" s="76"/>
      <c r="R671" s="82"/>
      <c r="S671" s="126"/>
      <c r="T671" s="127"/>
      <c r="U671" s="127"/>
      <c r="V671" s="127"/>
      <c r="W671" s="127"/>
      <c r="X671" s="127"/>
      <c r="Y671" s="127"/>
      <c r="Z671" s="127"/>
      <c r="AA671" s="127"/>
      <c r="AB671" s="127"/>
      <c r="AC671" s="76"/>
      <c r="AD671" s="76"/>
      <c r="AE671" s="76"/>
      <c r="AF671" s="76"/>
      <c r="AG671" s="76"/>
      <c r="AH671" s="82"/>
      <c r="AI671" s="82"/>
      <c r="AJ671" s="112"/>
      <c r="AK671" s="173"/>
      <c r="AL671" s="162"/>
      <c r="AM671" s="75"/>
      <c r="AN671" s="101"/>
      <c r="AO671" s="75"/>
      <c r="AP671" s="101"/>
      <c r="AQ671" s="101"/>
      <c r="AR671" s="213"/>
      <c r="AS671" s="119"/>
      <c r="AT671" s="124"/>
      <c r="AU671" s="94"/>
      <c r="AV671" s="82"/>
      <c r="AW671" s="102" t="str">
        <f ca="1">IF(OR(AND(TODAY()-AL671&lt;10,AV671="PQRS"),AND(TODAY()-AO671&lt;90,AV671="Persuasivo")),1,IF(AND(10&lt;=TODAY()-AL671,TODAY()-AL671&lt;15,AV671="PQRS"),2,IF(OR(AND(15&lt;=TODAY()-AL671,AV671="PQRS"),AND(90&lt;=TODAY()-AO671,AV671="Persuasivo")),3,"")))</f>
        <v/>
      </c>
      <c r="AX671" s="96"/>
      <c r="AY671" s="239">
        <f ca="1">IF(AU671=BA671,AY671,AY671&amp;" → "&amp;TEXT(AZ671,"dd/mm/aaaa")&amp;".- "&amp;AU671)</f>
        <v>0</v>
      </c>
      <c r="AZ671" s="237">
        <f ca="1">IF(AU671=BA671,AZ671,NOW())</f>
        <v>0</v>
      </c>
      <c r="BA671" s="242">
        <f t="shared" ca="1" si="106"/>
        <v>0</v>
      </c>
      <c r="BB671" s="245">
        <f ca="1">IF(AT671=BD671,BB671,BB671&amp;" → "&amp;TEXT(BC671,"dd/mm/aaaa")&amp;".- "&amp;AT671)</f>
        <v>0</v>
      </c>
      <c r="BC671" s="247">
        <f t="shared" ca="1" si="107"/>
        <v>46073.557189699073</v>
      </c>
      <c r="BD671" s="246">
        <f t="shared" ca="1" si="108"/>
        <v>0</v>
      </c>
    </row>
    <row r="672" spans="1:56">
      <c r="A672" s="76"/>
      <c r="B672" s="188"/>
      <c r="C672" s="143"/>
      <c r="D672" s="131"/>
      <c r="E672" s="131"/>
      <c r="F672" s="131"/>
      <c r="G672" s="131"/>
      <c r="H672" s="131"/>
      <c r="I672" s="131"/>
      <c r="J672" s="131"/>
      <c r="K672" s="131"/>
      <c r="L672" s="131"/>
      <c r="M672" s="131"/>
      <c r="N672" s="76"/>
      <c r="O672" s="131"/>
      <c r="P672" s="131"/>
      <c r="Q672" s="131"/>
      <c r="R672" s="131"/>
      <c r="S672" s="126"/>
      <c r="T672" s="131"/>
      <c r="U672" s="127"/>
      <c r="V672" s="127"/>
      <c r="W672" s="131"/>
      <c r="X672" s="131"/>
      <c r="Y672" s="131"/>
      <c r="Z672" s="131"/>
      <c r="AA672" s="131"/>
      <c r="AB672" s="131"/>
      <c r="AC672" s="76"/>
      <c r="AD672" s="131"/>
      <c r="AE672" s="131"/>
      <c r="AF672" s="131"/>
      <c r="AG672" s="131"/>
      <c r="AH672" s="143"/>
      <c r="AI672" s="131"/>
      <c r="AJ672" s="144"/>
      <c r="AK672" s="173"/>
      <c r="AL672" s="162"/>
      <c r="AM672" s="135"/>
      <c r="AN672" s="101"/>
      <c r="AO672" s="135"/>
      <c r="AP672" s="101"/>
      <c r="AQ672" s="101"/>
      <c r="AR672" s="213"/>
      <c r="AS672" s="119"/>
      <c r="AT672" s="143"/>
      <c r="AU672" s="94"/>
      <c r="AV672" s="131"/>
      <c r="AW672" s="102" t="str">
        <f ca="1">IF(OR(AND(TODAY()-AL672&lt;10,AV672="PQRS"),AND(TODAY()-AO672&lt;90,AV672="Persuasivo")),1,IF(AND(10&lt;=TODAY()-AL672,TODAY()-AL672&lt;15,AV672="PQRS"),2,IF(OR(AND(15&lt;=TODAY()-AL672,AV672="PQRS"),AND(90&lt;=TODAY()-AO672,AV672="Persuasivo")),3,"")))</f>
        <v/>
      </c>
      <c r="AX672" s="103"/>
      <c r="AY672" s="239">
        <f ca="1">IF(AU672=BA672,AY672,AY672&amp;" → "&amp;TEXT(AZ672,"dd/mm/aaaa")&amp;".- "&amp;AU672)</f>
        <v>0</v>
      </c>
      <c r="AZ672" s="237">
        <f ca="1">IF(AU672=BA672,AZ672,NOW())</f>
        <v>0</v>
      </c>
      <c r="BA672" s="242">
        <f t="shared" ca="1" si="106"/>
        <v>0</v>
      </c>
      <c r="BB672" s="245">
        <f ca="1">IF(AT672=BD672,BB672,BB672&amp;" → "&amp;TEXT(BC672,"dd/mm/aaaa")&amp;".- "&amp;AT672)</f>
        <v>0</v>
      </c>
      <c r="BC672" s="247">
        <f t="shared" ca="1" si="107"/>
        <v>46073.557189699073</v>
      </c>
      <c r="BD672" s="246">
        <f t="shared" ca="1" si="108"/>
        <v>0</v>
      </c>
    </row>
    <row r="673" spans="1:56">
      <c r="A673" s="76"/>
      <c r="B673" s="188"/>
      <c r="C673" s="143"/>
      <c r="D673" s="131"/>
      <c r="E673" s="131"/>
      <c r="F673" s="131"/>
      <c r="G673" s="131"/>
      <c r="H673" s="131"/>
      <c r="I673" s="131"/>
      <c r="J673" s="131"/>
      <c r="K673" s="131"/>
      <c r="L673" s="131"/>
      <c r="M673" s="131"/>
      <c r="N673" s="76"/>
      <c r="O673" s="131"/>
      <c r="P673" s="131"/>
      <c r="Q673" s="131"/>
      <c r="R673" s="131"/>
      <c r="S673" s="126"/>
      <c r="T673" s="131"/>
      <c r="U673" s="131"/>
      <c r="V673" s="127"/>
      <c r="W673" s="131"/>
      <c r="X673" s="131"/>
      <c r="Y673" s="131"/>
      <c r="Z673" s="131"/>
      <c r="AA673" s="131"/>
      <c r="AB673" s="131"/>
      <c r="AC673" s="76"/>
      <c r="AD673" s="131"/>
      <c r="AE673" s="131"/>
      <c r="AF673" s="131"/>
      <c r="AG673" s="131"/>
      <c r="AH673" s="143"/>
      <c r="AI673" s="131"/>
      <c r="AJ673" s="144"/>
      <c r="AK673" s="173"/>
      <c r="AL673" s="162"/>
      <c r="AM673" s="135"/>
      <c r="AN673" s="101"/>
      <c r="AO673" s="135"/>
      <c r="AP673" s="101"/>
      <c r="AQ673" s="101"/>
      <c r="AR673" s="213"/>
      <c r="AS673" s="119"/>
      <c r="AT673" s="124"/>
      <c r="AU673" s="94"/>
      <c r="AV673" s="131"/>
      <c r="AW673" s="102" t="str">
        <f ca="1">IF(OR(AND(TODAY()-AL673&lt;10,AV673="PQRS"),AND(TODAY()-AO673&lt;90,AV673="Persuasivo")),1,IF(AND(10&lt;=TODAY()-AL673,TODAY()-AL673&lt;15,AV673="PQRS"),2,IF(OR(AND(15&lt;=TODAY()-AL673,AV673="PQRS"),AND(90&lt;=TODAY()-AO673,AV673="Persuasivo")),3,"")))</f>
        <v/>
      </c>
      <c r="AX673" s="103"/>
      <c r="AY673" s="239">
        <f ca="1">IF(AU673=BA673,AY673,AY673&amp;" → "&amp;TEXT(AZ673,"dd/mm/aaaa")&amp;".- "&amp;AU673)</f>
        <v>0</v>
      </c>
      <c r="AZ673" s="237">
        <f ca="1">IF(AU673=BA673,AZ673,NOW())</f>
        <v>0</v>
      </c>
      <c r="BA673" s="242">
        <f t="shared" ca="1" si="106"/>
        <v>0</v>
      </c>
      <c r="BB673" s="245">
        <f ca="1">IF(AT673=BD673,BB673,BB673&amp;" → "&amp;TEXT(BC673,"dd/mm/aaaa")&amp;".- "&amp;AT673)</f>
        <v>0</v>
      </c>
      <c r="BC673" s="247">
        <f t="shared" ca="1" si="107"/>
        <v>46073.557189699073</v>
      </c>
      <c r="BD673" s="246">
        <f t="shared" ca="1" si="108"/>
        <v>0</v>
      </c>
    </row>
    <row r="674" spans="1:56">
      <c r="A674" s="76"/>
      <c r="B674" s="188"/>
      <c r="C674" s="143"/>
      <c r="D674" s="131"/>
      <c r="E674" s="131"/>
      <c r="F674" s="131"/>
      <c r="G674" s="131"/>
      <c r="H674" s="131"/>
      <c r="I674" s="131"/>
      <c r="J674" s="131"/>
      <c r="K674" s="131"/>
      <c r="L674" s="131"/>
      <c r="M674" s="131"/>
      <c r="N674" s="76"/>
      <c r="O674" s="131"/>
      <c r="P674" s="131"/>
      <c r="Q674" s="131"/>
      <c r="R674" s="131"/>
      <c r="S674" s="126"/>
      <c r="T674" s="131"/>
      <c r="U674" s="131"/>
      <c r="V674" s="144"/>
      <c r="W674" s="131"/>
      <c r="X674" s="127"/>
      <c r="Y674" s="127"/>
      <c r="Z674" s="131"/>
      <c r="AA674" s="131"/>
      <c r="AB674" s="131"/>
      <c r="AC674" s="76"/>
      <c r="AD674" s="131"/>
      <c r="AE674" s="131"/>
      <c r="AF674" s="131"/>
      <c r="AG674" s="131"/>
      <c r="AH674" s="143"/>
      <c r="AI674" s="131"/>
      <c r="AJ674" s="144"/>
      <c r="AK674" s="173"/>
      <c r="AL674" s="162"/>
      <c r="AM674" s="135"/>
      <c r="AN674" s="101"/>
      <c r="AO674" s="135"/>
      <c r="AP674" s="101"/>
      <c r="AQ674" s="101"/>
      <c r="AR674" s="213"/>
      <c r="AS674" s="119"/>
      <c r="AT674" s="124"/>
      <c r="AU674" s="94"/>
      <c r="AV674" s="131"/>
      <c r="AW674" s="102" t="str">
        <f ca="1">IF(OR(AND(TODAY()-AL674&lt;10,AV674="PQRS"),AND(TODAY()-AO674&lt;90,AV674="Persuasivo")),1,IF(AND(10&lt;=TODAY()-AL674,TODAY()-AL674&lt;15,AV674="PQRS"),2,IF(OR(AND(15&lt;=TODAY()-AL674,AV674="PQRS"),AND(90&lt;=TODAY()-AO674,AV674="Persuasivo")),3,"")))</f>
        <v/>
      </c>
      <c r="AX674" s="103"/>
      <c r="AY674" s="239">
        <f ca="1">IF(AU674=BA674,AY674,AY674&amp;" → "&amp;TEXT(AZ674,"dd/mm/aaaa")&amp;".- "&amp;AU674)</f>
        <v>0</v>
      </c>
      <c r="AZ674" s="237">
        <f ca="1">IF(AU674=BA674,AZ674,NOW())</f>
        <v>0</v>
      </c>
      <c r="BA674" s="242">
        <f t="shared" ca="1" si="106"/>
        <v>0</v>
      </c>
      <c r="BB674" s="245">
        <f ca="1">IF(AT674=BD674,BB674,BB674&amp;" → "&amp;TEXT(BC674,"dd/mm/aaaa")&amp;".- "&amp;AT674)</f>
        <v>0</v>
      </c>
      <c r="BC674" s="247">
        <f t="shared" ca="1" si="107"/>
        <v>46073.557189699073</v>
      </c>
      <c r="BD674" s="246">
        <f t="shared" ca="1" si="108"/>
        <v>0</v>
      </c>
    </row>
    <row r="675" spans="1:56">
      <c r="A675" s="76"/>
      <c r="B675" s="188"/>
      <c r="C675" s="143"/>
      <c r="D675" s="131"/>
      <c r="E675" s="131"/>
      <c r="F675" s="131"/>
      <c r="G675" s="131"/>
      <c r="H675" s="131"/>
      <c r="I675" s="131"/>
      <c r="J675" s="131"/>
      <c r="K675" s="131"/>
      <c r="L675" s="131"/>
      <c r="M675" s="131"/>
      <c r="N675" s="76"/>
      <c r="O675" s="131"/>
      <c r="P675" s="131"/>
      <c r="Q675" s="131"/>
      <c r="R675" s="131"/>
      <c r="S675" s="126"/>
      <c r="T675" s="131"/>
      <c r="U675" s="131"/>
      <c r="V675" s="144"/>
      <c r="W675" s="131"/>
      <c r="X675" s="131"/>
      <c r="Y675" s="131"/>
      <c r="Z675" s="131"/>
      <c r="AA675" s="131"/>
      <c r="AB675" s="131"/>
      <c r="AC675" s="76"/>
      <c r="AD675" s="131"/>
      <c r="AE675" s="131"/>
      <c r="AF675" s="131"/>
      <c r="AG675" s="131"/>
      <c r="AH675" s="143"/>
      <c r="AI675" s="131"/>
      <c r="AJ675" s="144"/>
      <c r="AK675" s="173"/>
      <c r="AL675" s="162"/>
      <c r="AM675" s="135"/>
      <c r="AN675" s="101"/>
      <c r="AO675" s="135"/>
      <c r="AP675" s="82"/>
      <c r="AQ675" s="94"/>
      <c r="AR675" s="213"/>
      <c r="AS675" s="119"/>
      <c r="AT675" s="124"/>
      <c r="AU675" s="94"/>
      <c r="AV675" s="131"/>
      <c r="AW675" s="102" t="str">
        <f ca="1">IF(OR(AND(TODAY()-AL675&lt;10,AV675="PQRS"),AND(TODAY()-AO675&lt;90,AV675="Persuasivo")),1,IF(AND(10&lt;=TODAY()-AL675,TODAY()-AL675&lt;15,AV675="PQRS"),2,IF(OR(AND(15&lt;=TODAY()-AL675,AV675="PQRS"),AND(90&lt;=TODAY()-AO675,AV675="Persuasivo")),3,"")))</f>
        <v/>
      </c>
      <c r="AX675" s="103"/>
      <c r="AY675" s="239">
        <f ca="1">IF(AU675=BA675,AY675,AY675&amp;" → "&amp;TEXT(AZ675,"dd/mm/aaaa")&amp;".- "&amp;AU675)</f>
        <v>0</v>
      </c>
      <c r="AZ675" s="237">
        <f ca="1">IF(AU675=BA675,AZ675,NOW())</f>
        <v>0</v>
      </c>
      <c r="BA675" s="242">
        <f t="shared" ca="1" si="106"/>
        <v>0</v>
      </c>
      <c r="BB675" s="245">
        <f ca="1">IF(AT675=BD675,BB675,BB675&amp;" → "&amp;TEXT(BC675,"dd/mm/aaaa")&amp;".- "&amp;AT675)</f>
        <v>0</v>
      </c>
      <c r="BC675" s="247">
        <f t="shared" ca="1" si="107"/>
        <v>46073.557189699073</v>
      </c>
      <c r="BD675" s="246">
        <f t="shared" ca="1" si="108"/>
        <v>0</v>
      </c>
    </row>
    <row r="676" spans="1:56">
      <c r="A676" s="76"/>
      <c r="B676" s="188"/>
      <c r="C676" s="143"/>
      <c r="D676" s="131"/>
      <c r="E676" s="131"/>
      <c r="F676" s="131"/>
      <c r="G676" s="131"/>
      <c r="H676" s="131"/>
      <c r="I676" s="131"/>
      <c r="J676" s="131"/>
      <c r="K676" s="131"/>
      <c r="L676" s="131"/>
      <c r="M676" s="131"/>
      <c r="N676" s="76"/>
      <c r="O676" s="131"/>
      <c r="P676" s="131"/>
      <c r="Q676" s="131"/>
      <c r="R676" s="131"/>
      <c r="S676" s="126"/>
      <c r="T676" s="131"/>
      <c r="U676" s="127"/>
      <c r="V676" s="127"/>
      <c r="W676" s="131"/>
      <c r="X676" s="127"/>
      <c r="Y676" s="127"/>
      <c r="Z676" s="131"/>
      <c r="AA676" s="131"/>
      <c r="AB676" s="131"/>
      <c r="AC676" s="76"/>
      <c r="AD676" s="131"/>
      <c r="AE676" s="131"/>
      <c r="AF676" s="131"/>
      <c r="AG676" s="131"/>
      <c r="AH676" s="143"/>
      <c r="AI676" s="131"/>
      <c r="AJ676" s="144"/>
      <c r="AK676" s="173"/>
      <c r="AL676" s="162"/>
      <c r="AM676" s="135"/>
      <c r="AN676" s="101"/>
      <c r="AO676" s="135"/>
      <c r="AP676" s="82"/>
      <c r="AQ676" s="101"/>
      <c r="AR676" s="213"/>
      <c r="AS676" s="119"/>
      <c r="AT676" s="143"/>
      <c r="AU676" s="94"/>
      <c r="AV676" s="131"/>
      <c r="AW676" s="102" t="str">
        <f ca="1">IF(OR(AND(TODAY()-AL676&lt;10,AV676="PQRS"),AND(TODAY()-AO676&lt;90,AV676="Persuasivo")),1,IF(AND(10&lt;=TODAY()-AL676,TODAY()-AL676&lt;15,AV676="PQRS"),2,IF(OR(AND(15&lt;=TODAY()-AL676,AV676="PQRS"),AND(90&lt;=TODAY()-AO676,AV676="Persuasivo")),3,"")))</f>
        <v/>
      </c>
      <c r="AX676" s="103"/>
      <c r="AY676" s="239">
        <f ca="1">IF(AU676=BA676,AY676,AY676&amp;" → "&amp;TEXT(AZ676,"dd/mm/aaaa")&amp;".- "&amp;AU676)</f>
        <v>0</v>
      </c>
      <c r="AZ676" s="237">
        <f ca="1">IF(AU676=BA676,AZ676,NOW())</f>
        <v>0</v>
      </c>
      <c r="BA676" s="242">
        <f t="shared" ca="1" si="106"/>
        <v>0</v>
      </c>
      <c r="BB676" s="245">
        <f ca="1">IF(AT676=BD676,BB676,BB676&amp;" → "&amp;TEXT(BC676,"dd/mm/aaaa")&amp;".- "&amp;AT676)</f>
        <v>0</v>
      </c>
      <c r="BC676" s="247">
        <f t="shared" ca="1" si="107"/>
        <v>46073.557189699073</v>
      </c>
      <c r="BD676" s="246">
        <f t="shared" ca="1" si="108"/>
        <v>0</v>
      </c>
    </row>
    <row r="677" spans="1:56">
      <c r="A677" s="76"/>
      <c r="B677" s="188"/>
      <c r="C677" s="143"/>
      <c r="D677" s="131"/>
      <c r="E677" s="131"/>
      <c r="F677" s="131"/>
      <c r="G677" s="131"/>
      <c r="H677" s="131"/>
      <c r="I677" s="131"/>
      <c r="J677" s="131"/>
      <c r="K677" s="131"/>
      <c r="L677" s="131"/>
      <c r="M677" s="131"/>
      <c r="N677" s="76"/>
      <c r="O677" s="131"/>
      <c r="P677" s="131"/>
      <c r="Q677" s="131"/>
      <c r="R677" s="131"/>
      <c r="S677" s="126"/>
      <c r="T677" s="131"/>
      <c r="U677" s="131"/>
      <c r="V677" s="144"/>
      <c r="W677" s="131"/>
      <c r="X677" s="127"/>
      <c r="Y677" s="127"/>
      <c r="Z677" s="131"/>
      <c r="AA677" s="131"/>
      <c r="AB677" s="131"/>
      <c r="AC677" s="76"/>
      <c r="AD677" s="131"/>
      <c r="AE677" s="131"/>
      <c r="AF677" s="131"/>
      <c r="AG677" s="131"/>
      <c r="AH677" s="143"/>
      <c r="AI677" s="131"/>
      <c r="AJ677" s="144"/>
      <c r="AK677" s="173"/>
      <c r="AL677" s="162"/>
      <c r="AM677" s="135"/>
      <c r="AN677" s="101"/>
      <c r="AO677" s="135"/>
      <c r="AP677" s="82"/>
      <c r="AQ677" s="101"/>
      <c r="AR677" s="213"/>
      <c r="AS677" s="119"/>
      <c r="AT677" s="124"/>
      <c r="AU677" s="94"/>
      <c r="AV677" s="131"/>
      <c r="AW677" s="102" t="str">
        <f ca="1">IF(OR(AND(TODAY()-AL677&lt;10,AV677="PQRS"),AND(TODAY()-AO677&lt;90,AV677="Persuasivo")),1,IF(AND(10&lt;=TODAY()-AL677,TODAY()-AL677&lt;15,AV677="PQRS"),2,IF(OR(AND(15&lt;=TODAY()-AL677,AV677="PQRS"),AND(90&lt;=TODAY()-AO677,AV677="Persuasivo")),3,"")))</f>
        <v/>
      </c>
      <c r="AX677" s="103"/>
      <c r="AY677" s="239">
        <f ca="1">IF(AU677=BA677,AY677,AY677&amp;" → "&amp;TEXT(AZ677,"dd/mm/aaaa")&amp;".- "&amp;AU677)</f>
        <v>0</v>
      </c>
      <c r="AZ677" s="237">
        <f ca="1">IF(AU677=BA677,AZ677,NOW())</f>
        <v>0</v>
      </c>
      <c r="BA677" s="242">
        <f t="shared" ca="1" si="106"/>
        <v>0</v>
      </c>
      <c r="BB677" s="245">
        <f ca="1">IF(AT677=BD677,BB677,BB677&amp;" → "&amp;TEXT(BC677,"dd/mm/aaaa")&amp;".- "&amp;AT677)</f>
        <v>0</v>
      </c>
      <c r="BC677" s="247">
        <f t="shared" ca="1" si="107"/>
        <v>46073.557189699073</v>
      </c>
      <c r="BD677" s="246">
        <f t="shared" ca="1" si="108"/>
        <v>0</v>
      </c>
    </row>
    <row r="678" spans="1:56">
      <c r="A678" s="76"/>
      <c r="B678" s="188"/>
      <c r="C678" s="143"/>
      <c r="D678" s="131"/>
      <c r="E678" s="131"/>
      <c r="F678" s="131"/>
      <c r="G678" s="131"/>
      <c r="H678" s="131"/>
      <c r="I678" s="131"/>
      <c r="J678" s="131"/>
      <c r="K678" s="131"/>
      <c r="L678" s="131"/>
      <c r="M678" s="131"/>
      <c r="N678" s="76"/>
      <c r="O678" s="131"/>
      <c r="P678" s="131"/>
      <c r="Q678" s="131"/>
      <c r="R678" s="131"/>
      <c r="S678" s="126"/>
      <c r="T678" s="131"/>
      <c r="U678" s="127"/>
      <c r="V678" s="144"/>
      <c r="W678" s="131"/>
      <c r="X678" s="127"/>
      <c r="Y678" s="127"/>
      <c r="Z678" s="131"/>
      <c r="AA678" s="131"/>
      <c r="AB678" s="131"/>
      <c r="AC678" s="76"/>
      <c r="AD678" s="131"/>
      <c r="AE678" s="131"/>
      <c r="AF678" s="131"/>
      <c r="AG678" s="131"/>
      <c r="AH678" s="143"/>
      <c r="AI678" s="131"/>
      <c r="AJ678" s="144"/>
      <c r="AK678" s="173"/>
      <c r="AL678" s="162"/>
      <c r="AM678" s="135"/>
      <c r="AN678" s="101"/>
      <c r="AO678" s="135"/>
      <c r="AP678" s="101"/>
      <c r="AQ678" s="101"/>
      <c r="AR678" s="213"/>
      <c r="AS678" s="119"/>
      <c r="AT678" s="143"/>
      <c r="AU678" s="94"/>
      <c r="AV678" s="131"/>
      <c r="AW678" s="102" t="str">
        <f ca="1">IF(OR(AND(TODAY()-AL678&lt;10,AV678="PQRS"),AND(TODAY()-AO678&lt;90,AV678="Persuasivo")),1,IF(AND(10&lt;=TODAY()-AL678,TODAY()-AL678&lt;15,AV678="PQRS"),2,IF(OR(AND(15&lt;=TODAY()-AL678,AV678="PQRS"),AND(90&lt;=TODAY()-AO678,AV678="Persuasivo")),3,"")))</f>
        <v/>
      </c>
      <c r="AX678" s="103"/>
      <c r="AY678" s="239">
        <f ca="1">IF(AU678=BA678,AY678,AY678&amp;" → "&amp;TEXT(AZ678,"dd/mm/aaaa")&amp;".- "&amp;AU678)</f>
        <v>0</v>
      </c>
      <c r="AZ678" s="237">
        <f ca="1">IF(AU678=BA678,AZ678,NOW())</f>
        <v>0</v>
      </c>
      <c r="BA678" s="242">
        <f t="shared" ca="1" si="106"/>
        <v>0</v>
      </c>
      <c r="BB678" s="245">
        <f ca="1">IF(AT678=BD678,BB678,BB678&amp;" → "&amp;TEXT(BC678,"dd/mm/aaaa")&amp;".- "&amp;AT678)</f>
        <v>0</v>
      </c>
      <c r="BC678" s="247">
        <f t="shared" ca="1" si="107"/>
        <v>46073.557189699073</v>
      </c>
      <c r="BD678" s="246">
        <f t="shared" ca="1" si="108"/>
        <v>0</v>
      </c>
    </row>
    <row r="679" spans="1:56">
      <c r="A679" s="76"/>
      <c r="B679" s="188"/>
      <c r="C679" s="143"/>
      <c r="D679" s="131"/>
      <c r="E679" s="131"/>
      <c r="F679" s="131"/>
      <c r="G679" s="131"/>
      <c r="H679" s="131"/>
      <c r="I679" s="131"/>
      <c r="J679" s="131"/>
      <c r="K679" s="131"/>
      <c r="L679" s="131"/>
      <c r="M679" s="131"/>
      <c r="N679" s="76"/>
      <c r="O679" s="131"/>
      <c r="P679" s="131"/>
      <c r="Q679" s="131"/>
      <c r="R679" s="131"/>
      <c r="S679" s="126"/>
      <c r="T679" s="131"/>
      <c r="U679" s="127"/>
      <c r="V679" s="127"/>
      <c r="W679" s="131"/>
      <c r="X679" s="127"/>
      <c r="Y679" s="127"/>
      <c r="Z679" s="131"/>
      <c r="AA679" s="131"/>
      <c r="AB679" s="131"/>
      <c r="AC679" s="76"/>
      <c r="AD679" s="131"/>
      <c r="AE679" s="131"/>
      <c r="AF679" s="131"/>
      <c r="AG679" s="131"/>
      <c r="AH679" s="143"/>
      <c r="AI679" s="131"/>
      <c r="AJ679" s="144"/>
      <c r="AK679" s="173"/>
      <c r="AL679" s="162"/>
      <c r="AM679" s="135"/>
      <c r="AN679" s="101"/>
      <c r="AO679" s="135"/>
      <c r="AP679" s="101"/>
      <c r="AQ679" s="101"/>
      <c r="AR679" s="213"/>
      <c r="AS679" s="119"/>
      <c r="AT679" s="143"/>
      <c r="AU679" s="94"/>
      <c r="AV679" s="131"/>
      <c r="AW679" s="102" t="str">
        <f ca="1">IF(OR(AND(TODAY()-AL679&lt;10,AV679="PQRS"),AND(TODAY()-AO679&lt;90,AV679="Persuasivo")),1,IF(AND(10&lt;=TODAY()-AL679,TODAY()-AL679&lt;15,AV679="PQRS"),2,IF(OR(AND(15&lt;=TODAY()-AL679,AV679="PQRS"),AND(90&lt;=TODAY()-AO679,AV679="Persuasivo")),3,"")))</f>
        <v/>
      </c>
      <c r="AX679" s="103"/>
      <c r="AY679" s="239">
        <f ca="1">IF(AU679=BA679,AY679,AY679&amp;" → "&amp;TEXT(AZ679,"dd/mm/aaaa")&amp;".- "&amp;AU679)</f>
        <v>0</v>
      </c>
      <c r="AZ679" s="237">
        <f ca="1">IF(AU679=BA679,AZ679,NOW())</f>
        <v>0</v>
      </c>
      <c r="BA679" s="242">
        <f t="shared" ca="1" si="106"/>
        <v>0</v>
      </c>
      <c r="BB679" s="245">
        <f ca="1">IF(AT679=BD679,BB679,BB679&amp;" → "&amp;TEXT(BC679,"dd/mm/aaaa")&amp;".- "&amp;AT679)</f>
        <v>0</v>
      </c>
      <c r="BC679" s="247">
        <f t="shared" ca="1" si="107"/>
        <v>46073.557189699073</v>
      </c>
      <c r="BD679" s="246">
        <f t="shared" ca="1" si="108"/>
        <v>0</v>
      </c>
    </row>
    <row r="680" spans="1:56">
      <c r="A680" s="76"/>
      <c r="B680" s="188"/>
      <c r="C680" s="143"/>
      <c r="D680" s="131"/>
      <c r="E680" s="131"/>
      <c r="F680" s="131"/>
      <c r="G680" s="131"/>
      <c r="H680" s="131"/>
      <c r="I680" s="131"/>
      <c r="J680" s="131"/>
      <c r="K680" s="131"/>
      <c r="L680" s="131"/>
      <c r="M680" s="131"/>
      <c r="N680" s="76"/>
      <c r="O680" s="131"/>
      <c r="P680" s="131"/>
      <c r="Q680" s="131"/>
      <c r="R680" s="131"/>
      <c r="S680" s="126"/>
      <c r="T680" s="131"/>
      <c r="U680" s="127"/>
      <c r="V680" s="127"/>
      <c r="W680" s="131"/>
      <c r="X680" s="127"/>
      <c r="Y680" s="127"/>
      <c r="Z680" s="131"/>
      <c r="AA680" s="131"/>
      <c r="AB680" s="131"/>
      <c r="AC680" s="76"/>
      <c r="AD680" s="131"/>
      <c r="AE680" s="131"/>
      <c r="AF680" s="131"/>
      <c r="AG680" s="131"/>
      <c r="AH680" s="143"/>
      <c r="AI680" s="131"/>
      <c r="AJ680" s="144"/>
      <c r="AK680" s="173"/>
      <c r="AL680" s="162"/>
      <c r="AM680" s="135"/>
      <c r="AN680" s="101"/>
      <c r="AO680" s="135"/>
      <c r="AP680" s="101"/>
      <c r="AQ680" s="101"/>
      <c r="AR680" s="213"/>
      <c r="AS680" s="119"/>
      <c r="AT680" s="143"/>
      <c r="AU680" s="94"/>
      <c r="AV680" s="131"/>
      <c r="AW680" s="102" t="str">
        <f ca="1">IF(OR(AND(TODAY()-AL680&lt;10,AV680="PQRS"),AND(TODAY()-AO680&lt;90,AV680="Persuasivo")),1,IF(AND(10&lt;=TODAY()-AL680,TODAY()-AL680&lt;15,AV680="PQRS"),2,IF(OR(AND(15&lt;=TODAY()-AL680,AV680="PQRS"),AND(90&lt;=TODAY()-AO680,AV680="Persuasivo")),3,"")))</f>
        <v/>
      </c>
      <c r="AX680" s="103"/>
      <c r="AY680" s="239">
        <f ca="1">IF(AU680=BA680,AY680,AY680&amp;" → "&amp;TEXT(AZ680,"dd/mm/aaaa")&amp;".- "&amp;AU680)</f>
        <v>0</v>
      </c>
      <c r="AZ680" s="237">
        <f ca="1">IF(AU680=BA680,AZ680,NOW())</f>
        <v>0</v>
      </c>
      <c r="BA680" s="242">
        <f t="shared" ca="1" si="106"/>
        <v>0</v>
      </c>
      <c r="BB680" s="245">
        <f ca="1">IF(AT680=BD680,BB680,BB680&amp;" → "&amp;TEXT(BC680,"dd/mm/aaaa")&amp;".- "&amp;AT680)</f>
        <v>0</v>
      </c>
      <c r="BC680" s="247">
        <f t="shared" ca="1" si="107"/>
        <v>46073.557189699073</v>
      </c>
      <c r="BD680" s="246">
        <f t="shared" ca="1" si="108"/>
        <v>0</v>
      </c>
    </row>
    <row r="681" spans="1:56">
      <c r="A681" s="76"/>
      <c r="B681" s="188"/>
      <c r="C681" s="143"/>
      <c r="D681" s="131"/>
      <c r="E681" s="131"/>
      <c r="F681" s="131"/>
      <c r="G681" s="131"/>
      <c r="H681" s="131"/>
      <c r="I681" s="131"/>
      <c r="J681" s="131"/>
      <c r="K681" s="131"/>
      <c r="L681" s="131"/>
      <c r="M681" s="131"/>
      <c r="N681" s="76"/>
      <c r="O681" s="131"/>
      <c r="P681" s="131"/>
      <c r="Q681" s="131"/>
      <c r="R681" s="131"/>
      <c r="S681" s="126"/>
      <c r="T681" s="131"/>
      <c r="U681" s="127"/>
      <c r="V681" s="127"/>
      <c r="W681" s="131"/>
      <c r="X681" s="127"/>
      <c r="Y681" s="127"/>
      <c r="Z681" s="131"/>
      <c r="AA681" s="131"/>
      <c r="AB681" s="131"/>
      <c r="AC681" s="76"/>
      <c r="AD681" s="131"/>
      <c r="AE681" s="131"/>
      <c r="AF681" s="131"/>
      <c r="AG681" s="131"/>
      <c r="AH681" s="143"/>
      <c r="AI681" s="131"/>
      <c r="AJ681" s="144"/>
      <c r="AK681" s="173"/>
      <c r="AL681" s="162"/>
      <c r="AM681" s="75"/>
      <c r="AN681" s="101"/>
      <c r="AO681" s="75"/>
      <c r="AP681" s="101"/>
      <c r="AQ681" s="101"/>
      <c r="AR681" s="213"/>
      <c r="AS681" s="119"/>
      <c r="AT681" s="124"/>
      <c r="AU681" s="94"/>
      <c r="AV681" s="131"/>
      <c r="AW681" s="102" t="str">
        <f ca="1">IF(OR(AND(TODAY()-AL681&lt;10,AV681="PQRS"),AND(TODAY()-AO681&lt;90,AV681="Persuasivo")),1,IF(AND(10&lt;=TODAY()-AL681,TODAY()-AL681&lt;15,AV681="PQRS"),2,IF(OR(AND(15&lt;=TODAY()-AL681,AV681="PQRS"),AND(90&lt;=TODAY()-AO681,AV681="Persuasivo")),3,"")))</f>
        <v/>
      </c>
      <c r="AX681" s="103"/>
      <c r="AY681" s="239">
        <f ca="1">IF(AU681=BA681,AY681,AY681&amp;" → "&amp;TEXT(AZ681,"dd/mm/aaaa")&amp;".- "&amp;AU681)</f>
        <v>0</v>
      </c>
      <c r="AZ681" s="237">
        <f ca="1">IF(AU681=BA681,AZ681,NOW())</f>
        <v>0</v>
      </c>
      <c r="BA681" s="242">
        <f t="shared" ca="1" si="106"/>
        <v>0</v>
      </c>
      <c r="BB681" s="245">
        <f ca="1">IF(AT681=BD681,BB681,BB681&amp;" → "&amp;TEXT(BC681,"dd/mm/aaaa")&amp;".- "&amp;AT681)</f>
        <v>0</v>
      </c>
      <c r="BC681" s="247">
        <f t="shared" ca="1" si="107"/>
        <v>46073.557189699073</v>
      </c>
      <c r="BD681" s="246">
        <f t="shared" ca="1" si="108"/>
        <v>0</v>
      </c>
    </row>
    <row r="682" spans="1:56">
      <c r="A682" s="76"/>
      <c r="B682" s="188"/>
      <c r="C682" s="143"/>
      <c r="D682" s="131"/>
      <c r="E682" s="131"/>
      <c r="F682" s="131"/>
      <c r="G682" s="131"/>
      <c r="H682" s="131"/>
      <c r="I682" s="131"/>
      <c r="J682" s="131"/>
      <c r="K682" s="131"/>
      <c r="L682" s="131"/>
      <c r="M682" s="131"/>
      <c r="N682" s="76"/>
      <c r="O682" s="131"/>
      <c r="P682" s="131"/>
      <c r="Q682" s="131"/>
      <c r="R682" s="131"/>
      <c r="S682" s="126"/>
      <c r="T682" s="131"/>
      <c r="U682" s="127"/>
      <c r="V682" s="127"/>
      <c r="W682" s="131"/>
      <c r="X682" s="127"/>
      <c r="Y682" s="127"/>
      <c r="Z682" s="131"/>
      <c r="AA682" s="131"/>
      <c r="AB682" s="131"/>
      <c r="AC682" s="76"/>
      <c r="AD682" s="131"/>
      <c r="AE682" s="131"/>
      <c r="AF682" s="131"/>
      <c r="AG682" s="131"/>
      <c r="AH682" s="143"/>
      <c r="AI682" s="131"/>
      <c r="AJ682" s="144"/>
      <c r="AK682" s="173"/>
      <c r="AL682" s="162"/>
      <c r="AM682" s="135"/>
      <c r="AN682" s="101"/>
      <c r="AO682" s="135"/>
      <c r="AP682" s="101"/>
      <c r="AQ682" s="101"/>
      <c r="AR682" s="213"/>
      <c r="AS682" s="119"/>
      <c r="AT682" s="124"/>
      <c r="AU682" s="94"/>
      <c r="AV682" s="131"/>
      <c r="AW682" s="102" t="str">
        <f ca="1">IF(OR(AND(TODAY()-AL682&lt;10,AV682="PQRS"),AND(TODAY()-AO682&lt;90,AV682="Persuasivo")),1,IF(AND(10&lt;=TODAY()-AL682,TODAY()-AL682&lt;15,AV682="PQRS"),2,IF(OR(AND(15&lt;=TODAY()-AL682,AV682="PQRS"),AND(90&lt;=TODAY()-AO682,AV682="Persuasivo")),3,"")))</f>
        <v/>
      </c>
      <c r="AX682" s="103"/>
      <c r="AY682" s="239">
        <f ca="1">IF(AU682=BA682,AY682,AY682&amp;" → "&amp;TEXT(AZ682,"dd/mm/aaaa")&amp;".- "&amp;AU682)</f>
        <v>0</v>
      </c>
      <c r="AZ682" s="237">
        <f ca="1">IF(AU682=BA682,AZ682,NOW())</f>
        <v>0</v>
      </c>
      <c r="BA682" s="242">
        <f t="shared" ca="1" si="106"/>
        <v>0</v>
      </c>
      <c r="BB682" s="245">
        <f ca="1">IF(AT682=BD682,BB682,BB682&amp;" → "&amp;TEXT(BC682,"dd/mm/aaaa")&amp;".- "&amp;AT682)</f>
        <v>0</v>
      </c>
      <c r="BC682" s="247">
        <f t="shared" ca="1" si="107"/>
        <v>46073.557189699073</v>
      </c>
      <c r="BD682" s="246">
        <f t="shared" ca="1" si="108"/>
        <v>0</v>
      </c>
    </row>
    <row r="683" spans="1:56">
      <c r="A683" s="76"/>
      <c r="B683" s="188"/>
      <c r="C683" s="143"/>
      <c r="D683" s="131"/>
      <c r="E683" s="131"/>
      <c r="F683" s="131"/>
      <c r="G683" s="131"/>
      <c r="H683" s="131"/>
      <c r="I683" s="131"/>
      <c r="J683" s="131"/>
      <c r="K683" s="131"/>
      <c r="L683" s="131"/>
      <c r="M683" s="131"/>
      <c r="N683" s="76"/>
      <c r="O683" s="131"/>
      <c r="P683" s="131"/>
      <c r="Q683" s="131"/>
      <c r="R683" s="131"/>
      <c r="S683" s="131"/>
      <c r="T683" s="131"/>
      <c r="U683" s="131"/>
      <c r="V683" s="131"/>
      <c r="W683" s="131"/>
      <c r="X683" s="131"/>
      <c r="Y683" s="131"/>
      <c r="Z683" s="131"/>
      <c r="AA683" s="131"/>
      <c r="AB683" s="131"/>
      <c r="AC683" s="76"/>
      <c r="AD683" s="131"/>
      <c r="AE683" s="131"/>
      <c r="AF683" s="131"/>
      <c r="AG683" s="131"/>
      <c r="AH683" s="143"/>
      <c r="AI683" s="131"/>
      <c r="AJ683" s="144"/>
      <c r="AK683" s="173"/>
      <c r="AL683" s="162"/>
      <c r="AM683" s="135"/>
      <c r="AN683" s="101"/>
      <c r="AO683" s="135"/>
      <c r="AP683" s="101"/>
      <c r="AQ683" s="101"/>
      <c r="AR683" s="213"/>
      <c r="AS683" s="119"/>
      <c r="AT683" s="124"/>
      <c r="AU683" s="94"/>
      <c r="AV683" s="131"/>
      <c r="AW683" s="102" t="str">
        <f ca="1">IF(OR(AND(TODAY()-AL683&lt;10,AV683="PQRS"),AND(TODAY()-AO683&lt;90,AV683="Persuasivo")),1,IF(AND(10&lt;=TODAY()-AL683,TODAY()-AL683&lt;15,AV683="PQRS"),2,IF(OR(AND(15&lt;=TODAY()-AL683,AV683="PQRS"),AND(90&lt;=TODAY()-AO683,AV683="Persuasivo")),3,"")))</f>
        <v/>
      </c>
      <c r="AX683" s="103"/>
      <c r="AY683" s="239">
        <f ca="1">IF(AU683=BA683,AY683,AY683&amp;" → "&amp;TEXT(AZ683,"dd/mm/aaaa")&amp;".- "&amp;AU683)</f>
        <v>0</v>
      </c>
      <c r="AZ683" s="237">
        <f ca="1">IF(AU683=BA683,AZ683,NOW())</f>
        <v>0</v>
      </c>
      <c r="BA683" s="242">
        <f t="shared" ca="1" si="106"/>
        <v>0</v>
      </c>
      <c r="BB683" s="245">
        <f ca="1">IF(AT683=BD683,BB683,BB683&amp;" → "&amp;TEXT(BC683,"dd/mm/aaaa")&amp;".- "&amp;AT683)</f>
        <v>0</v>
      </c>
      <c r="BC683" s="247">
        <f t="shared" ca="1" si="107"/>
        <v>46073.557189699073</v>
      </c>
      <c r="BD683" s="246">
        <f t="shared" ca="1" si="108"/>
        <v>0</v>
      </c>
    </row>
    <row r="684" spans="1:56">
      <c r="A684" s="76"/>
      <c r="B684" s="188"/>
      <c r="C684" s="143"/>
      <c r="D684" s="131"/>
      <c r="E684" s="131"/>
      <c r="F684" s="131"/>
      <c r="G684" s="131"/>
      <c r="H684" s="131"/>
      <c r="I684" s="131"/>
      <c r="J684" s="131"/>
      <c r="K684" s="131"/>
      <c r="L684" s="131"/>
      <c r="M684" s="131"/>
      <c r="N684" s="76"/>
      <c r="O684" s="149"/>
      <c r="P684" s="131"/>
      <c r="Q684" s="131"/>
      <c r="R684" s="131"/>
      <c r="S684" s="126"/>
      <c r="T684" s="131"/>
      <c r="U684" s="127"/>
      <c r="V684" s="127"/>
      <c r="W684" s="131"/>
      <c r="X684" s="127"/>
      <c r="Y684" s="127"/>
      <c r="Z684" s="131"/>
      <c r="AA684" s="131"/>
      <c r="AB684" s="131"/>
      <c r="AC684" s="76"/>
      <c r="AD684" s="131"/>
      <c r="AE684" s="131"/>
      <c r="AF684" s="131"/>
      <c r="AG684" s="131"/>
      <c r="AH684" s="143"/>
      <c r="AI684" s="131"/>
      <c r="AJ684" s="144"/>
      <c r="AK684" s="173"/>
      <c r="AL684" s="162"/>
      <c r="AM684" s="75"/>
      <c r="AN684" s="101"/>
      <c r="AO684" s="75"/>
      <c r="AP684" s="101"/>
      <c r="AQ684" s="101"/>
      <c r="AR684" s="213"/>
      <c r="AS684" s="119"/>
      <c r="AT684" s="124"/>
      <c r="AU684" s="94"/>
      <c r="AV684" s="131"/>
      <c r="AW684" s="102" t="str">
        <f ca="1">IF(OR(AND(TODAY()-AL684&lt;10,AV684="PQRS"),AND(TODAY()-AO684&lt;90,AV684="Persuasivo")),1,IF(AND(10&lt;=TODAY()-AL684,TODAY()-AL684&lt;15,AV684="PQRS"),2,IF(OR(AND(15&lt;=TODAY()-AL684,AV684="PQRS"),AND(90&lt;=TODAY()-AO684,AV684="Persuasivo")),3,"")))</f>
        <v/>
      </c>
      <c r="AX684" s="103"/>
      <c r="AY684" s="239">
        <f ca="1">IF(AU684=BA684,AY684,AY684&amp;" → "&amp;TEXT(AZ684,"dd/mm/aaaa")&amp;".- "&amp;AU684)</f>
        <v>0</v>
      </c>
      <c r="AZ684" s="237">
        <f ca="1">IF(AU684=BA684,AZ684,NOW())</f>
        <v>0</v>
      </c>
      <c r="BA684" s="242">
        <f t="shared" ca="1" si="106"/>
        <v>0</v>
      </c>
      <c r="BB684" s="245">
        <f ca="1">IF(AT684=BD684,BB684,BB684&amp;" → "&amp;TEXT(BC684,"dd/mm/aaaa")&amp;".- "&amp;AT684)</f>
        <v>0</v>
      </c>
      <c r="BC684" s="247">
        <f t="shared" ca="1" si="107"/>
        <v>46073.557189699073</v>
      </c>
      <c r="BD684" s="246">
        <f t="shared" ca="1" si="108"/>
        <v>0</v>
      </c>
    </row>
    <row r="685" spans="1:56">
      <c r="A685" s="76"/>
      <c r="B685" s="188"/>
      <c r="C685" s="143"/>
      <c r="D685" s="131"/>
      <c r="E685" s="131"/>
      <c r="F685" s="131"/>
      <c r="G685" s="131"/>
      <c r="H685" s="131"/>
      <c r="I685" s="131"/>
      <c r="J685" s="131"/>
      <c r="K685" s="131"/>
      <c r="L685" s="131"/>
      <c r="M685" s="131"/>
      <c r="N685" s="76"/>
      <c r="O685" s="149"/>
      <c r="P685" s="131"/>
      <c r="Q685" s="131"/>
      <c r="R685" s="131"/>
      <c r="S685" s="126"/>
      <c r="T685" s="131"/>
      <c r="U685" s="127"/>
      <c r="V685" s="127"/>
      <c r="W685" s="131"/>
      <c r="X685" s="127"/>
      <c r="Y685" s="127"/>
      <c r="Z685" s="131"/>
      <c r="AA685" s="131"/>
      <c r="AB685" s="131"/>
      <c r="AC685" s="76"/>
      <c r="AD685" s="131"/>
      <c r="AE685" s="131"/>
      <c r="AF685" s="131"/>
      <c r="AG685" s="131"/>
      <c r="AH685" s="143"/>
      <c r="AI685" s="131"/>
      <c r="AJ685" s="144"/>
      <c r="AK685" s="173"/>
      <c r="AL685" s="162"/>
      <c r="AM685" s="75"/>
      <c r="AN685" s="101"/>
      <c r="AO685" s="75"/>
      <c r="AP685" s="101"/>
      <c r="AQ685" s="101"/>
      <c r="AR685" s="213"/>
      <c r="AS685" s="119"/>
      <c r="AT685" s="124"/>
      <c r="AU685" s="94"/>
      <c r="AV685" s="131"/>
      <c r="AW685" s="102" t="str">
        <f ca="1">IF(OR(AND(TODAY()-AL685&lt;10,AV685="PQRS"),AND(TODAY()-AO685&lt;90,AV685="Persuasivo")),1,IF(AND(10&lt;=TODAY()-AL685,TODAY()-AL685&lt;15,AV685="PQRS"),2,IF(OR(AND(15&lt;=TODAY()-AL685,AV685="PQRS"),AND(90&lt;=TODAY()-AO685,AV685="Persuasivo")),3,"")))</f>
        <v/>
      </c>
      <c r="AX685" s="103"/>
      <c r="AY685" s="239">
        <f ca="1">IF(AU685=BA685,AY685,AY685&amp;" → "&amp;TEXT(AZ685,"dd/mm/aaaa")&amp;".- "&amp;AU685)</f>
        <v>0</v>
      </c>
      <c r="AZ685" s="237">
        <f ca="1">IF(AU685=BA685,AZ685,NOW())</f>
        <v>0</v>
      </c>
      <c r="BA685" s="242">
        <f t="shared" ca="1" si="106"/>
        <v>0</v>
      </c>
      <c r="BB685" s="245">
        <f ca="1">IF(AT685=BD685,BB685,BB685&amp;" → "&amp;TEXT(BC685,"dd/mm/aaaa")&amp;".- "&amp;AT685)</f>
        <v>0</v>
      </c>
      <c r="BC685" s="247">
        <f t="shared" ca="1" si="107"/>
        <v>46073.557189699073</v>
      </c>
      <c r="BD685" s="246">
        <f t="shared" ca="1" si="108"/>
        <v>0</v>
      </c>
    </row>
    <row r="686" spans="1:56">
      <c r="A686" s="76"/>
      <c r="B686" s="188"/>
      <c r="C686" s="143"/>
      <c r="D686" s="131"/>
      <c r="E686" s="131"/>
      <c r="F686" s="131"/>
      <c r="G686" s="131"/>
      <c r="H686" s="131"/>
      <c r="I686" s="131"/>
      <c r="J686" s="131"/>
      <c r="K686" s="131"/>
      <c r="L686" s="131"/>
      <c r="M686" s="131"/>
      <c r="N686" s="76"/>
      <c r="O686" s="131"/>
      <c r="P686" s="131"/>
      <c r="Q686" s="131"/>
      <c r="R686" s="131"/>
      <c r="S686" s="126"/>
      <c r="T686" s="131"/>
      <c r="U686" s="127"/>
      <c r="V686" s="127"/>
      <c r="W686" s="131"/>
      <c r="X686" s="127"/>
      <c r="Y686" s="127"/>
      <c r="Z686" s="131"/>
      <c r="AA686" s="131"/>
      <c r="AB686" s="131"/>
      <c r="AC686" s="76"/>
      <c r="AD686" s="131"/>
      <c r="AE686" s="131"/>
      <c r="AF686" s="131"/>
      <c r="AG686" s="131"/>
      <c r="AH686" s="143"/>
      <c r="AI686" s="131"/>
      <c r="AJ686" s="144"/>
      <c r="AK686" s="173"/>
      <c r="AL686" s="162"/>
      <c r="AM686" s="75"/>
      <c r="AN686" s="101"/>
      <c r="AO686" s="75"/>
      <c r="AP686" s="101"/>
      <c r="AQ686" s="101"/>
      <c r="AR686" s="213"/>
      <c r="AS686" s="119"/>
      <c r="AT686" s="124"/>
      <c r="AU686" s="94"/>
      <c r="AV686" s="131"/>
      <c r="AW686" s="102" t="str">
        <f ca="1">IF(OR(AND(TODAY()-AL686&lt;10,AV686="PQRS"),AND(TODAY()-AO686&lt;90,AV686="Persuasivo")),1,IF(AND(10&lt;=TODAY()-AL686,TODAY()-AL686&lt;15,AV686="PQRS"),2,IF(OR(AND(15&lt;=TODAY()-AL686,AV686="PQRS"),AND(90&lt;=TODAY()-AO686,AV686="Persuasivo")),3,"")))</f>
        <v/>
      </c>
      <c r="AX686" s="103"/>
      <c r="AY686" s="239">
        <f ca="1">IF(AU686=BA686,AY686,AY686&amp;" → "&amp;TEXT(AZ686,"dd/mm/aaaa")&amp;".- "&amp;AU686)</f>
        <v>0</v>
      </c>
      <c r="AZ686" s="237">
        <f ca="1">IF(AU686=BA686,AZ686,NOW())</f>
        <v>0</v>
      </c>
      <c r="BA686" s="242">
        <f t="shared" ca="1" si="106"/>
        <v>0</v>
      </c>
      <c r="BB686" s="245">
        <f ca="1">IF(AT686=BD686,BB686,BB686&amp;" → "&amp;TEXT(BC686,"dd/mm/aaaa")&amp;".- "&amp;AT686)</f>
        <v>0</v>
      </c>
      <c r="BC686" s="247">
        <f t="shared" ca="1" si="107"/>
        <v>46073.557189699073</v>
      </c>
      <c r="BD686" s="246">
        <f t="shared" ca="1" si="108"/>
        <v>0</v>
      </c>
    </row>
    <row r="687" spans="1:56">
      <c r="A687" s="76"/>
      <c r="B687" s="188"/>
      <c r="C687" s="143"/>
      <c r="D687" s="131"/>
      <c r="E687" s="131"/>
      <c r="F687" s="131"/>
      <c r="G687" s="131"/>
      <c r="H687" s="131"/>
      <c r="I687" s="131"/>
      <c r="J687" s="131"/>
      <c r="K687" s="131"/>
      <c r="L687" s="131"/>
      <c r="M687" s="131"/>
      <c r="N687" s="76"/>
      <c r="O687" s="131"/>
      <c r="P687" s="131"/>
      <c r="Q687" s="131"/>
      <c r="R687" s="131"/>
      <c r="S687" s="126"/>
      <c r="T687" s="131"/>
      <c r="U687" s="127"/>
      <c r="V687" s="127"/>
      <c r="W687" s="131"/>
      <c r="X687" s="127"/>
      <c r="Y687" s="127"/>
      <c r="Z687" s="131"/>
      <c r="AA687" s="131"/>
      <c r="AB687" s="131"/>
      <c r="AC687" s="76"/>
      <c r="AD687" s="131"/>
      <c r="AE687" s="131"/>
      <c r="AF687" s="131"/>
      <c r="AG687" s="131"/>
      <c r="AH687" s="143"/>
      <c r="AI687" s="131"/>
      <c r="AJ687" s="144"/>
      <c r="AK687" s="173"/>
      <c r="AL687" s="162"/>
      <c r="AM687" s="135"/>
      <c r="AN687" s="101"/>
      <c r="AO687" s="135"/>
      <c r="AP687" s="101"/>
      <c r="AQ687" s="101"/>
      <c r="AR687" s="213"/>
      <c r="AS687" s="119"/>
      <c r="AT687" s="124"/>
      <c r="AU687" s="94"/>
      <c r="AV687" s="131"/>
      <c r="AW687" s="102" t="str">
        <f ca="1">IF(OR(AND(TODAY()-AL687&lt;10,AV687="PQRS"),AND(TODAY()-AO687&lt;90,AV687="Persuasivo")),1,IF(AND(10&lt;=TODAY()-AL687,TODAY()-AL687&lt;15,AV687="PQRS"),2,IF(OR(AND(15&lt;=TODAY()-AL687,AV687="PQRS"),AND(90&lt;=TODAY()-AO687,AV687="Persuasivo")),3,"")))</f>
        <v/>
      </c>
      <c r="AX687" s="103"/>
      <c r="AY687" s="239">
        <f ca="1">IF(AU687=BA687,AY687,AY687&amp;" → "&amp;TEXT(AZ687,"dd/mm/aaaa")&amp;".- "&amp;AU687)</f>
        <v>0</v>
      </c>
      <c r="AZ687" s="237">
        <f ca="1">IF(AU687=BA687,AZ687,NOW())</f>
        <v>0</v>
      </c>
      <c r="BA687" s="242">
        <f t="shared" ca="1" si="106"/>
        <v>0</v>
      </c>
      <c r="BB687" s="245">
        <f ca="1">IF(AT687=BD687,BB687,BB687&amp;" → "&amp;TEXT(BC687,"dd/mm/aaaa")&amp;".- "&amp;AT687)</f>
        <v>0</v>
      </c>
      <c r="BC687" s="247">
        <f t="shared" ca="1" si="107"/>
        <v>46073.557189699073</v>
      </c>
      <c r="BD687" s="246">
        <f t="shared" ca="1" si="108"/>
        <v>0</v>
      </c>
    </row>
    <row r="688" spans="1:56">
      <c r="A688" s="76"/>
      <c r="B688" s="188"/>
      <c r="C688" s="143"/>
      <c r="D688" s="131"/>
      <c r="E688" s="131"/>
      <c r="F688" s="131"/>
      <c r="G688" s="131"/>
      <c r="H688" s="131"/>
      <c r="I688" s="131"/>
      <c r="J688" s="131"/>
      <c r="K688" s="131"/>
      <c r="L688" s="131"/>
      <c r="M688" s="131"/>
      <c r="N688" s="76"/>
      <c r="O688" s="131"/>
      <c r="P688" s="131"/>
      <c r="Q688" s="131"/>
      <c r="R688" s="131"/>
      <c r="S688" s="126"/>
      <c r="T688" s="131"/>
      <c r="U688" s="127"/>
      <c r="V688" s="127"/>
      <c r="W688" s="131"/>
      <c r="X688" s="127"/>
      <c r="Y688" s="127"/>
      <c r="Z688" s="131"/>
      <c r="AA688" s="131"/>
      <c r="AB688" s="131"/>
      <c r="AC688" s="76"/>
      <c r="AD688" s="131"/>
      <c r="AE688" s="131"/>
      <c r="AF688" s="131"/>
      <c r="AG688" s="131"/>
      <c r="AH688" s="143"/>
      <c r="AI688" s="131"/>
      <c r="AJ688" s="144"/>
      <c r="AK688" s="173"/>
      <c r="AL688" s="162"/>
      <c r="AM688" s="75"/>
      <c r="AN688" s="101"/>
      <c r="AO688" s="75"/>
      <c r="AP688" s="101"/>
      <c r="AQ688" s="101"/>
      <c r="AR688" s="213"/>
      <c r="AS688" s="119"/>
      <c r="AT688" s="124"/>
      <c r="AU688" s="94"/>
      <c r="AV688" s="131"/>
      <c r="AW688" s="102" t="str">
        <f ca="1">IF(OR(AND(TODAY()-AL688&lt;10,AV688="PQRS"),AND(TODAY()-AO688&lt;90,AV688="Persuasivo")),1,IF(AND(10&lt;=TODAY()-AL688,TODAY()-AL688&lt;15,AV688="PQRS"),2,IF(OR(AND(15&lt;=TODAY()-AL688,AV688="PQRS"),AND(90&lt;=TODAY()-AO688,AV688="Persuasivo")),3,"")))</f>
        <v/>
      </c>
      <c r="AX688" s="103"/>
      <c r="AY688" s="239">
        <f ca="1">IF(AU688=BA688,AY688,AY688&amp;" → "&amp;TEXT(AZ688,"dd/mm/aaaa")&amp;".- "&amp;AU688)</f>
        <v>0</v>
      </c>
      <c r="AZ688" s="237">
        <f ca="1">IF(AU688=BA688,AZ688,NOW())</f>
        <v>0</v>
      </c>
      <c r="BA688" s="242">
        <f t="shared" ca="1" si="106"/>
        <v>0</v>
      </c>
      <c r="BB688" s="245">
        <f ca="1">IF(AT688=BD688,BB688,BB688&amp;" → "&amp;TEXT(BC688,"dd/mm/aaaa")&amp;".- "&amp;AT688)</f>
        <v>0</v>
      </c>
      <c r="BC688" s="247">
        <f t="shared" ca="1" si="107"/>
        <v>46073.557189699073</v>
      </c>
      <c r="BD688" s="246">
        <f t="shared" ca="1" si="108"/>
        <v>0</v>
      </c>
    </row>
    <row r="689" spans="1:56">
      <c r="A689" s="76"/>
      <c r="B689" s="188"/>
      <c r="C689" s="143"/>
      <c r="D689" s="131"/>
      <c r="E689" s="131"/>
      <c r="F689" s="131"/>
      <c r="G689" s="131"/>
      <c r="H689" s="131"/>
      <c r="I689" s="131"/>
      <c r="J689" s="131"/>
      <c r="K689" s="131"/>
      <c r="L689" s="131"/>
      <c r="M689" s="131"/>
      <c r="N689" s="76"/>
      <c r="O689" s="131"/>
      <c r="P689" s="131"/>
      <c r="Q689" s="131"/>
      <c r="R689" s="131"/>
      <c r="S689" s="126"/>
      <c r="T689" s="131"/>
      <c r="U689" s="127"/>
      <c r="V689" s="127"/>
      <c r="W689" s="131"/>
      <c r="X689" s="127"/>
      <c r="Y689" s="127"/>
      <c r="Z689" s="131"/>
      <c r="AA689" s="131"/>
      <c r="AB689" s="131"/>
      <c r="AC689" s="76"/>
      <c r="AD689" s="131"/>
      <c r="AE689" s="131"/>
      <c r="AF689" s="131"/>
      <c r="AG689" s="131"/>
      <c r="AH689" s="143"/>
      <c r="AI689" s="131"/>
      <c r="AJ689" s="144"/>
      <c r="AK689" s="173"/>
      <c r="AL689" s="162"/>
      <c r="AM689" s="75"/>
      <c r="AN689" s="101"/>
      <c r="AO689" s="75"/>
      <c r="AP689" s="101"/>
      <c r="AQ689" s="101"/>
      <c r="AR689" s="213"/>
      <c r="AS689" s="119"/>
      <c r="AT689" s="124"/>
      <c r="AU689" s="94"/>
      <c r="AV689" s="131"/>
      <c r="AW689" s="102" t="str">
        <f ca="1">IF(OR(AND(TODAY()-AL689&lt;10,AV689="PQRS"),AND(TODAY()-AO689&lt;90,AV689="Persuasivo")),1,IF(AND(10&lt;=TODAY()-AL689,TODAY()-AL689&lt;15,AV689="PQRS"),2,IF(OR(AND(15&lt;=TODAY()-AL689,AV689="PQRS"),AND(90&lt;=TODAY()-AO689,AV689="Persuasivo")),3,"")))</f>
        <v/>
      </c>
      <c r="AX689" s="103"/>
      <c r="AY689" s="239">
        <f ca="1">IF(AU689=BA689,AY689,AY689&amp;" → "&amp;TEXT(AZ689,"dd/mm/aaaa")&amp;".- "&amp;AU689)</f>
        <v>0</v>
      </c>
      <c r="AZ689" s="237">
        <f ca="1">IF(AU689=BA689,AZ689,NOW())</f>
        <v>0</v>
      </c>
      <c r="BA689" s="242">
        <f t="shared" ca="1" si="106"/>
        <v>0</v>
      </c>
      <c r="BB689" s="245">
        <f ca="1">IF(AT689=BD689,BB689,BB689&amp;" → "&amp;TEXT(BC689,"dd/mm/aaaa")&amp;".- "&amp;AT689)</f>
        <v>0</v>
      </c>
      <c r="BC689" s="247">
        <f t="shared" ca="1" si="107"/>
        <v>46073.557189699073</v>
      </c>
      <c r="BD689" s="246">
        <f t="shared" ca="1" si="108"/>
        <v>0</v>
      </c>
    </row>
    <row r="690" spans="1:56">
      <c r="A690" s="76"/>
      <c r="B690" s="188"/>
      <c r="C690" s="143"/>
      <c r="D690" s="131"/>
      <c r="E690" s="131"/>
      <c r="F690" s="131"/>
      <c r="G690" s="131"/>
      <c r="H690" s="131"/>
      <c r="I690" s="131"/>
      <c r="J690" s="131"/>
      <c r="K690" s="131"/>
      <c r="L690" s="131"/>
      <c r="M690" s="131"/>
      <c r="N690" s="76"/>
      <c r="O690" s="131"/>
      <c r="P690" s="131"/>
      <c r="Q690" s="131"/>
      <c r="R690" s="131"/>
      <c r="S690" s="126"/>
      <c r="T690" s="131"/>
      <c r="U690" s="127"/>
      <c r="V690" s="127"/>
      <c r="W690" s="131"/>
      <c r="X690" s="127"/>
      <c r="Y690" s="127"/>
      <c r="Z690" s="131"/>
      <c r="AA690" s="131"/>
      <c r="AB690" s="131"/>
      <c r="AC690" s="76"/>
      <c r="AD690" s="131"/>
      <c r="AE690" s="131"/>
      <c r="AF690" s="131"/>
      <c r="AG690" s="131"/>
      <c r="AH690" s="143"/>
      <c r="AI690" s="131"/>
      <c r="AJ690" s="144"/>
      <c r="AK690" s="173"/>
      <c r="AL690" s="162"/>
      <c r="AM690" s="75"/>
      <c r="AN690" s="101"/>
      <c r="AO690" s="75"/>
      <c r="AP690" s="101"/>
      <c r="AQ690" s="101"/>
      <c r="AR690" s="213"/>
      <c r="AS690" s="119"/>
      <c r="AT690" s="124"/>
      <c r="AU690" s="94"/>
      <c r="AV690" s="131"/>
      <c r="AW690" s="102" t="str">
        <f ca="1">IF(OR(AND(TODAY()-AL690&lt;10,AV690="PQRS"),AND(TODAY()-AO690&lt;90,AV690="Persuasivo")),1,IF(AND(10&lt;=TODAY()-AL690,TODAY()-AL690&lt;15,AV690="PQRS"),2,IF(OR(AND(15&lt;=TODAY()-AL690,AV690="PQRS"),AND(90&lt;=TODAY()-AO690,AV690="Persuasivo")),3,"")))</f>
        <v/>
      </c>
      <c r="AX690" s="103"/>
      <c r="AY690" s="239">
        <f ca="1">IF(AU690=BA690,AY690,AY690&amp;" → "&amp;TEXT(AZ690,"dd/mm/aaaa")&amp;".- "&amp;AU690)</f>
        <v>0</v>
      </c>
      <c r="AZ690" s="237">
        <f ca="1">IF(AU690=BA690,AZ690,NOW())</f>
        <v>0</v>
      </c>
      <c r="BA690" s="242">
        <f t="shared" ca="1" si="106"/>
        <v>0</v>
      </c>
      <c r="BB690" s="245">
        <f ca="1">IF(AT690=BD690,BB690,BB690&amp;" → "&amp;TEXT(BC690,"dd/mm/aaaa")&amp;".- "&amp;AT690)</f>
        <v>0</v>
      </c>
      <c r="BC690" s="247">
        <f t="shared" ca="1" si="107"/>
        <v>46073.557189699073</v>
      </c>
      <c r="BD690" s="246">
        <f t="shared" ca="1" si="108"/>
        <v>0</v>
      </c>
    </row>
    <row r="691" spans="1:56">
      <c r="A691" s="76"/>
      <c r="B691" s="188"/>
      <c r="C691" s="143"/>
      <c r="D691" s="131"/>
      <c r="E691" s="131"/>
      <c r="F691" s="131"/>
      <c r="G691" s="131"/>
      <c r="H691" s="131"/>
      <c r="I691" s="131"/>
      <c r="J691" s="131"/>
      <c r="K691" s="131"/>
      <c r="L691" s="131"/>
      <c r="M691" s="131"/>
      <c r="N691" s="76"/>
      <c r="O691" s="131"/>
      <c r="P691" s="131"/>
      <c r="Q691" s="131"/>
      <c r="R691" s="131"/>
      <c r="S691" s="126"/>
      <c r="T691" s="131"/>
      <c r="U691" s="127"/>
      <c r="V691" s="127"/>
      <c r="W691" s="131"/>
      <c r="X691" s="127"/>
      <c r="Y691" s="127"/>
      <c r="Z691" s="131"/>
      <c r="AA691" s="131"/>
      <c r="AB691" s="131"/>
      <c r="AC691" s="76"/>
      <c r="AD691" s="131"/>
      <c r="AE691" s="131"/>
      <c r="AF691" s="131"/>
      <c r="AG691" s="131"/>
      <c r="AH691" s="143"/>
      <c r="AI691" s="131"/>
      <c r="AJ691" s="144"/>
      <c r="AK691" s="173"/>
      <c r="AL691" s="162"/>
      <c r="AM691" s="75"/>
      <c r="AN691" s="101"/>
      <c r="AO691" s="75"/>
      <c r="AP691" s="101"/>
      <c r="AQ691" s="101"/>
      <c r="AR691" s="213"/>
      <c r="AS691" s="119"/>
      <c r="AT691" s="124"/>
      <c r="AU691" s="94"/>
      <c r="AV691" s="131"/>
      <c r="AW691" s="102" t="str">
        <f ca="1">IF(OR(AND(TODAY()-AL691&lt;10,AV691="PQRS"),AND(TODAY()-AO691&lt;90,AV691="Persuasivo")),1,IF(AND(10&lt;=TODAY()-AL691,TODAY()-AL691&lt;15,AV691="PQRS"),2,IF(OR(AND(15&lt;=TODAY()-AL691,AV691="PQRS"),AND(90&lt;=TODAY()-AO691,AV691="Persuasivo")),3,"")))</f>
        <v/>
      </c>
      <c r="AX691" s="103"/>
      <c r="AY691" s="239">
        <f ca="1">IF(AU691=BA691,AY691,AY691&amp;" → "&amp;TEXT(AZ691,"dd/mm/aaaa")&amp;".- "&amp;AU691)</f>
        <v>0</v>
      </c>
      <c r="AZ691" s="237">
        <f ca="1">IF(AU691=BA691,AZ691,NOW())</f>
        <v>0</v>
      </c>
      <c r="BA691" s="242">
        <f t="shared" ca="1" si="106"/>
        <v>0</v>
      </c>
      <c r="BB691" s="245">
        <f ca="1">IF(AT691=BD691,BB691,BB691&amp;" → "&amp;TEXT(BC691,"dd/mm/aaaa")&amp;".- "&amp;AT691)</f>
        <v>0</v>
      </c>
      <c r="BC691" s="247">
        <f t="shared" ca="1" si="107"/>
        <v>46073.557189699073</v>
      </c>
      <c r="BD691" s="246">
        <f t="shared" ca="1" si="108"/>
        <v>0</v>
      </c>
    </row>
    <row r="692" spans="1:56">
      <c r="A692" s="76"/>
      <c r="B692" s="188"/>
      <c r="C692" s="143"/>
      <c r="D692" s="131"/>
      <c r="E692" s="131"/>
      <c r="F692" s="131"/>
      <c r="G692" s="131"/>
      <c r="H692" s="131"/>
      <c r="I692" s="131"/>
      <c r="J692" s="131"/>
      <c r="K692" s="131"/>
      <c r="L692" s="131"/>
      <c r="M692" s="131"/>
      <c r="N692" s="76"/>
      <c r="O692" s="131"/>
      <c r="P692" s="131"/>
      <c r="Q692" s="131"/>
      <c r="R692" s="131"/>
      <c r="S692" s="126"/>
      <c r="T692" s="131"/>
      <c r="U692" s="127"/>
      <c r="V692" s="127"/>
      <c r="W692" s="131"/>
      <c r="X692" s="127"/>
      <c r="Y692" s="127"/>
      <c r="Z692" s="131"/>
      <c r="AA692" s="131"/>
      <c r="AB692" s="131"/>
      <c r="AC692" s="76"/>
      <c r="AD692" s="131"/>
      <c r="AE692" s="131"/>
      <c r="AF692" s="131"/>
      <c r="AG692" s="131"/>
      <c r="AH692" s="143"/>
      <c r="AI692" s="131"/>
      <c r="AJ692" s="144"/>
      <c r="AK692" s="173"/>
      <c r="AL692" s="162"/>
      <c r="AM692" s="75"/>
      <c r="AN692" s="101"/>
      <c r="AO692" s="75"/>
      <c r="AP692" s="101"/>
      <c r="AQ692" s="101"/>
      <c r="AR692" s="213"/>
      <c r="AS692" s="119"/>
      <c r="AT692" s="124"/>
      <c r="AU692" s="94"/>
      <c r="AV692" s="131"/>
      <c r="AW692" s="102" t="str">
        <f ca="1">IF(OR(AND(TODAY()-AL692&lt;10,AV692="PQRS"),AND(TODAY()-AO692&lt;90,AV692="Persuasivo")),1,IF(AND(10&lt;=TODAY()-AL692,TODAY()-AL692&lt;15,AV692="PQRS"),2,IF(OR(AND(15&lt;=TODAY()-AL692,AV692="PQRS"),AND(90&lt;=TODAY()-AO692,AV692="Persuasivo")),3,"")))</f>
        <v/>
      </c>
      <c r="AX692" s="103"/>
      <c r="AY692" s="239">
        <f ca="1">IF(AU692=BA692,AY692,AY692&amp;" → "&amp;TEXT(AZ692,"dd/mm/aaaa")&amp;".- "&amp;AU692)</f>
        <v>0</v>
      </c>
      <c r="AZ692" s="237">
        <f ca="1">IF(AU692=BA692,AZ692,NOW())</f>
        <v>0</v>
      </c>
      <c r="BA692" s="242">
        <f t="shared" ca="1" si="106"/>
        <v>0</v>
      </c>
      <c r="BB692" s="245">
        <f ca="1">IF(AT692=BD692,BB692,BB692&amp;" → "&amp;TEXT(BC692,"dd/mm/aaaa")&amp;".- "&amp;AT692)</f>
        <v>0</v>
      </c>
      <c r="BC692" s="247">
        <f t="shared" ca="1" si="107"/>
        <v>46073.557189699073</v>
      </c>
      <c r="BD692" s="246">
        <f t="shared" ca="1" si="108"/>
        <v>0</v>
      </c>
    </row>
    <row r="693" spans="1:56">
      <c r="A693" s="76"/>
      <c r="B693" s="188"/>
      <c r="C693" s="143"/>
      <c r="D693" s="131"/>
      <c r="E693" s="131"/>
      <c r="F693" s="131"/>
      <c r="G693" s="131"/>
      <c r="H693" s="131"/>
      <c r="I693" s="131"/>
      <c r="J693" s="131"/>
      <c r="K693" s="131"/>
      <c r="L693" s="131"/>
      <c r="M693" s="131"/>
      <c r="N693" s="76"/>
      <c r="O693" s="131"/>
      <c r="P693" s="131"/>
      <c r="Q693" s="131"/>
      <c r="R693" s="131"/>
      <c r="S693" s="126"/>
      <c r="T693" s="131"/>
      <c r="U693" s="127"/>
      <c r="V693" s="127"/>
      <c r="W693" s="131"/>
      <c r="X693" s="127"/>
      <c r="Y693" s="127"/>
      <c r="Z693" s="131"/>
      <c r="AA693" s="131"/>
      <c r="AB693" s="131"/>
      <c r="AC693" s="76"/>
      <c r="AD693" s="131"/>
      <c r="AE693" s="131"/>
      <c r="AF693" s="131"/>
      <c r="AG693" s="131"/>
      <c r="AH693" s="143"/>
      <c r="AI693" s="131"/>
      <c r="AJ693" s="144"/>
      <c r="AK693" s="173"/>
      <c r="AL693" s="162"/>
      <c r="AM693" s="75"/>
      <c r="AN693" s="101"/>
      <c r="AO693" s="75"/>
      <c r="AP693" s="101"/>
      <c r="AQ693" s="101"/>
      <c r="AR693" s="213"/>
      <c r="AS693" s="119"/>
      <c r="AT693" s="124"/>
      <c r="AU693" s="94"/>
      <c r="AV693" s="131"/>
      <c r="AW693" s="102" t="str">
        <f ca="1">IF(OR(AND(TODAY()-AL693&lt;10,AV693="PQRS"),AND(TODAY()-AO693&lt;90,AV693="Persuasivo")),1,IF(AND(10&lt;=TODAY()-AL693,TODAY()-AL693&lt;15,AV693="PQRS"),2,IF(OR(AND(15&lt;=TODAY()-AL693,AV693="PQRS"),AND(90&lt;=TODAY()-AO693,AV693="Persuasivo")),3,"")))</f>
        <v/>
      </c>
      <c r="AX693" s="103"/>
      <c r="AY693" s="239">
        <f ca="1">IF(AU693=BA693,AY693,AY693&amp;" → "&amp;TEXT(AZ693,"dd/mm/aaaa")&amp;".- "&amp;AU693)</f>
        <v>0</v>
      </c>
      <c r="AZ693" s="237">
        <f ca="1">IF(AU693=BA693,AZ693,NOW())</f>
        <v>0</v>
      </c>
      <c r="BA693" s="242">
        <f t="shared" ca="1" si="106"/>
        <v>0</v>
      </c>
      <c r="BB693" s="245">
        <f ca="1">IF(AT693=BD693,BB693,BB693&amp;" → "&amp;TEXT(BC693,"dd/mm/aaaa")&amp;".- "&amp;AT693)</f>
        <v>0</v>
      </c>
      <c r="BC693" s="247">
        <f t="shared" ca="1" si="107"/>
        <v>46073.557189699073</v>
      </c>
      <c r="BD693" s="246">
        <f t="shared" ca="1" si="108"/>
        <v>0</v>
      </c>
    </row>
    <row r="694" spans="1:56">
      <c r="A694" s="76"/>
      <c r="B694" s="188"/>
      <c r="C694" s="143"/>
      <c r="D694" s="131"/>
      <c r="E694" s="131"/>
      <c r="F694" s="131"/>
      <c r="G694" s="131"/>
      <c r="H694" s="131"/>
      <c r="I694" s="131"/>
      <c r="J694" s="131"/>
      <c r="K694" s="131"/>
      <c r="L694" s="131"/>
      <c r="M694" s="131"/>
      <c r="N694" s="76"/>
      <c r="O694" s="131"/>
      <c r="P694" s="131"/>
      <c r="Q694" s="131"/>
      <c r="R694" s="131"/>
      <c r="S694" s="126"/>
      <c r="T694" s="131"/>
      <c r="U694" s="127"/>
      <c r="V694" s="127"/>
      <c r="W694" s="131"/>
      <c r="X694" s="127"/>
      <c r="Y694" s="127"/>
      <c r="Z694" s="131"/>
      <c r="AA694" s="131"/>
      <c r="AB694" s="131"/>
      <c r="AC694" s="76"/>
      <c r="AD694" s="131"/>
      <c r="AE694" s="131"/>
      <c r="AF694" s="131"/>
      <c r="AG694" s="131"/>
      <c r="AH694" s="143"/>
      <c r="AI694" s="131"/>
      <c r="AJ694" s="144"/>
      <c r="AK694" s="173"/>
      <c r="AL694" s="162"/>
      <c r="AM694" s="75"/>
      <c r="AN694" s="101"/>
      <c r="AO694" s="75"/>
      <c r="AP694" s="101"/>
      <c r="AQ694" s="101"/>
      <c r="AR694" s="213"/>
      <c r="AS694" s="119"/>
      <c r="AT694" s="124"/>
      <c r="AU694" s="94"/>
      <c r="AV694" s="131"/>
      <c r="AW694" s="102" t="str">
        <f ca="1">IF(OR(AND(TODAY()-AL694&lt;10,AV694="PQRS"),AND(TODAY()-AO694&lt;90,AV694="Persuasivo")),1,IF(AND(10&lt;=TODAY()-AL694,TODAY()-AL694&lt;15,AV694="PQRS"),2,IF(OR(AND(15&lt;=TODAY()-AL694,AV694="PQRS"),AND(90&lt;=TODAY()-AO694,AV694="Persuasivo")),3,"")))</f>
        <v/>
      </c>
      <c r="AX694" s="103"/>
      <c r="AY694" s="239">
        <f ca="1">IF(AU694=BA694,AY694,AY694&amp;" → "&amp;TEXT(AZ694,"dd/mm/aaaa")&amp;".- "&amp;AU694)</f>
        <v>0</v>
      </c>
      <c r="AZ694" s="237">
        <f ca="1">IF(AU694=BA694,AZ694,NOW())</f>
        <v>0</v>
      </c>
      <c r="BA694" s="242">
        <f t="shared" ca="1" si="106"/>
        <v>0</v>
      </c>
      <c r="BB694" s="245">
        <f ca="1">IF(AT694=BD694,BB694,BB694&amp;" → "&amp;TEXT(BC694,"dd/mm/aaaa")&amp;".- "&amp;AT694)</f>
        <v>0</v>
      </c>
      <c r="BC694" s="247">
        <f t="shared" ca="1" si="107"/>
        <v>46073.557189699073</v>
      </c>
      <c r="BD694" s="246">
        <f t="shared" ca="1" si="108"/>
        <v>0</v>
      </c>
    </row>
    <row r="695" spans="1:56">
      <c r="A695" s="76"/>
      <c r="B695" s="188"/>
      <c r="C695" s="143"/>
      <c r="D695" s="131"/>
      <c r="E695" s="131"/>
      <c r="F695" s="131"/>
      <c r="G695" s="131"/>
      <c r="H695" s="131"/>
      <c r="I695" s="131"/>
      <c r="J695" s="131"/>
      <c r="K695" s="131"/>
      <c r="L695" s="131"/>
      <c r="M695" s="131"/>
      <c r="N695" s="76"/>
      <c r="O695" s="131"/>
      <c r="P695" s="131"/>
      <c r="Q695" s="131"/>
      <c r="R695" s="131"/>
      <c r="S695" s="126"/>
      <c r="T695" s="131"/>
      <c r="U695" s="127"/>
      <c r="V695" s="127"/>
      <c r="W695" s="131"/>
      <c r="X695" s="127"/>
      <c r="Y695" s="127"/>
      <c r="Z695" s="131"/>
      <c r="AA695" s="131"/>
      <c r="AB695" s="131"/>
      <c r="AC695" s="76"/>
      <c r="AD695" s="131"/>
      <c r="AE695" s="131"/>
      <c r="AF695" s="131"/>
      <c r="AG695" s="131"/>
      <c r="AH695" s="143"/>
      <c r="AI695" s="131"/>
      <c r="AJ695" s="144"/>
      <c r="AK695" s="173"/>
      <c r="AL695" s="162"/>
      <c r="AM695" s="75"/>
      <c r="AN695" s="101"/>
      <c r="AO695" s="75"/>
      <c r="AP695" s="101"/>
      <c r="AQ695" s="101"/>
      <c r="AR695" s="213"/>
      <c r="AS695" s="119"/>
      <c r="AT695" s="124"/>
      <c r="AU695" s="94"/>
      <c r="AV695" s="131"/>
      <c r="AW695" s="102" t="str">
        <f ca="1">IF(OR(AND(TODAY()-AL695&lt;10,AV695="PQRS"),AND(TODAY()-AO695&lt;90,AV695="Persuasivo")),1,IF(AND(10&lt;=TODAY()-AL695,TODAY()-AL695&lt;15,AV695="PQRS"),2,IF(OR(AND(15&lt;=TODAY()-AL695,AV695="PQRS"),AND(90&lt;=TODAY()-AO695,AV695="Persuasivo")),3,"")))</f>
        <v/>
      </c>
      <c r="AX695" s="103"/>
      <c r="AY695" s="239">
        <f ca="1">IF(AU695=BA695,AY695,AY695&amp;" → "&amp;TEXT(AZ695,"dd/mm/aaaa")&amp;".- "&amp;AU695)</f>
        <v>0</v>
      </c>
      <c r="AZ695" s="237">
        <f ca="1">IF(AU695=BA695,AZ695,NOW())</f>
        <v>0</v>
      </c>
      <c r="BA695" s="242">
        <f t="shared" ca="1" si="106"/>
        <v>0</v>
      </c>
      <c r="BB695" s="245">
        <f ca="1">IF(AT695=BD695,BB695,BB695&amp;" → "&amp;TEXT(BC695,"dd/mm/aaaa")&amp;".- "&amp;AT695)</f>
        <v>0</v>
      </c>
      <c r="BC695" s="247">
        <f t="shared" ca="1" si="107"/>
        <v>46073.557189699073</v>
      </c>
      <c r="BD695" s="246">
        <f t="shared" ca="1" si="108"/>
        <v>0</v>
      </c>
    </row>
    <row r="696" spans="1:56">
      <c r="A696" s="76"/>
      <c r="B696" s="188"/>
      <c r="C696" s="143"/>
      <c r="D696" s="131"/>
      <c r="E696" s="131"/>
      <c r="F696" s="131"/>
      <c r="G696" s="131"/>
      <c r="H696" s="131"/>
      <c r="I696" s="131"/>
      <c r="J696" s="131"/>
      <c r="K696" s="131"/>
      <c r="L696" s="131"/>
      <c r="M696" s="131"/>
      <c r="N696" s="76"/>
      <c r="O696" s="131"/>
      <c r="P696" s="131"/>
      <c r="Q696" s="131"/>
      <c r="R696" s="131"/>
      <c r="S696" s="126"/>
      <c r="T696" s="131"/>
      <c r="U696" s="127"/>
      <c r="V696" s="127"/>
      <c r="W696" s="131"/>
      <c r="X696" s="127"/>
      <c r="Y696" s="127"/>
      <c r="Z696" s="131"/>
      <c r="AA696" s="131"/>
      <c r="AB696" s="131"/>
      <c r="AC696" s="76"/>
      <c r="AD696" s="131"/>
      <c r="AE696" s="131"/>
      <c r="AF696" s="131"/>
      <c r="AG696" s="131"/>
      <c r="AH696" s="143"/>
      <c r="AI696" s="131"/>
      <c r="AJ696" s="144"/>
      <c r="AK696" s="173"/>
      <c r="AL696" s="162"/>
      <c r="AM696" s="75"/>
      <c r="AN696" s="101"/>
      <c r="AO696" s="75"/>
      <c r="AP696" s="101"/>
      <c r="AQ696" s="101"/>
      <c r="AR696" s="213"/>
      <c r="AS696" s="119"/>
      <c r="AT696" s="124"/>
      <c r="AU696" s="94"/>
      <c r="AV696" s="131"/>
      <c r="AW696" s="102" t="str">
        <f ca="1">IF(OR(AND(TODAY()-AL696&lt;10,AV696="PQRS"),AND(TODAY()-AO696&lt;90,AV696="Persuasivo")),1,IF(AND(10&lt;=TODAY()-AL696,TODAY()-AL696&lt;15,AV696="PQRS"),2,IF(OR(AND(15&lt;=TODAY()-AL696,AV696="PQRS"),AND(90&lt;=TODAY()-AO696,AV696="Persuasivo")),3,"")))</f>
        <v/>
      </c>
      <c r="AX696" s="103"/>
      <c r="AY696" s="239">
        <f ca="1">IF(AU696=BA696,AY696,AY696&amp;" → "&amp;TEXT(AZ696,"dd/mm/aaaa")&amp;".- "&amp;AU696)</f>
        <v>0</v>
      </c>
      <c r="AZ696" s="237">
        <f ca="1">IF(AU696=BA696,AZ696,NOW())</f>
        <v>0</v>
      </c>
      <c r="BA696" s="242">
        <f t="shared" ca="1" si="106"/>
        <v>0</v>
      </c>
      <c r="BB696" s="245">
        <f ca="1">IF(AT696=BD696,BB696,BB696&amp;" → "&amp;TEXT(BC696,"dd/mm/aaaa")&amp;".- "&amp;AT696)</f>
        <v>0</v>
      </c>
      <c r="BC696" s="247">
        <f t="shared" ca="1" si="107"/>
        <v>46073.557189699073</v>
      </c>
      <c r="BD696" s="246">
        <f t="shared" ca="1" si="108"/>
        <v>0</v>
      </c>
    </row>
    <row r="697" spans="1:56">
      <c r="A697" s="76"/>
      <c r="B697" s="188"/>
      <c r="C697" s="143"/>
      <c r="D697" s="131"/>
      <c r="E697" s="131"/>
      <c r="F697" s="131"/>
      <c r="G697" s="131"/>
      <c r="H697" s="131"/>
      <c r="I697" s="131"/>
      <c r="J697" s="131"/>
      <c r="K697" s="131"/>
      <c r="L697" s="131"/>
      <c r="M697" s="131"/>
      <c r="N697" s="76"/>
      <c r="O697" s="131"/>
      <c r="P697" s="131"/>
      <c r="Q697" s="131"/>
      <c r="R697" s="131"/>
      <c r="S697" s="126"/>
      <c r="T697" s="131"/>
      <c r="U697" s="127"/>
      <c r="V697" s="127"/>
      <c r="W697" s="131"/>
      <c r="X697" s="127"/>
      <c r="Y697" s="127"/>
      <c r="Z697" s="131"/>
      <c r="AA697" s="131"/>
      <c r="AB697" s="131"/>
      <c r="AC697" s="76"/>
      <c r="AD697" s="131"/>
      <c r="AE697" s="131"/>
      <c r="AF697" s="131"/>
      <c r="AG697" s="131"/>
      <c r="AH697" s="143"/>
      <c r="AI697" s="131"/>
      <c r="AJ697" s="144"/>
      <c r="AK697" s="173"/>
      <c r="AL697" s="162"/>
      <c r="AM697" s="75"/>
      <c r="AN697" s="101"/>
      <c r="AO697" s="75"/>
      <c r="AP697" s="101"/>
      <c r="AQ697" s="101"/>
      <c r="AR697" s="213"/>
      <c r="AS697" s="119"/>
      <c r="AT697" s="124"/>
      <c r="AU697" s="94"/>
      <c r="AV697" s="131"/>
      <c r="AW697" s="102" t="str">
        <f ca="1">IF(OR(AND(TODAY()-AL697&lt;10,AV697="PQRS"),AND(TODAY()-AO697&lt;90,AV697="Persuasivo")),1,IF(AND(10&lt;=TODAY()-AL697,TODAY()-AL697&lt;15,AV697="PQRS"),2,IF(OR(AND(15&lt;=TODAY()-AL697,AV697="PQRS"),AND(90&lt;=TODAY()-AO697,AV697="Persuasivo")),3,"")))</f>
        <v/>
      </c>
      <c r="AX697" s="103"/>
      <c r="AY697" s="239">
        <f ca="1">IF(AU697=BA697,AY697,AY697&amp;" → "&amp;TEXT(AZ697,"dd/mm/aaaa")&amp;".- "&amp;AU697)</f>
        <v>0</v>
      </c>
      <c r="AZ697" s="237">
        <f ca="1">IF(AU697=BA697,AZ697,NOW())</f>
        <v>0</v>
      </c>
      <c r="BA697" s="242">
        <f t="shared" ca="1" si="106"/>
        <v>0</v>
      </c>
      <c r="BB697" s="245">
        <f ca="1">IF(AT697=BD697,BB697,BB697&amp;" → "&amp;TEXT(BC697,"dd/mm/aaaa")&amp;".- "&amp;AT697)</f>
        <v>0</v>
      </c>
      <c r="BC697" s="247">
        <f t="shared" ca="1" si="107"/>
        <v>46073.557189699073</v>
      </c>
      <c r="BD697" s="246">
        <f t="shared" ca="1" si="108"/>
        <v>0</v>
      </c>
    </row>
    <row r="698" spans="1:56">
      <c r="A698" s="76"/>
      <c r="B698" s="188"/>
      <c r="C698" s="143"/>
      <c r="D698" s="131"/>
      <c r="E698" s="131"/>
      <c r="F698" s="131"/>
      <c r="G698" s="131"/>
      <c r="H698" s="131"/>
      <c r="I698" s="131"/>
      <c r="J698" s="131"/>
      <c r="K698" s="131"/>
      <c r="L698" s="131"/>
      <c r="M698" s="131"/>
      <c r="N698" s="76"/>
      <c r="O698" s="131"/>
      <c r="P698" s="131"/>
      <c r="Q698" s="131"/>
      <c r="R698" s="131"/>
      <c r="S698" s="126"/>
      <c r="T698" s="131"/>
      <c r="U698" s="127"/>
      <c r="V698" s="127"/>
      <c r="W698" s="131"/>
      <c r="X698" s="127"/>
      <c r="Y698" s="127"/>
      <c r="Z698" s="131"/>
      <c r="AA698" s="131"/>
      <c r="AB698" s="131"/>
      <c r="AC698" s="76"/>
      <c r="AD698" s="131"/>
      <c r="AE698" s="131"/>
      <c r="AF698" s="131"/>
      <c r="AG698" s="131"/>
      <c r="AH698" s="143"/>
      <c r="AI698" s="131"/>
      <c r="AJ698" s="144"/>
      <c r="AK698" s="173"/>
      <c r="AL698" s="162"/>
      <c r="AM698" s="75"/>
      <c r="AN698" s="101"/>
      <c r="AO698" s="75"/>
      <c r="AP698" s="101"/>
      <c r="AQ698" s="101"/>
      <c r="AR698" s="213"/>
      <c r="AS698" s="119"/>
      <c r="AT698" s="124"/>
      <c r="AU698" s="94"/>
      <c r="AV698" s="131"/>
      <c r="AW698" s="102" t="str">
        <f ca="1">IF(OR(AND(TODAY()-AL698&lt;10,AV698="PQRS"),AND(TODAY()-AO698&lt;90,AV698="Persuasivo")),1,IF(AND(10&lt;=TODAY()-AL698,TODAY()-AL698&lt;15,AV698="PQRS"),2,IF(OR(AND(15&lt;=TODAY()-AL698,AV698="PQRS"),AND(90&lt;=TODAY()-AO698,AV698="Persuasivo")),3,"")))</f>
        <v/>
      </c>
      <c r="AX698" s="103"/>
      <c r="AY698" s="239">
        <f ca="1">IF(AU698=BA698,AY698,AY698&amp;" → "&amp;TEXT(AZ698,"dd/mm/aaaa")&amp;".- "&amp;AU698)</f>
        <v>0</v>
      </c>
      <c r="AZ698" s="237">
        <f ca="1">IF(AU698=BA698,AZ698,NOW())</f>
        <v>0</v>
      </c>
      <c r="BA698" s="242">
        <f t="shared" ca="1" si="106"/>
        <v>0</v>
      </c>
      <c r="BB698" s="245">
        <f ca="1">IF(AT698=BD698,BB698,BB698&amp;" → "&amp;TEXT(BC698,"dd/mm/aaaa")&amp;".- "&amp;AT698)</f>
        <v>0</v>
      </c>
      <c r="BC698" s="247">
        <f t="shared" ca="1" si="107"/>
        <v>46073.557189699073</v>
      </c>
      <c r="BD698" s="246">
        <f t="shared" ca="1" si="108"/>
        <v>0</v>
      </c>
    </row>
    <row r="699" spans="1:56">
      <c r="A699" s="76"/>
      <c r="B699" s="188"/>
      <c r="C699" s="143"/>
      <c r="D699" s="131"/>
      <c r="E699" s="131"/>
      <c r="F699" s="131"/>
      <c r="G699" s="131"/>
      <c r="H699" s="131"/>
      <c r="I699" s="131"/>
      <c r="J699" s="131"/>
      <c r="K699" s="131"/>
      <c r="L699" s="131"/>
      <c r="M699" s="131"/>
      <c r="N699" s="76"/>
      <c r="O699" s="131"/>
      <c r="P699" s="131"/>
      <c r="Q699" s="131"/>
      <c r="R699" s="131"/>
      <c r="S699" s="126"/>
      <c r="T699" s="131"/>
      <c r="U699" s="127"/>
      <c r="V699" s="127"/>
      <c r="W699" s="131"/>
      <c r="X699" s="127"/>
      <c r="Y699" s="127"/>
      <c r="Z699" s="131"/>
      <c r="AA699" s="131"/>
      <c r="AB699" s="131"/>
      <c r="AC699" s="76"/>
      <c r="AD699" s="131"/>
      <c r="AE699" s="131"/>
      <c r="AF699" s="131"/>
      <c r="AG699" s="131"/>
      <c r="AH699" s="143"/>
      <c r="AI699" s="131"/>
      <c r="AJ699" s="144"/>
      <c r="AK699" s="173"/>
      <c r="AL699" s="162"/>
      <c r="AM699" s="75"/>
      <c r="AN699" s="101"/>
      <c r="AO699" s="75"/>
      <c r="AP699" s="101"/>
      <c r="AQ699" s="101"/>
      <c r="AR699" s="213"/>
      <c r="AS699" s="119"/>
      <c r="AT699" s="124"/>
      <c r="AU699" s="94"/>
      <c r="AV699" s="131"/>
      <c r="AW699" s="102" t="str">
        <f ca="1">IF(OR(AND(TODAY()-AL699&lt;10,AV699="PQRS"),AND(TODAY()-AO699&lt;90,AV699="Persuasivo")),1,IF(AND(10&lt;=TODAY()-AL699,TODAY()-AL699&lt;15,AV699="PQRS"),2,IF(OR(AND(15&lt;=TODAY()-AL699,AV699="PQRS"),AND(90&lt;=TODAY()-AO699,AV699="Persuasivo")),3,"")))</f>
        <v/>
      </c>
      <c r="AX699" s="103"/>
      <c r="AY699" s="239">
        <f ca="1">IF(AU699=BA699,AY699,AY699&amp;" → "&amp;TEXT(AZ699,"dd/mm/aaaa")&amp;".- "&amp;AU699)</f>
        <v>0</v>
      </c>
      <c r="AZ699" s="237">
        <f ca="1">IF(AU699=BA699,AZ699,NOW())</f>
        <v>0</v>
      </c>
      <c r="BA699" s="242">
        <f t="shared" ca="1" si="106"/>
        <v>0</v>
      </c>
      <c r="BB699" s="245">
        <f ca="1">IF(AT699=BD699,BB699,BB699&amp;" → "&amp;TEXT(BC699,"dd/mm/aaaa")&amp;".- "&amp;AT699)</f>
        <v>0</v>
      </c>
      <c r="BC699" s="247">
        <f t="shared" ca="1" si="107"/>
        <v>46073.557189699073</v>
      </c>
      <c r="BD699" s="246">
        <f t="shared" ca="1" si="108"/>
        <v>0</v>
      </c>
    </row>
    <row r="700" spans="1:56">
      <c r="A700" s="76"/>
      <c r="B700" s="188"/>
      <c r="C700" s="143"/>
      <c r="D700" s="131"/>
      <c r="E700" s="131"/>
      <c r="F700" s="131"/>
      <c r="G700" s="131"/>
      <c r="H700" s="131"/>
      <c r="I700" s="131"/>
      <c r="J700" s="131"/>
      <c r="K700" s="131"/>
      <c r="L700" s="131"/>
      <c r="M700" s="131"/>
      <c r="N700" s="76"/>
      <c r="O700" s="131"/>
      <c r="P700" s="131"/>
      <c r="Q700" s="131"/>
      <c r="R700" s="131"/>
      <c r="S700" s="126"/>
      <c r="T700" s="131"/>
      <c r="U700" s="127"/>
      <c r="V700" s="127"/>
      <c r="W700" s="131"/>
      <c r="X700" s="127"/>
      <c r="Y700" s="127"/>
      <c r="Z700" s="131"/>
      <c r="AA700" s="131"/>
      <c r="AB700" s="131"/>
      <c r="AC700" s="76"/>
      <c r="AD700" s="131"/>
      <c r="AE700" s="131"/>
      <c r="AF700" s="131"/>
      <c r="AG700" s="131"/>
      <c r="AH700" s="143"/>
      <c r="AI700" s="131"/>
      <c r="AJ700" s="144"/>
      <c r="AK700" s="173"/>
      <c r="AL700" s="162"/>
      <c r="AM700" s="75"/>
      <c r="AN700" s="101"/>
      <c r="AO700" s="75"/>
      <c r="AP700" s="101"/>
      <c r="AQ700" s="101"/>
      <c r="AR700" s="213"/>
      <c r="AS700" s="119"/>
      <c r="AT700" s="124"/>
      <c r="AU700" s="94"/>
      <c r="AV700" s="131"/>
      <c r="AW700" s="102" t="str">
        <f ca="1">IF(OR(AND(TODAY()-AL700&lt;10,AV700="PQRS"),AND(TODAY()-AO700&lt;90,AV700="Persuasivo")),1,IF(AND(10&lt;=TODAY()-AL700,TODAY()-AL700&lt;15,AV700="PQRS"),2,IF(OR(AND(15&lt;=TODAY()-AL700,AV700="PQRS"),AND(90&lt;=TODAY()-AO700,AV700="Persuasivo")),3,"")))</f>
        <v/>
      </c>
      <c r="AX700" s="103"/>
      <c r="AY700" s="239">
        <f ca="1">IF(AU700=BA700,AY700,AY700&amp;" → "&amp;TEXT(AZ700,"dd/mm/aaaa")&amp;".- "&amp;AU700)</f>
        <v>0</v>
      </c>
      <c r="AZ700" s="237">
        <f ca="1">IF(AU700=BA700,AZ700,NOW())</f>
        <v>0</v>
      </c>
      <c r="BA700" s="242">
        <f t="shared" ca="1" si="106"/>
        <v>0</v>
      </c>
      <c r="BB700" s="245">
        <f ca="1">IF(AT700=BD700,BB700,BB700&amp;" → "&amp;TEXT(BC700,"dd/mm/aaaa")&amp;".- "&amp;AT700)</f>
        <v>0</v>
      </c>
      <c r="BC700" s="247">
        <f t="shared" ca="1" si="107"/>
        <v>46073.557189699073</v>
      </c>
      <c r="BD700" s="246">
        <f t="shared" ca="1" si="108"/>
        <v>0</v>
      </c>
    </row>
    <row r="701" spans="1:56">
      <c r="A701" s="76"/>
      <c r="B701" s="188"/>
      <c r="C701" s="143"/>
      <c r="D701" s="131"/>
      <c r="E701" s="131"/>
      <c r="F701" s="131"/>
      <c r="G701" s="131"/>
      <c r="H701" s="131"/>
      <c r="I701" s="131"/>
      <c r="J701" s="131"/>
      <c r="K701" s="131"/>
      <c r="L701" s="131"/>
      <c r="M701" s="131"/>
      <c r="N701" s="76"/>
      <c r="O701" s="131"/>
      <c r="P701" s="131"/>
      <c r="Q701" s="131"/>
      <c r="R701" s="131"/>
      <c r="S701" s="126"/>
      <c r="T701" s="131"/>
      <c r="U701" s="127"/>
      <c r="V701" s="127"/>
      <c r="W701" s="131"/>
      <c r="X701" s="127"/>
      <c r="Y701" s="127"/>
      <c r="Z701" s="131"/>
      <c r="AA701" s="131"/>
      <c r="AB701" s="131"/>
      <c r="AC701" s="76"/>
      <c r="AD701" s="131"/>
      <c r="AE701" s="131"/>
      <c r="AF701" s="131"/>
      <c r="AG701" s="131"/>
      <c r="AH701" s="143"/>
      <c r="AI701" s="131"/>
      <c r="AJ701" s="144"/>
      <c r="AK701" s="173"/>
      <c r="AL701" s="162"/>
      <c r="AM701" s="75"/>
      <c r="AN701" s="101"/>
      <c r="AO701" s="75"/>
      <c r="AP701" s="101"/>
      <c r="AQ701" s="101"/>
      <c r="AR701" s="213"/>
      <c r="AS701" s="119"/>
      <c r="AT701" s="124"/>
      <c r="AU701" s="94"/>
      <c r="AV701" s="131"/>
      <c r="AW701" s="102" t="str">
        <f ca="1">IF(OR(AND(TODAY()-AL701&lt;10,AV701="PQRS"),AND(TODAY()-AO701&lt;90,AV701="Persuasivo")),1,IF(AND(10&lt;=TODAY()-AL701,TODAY()-AL701&lt;15,AV701="PQRS"),2,IF(OR(AND(15&lt;=TODAY()-AL701,AV701="PQRS"),AND(90&lt;=TODAY()-AO701,AV701="Persuasivo")),3,"")))</f>
        <v/>
      </c>
      <c r="AX701" s="103"/>
      <c r="AY701" s="239">
        <f ca="1">IF(AU701=BA701,AY701,AY701&amp;" → "&amp;TEXT(AZ701,"dd/mm/aaaa")&amp;".- "&amp;AU701)</f>
        <v>0</v>
      </c>
      <c r="AZ701" s="237">
        <f ca="1">IF(AU701=BA701,AZ701,NOW())</f>
        <v>0</v>
      </c>
      <c r="BA701" s="242">
        <f t="shared" ca="1" si="106"/>
        <v>0</v>
      </c>
      <c r="BB701" s="245">
        <f ca="1">IF(AT701=BD701,BB701,BB701&amp;" → "&amp;TEXT(BC701,"dd/mm/aaaa")&amp;".- "&amp;AT701)</f>
        <v>0</v>
      </c>
      <c r="BC701" s="247">
        <f t="shared" ca="1" si="107"/>
        <v>46073.557189699073</v>
      </c>
      <c r="BD701" s="246">
        <f t="shared" ca="1" si="108"/>
        <v>0</v>
      </c>
    </row>
    <row r="702" spans="1:56">
      <c r="A702" s="76"/>
      <c r="B702" s="188"/>
      <c r="C702" s="143"/>
      <c r="D702" s="131"/>
      <c r="E702" s="131"/>
      <c r="F702" s="131"/>
      <c r="G702" s="131"/>
      <c r="H702" s="131"/>
      <c r="I702" s="131"/>
      <c r="J702" s="131"/>
      <c r="K702" s="131"/>
      <c r="L702" s="131"/>
      <c r="M702" s="131"/>
      <c r="N702" s="76"/>
      <c r="O702" s="131"/>
      <c r="P702" s="131"/>
      <c r="Q702" s="131"/>
      <c r="R702" s="131"/>
      <c r="S702" s="126"/>
      <c r="T702" s="131"/>
      <c r="U702" s="127"/>
      <c r="V702" s="127"/>
      <c r="W702" s="131"/>
      <c r="X702" s="127"/>
      <c r="Y702" s="127"/>
      <c r="Z702" s="131"/>
      <c r="AA702" s="131"/>
      <c r="AB702" s="131"/>
      <c r="AC702" s="76"/>
      <c r="AD702" s="131"/>
      <c r="AE702" s="131"/>
      <c r="AF702" s="131"/>
      <c r="AG702" s="131"/>
      <c r="AH702" s="143"/>
      <c r="AI702" s="131"/>
      <c r="AJ702" s="144"/>
      <c r="AK702" s="173"/>
      <c r="AL702" s="162"/>
      <c r="AM702" s="75"/>
      <c r="AN702" s="101"/>
      <c r="AO702" s="75"/>
      <c r="AP702" s="101"/>
      <c r="AQ702" s="101"/>
      <c r="AR702" s="213"/>
      <c r="AS702" s="119"/>
      <c r="AT702" s="124"/>
      <c r="AU702" s="94"/>
      <c r="AV702" s="131"/>
      <c r="AW702" s="102" t="str">
        <f ca="1">IF(OR(AND(TODAY()-AL702&lt;10,AV702="PQRS"),AND(TODAY()-AO702&lt;90,AV702="Persuasivo")),1,IF(AND(10&lt;=TODAY()-AL702,TODAY()-AL702&lt;15,AV702="PQRS"),2,IF(OR(AND(15&lt;=TODAY()-AL702,AV702="PQRS"),AND(90&lt;=TODAY()-AO702,AV702="Persuasivo")),3,"")))</f>
        <v/>
      </c>
      <c r="AX702" s="103"/>
      <c r="AY702" s="239">
        <f ca="1">IF(AU702=BA702,AY702,AY702&amp;" → "&amp;TEXT(AZ702,"dd/mm/aaaa")&amp;".- "&amp;AU702)</f>
        <v>0</v>
      </c>
      <c r="AZ702" s="237">
        <f ca="1">IF(AU702=BA702,AZ702,NOW())</f>
        <v>0</v>
      </c>
      <c r="BA702" s="242">
        <f t="shared" ca="1" si="106"/>
        <v>0</v>
      </c>
      <c r="BB702" s="245">
        <f ca="1">IF(AT702=BD702,BB702,BB702&amp;" → "&amp;TEXT(BC702,"dd/mm/aaaa")&amp;".- "&amp;AT702)</f>
        <v>0</v>
      </c>
      <c r="BC702" s="247">
        <f t="shared" ca="1" si="107"/>
        <v>46073.557189699073</v>
      </c>
      <c r="BD702" s="246">
        <f t="shared" ca="1" si="108"/>
        <v>0</v>
      </c>
    </row>
    <row r="703" spans="1:56">
      <c r="A703" s="76"/>
      <c r="B703" s="188"/>
      <c r="C703" s="143"/>
      <c r="D703" s="131"/>
      <c r="E703" s="131"/>
      <c r="F703" s="131"/>
      <c r="G703" s="131"/>
      <c r="H703" s="131"/>
      <c r="I703" s="131"/>
      <c r="J703" s="131"/>
      <c r="K703" s="131"/>
      <c r="L703" s="131"/>
      <c r="M703" s="131"/>
      <c r="N703" s="76"/>
      <c r="O703" s="131"/>
      <c r="P703" s="131"/>
      <c r="Q703" s="131"/>
      <c r="R703" s="131"/>
      <c r="S703" s="126"/>
      <c r="T703" s="131"/>
      <c r="U703" s="127"/>
      <c r="V703" s="127"/>
      <c r="W703" s="131"/>
      <c r="X703" s="127"/>
      <c r="Y703" s="127"/>
      <c r="Z703" s="131"/>
      <c r="AA703" s="131"/>
      <c r="AB703" s="131"/>
      <c r="AC703" s="76"/>
      <c r="AD703" s="131"/>
      <c r="AE703" s="131"/>
      <c r="AF703" s="131"/>
      <c r="AG703" s="131"/>
      <c r="AH703" s="143"/>
      <c r="AI703" s="131"/>
      <c r="AJ703" s="144"/>
      <c r="AK703" s="173"/>
      <c r="AL703" s="162"/>
      <c r="AM703" s="75"/>
      <c r="AN703" s="101"/>
      <c r="AO703" s="75"/>
      <c r="AP703" s="101"/>
      <c r="AQ703" s="101"/>
      <c r="AR703" s="213"/>
      <c r="AS703" s="119"/>
      <c r="AT703" s="136"/>
      <c r="AU703" s="101"/>
      <c r="AV703" s="131"/>
      <c r="AW703" s="102" t="str">
        <f ca="1">IF(OR(AND(TODAY()-AL703&lt;10,AV703="PQRS"),AND(TODAY()-AO703&lt;90,AV703="Persuasivo")),1,IF(AND(10&lt;=TODAY()-AL703,TODAY()-AL703&lt;15,AV703="PQRS"),2,IF(OR(AND(15&lt;=TODAY()-AL703,AV703="PQRS"),AND(90&lt;=TODAY()-AO703,AV703="Persuasivo")),3,"")))</f>
        <v/>
      </c>
      <c r="AX703" s="103"/>
      <c r="AY703" s="239">
        <f ca="1">IF(AU703=BA703,AY703,AY703&amp;" → "&amp;TEXT(AZ703,"dd/mm/aaaa")&amp;".- "&amp;AU703)</f>
        <v>0</v>
      </c>
      <c r="AZ703" s="237">
        <f ca="1">IF(AU703=BA703,AZ703,NOW())</f>
        <v>0</v>
      </c>
      <c r="BA703" s="242">
        <f t="shared" ca="1" si="106"/>
        <v>0</v>
      </c>
      <c r="BB703" s="245">
        <f ca="1">IF(AT703=BD703,BB703,BB703&amp;" → "&amp;TEXT(BC703,"dd/mm/aaaa")&amp;".- "&amp;AT703)</f>
        <v>0</v>
      </c>
      <c r="BC703" s="247">
        <f t="shared" ca="1" si="107"/>
        <v>46073.557189699073</v>
      </c>
      <c r="BD703" s="246">
        <f t="shared" ca="1" si="108"/>
        <v>0</v>
      </c>
    </row>
    <row r="704" spans="1:56">
      <c r="A704" s="76"/>
      <c r="B704" s="188"/>
      <c r="C704" s="143"/>
      <c r="D704" s="131"/>
      <c r="E704" s="131"/>
      <c r="F704" s="131"/>
      <c r="G704" s="131"/>
      <c r="H704" s="131"/>
      <c r="I704" s="131"/>
      <c r="J704" s="131"/>
      <c r="K704" s="131"/>
      <c r="L704" s="131"/>
      <c r="M704" s="131"/>
      <c r="N704" s="76"/>
      <c r="O704" s="131"/>
      <c r="P704" s="131"/>
      <c r="Q704" s="131"/>
      <c r="R704" s="131"/>
      <c r="S704" s="126"/>
      <c r="T704" s="131"/>
      <c r="U704" s="127"/>
      <c r="V704" s="127"/>
      <c r="W704" s="131"/>
      <c r="X704" s="127"/>
      <c r="Y704" s="127"/>
      <c r="Z704" s="131"/>
      <c r="AA704" s="131"/>
      <c r="AB704" s="131"/>
      <c r="AC704" s="76"/>
      <c r="AD704" s="131"/>
      <c r="AE704" s="131"/>
      <c r="AF704" s="131"/>
      <c r="AG704" s="131"/>
      <c r="AH704" s="143"/>
      <c r="AI704" s="131"/>
      <c r="AJ704" s="144"/>
      <c r="AK704" s="173"/>
      <c r="AL704" s="162"/>
      <c r="AM704" s="75"/>
      <c r="AN704" s="101"/>
      <c r="AO704" s="75"/>
      <c r="AP704" s="101"/>
      <c r="AQ704" s="101"/>
      <c r="AR704" s="213"/>
      <c r="AS704" s="119"/>
      <c r="AT704" s="124"/>
      <c r="AU704" s="94"/>
      <c r="AV704" s="131"/>
      <c r="AW704" s="102" t="str">
        <f ca="1">IF(OR(AND(TODAY()-AL704&lt;10,AV704="PQRS"),AND(TODAY()-AO704&lt;90,AV704="Persuasivo")),1,IF(AND(10&lt;=TODAY()-AL704,TODAY()-AL704&lt;15,AV704="PQRS"),2,IF(OR(AND(15&lt;=TODAY()-AL704,AV704="PQRS"),AND(90&lt;=TODAY()-AO704,AV704="Persuasivo")),3,"")))</f>
        <v/>
      </c>
      <c r="AX704" s="103"/>
      <c r="AY704" s="239">
        <f ca="1">IF(AU704=BA704,AY704,AY704&amp;" → "&amp;TEXT(AZ704,"dd/mm/aaaa")&amp;".- "&amp;AU704)</f>
        <v>0</v>
      </c>
      <c r="AZ704" s="237">
        <f ca="1">IF(AU704=BA704,AZ704,NOW())</f>
        <v>0</v>
      </c>
      <c r="BA704" s="242">
        <f t="shared" ca="1" si="106"/>
        <v>0</v>
      </c>
      <c r="BB704" s="245">
        <f ca="1">IF(AT704=BD704,BB704,BB704&amp;" → "&amp;TEXT(BC704,"dd/mm/aaaa")&amp;".- "&amp;AT704)</f>
        <v>0</v>
      </c>
      <c r="BC704" s="247">
        <f t="shared" ca="1" si="107"/>
        <v>46073.557189699073</v>
      </c>
      <c r="BD704" s="246">
        <f t="shared" ca="1" si="108"/>
        <v>0</v>
      </c>
    </row>
    <row r="705" spans="1:56">
      <c r="A705" s="76"/>
      <c r="B705" s="188"/>
      <c r="C705" s="143"/>
      <c r="D705" s="131"/>
      <c r="E705" s="131"/>
      <c r="F705" s="131"/>
      <c r="G705" s="131"/>
      <c r="H705" s="131"/>
      <c r="I705" s="131"/>
      <c r="J705" s="131"/>
      <c r="K705" s="131"/>
      <c r="L705" s="131"/>
      <c r="M705" s="131"/>
      <c r="N705" s="76"/>
      <c r="O705" s="131"/>
      <c r="P705" s="131"/>
      <c r="Q705" s="131"/>
      <c r="R705" s="131"/>
      <c r="S705" s="126"/>
      <c r="T705" s="131"/>
      <c r="U705" s="127"/>
      <c r="V705" s="127"/>
      <c r="W705" s="131"/>
      <c r="X705" s="127"/>
      <c r="Y705" s="127"/>
      <c r="Z705" s="131"/>
      <c r="AA705" s="131"/>
      <c r="AB705" s="131"/>
      <c r="AC705" s="76"/>
      <c r="AD705" s="131"/>
      <c r="AE705" s="131"/>
      <c r="AF705" s="131"/>
      <c r="AG705" s="131"/>
      <c r="AH705" s="143"/>
      <c r="AI705" s="131"/>
      <c r="AJ705" s="144"/>
      <c r="AK705" s="173"/>
      <c r="AL705" s="162"/>
      <c r="AM705" s="75"/>
      <c r="AN705" s="101"/>
      <c r="AO705" s="75"/>
      <c r="AP705" s="101"/>
      <c r="AQ705" s="101"/>
      <c r="AR705" s="213"/>
      <c r="AS705" s="119"/>
      <c r="AT705" s="124"/>
      <c r="AU705" s="94"/>
      <c r="AV705" s="131"/>
      <c r="AW705" s="102" t="str">
        <f ca="1">IF(OR(AND(TODAY()-AL705&lt;10,AV705="PQRS"),AND(TODAY()-AO705&lt;90,AV705="Persuasivo")),1,IF(AND(10&lt;=TODAY()-AL705,TODAY()-AL705&lt;15,AV705="PQRS"),2,IF(OR(AND(15&lt;=TODAY()-AL705,AV705="PQRS"),AND(90&lt;=TODAY()-AO705,AV705="Persuasivo")),3,"")))</f>
        <v/>
      </c>
      <c r="AX705" s="103"/>
      <c r="AY705" s="239">
        <f ca="1">IF(AU705=BA705,AY705,AY705&amp;" → "&amp;TEXT(AZ705,"dd/mm/aaaa")&amp;".- "&amp;AU705)</f>
        <v>0</v>
      </c>
      <c r="AZ705" s="237">
        <f ca="1">IF(AU705=BA705,AZ705,NOW())</f>
        <v>0</v>
      </c>
      <c r="BA705" s="242">
        <f t="shared" ca="1" si="106"/>
        <v>0</v>
      </c>
      <c r="BB705" s="245">
        <f ca="1">IF(AT705=BD705,BB705,BB705&amp;" → "&amp;TEXT(BC705,"dd/mm/aaaa")&amp;".- "&amp;AT705)</f>
        <v>0</v>
      </c>
      <c r="BC705" s="247">
        <f t="shared" ca="1" si="107"/>
        <v>46073.557189699073</v>
      </c>
      <c r="BD705" s="246">
        <f t="shared" ca="1" si="108"/>
        <v>0</v>
      </c>
    </row>
    <row r="706" spans="1:56">
      <c r="A706" s="76"/>
      <c r="B706" s="188"/>
      <c r="C706" s="143"/>
      <c r="D706" s="131"/>
      <c r="E706" s="131"/>
      <c r="F706" s="131"/>
      <c r="G706" s="131"/>
      <c r="H706" s="131"/>
      <c r="I706" s="131"/>
      <c r="J706" s="131"/>
      <c r="K706" s="131"/>
      <c r="L706" s="131"/>
      <c r="M706" s="131"/>
      <c r="N706" s="76"/>
      <c r="O706" s="131"/>
      <c r="P706" s="131"/>
      <c r="Q706" s="131"/>
      <c r="R706" s="131"/>
      <c r="S706" s="126"/>
      <c r="T706" s="131"/>
      <c r="U706" s="127"/>
      <c r="V706" s="127"/>
      <c r="W706" s="131"/>
      <c r="X706" s="127"/>
      <c r="Y706" s="127"/>
      <c r="Z706" s="131"/>
      <c r="AA706" s="131"/>
      <c r="AB706" s="131"/>
      <c r="AC706" s="76"/>
      <c r="AD706" s="131"/>
      <c r="AE706" s="131"/>
      <c r="AF706" s="131"/>
      <c r="AG706" s="131"/>
      <c r="AH706" s="143"/>
      <c r="AI706" s="131"/>
      <c r="AJ706" s="144"/>
      <c r="AK706" s="173"/>
      <c r="AL706" s="162"/>
      <c r="AM706" s="75"/>
      <c r="AN706" s="101"/>
      <c r="AO706" s="75"/>
      <c r="AP706" s="101"/>
      <c r="AQ706" s="101"/>
      <c r="AR706" s="213"/>
      <c r="AS706" s="119"/>
      <c r="AT706" s="124"/>
      <c r="AU706" s="94"/>
      <c r="AV706" s="131"/>
      <c r="AW706" s="102" t="str">
        <f ca="1">IF(OR(AND(TODAY()-AL706&lt;10,AV706="PQRS"),AND(TODAY()-AO706&lt;90,AV706="Persuasivo")),1,IF(AND(10&lt;=TODAY()-AL706,TODAY()-AL706&lt;15,AV706="PQRS"),2,IF(OR(AND(15&lt;=TODAY()-AL706,AV706="PQRS"),AND(90&lt;=TODAY()-AO706,AV706="Persuasivo")),3,"")))</f>
        <v/>
      </c>
      <c r="AX706" s="103"/>
      <c r="AY706" s="239">
        <f ca="1">IF(AU706=BA706,AY706,AY706&amp;" → "&amp;TEXT(AZ706,"dd/mm/aaaa")&amp;".- "&amp;AU706)</f>
        <v>0</v>
      </c>
      <c r="AZ706" s="237">
        <f ca="1">IF(AU706=BA706,AZ706,NOW())</f>
        <v>0</v>
      </c>
      <c r="BA706" s="242">
        <f t="shared" ca="1" si="106"/>
        <v>0</v>
      </c>
      <c r="BB706" s="245">
        <f ca="1">IF(AT706=BD706,BB706,BB706&amp;" → "&amp;TEXT(BC706,"dd/mm/aaaa")&amp;".- "&amp;AT706)</f>
        <v>0</v>
      </c>
      <c r="BC706" s="247">
        <f t="shared" ca="1" si="107"/>
        <v>46073.557189699073</v>
      </c>
      <c r="BD706" s="246">
        <f t="shared" ca="1" si="108"/>
        <v>0</v>
      </c>
    </row>
    <row r="707" spans="1:56">
      <c r="A707" s="76"/>
      <c r="B707" s="188"/>
      <c r="C707" s="143"/>
      <c r="D707" s="131"/>
      <c r="E707" s="131"/>
      <c r="F707" s="131"/>
      <c r="G707" s="131"/>
      <c r="H707" s="131"/>
      <c r="I707" s="131"/>
      <c r="J707" s="131"/>
      <c r="K707" s="131"/>
      <c r="L707" s="131"/>
      <c r="M707" s="131"/>
      <c r="N707" s="76"/>
      <c r="O707" s="131"/>
      <c r="P707" s="131"/>
      <c r="Q707" s="131"/>
      <c r="R707" s="131"/>
      <c r="S707" s="126"/>
      <c r="T707" s="131"/>
      <c r="U707" s="127"/>
      <c r="V707" s="127"/>
      <c r="W707" s="131"/>
      <c r="X707" s="127"/>
      <c r="Y707" s="127"/>
      <c r="Z707" s="131"/>
      <c r="AA707" s="131"/>
      <c r="AB707" s="131"/>
      <c r="AC707" s="76"/>
      <c r="AD707" s="131"/>
      <c r="AE707" s="131"/>
      <c r="AF707" s="131"/>
      <c r="AG707" s="131"/>
      <c r="AH707" s="143"/>
      <c r="AI707" s="131"/>
      <c r="AJ707" s="144"/>
      <c r="AK707" s="173"/>
      <c r="AL707" s="162"/>
      <c r="AM707" s="135"/>
      <c r="AN707" s="101"/>
      <c r="AO707" s="135"/>
      <c r="AP707" s="82"/>
      <c r="AQ707" s="94"/>
      <c r="AR707" s="213"/>
      <c r="AS707" s="119"/>
      <c r="AT707" s="124"/>
      <c r="AU707" s="94"/>
      <c r="AV707" s="131"/>
      <c r="AW707" s="102" t="str">
        <f ca="1">IF(OR(AND(TODAY()-AL707&lt;10,AV707="PQRS"),AND(TODAY()-AO707&lt;90,AV707="Persuasivo")),1,IF(AND(10&lt;=TODAY()-AL707,TODAY()-AL707&lt;15,AV707="PQRS"),2,IF(OR(AND(15&lt;=TODAY()-AL707,AV707="PQRS"),AND(90&lt;=TODAY()-AO707,AV707="Persuasivo")),3,"")))</f>
        <v/>
      </c>
      <c r="AX707" s="103"/>
      <c r="AY707" s="239">
        <f ca="1">IF(AU707=BA707,AY707,AY707&amp;" → "&amp;TEXT(AZ707,"dd/mm/aaaa")&amp;".- "&amp;AU707)</f>
        <v>0</v>
      </c>
      <c r="AZ707" s="237">
        <f ca="1">IF(AU707=BA707,AZ707,NOW())</f>
        <v>0</v>
      </c>
      <c r="BA707" s="242">
        <f t="shared" ca="1" si="106"/>
        <v>0</v>
      </c>
      <c r="BB707" s="245">
        <f ca="1">IF(AT707=BD707,BB707,BB707&amp;" → "&amp;TEXT(BC707,"dd/mm/aaaa")&amp;".- "&amp;AT707)</f>
        <v>0</v>
      </c>
      <c r="BC707" s="247">
        <f t="shared" ca="1" si="107"/>
        <v>46073.557189699073</v>
      </c>
      <c r="BD707" s="246">
        <f t="shared" ca="1" si="108"/>
        <v>0</v>
      </c>
    </row>
    <row r="708" spans="1:56">
      <c r="A708" s="76"/>
      <c r="B708" s="188"/>
      <c r="C708" s="143"/>
      <c r="D708" s="131"/>
      <c r="E708" s="131"/>
      <c r="F708" s="131"/>
      <c r="G708" s="131"/>
      <c r="H708" s="131"/>
      <c r="I708" s="131"/>
      <c r="J708" s="131"/>
      <c r="K708" s="131"/>
      <c r="L708" s="131"/>
      <c r="M708" s="131"/>
      <c r="N708" s="76"/>
      <c r="O708" s="131"/>
      <c r="P708" s="131"/>
      <c r="Q708" s="131"/>
      <c r="R708" s="131"/>
      <c r="S708" s="126"/>
      <c r="T708" s="131"/>
      <c r="U708" s="127"/>
      <c r="V708" s="127"/>
      <c r="W708" s="131"/>
      <c r="X708" s="127"/>
      <c r="Y708" s="127"/>
      <c r="Z708" s="131"/>
      <c r="AA708" s="131"/>
      <c r="AB708" s="131"/>
      <c r="AC708" s="76"/>
      <c r="AD708" s="131"/>
      <c r="AE708" s="131"/>
      <c r="AF708" s="131"/>
      <c r="AG708" s="131"/>
      <c r="AH708" s="143"/>
      <c r="AI708" s="131"/>
      <c r="AJ708" s="144"/>
      <c r="AK708" s="173"/>
      <c r="AL708" s="162"/>
      <c r="AM708" s="131"/>
      <c r="AN708" s="101"/>
      <c r="AO708" s="135"/>
      <c r="AP708" s="101"/>
      <c r="AQ708" s="101"/>
      <c r="AR708" s="213"/>
      <c r="AS708" s="119"/>
      <c r="AT708" s="124"/>
      <c r="AU708" s="94"/>
      <c r="AV708" s="131"/>
      <c r="AW708" s="102" t="str">
        <f ca="1">IF(OR(AND(TODAY()-AL708&lt;10,AV708="PQRS"),AND(TODAY()-AO708&lt;90,AV708="Persuasivo")),1,IF(AND(10&lt;=TODAY()-AL708,TODAY()-AL708&lt;15,AV708="PQRS"),2,IF(OR(AND(15&lt;=TODAY()-AL708,AV708="PQRS"),AND(90&lt;=TODAY()-AO708,AV708="Persuasivo")),3,"")))</f>
        <v/>
      </c>
      <c r="AX708" s="103"/>
      <c r="AY708" s="239">
        <f ca="1">IF(AU708=BA708,AY708,AY708&amp;" → "&amp;TEXT(AZ708,"dd/mm/aaaa")&amp;".- "&amp;AU708)</f>
        <v>0</v>
      </c>
      <c r="AZ708" s="237">
        <f ca="1">IF(AU708=BA708,AZ708,NOW())</f>
        <v>0</v>
      </c>
      <c r="BA708" s="242">
        <f t="shared" ca="1" si="106"/>
        <v>0</v>
      </c>
      <c r="BB708" s="245">
        <f ca="1">IF(AT708=BD708,BB708,BB708&amp;" → "&amp;TEXT(BC708,"dd/mm/aaaa")&amp;".- "&amp;AT708)</f>
        <v>0</v>
      </c>
      <c r="BC708" s="247">
        <f t="shared" ca="1" si="107"/>
        <v>46073.557189699073</v>
      </c>
      <c r="BD708" s="246">
        <f t="shared" ca="1" si="108"/>
        <v>0</v>
      </c>
    </row>
    <row r="709" spans="1:56">
      <c r="A709" s="76"/>
      <c r="B709" s="188"/>
      <c r="C709" s="124"/>
      <c r="D709" s="82"/>
      <c r="E709" s="82"/>
      <c r="F709" s="82"/>
      <c r="G709" s="82"/>
      <c r="H709" s="82"/>
      <c r="I709" s="82"/>
      <c r="J709" s="82"/>
      <c r="K709" s="82"/>
      <c r="L709" s="82"/>
      <c r="M709" s="82"/>
      <c r="N709" s="76"/>
      <c r="O709" s="82"/>
      <c r="P709" s="82"/>
      <c r="Q709" s="82"/>
      <c r="R709" s="82"/>
      <c r="S709" s="82"/>
      <c r="T709" s="82"/>
      <c r="U709" s="82"/>
      <c r="V709" s="82"/>
      <c r="W709" s="82"/>
      <c r="X709" s="82"/>
      <c r="Y709" s="82"/>
      <c r="Z709" s="82"/>
      <c r="AA709" s="127"/>
      <c r="AB709" s="127"/>
      <c r="AC709" s="76"/>
      <c r="AD709" s="82"/>
      <c r="AE709" s="82"/>
      <c r="AF709" s="82"/>
      <c r="AG709" s="82"/>
      <c r="AH709" s="82"/>
      <c r="AI709" s="82"/>
      <c r="AJ709" s="96"/>
      <c r="AK709" s="173"/>
      <c r="AL709" s="162"/>
      <c r="AM709" s="75"/>
      <c r="AN709" s="101"/>
      <c r="AO709" s="75"/>
      <c r="AP709" s="101"/>
      <c r="AQ709" s="101"/>
      <c r="AR709" s="213"/>
      <c r="AS709" s="119"/>
      <c r="AT709" s="124"/>
      <c r="AU709" s="94"/>
      <c r="AV709" s="131"/>
      <c r="AW709" s="102" t="str">
        <f ca="1">IF(OR(AND(TODAY()-AL709&lt;10,AV709="PQRS"),AND(TODAY()-AO709&lt;90,AV709="Persuasivo")),1,IF(AND(10&lt;=TODAY()-AL709,TODAY()-AL709&lt;15,AV709="PQRS"),2,IF(OR(AND(15&lt;=TODAY()-AL709,AV709="PQRS"),AND(90&lt;=TODAY()-AO709,AV709="Persuasivo")),3,"")))</f>
        <v/>
      </c>
      <c r="AX709" s="103"/>
      <c r="AY709" s="239">
        <f ca="1">IF(AU709=BA709,AY709,AY709&amp;" → "&amp;TEXT(AZ709,"dd/mm/aaaa")&amp;".- "&amp;AU709)</f>
        <v>0</v>
      </c>
      <c r="AZ709" s="237">
        <f ca="1">IF(AU709=BA709,AZ709,NOW())</f>
        <v>0</v>
      </c>
      <c r="BA709" s="242">
        <f t="shared" ca="1" si="106"/>
        <v>0</v>
      </c>
      <c r="BB709" s="245">
        <f ca="1">IF(AT709=BD709,BB709,BB709&amp;" → "&amp;TEXT(BC709,"dd/mm/aaaa")&amp;".- "&amp;AT709)</f>
        <v>0</v>
      </c>
      <c r="BC709" s="247">
        <f t="shared" ca="1" si="107"/>
        <v>46073.557189699073</v>
      </c>
      <c r="BD709" s="246">
        <f t="shared" ca="1" si="108"/>
        <v>0</v>
      </c>
    </row>
    <row r="710" spans="1:56">
      <c r="A710" s="76"/>
      <c r="B710" s="188"/>
      <c r="C710" s="143"/>
      <c r="D710" s="131"/>
      <c r="E710" s="131"/>
      <c r="F710" s="131"/>
      <c r="G710" s="131"/>
      <c r="H710" s="131"/>
      <c r="I710" s="131"/>
      <c r="J710" s="131"/>
      <c r="K710" s="131"/>
      <c r="L710" s="131"/>
      <c r="M710" s="131"/>
      <c r="N710" s="76"/>
      <c r="O710" s="131"/>
      <c r="P710" s="131"/>
      <c r="Q710" s="131"/>
      <c r="R710" s="131"/>
      <c r="S710" s="126"/>
      <c r="T710" s="131"/>
      <c r="U710" s="127"/>
      <c r="V710" s="127"/>
      <c r="W710" s="131"/>
      <c r="X710" s="127"/>
      <c r="Y710" s="127"/>
      <c r="Z710" s="131"/>
      <c r="AA710" s="131"/>
      <c r="AB710" s="131"/>
      <c r="AC710" s="76"/>
      <c r="AD710" s="131"/>
      <c r="AE710" s="131"/>
      <c r="AF710" s="131"/>
      <c r="AG710" s="131"/>
      <c r="AH710" s="143"/>
      <c r="AI710" s="131"/>
      <c r="AJ710" s="144"/>
      <c r="AK710" s="173"/>
      <c r="AL710" s="162"/>
      <c r="AM710" s="75"/>
      <c r="AN710" s="101"/>
      <c r="AO710" s="75"/>
      <c r="AP710" s="101"/>
      <c r="AQ710" s="101"/>
      <c r="AR710" s="213"/>
      <c r="AS710" s="119"/>
      <c r="AT710" s="124"/>
      <c r="AU710" s="94"/>
      <c r="AV710" s="131"/>
      <c r="AW710" s="102" t="str">
        <f ca="1">IF(OR(AND(TODAY()-AL710&lt;10,AV710="PQRS"),AND(TODAY()-AO710&lt;90,AV710="Persuasivo")),1,IF(AND(10&lt;=TODAY()-AL710,TODAY()-AL710&lt;15,AV710="PQRS"),2,IF(OR(AND(15&lt;=TODAY()-AL710,AV710="PQRS"),AND(90&lt;=TODAY()-AO710,AV710="Persuasivo")),3,"")))</f>
        <v/>
      </c>
      <c r="AX710" s="103"/>
      <c r="AY710" s="239">
        <f ca="1">IF(AU710=BA710,AY710,AY710&amp;" → "&amp;TEXT(AZ710,"dd/mm/aaaa")&amp;".- "&amp;AU710)</f>
        <v>0</v>
      </c>
      <c r="AZ710" s="237">
        <f ca="1">IF(AU710=BA710,AZ710,NOW())</f>
        <v>0</v>
      </c>
      <c r="BA710" s="242">
        <f t="shared" ca="1" si="106"/>
        <v>0</v>
      </c>
      <c r="BB710" s="245">
        <f ca="1">IF(AT710=BD710,BB710,BB710&amp;" → "&amp;TEXT(BC710,"dd/mm/aaaa")&amp;".- "&amp;AT710)</f>
        <v>0</v>
      </c>
      <c r="BC710" s="247">
        <f t="shared" ca="1" si="107"/>
        <v>46073.557189699073</v>
      </c>
      <c r="BD710" s="246">
        <f t="shared" ca="1" si="108"/>
        <v>0</v>
      </c>
    </row>
    <row r="711" spans="1:56">
      <c r="A711" s="76"/>
      <c r="B711" s="188"/>
      <c r="C711" s="143"/>
      <c r="D711" s="131"/>
      <c r="E711" s="131"/>
      <c r="F711" s="131"/>
      <c r="G711" s="131"/>
      <c r="H711" s="131"/>
      <c r="I711" s="131"/>
      <c r="J711" s="131"/>
      <c r="K711" s="131"/>
      <c r="L711" s="131"/>
      <c r="M711" s="131"/>
      <c r="N711" s="76"/>
      <c r="O711" s="131"/>
      <c r="P711" s="131"/>
      <c r="Q711" s="131"/>
      <c r="R711" s="131"/>
      <c r="S711" s="126"/>
      <c r="T711" s="131"/>
      <c r="U711" s="127"/>
      <c r="V711" s="127"/>
      <c r="W711" s="131"/>
      <c r="X711" s="127"/>
      <c r="Y711" s="127"/>
      <c r="Z711" s="131"/>
      <c r="AA711" s="131"/>
      <c r="AB711" s="131"/>
      <c r="AC711" s="76"/>
      <c r="AD711" s="131"/>
      <c r="AE711" s="131"/>
      <c r="AF711" s="131"/>
      <c r="AG711" s="131"/>
      <c r="AH711" s="143"/>
      <c r="AI711" s="131"/>
      <c r="AJ711" s="144"/>
      <c r="AK711" s="173"/>
      <c r="AL711" s="162"/>
      <c r="AM711" s="75"/>
      <c r="AN711" s="101"/>
      <c r="AO711" s="75"/>
      <c r="AP711" s="101"/>
      <c r="AQ711" s="101"/>
      <c r="AR711" s="213"/>
      <c r="AS711" s="119"/>
      <c r="AT711" s="124"/>
      <c r="AU711" s="94"/>
      <c r="AV711" s="131"/>
      <c r="AW711" s="102" t="str">
        <f ca="1">IF(OR(AND(TODAY()-AL711&lt;10,AV711="PQRS"),AND(TODAY()-AO711&lt;90,AV711="Persuasivo")),1,IF(AND(10&lt;=TODAY()-AL711,TODAY()-AL711&lt;15,AV711="PQRS"),2,IF(OR(AND(15&lt;=TODAY()-AL711,AV711="PQRS"),AND(90&lt;=TODAY()-AO711,AV711="Persuasivo")),3,"")))</f>
        <v/>
      </c>
      <c r="AX711" s="103"/>
      <c r="AY711" s="239">
        <f ca="1">IF(AU711=BA711,AY711,AY711&amp;" → "&amp;TEXT(AZ711,"dd/mm/aaaa")&amp;".- "&amp;AU711)</f>
        <v>0</v>
      </c>
      <c r="AZ711" s="237">
        <f ca="1">IF(AU711=BA711,AZ711,NOW())</f>
        <v>0</v>
      </c>
      <c r="BA711" s="242">
        <f t="shared" ca="1" si="106"/>
        <v>0</v>
      </c>
      <c r="BB711" s="245">
        <f ca="1">IF(AT711=BD711,BB711,BB711&amp;" → "&amp;TEXT(BC711,"dd/mm/aaaa")&amp;".- "&amp;AT711)</f>
        <v>0</v>
      </c>
      <c r="BC711" s="247">
        <f t="shared" ca="1" si="107"/>
        <v>46073.557189699073</v>
      </c>
      <c r="BD711" s="246">
        <f t="shared" ca="1" si="108"/>
        <v>0</v>
      </c>
    </row>
    <row r="712" spans="1:56">
      <c r="A712" s="76"/>
      <c r="B712" s="188"/>
      <c r="C712" s="143"/>
      <c r="D712" s="131"/>
      <c r="E712" s="131"/>
      <c r="F712" s="131"/>
      <c r="G712" s="131"/>
      <c r="H712" s="131"/>
      <c r="I712" s="131"/>
      <c r="J712" s="131"/>
      <c r="K712" s="131"/>
      <c r="L712" s="131"/>
      <c r="M712" s="131"/>
      <c r="N712" s="76"/>
      <c r="O712" s="131"/>
      <c r="P712" s="131"/>
      <c r="Q712" s="131"/>
      <c r="R712" s="131"/>
      <c r="S712" s="126"/>
      <c r="T712" s="131"/>
      <c r="U712" s="127"/>
      <c r="V712" s="127"/>
      <c r="W712" s="131"/>
      <c r="X712" s="127"/>
      <c r="Y712" s="127"/>
      <c r="Z712" s="131"/>
      <c r="AA712" s="131"/>
      <c r="AB712" s="131"/>
      <c r="AC712" s="76"/>
      <c r="AD712" s="131"/>
      <c r="AE712" s="131"/>
      <c r="AF712" s="131"/>
      <c r="AG712" s="131"/>
      <c r="AH712" s="143"/>
      <c r="AI712" s="131"/>
      <c r="AJ712" s="144"/>
      <c r="AK712" s="173"/>
      <c r="AL712" s="162"/>
      <c r="AM712" s="75"/>
      <c r="AN712" s="101"/>
      <c r="AO712" s="75"/>
      <c r="AP712" s="101"/>
      <c r="AQ712" s="101"/>
      <c r="AR712" s="213"/>
      <c r="AS712" s="119"/>
      <c r="AT712" s="124"/>
      <c r="AU712" s="94"/>
      <c r="AV712" s="131"/>
      <c r="AW712" s="102" t="str">
        <f ca="1">IF(OR(AND(TODAY()-AL712&lt;10,AV712="PQRS"),AND(TODAY()-AO712&lt;90,AV712="Persuasivo")),1,IF(AND(10&lt;=TODAY()-AL712,TODAY()-AL712&lt;15,AV712="PQRS"),2,IF(OR(AND(15&lt;=TODAY()-AL712,AV712="PQRS"),AND(90&lt;=TODAY()-AO712,AV712="Persuasivo")),3,"")))</f>
        <v/>
      </c>
      <c r="AX712" s="103"/>
      <c r="AY712" s="239">
        <f ca="1">IF(AU712=BA712,AY712,AY712&amp;" → "&amp;TEXT(AZ712,"dd/mm/aaaa")&amp;".- "&amp;AU712)</f>
        <v>0</v>
      </c>
      <c r="AZ712" s="237">
        <f ca="1">IF(AU712=BA712,AZ712,NOW())</f>
        <v>0</v>
      </c>
      <c r="BA712" s="242">
        <f t="shared" ca="1" si="106"/>
        <v>0</v>
      </c>
      <c r="BB712" s="245">
        <f ca="1">IF(AT712=BD712,BB712,BB712&amp;" → "&amp;TEXT(BC712,"dd/mm/aaaa")&amp;".- "&amp;AT712)</f>
        <v>0</v>
      </c>
      <c r="BC712" s="247">
        <f t="shared" ca="1" si="107"/>
        <v>46073.557189699073</v>
      </c>
      <c r="BD712" s="246">
        <f t="shared" ca="1" si="108"/>
        <v>0</v>
      </c>
    </row>
    <row r="713" spans="1:56">
      <c r="A713" s="76"/>
      <c r="B713" s="188"/>
      <c r="C713" s="143"/>
      <c r="D713" s="131"/>
      <c r="E713" s="131"/>
      <c r="F713" s="131"/>
      <c r="G713" s="131"/>
      <c r="H713" s="131"/>
      <c r="I713" s="131"/>
      <c r="J713" s="131"/>
      <c r="K713" s="131"/>
      <c r="L713" s="131"/>
      <c r="M713" s="131"/>
      <c r="N713" s="76"/>
      <c r="O713" s="131"/>
      <c r="P713" s="131"/>
      <c r="Q713" s="131"/>
      <c r="R713" s="131"/>
      <c r="S713" s="126"/>
      <c r="T713" s="131"/>
      <c r="U713" s="127"/>
      <c r="V713" s="127"/>
      <c r="W713" s="131"/>
      <c r="X713" s="127"/>
      <c r="Y713" s="127"/>
      <c r="Z713" s="131"/>
      <c r="AA713" s="131"/>
      <c r="AB713" s="131"/>
      <c r="AC713" s="76"/>
      <c r="AD713" s="131"/>
      <c r="AE713" s="131"/>
      <c r="AF713" s="131"/>
      <c r="AG713" s="131"/>
      <c r="AH713" s="143"/>
      <c r="AI713" s="131"/>
      <c r="AJ713" s="144"/>
      <c r="AK713" s="173"/>
      <c r="AL713" s="162"/>
      <c r="AM713" s="135"/>
      <c r="AN713" s="101"/>
      <c r="AO713" s="135"/>
      <c r="AP713" s="101"/>
      <c r="AQ713" s="101"/>
      <c r="AR713" s="213"/>
      <c r="AS713" s="119"/>
      <c r="AT713" s="124"/>
      <c r="AU713" s="94"/>
      <c r="AV713" s="131"/>
      <c r="AW713" s="102" t="str">
        <f ca="1">IF(OR(AND(TODAY()-AL713&lt;10,AV713="PQRS"),AND(TODAY()-AO713&lt;90,AV713="Persuasivo")),1,IF(AND(10&lt;=TODAY()-AL713,TODAY()-AL713&lt;15,AV713="PQRS"),2,IF(OR(AND(15&lt;=TODAY()-AL713,AV713="PQRS"),AND(90&lt;=TODAY()-AO713,AV713="Persuasivo")),3,"")))</f>
        <v/>
      </c>
      <c r="AX713" s="103"/>
      <c r="AY713" s="239">
        <f ca="1">IF(AU713=BA713,AY713,AY713&amp;" → "&amp;TEXT(AZ713,"dd/mm/aaaa")&amp;".- "&amp;AU713)</f>
        <v>0</v>
      </c>
      <c r="AZ713" s="237">
        <f ca="1">IF(AU713=BA713,AZ713,NOW())</f>
        <v>0</v>
      </c>
      <c r="BA713" s="242">
        <f t="shared" ca="1" si="106"/>
        <v>0</v>
      </c>
      <c r="BB713" s="245">
        <f ca="1">IF(AT713=BD713,BB713,BB713&amp;" → "&amp;TEXT(BC713,"dd/mm/aaaa")&amp;".- "&amp;AT713)</f>
        <v>0</v>
      </c>
      <c r="BC713" s="247">
        <f t="shared" ca="1" si="107"/>
        <v>46073.557189699073</v>
      </c>
      <c r="BD713" s="246">
        <f t="shared" ca="1" si="108"/>
        <v>0</v>
      </c>
    </row>
    <row r="714" spans="1:56">
      <c r="A714" s="76"/>
      <c r="B714" s="188"/>
      <c r="C714" s="143"/>
      <c r="D714" s="131"/>
      <c r="E714" s="131"/>
      <c r="F714" s="131"/>
      <c r="G714" s="131"/>
      <c r="H714" s="131"/>
      <c r="I714" s="131"/>
      <c r="J714" s="131"/>
      <c r="K714" s="131"/>
      <c r="L714" s="131"/>
      <c r="M714" s="131"/>
      <c r="N714" s="76"/>
      <c r="O714" s="131"/>
      <c r="P714" s="131"/>
      <c r="Q714" s="131"/>
      <c r="R714" s="131"/>
      <c r="S714" s="126"/>
      <c r="T714" s="131"/>
      <c r="U714" s="127"/>
      <c r="V714" s="127"/>
      <c r="W714" s="131"/>
      <c r="X714" s="127"/>
      <c r="Y714" s="127"/>
      <c r="Z714" s="131"/>
      <c r="AA714" s="131"/>
      <c r="AB714" s="131"/>
      <c r="AC714" s="76"/>
      <c r="AD714" s="131"/>
      <c r="AE714" s="131"/>
      <c r="AF714" s="131"/>
      <c r="AG714" s="131"/>
      <c r="AH714" s="143"/>
      <c r="AI714" s="131"/>
      <c r="AJ714" s="144"/>
      <c r="AK714" s="173"/>
      <c r="AL714" s="162"/>
      <c r="AM714" s="135"/>
      <c r="AN714" s="101"/>
      <c r="AO714" s="135"/>
      <c r="AP714" s="101"/>
      <c r="AQ714" s="101"/>
      <c r="AR714" s="213"/>
      <c r="AS714" s="119"/>
      <c r="AT714" s="124"/>
      <c r="AU714" s="94"/>
      <c r="AV714" s="131"/>
      <c r="AW714" s="102" t="str">
        <f ca="1">IF(OR(AND(TODAY()-AL714&lt;10,AV714="PQRS"),AND(TODAY()-AO714&lt;90,AV714="Persuasivo")),1,IF(AND(10&lt;=TODAY()-AL714,TODAY()-AL714&lt;15,AV714="PQRS"),2,IF(OR(AND(15&lt;=TODAY()-AL714,AV714="PQRS"),AND(90&lt;=TODAY()-AO714,AV714="Persuasivo")),3,"")))</f>
        <v/>
      </c>
      <c r="AX714" s="103"/>
      <c r="AY714" s="239">
        <f ca="1">IF(AU714=BA714,AY714,AY714&amp;" → "&amp;TEXT(AZ714,"dd/mm/aaaa")&amp;".- "&amp;AU714)</f>
        <v>0</v>
      </c>
      <c r="AZ714" s="237">
        <f ca="1">IF(AU714=BA714,AZ714,NOW())</f>
        <v>0</v>
      </c>
      <c r="BA714" s="242">
        <f t="shared" ca="1" si="106"/>
        <v>0</v>
      </c>
      <c r="BB714" s="245">
        <f ca="1">IF(AT714=BD714,BB714,BB714&amp;" → "&amp;TEXT(BC714,"dd/mm/aaaa")&amp;".- "&amp;AT714)</f>
        <v>0</v>
      </c>
      <c r="BC714" s="247">
        <f t="shared" ca="1" si="107"/>
        <v>46073.557189699073</v>
      </c>
      <c r="BD714" s="246">
        <f t="shared" ca="1" si="108"/>
        <v>0</v>
      </c>
    </row>
    <row r="715" spans="1:56">
      <c r="A715" s="76"/>
      <c r="B715" s="188"/>
      <c r="C715" s="143"/>
      <c r="D715" s="131"/>
      <c r="E715" s="131"/>
      <c r="F715" s="131"/>
      <c r="G715" s="131"/>
      <c r="H715" s="131"/>
      <c r="I715" s="131"/>
      <c r="J715" s="131"/>
      <c r="K715" s="131"/>
      <c r="L715" s="131"/>
      <c r="M715" s="131"/>
      <c r="N715" s="76"/>
      <c r="O715" s="131"/>
      <c r="P715" s="131"/>
      <c r="Q715" s="131"/>
      <c r="R715" s="131"/>
      <c r="S715" s="126"/>
      <c r="T715" s="131"/>
      <c r="U715" s="127"/>
      <c r="V715" s="127"/>
      <c r="W715" s="131"/>
      <c r="X715" s="127"/>
      <c r="Y715" s="127"/>
      <c r="Z715" s="131"/>
      <c r="AA715" s="131"/>
      <c r="AB715" s="131"/>
      <c r="AC715" s="76"/>
      <c r="AD715" s="131"/>
      <c r="AE715" s="131"/>
      <c r="AF715" s="131"/>
      <c r="AG715" s="131"/>
      <c r="AH715" s="143"/>
      <c r="AI715" s="131"/>
      <c r="AJ715" s="144"/>
      <c r="AK715" s="173"/>
      <c r="AL715" s="163"/>
      <c r="AM715" s="135"/>
      <c r="AN715" s="101"/>
      <c r="AO715" s="135"/>
      <c r="AP715" s="101"/>
      <c r="AQ715" s="101"/>
      <c r="AR715" s="213"/>
      <c r="AS715" s="119"/>
      <c r="AT715" s="124"/>
      <c r="AU715" s="94"/>
      <c r="AV715" s="131"/>
      <c r="AW715" s="102" t="str">
        <f ca="1">IF(OR(AND(TODAY()-AL715&lt;10,AV715="PQRS"),AND(TODAY()-AO715&lt;90,AV715="Persuasivo")),1,IF(AND(10&lt;=TODAY()-AL715,TODAY()-AL715&lt;15,AV715="PQRS"),2,IF(OR(AND(15&lt;=TODAY()-AL715,AV715="PQRS"),AND(90&lt;=TODAY()-AO715,AV715="Persuasivo")),3,"")))</f>
        <v/>
      </c>
      <c r="AX715" s="103"/>
      <c r="AY715" s="239">
        <f ca="1">IF(AU715=BA715,AY715,AY715&amp;" → "&amp;TEXT(AZ715,"dd/mm/aaaa")&amp;".- "&amp;AU715)</f>
        <v>0</v>
      </c>
      <c r="AZ715" s="237">
        <f ca="1">IF(AU715=BA715,AZ715,NOW())</f>
        <v>0</v>
      </c>
      <c r="BA715" s="242">
        <f t="shared" ca="1" si="106"/>
        <v>0</v>
      </c>
      <c r="BB715" s="245">
        <f ca="1">IF(AT715=BD715,BB715,BB715&amp;" → "&amp;TEXT(BC715,"dd/mm/aaaa")&amp;".- "&amp;AT715)</f>
        <v>0</v>
      </c>
      <c r="BC715" s="247">
        <f t="shared" ca="1" si="107"/>
        <v>46073.557189699073</v>
      </c>
      <c r="BD715" s="246">
        <f t="shared" ca="1" si="108"/>
        <v>0</v>
      </c>
    </row>
    <row r="716" spans="1:56">
      <c r="A716" s="76"/>
      <c r="B716" s="188"/>
      <c r="C716" s="143"/>
      <c r="D716" s="131"/>
      <c r="E716" s="131"/>
      <c r="F716" s="131"/>
      <c r="G716" s="131"/>
      <c r="H716" s="131"/>
      <c r="I716" s="131"/>
      <c r="J716" s="131"/>
      <c r="K716" s="131"/>
      <c r="L716" s="131"/>
      <c r="M716" s="131"/>
      <c r="N716" s="76"/>
      <c r="O716" s="131"/>
      <c r="P716" s="131"/>
      <c r="Q716" s="131"/>
      <c r="R716" s="131"/>
      <c r="S716" s="126"/>
      <c r="T716" s="131"/>
      <c r="U716" s="127"/>
      <c r="V716" s="127"/>
      <c r="W716" s="131"/>
      <c r="X716" s="127"/>
      <c r="Y716" s="127"/>
      <c r="Z716" s="131"/>
      <c r="AA716" s="131"/>
      <c r="AB716" s="131"/>
      <c r="AC716" s="76"/>
      <c r="AD716" s="131"/>
      <c r="AE716" s="131"/>
      <c r="AF716" s="131"/>
      <c r="AG716" s="131"/>
      <c r="AH716" s="143"/>
      <c r="AI716" s="131"/>
      <c r="AJ716" s="144"/>
      <c r="AK716" s="173"/>
      <c r="AL716" s="135"/>
      <c r="AM716" s="135"/>
      <c r="AN716" s="101"/>
      <c r="AO716" s="135"/>
      <c r="AP716" s="101"/>
      <c r="AQ716" s="101"/>
      <c r="AR716" s="213"/>
      <c r="AS716" s="119"/>
      <c r="AT716" s="124"/>
      <c r="AU716" s="94"/>
      <c r="AV716" s="131"/>
      <c r="AW716" s="102" t="str">
        <f ca="1">IF(OR(AND(TODAY()-AL716&lt;10,AV716="PQRS"),AND(TODAY()-AO716&lt;90,AV716="Persuasivo")),1,IF(AND(10&lt;=TODAY()-AL716,TODAY()-AL716&lt;15,AV716="PQRS"),2,IF(OR(AND(15&lt;=TODAY()-AL716,AV716="PQRS"),AND(90&lt;=TODAY()-AO716,AV716="Persuasivo")),3,"")))</f>
        <v/>
      </c>
      <c r="AX716" s="103"/>
      <c r="AY716" s="239">
        <f ca="1">IF(AU716=BA716,AY716,AY716&amp;" → "&amp;TEXT(AZ716,"dd/mm/aaaa")&amp;".- "&amp;AU716)</f>
        <v>0</v>
      </c>
      <c r="AZ716" s="237">
        <f ca="1">IF(AU716=BA716,AZ716,NOW())</f>
        <v>0</v>
      </c>
      <c r="BA716" s="242">
        <f t="shared" ca="1" si="106"/>
        <v>0</v>
      </c>
      <c r="BB716" s="245">
        <f ca="1">IF(AT716=BD716,BB716,BB716&amp;" → "&amp;TEXT(BC716,"dd/mm/aaaa")&amp;".- "&amp;AT716)</f>
        <v>0</v>
      </c>
      <c r="BC716" s="247">
        <f t="shared" ca="1" si="107"/>
        <v>46073.557189699073</v>
      </c>
      <c r="BD716" s="246">
        <f t="shared" ca="1" si="108"/>
        <v>0</v>
      </c>
    </row>
    <row r="717" spans="1:56">
      <c r="A717" s="76"/>
      <c r="B717" s="188"/>
      <c r="C717" s="143"/>
      <c r="D717" s="131"/>
      <c r="E717" s="131"/>
      <c r="F717" s="131"/>
      <c r="G717" s="131"/>
      <c r="H717" s="131"/>
      <c r="I717" s="131"/>
      <c r="J717" s="131"/>
      <c r="K717" s="131"/>
      <c r="L717" s="131"/>
      <c r="M717" s="131"/>
      <c r="N717" s="76"/>
      <c r="O717" s="131"/>
      <c r="P717" s="131"/>
      <c r="Q717" s="131"/>
      <c r="R717" s="131"/>
      <c r="S717" s="131"/>
      <c r="T717" s="131"/>
      <c r="U717" s="131"/>
      <c r="V717" s="131"/>
      <c r="W717" s="131"/>
      <c r="X717" s="131"/>
      <c r="Y717" s="131"/>
      <c r="Z717" s="131"/>
      <c r="AA717" s="131"/>
      <c r="AB717" s="131"/>
      <c r="AC717" s="76"/>
      <c r="AD717" s="131"/>
      <c r="AE717" s="131"/>
      <c r="AF717" s="131"/>
      <c r="AG717" s="131"/>
      <c r="AH717" s="143"/>
      <c r="AI717" s="131"/>
      <c r="AJ717" s="144"/>
      <c r="AK717" s="173"/>
      <c r="AL717" s="135"/>
      <c r="AM717" s="135"/>
      <c r="AN717" s="101"/>
      <c r="AO717" s="135"/>
      <c r="AP717" s="101"/>
      <c r="AQ717" s="101"/>
      <c r="AR717" s="213"/>
      <c r="AS717" s="119"/>
      <c r="AT717" s="124"/>
      <c r="AU717" s="94"/>
      <c r="AV717" s="131"/>
      <c r="AW717" s="102" t="str">
        <f ca="1">IF(OR(AND(TODAY()-AL717&lt;10,AV717="PQRS"),AND(TODAY()-AO717&lt;90,AV717="Persuasivo")),1,IF(AND(10&lt;=TODAY()-AL717,TODAY()-AL717&lt;15,AV717="PQRS"),2,IF(OR(AND(15&lt;=TODAY()-AL717,AV717="PQRS"),AND(90&lt;=TODAY()-AO717,AV717="Persuasivo")),3,"")))</f>
        <v/>
      </c>
      <c r="AX717" s="103"/>
      <c r="AY717" s="239">
        <f ca="1">IF(AU717=BA717,AY717,AY717&amp;" → "&amp;TEXT(AZ717,"dd/mm/aaaa")&amp;".- "&amp;AU717)</f>
        <v>0</v>
      </c>
      <c r="AZ717" s="237">
        <f ca="1">IF(AU717=BA717,AZ717,NOW())</f>
        <v>0</v>
      </c>
      <c r="BA717" s="242">
        <f t="shared" ca="1" si="106"/>
        <v>0</v>
      </c>
      <c r="BB717" s="245">
        <f ca="1">IF(AT717=BD717,BB717,BB717&amp;" → "&amp;TEXT(BC717,"dd/mm/aaaa")&amp;".- "&amp;AT717)</f>
        <v>0</v>
      </c>
      <c r="BC717" s="247">
        <f t="shared" ca="1" si="107"/>
        <v>46073.557189699073</v>
      </c>
      <c r="BD717" s="246">
        <f t="shared" ca="1" si="108"/>
        <v>0</v>
      </c>
    </row>
    <row r="718" spans="1:56">
      <c r="A718" s="76"/>
      <c r="B718" s="188"/>
      <c r="C718" s="143"/>
      <c r="D718" s="131"/>
      <c r="E718" s="131"/>
      <c r="F718" s="131"/>
      <c r="G718" s="131"/>
      <c r="H718" s="131"/>
      <c r="I718" s="131"/>
      <c r="J718" s="131"/>
      <c r="K718" s="131"/>
      <c r="L718" s="131"/>
      <c r="M718" s="131"/>
      <c r="N718" s="76"/>
      <c r="O718" s="131"/>
      <c r="P718" s="131"/>
      <c r="Q718" s="131"/>
      <c r="R718" s="131"/>
      <c r="S718" s="126"/>
      <c r="T718" s="131"/>
      <c r="U718" s="127"/>
      <c r="V718" s="127"/>
      <c r="W718" s="131"/>
      <c r="X718" s="127"/>
      <c r="Y718" s="127"/>
      <c r="Z718" s="131"/>
      <c r="AA718" s="131"/>
      <c r="AB718" s="131"/>
      <c r="AC718" s="76"/>
      <c r="AD718" s="131"/>
      <c r="AE718" s="131"/>
      <c r="AF718" s="131"/>
      <c r="AG718" s="131"/>
      <c r="AH718" s="143"/>
      <c r="AI718" s="131"/>
      <c r="AJ718" s="144"/>
      <c r="AK718" s="173"/>
      <c r="AL718" s="135"/>
      <c r="AM718" s="135"/>
      <c r="AN718" s="101"/>
      <c r="AO718" s="135"/>
      <c r="AP718" s="101"/>
      <c r="AQ718" s="101"/>
      <c r="AR718" s="213"/>
      <c r="AS718" s="119"/>
      <c r="AT718" s="124"/>
      <c r="AU718" s="94"/>
      <c r="AV718" s="131"/>
      <c r="AW718" s="102" t="str">
        <f ca="1">IF(OR(AND(TODAY()-AL718&lt;10,AV718="PQRS"),AND(TODAY()-AO718&lt;90,AV718="Persuasivo")),1,IF(AND(10&lt;=TODAY()-AL718,TODAY()-AL718&lt;15,AV718="PQRS"),2,IF(OR(AND(15&lt;=TODAY()-AL718,AV718="PQRS"),AND(90&lt;=TODAY()-AO718,AV718="Persuasivo")),3,"")))</f>
        <v/>
      </c>
      <c r="AX718" s="103"/>
      <c r="AY718" s="239">
        <f ca="1">IF(AU718=BA718,AY718,AY718&amp;" → "&amp;TEXT(AZ718,"dd/mm/aaaa")&amp;".- "&amp;AU718)</f>
        <v>0</v>
      </c>
      <c r="AZ718" s="237">
        <f ca="1">IF(AU718=BA718,AZ718,NOW())</f>
        <v>0</v>
      </c>
      <c r="BA718" s="242">
        <f t="shared" ca="1" si="106"/>
        <v>0</v>
      </c>
      <c r="BB718" s="245">
        <f ca="1">IF(AT718=BD718,BB718,BB718&amp;" → "&amp;TEXT(BC718,"dd/mm/aaaa")&amp;".- "&amp;AT718)</f>
        <v>0</v>
      </c>
      <c r="BC718" s="247">
        <f t="shared" ca="1" si="107"/>
        <v>46073.557189699073</v>
      </c>
      <c r="BD718" s="246">
        <f t="shared" ca="1" si="108"/>
        <v>0</v>
      </c>
    </row>
    <row r="719" spans="1:56">
      <c r="A719" s="76"/>
      <c r="B719" s="188"/>
      <c r="C719" s="143"/>
      <c r="D719" s="131"/>
      <c r="E719" s="131"/>
      <c r="F719" s="131"/>
      <c r="G719" s="131"/>
      <c r="H719" s="131"/>
      <c r="I719" s="131"/>
      <c r="J719" s="131"/>
      <c r="K719" s="131"/>
      <c r="L719" s="131"/>
      <c r="M719" s="131"/>
      <c r="N719" s="76"/>
      <c r="O719" s="131"/>
      <c r="P719" s="131"/>
      <c r="Q719" s="131"/>
      <c r="R719" s="131"/>
      <c r="S719" s="126"/>
      <c r="T719" s="131"/>
      <c r="U719" s="127"/>
      <c r="V719" s="127"/>
      <c r="W719" s="131"/>
      <c r="X719" s="139"/>
      <c r="Y719" s="139"/>
      <c r="Z719" s="145"/>
      <c r="AA719" s="145"/>
      <c r="AB719" s="145"/>
      <c r="AC719" s="76"/>
      <c r="AD719" s="131"/>
      <c r="AE719" s="131"/>
      <c r="AF719" s="131"/>
      <c r="AG719" s="131"/>
      <c r="AH719" s="143"/>
      <c r="AI719" s="131"/>
      <c r="AJ719" s="144"/>
      <c r="AK719" s="173"/>
      <c r="AL719" s="135"/>
      <c r="AM719" s="135"/>
      <c r="AN719" s="101"/>
      <c r="AO719" s="135"/>
      <c r="AP719" s="101"/>
      <c r="AQ719" s="101"/>
      <c r="AR719" s="213"/>
      <c r="AS719" s="119"/>
      <c r="AT719" s="124"/>
      <c r="AU719" s="94"/>
      <c r="AV719" s="131"/>
      <c r="AW719" s="102" t="str">
        <f ca="1">IF(OR(AND(TODAY()-AL719&lt;10,AV719="PQRS"),AND(TODAY()-AO719&lt;90,AV719="Persuasivo")),1,IF(AND(10&lt;=TODAY()-AL719,TODAY()-AL719&lt;15,AV719="PQRS"),2,IF(OR(AND(15&lt;=TODAY()-AL719,AV719="PQRS"),AND(90&lt;=TODAY()-AO719,AV719="Persuasivo")),3,"")))</f>
        <v/>
      </c>
      <c r="AX719" s="103"/>
      <c r="AY719" s="239">
        <f ca="1">IF(AU719=BA719,AY719,AY719&amp;" → "&amp;TEXT(AZ719,"dd/mm/aaaa")&amp;".- "&amp;AU719)</f>
        <v>0</v>
      </c>
      <c r="AZ719" s="237">
        <f ca="1">IF(AU719=BA719,AZ719,NOW())</f>
        <v>0</v>
      </c>
      <c r="BA719" s="242">
        <f t="shared" ref="BA719:BA782" ca="1" si="109">IF(AU719=BA719,BA719,AU719)</f>
        <v>0</v>
      </c>
      <c r="BB719" s="245">
        <f ca="1">IF(AT719=BD719,BB719,BB719&amp;" → "&amp;TEXT(BC719,"dd/mm/aaaa")&amp;".- "&amp;AT719)</f>
        <v>0</v>
      </c>
      <c r="BC719" s="247">
        <f t="shared" ref="BC719:BC782" ca="1" si="110">IF(AX719=BD719,BC719,NOW())</f>
        <v>46073.557189699073</v>
      </c>
      <c r="BD719" s="246">
        <f t="shared" ref="BD719:BD782" ca="1" si="111">IF(AT719=BD719,BD719,AT719)</f>
        <v>0</v>
      </c>
    </row>
    <row r="720" spans="1:56">
      <c r="A720" s="76"/>
      <c r="B720" s="188"/>
      <c r="C720" s="143"/>
      <c r="D720" s="131"/>
      <c r="E720" s="131"/>
      <c r="F720" s="131"/>
      <c r="G720" s="131"/>
      <c r="H720" s="131"/>
      <c r="I720" s="131"/>
      <c r="J720" s="131"/>
      <c r="K720" s="131"/>
      <c r="L720" s="131"/>
      <c r="M720" s="131"/>
      <c r="N720" s="76"/>
      <c r="O720" s="131"/>
      <c r="P720" s="131"/>
      <c r="Q720" s="131"/>
      <c r="R720" s="131"/>
      <c r="S720" s="126"/>
      <c r="T720" s="131"/>
      <c r="U720" s="127"/>
      <c r="V720" s="127"/>
      <c r="W720" s="144"/>
      <c r="X720" s="140"/>
      <c r="Y720" s="140"/>
      <c r="Z720" s="131"/>
      <c r="AA720" s="131"/>
      <c r="AB720" s="131"/>
      <c r="AC720" s="76"/>
      <c r="AD720" s="143"/>
      <c r="AE720" s="131"/>
      <c r="AF720" s="131"/>
      <c r="AG720" s="131"/>
      <c r="AH720" s="143"/>
      <c r="AI720" s="131"/>
      <c r="AJ720" s="144"/>
      <c r="AK720" s="173"/>
      <c r="AL720" s="135"/>
      <c r="AM720" s="135"/>
      <c r="AN720" s="101"/>
      <c r="AO720" s="135"/>
      <c r="AP720" s="101"/>
      <c r="AQ720" s="101"/>
      <c r="AR720" s="213"/>
      <c r="AS720" s="119"/>
      <c r="AT720" s="124"/>
      <c r="AU720" s="94"/>
      <c r="AV720" s="131"/>
      <c r="AW720" s="102" t="str">
        <f ca="1">IF(OR(AND(TODAY()-AL720&lt;10,AV720="PQRS"),AND(TODAY()-AO720&lt;90,AV720="Persuasivo")),1,IF(AND(10&lt;=TODAY()-AL720,TODAY()-AL720&lt;15,AV720="PQRS"),2,IF(OR(AND(15&lt;=TODAY()-AL720,AV720="PQRS"),AND(90&lt;=TODAY()-AO720,AV720="Persuasivo")),3,"")))</f>
        <v/>
      </c>
      <c r="AX720" s="103"/>
      <c r="AY720" s="239">
        <f ca="1">IF(AU720=BA720,AY720,AY720&amp;" → "&amp;TEXT(AZ720,"dd/mm/aaaa")&amp;".- "&amp;AU720)</f>
        <v>0</v>
      </c>
      <c r="AZ720" s="237">
        <f ca="1">IF(AU720=BA720,AZ720,NOW())</f>
        <v>0</v>
      </c>
      <c r="BA720" s="242">
        <f t="shared" ca="1" si="109"/>
        <v>0</v>
      </c>
      <c r="BB720" s="245">
        <f ca="1">IF(AT720=BD720,BB720,BB720&amp;" → "&amp;TEXT(BC720,"dd/mm/aaaa")&amp;".- "&amp;AT720)</f>
        <v>0</v>
      </c>
      <c r="BC720" s="247">
        <f t="shared" ca="1" si="110"/>
        <v>46073.557189699073</v>
      </c>
      <c r="BD720" s="246">
        <f t="shared" ca="1" si="111"/>
        <v>0</v>
      </c>
    </row>
    <row r="721" spans="1:56">
      <c r="A721" s="76"/>
      <c r="B721" s="188"/>
      <c r="C721" s="143"/>
      <c r="D721" s="131"/>
      <c r="E721" s="131"/>
      <c r="F721" s="131"/>
      <c r="G721" s="131"/>
      <c r="H721" s="131"/>
      <c r="I721" s="131"/>
      <c r="J721" s="131"/>
      <c r="K721" s="131"/>
      <c r="L721" s="131"/>
      <c r="M721" s="131"/>
      <c r="N721" s="76"/>
      <c r="O721" s="131"/>
      <c r="P721" s="131"/>
      <c r="Q721" s="131"/>
      <c r="R721" s="131"/>
      <c r="S721" s="126"/>
      <c r="T721" s="131"/>
      <c r="U721" s="127"/>
      <c r="V721" s="127"/>
      <c r="W721" s="144"/>
      <c r="X721" s="140"/>
      <c r="Y721" s="140"/>
      <c r="Z721" s="131"/>
      <c r="AA721" s="131"/>
      <c r="AB721" s="131"/>
      <c r="AC721" s="76"/>
      <c r="AD721" s="143"/>
      <c r="AE721" s="131"/>
      <c r="AF721" s="131"/>
      <c r="AG721" s="131"/>
      <c r="AH721" s="143"/>
      <c r="AI721" s="131"/>
      <c r="AJ721" s="144"/>
      <c r="AK721" s="173"/>
      <c r="AL721" s="135"/>
      <c r="AM721" s="135"/>
      <c r="AN721" s="101"/>
      <c r="AO721" s="135"/>
      <c r="AP721" s="101"/>
      <c r="AQ721" s="101"/>
      <c r="AR721" s="213"/>
      <c r="AS721" s="119"/>
      <c r="AT721" s="124"/>
      <c r="AU721" s="94"/>
      <c r="AV721" s="131"/>
      <c r="AW721" s="102" t="str">
        <f ca="1">IF(OR(AND(TODAY()-AL721&lt;10,AV721="PQRS"),AND(TODAY()-AO721&lt;90,AV721="Persuasivo")),1,IF(AND(10&lt;=TODAY()-AL721,TODAY()-AL721&lt;15,AV721="PQRS"),2,IF(OR(AND(15&lt;=TODAY()-AL721,AV721="PQRS"),AND(90&lt;=TODAY()-AO721,AV721="Persuasivo")),3,"")))</f>
        <v/>
      </c>
      <c r="AX721" s="103"/>
      <c r="AY721" s="239">
        <f ca="1">IF(AU721=BA721,AY721,AY721&amp;" → "&amp;TEXT(AZ721,"dd/mm/aaaa")&amp;".- "&amp;AU721)</f>
        <v>0</v>
      </c>
      <c r="AZ721" s="237">
        <f ca="1">IF(AU721=BA721,AZ721,NOW())</f>
        <v>0</v>
      </c>
      <c r="BA721" s="242">
        <f t="shared" ca="1" si="109"/>
        <v>0</v>
      </c>
      <c r="BB721" s="245">
        <f ca="1">IF(AT721=BD721,BB721,BB721&amp;" → "&amp;TEXT(BC721,"dd/mm/aaaa")&amp;".- "&amp;AT721)</f>
        <v>0</v>
      </c>
      <c r="BC721" s="247">
        <f t="shared" ca="1" si="110"/>
        <v>46073.557189699073</v>
      </c>
      <c r="BD721" s="246">
        <f t="shared" ca="1" si="111"/>
        <v>0</v>
      </c>
    </row>
    <row r="722" spans="1:56">
      <c r="A722" s="76"/>
      <c r="B722" s="188"/>
      <c r="C722" s="143"/>
      <c r="D722" s="131"/>
      <c r="E722" s="131"/>
      <c r="F722" s="131"/>
      <c r="G722" s="131"/>
      <c r="H722" s="131"/>
      <c r="I722" s="131"/>
      <c r="J722" s="131"/>
      <c r="K722" s="131"/>
      <c r="L722" s="131"/>
      <c r="M722" s="131"/>
      <c r="N722" s="76"/>
      <c r="O722" s="131"/>
      <c r="P722" s="131"/>
      <c r="Q722" s="131"/>
      <c r="R722" s="131"/>
      <c r="S722" s="126"/>
      <c r="T722" s="131"/>
      <c r="U722" s="127"/>
      <c r="V722" s="127"/>
      <c r="W722" s="144"/>
      <c r="X722" s="140"/>
      <c r="Y722" s="140"/>
      <c r="Z722" s="131"/>
      <c r="AA722" s="131"/>
      <c r="AB722" s="131"/>
      <c r="AC722" s="76"/>
      <c r="AD722" s="143"/>
      <c r="AE722" s="131"/>
      <c r="AF722" s="131"/>
      <c r="AG722" s="131"/>
      <c r="AH722" s="143"/>
      <c r="AI722" s="131"/>
      <c r="AJ722" s="144"/>
      <c r="AK722" s="173"/>
      <c r="AL722" s="135"/>
      <c r="AM722" s="135"/>
      <c r="AN722" s="101"/>
      <c r="AO722" s="135"/>
      <c r="AP722" s="101"/>
      <c r="AQ722" s="101"/>
      <c r="AR722" s="213"/>
      <c r="AS722" s="119"/>
      <c r="AT722" s="124"/>
      <c r="AU722" s="94"/>
      <c r="AV722" s="131"/>
      <c r="AW722" s="102" t="str">
        <f ca="1">IF(OR(AND(TODAY()-AL722&lt;10,AV722="PQRS"),AND(TODAY()-AO722&lt;90,AV722="Persuasivo")),1,IF(AND(10&lt;=TODAY()-AL722,TODAY()-AL722&lt;15,AV722="PQRS"),2,IF(OR(AND(15&lt;=TODAY()-AL722,AV722="PQRS"),AND(90&lt;=TODAY()-AO722,AV722="Persuasivo")),3,"")))</f>
        <v/>
      </c>
      <c r="AX722" s="103"/>
      <c r="AY722" s="239">
        <f ca="1">IF(AU722=BA722,AY722,AY722&amp;" → "&amp;TEXT(AZ722,"dd/mm/aaaa")&amp;".- "&amp;AU722)</f>
        <v>0</v>
      </c>
      <c r="AZ722" s="237">
        <f ca="1">IF(AU722=BA722,AZ722,NOW())</f>
        <v>0</v>
      </c>
      <c r="BA722" s="242">
        <f t="shared" ca="1" si="109"/>
        <v>0</v>
      </c>
      <c r="BB722" s="245">
        <f ca="1">IF(AT722=BD722,BB722,BB722&amp;" → "&amp;TEXT(BC722,"dd/mm/aaaa")&amp;".- "&amp;AT722)</f>
        <v>0</v>
      </c>
      <c r="BC722" s="247">
        <f t="shared" ca="1" si="110"/>
        <v>46073.557189699073</v>
      </c>
      <c r="BD722" s="246">
        <f t="shared" ca="1" si="111"/>
        <v>0</v>
      </c>
    </row>
    <row r="723" spans="1:56">
      <c r="A723" s="76"/>
      <c r="B723" s="188"/>
      <c r="C723" s="143"/>
      <c r="D723" s="131"/>
      <c r="E723" s="131"/>
      <c r="F723" s="131"/>
      <c r="G723" s="131"/>
      <c r="H723" s="131"/>
      <c r="I723" s="131"/>
      <c r="J723" s="131"/>
      <c r="K723" s="131"/>
      <c r="L723" s="131"/>
      <c r="M723" s="131"/>
      <c r="N723" s="76"/>
      <c r="O723" s="131"/>
      <c r="P723" s="131"/>
      <c r="Q723" s="131"/>
      <c r="R723" s="131"/>
      <c r="S723" s="126"/>
      <c r="T723" s="131"/>
      <c r="U723" s="127"/>
      <c r="V723" s="127"/>
      <c r="W723" s="144"/>
      <c r="X723" s="140"/>
      <c r="Y723" s="140"/>
      <c r="Z723" s="131"/>
      <c r="AA723" s="131"/>
      <c r="AB723" s="131"/>
      <c r="AC723" s="76"/>
      <c r="AD723" s="143"/>
      <c r="AE723" s="131"/>
      <c r="AF723" s="131"/>
      <c r="AG723" s="131"/>
      <c r="AH723" s="143"/>
      <c r="AI723" s="131"/>
      <c r="AJ723" s="144"/>
      <c r="AK723" s="173"/>
      <c r="AL723" s="135"/>
      <c r="AM723" s="135"/>
      <c r="AN723" s="101"/>
      <c r="AO723" s="135"/>
      <c r="AP723" s="101"/>
      <c r="AQ723" s="101"/>
      <c r="AR723" s="213"/>
      <c r="AS723" s="119"/>
      <c r="AT723" s="124"/>
      <c r="AU723" s="94"/>
      <c r="AV723" s="131"/>
      <c r="AW723" s="102" t="str">
        <f ca="1">IF(OR(AND(TODAY()-AL723&lt;10,AV723="PQRS"),AND(TODAY()-AO723&lt;90,AV723="Persuasivo")),1,IF(AND(10&lt;=TODAY()-AL723,TODAY()-AL723&lt;15,AV723="PQRS"),2,IF(OR(AND(15&lt;=TODAY()-AL723,AV723="PQRS"),AND(90&lt;=TODAY()-AO723,AV723="Persuasivo")),3,"")))</f>
        <v/>
      </c>
      <c r="AX723" s="103"/>
      <c r="AY723" s="239">
        <f ca="1">IF(AU723=BA723,AY723,AY723&amp;" → "&amp;TEXT(AZ723,"dd/mm/aaaa")&amp;".- "&amp;AU723)</f>
        <v>0</v>
      </c>
      <c r="AZ723" s="237">
        <f ca="1">IF(AU723=BA723,AZ723,NOW())</f>
        <v>0</v>
      </c>
      <c r="BA723" s="242">
        <f t="shared" ca="1" si="109"/>
        <v>0</v>
      </c>
      <c r="BB723" s="245">
        <f ca="1">IF(AT723=BD723,BB723,BB723&amp;" → "&amp;TEXT(BC723,"dd/mm/aaaa")&amp;".- "&amp;AT723)</f>
        <v>0</v>
      </c>
      <c r="BC723" s="247">
        <f t="shared" ca="1" si="110"/>
        <v>46073.557189699073</v>
      </c>
      <c r="BD723" s="246">
        <f t="shared" ca="1" si="111"/>
        <v>0</v>
      </c>
    </row>
    <row r="724" spans="1:56">
      <c r="A724" s="76"/>
      <c r="B724" s="188"/>
      <c r="C724" s="143"/>
      <c r="D724" s="131"/>
      <c r="E724" s="131"/>
      <c r="F724" s="131"/>
      <c r="G724" s="131"/>
      <c r="H724" s="131"/>
      <c r="I724" s="131"/>
      <c r="J724" s="131"/>
      <c r="K724" s="131"/>
      <c r="L724" s="131"/>
      <c r="M724" s="131"/>
      <c r="N724" s="76"/>
      <c r="O724" s="131"/>
      <c r="P724" s="131"/>
      <c r="Q724" s="131"/>
      <c r="R724" s="131"/>
      <c r="S724" s="126"/>
      <c r="T724" s="131"/>
      <c r="U724" s="127"/>
      <c r="V724" s="127"/>
      <c r="W724" s="144"/>
      <c r="X724" s="140"/>
      <c r="Y724" s="140"/>
      <c r="Z724" s="131"/>
      <c r="AA724" s="131"/>
      <c r="AB724" s="131"/>
      <c r="AC724" s="76"/>
      <c r="AD724" s="143"/>
      <c r="AE724" s="131"/>
      <c r="AF724" s="131"/>
      <c r="AG724" s="131"/>
      <c r="AH724" s="143"/>
      <c r="AI724" s="131"/>
      <c r="AJ724" s="144"/>
      <c r="AK724" s="173"/>
      <c r="AL724" s="135"/>
      <c r="AM724" s="135"/>
      <c r="AN724" s="101"/>
      <c r="AO724" s="135"/>
      <c r="AP724" s="101"/>
      <c r="AQ724" s="101"/>
      <c r="AR724" s="213"/>
      <c r="AS724" s="119"/>
      <c r="AT724" s="124"/>
      <c r="AU724" s="94"/>
      <c r="AV724" s="131"/>
      <c r="AW724" s="102" t="str">
        <f ca="1">IF(OR(AND(TODAY()-AL724&lt;10,AV724="PQRS"),AND(TODAY()-AO724&lt;90,AV724="Persuasivo")),1,IF(AND(10&lt;=TODAY()-AL724,TODAY()-AL724&lt;15,AV724="PQRS"),2,IF(OR(AND(15&lt;=TODAY()-AL724,AV724="PQRS"),AND(90&lt;=TODAY()-AO724,AV724="Persuasivo")),3,"")))</f>
        <v/>
      </c>
      <c r="AX724" s="103"/>
      <c r="AY724" s="239">
        <f ca="1">IF(AU724=BA724,AY724,AY724&amp;" → "&amp;TEXT(AZ724,"dd/mm/aaaa")&amp;".- "&amp;AU724)</f>
        <v>0</v>
      </c>
      <c r="AZ724" s="237">
        <f ca="1">IF(AU724=BA724,AZ724,NOW())</f>
        <v>0</v>
      </c>
      <c r="BA724" s="242">
        <f t="shared" ca="1" si="109"/>
        <v>0</v>
      </c>
      <c r="BB724" s="245">
        <f ca="1">IF(AT724=BD724,BB724,BB724&amp;" → "&amp;TEXT(BC724,"dd/mm/aaaa")&amp;".- "&amp;AT724)</f>
        <v>0</v>
      </c>
      <c r="BC724" s="247">
        <f t="shared" ca="1" si="110"/>
        <v>46073.557189699073</v>
      </c>
      <c r="BD724" s="246">
        <f t="shared" ca="1" si="111"/>
        <v>0</v>
      </c>
    </row>
    <row r="725" spans="1:56">
      <c r="A725" s="76"/>
      <c r="B725" s="188"/>
      <c r="C725" s="143"/>
      <c r="D725" s="131"/>
      <c r="E725" s="131"/>
      <c r="F725" s="131"/>
      <c r="G725" s="131"/>
      <c r="H725" s="131"/>
      <c r="I725" s="131"/>
      <c r="J725" s="131"/>
      <c r="K725" s="131"/>
      <c r="L725" s="131"/>
      <c r="M725" s="131"/>
      <c r="N725" s="76"/>
      <c r="O725" s="131"/>
      <c r="P725" s="131"/>
      <c r="Q725" s="131"/>
      <c r="R725" s="131"/>
      <c r="S725" s="126"/>
      <c r="T725" s="131"/>
      <c r="U725" s="127"/>
      <c r="V725" s="127"/>
      <c r="W725" s="144"/>
      <c r="X725" s="140"/>
      <c r="Y725" s="140"/>
      <c r="Z725" s="131"/>
      <c r="AA725" s="131"/>
      <c r="AB725" s="131"/>
      <c r="AC725" s="76"/>
      <c r="AD725" s="143"/>
      <c r="AE725" s="131"/>
      <c r="AF725" s="131"/>
      <c r="AG725" s="131"/>
      <c r="AH725" s="143"/>
      <c r="AI725" s="131"/>
      <c r="AJ725" s="144"/>
      <c r="AK725" s="173"/>
      <c r="AL725" s="135"/>
      <c r="AM725" s="135"/>
      <c r="AN725" s="101"/>
      <c r="AO725" s="135"/>
      <c r="AP725" s="82"/>
      <c r="AQ725" s="94"/>
      <c r="AR725" s="213"/>
      <c r="AS725" s="119"/>
      <c r="AT725" s="124"/>
      <c r="AU725" s="94"/>
      <c r="AV725" s="131"/>
      <c r="AW725" s="102" t="str">
        <f ca="1">IF(OR(AND(TODAY()-AL725&lt;10,AV725="PQRS"),AND(TODAY()-AO725&lt;90,AV725="Persuasivo")),1,IF(AND(10&lt;=TODAY()-AL725,TODAY()-AL725&lt;15,AV725="PQRS"),2,IF(OR(AND(15&lt;=TODAY()-AL725,AV725="PQRS"),AND(90&lt;=TODAY()-AO725,AV725="Persuasivo")),3,"")))</f>
        <v/>
      </c>
      <c r="AX725" s="103"/>
      <c r="AY725" s="239">
        <f ca="1">IF(AU725=BA725,AY725,AY725&amp;" → "&amp;TEXT(AZ725,"dd/mm/aaaa")&amp;".- "&amp;AU725)</f>
        <v>0</v>
      </c>
      <c r="AZ725" s="237">
        <f ca="1">IF(AU725=BA725,AZ725,NOW())</f>
        <v>0</v>
      </c>
      <c r="BA725" s="242">
        <f t="shared" ca="1" si="109"/>
        <v>0</v>
      </c>
      <c r="BB725" s="245">
        <f ca="1">IF(AT725=BD725,BB725,BB725&amp;" → "&amp;TEXT(BC725,"dd/mm/aaaa")&amp;".- "&amp;AT725)</f>
        <v>0</v>
      </c>
      <c r="BC725" s="247">
        <f t="shared" ca="1" si="110"/>
        <v>46073.557189699073</v>
      </c>
      <c r="BD725" s="246">
        <f t="shared" ca="1" si="111"/>
        <v>0</v>
      </c>
    </row>
    <row r="726" spans="1:56">
      <c r="A726" s="76"/>
      <c r="B726" s="188"/>
      <c r="C726" s="143"/>
      <c r="D726" s="131"/>
      <c r="E726" s="131"/>
      <c r="F726" s="131"/>
      <c r="G726" s="131"/>
      <c r="H726" s="131"/>
      <c r="I726" s="131"/>
      <c r="J726" s="131"/>
      <c r="K726" s="131"/>
      <c r="L726" s="131"/>
      <c r="M726" s="131"/>
      <c r="N726" s="76"/>
      <c r="O726" s="131"/>
      <c r="P726" s="131"/>
      <c r="Q726" s="131"/>
      <c r="R726" s="131"/>
      <c r="S726" s="126"/>
      <c r="T726" s="131"/>
      <c r="U726" s="127"/>
      <c r="V726" s="127"/>
      <c r="W726" s="146"/>
      <c r="X726" s="140"/>
      <c r="Y726" s="140"/>
      <c r="Z726" s="131"/>
      <c r="AA726" s="131"/>
      <c r="AB726" s="131"/>
      <c r="AC726" s="76"/>
      <c r="AD726" s="143"/>
      <c r="AE726" s="131"/>
      <c r="AF726" s="131"/>
      <c r="AG726" s="131"/>
      <c r="AH726" s="143"/>
      <c r="AI726" s="131"/>
      <c r="AJ726" s="144"/>
      <c r="AK726" s="173"/>
      <c r="AL726" s="135"/>
      <c r="AM726" s="135"/>
      <c r="AN726" s="101"/>
      <c r="AO726" s="135"/>
      <c r="AP726" s="101"/>
      <c r="AQ726" s="101"/>
      <c r="AR726" s="213"/>
      <c r="AS726" s="119"/>
      <c r="AT726" s="124"/>
      <c r="AU726" s="94"/>
      <c r="AV726" s="131"/>
      <c r="AW726" s="102" t="str">
        <f ca="1">IF(OR(AND(TODAY()-AL726&lt;10,AV726="PQRS"),AND(TODAY()-AO726&lt;90,AV726="Persuasivo")),1,IF(AND(10&lt;=TODAY()-AL726,TODAY()-AL726&lt;15,AV726="PQRS"),2,IF(OR(AND(15&lt;=TODAY()-AL726,AV726="PQRS"),AND(90&lt;=TODAY()-AO726,AV726="Persuasivo")),3,"")))</f>
        <v/>
      </c>
      <c r="AX726" s="103"/>
      <c r="AY726" s="239">
        <f ca="1">IF(AU726=BA726,AY726,AY726&amp;" → "&amp;TEXT(AZ726,"dd/mm/aaaa")&amp;".- "&amp;AU726)</f>
        <v>0</v>
      </c>
      <c r="AZ726" s="237">
        <f ca="1">IF(AU726=BA726,AZ726,NOW())</f>
        <v>0</v>
      </c>
      <c r="BA726" s="242">
        <f t="shared" ca="1" si="109"/>
        <v>0</v>
      </c>
      <c r="BB726" s="245">
        <f ca="1">IF(AT726=BD726,BB726,BB726&amp;" → "&amp;TEXT(BC726,"dd/mm/aaaa")&amp;".- "&amp;AT726)</f>
        <v>0</v>
      </c>
      <c r="BC726" s="247">
        <f t="shared" ca="1" si="110"/>
        <v>46073.557189699073</v>
      </c>
      <c r="BD726" s="246">
        <f t="shared" ca="1" si="111"/>
        <v>0</v>
      </c>
    </row>
    <row r="727" spans="1:56">
      <c r="A727" s="76"/>
      <c r="B727" s="188"/>
      <c r="C727" s="143"/>
      <c r="D727" s="131"/>
      <c r="E727" s="131"/>
      <c r="F727" s="131"/>
      <c r="G727" s="131"/>
      <c r="H727" s="131"/>
      <c r="I727" s="131"/>
      <c r="J727" s="131"/>
      <c r="K727" s="131"/>
      <c r="L727" s="131"/>
      <c r="M727" s="131"/>
      <c r="N727" s="76"/>
      <c r="O727" s="131"/>
      <c r="P727" s="131"/>
      <c r="Q727" s="131"/>
      <c r="R727" s="131"/>
      <c r="S727" s="126"/>
      <c r="T727" s="131"/>
      <c r="U727" s="127"/>
      <c r="V727" s="151"/>
      <c r="W727" s="131"/>
      <c r="X727" s="251"/>
      <c r="Y727" s="140"/>
      <c r="Z727" s="131"/>
      <c r="AA727" s="131"/>
      <c r="AB727" s="131"/>
      <c r="AC727" s="76"/>
      <c r="AD727" s="143"/>
      <c r="AE727" s="131"/>
      <c r="AF727" s="131"/>
      <c r="AG727" s="131"/>
      <c r="AH727" s="143"/>
      <c r="AI727" s="131"/>
      <c r="AJ727" s="144"/>
      <c r="AK727" s="173"/>
      <c r="AL727" s="135"/>
      <c r="AM727" s="135"/>
      <c r="AN727" s="101"/>
      <c r="AO727" s="135"/>
      <c r="AP727" s="101"/>
      <c r="AQ727" s="101"/>
      <c r="AR727" s="213"/>
      <c r="AS727" s="119"/>
      <c r="AT727" s="124"/>
      <c r="AU727" s="94"/>
      <c r="AV727" s="131"/>
      <c r="AW727" s="102" t="str">
        <f ca="1">IF(OR(AND(TODAY()-AL727&lt;10,AV727="PQRS"),AND(TODAY()-AO727&lt;90,AV727="Persuasivo")),1,IF(AND(10&lt;=TODAY()-AL727,TODAY()-AL727&lt;15,AV727="PQRS"),2,IF(OR(AND(15&lt;=TODAY()-AL727,AV727="PQRS"),AND(90&lt;=TODAY()-AO727,AV727="Persuasivo")),3,"")))</f>
        <v/>
      </c>
      <c r="AX727" s="103"/>
      <c r="AY727" s="239">
        <f ca="1">IF(AU727=BA727,AY727,AY727&amp;" → "&amp;TEXT(AZ727,"dd/mm/aaaa")&amp;".- "&amp;AU727)</f>
        <v>0</v>
      </c>
      <c r="AZ727" s="237">
        <f ca="1">IF(AU727=BA727,AZ727,NOW())</f>
        <v>0</v>
      </c>
      <c r="BA727" s="242">
        <f t="shared" ca="1" si="109"/>
        <v>0</v>
      </c>
      <c r="BB727" s="245">
        <f ca="1">IF(AT727=BD727,BB727,BB727&amp;" → "&amp;TEXT(BC727,"dd/mm/aaaa")&amp;".- "&amp;AT727)</f>
        <v>0</v>
      </c>
      <c r="BC727" s="247">
        <f t="shared" ca="1" si="110"/>
        <v>46073.557189699073</v>
      </c>
      <c r="BD727" s="246">
        <f t="shared" ca="1" si="111"/>
        <v>0</v>
      </c>
    </row>
    <row r="728" spans="1:56">
      <c r="A728" s="76"/>
      <c r="B728" s="188"/>
      <c r="C728" s="143"/>
      <c r="D728" s="131"/>
      <c r="E728" s="131"/>
      <c r="F728" s="131"/>
      <c r="G728" s="131"/>
      <c r="H728" s="131"/>
      <c r="I728" s="131"/>
      <c r="J728" s="131"/>
      <c r="K728" s="131"/>
      <c r="L728" s="131"/>
      <c r="M728" s="131"/>
      <c r="N728" s="76"/>
      <c r="O728" s="131"/>
      <c r="P728" s="131"/>
      <c r="Q728" s="131"/>
      <c r="R728" s="131"/>
      <c r="S728" s="126"/>
      <c r="T728" s="131"/>
      <c r="U728" s="127"/>
      <c r="V728" s="151"/>
      <c r="W728" s="131"/>
      <c r="X728" s="251"/>
      <c r="Y728" s="140"/>
      <c r="Z728" s="131"/>
      <c r="AA728" s="131"/>
      <c r="AB728" s="131"/>
      <c r="AC728" s="76"/>
      <c r="AD728" s="143"/>
      <c r="AE728" s="131"/>
      <c r="AF728" s="131"/>
      <c r="AG728" s="131"/>
      <c r="AH728" s="143"/>
      <c r="AI728" s="131"/>
      <c r="AJ728" s="144"/>
      <c r="AK728" s="173"/>
      <c r="AL728" s="135"/>
      <c r="AM728" s="135"/>
      <c r="AN728" s="101"/>
      <c r="AO728" s="135"/>
      <c r="AP728" s="101"/>
      <c r="AQ728" s="101"/>
      <c r="AR728" s="213"/>
      <c r="AS728" s="119"/>
      <c r="AT728" s="124"/>
      <c r="AU728" s="94"/>
      <c r="AV728" s="131"/>
      <c r="AW728" s="102" t="str">
        <f ca="1">IF(OR(AND(TODAY()-AL728&lt;10,AV728="PQRS"),AND(TODAY()-AO728&lt;90,AV728="Persuasivo")),1,IF(AND(10&lt;=TODAY()-AL728,TODAY()-AL728&lt;15,AV728="PQRS"),2,IF(OR(AND(15&lt;=TODAY()-AL728,AV728="PQRS"),AND(90&lt;=TODAY()-AO728,AV728="Persuasivo")),3,"")))</f>
        <v/>
      </c>
      <c r="AX728" s="103"/>
      <c r="AY728" s="239">
        <f ca="1">IF(AU728=BA728,AY728,AY728&amp;" → "&amp;TEXT(AZ728,"dd/mm/aaaa")&amp;".- "&amp;AU728)</f>
        <v>0</v>
      </c>
      <c r="AZ728" s="237">
        <f ca="1">IF(AU728=BA728,AZ728,NOW())</f>
        <v>0</v>
      </c>
      <c r="BA728" s="242">
        <f t="shared" ca="1" si="109"/>
        <v>0</v>
      </c>
      <c r="BB728" s="245">
        <f ca="1">IF(AT728=BD728,BB728,BB728&amp;" → "&amp;TEXT(BC728,"dd/mm/aaaa")&amp;".- "&amp;AT728)</f>
        <v>0</v>
      </c>
      <c r="BC728" s="247">
        <f t="shared" ca="1" si="110"/>
        <v>46073.557189699073</v>
      </c>
      <c r="BD728" s="246">
        <f t="shared" ca="1" si="111"/>
        <v>0</v>
      </c>
    </row>
    <row r="729" spans="1:56">
      <c r="A729" s="76"/>
      <c r="B729" s="188"/>
      <c r="C729" s="143"/>
      <c r="D729" s="131"/>
      <c r="E729" s="131"/>
      <c r="F729" s="131"/>
      <c r="G729" s="131"/>
      <c r="H729" s="131"/>
      <c r="I729" s="131"/>
      <c r="J729" s="131"/>
      <c r="K729" s="131"/>
      <c r="L729" s="131"/>
      <c r="M729" s="131"/>
      <c r="N729" s="76"/>
      <c r="O729" s="131"/>
      <c r="P729" s="131"/>
      <c r="Q729" s="131"/>
      <c r="R729" s="131"/>
      <c r="S729" s="126"/>
      <c r="T729" s="131"/>
      <c r="U729" s="127"/>
      <c r="V729" s="151"/>
      <c r="W729" s="131"/>
      <c r="X729" s="251"/>
      <c r="Y729" s="140"/>
      <c r="Z729" s="131"/>
      <c r="AA729" s="131"/>
      <c r="AB729" s="131"/>
      <c r="AC729" s="76"/>
      <c r="AD729" s="143"/>
      <c r="AE729" s="131"/>
      <c r="AF729" s="131"/>
      <c r="AG729" s="131"/>
      <c r="AH729" s="143"/>
      <c r="AI729" s="131"/>
      <c r="AJ729" s="144"/>
      <c r="AK729" s="173"/>
      <c r="AL729" s="135"/>
      <c r="AM729" s="135"/>
      <c r="AN729" s="101"/>
      <c r="AO729" s="135"/>
      <c r="AP729" s="101"/>
      <c r="AQ729" s="101"/>
      <c r="AR729" s="213"/>
      <c r="AS729" s="119"/>
      <c r="AT729" s="124"/>
      <c r="AU729" s="94"/>
      <c r="AV729" s="131"/>
      <c r="AW729" s="102" t="str">
        <f ca="1">IF(OR(AND(TODAY()-AL729&lt;10,AV729="PQRS"),AND(TODAY()-AO729&lt;90,AV729="Persuasivo")),1,IF(AND(10&lt;=TODAY()-AL729,TODAY()-AL729&lt;15,AV729="PQRS"),2,IF(OR(AND(15&lt;=TODAY()-AL729,AV729="PQRS"),AND(90&lt;=TODAY()-AO729,AV729="Persuasivo")),3,"")))</f>
        <v/>
      </c>
      <c r="AX729" s="103"/>
      <c r="AY729" s="239">
        <f ca="1">IF(AU729=BA729,AY729,AY729&amp;" → "&amp;TEXT(AZ729,"dd/mm/aaaa")&amp;".- "&amp;AU729)</f>
        <v>0</v>
      </c>
      <c r="AZ729" s="237">
        <f ca="1">IF(AU729=BA729,AZ729,NOW())</f>
        <v>0</v>
      </c>
      <c r="BA729" s="242">
        <f t="shared" ca="1" si="109"/>
        <v>0</v>
      </c>
      <c r="BB729" s="245">
        <f ca="1">IF(AT729=BD729,BB729,BB729&amp;" → "&amp;TEXT(BC729,"dd/mm/aaaa")&amp;".- "&amp;AT729)</f>
        <v>0</v>
      </c>
      <c r="BC729" s="247">
        <f t="shared" ca="1" si="110"/>
        <v>46073.557189699073</v>
      </c>
      <c r="BD729" s="246">
        <f t="shared" ca="1" si="111"/>
        <v>0</v>
      </c>
    </row>
    <row r="730" spans="1:56">
      <c r="A730" s="76"/>
      <c r="B730" s="188"/>
      <c r="C730" s="143"/>
      <c r="D730" s="131"/>
      <c r="E730" s="131"/>
      <c r="F730" s="131"/>
      <c r="G730" s="131"/>
      <c r="H730" s="131"/>
      <c r="I730" s="131"/>
      <c r="J730" s="131"/>
      <c r="K730" s="131"/>
      <c r="L730" s="131"/>
      <c r="M730" s="131"/>
      <c r="N730" s="76"/>
      <c r="O730" s="131"/>
      <c r="P730" s="131"/>
      <c r="Q730" s="131"/>
      <c r="R730" s="131"/>
      <c r="S730" s="131"/>
      <c r="T730" s="131"/>
      <c r="U730" s="131"/>
      <c r="V730" s="131"/>
      <c r="W730" s="131"/>
      <c r="X730" s="131"/>
      <c r="Y730" s="131"/>
      <c r="Z730" s="131"/>
      <c r="AA730" s="131"/>
      <c r="AB730" s="131"/>
      <c r="AC730" s="76"/>
      <c r="AD730" s="143"/>
      <c r="AE730" s="131"/>
      <c r="AF730" s="131"/>
      <c r="AG730" s="131"/>
      <c r="AH730" s="143"/>
      <c r="AI730" s="131"/>
      <c r="AJ730" s="144"/>
      <c r="AK730" s="173"/>
      <c r="AL730" s="135"/>
      <c r="AM730" s="135"/>
      <c r="AN730" s="101"/>
      <c r="AO730" s="135"/>
      <c r="AP730" s="101"/>
      <c r="AQ730" s="101"/>
      <c r="AR730" s="213"/>
      <c r="AS730" s="119"/>
      <c r="AT730" s="124"/>
      <c r="AU730" s="94"/>
      <c r="AV730" s="131"/>
      <c r="AW730" s="102" t="str">
        <f ca="1">IF(OR(AND(TODAY()-AL730&lt;10,AV730="PQRS"),AND(TODAY()-AO730&lt;90,AV730="Persuasivo")),1,IF(AND(10&lt;=TODAY()-AL730,TODAY()-AL730&lt;15,AV730="PQRS"),2,IF(OR(AND(15&lt;=TODAY()-AL730,AV730="PQRS"),AND(90&lt;=TODAY()-AO730,AV730="Persuasivo")),3,"")))</f>
        <v/>
      </c>
      <c r="AX730" s="103"/>
      <c r="AY730" s="239">
        <f ca="1">IF(AU730=BA730,AY730,AY730&amp;" → "&amp;TEXT(AZ730,"dd/mm/aaaa")&amp;".- "&amp;AU730)</f>
        <v>0</v>
      </c>
      <c r="AZ730" s="237">
        <f ca="1">IF(AU730=BA730,AZ730,NOW())</f>
        <v>0</v>
      </c>
      <c r="BA730" s="242">
        <f t="shared" ca="1" si="109"/>
        <v>0</v>
      </c>
      <c r="BB730" s="245">
        <f ca="1">IF(AT730=BD730,BB730,BB730&amp;" → "&amp;TEXT(BC730,"dd/mm/aaaa")&amp;".- "&amp;AT730)</f>
        <v>0</v>
      </c>
      <c r="BC730" s="247">
        <f t="shared" ca="1" si="110"/>
        <v>46073.557189699073</v>
      </c>
      <c r="BD730" s="246">
        <f t="shared" ca="1" si="111"/>
        <v>0</v>
      </c>
    </row>
    <row r="731" spans="1:56">
      <c r="A731" s="76"/>
      <c r="B731" s="188"/>
      <c r="C731" s="143"/>
      <c r="D731" s="131"/>
      <c r="E731" s="131"/>
      <c r="F731" s="131"/>
      <c r="G731" s="131"/>
      <c r="H731" s="131"/>
      <c r="I731" s="131"/>
      <c r="J731" s="131"/>
      <c r="K731" s="131"/>
      <c r="L731" s="131"/>
      <c r="M731" s="131"/>
      <c r="N731" s="76"/>
      <c r="O731" s="131"/>
      <c r="P731" s="131"/>
      <c r="Q731" s="131"/>
      <c r="R731" s="131"/>
      <c r="S731" s="126"/>
      <c r="T731" s="131"/>
      <c r="U731" s="127"/>
      <c r="V731" s="151"/>
      <c r="W731" s="131"/>
      <c r="X731" s="251"/>
      <c r="Y731" s="140"/>
      <c r="Z731" s="131"/>
      <c r="AA731" s="131"/>
      <c r="AB731" s="131"/>
      <c r="AC731" s="76"/>
      <c r="AD731" s="143"/>
      <c r="AE731" s="131"/>
      <c r="AF731" s="131"/>
      <c r="AG731" s="131"/>
      <c r="AH731" s="143"/>
      <c r="AI731" s="131"/>
      <c r="AJ731" s="144"/>
      <c r="AK731" s="173"/>
      <c r="AL731" s="135"/>
      <c r="AM731" s="135"/>
      <c r="AN731" s="101"/>
      <c r="AO731" s="135"/>
      <c r="AP731" s="82"/>
      <c r="AQ731" s="94"/>
      <c r="AR731" s="213"/>
      <c r="AS731" s="119"/>
      <c r="AT731" s="124"/>
      <c r="AU731" s="94"/>
      <c r="AV731" s="131"/>
      <c r="AW731" s="102" t="str">
        <f ca="1">IF(OR(AND(TODAY()-AL731&lt;10,AV731="PQRS"),AND(TODAY()-AO731&lt;90,AV731="Persuasivo")),1,IF(AND(10&lt;=TODAY()-AL731,TODAY()-AL731&lt;15,AV731="PQRS"),2,IF(OR(AND(15&lt;=TODAY()-AL731,AV731="PQRS"),AND(90&lt;=TODAY()-AO731,AV731="Persuasivo")),3,"")))</f>
        <v/>
      </c>
      <c r="AX731" s="103"/>
      <c r="AY731" s="239">
        <f ca="1">IF(AU731=BA731,AY731,AY731&amp;" → "&amp;TEXT(AZ731,"dd/mm/aaaa")&amp;".- "&amp;AU731)</f>
        <v>0</v>
      </c>
      <c r="AZ731" s="237">
        <f ca="1">IF(AU731=BA731,AZ731,NOW())</f>
        <v>0</v>
      </c>
      <c r="BA731" s="242">
        <f t="shared" ca="1" si="109"/>
        <v>0</v>
      </c>
      <c r="BB731" s="245">
        <f ca="1">IF(AT731=BD731,BB731,BB731&amp;" → "&amp;TEXT(BC731,"dd/mm/aaaa")&amp;".- "&amp;AT731)</f>
        <v>0</v>
      </c>
      <c r="BC731" s="247">
        <f t="shared" ca="1" si="110"/>
        <v>46073.557189699073</v>
      </c>
      <c r="BD731" s="246">
        <f t="shared" ca="1" si="111"/>
        <v>0</v>
      </c>
    </row>
    <row r="732" spans="1:56">
      <c r="A732" s="76"/>
      <c r="B732" s="188"/>
      <c r="C732" s="143"/>
      <c r="D732" s="131"/>
      <c r="E732" s="131"/>
      <c r="F732" s="131"/>
      <c r="G732" s="131"/>
      <c r="H732" s="131"/>
      <c r="I732" s="131"/>
      <c r="J732" s="131"/>
      <c r="K732" s="131"/>
      <c r="L732" s="131"/>
      <c r="M732" s="131"/>
      <c r="N732" s="76"/>
      <c r="O732" s="131"/>
      <c r="P732" s="131"/>
      <c r="Q732" s="131"/>
      <c r="R732" s="131"/>
      <c r="S732" s="126"/>
      <c r="T732" s="131"/>
      <c r="U732" s="127"/>
      <c r="V732" s="151"/>
      <c r="W732" s="131"/>
      <c r="X732" s="251"/>
      <c r="Y732" s="140"/>
      <c r="Z732" s="131"/>
      <c r="AA732" s="131"/>
      <c r="AB732" s="131"/>
      <c r="AC732" s="76"/>
      <c r="AD732" s="143"/>
      <c r="AE732" s="131"/>
      <c r="AF732" s="131"/>
      <c r="AG732" s="131"/>
      <c r="AH732" s="143"/>
      <c r="AI732" s="131"/>
      <c r="AJ732" s="144"/>
      <c r="AK732" s="173"/>
      <c r="AL732" s="135"/>
      <c r="AM732" s="135"/>
      <c r="AN732" s="101"/>
      <c r="AO732" s="135"/>
      <c r="AP732" s="101"/>
      <c r="AQ732" s="101"/>
      <c r="AR732" s="213"/>
      <c r="AS732" s="119"/>
      <c r="AT732" s="124"/>
      <c r="AU732" s="94"/>
      <c r="AV732" s="131"/>
      <c r="AW732" s="102" t="str">
        <f ca="1">IF(OR(AND(TODAY()-AL732&lt;10,AV732="PQRS"),AND(TODAY()-AO732&lt;90,AV732="Persuasivo")),1,IF(AND(10&lt;=TODAY()-AL732,TODAY()-AL732&lt;15,AV732="PQRS"),2,IF(OR(AND(15&lt;=TODAY()-AL732,AV732="PQRS"),AND(90&lt;=TODAY()-AO732,AV732="Persuasivo")),3,"")))</f>
        <v/>
      </c>
      <c r="AX732" s="103"/>
      <c r="AY732" s="239">
        <f ca="1">IF(AU732=BA732,AY732,AY732&amp;" → "&amp;TEXT(AZ732,"dd/mm/aaaa")&amp;".- "&amp;AU732)</f>
        <v>0</v>
      </c>
      <c r="AZ732" s="237">
        <f ca="1">IF(AU732=BA732,AZ732,NOW())</f>
        <v>0</v>
      </c>
      <c r="BA732" s="242">
        <f t="shared" ca="1" si="109"/>
        <v>0</v>
      </c>
      <c r="BB732" s="245">
        <f ca="1">IF(AT732=BD732,BB732,BB732&amp;" → "&amp;TEXT(BC732,"dd/mm/aaaa")&amp;".- "&amp;AT732)</f>
        <v>0</v>
      </c>
      <c r="BC732" s="247">
        <f t="shared" ca="1" si="110"/>
        <v>46073.557189699073</v>
      </c>
      <c r="BD732" s="246">
        <f t="shared" ca="1" si="111"/>
        <v>0</v>
      </c>
    </row>
    <row r="733" spans="1:56">
      <c r="A733" s="76"/>
      <c r="B733" s="188"/>
      <c r="C733" s="143"/>
      <c r="D733" s="131"/>
      <c r="E733" s="131"/>
      <c r="F733" s="131"/>
      <c r="G733" s="131"/>
      <c r="H733" s="131"/>
      <c r="I733" s="131"/>
      <c r="J733" s="131"/>
      <c r="K733" s="131"/>
      <c r="L733" s="131"/>
      <c r="M733" s="131"/>
      <c r="N733" s="76"/>
      <c r="O733" s="131"/>
      <c r="P733" s="131"/>
      <c r="Q733" s="131"/>
      <c r="R733" s="131"/>
      <c r="S733" s="131"/>
      <c r="T733" s="131"/>
      <c r="U733" s="131"/>
      <c r="V733" s="131"/>
      <c r="W733" s="131"/>
      <c r="X733" s="131"/>
      <c r="Y733" s="131"/>
      <c r="Z733" s="131"/>
      <c r="AA733" s="131"/>
      <c r="AB733" s="131"/>
      <c r="AC733" s="76"/>
      <c r="AD733" s="131"/>
      <c r="AE733" s="131"/>
      <c r="AF733" s="131"/>
      <c r="AG733" s="131"/>
      <c r="AH733" s="143"/>
      <c r="AI733" s="131"/>
      <c r="AJ733" s="144"/>
      <c r="AK733" s="173"/>
      <c r="AL733" s="135"/>
      <c r="AM733" s="135"/>
      <c r="AN733" s="101"/>
      <c r="AO733" s="135"/>
      <c r="AP733" s="101"/>
      <c r="AQ733" s="101"/>
      <c r="AR733" s="213"/>
      <c r="AS733" s="119"/>
      <c r="AT733" s="124"/>
      <c r="AU733" s="94"/>
      <c r="AV733" s="131"/>
      <c r="AW733" s="102" t="str">
        <f ca="1">IF(OR(AND(TODAY()-AL733&lt;10,AV733="PQRS"),AND(TODAY()-AO733&lt;90,AV733="Persuasivo")),1,IF(AND(10&lt;=TODAY()-AL733,TODAY()-AL733&lt;15,AV733="PQRS"),2,IF(OR(AND(15&lt;=TODAY()-AL733,AV733="PQRS"),AND(90&lt;=TODAY()-AO733,AV733="Persuasivo")),3,"")))</f>
        <v/>
      </c>
      <c r="AX733" s="103"/>
      <c r="AY733" s="239">
        <f ca="1">IF(AU733=BA733,AY733,AY733&amp;" → "&amp;TEXT(AZ733,"dd/mm/aaaa")&amp;".- "&amp;AU733)</f>
        <v>0</v>
      </c>
      <c r="AZ733" s="237">
        <f ca="1">IF(AU733=BA733,AZ733,NOW())</f>
        <v>0</v>
      </c>
      <c r="BA733" s="242">
        <f t="shared" ca="1" si="109"/>
        <v>0</v>
      </c>
      <c r="BB733" s="245">
        <f ca="1">IF(AT733=BD733,BB733,BB733&amp;" → "&amp;TEXT(BC733,"dd/mm/aaaa")&amp;".- "&amp;AT733)</f>
        <v>0</v>
      </c>
      <c r="BC733" s="247">
        <f t="shared" ca="1" si="110"/>
        <v>46073.557189699073</v>
      </c>
      <c r="BD733" s="246">
        <f t="shared" ca="1" si="111"/>
        <v>0</v>
      </c>
    </row>
    <row r="734" spans="1:56">
      <c r="A734" s="76"/>
      <c r="B734" s="188"/>
      <c r="C734" s="143"/>
      <c r="D734" s="131"/>
      <c r="E734" s="131"/>
      <c r="F734" s="131"/>
      <c r="G734" s="131"/>
      <c r="H734" s="131"/>
      <c r="I734" s="131"/>
      <c r="J734" s="131"/>
      <c r="K734" s="131"/>
      <c r="L734" s="131"/>
      <c r="M734" s="131"/>
      <c r="N734" s="76"/>
      <c r="O734" s="131"/>
      <c r="P734" s="131"/>
      <c r="Q734" s="131"/>
      <c r="R734" s="131"/>
      <c r="S734" s="126"/>
      <c r="T734" s="131"/>
      <c r="U734" s="127"/>
      <c r="V734" s="151"/>
      <c r="W734" s="131"/>
      <c r="X734" s="251"/>
      <c r="Y734" s="140"/>
      <c r="Z734" s="131"/>
      <c r="AA734" s="131"/>
      <c r="AB734" s="131"/>
      <c r="AC734" s="76"/>
      <c r="AD734" s="143"/>
      <c r="AE734" s="131"/>
      <c r="AF734" s="131"/>
      <c r="AG734" s="131"/>
      <c r="AH734" s="143"/>
      <c r="AI734" s="131"/>
      <c r="AJ734" s="144"/>
      <c r="AK734" s="173"/>
      <c r="AL734" s="135"/>
      <c r="AM734" s="135"/>
      <c r="AN734" s="101"/>
      <c r="AO734" s="135"/>
      <c r="AP734" s="101"/>
      <c r="AQ734" s="101"/>
      <c r="AR734" s="213"/>
      <c r="AS734" s="119"/>
      <c r="AT734" s="124"/>
      <c r="AU734" s="94"/>
      <c r="AV734" s="131"/>
      <c r="AW734" s="102" t="str">
        <f ca="1">IF(OR(AND(TODAY()-AL734&lt;10,AV734="PQRS"),AND(TODAY()-AO734&lt;90,AV734="Persuasivo")),1,IF(AND(10&lt;=TODAY()-AL734,TODAY()-AL734&lt;15,AV734="PQRS"),2,IF(OR(AND(15&lt;=TODAY()-AL734,AV734="PQRS"),AND(90&lt;=TODAY()-AO734,AV734="Persuasivo")),3,"")))</f>
        <v/>
      </c>
      <c r="AX734" s="103"/>
      <c r="AY734" s="239">
        <f ca="1">IF(AU734=BA734,AY734,AY734&amp;" → "&amp;TEXT(AZ734,"dd/mm/aaaa")&amp;".- "&amp;AU734)</f>
        <v>0</v>
      </c>
      <c r="AZ734" s="237">
        <f ca="1">IF(AU734=BA734,AZ734,NOW())</f>
        <v>0</v>
      </c>
      <c r="BA734" s="242">
        <f t="shared" ca="1" si="109"/>
        <v>0</v>
      </c>
      <c r="BB734" s="245">
        <f ca="1">IF(AT734=BD734,BB734,BB734&amp;" → "&amp;TEXT(BC734,"dd/mm/aaaa")&amp;".- "&amp;AT734)</f>
        <v>0</v>
      </c>
      <c r="BC734" s="247">
        <f t="shared" ca="1" si="110"/>
        <v>46073.557189699073</v>
      </c>
      <c r="BD734" s="246">
        <f t="shared" ca="1" si="111"/>
        <v>0</v>
      </c>
    </row>
    <row r="735" spans="1:56">
      <c r="A735" s="76"/>
      <c r="B735" s="188"/>
      <c r="C735" s="143"/>
      <c r="D735" s="131"/>
      <c r="E735" s="131"/>
      <c r="F735" s="131"/>
      <c r="G735" s="131"/>
      <c r="H735" s="131"/>
      <c r="I735" s="131"/>
      <c r="J735" s="131"/>
      <c r="K735" s="131"/>
      <c r="L735" s="131"/>
      <c r="M735" s="131"/>
      <c r="N735" s="76"/>
      <c r="O735" s="131"/>
      <c r="P735" s="131"/>
      <c r="Q735" s="131"/>
      <c r="R735" s="131"/>
      <c r="S735" s="126"/>
      <c r="T735" s="131"/>
      <c r="U735" s="127"/>
      <c r="V735" s="151"/>
      <c r="W735" s="131"/>
      <c r="X735" s="251"/>
      <c r="Y735" s="140"/>
      <c r="Z735" s="131"/>
      <c r="AA735" s="131"/>
      <c r="AB735" s="131"/>
      <c r="AC735" s="76"/>
      <c r="AD735" s="143"/>
      <c r="AE735" s="131"/>
      <c r="AF735" s="131"/>
      <c r="AG735" s="131"/>
      <c r="AH735" s="143"/>
      <c r="AI735" s="131"/>
      <c r="AJ735" s="144"/>
      <c r="AK735" s="173"/>
      <c r="AL735" s="135"/>
      <c r="AM735" s="135"/>
      <c r="AN735" s="101"/>
      <c r="AO735" s="135"/>
      <c r="AP735" s="101"/>
      <c r="AQ735" s="101"/>
      <c r="AR735" s="213"/>
      <c r="AS735" s="119"/>
      <c r="AT735" s="124"/>
      <c r="AU735" s="94"/>
      <c r="AV735" s="131"/>
      <c r="AW735" s="102" t="str">
        <f ca="1">IF(OR(AND(TODAY()-AL735&lt;10,AV735="PQRS"),AND(TODAY()-AO735&lt;90,AV735="Persuasivo")),1,IF(AND(10&lt;=TODAY()-AL735,TODAY()-AL735&lt;15,AV735="PQRS"),2,IF(OR(AND(15&lt;=TODAY()-AL735,AV735="PQRS"),AND(90&lt;=TODAY()-AO735,AV735="Persuasivo")),3,"")))</f>
        <v/>
      </c>
      <c r="AX735" s="103"/>
      <c r="AY735" s="239">
        <f ca="1">IF(AU735=BA735,AY735,AY735&amp;" → "&amp;TEXT(AZ735,"dd/mm/aaaa")&amp;".- "&amp;AU735)</f>
        <v>0</v>
      </c>
      <c r="AZ735" s="237">
        <f ca="1">IF(AU735=BA735,AZ735,NOW())</f>
        <v>0</v>
      </c>
      <c r="BA735" s="242">
        <f t="shared" ca="1" si="109"/>
        <v>0</v>
      </c>
      <c r="BB735" s="245">
        <f ca="1">IF(AT735=BD735,BB735,BB735&amp;" → "&amp;TEXT(BC735,"dd/mm/aaaa")&amp;".- "&amp;AT735)</f>
        <v>0</v>
      </c>
      <c r="BC735" s="247">
        <f t="shared" ca="1" si="110"/>
        <v>46073.557189699073</v>
      </c>
      <c r="BD735" s="246">
        <f t="shared" ca="1" si="111"/>
        <v>0</v>
      </c>
    </row>
    <row r="736" spans="1:56">
      <c r="A736" s="76"/>
      <c r="B736" s="188"/>
      <c r="C736" s="143"/>
      <c r="D736" s="131"/>
      <c r="E736" s="131"/>
      <c r="F736" s="131"/>
      <c r="G736" s="131"/>
      <c r="H736" s="131"/>
      <c r="I736" s="131"/>
      <c r="J736" s="131"/>
      <c r="K736" s="131"/>
      <c r="L736" s="131"/>
      <c r="M736" s="131"/>
      <c r="N736" s="76"/>
      <c r="O736" s="131"/>
      <c r="P736" s="131"/>
      <c r="Q736" s="131"/>
      <c r="R736" s="131"/>
      <c r="S736" s="126"/>
      <c r="T736" s="131"/>
      <c r="U736" s="127"/>
      <c r="V736" s="151"/>
      <c r="W736" s="131"/>
      <c r="X736" s="251"/>
      <c r="Y736" s="140"/>
      <c r="Z736" s="131"/>
      <c r="AA736" s="131"/>
      <c r="AB736" s="131"/>
      <c r="AC736" s="76"/>
      <c r="AD736" s="143"/>
      <c r="AE736" s="131"/>
      <c r="AF736" s="131"/>
      <c r="AG736" s="131"/>
      <c r="AH736" s="143"/>
      <c r="AI736" s="131"/>
      <c r="AJ736" s="144"/>
      <c r="AK736" s="173"/>
      <c r="AL736" s="135"/>
      <c r="AM736" s="135"/>
      <c r="AN736" s="101"/>
      <c r="AO736" s="135"/>
      <c r="AP736" s="101"/>
      <c r="AQ736" s="101"/>
      <c r="AR736" s="213"/>
      <c r="AS736" s="119"/>
      <c r="AT736" s="124"/>
      <c r="AU736" s="94"/>
      <c r="AV736" s="131"/>
      <c r="AW736" s="102" t="str">
        <f ca="1">IF(OR(AND(TODAY()-AL736&lt;10,AV736="PQRS"),AND(TODAY()-AO736&lt;90,AV736="Persuasivo")),1,IF(AND(10&lt;=TODAY()-AL736,TODAY()-AL736&lt;15,AV736="PQRS"),2,IF(OR(AND(15&lt;=TODAY()-AL736,AV736="PQRS"),AND(90&lt;=TODAY()-AO736,AV736="Persuasivo")),3,"")))</f>
        <v/>
      </c>
      <c r="AX736" s="103"/>
      <c r="AY736" s="239">
        <f ca="1">IF(AU736=BA736,AY736,AY736&amp;" → "&amp;TEXT(AZ736,"dd/mm/aaaa")&amp;".- "&amp;AU736)</f>
        <v>0</v>
      </c>
      <c r="AZ736" s="237">
        <f ca="1">IF(AU736=BA736,AZ736,NOW())</f>
        <v>0</v>
      </c>
      <c r="BA736" s="242">
        <f t="shared" ca="1" si="109"/>
        <v>0</v>
      </c>
      <c r="BB736" s="245">
        <f ca="1">IF(AT736=BD736,BB736,BB736&amp;" → "&amp;TEXT(BC736,"dd/mm/aaaa")&amp;".- "&amp;AT736)</f>
        <v>0</v>
      </c>
      <c r="BC736" s="247">
        <f t="shared" ca="1" si="110"/>
        <v>46073.557189699073</v>
      </c>
      <c r="BD736" s="246">
        <f t="shared" ca="1" si="111"/>
        <v>0</v>
      </c>
    </row>
    <row r="737" spans="1:57">
      <c r="A737" s="76"/>
      <c r="B737" s="188"/>
      <c r="C737" s="143"/>
      <c r="D737" s="131"/>
      <c r="E737" s="131"/>
      <c r="F737" s="131"/>
      <c r="G737" s="131"/>
      <c r="H737" s="131"/>
      <c r="I737" s="131"/>
      <c r="J737" s="131"/>
      <c r="K737" s="131"/>
      <c r="L737" s="131"/>
      <c r="M737" s="131"/>
      <c r="N737" s="76"/>
      <c r="O737" s="131"/>
      <c r="P737" s="131"/>
      <c r="Q737" s="131"/>
      <c r="R737" s="131"/>
      <c r="S737" s="126"/>
      <c r="T737" s="131"/>
      <c r="U737" s="127"/>
      <c r="V737" s="151"/>
      <c r="W737" s="131"/>
      <c r="X737" s="251"/>
      <c r="Y737" s="140"/>
      <c r="Z737" s="131"/>
      <c r="AA737" s="131"/>
      <c r="AB737" s="131"/>
      <c r="AC737" s="76"/>
      <c r="AD737" s="143"/>
      <c r="AE737" s="131"/>
      <c r="AF737" s="131"/>
      <c r="AG737" s="131"/>
      <c r="AH737" s="143"/>
      <c r="AI737" s="131"/>
      <c r="AJ737" s="144"/>
      <c r="AK737" s="173"/>
      <c r="AL737" s="135"/>
      <c r="AM737" s="135"/>
      <c r="AN737" s="101"/>
      <c r="AO737" s="135"/>
      <c r="AP737" s="101"/>
      <c r="AQ737" s="101"/>
      <c r="AR737" s="213"/>
      <c r="AS737" s="119"/>
      <c r="AT737" s="124"/>
      <c r="AU737" s="94"/>
      <c r="AV737" s="131"/>
      <c r="AW737" s="102" t="str">
        <f ca="1">IF(OR(AND(TODAY()-AL737&lt;10,AV737="PQRS"),AND(TODAY()-AO737&lt;90,AV737="Persuasivo")),1,IF(AND(10&lt;=TODAY()-AL737,TODAY()-AL737&lt;15,AV737="PQRS"),2,IF(OR(AND(15&lt;=TODAY()-AL737,AV737="PQRS"),AND(90&lt;=TODAY()-AO737,AV737="Persuasivo")),3,"")))</f>
        <v/>
      </c>
      <c r="AX737" s="103"/>
      <c r="AY737" s="239">
        <f ca="1">IF(AU737=BA737,AY737,AY737&amp;" → "&amp;TEXT(AZ737,"dd/mm/aaaa")&amp;".- "&amp;AU737)</f>
        <v>0</v>
      </c>
      <c r="AZ737" s="237">
        <f ca="1">IF(AU737=BA737,AZ737,NOW())</f>
        <v>0</v>
      </c>
      <c r="BA737" s="242">
        <f t="shared" ca="1" si="109"/>
        <v>0</v>
      </c>
      <c r="BB737" s="245">
        <f ca="1">IF(AT737=BD737,BB737,BB737&amp;" → "&amp;TEXT(BC737,"dd/mm/aaaa")&amp;".- "&amp;AT737)</f>
        <v>0</v>
      </c>
      <c r="BC737" s="247">
        <f t="shared" ca="1" si="110"/>
        <v>46073.557189699073</v>
      </c>
      <c r="BD737" s="246">
        <f t="shared" ca="1" si="111"/>
        <v>0</v>
      </c>
    </row>
    <row r="738" spans="1:57">
      <c r="A738" s="76"/>
      <c r="B738" s="188"/>
      <c r="C738" s="143"/>
      <c r="D738" s="131"/>
      <c r="E738" s="131"/>
      <c r="F738" s="131"/>
      <c r="G738" s="131"/>
      <c r="H738" s="131"/>
      <c r="I738" s="131"/>
      <c r="J738" s="131"/>
      <c r="K738" s="131"/>
      <c r="L738" s="131"/>
      <c r="M738" s="131"/>
      <c r="N738" s="76" t="str">
        <f t="shared" ref="N738:N769" si="112">CONCATENATE(D738," ",E738," ",F738," ",G738," ",H738," ",I738," ",J738," ",K738," ",L738," ",M738)</f>
        <v xml:space="preserve">         </v>
      </c>
      <c r="O738" s="131"/>
      <c r="P738" s="131"/>
      <c r="Q738" s="131"/>
      <c r="R738" s="131"/>
      <c r="S738" s="126"/>
      <c r="T738" s="131"/>
      <c r="U738" s="127"/>
      <c r="V738" s="151"/>
      <c r="W738" s="131"/>
      <c r="X738" s="251"/>
      <c r="Y738" s="140"/>
      <c r="Z738" s="131"/>
      <c r="AA738" s="131"/>
      <c r="AB738" s="131"/>
      <c r="AC738" s="76"/>
      <c r="AD738" s="143"/>
      <c r="AE738" s="131"/>
      <c r="AF738" s="131"/>
      <c r="AG738" s="131"/>
      <c r="AH738" s="143"/>
      <c r="AI738" s="131"/>
      <c r="AJ738" s="144"/>
      <c r="AK738" s="82"/>
      <c r="AL738" s="135"/>
      <c r="AM738" s="135"/>
      <c r="AN738" s="101"/>
      <c r="AO738" s="135"/>
      <c r="AP738" s="101"/>
      <c r="AQ738" s="101"/>
      <c r="AR738" s="213"/>
      <c r="AS738" s="119"/>
      <c r="AT738" s="124"/>
      <c r="AU738" s="94"/>
      <c r="AV738" s="131"/>
      <c r="AW738" s="102" t="str">
        <f ca="1">IF(OR(AND(TODAY()-AL738&lt;10,AV738="PQRS"),AND(TODAY()-AO738&lt;90,AV738="Persuasivo")),1,IF(AND(10&lt;=TODAY()-AL738,TODAY()-AL738&lt;15,AV738="PQRS"),2,IF(OR(AND(15&lt;=TODAY()-AL738,AV738="PQRS"),AND(90&lt;=TODAY()-AO738,AV738="Persuasivo")),3,"")))</f>
        <v/>
      </c>
      <c r="AX738" s="103"/>
      <c r="AY738" s="239">
        <f ca="1">IF(AU738=BA738,AY738,AY738&amp;" → "&amp;TEXT(AZ738,"dd/mm/aaaa")&amp;".- "&amp;AU738)</f>
        <v>0</v>
      </c>
      <c r="AZ738" s="237">
        <f ca="1">IF(AU738=BA738,AZ738,NOW())</f>
        <v>0</v>
      </c>
      <c r="BA738" s="242">
        <f t="shared" ca="1" si="109"/>
        <v>0</v>
      </c>
      <c r="BB738" s="245">
        <f ca="1">IF(AT738=BD738,BB738,BB738&amp;" → "&amp;TEXT(BC738,"dd/mm/aaaa")&amp;".- "&amp;AT738)</f>
        <v>0</v>
      </c>
      <c r="BC738" s="247">
        <f t="shared" ca="1" si="110"/>
        <v>46073.557189699073</v>
      </c>
      <c r="BD738" s="246">
        <f t="shared" ca="1" si="111"/>
        <v>0</v>
      </c>
    </row>
    <row r="739" spans="1:57">
      <c r="A739" s="76"/>
      <c r="B739" s="188"/>
      <c r="C739" s="143"/>
      <c r="D739" s="131"/>
      <c r="E739" s="131"/>
      <c r="F739" s="131"/>
      <c r="G739" s="131"/>
      <c r="H739" s="131"/>
      <c r="I739" s="131"/>
      <c r="J739" s="131"/>
      <c r="K739" s="131"/>
      <c r="L739" s="131"/>
      <c r="M739" s="131"/>
      <c r="N739" s="76" t="str">
        <f t="shared" si="112"/>
        <v xml:space="preserve">         </v>
      </c>
      <c r="O739" s="131"/>
      <c r="P739" s="131"/>
      <c r="Q739" s="131"/>
      <c r="R739" s="131"/>
      <c r="S739" s="126"/>
      <c r="T739" s="131"/>
      <c r="U739" s="127"/>
      <c r="V739" s="151"/>
      <c r="W739" s="131"/>
      <c r="X739" s="251"/>
      <c r="Y739" s="140"/>
      <c r="Z739" s="131"/>
      <c r="AA739" s="131"/>
      <c r="AB739" s="131"/>
      <c r="AC739" s="76"/>
      <c r="AD739" s="143"/>
      <c r="AE739" s="131"/>
      <c r="AF739" s="131"/>
      <c r="AG739" s="131"/>
      <c r="AH739" s="143"/>
      <c r="AI739" s="131"/>
      <c r="AJ739" s="131"/>
      <c r="AK739" s="99"/>
      <c r="AL739" s="135"/>
      <c r="AM739" s="135"/>
      <c r="AN739" s="101"/>
      <c r="AO739" s="135"/>
      <c r="AP739" s="101"/>
      <c r="AQ739" s="101"/>
      <c r="AR739" s="213"/>
      <c r="AS739" s="119"/>
      <c r="AT739" s="124"/>
      <c r="AU739" s="94"/>
      <c r="AV739" s="131"/>
      <c r="AW739" s="102" t="str">
        <f ca="1">IF(OR(AND(TODAY()-AL739&lt;10,AV739="PQRS"),AND(TODAY()-AO739&lt;90,AV739="Persuasivo")),1,IF(AND(10&lt;=TODAY()-AL739,TODAY()-AL739&lt;15,AV739="PQRS"),2,IF(OR(AND(15&lt;=TODAY()-AL739,AV739="PQRS"),AND(90&lt;=TODAY()-AO739,AV739="Persuasivo")),3,"")))</f>
        <v/>
      </c>
      <c r="AX739" s="103"/>
      <c r="AY739" s="239">
        <f ca="1">IF(AU739=BA739,AY739,AY739&amp;" → "&amp;TEXT(AZ739,"dd/mm/aaaa")&amp;".- "&amp;AU739)</f>
        <v>0</v>
      </c>
      <c r="AZ739" s="237">
        <f ca="1">IF(AU739=BA739,AZ739,NOW())</f>
        <v>0</v>
      </c>
      <c r="BA739" s="242">
        <f t="shared" ca="1" si="109"/>
        <v>0</v>
      </c>
      <c r="BB739" s="245">
        <f ca="1">IF(AT739=BD739,BB739,BB739&amp;" → "&amp;TEXT(BC739,"dd/mm/aaaa")&amp;".- "&amp;AT739)</f>
        <v>0</v>
      </c>
      <c r="BC739" s="247">
        <f t="shared" ca="1" si="110"/>
        <v>46073.557189699073</v>
      </c>
      <c r="BD739" s="246">
        <f t="shared" ca="1" si="111"/>
        <v>0</v>
      </c>
    </row>
    <row r="740" spans="1:57">
      <c r="A740" s="76"/>
      <c r="B740" s="188"/>
      <c r="C740" s="143"/>
      <c r="D740" s="131"/>
      <c r="E740" s="131"/>
      <c r="F740" s="131"/>
      <c r="G740" s="131"/>
      <c r="H740" s="131"/>
      <c r="I740" s="131"/>
      <c r="J740" s="131"/>
      <c r="K740" s="131"/>
      <c r="L740" s="131"/>
      <c r="M740" s="131"/>
      <c r="N740" s="76" t="str">
        <f t="shared" si="112"/>
        <v xml:space="preserve">         </v>
      </c>
      <c r="O740" s="131"/>
      <c r="P740" s="131"/>
      <c r="Q740" s="131"/>
      <c r="R740" s="131"/>
      <c r="S740" s="126"/>
      <c r="T740" s="131"/>
      <c r="U740" s="127"/>
      <c r="V740" s="151"/>
      <c r="W740" s="131"/>
      <c r="X740" s="251"/>
      <c r="Y740" s="140"/>
      <c r="Z740" s="131"/>
      <c r="AA740" s="131"/>
      <c r="AB740" s="131"/>
      <c r="AC740" s="76"/>
      <c r="AD740" s="143"/>
      <c r="AE740" s="131"/>
      <c r="AF740" s="131"/>
      <c r="AG740" s="131"/>
      <c r="AH740" s="143"/>
      <c r="AI740" s="131"/>
      <c r="AJ740" s="131"/>
      <c r="AK740" s="99"/>
      <c r="AL740" s="135"/>
      <c r="AM740" s="135"/>
      <c r="AN740" s="101"/>
      <c r="AO740" s="135"/>
      <c r="AP740" s="101"/>
      <c r="AQ740" s="101"/>
      <c r="AR740" s="213"/>
      <c r="AS740" s="119"/>
      <c r="AT740" s="124"/>
      <c r="AU740" s="94"/>
      <c r="AV740" s="131"/>
      <c r="AW740" s="102" t="str">
        <f ca="1">IF(OR(AND(TODAY()-AL740&lt;10,AV740="PQRS"),AND(TODAY()-AO740&lt;90,AV740="Persuasivo")),1,IF(AND(10&lt;=TODAY()-AL740,TODAY()-AL740&lt;15,AV740="PQRS"),2,IF(OR(AND(15&lt;=TODAY()-AL740,AV740="PQRS"),AND(90&lt;=TODAY()-AO740,AV740="Persuasivo")),3,"")))</f>
        <v/>
      </c>
      <c r="AX740" s="103"/>
      <c r="AY740" s="239">
        <f ca="1">IF(AU740=BA740,AY740,AY740&amp;" → "&amp;TEXT(AZ740,"dd/mm/aaaa")&amp;".- "&amp;AU740)</f>
        <v>0</v>
      </c>
      <c r="AZ740" s="237">
        <f ca="1">IF(AU740=BA740,AZ740,NOW())</f>
        <v>0</v>
      </c>
      <c r="BA740" s="242">
        <f t="shared" ca="1" si="109"/>
        <v>0</v>
      </c>
      <c r="BB740" s="245">
        <f ca="1">IF(AT740=BD740,BB740,BB740&amp;" → "&amp;TEXT(BC740,"dd/mm/aaaa")&amp;".- "&amp;AT740)</f>
        <v>0</v>
      </c>
      <c r="BC740" s="247">
        <f t="shared" ca="1" si="110"/>
        <v>46073.557189699073</v>
      </c>
      <c r="BD740" s="246">
        <f t="shared" ca="1" si="111"/>
        <v>0</v>
      </c>
    </row>
    <row r="741" spans="1:57">
      <c r="A741" s="76"/>
      <c r="B741" s="188"/>
      <c r="C741" s="143"/>
      <c r="D741" s="131"/>
      <c r="E741" s="131"/>
      <c r="F741" s="131"/>
      <c r="G741" s="131"/>
      <c r="H741" s="131"/>
      <c r="I741" s="131"/>
      <c r="J741" s="131"/>
      <c r="K741" s="131"/>
      <c r="L741" s="131"/>
      <c r="M741" s="131"/>
      <c r="N741" s="76" t="str">
        <f t="shared" si="112"/>
        <v xml:space="preserve">         </v>
      </c>
      <c r="O741" s="131"/>
      <c r="P741" s="131"/>
      <c r="Q741" s="131"/>
      <c r="R741" s="131"/>
      <c r="S741" s="126"/>
      <c r="T741" s="131"/>
      <c r="U741" s="127"/>
      <c r="V741" s="151"/>
      <c r="W741" s="131"/>
      <c r="X741" s="251"/>
      <c r="Y741" s="140"/>
      <c r="Z741" s="131"/>
      <c r="AA741" s="131"/>
      <c r="AB741" s="131"/>
      <c r="AC741" s="76"/>
      <c r="AD741" s="143"/>
      <c r="AE741" s="131"/>
      <c r="AF741" s="131"/>
      <c r="AG741" s="131"/>
      <c r="AH741" s="143"/>
      <c r="AI741" s="131"/>
      <c r="AJ741" s="131"/>
      <c r="AK741" s="99"/>
      <c r="AL741" s="135"/>
      <c r="AM741" s="135"/>
      <c r="AN741" s="101"/>
      <c r="AO741" s="135"/>
      <c r="AP741" s="101"/>
      <c r="AQ741" s="101"/>
      <c r="AR741" s="213"/>
      <c r="AS741" s="119"/>
      <c r="AT741" s="124"/>
      <c r="AU741" s="94"/>
      <c r="AV741" s="131"/>
      <c r="AW741" s="102" t="str">
        <f ca="1">IF(OR(AND(TODAY()-AL741&lt;10,AV741="PQRS"),AND(TODAY()-AO741&lt;90,AV741="Persuasivo")),1,IF(AND(10&lt;=TODAY()-AL741,TODAY()-AL741&lt;15,AV741="PQRS"),2,IF(OR(AND(15&lt;=TODAY()-AL741,AV741="PQRS"),AND(90&lt;=TODAY()-AO741,AV741="Persuasivo")),3,"")))</f>
        <v/>
      </c>
      <c r="AX741" s="103"/>
      <c r="AY741" s="239">
        <f ca="1">IF(AU741=BA741,AY741,AY741&amp;" → "&amp;TEXT(AZ741,"dd/mm/aaaa")&amp;".- "&amp;AU741)</f>
        <v>0</v>
      </c>
      <c r="AZ741" s="237">
        <f ca="1">IF(AU741=BA741,AZ741,NOW())</f>
        <v>0</v>
      </c>
      <c r="BA741" s="242">
        <f t="shared" ca="1" si="109"/>
        <v>0</v>
      </c>
      <c r="BB741" s="245">
        <f ca="1">IF(AT741=BD741,BB741,BB741&amp;" → "&amp;TEXT(BC741,"dd/mm/aaaa")&amp;".- "&amp;AT741)</f>
        <v>0</v>
      </c>
      <c r="BC741" s="247">
        <f t="shared" ca="1" si="110"/>
        <v>46073.557189699073</v>
      </c>
      <c r="BD741" s="246">
        <f t="shared" ca="1" si="111"/>
        <v>0</v>
      </c>
    </row>
    <row r="742" spans="1:57">
      <c r="A742" s="76"/>
      <c r="B742" s="188"/>
      <c r="C742" s="143"/>
      <c r="D742" s="131"/>
      <c r="E742" s="131"/>
      <c r="F742" s="131"/>
      <c r="G742" s="131"/>
      <c r="H742" s="131"/>
      <c r="I742" s="131"/>
      <c r="J742" s="131"/>
      <c r="K742" s="131"/>
      <c r="L742" s="131"/>
      <c r="M742" s="131"/>
      <c r="N742" s="76" t="str">
        <f t="shared" si="112"/>
        <v xml:space="preserve">         </v>
      </c>
      <c r="O742" s="131"/>
      <c r="P742" s="131"/>
      <c r="Q742" s="131"/>
      <c r="R742" s="131"/>
      <c r="S742" s="126"/>
      <c r="T742" s="131"/>
      <c r="U742" s="127"/>
      <c r="V742" s="151"/>
      <c r="W742" s="131"/>
      <c r="X742" s="251"/>
      <c r="Y742" s="140"/>
      <c r="Z742" s="131"/>
      <c r="AA742" s="131"/>
      <c r="AB742" s="131"/>
      <c r="AC742" s="76"/>
      <c r="AD742" s="143"/>
      <c r="AE742" s="150"/>
      <c r="AF742" s="150"/>
      <c r="AG742" s="131"/>
      <c r="AH742" s="143"/>
      <c r="AI742" s="131"/>
      <c r="AJ742" s="131"/>
      <c r="AK742" s="99"/>
      <c r="AL742" s="135"/>
      <c r="AM742" s="131"/>
      <c r="AN742" s="101"/>
      <c r="AO742" s="135"/>
      <c r="AP742" s="101"/>
      <c r="AQ742" s="101"/>
      <c r="AR742" s="213"/>
      <c r="AS742" s="119"/>
      <c r="AT742" s="124"/>
      <c r="AU742" s="94"/>
      <c r="AV742" s="131"/>
      <c r="AW742" s="102" t="str">
        <f ca="1">IF(OR(AND(TODAY()-AL742&lt;10,AV742="PQRS"),AND(TODAY()-AO742&lt;90,AV742="Persuasivo")),1,IF(AND(10&lt;=TODAY()-AL742,TODAY()-AL742&lt;15,AV742="PQRS"),2,IF(OR(AND(15&lt;=TODAY()-AL742,AV742="PQRS"),AND(90&lt;=TODAY()-AO742,AV742="Persuasivo")),3,"")))</f>
        <v/>
      </c>
      <c r="AX742" s="103"/>
      <c r="AY742" s="239">
        <f ca="1">IF(AU742=BA742,AY742,AY742&amp;" → "&amp;TEXT(AZ742,"dd/mm/aaaa")&amp;".- "&amp;AU742)</f>
        <v>0</v>
      </c>
      <c r="AZ742" s="237">
        <f ca="1">IF(AU742=BA742,AZ742,NOW())</f>
        <v>0</v>
      </c>
      <c r="BA742" s="242">
        <f t="shared" ca="1" si="109"/>
        <v>0</v>
      </c>
      <c r="BB742" s="245">
        <f ca="1">IF(AT742=BD742,BB742,BB742&amp;" → "&amp;TEXT(BC742,"dd/mm/aaaa")&amp;".- "&amp;AT742)</f>
        <v>0</v>
      </c>
      <c r="BC742" s="247">
        <f t="shared" ca="1" si="110"/>
        <v>46073.557189699073</v>
      </c>
      <c r="BD742" s="246">
        <f t="shared" ca="1" si="111"/>
        <v>0</v>
      </c>
    </row>
    <row r="743" spans="1:57">
      <c r="A743" s="76"/>
      <c r="B743" s="188"/>
      <c r="C743" s="143"/>
      <c r="D743" s="131"/>
      <c r="E743" s="131"/>
      <c r="F743" s="131"/>
      <c r="G743" s="131"/>
      <c r="H743" s="131"/>
      <c r="I743" s="131"/>
      <c r="J743" s="131"/>
      <c r="K743" s="131"/>
      <c r="L743" s="131"/>
      <c r="M743" s="131"/>
      <c r="N743" s="76" t="str">
        <f t="shared" si="112"/>
        <v xml:space="preserve">         </v>
      </c>
      <c r="O743" s="131"/>
      <c r="P743" s="131"/>
      <c r="Q743" s="131"/>
      <c r="R743" s="131"/>
      <c r="S743" s="126"/>
      <c r="T743" s="131"/>
      <c r="U743" s="127"/>
      <c r="V743" s="151"/>
      <c r="W743" s="131"/>
      <c r="X743" s="251"/>
      <c r="Y743" s="140"/>
      <c r="Z743" s="131"/>
      <c r="AA743" s="131"/>
      <c r="AB743" s="131"/>
      <c r="AC743" s="76"/>
      <c r="AD743" s="143"/>
      <c r="AE743" s="131"/>
      <c r="AF743" s="131"/>
      <c r="AG743" s="131"/>
      <c r="AH743" s="143"/>
      <c r="AI743" s="131"/>
      <c r="AJ743" s="131"/>
      <c r="AK743" s="99"/>
      <c r="AL743" s="135"/>
      <c r="AM743" s="131"/>
      <c r="AN743" s="101"/>
      <c r="AO743" s="135"/>
      <c r="AP743" s="101"/>
      <c r="AQ743" s="101"/>
      <c r="AR743" s="213"/>
      <c r="AS743" s="119"/>
      <c r="AT743" s="124"/>
      <c r="AU743" s="94"/>
      <c r="AV743" s="131"/>
      <c r="AW743" s="102" t="str">
        <f ca="1">IF(OR(AND(TODAY()-AL743&lt;10,AV743="PQRS"),AND(TODAY()-AO743&lt;90,AV743="Persuasivo")),1,IF(AND(10&lt;=TODAY()-AL743,TODAY()-AL743&lt;15,AV743="PQRS"),2,IF(OR(AND(15&lt;=TODAY()-AL743,AV743="PQRS"),AND(90&lt;=TODAY()-AO743,AV743="Persuasivo")),3,"")))</f>
        <v/>
      </c>
      <c r="AX743" s="103"/>
      <c r="AY743" s="239">
        <f ca="1">IF(AU743=BA743,AY743,AY743&amp;" → "&amp;TEXT(AZ743,"dd/mm/aaaa")&amp;".- "&amp;AU743)</f>
        <v>0</v>
      </c>
      <c r="AZ743" s="237">
        <f ca="1">IF(AU743=BA743,AZ743,NOW())</f>
        <v>0</v>
      </c>
      <c r="BA743" s="242">
        <f t="shared" ca="1" si="109"/>
        <v>0</v>
      </c>
      <c r="BB743" s="245">
        <f ca="1">IF(AT743=BD743,BB743,BB743&amp;" → "&amp;TEXT(BC743,"dd/mm/aaaa")&amp;".- "&amp;AT743)</f>
        <v>0</v>
      </c>
      <c r="BC743" s="247">
        <f t="shared" ca="1" si="110"/>
        <v>46073.557189699073</v>
      </c>
      <c r="BD743" s="246">
        <f t="shared" ca="1" si="111"/>
        <v>0</v>
      </c>
    </row>
    <row r="744" spans="1:57">
      <c r="A744" s="76"/>
      <c r="B744" s="188"/>
      <c r="C744" s="143"/>
      <c r="D744" s="131"/>
      <c r="E744" s="131"/>
      <c r="F744" s="131"/>
      <c r="G744" s="131"/>
      <c r="H744" s="131"/>
      <c r="I744" s="131"/>
      <c r="J744" s="131"/>
      <c r="K744" s="131"/>
      <c r="L744" s="131"/>
      <c r="M744" s="131"/>
      <c r="N744" s="76" t="str">
        <f t="shared" si="112"/>
        <v xml:space="preserve">         </v>
      </c>
      <c r="O744" s="131"/>
      <c r="P744" s="131"/>
      <c r="Q744" s="131"/>
      <c r="R744" s="131"/>
      <c r="S744" s="126"/>
      <c r="T744" s="131"/>
      <c r="U744" s="127"/>
      <c r="V744" s="151"/>
      <c r="W744" s="131"/>
      <c r="X744" s="251"/>
      <c r="Y744" s="140"/>
      <c r="Z744" s="131"/>
      <c r="AA744" s="131"/>
      <c r="AB744" s="131"/>
      <c r="AC744" s="76"/>
      <c r="AD744" s="143"/>
      <c r="AE744" s="131"/>
      <c r="AF744" s="131"/>
      <c r="AG744" s="131"/>
      <c r="AH744" s="143"/>
      <c r="AI744" s="131"/>
      <c r="AJ744" s="131"/>
      <c r="AK744" s="99"/>
      <c r="AL744" s="135"/>
      <c r="AM744" s="135"/>
      <c r="AN744" s="101"/>
      <c r="AO744" s="135"/>
      <c r="AP744" s="101"/>
      <c r="AQ744" s="101"/>
      <c r="AR744" s="213"/>
      <c r="AS744" s="119"/>
      <c r="AT744" s="124"/>
      <c r="AU744" s="94"/>
      <c r="AV744" s="131"/>
      <c r="AW744" s="102" t="str">
        <f ca="1">IF(OR(AND(TODAY()-AL744&lt;10,AV744="PQRS"),AND(TODAY()-AO744&lt;90,AV744="Persuasivo")),1,IF(AND(10&lt;=TODAY()-AL744,TODAY()-AL744&lt;15,AV744="PQRS"),2,IF(OR(AND(15&lt;=TODAY()-AL744,AV744="PQRS"),AND(90&lt;=TODAY()-AO744,AV744="Persuasivo")),3,"")))</f>
        <v/>
      </c>
      <c r="AX744" s="103"/>
      <c r="AY744" s="239">
        <f ca="1">IF(AU744=BA744,AY744,AY744&amp;" → "&amp;TEXT(AZ744,"dd/mm/aaaa")&amp;".- "&amp;AU744)</f>
        <v>0</v>
      </c>
      <c r="AZ744" s="237">
        <f ca="1">IF(AU744=BA744,AZ744,NOW())</f>
        <v>0</v>
      </c>
      <c r="BA744" s="242">
        <f t="shared" ca="1" si="109"/>
        <v>0</v>
      </c>
      <c r="BB744" s="245">
        <f ca="1">IF(AT744=BD744,BB744,BB744&amp;" → "&amp;TEXT(BC744,"dd/mm/aaaa")&amp;".- "&amp;AT744)</f>
        <v>0</v>
      </c>
      <c r="BC744" s="247">
        <f t="shared" ca="1" si="110"/>
        <v>46073.557189699073</v>
      </c>
      <c r="BD744" s="246">
        <f t="shared" ca="1" si="111"/>
        <v>0</v>
      </c>
    </row>
    <row r="745" spans="1:57">
      <c r="A745" s="76"/>
      <c r="B745" s="188"/>
      <c r="C745" s="143"/>
      <c r="D745" s="131"/>
      <c r="E745" s="131"/>
      <c r="F745" s="131"/>
      <c r="G745" s="131"/>
      <c r="H745" s="131"/>
      <c r="I745" s="131"/>
      <c r="J745" s="131"/>
      <c r="K745" s="131"/>
      <c r="L745" s="131"/>
      <c r="M745" s="131"/>
      <c r="N745" s="76" t="str">
        <f t="shared" si="112"/>
        <v xml:space="preserve">         </v>
      </c>
      <c r="O745" s="131"/>
      <c r="P745" s="131"/>
      <c r="Q745" s="131"/>
      <c r="R745" s="131"/>
      <c r="S745" s="126"/>
      <c r="T745" s="131"/>
      <c r="U745" s="127"/>
      <c r="V745" s="151"/>
      <c r="W745" s="131"/>
      <c r="X745" s="251"/>
      <c r="Y745" s="140"/>
      <c r="Z745" s="131"/>
      <c r="AA745" s="131"/>
      <c r="AB745" s="131"/>
      <c r="AC745" s="76"/>
      <c r="AD745" s="143"/>
      <c r="AE745" s="131"/>
      <c r="AF745" s="131"/>
      <c r="AG745" s="131"/>
      <c r="AH745" s="143"/>
      <c r="AI745" s="131"/>
      <c r="AJ745" s="131"/>
      <c r="AK745" s="99"/>
      <c r="AL745" s="135"/>
      <c r="AM745" s="135"/>
      <c r="AN745" s="101"/>
      <c r="AO745" s="135"/>
      <c r="AP745" s="101"/>
      <c r="AQ745" s="101"/>
      <c r="AR745" s="213"/>
      <c r="AS745" s="119"/>
      <c r="AT745" s="124"/>
      <c r="AU745" s="94"/>
      <c r="AV745" s="131"/>
      <c r="AW745" s="102" t="str">
        <f ca="1">IF(OR(AND(TODAY()-AL745&lt;10,AV745="PQRS"),AND(TODAY()-AO745&lt;90,AV745="Persuasivo")),1,IF(AND(10&lt;=TODAY()-AL745,TODAY()-AL745&lt;15,AV745="PQRS"),2,IF(OR(AND(15&lt;=TODAY()-AL745,AV745="PQRS"),AND(90&lt;=TODAY()-AO745,AV745="Persuasivo")),3,"")))</f>
        <v/>
      </c>
      <c r="AX745" s="103"/>
      <c r="AY745" s="239">
        <f ca="1">IF(AU745=BA745,AY745,AY745&amp;" → "&amp;TEXT(AZ745,"dd/mm/aaaa")&amp;".- "&amp;AU745)</f>
        <v>0</v>
      </c>
      <c r="AZ745" s="237">
        <f ca="1">IF(AU745=BA745,AZ745,NOW())</f>
        <v>0</v>
      </c>
      <c r="BA745" s="242">
        <f t="shared" ca="1" si="109"/>
        <v>0</v>
      </c>
      <c r="BB745" s="245">
        <f ca="1">IF(AT745=BD745,BB745,BB745&amp;" → "&amp;TEXT(BC745,"dd/mm/aaaa")&amp;".- "&amp;AT745)</f>
        <v>0</v>
      </c>
      <c r="BC745" s="247">
        <f t="shared" ca="1" si="110"/>
        <v>46073.557189699073</v>
      </c>
      <c r="BD745" s="246">
        <f t="shared" ca="1" si="111"/>
        <v>0</v>
      </c>
    </row>
    <row r="746" spans="1:57">
      <c r="A746" s="76"/>
      <c r="B746" s="188"/>
      <c r="C746" s="143"/>
      <c r="D746" s="131"/>
      <c r="E746" s="131"/>
      <c r="F746" s="131"/>
      <c r="G746" s="131"/>
      <c r="H746" s="131"/>
      <c r="I746" s="131"/>
      <c r="J746" s="131"/>
      <c r="K746" s="131"/>
      <c r="L746" s="131"/>
      <c r="M746" s="131"/>
      <c r="N746" s="76" t="str">
        <f t="shared" si="112"/>
        <v xml:space="preserve">         </v>
      </c>
      <c r="O746" s="131"/>
      <c r="P746" s="131"/>
      <c r="Q746" s="131"/>
      <c r="R746" s="131"/>
      <c r="S746" s="126"/>
      <c r="T746" s="131"/>
      <c r="U746" s="127"/>
      <c r="V746" s="151"/>
      <c r="W746" s="131"/>
      <c r="X746" s="251"/>
      <c r="Y746" s="140"/>
      <c r="Z746" s="131"/>
      <c r="AA746" s="131"/>
      <c r="AB746" s="131"/>
      <c r="AC746" s="76"/>
      <c r="AD746" s="143"/>
      <c r="AE746" s="131"/>
      <c r="AF746" s="131"/>
      <c r="AG746" s="131"/>
      <c r="AH746" s="143"/>
      <c r="AI746" s="131"/>
      <c r="AJ746" s="131"/>
      <c r="AK746" s="99"/>
      <c r="AL746" s="135"/>
      <c r="AM746" s="135"/>
      <c r="AN746" s="101"/>
      <c r="AO746" s="135"/>
      <c r="AP746" s="101"/>
      <c r="AQ746" s="101"/>
      <c r="AR746" s="213"/>
      <c r="AS746" s="119"/>
      <c r="AT746" s="124"/>
      <c r="AU746" s="94"/>
      <c r="AV746" s="131"/>
      <c r="AW746" s="102" t="str">
        <f ca="1">IF(OR(AND(TODAY()-AL746&lt;10,AV746="PQRS"),AND(TODAY()-AO746&lt;90,AV746="Persuasivo")),1,IF(AND(10&lt;=TODAY()-AL746,TODAY()-AL746&lt;15,AV746="PQRS"),2,IF(OR(AND(15&lt;=TODAY()-AL746,AV746="PQRS"),AND(90&lt;=TODAY()-AO746,AV746="Persuasivo")),3,"")))</f>
        <v/>
      </c>
      <c r="AX746" s="103"/>
      <c r="AY746" s="239">
        <f ca="1">IF(AU746=BA746,AY746,AY746&amp;" → "&amp;TEXT(AZ746,"dd/mm/aaaa")&amp;".- "&amp;AU746)</f>
        <v>0</v>
      </c>
      <c r="AZ746" s="237">
        <f ca="1">IF(AU746=BA746,AZ746,NOW())</f>
        <v>0</v>
      </c>
      <c r="BA746" s="242">
        <f t="shared" ca="1" si="109"/>
        <v>0</v>
      </c>
      <c r="BB746" s="245">
        <f ca="1">IF(AT746=BD746,BB746,BB746&amp;" → "&amp;TEXT(BC746,"dd/mm/aaaa")&amp;".- "&amp;AT746)</f>
        <v>0</v>
      </c>
      <c r="BC746" s="247">
        <f t="shared" ca="1" si="110"/>
        <v>46073.557189699073</v>
      </c>
      <c r="BD746" s="246">
        <f t="shared" ca="1" si="111"/>
        <v>0</v>
      </c>
    </row>
    <row r="747" spans="1:57">
      <c r="A747" s="76"/>
      <c r="B747" s="188"/>
      <c r="C747" s="143"/>
      <c r="D747" s="131"/>
      <c r="E747" s="131"/>
      <c r="F747" s="131"/>
      <c r="G747" s="131"/>
      <c r="H747" s="131"/>
      <c r="I747" s="131"/>
      <c r="J747" s="131"/>
      <c r="K747" s="131"/>
      <c r="L747" s="131"/>
      <c r="M747" s="131"/>
      <c r="N747" s="76" t="str">
        <f t="shared" si="112"/>
        <v xml:space="preserve">         </v>
      </c>
      <c r="O747" s="131"/>
      <c r="P747" s="131"/>
      <c r="Q747" s="131"/>
      <c r="R747" s="131"/>
      <c r="S747" s="126"/>
      <c r="T747" s="131"/>
      <c r="U747" s="127"/>
      <c r="V747" s="151"/>
      <c r="W747" s="131"/>
      <c r="X747" s="251"/>
      <c r="Y747" s="140"/>
      <c r="Z747" s="131"/>
      <c r="AA747" s="131"/>
      <c r="AB747" s="131"/>
      <c r="AC747" s="76"/>
      <c r="AD747" s="143"/>
      <c r="AE747" s="131"/>
      <c r="AF747" s="131"/>
      <c r="AG747" s="131"/>
      <c r="AH747" s="143"/>
      <c r="AI747" s="131"/>
      <c r="AJ747" s="131"/>
      <c r="AK747" s="99"/>
      <c r="AL747" s="135"/>
      <c r="AM747" s="135"/>
      <c r="AN747" s="101"/>
      <c r="AO747" s="135"/>
      <c r="AP747" s="101"/>
      <c r="AQ747" s="101"/>
      <c r="AR747" s="213"/>
      <c r="AS747" s="119"/>
      <c r="AT747" s="124"/>
      <c r="AU747" s="94"/>
      <c r="AV747" s="131"/>
      <c r="AW747" s="102" t="str">
        <f ca="1">IF(OR(AND(TODAY()-AL747&lt;10,AV747="PQRS"),AND(TODAY()-AO747&lt;90,AV747="Persuasivo")),1,IF(AND(10&lt;=TODAY()-AL747,TODAY()-AL747&lt;15,AV747="PQRS"),2,IF(OR(AND(15&lt;=TODAY()-AL747,AV747="PQRS"),AND(90&lt;=TODAY()-AO747,AV747="Persuasivo")),3,"")))</f>
        <v/>
      </c>
      <c r="AX747" s="103"/>
      <c r="AY747" s="239">
        <f ca="1">IF(AU747=BA747,AY747,AY747&amp;" → "&amp;TEXT(AZ747,"dd/mm/aaaa")&amp;".- "&amp;AU747)</f>
        <v>0</v>
      </c>
      <c r="AZ747" s="237">
        <f ca="1">IF(AU747=BA747,AZ747,NOW())</f>
        <v>0</v>
      </c>
      <c r="BA747" s="242">
        <f t="shared" ca="1" si="109"/>
        <v>0</v>
      </c>
      <c r="BB747" s="245">
        <f ca="1">IF(AT747=BD747,BB747,BB747&amp;" → "&amp;TEXT(BC747,"dd/mm/aaaa")&amp;".- "&amp;AT747)</f>
        <v>0</v>
      </c>
      <c r="BC747" s="247">
        <f t="shared" ca="1" si="110"/>
        <v>46073.557189699073</v>
      </c>
      <c r="BD747" s="246">
        <f t="shared" ca="1" si="111"/>
        <v>0</v>
      </c>
    </row>
    <row r="748" spans="1:57">
      <c r="A748" s="76"/>
      <c r="B748" s="192"/>
      <c r="C748" s="147"/>
      <c r="D748" s="145"/>
      <c r="E748" s="145"/>
      <c r="F748" s="145"/>
      <c r="G748" s="145"/>
      <c r="H748" s="145"/>
      <c r="I748" s="145"/>
      <c r="J748" s="145"/>
      <c r="K748" s="145"/>
      <c r="L748" s="145"/>
      <c r="M748" s="145"/>
      <c r="N748" s="76" t="str">
        <f t="shared" si="112"/>
        <v xml:space="preserve">         </v>
      </c>
      <c r="O748" s="145"/>
      <c r="P748" s="145"/>
      <c r="Q748" s="145"/>
      <c r="R748" s="145"/>
      <c r="S748" s="208"/>
      <c r="T748" s="145"/>
      <c r="U748" s="139"/>
      <c r="V748" s="150"/>
      <c r="W748" s="145"/>
      <c r="X748" s="259"/>
      <c r="Y748" s="260"/>
      <c r="Z748" s="145"/>
      <c r="AA748" s="145"/>
      <c r="AB748" s="145"/>
      <c r="AC748" s="76"/>
      <c r="AD748" s="147"/>
      <c r="AE748" s="145"/>
      <c r="AF748" s="145"/>
      <c r="AG748" s="145"/>
      <c r="AH748" s="147"/>
      <c r="AI748" s="145"/>
      <c r="AJ748" s="145"/>
      <c r="AK748" s="99"/>
      <c r="AL748" s="148"/>
      <c r="AM748" s="148"/>
      <c r="AN748" s="101"/>
      <c r="AO748" s="148"/>
      <c r="AP748" s="122"/>
      <c r="AQ748" s="122"/>
      <c r="AR748" s="221"/>
      <c r="AS748" s="119"/>
      <c r="AT748" s="184"/>
      <c r="AU748" s="155"/>
      <c r="AV748" s="145"/>
      <c r="AW748" s="102" t="str">
        <f ca="1">IF(OR(AND(TODAY()-AL748&lt;10,AV748="PQRS"),AND(TODAY()-AO748&lt;90,AV748="Persuasivo")),1,IF(AND(10&lt;=TODAY()-AL748,TODAY()-AL748&lt;15,AV748="PQRS"),2,IF(OR(AND(15&lt;=TODAY()-AL748,AV748="PQRS"),AND(90&lt;=TODAY()-AO748,AV748="Persuasivo")),3,"")))</f>
        <v/>
      </c>
      <c r="AX748" s="103"/>
      <c r="AY748" s="239">
        <f ca="1">IF(AU748=BA748,AY748,AY748&amp;" → "&amp;TEXT(AZ748,"dd/mm/aaaa")&amp;".- "&amp;AU748)</f>
        <v>0</v>
      </c>
      <c r="AZ748" s="237">
        <f ca="1">IF(AU748=BA748,AZ748,NOW())</f>
        <v>0</v>
      </c>
      <c r="BA748" s="242">
        <f t="shared" ca="1" si="109"/>
        <v>0</v>
      </c>
      <c r="BB748" s="245">
        <f ca="1">IF(AT748=BD748,BB748,BB748&amp;" → "&amp;TEXT(BC748,"dd/mm/aaaa")&amp;".- "&amp;AT748)</f>
        <v>0</v>
      </c>
      <c r="BC748" s="247">
        <f t="shared" ca="1" si="110"/>
        <v>46073.557189699073</v>
      </c>
      <c r="BD748" s="246">
        <f t="shared" ca="1" si="111"/>
        <v>0</v>
      </c>
    </row>
    <row r="749" spans="1:57" s="113" customFormat="1">
      <c r="A749" s="76"/>
      <c r="B749" s="188"/>
      <c r="C749" s="143"/>
      <c r="D749" s="131"/>
      <c r="E749" s="131"/>
      <c r="F749" s="131"/>
      <c r="G749" s="131"/>
      <c r="H749" s="131"/>
      <c r="I749" s="131"/>
      <c r="J749" s="131"/>
      <c r="K749" s="131"/>
      <c r="L749" s="131"/>
      <c r="M749" s="131"/>
      <c r="N749" s="76" t="str">
        <f t="shared" si="112"/>
        <v xml:space="preserve">         </v>
      </c>
      <c r="O749" s="131"/>
      <c r="P749" s="131"/>
      <c r="Q749" s="131"/>
      <c r="R749" s="131"/>
      <c r="S749" s="140"/>
      <c r="T749" s="131"/>
      <c r="U749" s="140"/>
      <c r="V749" s="140"/>
      <c r="W749" s="131"/>
      <c r="X749" s="140"/>
      <c r="Y749" s="140"/>
      <c r="Z749" s="131"/>
      <c r="AA749" s="131"/>
      <c r="AB749" s="131"/>
      <c r="AC749" s="76"/>
      <c r="AD749" s="131"/>
      <c r="AE749" s="131"/>
      <c r="AF749" s="131"/>
      <c r="AG749" s="131"/>
      <c r="AH749" s="131"/>
      <c r="AI749" s="131"/>
      <c r="AJ749" s="131"/>
      <c r="AK749" s="99"/>
      <c r="AL749" s="148"/>
      <c r="AM749" s="148"/>
      <c r="AN749" s="101"/>
      <c r="AO749" s="148"/>
      <c r="AP749" s="119"/>
      <c r="AQ749" s="119"/>
      <c r="AR749" s="227"/>
      <c r="AS749" s="119"/>
      <c r="AT749" s="183"/>
      <c r="AU749" s="156"/>
      <c r="AV749" s="131"/>
      <c r="AW749" s="102" t="str">
        <f ca="1">IF(OR(AND(TODAY()-AL749&lt;10,AV749="PQRS"),AND(TODAY()-AO749&lt;90,AV749="Persuasivo")),1,IF(AND(10&lt;=TODAY()-AL749,TODAY()-AL749&lt;15,AV749="PQRS"),2,IF(OR(AND(15&lt;=TODAY()-AL749,AV749="PQRS"),AND(90&lt;=TODAY()-AO749,AV749="Persuasivo")),3,"")))</f>
        <v/>
      </c>
      <c r="AX749" s="103"/>
      <c r="AY749" s="239">
        <f ca="1">IF(AU749=BA749,AY749,AY749&amp;" → "&amp;TEXT(AZ749,"dd/mm/aaaa")&amp;".- "&amp;AU749)</f>
        <v>0</v>
      </c>
      <c r="AZ749" s="237">
        <f ca="1">IF(AU749=BA749,AZ749,NOW())</f>
        <v>0</v>
      </c>
      <c r="BA749" s="242">
        <f t="shared" ca="1" si="109"/>
        <v>0</v>
      </c>
      <c r="BB749" s="245">
        <f ca="1">IF(AT749=BD749,BB749,BB749&amp;" → "&amp;TEXT(BC749,"dd/mm/aaaa")&amp;".- "&amp;AT749)</f>
        <v>0</v>
      </c>
      <c r="BC749" s="247">
        <f t="shared" ca="1" si="110"/>
        <v>46073.557189699073</v>
      </c>
      <c r="BD749" s="246">
        <f t="shared" ca="1" si="111"/>
        <v>0</v>
      </c>
      <c r="BE749" s="118"/>
    </row>
    <row r="750" spans="1:57" s="113" customFormat="1">
      <c r="A750" s="76"/>
      <c r="B750" s="188"/>
      <c r="C750" s="143"/>
      <c r="D750" s="131"/>
      <c r="E750" s="131"/>
      <c r="F750" s="131"/>
      <c r="G750" s="131"/>
      <c r="H750" s="131"/>
      <c r="I750" s="131"/>
      <c r="J750" s="131"/>
      <c r="K750" s="131"/>
      <c r="L750" s="131"/>
      <c r="M750" s="131"/>
      <c r="N750" s="76" t="str">
        <f t="shared" si="112"/>
        <v xml:space="preserve">         </v>
      </c>
      <c r="O750" s="131"/>
      <c r="P750" s="131"/>
      <c r="Q750" s="131"/>
      <c r="R750" s="131"/>
      <c r="S750" s="140"/>
      <c r="T750" s="131"/>
      <c r="U750" s="140"/>
      <c r="V750" s="140"/>
      <c r="W750" s="131"/>
      <c r="X750" s="140"/>
      <c r="Y750" s="140"/>
      <c r="Z750" s="131"/>
      <c r="AA750" s="131"/>
      <c r="AB750" s="131"/>
      <c r="AC750" s="76"/>
      <c r="AD750" s="131"/>
      <c r="AE750" s="131"/>
      <c r="AF750" s="131"/>
      <c r="AG750" s="131"/>
      <c r="AH750" s="131"/>
      <c r="AI750" s="131"/>
      <c r="AJ750" s="131"/>
      <c r="AK750" s="99"/>
      <c r="AL750" s="148"/>
      <c r="AM750" s="148"/>
      <c r="AN750" s="101"/>
      <c r="AO750" s="148"/>
      <c r="AP750" s="119"/>
      <c r="AQ750" s="119"/>
      <c r="AR750" s="227"/>
      <c r="AS750" s="119"/>
      <c r="AT750" s="143"/>
      <c r="AU750" s="156"/>
      <c r="AV750" s="131"/>
      <c r="AW750" s="102" t="str">
        <f ca="1">IF(OR(AND(TODAY()-AL750&lt;10,AV750="PQRS"),AND(TODAY()-AO750&lt;90,AV750="Persuasivo")),1,IF(AND(10&lt;=TODAY()-AL750,TODAY()-AL750&lt;15,AV750="PQRS"),2,IF(OR(AND(15&lt;=TODAY()-AL750,AV750="PQRS"),AND(90&lt;=TODAY()-AO750,AV750="Persuasivo")),3,"")))</f>
        <v/>
      </c>
      <c r="AX750" s="103"/>
      <c r="AY750" s="239">
        <f ca="1">IF(AU750=BA750,AY750,AY750&amp;" → "&amp;TEXT(AZ750,"dd/mm/aaaa")&amp;".- "&amp;AU750)</f>
        <v>0</v>
      </c>
      <c r="AZ750" s="237">
        <f ca="1">IF(AU750=BA750,AZ750,NOW())</f>
        <v>0</v>
      </c>
      <c r="BA750" s="242">
        <f t="shared" ca="1" si="109"/>
        <v>0</v>
      </c>
      <c r="BB750" s="245">
        <f ca="1">IF(AT750=BD750,BB750,BB750&amp;" → "&amp;TEXT(BC750,"dd/mm/aaaa")&amp;".- "&amp;AT750)</f>
        <v>0</v>
      </c>
      <c r="BC750" s="247">
        <f t="shared" ca="1" si="110"/>
        <v>46073.557189699073</v>
      </c>
      <c r="BD750" s="246">
        <f t="shared" ca="1" si="111"/>
        <v>0</v>
      </c>
      <c r="BE750" s="118"/>
    </row>
    <row r="751" spans="1:57" s="113" customFormat="1">
      <c r="A751" s="76"/>
      <c r="B751" s="188"/>
      <c r="C751" s="143"/>
      <c r="D751" s="131"/>
      <c r="E751" s="131"/>
      <c r="F751" s="131"/>
      <c r="G751" s="131"/>
      <c r="H751" s="131"/>
      <c r="I751" s="131"/>
      <c r="J751" s="131"/>
      <c r="K751" s="131"/>
      <c r="L751" s="131"/>
      <c r="M751" s="131"/>
      <c r="N751" s="76" t="str">
        <f t="shared" si="112"/>
        <v xml:space="preserve">         </v>
      </c>
      <c r="O751" s="131"/>
      <c r="P751" s="131"/>
      <c r="Q751" s="131"/>
      <c r="R751" s="131"/>
      <c r="S751" s="140"/>
      <c r="T751" s="131"/>
      <c r="U751" s="140"/>
      <c r="V751" s="140"/>
      <c r="W751" s="131"/>
      <c r="X751" s="140"/>
      <c r="Y751" s="140"/>
      <c r="Z751" s="131"/>
      <c r="AA751" s="131"/>
      <c r="AB751" s="131"/>
      <c r="AC751" s="76"/>
      <c r="AD751" s="131"/>
      <c r="AE751" s="131"/>
      <c r="AF751" s="131"/>
      <c r="AG751" s="131"/>
      <c r="AH751" s="131"/>
      <c r="AI751" s="131"/>
      <c r="AJ751" s="131"/>
      <c r="AK751" s="99"/>
      <c r="AL751" s="148"/>
      <c r="AM751" s="135"/>
      <c r="AN751" s="101"/>
      <c r="AO751" s="135"/>
      <c r="AP751" s="119"/>
      <c r="AQ751" s="119"/>
      <c r="AR751" s="227"/>
      <c r="AS751" s="119"/>
      <c r="AT751" s="143"/>
      <c r="AU751" s="156"/>
      <c r="AV751" s="131"/>
      <c r="AW751" s="102" t="str">
        <f ca="1">IF(OR(AND(TODAY()-AL751&lt;10,AV751="PQRS"),AND(TODAY()-AO751&lt;90,AV751="Persuasivo")),1,IF(AND(10&lt;=TODAY()-AL751,TODAY()-AL751&lt;15,AV751="PQRS"),2,IF(OR(AND(15&lt;=TODAY()-AL751,AV751="PQRS"),AND(90&lt;=TODAY()-AO751,AV751="Persuasivo")),3,"")))</f>
        <v/>
      </c>
      <c r="AX751" s="103"/>
      <c r="AY751" s="239">
        <f ca="1">IF(AU751=BA751,AY751,AY751&amp;" → "&amp;TEXT(AZ751,"dd/mm/aaaa")&amp;".- "&amp;AU751)</f>
        <v>0</v>
      </c>
      <c r="AZ751" s="237">
        <f ca="1">IF(AU751=BA751,AZ751,NOW())</f>
        <v>0</v>
      </c>
      <c r="BA751" s="242">
        <f t="shared" ca="1" si="109"/>
        <v>0</v>
      </c>
      <c r="BB751" s="245">
        <f ca="1">IF(AT751=BD751,BB751,BB751&amp;" → "&amp;TEXT(BC751,"dd/mm/aaaa")&amp;".- "&amp;AT751)</f>
        <v>0</v>
      </c>
      <c r="BC751" s="247">
        <f t="shared" ca="1" si="110"/>
        <v>46073.557189699073</v>
      </c>
      <c r="BD751" s="246">
        <f t="shared" ca="1" si="111"/>
        <v>0</v>
      </c>
      <c r="BE751" s="118"/>
    </row>
    <row r="752" spans="1:57" s="113" customFormat="1">
      <c r="A752" s="76"/>
      <c r="B752" s="188"/>
      <c r="C752" s="143"/>
      <c r="D752" s="131"/>
      <c r="E752" s="131"/>
      <c r="F752" s="131"/>
      <c r="G752" s="131"/>
      <c r="H752" s="131"/>
      <c r="I752" s="131"/>
      <c r="J752" s="131"/>
      <c r="K752" s="131"/>
      <c r="L752" s="131"/>
      <c r="M752" s="131"/>
      <c r="N752" s="76" t="str">
        <f t="shared" si="112"/>
        <v xml:space="preserve">         </v>
      </c>
      <c r="O752" s="131"/>
      <c r="P752" s="131"/>
      <c r="Q752" s="131"/>
      <c r="R752" s="131"/>
      <c r="S752" s="140"/>
      <c r="T752" s="131"/>
      <c r="U752" s="140"/>
      <c r="V752" s="140"/>
      <c r="W752" s="131"/>
      <c r="X752" s="140"/>
      <c r="Y752" s="140"/>
      <c r="Z752" s="131"/>
      <c r="AA752" s="131"/>
      <c r="AB752" s="131"/>
      <c r="AC752" s="76"/>
      <c r="AD752" s="131"/>
      <c r="AE752" s="131"/>
      <c r="AF752" s="131"/>
      <c r="AG752" s="131"/>
      <c r="AH752" s="131"/>
      <c r="AI752" s="131"/>
      <c r="AJ752" s="131"/>
      <c r="AK752" s="99"/>
      <c r="AL752" s="148"/>
      <c r="AM752" s="131"/>
      <c r="AN752" s="101"/>
      <c r="AO752" s="135"/>
      <c r="AP752" s="119"/>
      <c r="AQ752" s="119"/>
      <c r="AR752" s="227"/>
      <c r="AS752" s="119"/>
      <c r="AT752" s="143"/>
      <c r="AU752" s="156"/>
      <c r="AV752" s="131"/>
      <c r="AW752" s="102" t="str">
        <f ca="1">IF(OR(AND(TODAY()-AL752&lt;10,AV752="PQRS"),AND(TODAY()-AO752&lt;90,AV752="Persuasivo")),1,IF(AND(10&lt;=TODAY()-AL752,TODAY()-AL752&lt;15,AV752="PQRS"),2,IF(OR(AND(15&lt;=TODAY()-AL752,AV752="PQRS"),AND(90&lt;=TODAY()-AO752,AV752="Persuasivo")),3,"")))</f>
        <v/>
      </c>
      <c r="AX752" s="103"/>
      <c r="AY752" s="239">
        <f ca="1">IF(AU752=BA752,AY752,AY752&amp;" → "&amp;TEXT(AZ752,"dd/mm/aaaa")&amp;".- "&amp;AU752)</f>
        <v>0</v>
      </c>
      <c r="AZ752" s="237">
        <f ca="1">IF(AU752=BA752,AZ752,NOW())</f>
        <v>0</v>
      </c>
      <c r="BA752" s="242">
        <f t="shared" ca="1" si="109"/>
        <v>0</v>
      </c>
      <c r="BB752" s="245">
        <f ca="1">IF(AT752=BD752,BB752,BB752&amp;" → "&amp;TEXT(BC752,"dd/mm/aaaa")&amp;".- "&amp;AT752)</f>
        <v>0</v>
      </c>
      <c r="BC752" s="247">
        <f t="shared" ca="1" si="110"/>
        <v>46073.557189699073</v>
      </c>
      <c r="BD752" s="246">
        <f t="shared" ca="1" si="111"/>
        <v>0</v>
      </c>
      <c r="BE752" s="118"/>
    </row>
    <row r="753" spans="1:57" s="113" customFormat="1">
      <c r="A753" s="76"/>
      <c r="B753" s="188"/>
      <c r="C753" s="143"/>
      <c r="D753" s="131"/>
      <c r="E753" s="131"/>
      <c r="F753" s="131"/>
      <c r="G753" s="131"/>
      <c r="H753" s="131"/>
      <c r="I753" s="131"/>
      <c r="J753" s="131"/>
      <c r="K753" s="131"/>
      <c r="L753" s="131"/>
      <c r="M753" s="131"/>
      <c r="N753" s="76" t="str">
        <f t="shared" si="112"/>
        <v xml:space="preserve">         </v>
      </c>
      <c r="O753" s="131"/>
      <c r="P753" s="131"/>
      <c r="Q753" s="131"/>
      <c r="R753" s="131"/>
      <c r="S753" s="140"/>
      <c r="T753" s="131"/>
      <c r="U753" s="140"/>
      <c r="V753" s="140"/>
      <c r="W753" s="131"/>
      <c r="X753" s="140"/>
      <c r="Y753" s="140"/>
      <c r="Z753" s="131"/>
      <c r="AA753" s="131"/>
      <c r="AB753" s="131"/>
      <c r="AC753" s="76"/>
      <c r="AD753" s="131"/>
      <c r="AE753" s="131"/>
      <c r="AF753" s="131"/>
      <c r="AG753" s="131"/>
      <c r="AH753" s="131"/>
      <c r="AI753" s="131"/>
      <c r="AJ753" s="131"/>
      <c r="AK753" s="99"/>
      <c r="AL753" s="148"/>
      <c r="AM753" s="131"/>
      <c r="AN753" s="101"/>
      <c r="AO753" s="135"/>
      <c r="AP753" s="119"/>
      <c r="AQ753" s="119"/>
      <c r="AR753" s="227"/>
      <c r="AS753" s="119"/>
      <c r="AT753" s="143"/>
      <c r="AU753" s="156"/>
      <c r="AV753" s="131"/>
      <c r="AW753" s="102" t="str">
        <f ca="1">IF(OR(AND(TODAY()-AL753&lt;10,AV753="PQRS"),AND(TODAY()-AO753&lt;90,AV753="Persuasivo")),1,IF(AND(10&lt;=TODAY()-AL753,TODAY()-AL753&lt;15,AV753="PQRS"),2,IF(OR(AND(15&lt;=TODAY()-AL753,AV753="PQRS"),AND(90&lt;=TODAY()-AO753,AV753="Persuasivo")),3,"")))</f>
        <v/>
      </c>
      <c r="AX753" s="103"/>
      <c r="AY753" s="239">
        <f ca="1">IF(AU753=BA753,AY753,AY753&amp;" → "&amp;TEXT(AZ753,"dd/mm/aaaa")&amp;".- "&amp;AU753)</f>
        <v>0</v>
      </c>
      <c r="AZ753" s="237">
        <f ca="1">IF(AU753=BA753,AZ753,NOW())</f>
        <v>0</v>
      </c>
      <c r="BA753" s="242">
        <f t="shared" ca="1" si="109"/>
        <v>0</v>
      </c>
      <c r="BB753" s="245">
        <f ca="1">IF(AT753=BD753,BB753,BB753&amp;" → "&amp;TEXT(BC753,"dd/mm/aaaa")&amp;".- "&amp;AT753)</f>
        <v>0</v>
      </c>
      <c r="BC753" s="247">
        <f t="shared" ca="1" si="110"/>
        <v>46073.557189699073</v>
      </c>
      <c r="BD753" s="246">
        <f t="shared" ca="1" si="111"/>
        <v>0</v>
      </c>
      <c r="BE753" s="118"/>
    </row>
    <row r="754" spans="1:57" s="113" customFormat="1">
      <c r="A754" s="76"/>
      <c r="B754" s="188"/>
      <c r="C754" s="143"/>
      <c r="D754" s="131"/>
      <c r="E754" s="131"/>
      <c r="F754" s="131"/>
      <c r="G754" s="131"/>
      <c r="H754" s="131"/>
      <c r="I754" s="131"/>
      <c r="J754" s="131"/>
      <c r="K754" s="131"/>
      <c r="L754" s="131"/>
      <c r="M754" s="131"/>
      <c r="N754" s="76" t="str">
        <f t="shared" si="112"/>
        <v xml:space="preserve">         </v>
      </c>
      <c r="O754" s="131"/>
      <c r="P754" s="131"/>
      <c r="Q754" s="131"/>
      <c r="R754" s="131"/>
      <c r="S754" s="140"/>
      <c r="T754" s="131"/>
      <c r="U754" s="140"/>
      <c r="V754" s="140"/>
      <c r="W754" s="131"/>
      <c r="X754" s="140"/>
      <c r="Y754" s="140"/>
      <c r="Z754" s="131"/>
      <c r="AA754" s="131"/>
      <c r="AB754" s="131"/>
      <c r="AC754" s="76"/>
      <c r="AD754" s="131"/>
      <c r="AE754" s="131"/>
      <c r="AF754" s="131"/>
      <c r="AG754" s="131"/>
      <c r="AH754" s="131"/>
      <c r="AI754" s="131"/>
      <c r="AJ754" s="131"/>
      <c r="AK754" s="99"/>
      <c r="AL754" s="148"/>
      <c r="AM754" s="135"/>
      <c r="AN754" s="101"/>
      <c r="AO754" s="135"/>
      <c r="AP754" s="119"/>
      <c r="AQ754" s="119"/>
      <c r="AR754" s="227"/>
      <c r="AS754" s="119"/>
      <c r="AT754" s="143"/>
      <c r="AU754" s="156"/>
      <c r="AV754" s="131"/>
      <c r="AW754" s="102" t="str">
        <f ca="1">IF(OR(AND(TODAY()-AL754&lt;10,AV754="PQRS"),AND(TODAY()-AO754&lt;90,AV754="Persuasivo")),1,IF(AND(10&lt;=TODAY()-AL754,TODAY()-AL754&lt;15,AV754="PQRS"),2,IF(OR(AND(15&lt;=TODAY()-AL754,AV754="PQRS"),AND(90&lt;=TODAY()-AO754,AV754="Persuasivo")),3,"")))</f>
        <v/>
      </c>
      <c r="AX754" s="103"/>
      <c r="AY754" s="239">
        <f ca="1">IF(AU754=BA754,AY754,AY754&amp;" → "&amp;TEXT(AZ754,"dd/mm/aaaa")&amp;".- "&amp;AU754)</f>
        <v>0</v>
      </c>
      <c r="AZ754" s="237">
        <f ca="1">IF(AU754=BA754,AZ754,NOW())</f>
        <v>0</v>
      </c>
      <c r="BA754" s="242">
        <f t="shared" ca="1" si="109"/>
        <v>0</v>
      </c>
      <c r="BB754" s="245">
        <f ca="1">IF(AT754=BD754,BB754,BB754&amp;" → "&amp;TEXT(BC754,"dd/mm/aaaa")&amp;".- "&amp;AT754)</f>
        <v>0</v>
      </c>
      <c r="BC754" s="247">
        <f t="shared" ca="1" si="110"/>
        <v>46073.557189699073</v>
      </c>
      <c r="BD754" s="246">
        <f t="shared" ca="1" si="111"/>
        <v>0</v>
      </c>
      <c r="BE754" s="118"/>
    </row>
    <row r="755" spans="1:57" s="113" customFormat="1">
      <c r="A755" s="76"/>
      <c r="B755" s="188"/>
      <c r="C755" s="143"/>
      <c r="D755" s="131"/>
      <c r="E755" s="131"/>
      <c r="F755" s="131"/>
      <c r="G755" s="131"/>
      <c r="H755" s="131"/>
      <c r="I755" s="131"/>
      <c r="J755" s="131"/>
      <c r="K755" s="131"/>
      <c r="L755" s="131"/>
      <c r="M755" s="131"/>
      <c r="N755" s="76" t="str">
        <f t="shared" si="112"/>
        <v xml:space="preserve">         </v>
      </c>
      <c r="O755" s="131"/>
      <c r="P755" s="131"/>
      <c r="Q755" s="131"/>
      <c r="R755" s="131"/>
      <c r="S755" s="140"/>
      <c r="T755" s="131"/>
      <c r="U755" s="140"/>
      <c r="V755" s="140"/>
      <c r="W755" s="131"/>
      <c r="X755" s="140"/>
      <c r="Y755" s="140"/>
      <c r="Z755" s="131"/>
      <c r="AA755" s="131"/>
      <c r="AB755" s="131"/>
      <c r="AC755" s="76"/>
      <c r="AD755" s="131"/>
      <c r="AE755" s="131"/>
      <c r="AF755" s="131"/>
      <c r="AG755" s="131"/>
      <c r="AH755" s="131"/>
      <c r="AI755" s="131"/>
      <c r="AJ755" s="131"/>
      <c r="AK755" s="99"/>
      <c r="AL755" s="148"/>
      <c r="AM755" s="135"/>
      <c r="AN755" s="101"/>
      <c r="AO755" s="135"/>
      <c r="AP755" s="119"/>
      <c r="AQ755" s="119"/>
      <c r="AR755" s="227"/>
      <c r="AS755" s="119"/>
      <c r="AT755" s="184"/>
      <c r="AU755" s="156"/>
      <c r="AV755" s="131"/>
      <c r="AW755" s="102" t="str">
        <f ca="1">IF(OR(AND(TODAY()-AL755&lt;10,AV755="PQRS"),AND(TODAY()-AO755&lt;90,AV755="Persuasivo")),1,IF(AND(10&lt;=TODAY()-AL755,TODAY()-AL755&lt;15,AV755="PQRS"),2,IF(OR(AND(15&lt;=TODAY()-AL755,AV755="PQRS"),AND(90&lt;=TODAY()-AO755,AV755="Persuasivo")),3,"")))</f>
        <v/>
      </c>
      <c r="AX755" s="103"/>
      <c r="AY755" s="239">
        <f ca="1">IF(AU755=BA755,AY755,AY755&amp;" → "&amp;TEXT(AZ755,"dd/mm/aaaa")&amp;".- "&amp;AU755)</f>
        <v>0</v>
      </c>
      <c r="AZ755" s="237">
        <f ca="1">IF(AU755=BA755,AZ755,NOW())</f>
        <v>0</v>
      </c>
      <c r="BA755" s="242">
        <f t="shared" ca="1" si="109"/>
        <v>0</v>
      </c>
      <c r="BB755" s="245">
        <f ca="1">IF(AT755=BD755,BB755,BB755&amp;" → "&amp;TEXT(BC755,"dd/mm/aaaa")&amp;".- "&amp;AT755)</f>
        <v>0</v>
      </c>
      <c r="BC755" s="247">
        <f t="shared" ca="1" si="110"/>
        <v>46073.557189699073</v>
      </c>
      <c r="BD755" s="246">
        <f t="shared" ca="1" si="111"/>
        <v>0</v>
      </c>
      <c r="BE755" s="118"/>
    </row>
    <row r="756" spans="1:57" s="113" customFormat="1">
      <c r="A756" s="76"/>
      <c r="B756" s="188"/>
      <c r="C756" s="143"/>
      <c r="D756" s="131"/>
      <c r="E756" s="131"/>
      <c r="F756" s="131"/>
      <c r="G756" s="131"/>
      <c r="H756" s="131"/>
      <c r="I756" s="131"/>
      <c r="J756" s="131"/>
      <c r="K756" s="131"/>
      <c r="L756" s="131"/>
      <c r="M756" s="131"/>
      <c r="N756" s="76" t="str">
        <f t="shared" si="112"/>
        <v xml:space="preserve">         </v>
      </c>
      <c r="O756" s="131"/>
      <c r="P756" s="131"/>
      <c r="Q756" s="131"/>
      <c r="R756" s="131"/>
      <c r="S756" s="140"/>
      <c r="T756" s="131"/>
      <c r="U756" s="140"/>
      <c r="V756" s="140"/>
      <c r="W756" s="131"/>
      <c r="X756" s="140"/>
      <c r="Y756" s="140"/>
      <c r="Z756" s="131"/>
      <c r="AA756" s="131"/>
      <c r="AB756" s="131"/>
      <c r="AC756" s="76"/>
      <c r="AD756" s="131"/>
      <c r="AE756" s="131"/>
      <c r="AF756" s="131"/>
      <c r="AG756" s="131"/>
      <c r="AH756" s="131"/>
      <c r="AI756" s="131"/>
      <c r="AJ756" s="131"/>
      <c r="AK756" s="99"/>
      <c r="AL756" s="135"/>
      <c r="AM756" s="131"/>
      <c r="AN756" s="101"/>
      <c r="AO756" s="135"/>
      <c r="AP756" s="119"/>
      <c r="AQ756" s="119"/>
      <c r="AR756" s="227"/>
      <c r="AS756" s="119"/>
      <c r="AT756" s="143"/>
      <c r="AU756" s="156"/>
      <c r="AV756" s="131"/>
      <c r="AW756" s="102" t="str">
        <f ca="1">IF(OR(AND(TODAY()-AL756&lt;10,AV756="PQRS"),AND(TODAY()-AO756&lt;90,AV756="Persuasivo")),1,IF(AND(10&lt;=TODAY()-AL756,TODAY()-AL756&lt;15,AV756="PQRS"),2,IF(OR(AND(15&lt;=TODAY()-AL756,AV756="PQRS"),AND(90&lt;=TODAY()-AO756,AV756="Persuasivo")),3,"")))</f>
        <v/>
      </c>
      <c r="AX756" s="103"/>
      <c r="AY756" s="239">
        <f ca="1">IF(AU756=BA756,AY756,AY756&amp;" → "&amp;TEXT(AZ756,"dd/mm/aaaa")&amp;".- "&amp;AU756)</f>
        <v>0</v>
      </c>
      <c r="AZ756" s="237">
        <f ca="1">IF(AU756=BA756,AZ756,NOW())</f>
        <v>0</v>
      </c>
      <c r="BA756" s="242">
        <f t="shared" ca="1" si="109"/>
        <v>0</v>
      </c>
      <c r="BB756" s="245">
        <f ca="1">IF(AT756=BD756,BB756,BB756&amp;" → "&amp;TEXT(BC756,"dd/mm/aaaa")&amp;".- "&amp;AT756)</f>
        <v>0</v>
      </c>
      <c r="BC756" s="247">
        <f t="shared" ca="1" si="110"/>
        <v>46073.557189699073</v>
      </c>
      <c r="BD756" s="246">
        <f t="shared" ca="1" si="111"/>
        <v>0</v>
      </c>
      <c r="BE756" s="118"/>
    </row>
    <row r="757" spans="1:57" s="113" customFormat="1">
      <c r="A757" s="76"/>
      <c r="B757" s="188"/>
      <c r="C757" s="143"/>
      <c r="D757" s="131"/>
      <c r="E757" s="131"/>
      <c r="F757" s="131"/>
      <c r="G757" s="131"/>
      <c r="H757" s="131"/>
      <c r="I757" s="131"/>
      <c r="J757" s="131"/>
      <c r="K757" s="131"/>
      <c r="L757" s="131"/>
      <c r="M757" s="131"/>
      <c r="N757" s="76" t="str">
        <f t="shared" si="112"/>
        <v xml:space="preserve">         </v>
      </c>
      <c r="O757" s="131"/>
      <c r="P757" s="131"/>
      <c r="Q757" s="131"/>
      <c r="R757" s="131"/>
      <c r="S757" s="140"/>
      <c r="T757" s="131"/>
      <c r="U757" s="140"/>
      <c r="V757" s="140"/>
      <c r="W757" s="131"/>
      <c r="X757" s="140"/>
      <c r="Y757" s="140"/>
      <c r="Z757" s="131"/>
      <c r="AA757" s="131"/>
      <c r="AB757" s="131"/>
      <c r="AC757" s="76"/>
      <c r="AD757" s="131"/>
      <c r="AE757" s="131"/>
      <c r="AF757" s="131"/>
      <c r="AG757" s="131"/>
      <c r="AH757" s="131"/>
      <c r="AI757" s="131"/>
      <c r="AJ757" s="131"/>
      <c r="AK757" s="99"/>
      <c r="AL757" s="135"/>
      <c r="AM757" s="131"/>
      <c r="AN757" s="101"/>
      <c r="AO757" s="135"/>
      <c r="AP757" s="119"/>
      <c r="AQ757" s="119"/>
      <c r="AR757" s="227"/>
      <c r="AS757" s="119"/>
      <c r="AT757" s="143"/>
      <c r="AU757" s="156"/>
      <c r="AV757" s="131"/>
      <c r="AW757" s="102" t="str">
        <f ca="1">IF(OR(AND(TODAY()-AL757&lt;10,AV757="PQRS"),AND(TODAY()-AO757&lt;90,AV757="Persuasivo")),1,IF(AND(10&lt;=TODAY()-AL757,TODAY()-AL757&lt;15,AV757="PQRS"),2,IF(OR(AND(15&lt;=TODAY()-AL757,AV757="PQRS"),AND(90&lt;=TODAY()-AO757,AV757="Persuasivo")),3,"")))</f>
        <v/>
      </c>
      <c r="AX757" s="103"/>
      <c r="AY757" s="239">
        <f ca="1">IF(AU757=BA757,AY757,AY757&amp;" → "&amp;TEXT(AZ757,"dd/mm/aaaa")&amp;".- "&amp;AU757)</f>
        <v>0</v>
      </c>
      <c r="AZ757" s="237">
        <f ca="1">IF(AU757=BA757,AZ757,NOW())</f>
        <v>0</v>
      </c>
      <c r="BA757" s="242">
        <f t="shared" ca="1" si="109"/>
        <v>0</v>
      </c>
      <c r="BB757" s="245">
        <f ca="1">IF(AT757=BD757,BB757,BB757&amp;" → "&amp;TEXT(BC757,"dd/mm/aaaa")&amp;".- "&amp;AT757)</f>
        <v>0</v>
      </c>
      <c r="BC757" s="247">
        <f t="shared" ca="1" si="110"/>
        <v>46073.557189699073</v>
      </c>
      <c r="BD757" s="246">
        <f t="shared" ca="1" si="111"/>
        <v>0</v>
      </c>
      <c r="BE757" s="118"/>
    </row>
    <row r="758" spans="1:57" s="113" customFormat="1">
      <c r="A758" s="76"/>
      <c r="B758" s="188"/>
      <c r="C758" s="143"/>
      <c r="D758" s="131"/>
      <c r="E758" s="131"/>
      <c r="F758" s="131"/>
      <c r="G758" s="131"/>
      <c r="H758" s="131"/>
      <c r="I758" s="131"/>
      <c r="J758" s="131"/>
      <c r="K758" s="131"/>
      <c r="L758" s="131"/>
      <c r="M758" s="131"/>
      <c r="N758" s="76" t="str">
        <f t="shared" si="112"/>
        <v xml:space="preserve">         </v>
      </c>
      <c r="O758" s="131"/>
      <c r="P758" s="131"/>
      <c r="Q758" s="131"/>
      <c r="R758" s="131"/>
      <c r="S758" s="140"/>
      <c r="T758" s="131"/>
      <c r="U758" s="140"/>
      <c r="V758" s="140"/>
      <c r="W758" s="131"/>
      <c r="X758" s="140"/>
      <c r="Y758" s="140"/>
      <c r="Z758" s="131"/>
      <c r="AA758" s="131"/>
      <c r="AB758" s="131"/>
      <c r="AC758" s="76"/>
      <c r="AD758" s="131"/>
      <c r="AE758" s="131"/>
      <c r="AF758" s="131"/>
      <c r="AG758" s="131"/>
      <c r="AH758" s="131"/>
      <c r="AI758" s="131"/>
      <c r="AJ758" s="131"/>
      <c r="AK758" s="99"/>
      <c r="AL758" s="135"/>
      <c r="AM758" s="135"/>
      <c r="AN758" s="101"/>
      <c r="AO758" s="135"/>
      <c r="AP758" s="119"/>
      <c r="AQ758" s="119"/>
      <c r="AR758" s="227"/>
      <c r="AS758" s="119"/>
      <c r="AT758" s="143"/>
      <c r="AU758" s="156"/>
      <c r="AV758" s="131"/>
      <c r="AW758" s="102" t="str">
        <f ca="1">IF(OR(AND(TODAY()-AL758&lt;10,AV758="PQRS"),AND(TODAY()-AO758&lt;90,AV758="Persuasivo")),1,IF(AND(10&lt;=TODAY()-AL758,TODAY()-AL758&lt;15,AV758="PQRS"),2,IF(OR(AND(15&lt;=TODAY()-AL758,AV758="PQRS"),AND(90&lt;=TODAY()-AO758,AV758="Persuasivo")),3,"")))</f>
        <v/>
      </c>
      <c r="AX758" s="103"/>
      <c r="AY758" s="239">
        <f ca="1">IF(AU758=BA758,AY758,AY758&amp;" → "&amp;TEXT(AZ758,"dd/mm/aaaa")&amp;".- "&amp;AU758)</f>
        <v>0</v>
      </c>
      <c r="AZ758" s="237">
        <f ca="1">IF(AU758=BA758,AZ758,NOW())</f>
        <v>0</v>
      </c>
      <c r="BA758" s="242">
        <f t="shared" ca="1" si="109"/>
        <v>0</v>
      </c>
      <c r="BB758" s="245">
        <f ca="1">IF(AT758=BD758,BB758,BB758&amp;" → "&amp;TEXT(BC758,"dd/mm/aaaa")&amp;".- "&amp;AT758)</f>
        <v>0</v>
      </c>
      <c r="BC758" s="247">
        <f t="shared" ca="1" si="110"/>
        <v>46073.557189699073</v>
      </c>
      <c r="BD758" s="246">
        <f t="shared" ca="1" si="111"/>
        <v>0</v>
      </c>
      <c r="BE758" s="118"/>
    </row>
    <row r="759" spans="1:57" s="113" customFormat="1">
      <c r="A759" s="76"/>
      <c r="B759" s="188"/>
      <c r="C759" s="143"/>
      <c r="D759" s="131"/>
      <c r="E759" s="131"/>
      <c r="F759" s="131"/>
      <c r="G759" s="131"/>
      <c r="H759" s="131"/>
      <c r="I759" s="131"/>
      <c r="J759" s="131"/>
      <c r="K759" s="131"/>
      <c r="L759" s="131"/>
      <c r="M759" s="131"/>
      <c r="N759" s="76" t="str">
        <f t="shared" si="112"/>
        <v xml:space="preserve">         </v>
      </c>
      <c r="O759" s="131"/>
      <c r="P759" s="131"/>
      <c r="Q759" s="131"/>
      <c r="R759" s="131"/>
      <c r="S759" s="140"/>
      <c r="T759" s="131"/>
      <c r="U759" s="140"/>
      <c r="V759" s="140"/>
      <c r="W759" s="131"/>
      <c r="X759" s="140"/>
      <c r="Y759" s="140"/>
      <c r="Z759" s="131"/>
      <c r="AA759" s="131"/>
      <c r="AB759" s="131"/>
      <c r="AC759" s="76"/>
      <c r="AD759" s="131"/>
      <c r="AE759" s="131"/>
      <c r="AF759" s="131"/>
      <c r="AG759" s="131"/>
      <c r="AH759" s="131"/>
      <c r="AI759" s="131"/>
      <c r="AJ759" s="131"/>
      <c r="AK759" s="99"/>
      <c r="AL759" s="135"/>
      <c r="AM759" s="135"/>
      <c r="AN759" s="101"/>
      <c r="AO759" s="135"/>
      <c r="AP759" s="119"/>
      <c r="AQ759" s="119"/>
      <c r="AR759" s="227"/>
      <c r="AS759" s="119"/>
      <c r="AT759" s="143"/>
      <c r="AU759" s="156"/>
      <c r="AV759" s="131"/>
      <c r="AW759" s="102" t="str">
        <f ca="1">IF(OR(AND(TODAY()-AL759&lt;10,AV759="PQRS"),AND(TODAY()-AO759&lt;90,AV759="Persuasivo")),1,IF(AND(10&lt;=TODAY()-AL759,TODAY()-AL759&lt;15,AV759="PQRS"),2,IF(OR(AND(15&lt;=TODAY()-AL759,AV759="PQRS"),AND(90&lt;=TODAY()-AO759,AV759="Persuasivo")),3,"")))</f>
        <v/>
      </c>
      <c r="AX759" s="103"/>
      <c r="AY759" s="239">
        <f ca="1">IF(AU759=BA759,AY759,AY759&amp;" → "&amp;TEXT(AZ759,"dd/mm/aaaa")&amp;".- "&amp;AU759)</f>
        <v>0</v>
      </c>
      <c r="AZ759" s="237">
        <f ca="1">IF(AU759=BA759,AZ759,NOW())</f>
        <v>0</v>
      </c>
      <c r="BA759" s="242">
        <f t="shared" ca="1" si="109"/>
        <v>0</v>
      </c>
      <c r="BB759" s="245">
        <f ca="1">IF(AT759=BD759,BB759,BB759&amp;" → "&amp;TEXT(BC759,"dd/mm/aaaa")&amp;".- "&amp;AT759)</f>
        <v>0</v>
      </c>
      <c r="BC759" s="247">
        <f t="shared" ca="1" si="110"/>
        <v>46073.557189699073</v>
      </c>
      <c r="BD759" s="246">
        <f t="shared" ca="1" si="111"/>
        <v>0</v>
      </c>
      <c r="BE759" s="118"/>
    </row>
    <row r="760" spans="1:57" s="113" customFormat="1">
      <c r="A760" s="76"/>
      <c r="B760" s="188"/>
      <c r="C760" s="143"/>
      <c r="D760" s="131"/>
      <c r="E760" s="131"/>
      <c r="F760" s="131"/>
      <c r="G760" s="131"/>
      <c r="H760" s="131"/>
      <c r="I760" s="131"/>
      <c r="J760" s="131"/>
      <c r="K760" s="131"/>
      <c r="L760" s="131"/>
      <c r="M760" s="131"/>
      <c r="N760" s="76" t="str">
        <f t="shared" si="112"/>
        <v xml:space="preserve">         </v>
      </c>
      <c r="O760" s="131"/>
      <c r="P760" s="131"/>
      <c r="Q760" s="131"/>
      <c r="R760" s="131"/>
      <c r="S760" s="140"/>
      <c r="T760" s="131"/>
      <c r="U760" s="140"/>
      <c r="V760" s="140"/>
      <c r="W760" s="131"/>
      <c r="X760" s="140"/>
      <c r="Y760" s="140"/>
      <c r="Z760" s="131"/>
      <c r="AA760" s="131"/>
      <c r="AB760" s="131"/>
      <c r="AC760" s="76"/>
      <c r="AD760" s="131"/>
      <c r="AE760" s="131"/>
      <c r="AF760" s="131"/>
      <c r="AG760" s="131"/>
      <c r="AH760" s="131"/>
      <c r="AI760" s="131"/>
      <c r="AJ760" s="131"/>
      <c r="AK760" s="99"/>
      <c r="AL760" s="135"/>
      <c r="AM760" s="131"/>
      <c r="AN760" s="101"/>
      <c r="AO760" s="135"/>
      <c r="AP760" s="119"/>
      <c r="AQ760" s="119"/>
      <c r="AR760" s="227"/>
      <c r="AS760" s="119"/>
      <c r="AT760" s="143"/>
      <c r="AU760" s="156"/>
      <c r="AV760" s="131"/>
      <c r="AW760" s="102" t="str">
        <f ca="1">IF(OR(AND(TODAY()-AL760&lt;10,AV760="PQRS"),AND(TODAY()-AO760&lt;90,AV760="Persuasivo")),1,IF(AND(10&lt;=TODAY()-AL760,TODAY()-AL760&lt;15,AV760="PQRS"),2,IF(OR(AND(15&lt;=TODAY()-AL760,AV760="PQRS"),AND(90&lt;=TODAY()-AO760,AV760="Persuasivo")),3,"")))</f>
        <v/>
      </c>
      <c r="AX760" s="103"/>
      <c r="AY760" s="239">
        <f ca="1">IF(AU760=BA760,AY760,AY760&amp;" → "&amp;TEXT(AZ760,"dd/mm/aaaa")&amp;".- "&amp;AU760)</f>
        <v>0</v>
      </c>
      <c r="AZ760" s="237">
        <f ca="1">IF(AU760=BA760,AZ760,NOW())</f>
        <v>0</v>
      </c>
      <c r="BA760" s="242">
        <f t="shared" ca="1" si="109"/>
        <v>0</v>
      </c>
      <c r="BB760" s="245">
        <f ca="1">IF(AT760=BD760,BB760,BB760&amp;" → "&amp;TEXT(BC760,"dd/mm/aaaa")&amp;".- "&amp;AT760)</f>
        <v>0</v>
      </c>
      <c r="BC760" s="247">
        <f t="shared" ca="1" si="110"/>
        <v>46073.557189699073</v>
      </c>
      <c r="BD760" s="246">
        <f t="shared" ca="1" si="111"/>
        <v>0</v>
      </c>
      <c r="BE760" s="118"/>
    </row>
    <row r="761" spans="1:57" s="113" customFormat="1">
      <c r="A761" s="76"/>
      <c r="B761" s="188"/>
      <c r="C761" s="143"/>
      <c r="D761" s="131"/>
      <c r="E761" s="131"/>
      <c r="F761" s="131"/>
      <c r="G761" s="131"/>
      <c r="H761" s="131"/>
      <c r="I761" s="131"/>
      <c r="J761" s="131"/>
      <c r="K761" s="131"/>
      <c r="L761" s="131"/>
      <c r="M761" s="131"/>
      <c r="N761" s="76" t="str">
        <f t="shared" si="112"/>
        <v xml:space="preserve">         </v>
      </c>
      <c r="O761" s="131"/>
      <c r="P761" s="131"/>
      <c r="Q761" s="131"/>
      <c r="R761" s="131"/>
      <c r="S761" s="140"/>
      <c r="T761" s="131"/>
      <c r="U761" s="140"/>
      <c r="V761" s="140"/>
      <c r="W761" s="131"/>
      <c r="X761" s="140"/>
      <c r="Y761" s="140"/>
      <c r="Z761" s="131"/>
      <c r="AA761" s="131"/>
      <c r="AB761" s="131"/>
      <c r="AC761" s="76"/>
      <c r="AD761" s="131"/>
      <c r="AE761" s="131"/>
      <c r="AF761" s="131"/>
      <c r="AG761" s="131"/>
      <c r="AH761" s="131"/>
      <c r="AI761" s="131"/>
      <c r="AJ761" s="131"/>
      <c r="AK761" s="99"/>
      <c r="AL761" s="135"/>
      <c r="AM761" s="131"/>
      <c r="AN761" s="101"/>
      <c r="AO761" s="135"/>
      <c r="AP761" s="119"/>
      <c r="AQ761" s="119"/>
      <c r="AR761" s="227"/>
      <c r="AS761" s="119"/>
      <c r="AT761" s="143"/>
      <c r="AU761" s="156"/>
      <c r="AV761" s="131"/>
      <c r="AW761" s="102" t="str">
        <f ca="1">IF(OR(AND(TODAY()-AL761&lt;10,AV761="PQRS"),AND(TODAY()-AO761&lt;90,AV761="Persuasivo")),1,IF(AND(10&lt;=TODAY()-AL761,TODAY()-AL761&lt;15,AV761="PQRS"),2,IF(OR(AND(15&lt;=TODAY()-AL761,AV761="PQRS"),AND(90&lt;=TODAY()-AO761,AV761="Persuasivo")),3,"")))</f>
        <v/>
      </c>
      <c r="AX761" s="103"/>
      <c r="AY761" s="239">
        <f ca="1">IF(AU761=BA761,AY761,AY761&amp;" → "&amp;TEXT(AZ761,"dd/mm/aaaa")&amp;".- "&amp;AU761)</f>
        <v>0</v>
      </c>
      <c r="AZ761" s="237">
        <f ca="1">IF(AU761=BA761,AZ761,NOW())</f>
        <v>0</v>
      </c>
      <c r="BA761" s="242">
        <f t="shared" ca="1" si="109"/>
        <v>0</v>
      </c>
      <c r="BB761" s="245">
        <f ca="1">IF(AT761=BD761,BB761,BB761&amp;" → "&amp;TEXT(BC761,"dd/mm/aaaa")&amp;".- "&amp;AT761)</f>
        <v>0</v>
      </c>
      <c r="BC761" s="247">
        <f t="shared" ca="1" si="110"/>
        <v>46073.557189699073</v>
      </c>
      <c r="BD761" s="246">
        <f t="shared" ca="1" si="111"/>
        <v>0</v>
      </c>
      <c r="BE761" s="118"/>
    </row>
    <row r="762" spans="1:57" s="113" customFormat="1">
      <c r="A762" s="76"/>
      <c r="B762" s="188"/>
      <c r="C762" s="143"/>
      <c r="D762" s="131"/>
      <c r="E762" s="131"/>
      <c r="F762" s="131"/>
      <c r="G762" s="131"/>
      <c r="H762" s="131"/>
      <c r="I762" s="131"/>
      <c r="J762" s="131"/>
      <c r="K762" s="131"/>
      <c r="L762" s="131"/>
      <c r="M762" s="131"/>
      <c r="N762" s="76" t="str">
        <f t="shared" si="112"/>
        <v xml:space="preserve">         </v>
      </c>
      <c r="O762" s="131"/>
      <c r="P762" s="131"/>
      <c r="Q762" s="131"/>
      <c r="R762" s="131"/>
      <c r="S762" s="140"/>
      <c r="T762" s="131"/>
      <c r="U762" s="140"/>
      <c r="V762" s="140"/>
      <c r="W762" s="131"/>
      <c r="X762" s="140"/>
      <c r="Y762" s="140"/>
      <c r="Z762" s="131"/>
      <c r="AA762" s="131"/>
      <c r="AB762" s="131"/>
      <c r="AC762" s="76"/>
      <c r="AD762" s="131"/>
      <c r="AE762" s="131"/>
      <c r="AF762" s="131"/>
      <c r="AG762" s="131"/>
      <c r="AH762" s="131"/>
      <c r="AI762" s="131"/>
      <c r="AJ762" s="131"/>
      <c r="AK762" s="99"/>
      <c r="AL762" s="135"/>
      <c r="AM762" s="135"/>
      <c r="AN762" s="101"/>
      <c r="AO762" s="135"/>
      <c r="AP762" s="119"/>
      <c r="AQ762" s="119"/>
      <c r="AR762" s="227"/>
      <c r="AS762" s="119"/>
      <c r="AT762" s="143"/>
      <c r="AU762" s="156"/>
      <c r="AV762" s="131"/>
      <c r="AW762" s="102" t="str">
        <f ca="1">IF(OR(AND(TODAY()-AL762&lt;10,AV762="PQRS"),AND(TODAY()-AO762&lt;90,AV762="Persuasivo")),1,IF(AND(10&lt;=TODAY()-AL762,TODAY()-AL762&lt;15,AV762="PQRS"),2,IF(OR(AND(15&lt;=TODAY()-AL762,AV762="PQRS"),AND(90&lt;=TODAY()-AO762,AV762="Persuasivo")),3,"")))</f>
        <v/>
      </c>
      <c r="AX762" s="103"/>
      <c r="AY762" s="239">
        <f ca="1">IF(AU762=BA762,AY762,AY762&amp;" → "&amp;TEXT(AZ762,"dd/mm/aaaa")&amp;".- "&amp;AU762)</f>
        <v>0</v>
      </c>
      <c r="AZ762" s="237">
        <f ca="1">IF(AU762=BA762,AZ762,NOW())</f>
        <v>0</v>
      </c>
      <c r="BA762" s="242">
        <f t="shared" ca="1" si="109"/>
        <v>0</v>
      </c>
      <c r="BB762" s="245">
        <f ca="1">IF(AT762=BD762,BB762,BB762&amp;" → "&amp;TEXT(BC762,"dd/mm/aaaa")&amp;".- "&amp;AT762)</f>
        <v>0</v>
      </c>
      <c r="BC762" s="247">
        <f t="shared" ca="1" si="110"/>
        <v>46073.557189699073</v>
      </c>
      <c r="BD762" s="246">
        <f t="shared" ca="1" si="111"/>
        <v>0</v>
      </c>
      <c r="BE762" s="118"/>
    </row>
    <row r="763" spans="1:57" s="113" customFormat="1">
      <c r="A763" s="76"/>
      <c r="B763" s="188"/>
      <c r="C763" s="143"/>
      <c r="D763" s="131"/>
      <c r="E763" s="131"/>
      <c r="F763" s="131"/>
      <c r="G763" s="131"/>
      <c r="H763" s="131"/>
      <c r="I763" s="131"/>
      <c r="J763" s="131"/>
      <c r="K763" s="131"/>
      <c r="L763" s="131"/>
      <c r="M763" s="131"/>
      <c r="N763" s="76" t="str">
        <f t="shared" si="112"/>
        <v xml:space="preserve">         </v>
      </c>
      <c r="O763" s="131"/>
      <c r="P763" s="131"/>
      <c r="Q763" s="131"/>
      <c r="R763" s="131"/>
      <c r="S763" s="140"/>
      <c r="T763" s="131"/>
      <c r="U763" s="140"/>
      <c r="V763" s="140"/>
      <c r="W763" s="131"/>
      <c r="X763" s="140"/>
      <c r="Y763" s="140"/>
      <c r="Z763" s="131"/>
      <c r="AA763" s="131"/>
      <c r="AB763" s="131"/>
      <c r="AC763" s="76"/>
      <c r="AD763" s="131"/>
      <c r="AE763" s="131"/>
      <c r="AF763" s="131"/>
      <c r="AG763" s="131"/>
      <c r="AH763" s="131"/>
      <c r="AI763" s="131"/>
      <c r="AJ763" s="131"/>
      <c r="AK763" s="99"/>
      <c r="AL763" s="135"/>
      <c r="AM763" s="135"/>
      <c r="AN763" s="101"/>
      <c r="AO763" s="135"/>
      <c r="AP763" s="119"/>
      <c r="AQ763" s="119"/>
      <c r="AR763" s="227"/>
      <c r="AS763" s="119"/>
      <c r="AT763" s="143"/>
      <c r="AU763" s="156"/>
      <c r="AV763" s="131"/>
      <c r="AW763" s="102" t="str">
        <f ca="1">IF(OR(AND(TODAY()-AL763&lt;10,AV763="PQRS"),AND(TODAY()-AO763&lt;90,AV763="Persuasivo")),1,IF(AND(10&lt;=TODAY()-AL763,TODAY()-AL763&lt;15,AV763="PQRS"),2,IF(OR(AND(15&lt;=TODAY()-AL763,AV763="PQRS"),AND(90&lt;=TODAY()-AO763,AV763="Persuasivo")),3,"")))</f>
        <v/>
      </c>
      <c r="AX763" s="103"/>
      <c r="AY763" s="239">
        <f ca="1">IF(AU763=BA763,AY763,AY763&amp;" → "&amp;TEXT(AZ763,"dd/mm/aaaa")&amp;".- "&amp;AU763)</f>
        <v>0</v>
      </c>
      <c r="AZ763" s="237">
        <f ca="1">IF(AU763=BA763,AZ763,NOW())</f>
        <v>0</v>
      </c>
      <c r="BA763" s="242">
        <f t="shared" ca="1" si="109"/>
        <v>0</v>
      </c>
      <c r="BB763" s="245">
        <f ca="1">IF(AT763=BD763,BB763,BB763&amp;" → "&amp;TEXT(BC763,"dd/mm/aaaa")&amp;".- "&amp;AT763)</f>
        <v>0</v>
      </c>
      <c r="BC763" s="247">
        <f t="shared" ca="1" si="110"/>
        <v>46073.557189699073</v>
      </c>
      <c r="BD763" s="246">
        <f t="shared" ca="1" si="111"/>
        <v>0</v>
      </c>
      <c r="BE763" s="118"/>
    </row>
    <row r="764" spans="1:57" s="113" customFormat="1">
      <c r="A764" s="76"/>
      <c r="B764" s="188"/>
      <c r="C764" s="143"/>
      <c r="D764" s="131"/>
      <c r="E764" s="131"/>
      <c r="F764" s="131"/>
      <c r="G764" s="131"/>
      <c r="H764" s="131"/>
      <c r="I764" s="131"/>
      <c r="J764" s="131"/>
      <c r="K764" s="131"/>
      <c r="L764" s="131"/>
      <c r="M764" s="131"/>
      <c r="N764" s="76" t="str">
        <f t="shared" si="112"/>
        <v xml:space="preserve">         </v>
      </c>
      <c r="O764" s="131"/>
      <c r="P764" s="131"/>
      <c r="Q764" s="131"/>
      <c r="R764" s="131"/>
      <c r="S764" s="140"/>
      <c r="T764" s="131"/>
      <c r="U764" s="140"/>
      <c r="V764" s="140"/>
      <c r="W764" s="131"/>
      <c r="X764" s="140"/>
      <c r="Y764" s="140"/>
      <c r="Z764" s="131"/>
      <c r="AA764" s="131"/>
      <c r="AB764" s="131"/>
      <c r="AC764" s="76"/>
      <c r="AD764" s="131"/>
      <c r="AE764" s="131"/>
      <c r="AF764" s="131"/>
      <c r="AG764" s="131"/>
      <c r="AH764" s="131"/>
      <c r="AI764" s="131"/>
      <c r="AJ764" s="131"/>
      <c r="AK764" s="99"/>
      <c r="AL764" s="135"/>
      <c r="AM764" s="131"/>
      <c r="AN764" s="101"/>
      <c r="AO764" s="135"/>
      <c r="AP764" s="119"/>
      <c r="AQ764" s="119"/>
      <c r="AR764" s="227"/>
      <c r="AS764" s="119"/>
      <c r="AT764" s="143"/>
      <c r="AU764" s="156"/>
      <c r="AV764" s="131"/>
      <c r="AW764" s="102" t="str">
        <f ca="1">IF(OR(AND(TODAY()-AL764&lt;10,AV764="PQRS"),AND(TODAY()-AO764&lt;90,AV764="Persuasivo")),1,IF(AND(10&lt;=TODAY()-AL764,TODAY()-AL764&lt;15,AV764="PQRS"),2,IF(OR(AND(15&lt;=TODAY()-AL764,AV764="PQRS"),AND(90&lt;=TODAY()-AO764,AV764="Persuasivo")),3,"")))</f>
        <v/>
      </c>
      <c r="AX764" s="103"/>
      <c r="AY764" s="239">
        <f ca="1">IF(AU764=BA764,AY764,AY764&amp;" → "&amp;TEXT(AZ764,"dd/mm/aaaa")&amp;".- "&amp;AU764)</f>
        <v>0</v>
      </c>
      <c r="AZ764" s="237">
        <f ca="1">IF(AU764=BA764,AZ764,NOW())</f>
        <v>0</v>
      </c>
      <c r="BA764" s="242">
        <f t="shared" ca="1" si="109"/>
        <v>0</v>
      </c>
      <c r="BB764" s="245">
        <f ca="1">IF(AT764=BD764,BB764,BB764&amp;" → "&amp;TEXT(BC764,"dd/mm/aaaa")&amp;".- "&amp;AT764)</f>
        <v>0</v>
      </c>
      <c r="BC764" s="247">
        <f t="shared" ca="1" si="110"/>
        <v>46073.557189699073</v>
      </c>
      <c r="BD764" s="246">
        <f t="shared" ca="1" si="111"/>
        <v>0</v>
      </c>
      <c r="BE764" s="118"/>
    </row>
    <row r="765" spans="1:57" s="113" customFormat="1">
      <c r="A765" s="76"/>
      <c r="B765" s="188"/>
      <c r="C765" s="143"/>
      <c r="D765" s="131"/>
      <c r="E765" s="131"/>
      <c r="F765" s="131"/>
      <c r="G765" s="131"/>
      <c r="H765" s="131"/>
      <c r="I765" s="131"/>
      <c r="J765" s="131"/>
      <c r="K765" s="131"/>
      <c r="L765" s="131"/>
      <c r="M765" s="131"/>
      <c r="N765" s="76" t="str">
        <f t="shared" si="112"/>
        <v xml:space="preserve">         </v>
      </c>
      <c r="O765" s="131"/>
      <c r="P765" s="131"/>
      <c r="Q765" s="131"/>
      <c r="R765" s="131"/>
      <c r="S765" s="140"/>
      <c r="T765" s="131"/>
      <c r="U765" s="140"/>
      <c r="V765" s="140"/>
      <c r="W765" s="131"/>
      <c r="X765" s="140"/>
      <c r="Y765" s="140"/>
      <c r="Z765" s="131"/>
      <c r="AA765" s="131"/>
      <c r="AB765" s="131"/>
      <c r="AC765" s="76"/>
      <c r="AD765" s="131"/>
      <c r="AE765" s="131"/>
      <c r="AF765" s="131"/>
      <c r="AG765" s="131"/>
      <c r="AH765" s="131"/>
      <c r="AI765" s="131"/>
      <c r="AJ765" s="131"/>
      <c r="AK765" s="99"/>
      <c r="AL765" s="135"/>
      <c r="AM765" s="135"/>
      <c r="AN765" s="101"/>
      <c r="AO765" s="135"/>
      <c r="AP765" s="119"/>
      <c r="AQ765" s="119"/>
      <c r="AR765" s="227"/>
      <c r="AS765" s="119"/>
      <c r="AT765" s="143"/>
      <c r="AU765" s="156"/>
      <c r="AV765" s="131"/>
      <c r="AW765" s="102" t="str">
        <f ca="1">IF(OR(AND(TODAY()-AL765&lt;10,AV765="PQRS"),AND(TODAY()-AO765&lt;90,AV765="Persuasivo")),1,IF(AND(10&lt;=TODAY()-AL765,TODAY()-AL765&lt;15,AV765="PQRS"),2,IF(OR(AND(15&lt;=TODAY()-AL765,AV765="PQRS"),AND(90&lt;=TODAY()-AO765,AV765="Persuasivo")),3,"")))</f>
        <v/>
      </c>
      <c r="AX765" s="103"/>
      <c r="AY765" s="239">
        <f ca="1">IF(AU765=BA765,AY765,AY765&amp;" → "&amp;TEXT(AZ765,"dd/mm/aaaa")&amp;".- "&amp;AU765)</f>
        <v>0</v>
      </c>
      <c r="AZ765" s="237">
        <f ca="1">IF(AU765=BA765,AZ765,NOW())</f>
        <v>0</v>
      </c>
      <c r="BA765" s="242">
        <f t="shared" ca="1" si="109"/>
        <v>0</v>
      </c>
      <c r="BB765" s="245">
        <f ca="1">IF(AT765=BD765,BB765,BB765&amp;" → "&amp;TEXT(BC765,"dd/mm/aaaa")&amp;".- "&amp;AT765)</f>
        <v>0</v>
      </c>
      <c r="BC765" s="247">
        <f t="shared" ca="1" si="110"/>
        <v>46073.557189699073</v>
      </c>
      <c r="BD765" s="246">
        <f t="shared" ca="1" si="111"/>
        <v>0</v>
      </c>
      <c r="BE765" s="118"/>
    </row>
    <row r="766" spans="1:57" s="113" customFormat="1">
      <c r="A766" s="76"/>
      <c r="B766" s="188"/>
      <c r="C766" s="143"/>
      <c r="D766" s="131"/>
      <c r="E766" s="131"/>
      <c r="F766" s="131"/>
      <c r="G766" s="131"/>
      <c r="H766" s="131"/>
      <c r="I766" s="131"/>
      <c r="J766" s="131"/>
      <c r="K766" s="131"/>
      <c r="L766" s="131"/>
      <c r="M766" s="131"/>
      <c r="N766" s="76" t="str">
        <f t="shared" si="112"/>
        <v xml:space="preserve">         </v>
      </c>
      <c r="O766" s="131"/>
      <c r="P766" s="131"/>
      <c r="Q766" s="131"/>
      <c r="R766" s="131"/>
      <c r="S766" s="140"/>
      <c r="T766" s="131"/>
      <c r="U766" s="140"/>
      <c r="V766" s="140"/>
      <c r="W766" s="131"/>
      <c r="X766" s="140"/>
      <c r="Y766" s="140"/>
      <c r="Z766" s="131"/>
      <c r="AA766" s="131"/>
      <c r="AB766" s="131"/>
      <c r="AC766" s="76"/>
      <c r="AD766" s="131"/>
      <c r="AE766" s="131"/>
      <c r="AF766" s="131"/>
      <c r="AG766" s="131"/>
      <c r="AH766" s="131"/>
      <c r="AI766" s="131"/>
      <c r="AJ766" s="131"/>
      <c r="AK766" s="99"/>
      <c r="AL766" s="135"/>
      <c r="AM766" s="131"/>
      <c r="AN766" s="101"/>
      <c r="AO766" s="135"/>
      <c r="AP766" s="119"/>
      <c r="AQ766" s="119"/>
      <c r="AR766" s="227"/>
      <c r="AS766" s="119"/>
      <c r="AT766" s="143"/>
      <c r="AU766" s="156"/>
      <c r="AV766" s="131"/>
      <c r="AW766" s="102" t="str">
        <f ca="1">IF(OR(AND(TODAY()-AL766&lt;10,AV766="PQRS"),AND(TODAY()-AO766&lt;90,AV766="Persuasivo")),1,IF(AND(10&lt;=TODAY()-AL766,TODAY()-AL766&lt;15,AV766="PQRS"),2,IF(OR(AND(15&lt;=TODAY()-AL766,AV766="PQRS"),AND(90&lt;=TODAY()-AO766,AV766="Persuasivo")),3,"")))</f>
        <v/>
      </c>
      <c r="AX766" s="103"/>
      <c r="AY766" s="239">
        <f ca="1">IF(AU766=BA766,AY766,AY766&amp;" → "&amp;TEXT(AZ766,"dd/mm/aaaa")&amp;".- "&amp;AU766)</f>
        <v>0</v>
      </c>
      <c r="AZ766" s="237">
        <f ca="1">IF(AU766=BA766,AZ766,NOW())</f>
        <v>0</v>
      </c>
      <c r="BA766" s="242">
        <f t="shared" ca="1" si="109"/>
        <v>0</v>
      </c>
      <c r="BB766" s="245">
        <f ca="1">IF(AT766=BD766,BB766,BB766&amp;" → "&amp;TEXT(BC766,"dd/mm/aaaa")&amp;".- "&amp;AT766)</f>
        <v>0</v>
      </c>
      <c r="BC766" s="247">
        <f t="shared" ca="1" si="110"/>
        <v>46073.557189699073</v>
      </c>
      <c r="BD766" s="246">
        <f t="shared" ca="1" si="111"/>
        <v>0</v>
      </c>
      <c r="BE766" s="118"/>
    </row>
    <row r="767" spans="1:57" s="113" customFormat="1">
      <c r="A767" s="76"/>
      <c r="B767" s="188"/>
      <c r="C767" s="143"/>
      <c r="D767" s="131"/>
      <c r="E767" s="131"/>
      <c r="F767" s="131"/>
      <c r="G767" s="131"/>
      <c r="H767" s="131"/>
      <c r="I767" s="131"/>
      <c r="J767" s="131"/>
      <c r="K767" s="131"/>
      <c r="L767" s="131"/>
      <c r="M767" s="131"/>
      <c r="N767" s="76" t="str">
        <f t="shared" si="112"/>
        <v xml:space="preserve">         </v>
      </c>
      <c r="O767" s="131"/>
      <c r="P767" s="131"/>
      <c r="Q767" s="131"/>
      <c r="R767" s="131"/>
      <c r="S767" s="140"/>
      <c r="T767" s="131"/>
      <c r="U767" s="140"/>
      <c r="V767" s="140"/>
      <c r="W767" s="131"/>
      <c r="X767" s="140"/>
      <c r="Y767" s="140"/>
      <c r="Z767" s="131"/>
      <c r="AA767" s="131"/>
      <c r="AB767" s="131"/>
      <c r="AC767" s="76"/>
      <c r="AD767" s="131"/>
      <c r="AE767" s="131"/>
      <c r="AF767" s="131"/>
      <c r="AG767" s="131"/>
      <c r="AH767" s="131"/>
      <c r="AI767" s="131"/>
      <c r="AJ767" s="131"/>
      <c r="AK767" s="99"/>
      <c r="AL767" s="135"/>
      <c r="AM767" s="135"/>
      <c r="AN767" s="101"/>
      <c r="AO767" s="135"/>
      <c r="AP767" s="119"/>
      <c r="AQ767" s="119"/>
      <c r="AR767" s="227"/>
      <c r="AS767" s="119"/>
      <c r="AT767" s="143"/>
      <c r="AU767" s="156"/>
      <c r="AV767" s="131"/>
      <c r="AW767" s="102" t="str">
        <f ca="1">IF(OR(AND(TODAY()-AL767&lt;10,AV767="PQRS"),AND(TODAY()-AO767&lt;90,AV767="Persuasivo")),1,IF(AND(10&lt;=TODAY()-AL767,TODAY()-AL767&lt;15,AV767="PQRS"),2,IF(OR(AND(15&lt;=TODAY()-AL767,AV767="PQRS"),AND(90&lt;=TODAY()-AO767,AV767="Persuasivo")),3,"")))</f>
        <v/>
      </c>
      <c r="AX767" s="103"/>
      <c r="AY767" s="239">
        <f ca="1">IF(AU767=BA767,AY767,AY767&amp;" → "&amp;TEXT(AZ767,"dd/mm/aaaa")&amp;".- "&amp;AU767)</f>
        <v>0</v>
      </c>
      <c r="AZ767" s="237">
        <f ca="1">IF(AU767=BA767,AZ767,NOW())</f>
        <v>0</v>
      </c>
      <c r="BA767" s="242">
        <f t="shared" ca="1" si="109"/>
        <v>0</v>
      </c>
      <c r="BB767" s="245">
        <f ca="1">IF(AT767=BD767,BB767,BB767&amp;" → "&amp;TEXT(BC767,"dd/mm/aaaa")&amp;".- "&amp;AT767)</f>
        <v>0</v>
      </c>
      <c r="BC767" s="247">
        <f t="shared" ca="1" si="110"/>
        <v>46073.557189699073</v>
      </c>
      <c r="BD767" s="246">
        <f t="shared" ca="1" si="111"/>
        <v>0</v>
      </c>
      <c r="BE767" s="118"/>
    </row>
    <row r="768" spans="1:57" s="113" customFormat="1">
      <c r="A768" s="76"/>
      <c r="B768" s="188"/>
      <c r="C768" s="143"/>
      <c r="D768" s="131"/>
      <c r="E768" s="131"/>
      <c r="F768" s="131"/>
      <c r="G768" s="131"/>
      <c r="H768" s="131"/>
      <c r="I768" s="131"/>
      <c r="J768" s="131"/>
      <c r="K768" s="131"/>
      <c r="L768" s="131"/>
      <c r="M768" s="131"/>
      <c r="N768" s="76" t="str">
        <f t="shared" si="112"/>
        <v xml:space="preserve">         </v>
      </c>
      <c r="O768" s="131"/>
      <c r="P768" s="131"/>
      <c r="Q768" s="131"/>
      <c r="R768" s="131"/>
      <c r="S768" s="140"/>
      <c r="T768" s="131"/>
      <c r="U768" s="140"/>
      <c r="V768" s="140"/>
      <c r="W768" s="131"/>
      <c r="X768" s="140"/>
      <c r="Y768" s="140"/>
      <c r="Z768" s="131"/>
      <c r="AA768" s="131"/>
      <c r="AB768" s="131"/>
      <c r="AC768" s="76"/>
      <c r="AD768" s="131"/>
      <c r="AE768" s="131"/>
      <c r="AF768" s="131"/>
      <c r="AG768" s="131"/>
      <c r="AH768" s="131"/>
      <c r="AI768" s="131"/>
      <c r="AJ768" s="131"/>
      <c r="AK768" s="99"/>
      <c r="AL768" s="135"/>
      <c r="AM768" s="135"/>
      <c r="AN768" s="101"/>
      <c r="AO768" s="135"/>
      <c r="AP768" s="119"/>
      <c r="AQ768" s="119"/>
      <c r="AR768" s="227"/>
      <c r="AS768" s="119"/>
      <c r="AT768" s="143"/>
      <c r="AU768" s="156"/>
      <c r="AV768" s="131"/>
      <c r="AW768" s="102" t="str">
        <f ca="1">IF(OR(AND(TODAY()-AL768&lt;10,AV768="PQRS"),AND(TODAY()-AO768&lt;90,AV768="Persuasivo")),1,IF(AND(10&lt;=TODAY()-AL768,TODAY()-AL768&lt;15,AV768="PQRS"),2,IF(OR(AND(15&lt;=TODAY()-AL768,AV768="PQRS"),AND(90&lt;=TODAY()-AO768,AV768="Persuasivo")),3,"")))</f>
        <v/>
      </c>
      <c r="AX768" s="103"/>
      <c r="AY768" s="239">
        <f ca="1">IF(AU768=BA768,AY768,AY768&amp;" → "&amp;TEXT(AZ768,"dd/mm/aaaa")&amp;".- "&amp;AU768)</f>
        <v>0</v>
      </c>
      <c r="AZ768" s="237">
        <f ca="1">IF(AU768=BA768,AZ768,NOW())</f>
        <v>0</v>
      </c>
      <c r="BA768" s="242">
        <f t="shared" ca="1" si="109"/>
        <v>0</v>
      </c>
      <c r="BB768" s="245">
        <f ca="1">IF(AT768=BD768,BB768,BB768&amp;" → "&amp;TEXT(BC768,"dd/mm/aaaa")&amp;".- "&amp;AT768)</f>
        <v>0</v>
      </c>
      <c r="BC768" s="247">
        <f t="shared" ca="1" si="110"/>
        <v>46073.557189699073</v>
      </c>
      <c r="BD768" s="246">
        <f t="shared" ca="1" si="111"/>
        <v>0</v>
      </c>
      <c r="BE768" s="118"/>
    </row>
    <row r="769" spans="1:57" s="113" customFormat="1">
      <c r="A769" s="76"/>
      <c r="B769" s="188"/>
      <c r="C769" s="143"/>
      <c r="D769" s="131"/>
      <c r="E769" s="131"/>
      <c r="F769" s="131"/>
      <c r="G769" s="131"/>
      <c r="H769" s="131"/>
      <c r="I769" s="131"/>
      <c r="J769" s="131"/>
      <c r="K769" s="131"/>
      <c r="L769" s="131"/>
      <c r="M769" s="131"/>
      <c r="N769" s="76" t="str">
        <f t="shared" si="112"/>
        <v xml:space="preserve">         </v>
      </c>
      <c r="O769" s="131"/>
      <c r="P769" s="131"/>
      <c r="Q769" s="131"/>
      <c r="R769" s="131"/>
      <c r="S769" s="140"/>
      <c r="T769" s="131"/>
      <c r="U769" s="140"/>
      <c r="V769" s="140"/>
      <c r="W769" s="131"/>
      <c r="X769" s="140"/>
      <c r="Y769" s="140"/>
      <c r="Z769" s="131"/>
      <c r="AA769" s="131"/>
      <c r="AB769" s="131"/>
      <c r="AC769" s="76"/>
      <c r="AD769" s="131"/>
      <c r="AE769" s="131"/>
      <c r="AF769" s="131"/>
      <c r="AG769" s="131"/>
      <c r="AH769" s="131"/>
      <c r="AI769" s="131"/>
      <c r="AJ769" s="131"/>
      <c r="AK769" s="99"/>
      <c r="AL769" s="131"/>
      <c r="AM769" s="131"/>
      <c r="AN769" s="101"/>
      <c r="AO769" s="135"/>
      <c r="AP769" s="119"/>
      <c r="AQ769" s="119"/>
      <c r="AR769" s="227"/>
      <c r="AS769" s="119"/>
      <c r="AT769" s="143"/>
      <c r="AU769" s="156"/>
      <c r="AV769" s="131"/>
      <c r="AW769" s="102" t="str">
        <f ca="1">IF(OR(AND(TODAY()-AL769&lt;10,AV769="PQRS"),AND(TODAY()-AO769&lt;90,AV769="Persuasivo")),1,IF(AND(10&lt;=TODAY()-AL769,TODAY()-AL769&lt;15,AV769="PQRS"),2,IF(OR(AND(15&lt;=TODAY()-AL769,AV769="PQRS"),AND(90&lt;=TODAY()-AO769,AV769="Persuasivo")),3,"")))</f>
        <v/>
      </c>
      <c r="AX769" s="103"/>
      <c r="AY769" s="239">
        <f ca="1">IF(AU769=BA769,AY769,AY769&amp;" → "&amp;TEXT(AZ769,"dd/mm/aaaa")&amp;".- "&amp;AU769)</f>
        <v>0</v>
      </c>
      <c r="AZ769" s="237">
        <f ca="1">IF(AU769=BA769,AZ769,NOW())</f>
        <v>0</v>
      </c>
      <c r="BA769" s="242">
        <f t="shared" ca="1" si="109"/>
        <v>0</v>
      </c>
      <c r="BB769" s="245">
        <f ca="1">IF(AT769=BD769,BB769,BB769&amp;" → "&amp;TEXT(BC769,"dd/mm/aaaa")&amp;".- "&amp;AT769)</f>
        <v>0</v>
      </c>
      <c r="BC769" s="247">
        <f t="shared" ca="1" si="110"/>
        <v>46073.557189699073</v>
      </c>
      <c r="BD769" s="246">
        <f t="shared" ca="1" si="111"/>
        <v>0</v>
      </c>
      <c r="BE769" s="118"/>
    </row>
    <row r="770" spans="1:57" s="113" customFormat="1">
      <c r="A770" s="76"/>
      <c r="B770" s="188"/>
      <c r="C770" s="143"/>
      <c r="D770" s="131"/>
      <c r="E770" s="131"/>
      <c r="F770" s="131"/>
      <c r="G770" s="131"/>
      <c r="H770" s="131"/>
      <c r="I770" s="131"/>
      <c r="J770" s="131"/>
      <c r="K770" s="131"/>
      <c r="L770" s="131"/>
      <c r="M770" s="131"/>
      <c r="N770" s="76" t="str">
        <f t="shared" ref="N770:N801" si="113">CONCATENATE(D770," ",E770," ",F770," ",G770," ",H770," ",I770," ",J770," ",K770," ",L770," ",M770)</f>
        <v xml:space="preserve">         </v>
      </c>
      <c r="O770" s="131"/>
      <c r="P770" s="131"/>
      <c r="Q770" s="131"/>
      <c r="R770" s="131"/>
      <c r="S770" s="140"/>
      <c r="T770" s="131"/>
      <c r="U770" s="140"/>
      <c r="V770" s="140"/>
      <c r="W770" s="131"/>
      <c r="X770" s="140"/>
      <c r="Y770" s="140"/>
      <c r="Z770" s="131"/>
      <c r="AA770" s="131"/>
      <c r="AB770" s="131"/>
      <c r="AC770" s="76"/>
      <c r="AD770" s="131"/>
      <c r="AE770" s="131"/>
      <c r="AF770" s="131"/>
      <c r="AG770" s="131"/>
      <c r="AH770" s="131"/>
      <c r="AI770" s="131"/>
      <c r="AJ770" s="131"/>
      <c r="AK770" s="99"/>
      <c r="AL770" s="135"/>
      <c r="AM770" s="135"/>
      <c r="AN770" s="101"/>
      <c r="AO770" s="135"/>
      <c r="AP770" s="119"/>
      <c r="AQ770" s="119"/>
      <c r="AR770" s="227"/>
      <c r="AS770" s="119"/>
      <c r="AT770" s="143"/>
      <c r="AU770" s="156"/>
      <c r="AV770" s="131"/>
      <c r="AW770" s="102" t="str">
        <f ca="1">IF(OR(AND(TODAY()-AL770&lt;10,AV770="PQRS"),AND(TODAY()-AO770&lt;90,AV770="Persuasivo")),1,IF(AND(10&lt;=TODAY()-AL770,TODAY()-AL770&lt;15,AV770="PQRS"),2,IF(OR(AND(15&lt;=TODAY()-AL770,AV770="PQRS"),AND(90&lt;=TODAY()-AO770,AV770="Persuasivo")),3,"")))</f>
        <v/>
      </c>
      <c r="AX770" s="103"/>
      <c r="AY770" s="239">
        <f ca="1">IF(AU770=BA770,AY770,AY770&amp;" → "&amp;TEXT(AZ770,"dd/mm/aaaa")&amp;".- "&amp;AU770)</f>
        <v>0</v>
      </c>
      <c r="AZ770" s="237">
        <f ca="1">IF(AU770=BA770,AZ770,NOW())</f>
        <v>0</v>
      </c>
      <c r="BA770" s="242">
        <f t="shared" ca="1" si="109"/>
        <v>0</v>
      </c>
      <c r="BB770" s="245">
        <f ca="1">IF(AT770=BD770,BB770,BB770&amp;" → "&amp;TEXT(BC770,"dd/mm/aaaa")&amp;".- "&amp;AT770)</f>
        <v>0</v>
      </c>
      <c r="BC770" s="247">
        <f t="shared" ca="1" si="110"/>
        <v>46073.557189699073</v>
      </c>
      <c r="BD770" s="246">
        <f t="shared" ca="1" si="111"/>
        <v>0</v>
      </c>
      <c r="BE770" s="118"/>
    </row>
    <row r="771" spans="1:57" s="113" customFormat="1">
      <c r="A771" s="76"/>
      <c r="B771" s="188"/>
      <c r="C771" s="143"/>
      <c r="D771" s="131"/>
      <c r="E771" s="131"/>
      <c r="F771" s="131"/>
      <c r="G771" s="131"/>
      <c r="H771" s="131"/>
      <c r="I771" s="131"/>
      <c r="J771" s="131"/>
      <c r="K771" s="131"/>
      <c r="L771" s="131"/>
      <c r="M771" s="131"/>
      <c r="N771" s="76" t="str">
        <f t="shared" si="113"/>
        <v xml:space="preserve">         </v>
      </c>
      <c r="O771" s="131"/>
      <c r="P771" s="131"/>
      <c r="Q771" s="131"/>
      <c r="R771" s="131"/>
      <c r="S771" s="140"/>
      <c r="T771" s="131"/>
      <c r="U771" s="140"/>
      <c r="V771" s="140"/>
      <c r="W771" s="131"/>
      <c r="X771" s="140"/>
      <c r="Y771" s="140"/>
      <c r="Z771" s="131"/>
      <c r="AA771" s="131"/>
      <c r="AB771" s="131"/>
      <c r="AC771" s="76"/>
      <c r="AD771" s="131"/>
      <c r="AE771" s="131"/>
      <c r="AF771" s="131"/>
      <c r="AG771" s="131"/>
      <c r="AH771" s="131"/>
      <c r="AI771" s="131"/>
      <c r="AJ771" s="131"/>
      <c r="AK771" s="99"/>
      <c r="AL771" s="135"/>
      <c r="AM771" s="135"/>
      <c r="AN771" s="101"/>
      <c r="AO771" s="135"/>
      <c r="AP771" s="119"/>
      <c r="AQ771" s="119"/>
      <c r="AR771" s="227"/>
      <c r="AS771" s="119"/>
      <c r="AT771" s="143"/>
      <c r="AU771" s="156"/>
      <c r="AV771" s="131"/>
      <c r="AW771" s="102" t="str">
        <f ca="1">IF(OR(AND(TODAY()-AL771&lt;10,AV771="PQRS"),AND(TODAY()-AO771&lt;90,AV771="Persuasivo")),1,IF(AND(10&lt;=TODAY()-AL771,TODAY()-AL771&lt;15,AV771="PQRS"),2,IF(OR(AND(15&lt;=TODAY()-AL771,AV771="PQRS"),AND(90&lt;=TODAY()-AO771,AV771="Persuasivo")),3,"")))</f>
        <v/>
      </c>
      <c r="AX771" s="103"/>
      <c r="AY771" s="239">
        <f ca="1">IF(AU771=BA771,AY771,AY771&amp;" → "&amp;TEXT(AZ771,"dd/mm/aaaa")&amp;".- "&amp;AU771)</f>
        <v>0</v>
      </c>
      <c r="AZ771" s="237">
        <f ca="1">IF(AU771=BA771,AZ771,NOW())</f>
        <v>0</v>
      </c>
      <c r="BA771" s="242">
        <f t="shared" ca="1" si="109"/>
        <v>0</v>
      </c>
      <c r="BB771" s="245">
        <f ca="1">IF(AT771=BD771,BB771,BB771&amp;" → "&amp;TEXT(BC771,"dd/mm/aaaa")&amp;".- "&amp;AT771)</f>
        <v>0</v>
      </c>
      <c r="BC771" s="247">
        <f t="shared" ca="1" si="110"/>
        <v>46073.557189699073</v>
      </c>
      <c r="BD771" s="246">
        <f t="shared" ca="1" si="111"/>
        <v>0</v>
      </c>
      <c r="BE771" s="118"/>
    </row>
    <row r="772" spans="1:57" s="113" customFormat="1">
      <c r="A772" s="76"/>
      <c r="B772" s="188"/>
      <c r="C772" s="143"/>
      <c r="D772" s="131"/>
      <c r="E772" s="131"/>
      <c r="F772" s="131"/>
      <c r="G772" s="131"/>
      <c r="H772" s="131"/>
      <c r="I772" s="131"/>
      <c r="J772" s="131"/>
      <c r="K772" s="131"/>
      <c r="L772" s="131"/>
      <c r="M772" s="131"/>
      <c r="N772" s="76" t="str">
        <f t="shared" si="113"/>
        <v xml:space="preserve">         </v>
      </c>
      <c r="O772" s="131"/>
      <c r="P772" s="131"/>
      <c r="Q772" s="131"/>
      <c r="R772" s="131"/>
      <c r="S772" s="140"/>
      <c r="T772" s="131"/>
      <c r="U772" s="140"/>
      <c r="V772" s="140"/>
      <c r="W772" s="131"/>
      <c r="X772" s="140"/>
      <c r="Y772" s="140"/>
      <c r="Z772" s="131"/>
      <c r="AA772" s="131"/>
      <c r="AB772" s="131"/>
      <c r="AC772" s="76"/>
      <c r="AD772" s="131"/>
      <c r="AE772" s="131"/>
      <c r="AF772" s="131"/>
      <c r="AG772" s="131"/>
      <c r="AH772" s="131"/>
      <c r="AI772" s="131"/>
      <c r="AJ772" s="131"/>
      <c r="AK772" s="99"/>
      <c r="AL772" s="135"/>
      <c r="AM772" s="135"/>
      <c r="AN772" s="101"/>
      <c r="AO772" s="135"/>
      <c r="AP772" s="119"/>
      <c r="AQ772" s="119"/>
      <c r="AR772" s="227"/>
      <c r="AS772" s="119"/>
      <c r="AT772" s="143"/>
      <c r="AU772" s="156"/>
      <c r="AV772" s="131"/>
      <c r="AW772" s="102" t="str">
        <f ca="1">IF(OR(AND(TODAY()-AL772&lt;10,AV772="PQRS"),AND(TODAY()-AO772&lt;90,AV772="Persuasivo")),1,IF(AND(10&lt;=TODAY()-AL772,TODAY()-AL772&lt;15,AV772="PQRS"),2,IF(OR(AND(15&lt;=TODAY()-AL772,AV772="PQRS"),AND(90&lt;=TODAY()-AO772,AV772="Persuasivo")),3,"")))</f>
        <v/>
      </c>
      <c r="AX772" s="103"/>
      <c r="AY772" s="239">
        <f ca="1">IF(AU772=BA772,AY772,AY772&amp;" → "&amp;TEXT(AZ772,"dd/mm/aaaa")&amp;".- "&amp;AU772)</f>
        <v>0</v>
      </c>
      <c r="AZ772" s="237">
        <f ca="1">IF(AU772=BA772,AZ772,NOW())</f>
        <v>0</v>
      </c>
      <c r="BA772" s="242">
        <f t="shared" ca="1" si="109"/>
        <v>0</v>
      </c>
      <c r="BB772" s="245">
        <f ca="1">IF(AT772=BD772,BB772,BB772&amp;" → "&amp;TEXT(BC772,"dd/mm/aaaa")&amp;".- "&amp;AT772)</f>
        <v>0</v>
      </c>
      <c r="BC772" s="247">
        <f t="shared" ca="1" si="110"/>
        <v>46073.557189699073</v>
      </c>
      <c r="BD772" s="246">
        <f t="shared" ca="1" si="111"/>
        <v>0</v>
      </c>
      <c r="BE772" s="118"/>
    </row>
    <row r="773" spans="1:57" s="113" customFormat="1">
      <c r="A773" s="76"/>
      <c r="B773" s="188"/>
      <c r="C773" s="143"/>
      <c r="D773" s="131"/>
      <c r="E773" s="131"/>
      <c r="F773" s="131"/>
      <c r="G773" s="131"/>
      <c r="H773" s="131"/>
      <c r="I773" s="131"/>
      <c r="J773" s="131"/>
      <c r="K773" s="131"/>
      <c r="L773" s="131"/>
      <c r="M773" s="131"/>
      <c r="N773" s="76" t="str">
        <f t="shared" si="113"/>
        <v xml:space="preserve">         </v>
      </c>
      <c r="O773" s="131"/>
      <c r="P773" s="131"/>
      <c r="Q773" s="131"/>
      <c r="R773" s="131"/>
      <c r="S773" s="140"/>
      <c r="T773" s="131"/>
      <c r="U773" s="140"/>
      <c r="V773" s="140"/>
      <c r="W773" s="131"/>
      <c r="X773" s="140"/>
      <c r="Y773" s="140"/>
      <c r="Z773" s="131"/>
      <c r="AA773" s="131"/>
      <c r="AB773" s="131"/>
      <c r="AC773" s="76"/>
      <c r="AD773" s="131"/>
      <c r="AE773" s="131"/>
      <c r="AF773" s="131"/>
      <c r="AG773" s="131"/>
      <c r="AH773" s="131"/>
      <c r="AI773" s="131"/>
      <c r="AJ773" s="131"/>
      <c r="AK773" s="99"/>
      <c r="AL773" s="135"/>
      <c r="AM773" s="135"/>
      <c r="AN773" s="101"/>
      <c r="AO773" s="135"/>
      <c r="AP773" s="119"/>
      <c r="AQ773" s="119"/>
      <c r="AR773" s="227"/>
      <c r="AS773" s="119"/>
      <c r="AT773" s="143"/>
      <c r="AU773" s="156"/>
      <c r="AV773" s="131"/>
      <c r="AW773" s="102" t="str">
        <f ca="1">IF(OR(AND(TODAY()-AL773&lt;10,AV773="PQRS"),AND(TODAY()-AO773&lt;90,AV773="Persuasivo")),1,IF(AND(10&lt;=TODAY()-AL773,TODAY()-AL773&lt;15,AV773="PQRS"),2,IF(OR(AND(15&lt;=TODAY()-AL773,AV773="PQRS"),AND(90&lt;=TODAY()-AO773,AV773="Persuasivo")),3,"")))</f>
        <v/>
      </c>
      <c r="AX773" s="103"/>
      <c r="AY773" s="239">
        <f ca="1">IF(AU773=BA773,AY773,AY773&amp;" → "&amp;TEXT(AZ773,"dd/mm/aaaa")&amp;".- "&amp;AU773)</f>
        <v>0</v>
      </c>
      <c r="AZ773" s="237">
        <f ca="1">IF(AU773=BA773,AZ773,NOW())</f>
        <v>0</v>
      </c>
      <c r="BA773" s="242">
        <f t="shared" ca="1" si="109"/>
        <v>0</v>
      </c>
      <c r="BB773" s="245">
        <f ca="1">IF(AT773=BD773,BB773,BB773&amp;" → "&amp;TEXT(BC773,"dd/mm/aaaa")&amp;".- "&amp;AT773)</f>
        <v>0</v>
      </c>
      <c r="BC773" s="247">
        <f t="shared" ca="1" si="110"/>
        <v>46073.557189699073</v>
      </c>
      <c r="BD773" s="246">
        <f t="shared" ca="1" si="111"/>
        <v>0</v>
      </c>
      <c r="BE773" s="118"/>
    </row>
    <row r="774" spans="1:57" s="113" customFormat="1">
      <c r="A774" s="76"/>
      <c r="B774" s="188"/>
      <c r="C774" s="143"/>
      <c r="D774" s="131"/>
      <c r="E774" s="131"/>
      <c r="F774" s="131"/>
      <c r="G774" s="131"/>
      <c r="H774" s="131"/>
      <c r="I774" s="131"/>
      <c r="J774" s="131"/>
      <c r="K774" s="131"/>
      <c r="L774" s="131"/>
      <c r="M774" s="131"/>
      <c r="N774" s="76" t="str">
        <f t="shared" si="113"/>
        <v xml:space="preserve">         </v>
      </c>
      <c r="O774" s="131"/>
      <c r="P774" s="131"/>
      <c r="Q774" s="131"/>
      <c r="R774" s="131"/>
      <c r="S774" s="140"/>
      <c r="T774" s="131"/>
      <c r="U774" s="140"/>
      <c r="V774" s="140"/>
      <c r="W774" s="131"/>
      <c r="X774" s="140"/>
      <c r="Y774" s="140"/>
      <c r="Z774" s="131"/>
      <c r="AA774" s="131"/>
      <c r="AB774" s="131"/>
      <c r="AC774" s="76"/>
      <c r="AD774" s="131"/>
      <c r="AE774" s="131"/>
      <c r="AF774" s="131"/>
      <c r="AG774" s="131"/>
      <c r="AH774" s="131"/>
      <c r="AI774" s="131"/>
      <c r="AJ774" s="131"/>
      <c r="AK774" s="99"/>
      <c r="AL774" s="135"/>
      <c r="AM774" s="135"/>
      <c r="AN774" s="101"/>
      <c r="AO774" s="135"/>
      <c r="AP774" s="119"/>
      <c r="AQ774" s="119"/>
      <c r="AR774" s="227"/>
      <c r="AS774" s="119"/>
      <c r="AT774" s="143"/>
      <c r="AU774" s="156"/>
      <c r="AV774" s="131"/>
      <c r="AW774" s="102" t="str">
        <f ca="1">IF(OR(AND(TODAY()-AL774&lt;10,AV774="PQRS"),AND(TODAY()-AO774&lt;90,AV774="Persuasivo")),1,IF(AND(10&lt;=TODAY()-AL774,TODAY()-AL774&lt;15,AV774="PQRS"),2,IF(OR(AND(15&lt;=TODAY()-AL774,AV774="PQRS"),AND(90&lt;=TODAY()-AO774,AV774="Persuasivo")),3,"")))</f>
        <v/>
      </c>
      <c r="AX774" s="103"/>
      <c r="AY774" s="239">
        <f ca="1">IF(AU774=BA774,AY774,AY774&amp;" → "&amp;TEXT(AZ774,"dd/mm/aaaa")&amp;".- "&amp;AU774)</f>
        <v>0</v>
      </c>
      <c r="AZ774" s="237">
        <f ca="1">IF(AU774=BA774,AZ774,NOW())</f>
        <v>0</v>
      </c>
      <c r="BA774" s="242">
        <f t="shared" ca="1" si="109"/>
        <v>0</v>
      </c>
      <c r="BB774" s="245">
        <f ca="1">IF(AT774=BD774,BB774,BB774&amp;" → "&amp;TEXT(BC774,"dd/mm/aaaa")&amp;".- "&amp;AT774)</f>
        <v>0</v>
      </c>
      <c r="BC774" s="247">
        <f t="shared" ca="1" si="110"/>
        <v>46073.557189699073</v>
      </c>
      <c r="BD774" s="246">
        <f t="shared" ca="1" si="111"/>
        <v>0</v>
      </c>
      <c r="BE774" s="118"/>
    </row>
    <row r="775" spans="1:57" s="113" customFormat="1">
      <c r="A775" s="76"/>
      <c r="B775" s="188"/>
      <c r="C775" s="143"/>
      <c r="D775" s="131"/>
      <c r="E775" s="131"/>
      <c r="F775" s="131"/>
      <c r="G775" s="131"/>
      <c r="H775" s="131"/>
      <c r="I775" s="131"/>
      <c r="J775" s="131"/>
      <c r="K775" s="131"/>
      <c r="L775" s="131"/>
      <c r="M775" s="131"/>
      <c r="N775" s="76" t="str">
        <f t="shared" si="113"/>
        <v xml:space="preserve">         </v>
      </c>
      <c r="O775" s="131"/>
      <c r="P775" s="131"/>
      <c r="Q775" s="131"/>
      <c r="R775" s="131"/>
      <c r="S775" s="140"/>
      <c r="T775" s="131"/>
      <c r="U775" s="140"/>
      <c r="V775" s="140"/>
      <c r="W775" s="131"/>
      <c r="X775" s="140"/>
      <c r="Y775" s="140"/>
      <c r="Z775" s="131"/>
      <c r="AA775" s="131"/>
      <c r="AB775" s="131"/>
      <c r="AC775" s="76"/>
      <c r="AD775" s="131"/>
      <c r="AE775" s="131"/>
      <c r="AF775" s="131"/>
      <c r="AG775" s="131"/>
      <c r="AH775" s="131"/>
      <c r="AI775" s="131"/>
      <c r="AJ775" s="131"/>
      <c r="AK775" s="99"/>
      <c r="AL775" s="135"/>
      <c r="AM775" s="135"/>
      <c r="AN775" s="101"/>
      <c r="AO775" s="135"/>
      <c r="AP775" s="119"/>
      <c r="AQ775" s="119"/>
      <c r="AR775" s="227"/>
      <c r="AS775" s="119"/>
      <c r="AT775" s="143"/>
      <c r="AU775" s="156"/>
      <c r="AV775" s="131"/>
      <c r="AW775" s="102" t="str">
        <f ca="1">IF(OR(AND(TODAY()-AL775&lt;10,AV775="PQRS"),AND(TODAY()-AO775&lt;90,AV775="Persuasivo")),1,IF(AND(10&lt;=TODAY()-AL775,TODAY()-AL775&lt;15,AV775="PQRS"),2,IF(OR(AND(15&lt;=TODAY()-AL775,AV775="PQRS"),AND(90&lt;=TODAY()-AO775,AV775="Persuasivo")),3,"")))</f>
        <v/>
      </c>
      <c r="AX775" s="103"/>
      <c r="AY775" s="239">
        <f ca="1">IF(AU775=BA775,AY775,AY775&amp;" → "&amp;TEXT(AZ775,"dd/mm/aaaa")&amp;".- "&amp;AU775)</f>
        <v>0</v>
      </c>
      <c r="AZ775" s="237">
        <f ca="1">IF(AU775=BA775,AZ775,NOW())</f>
        <v>0</v>
      </c>
      <c r="BA775" s="242">
        <f t="shared" ca="1" si="109"/>
        <v>0</v>
      </c>
      <c r="BB775" s="245">
        <f ca="1">IF(AT775=BD775,BB775,BB775&amp;" → "&amp;TEXT(BC775,"dd/mm/aaaa")&amp;".- "&amp;AT775)</f>
        <v>0</v>
      </c>
      <c r="BC775" s="247">
        <f t="shared" ca="1" si="110"/>
        <v>46073.557189699073</v>
      </c>
      <c r="BD775" s="246">
        <f t="shared" ca="1" si="111"/>
        <v>0</v>
      </c>
      <c r="BE775" s="118"/>
    </row>
    <row r="776" spans="1:57" s="113" customFormat="1">
      <c r="A776" s="76"/>
      <c r="B776" s="188"/>
      <c r="C776" s="143"/>
      <c r="D776" s="131"/>
      <c r="E776" s="131"/>
      <c r="F776" s="131"/>
      <c r="G776" s="131"/>
      <c r="H776" s="131"/>
      <c r="I776" s="131"/>
      <c r="J776" s="131"/>
      <c r="K776" s="131"/>
      <c r="L776" s="131"/>
      <c r="M776" s="131"/>
      <c r="N776" s="76" t="str">
        <f t="shared" si="113"/>
        <v xml:space="preserve">         </v>
      </c>
      <c r="O776" s="131"/>
      <c r="P776" s="131"/>
      <c r="Q776" s="131"/>
      <c r="R776" s="131"/>
      <c r="S776" s="140"/>
      <c r="T776" s="131"/>
      <c r="U776" s="140"/>
      <c r="V776" s="140"/>
      <c r="W776" s="131"/>
      <c r="X776" s="140"/>
      <c r="Y776" s="140"/>
      <c r="Z776" s="131"/>
      <c r="AA776" s="131"/>
      <c r="AB776" s="131"/>
      <c r="AC776" s="76"/>
      <c r="AD776" s="131"/>
      <c r="AE776" s="131"/>
      <c r="AF776" s="131"/>
      <c r="AG776" s="131"/>
      <c r="AH776" s="131"/>
      <c r="AI776" s="131"/>
      <c r="AJ776" s="131"/>
      <c r="AK776" s="99"/>
      <c r="AL776" s="135"/>
      <c r="AM776" s="135"/>
      <c r="AN776" s="101"/>
      <c r="AO776" s="135"/>
      <c r="AP776" s="131"/>
      <c r="AQ776" s="119"/>
      <c r="AR776" s="227"/>
      <c r="AS776" s="119"/>
      <c r="AT776" s="143"/>
      <c r="AU776" s="156"/>
      <c r="AV776" s="131"/>
      <c r="AW776" s="102" t="str">
        <f ca="1">IF(OR(AND(TODAY()-AL776&lt;10,AV776="PQRS"),AND(TODAY()-AO776&lt;90,AV776="Persuasivo")),1,IF(AND(10&lt;=TODAY()-AL776,TODAY()-AL776&lt;15,AV776="PQRS"),2,IF(OR(AND(15&lt;=TODAY()-AL776,AV776="PQRS"),AND(90&lt;=TODAY()-AO776,AV776="Persuasivo")),3,"")))</f>
        <v/>
      </c>
      <c r="AX776" s="103"/>
      <c r="AY776" s="239">
        <f ca="1">IF(AU776=BA776,AY776,AY776&amp;" → "&amp;TEXT(AZ776,"dd/mm/aaaa")&amp;".- "&amp;AU776)</f>
        <v>0</v>
      </c>
      <c r="AZ776" s="237">
        <f ca="1">IF(AU776=BA776,AZ776,NOW())</f>
        <v>0</v>
      </c>
      <c r="BA776" s="242">
        <f t="shared" ca="1" si="109"/>
        <v>0</v>
      </c>
      <c r="BB776" s="245">
        <f ca="1">IF(AT776=BD776,BB776,BB776&amp;" → "&amp;TEXT(BC776,"dd/mm/aaaa")&amp;".- "&amp;AT776)</f>
        <v>0</v>
      </c>
      <c r="BC776" s="247">
        <f t="shared" ca="1" si="110"/>
        <v>46073.557189699073</v>
      </c>
      <c r="BD776" s="246">
        <f t="shared" ca="1" si="111"/>
        <v>0</v>
      </c>
      <c r="BE776" s="118"/>
    </row>
    <row r="777" spans="1:57" s="113" customFormat="1">
      <c r="A777" s="76"/>
      <c r="B777" s="188"/>
      <c r="C777" s="143"/>
      <c r="D777" s="131"/>
      <c r="E777" s="131"/>
      <c r="F777" s="131"/>
      <c r="G777" s="131"/>
      <c r="H777" s="131"/>
      <c r="I777" s="131"/>
      <c r="J777" s="131"/>
      <c r="K777" s="131"/>
      <c r="L777" s="131"/>
      <c r="M777" s="131"/>
      <c r="N777" s="76" t="str">
        <f t="shared" si="113"/>
        <v xml:space="preserve">         </v>
      </c>
      <c r="O777" s="131"/>
      <c r="P777" s="131"/>
      <c r="Q777" s="131"/>
      <c r="R777" s="131"/>
      <c r="S777" s="140"/>
      <c r="T777" s="131"/>
      <c r="U777" s="140"/>
      <c r="V777" s="140"/>
      <c r="W777" s="131"/>
      <c r="X777" s="140"/>
      <c r="Y777" s="140"/>
      <c r="Z777" s="131"/>
      <c r="AA777" s="131"/>
      <c r="AB777" s="131"/>
      <c r="AC777" s="76"/>
      <c r="AD777" s="131"/>
      <c r="AE777" s="131"/>
      <c r="AF777" s="131"/>
      <c r="AG777" s="131"/>
      <c r="AH777" s="131"/>
      <c r="AI777" s="131"/>
      <c r="AJ777" s="131"/>
      <c r="AK777" s="99"/>
      <c r="AL777" s="135"/>
      <c r="AM777" s="135"/>
      <c r="AN777" s="101"/>
      <c r="AO777" s="135"/>
      <c r="AP777" s="119"/>
      <c r="AQ777" s="119"/>
      <c r="AR777" s="227"/>
      <c r="AS777" s="119"/>
      <c r="AT777" s="143"/>
      <c r="AU777" s="156"/>
      <c r="AV777" s="131"/>
      <c r="AW777" s="102" t="str">
        <f ca="1">IF(OR(AND(TODAY()-AL777&lt;10,AV777="PQRS"),AND(TODAY()-AO777&lt;90,AV777="Persuasivo")),1,IF(AND(10&lt;=TODAY()-AL777,TODAY()-AL777&lt;15,AV777="PQRS"),2,IF(OR(AND(15&lt;=TODAY()-AL777,AV777="PQRS"),AND(90&lt;=TODAY()-AO777,AV777="Persuasivo")),3,"")))</f>
        <v/>
      </c>
      <c r="AX777" s="103"/>
      <c r="AY777" s="239">
        <f ca="1">IF(AU777=BA777,AY777,AY777&amp;" → "&amp;TEXT(AZ777,"dd/mm/aaaa")&amp;".- "&amp;AU777)</f>
        <v>0</v>
      </c>
      <c r="AZ777" s="237">
        <f ca="1">IF(AU777=BA777,AZ777,NOW())</f>
        <v>0</v>
      </c>
      <c r="BA777" s="242">
        <f t="shared" ca="1" si="109"/>
        <v>0</v>
      </c>
      <c r="BB777" s="245">
        <f ca="1">IF(AT777=BD777,BB777,BB777&amp;" → "&amp;TEXT(BC777,"dd/mm/aaaa")&amp;".- "&amp;AT777)</f>
        <v>0</v>
      </c>
      <c r="BC777" s="247">
        <f t="shared" ca="1" si="110"/>
        <v>46073.557189699073</v>
      </c>
      <c r="BD777" s="246">
        <f t="shared" ca="1" si="111"/>
        <v>0</v>
      </c>
      <c r="BE777" s="118"/>
    </row>
    <row r="778" spans="1:57" s="113" customFormat="1">
      <c r="A778" s="76"/>
      <c r="B778" s="188"/>
      <c r="C778" s="143"/>
      <c r="D778" s="131"/>
      <c r="E778" s="131"/>
      <c r="F778" s="131"/>
      <c r="G778" s="131"/>
      <c r="H778" s="131"/>
      <c r="I778" s="131"/>
      <c r="J778" s="131"/>
      <c r="K778" s="131"/>
      <c r="L778" s="131"/>
      <c r="M778" s="131"/>
      <c r="N778" s="76" t="str">
        <f t="shared" si="113"/>
        <v xml:space="preserve">         </v>
      </c>
      <c r="O778" s="131"/>
      <c r="P778" s="131"/>
      <c r="Q778" s="131"/>
      <c r="R778" s="131"/>
      <c r="S778" s="140"/>
      <c r="T778" s="131"/>
      <c r="U778" s="140"/>
      <c r="V778" s="140"/>
      <c r="W778" s="131"/>
      <c r="X778" s="140"/>
      <c r="Y778" s="140"/>
      <c r="Z778" s="131"/>
      <c r="AA778" s="131"/>
      <c r="AB778" s="131"/>
      <c r="AC778" s="76"/>
      <c r="AD778" s="131"/>
      <c r="AE778" s="131"/>
      <c r="AF778" s="131"/>
      <c r="AG778" s="131"/>
      <c r="AH778" s="131"/>
      <c r="AI778" s="131"/>
      <c r="AJ778" s="131"/>
      <c r="AK778" s="99"/>
      <c r="AL778" s="135"/>
      <c r="AM778" s="135"/>
      <c r="AN778" s="101"/>
      <c r="AO778" s="135"/>
      <c r="AP778" s="119"/>
      <c r="AQ778" s="119"/>
      <c r="AR778" s="227"/>
      <c r="AS778" s="119"/>
      <c r="AT778" s="143"/>
      <c r="AU778" s="156"/>
      <c r="AV778" s="131"/>
      <c r="AW778" s="102" t="str">
        <f ca="1">IF(OR(AND(TODAY()-AL778&lt;10,AV778="PQRS"),AND(TODAY()-AO778&lt;90,AV778="Persuasivo")),1,IF(AND(10&lt;=TODAY()-AL778,TODAY()-AL778&lt;15,AV778="PQRS"),2,IF(OR(AND(15&lt;=TODAY()-AL778,AV778="PQRS"),AND(90&lt;=TODAY()-AO778,AV778="Persuasivo")),3,"")))</f>
        <v/>
      </c>
      <c r="AX778" s="103"/>
      <c r="AY778" s="239">
        <f ca="1">IF(AU778=BA778,AY778,AY778&amp;" → "&amp;TEXT(AZ778,"dd/mm/aaaa")&amp;".- "&amp;AU778)</f>
        <v>0</v>
      </c>
      <c r="AZ778" s="237">
        <f ca="1">IF(AU778=BA778,AZ778,NOW())</f>
        <v>0</v>
      </c>
      <c r="BA778" s="242">
        <f t="shared" ca="1" si="109"/>
        <v>0</v>
      </c>
      <c r="BB778" s="245">
        <f ca="1">IF(AT778=BD778,BB778,BB778&amp;" → "&amp;TEXT(BC778,"dd/mm/aaaa")&amp;".- "&amp;AT778)</f>
        <v>0</v>
      </c>
      <c r="BC778" s="247">
        <f t="shared" ca="1" si="110"/>
        <v>46073.557189699073</v>
      </c>
      <c r="BD778" s="246">
        <f t="shared" ca="1" si="111"/>
        <v>0</v>
      </c>
      <c r="BE778" s="118"/>
    </row>
    <row r="779" spans="1:57" s="113" customFormat="1">
      <c r="A779" s="76"/>
      <c r="B779" s="188"/>
      <c r="C779" s="143"/>
      <c r="D779" s="131"/>
      <c r="E779" s="131"/>
      <c r="F779" s="131"/>
      <c r="G779" s="131"/>
      <c r="H779" s="131"/>
      <c r="I779" s="131"/>
      <c r="J779" s="131"/>
      <c r="K779" s="131"/>
      <c r="L779" s="131"/>
      <c r="M779" s="131"/>
      <c r="N779" s="76" t="str">
        <f t="shared" si="113"/>
        <v xml:space="preserve">         </v>
      </c>
      <c r="O779" s="131"/>
      <c r="P779" s="131"/>
      <c r="Q779" s="131"/>
      <c r="R779" s="131"/>
      <c r="S779" s="140"/>
      <c r="T779" s="131"/>
      <c r="U779" s="140"/>
      <c r="V779" s="140"/>
      <c r="W779" s="131"/>
      <c r="X779" s="140"/>
      <c r="Y779" s="140"/>
      <c r="Z779" s="131"/>
      <c r="AA779" s="131"/>
      <c r="AB779" s="131"/>
      <c r="AC779" s="76"/>
      <c r="AD779" s="131"/>
      <c r="AE779" s="131"/>
      <c r="AF779" s="131"/>
      <c r="AG779" s="131"/>
      <c r="AH779" s="131"/>
      <c r="AI779" s="131"/>
      <c r="AJ779" s="131"/>
      <c r="AK779" s="99"/>
      <c r="AL779" s="135"/>
      <c r="AM779" s="135"/>
      <c r="AN779" s="101"/>
      <c r="AO779" s="135"/>
      <c r="AP779" s="119"/>
      <c r="AQ779" s="119"/>
      <c r="AR779" s="227"/>
      <c r="AS779" s="119"/>
      <c r="AT779" s="143"/>
      <c r="AU779" s="156"/>
      <c r="AV779" s="131"/>
      <c r="AW779" s="102" t="str">
        <f ca="1">IF(OR(AND(TODAY()-AL779&lt;10,AV779="PQRS"),AND(TODAY()-AO779&lt;90,AV779="Persuasivo")),1,IF(AND(10&lt;=TODAY()-AL779,TODAY()-AL779&lt;15,AV779="PQRS"),2,IF(OR(AND(15&lt;=TODAY()-AL779,AV779="PQRS"),AND(90&lt;=TODAY()-AO779,AV779="Persuasivo")),3,"")))</f>
        <v/>
      </c>
      <c r="AX779" s="103"/>
      <c r="AY779" s="239">
        <f ca="1">IF(AU779=BA779,AY779,AY779&amp;" → "&amp;TEXT(AZ779,"dd/mm/aaaa")&amp;".- "&amp;AU779)</f>
        <v>0</v>
      </c>
      <c r="AZ779" s="237">
        <f ca="1">IF(AU779=BA779,AZ779,NOW())</f>
        <v>0</v>
      </c>
      <c r="BA779" s="242">
        <f t="shared" ca="1" si="109"/>
        <v>0</v>
      </c>
      <c r="BB779" s="245">
        <f ca="1">IF(AT779=BD779,BB779,BB779&amp;" → "&amp;TEXT(BC779,"dd/mm/aaaa")&amp;".- "&amp;AT779)</f>
        <v>0</v>
      </c>
      <c r="BC779" s="247">
        <f t="shared" ca="1" si="110"/>
        <v>46073.557189699073</v>
      </c>
      <c r="BD779" s="246">
        <f t="shared" ca="1" si="111"/>
        <v>0</v>
      </c>
      <c r="BE779" s="118"/>
    </row>
    <row r="780" spans="1:57" s="113" customFormat="1">
      <c r="A780" s="76"/>
      <c r="B780" s="188"/>
      <c r="C780" s="143"/>
      <c r="D780" s="131"/>
      <c r="E780" s="131"/>
      <c r="F780" s="131"/>
      <c r="G780" s="131"/>
      <c r="H780" s="131"/>
      <c r="I780" s="131"/>
      <c r="J780" s="131"/>
      <c r="K780" s="131"/>
      <c r="L780" s="131"/>
      <c r="M780" s="131"/>
      <c r="N780" s="76" t="str">
        <f t="shared" si="113"/>
        <v xml:space="preserve">         </v>
      </c>
      <c r="O780" s="131"/>
      <c r="P780" s="131"/>
      <c r="Q780" s="131"/>
      <c r="R780" s="131"/>
      <c r="S780" s="140"/>
      <c r="T780" s="131"/>
      <c r="U780" s="140"/>
      <c r="V780" s="140"/>
      <c r="W780" s="131"/>
      <c r="X780" s="140"/>
      <c r="Y780" s="140"/>
      <c r="Z780" s="131"/>
      <c r="AA780" s="131"/>
      <c r="AB780" s="131"/>
      <c r="AC780" s="76"/>
      <c r="AD780" s="131"/>
      <c r="AE780" s="131"/>
      <c r="AF780" s="131"/>
      <c r="AG780" s="131"/>
      <c r="AH780" s="131"/>
      <c r="AI780" s="131"/>
      <c r="AJ780" s="131"/>
      <c r="AK780" s="99"/>
      <c r="AL780" s="135"/>
      <c r="AM780" s="135"/>
      <c r="AN780" s="101"/>
      <c r="AO780" s="135"/>
      <c r="AP780" s="119"/>
      <c r="AQ780" s="119"/>
      <c r="AR780" s="227"/>
      <c r="AS780" s="119"/>
      <c r="AT780" s="143"/>
      <c r="AU780" s="156"/>
      <c r="AV780" s="131"/>
      <c r="AW780" s="102" t="str">
        <f ca="1">IF(OR(AND(TODAY()-AL780&lt;10,AV780="PQRS"),AND(TODAY()-AO780&lt;90,AV780="Persuasivo")),1,IF(AND(10&lt;=TODAY()-AL780,TODAY()-AL780&lt;15,AV780="PQRS"),2,IF(OR(AND(15&lt;=TODAY()-AL780,AV780="PQRS"),AND(90&lt;=TODAY()-AO780,AV780="Persuasivo")),3,"")))</f>
        <v/>
      </c>
      <c r="AX780" s="103"/>
      <c r="AY780" s="239">
        <f ca="1">IF(AU780=BA780,AY780,AY780&amp;" → "&amp;TEXT(AZ780,"dd/mm/aaaa")&amp;".- "&amp;AU780)</f>
        <v>0</v>
      </c>
      <c r="AZ780" s="237">
        <f ca="1">IF(AU780=BA780,AZ780,NOW())</f>
        <v>0</v>
      </c>
      <c r="BA780" s="242">
        <f t="shared" ca="1" si="109"/>
        <v>0</v>
      </c>
      <c r="BB780" s="245">
        <f ca="1">IF(AT780=BD780,BB780,BB780&amp;" → "&amp;TEXT(BC780,"dd/mm/aaaa")&amp;".- "&amp;AT780)</f>
        <v>0</v>
      </c>
      <c r="BC780" s="247">
        <f t="shared" ca="1" si="110"/>
        <v>46073.557189699073</v>
      </c>
      <c r="BD780" s="246">
        <f t="shared" ca="1" si="111"/>
        <v>0</v>
      </c>
      <c r="BE780" s="118"/>
    </row>
    <row r="781" spans="1:57" s="113" customFormat="1">
      <c r="A781" s="76"/>
      <c r="B781" s="188"/>
      <c r="C781" s="143"/>
      <c r="D781" s="131"/>
      <c r="E781" s="131"/>
      <c r="F781" s="131"/>
      <c r="G781" s="131"/>
      <c r="H781" s="131"/>
      <c r="I781" s="131"/>
      <c r="J781" s="131"/>
      <c r="K781" s="131"/>
      <c r="L781" s="131"/>
      <c r="M781" s="131"/>
      <c r="N781" s="76" t="str">
        <f t="shared" si="113"/>
        <v xml:space="preserve">         </v>
      </c>
      <c r="O781" s="131"/>
      <c r="P781" s="131"/>
      <c r="Q781" s="131"/>
      <c r="R781" s="131"/>
      <c r="S781" s="140"/>
      <c r="T781" s="131"/>
      <c r="U781" s="140"/>
      <c r="V781" s="140"/>
      <c r="W781" s="131"/>
      <c r="X781" s="140"/>
      <c r="Y781" s="140"/>
      <c r="Z781" s="131"/>
      <c r="AA781" s="131"/>
      <c r="AB781" s="131"/>
      <c r="AC781" s="76"/>
      <c r="AD781" s="131"/>
      <c r="AE781" s="131"/>
      <c r="AF781" s="131"/>
      <c r="AG781" s="131"/>
      <c r="AH781" s="131"/>
      <c r="AI781" s="131"/>
      <c r="AJ781" s="131"/>
      <c r="AK781" s="99"/>
      <c r="AL781" s="135"/>
      <c r="AM781" s="135"/>
      <c r="AN781" s="101"/>
      <c r="AO781" s="135"/>
      <c r="AP781" s="119"/>
      <c r="AQ781" s="119"/>
      <c r="AR781" s="227"/>
      <c r="AS781" s="119"/>
      <c r="AT781" s="143"/>
      <c r="AU781" s="156"/>
      <c r="AV781" s="131"/>
      <c r="AW781" s="102" t="str">
        <f ca="1">IF(OR(AND(TODAY()-AL781&lt;10,AV781="PQRS"),AND(TODAY()-AO781&lt;90,AV781="Persuasivo")),1,IF(AND(10&lt;=TODAY()-AL781,TODAY()-AL781&lt;15,AV781="PQRS"),2,IF(OR(AND(15&lt;=TODAY()-AL781,AV781="PQRS"),AND(90&lt;=TODAY()-AO781,AV781="Persuasivo")),3,"")))</f>
        <v/>
      </c>
      <c r="AX781" s="103"/>
      <c r="AY781" s="239">
        <f ca="1">IF(AU781=BA781,AY781,AY781&amp;" → "&amp;TEXT(AZ781,"dd/mm/aaaa")&amp;".- "&amp;AU781)</f>
        <v>0</v>
      </c>
      <c r="AZ781" s="237">
        <f ca="1">IF(AU781=BA781,AZ781,NOW())</f>
        <v>0</v>
      </c>
      <c r="BA781" s="242">
        <f t="shared" ca="1" si="109"/>
        <v>0</v>
      </c>
      <c r="BB781" s="245">
        <f ca="1">IF(AT781=BD781,BB781,BB781&amp;" → "&amp;TEXT(BC781,"dd/mm/aaaa")&amp;".- "&amp;AT781)</f>
        <v>0</v>
      </c>
      <c r="BC781" s="247">
        <f t="shared" ca="1" si="110"/>
        <v>46073.557189699073</v>
      </c>
      <c r="BD781" s="246">
        <f t="shared" ca="1" si="111"/>
        <v>0</v>
      </c>
      <c r="BE781" s="118"/>
    </row>
    <row r="782" spans="1:57" s="113" customFormat="1">
      <c r="A782" s="76"/>
      <c r="B782" s="188"/>
      <c r="C782" s="143"/>
      <c r="D782" s="131"/>
      <c r="E782" s="131"/>
      <c r="F782" s="131"/>
      <c r="G782" s="131"/>
      <c r="H782" s="131"/>
      <c r="I782" s="131"/>
      <c r="J782" s="131"/>
      <c r="K782" s="131"/>
      <c r="L782" s="131"/>
      <c r="M782" s="131"/>
      <c r="N782" s="76" t="str">
        <f t="shared" si="113"/>
        <v xml:space="preserve">         </v>
      </c>
      <c r="O782" s="131"/>
      <c r="P782" s="131"/>
      <c r="Q782" s="131"/>
      <c r="R782" s="131"/>
      <c r="S782" s="140"/>
      <c r="T782" s="131"/>
      <c r="U782" s="140"/>
      <c r="V782" s="140"/>
      <c r="W782" s="131"/>
      <c r="X782" s="140"/>
      <c r="Y782" s="140"/>
      <c r="Z782" s="131"/>
      <c r="AA782" s="131"/>
      <c r="AB782" s="131"/>
      <c r="AC782" s="76"/>
      <c r="AD782" s="131"/>
      <c r="AE782" s="131"/>
      <c r="AF782" s="131"/>
      <c r="AG782" s="131"/>
      <c r="AH782" s="131"/>
      <c r="AI782" s="131"/>
      <c r="AJ782" s="131"/>
      <c r="AK782" s="99"/>
      <c r="AL782" s="135"/>
      <c r="AM782" s="135"/>
      <c r="AN782" s="101"/>
      <c r="AO782" s="135"/>
      <c r="AP782" s="119"/>
      <c r="AQ782" s="119"/>
      <c r="AR782" s="227"/>
      <c r="AS782" s="119"/>
      <c r="AT782" s="143"/>
      <c r="AU782" s="156"/>
      <c r="AV782" s="131"/>
      <c r="AW782" s="102" t="str">
        <f ca="1">IF(OR(AND(TODAY()-AL782&lt;10,AV782="PQRS"),AND(TODAY()-AO782&lt;90,AV782="Persuasivo")),1,IF(AND(10&lt;=TODAY()-AL782,TODAY()-AL782&lt;15,AV782="PQRS"),2,IF(OR(AND(15&lt;=TODAY()-AL782,AV782="PQRS"),AND(90&lt;=TODAY()-AO782,AV782="Persuasivo")),3,"")))</f>
        <v/>
      </c>
      <c r="AX782" s="103"/>
      <c r="AY782" s="239">
        <f ca="1">IF(AU782=BA782,AY782,AY782&amp;" → "&amp;TEXT(AZ782,"dd/mm/aaaa")&amp;".- "&amp;AU782)</f>
        <v>0</v>
      </c>
      <c r="AZ782" s="237">
        <f ca="1">IF(AU782=BA782,AZ782,NOW())</f>
        <v>0</v>
      </c>
      <c r="BA782" s="242">
        <f t="shared" ca="1" si="109"/>
        <v>0</v>
      </c>
      <c r="BB782" s="245">
        <f ca="1">IF(AT782=BD782,BB782,BB782&amp;" → "&amp;TEXT(BC782,"dd/mm/aaaa")&amp;".- "&amp;AT782)</f>
        <v>0</v>
      </c>
      <c r="BC782" s="247">
        <f t="shared" ca="1" si="110"/>
        <v>46073.557189699073</v>
      </c>
      <c r="BD782" s="246">
        <f t="shared" ca="1" si="111"/>
        <v>0</v>
      </c>
      <c r="BE782" s="118"/>
    </row>
    <row r="783" spans="1:57" s="113" customFormat="1">
      <c r="A783" s="76"/>
      <c r="B783" s="188"/>
      <c r="C783" s="143"/>
      <c r="D783" s="131"/>
      <c r="E783" s="131"/>
      <c r="F783" s="131"/>
      <c r="G783" s="131"/>
      <c r="H783" s="131"/>
      <c r="I783" s="131"/>
      <c r="J783" s="131"/>
      <c r="K783" s="131"/>
      <c r="L783" s="131"/>
      <c r="M783" s="131"/>
      <c r="N783" s="76" t="str">
        <f t="shared" si="113"/>
        <v xml:space="preserve">         </v>
      </c>
      <c r="O783" s="131"/>
      <c r="P783" s="131"/>
      <c r="Q783" s="131"/>
      <c r="R783" s="131"/>
      <c r="S783" s="140"/>
      <c r="T783" s="131"/>
      <c r="U783" s="140"/>
      <c r="V783" s="140"/>
      <c r="W783" s="131"/>
      <c r="X783" s="140"/>
      <c r="Y783" s="140"/>
      <c r="Z783" s="131"/>
      <c r="AA783" s="131"/>
      <c r="AB783" s="131"/>
      <c r="AC783" s="76"/>
      <c r="AD783" s="131"/>
      <c r="AE783" s="131"/>
      <c r="AF783" s="131"/>
      <c r="AG783" s="131"/>
      <c r="AH783" s="131"/>
      <c r="AI783" s="131"/>
      <c r="AJ783" s="131"/>
      <c r="AK783" s="99"/>
      <c r="AL783" s="135"/>
      <c r="AM783" s="135"/>
      <c r="AN783" s="101"/>
      <c r="AO783" s="135"/>
      <c r="AP783" s="119"/>
      <c r="AQ783" s="119"/>
      <c r="AR783" s="144"/>
      <c r="AS783" s="131"/>
      <c r="AT783" s="143"/>
      <c r="AU783" s="156"/>
      <c r="AV783" s="131"/>
      <c r="AW783" s="102" t="str">
        <f ca="1">IF(OR(AND(TODAY()-AL783&lt;10,AV783="PQRS"),AND(TODAY()-AO783&lt;90,AV783="Persuasivo")),1,IF(AND(10&lt;=TODAY()-AL783,TODAY()-AL783&lt;15,AV783="PQRS"),2,IF(OR(AND(15&lt;=TODAY()-AL783,AV783="PQRS"),AND(90&lt;=TODAY()-AO783,AV783="Persuasivo")),3,"")))</f>
        <v/>
      </c>
      <c r="AX783" s="103"/>
      <c r="AY783" s="239">
        <f ca="1">IF(AU783=BA783,AY783,AY783&amp;" → "&amp;TEXT(AZ783,"dd/mm/aaaa")&amp;".- "&amp;AU783)</f>
        <v>0</v>
      </c>
      <c r="AZ783" s="237">
        <f ca="1">IF(AU783=BA783,AZ783,NOW())</f>
        <v>0</v>
      </c>
      <c r="BA783" s="242">
        <f t="shared" ref="BA783:BA846" ca="1" si="114">IF(AU783=BA783,BA783,AU783)</f>
        <v>0</v>
      </c>
      <c r="BB783" s="245">
        <f ca="1">IF(AT783=BD783,BB783,BB783&amp;" → "&amp;TEXT(BC783,"dd/mm/aaaa")&amp;".- "&amp;AT783)</f>
        <v>0</v>
      </c>
      <c r="BC783" s="247">
        <f t="shared" ref="BC783:BC846" ca="1" si="115">IF(AX783=BD783,BC783,NOW())</f>
        <v>46073.557189699073</v>
      </c>
      <c r="BD783" s="246">
        <f t="shared" ref="BD783:BD846" ca="1" si="116">IF(AT783=BD783,BD783,AT783)</f>
        <v>0</v>
      </c>
      <c r="BE783" s="118"/>
    </row>
    <row r="784" spans="1:57" s="113" customFormat="1">
      <c r="A784" s="76"/>
      <c r="B784" s="188"/>
      <c r="C784" s="143"/>
      <c r="D784" s="131"/>
      <c r="E784" s="131"/>
      <c r="F784" s="131"/>
      <c r="G784" s="131"/>
      <c r="H784" s="131"/>
      <c r="I784" s="131"/>
      <c r="J784" s="131"/>
      <c r="K784" s="131"/>
      <c r="L784" s="131"/>
      <c r="M784" s="131"/>
      <c r="N784" s="76" t="str">
        <f t="shared" si="113"/>
        <v xml:space="preserve">         </v>
      </c>
      <c r="O784" s="131"/>
      <c r="P784" s="131"/>
      <c r="Q784" s="131"/>
      <c r="R784" s="131"/>
      <c r="S784" s="140"/>
      <c r="T784" s="131"/>
      <c r="U784" s="140"/>
      <c r="V784" s="140"/>
      <c r="W784" s="131"/>
      <c r="X784" s="140"/>
      <c r="Y784" s="140"/>
      <c r="Z784" s="131"/>
      <c r="AA784" s="131"/>
      <c r="AB784" s="131"/>
      <c r="AC784" s="76"/>
      <c r="AD784" s="131"/>
      <c r="AE784" s="131"/>
      <c r="AF784" s="131"/>
      <c r="AG784" s="131"/>
      <c r="AH784" s="131"/>
      <c r="AI784" s="131"/>
      <c r="AJ784" s="131"/>
      <c r="AK784" s="99"/>
      <c r="AL784" s="135"/>
      <c r="AM784" s="135"/>
      <c r="AN784" s="101"/>
      <c r="AO784" s="135"/>
      <c r="AP784" s="119"/>
      <c r="AQ784" s="119"/>
      <c r="AR784" s="144"/>
      <c r="AS784" s="131"/>
      <c r="AT784" s="143"/>
      <c r="AU784" s="156"/>
      <c r="AV784" s="131"/>
      <c r="AW784" s="102" t="str">
        <f ca="1">IF(OR(AND(TODAY()-AL784&lt;10,AV784="PQRS"),AND(TODAY()-AO784&lt;90,AV784="Persuasivo")),1,IF(AND(10&lt;=TODAY()-AL784,TODAY()-AL784&lt;15,AV784="PQRS"),2,IF(OR(AND(15&lt;=TODAY()-AL784,AV784="PQRS"),AND(90&lt;=TODAY()-AO784,AV784="Persuasivo")),3,"")))</f>
        <v/>
      </c>
      <c r="AX784" s="103"/>
      <c r="AY784" s="239">
        <f ca="1">IF(AU784=BA784,AY784,AY784&amp;" → "&amp;TEXT(AZ784,"dd/mm/aaaa")&amp;".- "&amp;AU784)</f>
        <v>0</v>
      </c>
      <c r="AZ784" s="237">
        <f ca="1">IF(AU784=BA784,AZ784,NOW())</f>
        <v>0</v>
      </c>
      <c r="BA784" s="242">
        <f t="shared" ca="1" si="114"/>
        <v>0</v>
      </c>
      <c r="BB784" s="245">
        <f ca="1">IF(AT784=BD784,BB784,BB784&amp;" → "&amp;TEXT(BC784,"dd/mm/aaaa")&amp;".- "&amp;AT784)</f>
        <v>0</v>
      </c>
      <c r="BC784" s="247">
        <f t="shared" ca="1" si="115"/>
        <v>46073.557189699073</v>
      </c>
      <c r="BD784" s="246">
        <f t="shared" ca="1" si="116"/>
        <v>0</v>
      </c>
      <c r="BE784" s="118"/>
    </row>
    <row r="785" spans="1:57" s="113" customFormat="1">
      <c r="A785" s="76"/>
      <c r="B785" s="188"/>
      <c r="C785" s="143"/>
      <c r="D785" s="131"/>
      <c r="E785" s="131"/>
      <c r="F785" s="131"/>
      <c r="G785" s="131"/>
      <c r="H785" s="131"/>
      <c r="I785" s="131"/>
      <c r="J785" s="131"/>
      <c r="K785" s="131"/>
      <c r="L785" s="131"/>
      <c r="M785" s="131"/>
      <c r="N785" s="76" t="str">
        <f t="shared" si="113"/>
        <v xml:space="preserve">         </v>
      </c>
      <c r="O785" s="131"/>
      <c r="P785" s="131"/>
      <c r="Q785" s="131"/>
      <c r="R785" s="131"/>
      <c r="S785" s="140"/>
      <c r="T785" s="131"/>
      <c r="U785" s="140"/>
      <c r="V785" s="140"/>
      <c r="W785" s="131"/>
      <c r="X785" s="140"/>
      <c r="Y785" s="140"/>
      <c r="Z785" s="131"/>
      <c r="AA785" s="131"/>
      <c r="AB785" s="131"/>
      <c r="AC785" s="76"/>
      <c r="AD785" s="131"/>
      <c r="AE785" s="131"/>
      <c r="AF785" s="131"/>
      <c r="AG785" s="131"/>
      <c r="AH785" s="131"/>
      <c r="AI785" s="131"/>
      <c r="AJ785" s="131"/>
      <c r="AK785" s="99"/>
      <c r="AL785" s="135"/>
      <c r="AM785" s="135"/>
      <c r="AN785" s="101"/>
      <c r="AO785" s="135"/>
      <c r="AP785" s="119"/>
      <c r="AQ785" s="119"/>
      <c r="AR785" s="144"/>
      <c r="AS785" s="131"/>
      <c r="AT785" s="143"/>
      <c r="AU785" s="156"/>
      <c r="AV785" s="131"/>
      <c r="AW785" s="102" t="str">
        <f ca="1">IF(OR(AND(TODAY()-AL785&lt;10,AV785="PQRS"),AND(TODAY()-AO785&lt;90,AV785="Persuasivo")),1,IF(AND(10&lt;=TODAY()-AL785,TODAY()-AL785&lt;15,AV785="PQRS"),2,IF(OR(AND(15&lt;=TODAY()-AL785,AV785="PQRS"),AND(90&lt;=TODAY()-AO785,AV785="Persuasivo")),3,"")))</f>
        <v/>
      </c>
      <c r="AX785" s="103"/>
      <c r="AY785" s="239">
        <f ca="1">IF(AU785=BA785,AY785,AY785&amp;" → "&amp;TEXT(AZ785,"dd/mm/aaaa")&amp;".- "&amp;AU785)</f>
        <v>0</v>
      </c>
      <c r="AZ785" s="237">
        <f ca="1">IF(AU785=BA785,AZ785,NOW())</f>
        <v>0</v>
      </c>
      <c r="BA785" s="242">
        <f t="shared" ca="1" si="114"/>
        <v>0</v>
      </c>
      <c r="BB785" s="245">
        <f ca="1">IF(AT785=BD785,BB785,BB785&amp;" → "&amp;TEXT(BC785,"dd/mm/aaaa")&amp;".- "&amp;AT785)</f>
        <v>0</v>
      </c>
      <c r="BC785" s="247">
        <f t="shared" ca="1" si="115"/>
        <v>46073.557189699073</v>
      </c>
      <c r="BD785" s="246">
        <f t="shared" ca="1" si="116"/>
        <v>0</v>
      </c>
      <c r="BE785" s="118"/>
    </row>
    <row r="786" spans="1:57" s="113" customFormat="1">
      <c r="A786" s="76"/>
      <c r="B786" s="188"/>
      <c r="C786" s="143"/>
      <c r="D786" s="131"/>
      <c r="E786" s="131"/>
      <c r="F786" s="131"/>
      <c r="G786" s="131"/>
      <c r="H786" s="131"/>
      <c r="I786" s="131"/>
      <c r="J786" s="131"/>
      <c r="K786" s="131"/>
      <c r="L786" s="131"/>
      <c r="M786" s="131"/>
      <c r="N786" s="76" t="str">
        <f t="shared" si="113"/>
        <v xml:space="preserve">         </v>
      </c>
      <c r="O786" s="131"/>
      <c r="P786" s="131"/>
      <c r="Q786" s="131"/>
      <c r="R786" s="131"/>
      <c r="S786" s="140"/>
      <c r="T786" s="131"/>
      <c r="U786" s="140"/>
      <c r="V786" s="140"/>
      <c r="W786" s="131"/>
      <c r="X786" s="140"/>
      <c r="Y786" s="140"/>
      <c r="Z786" s="131"/>
      <c r="AA786" s="131"/>
      <c r="AB786" s="131"/>
      <c r="AC786" s="76"/>
      <c r="AD786" s="131"/>
      <c r="AE786" s="131"/>
      <c r="AF786" s="131"/>
      <c r="AG786" s="131"/>
      <c r="AH786" s="131"/>
      <c r="AI786" s="131"/>
      <c r="AJ786" s="131"/>
      <c r="AK786" s="99"/>
      <c r="AL786" s="135"/>
      <c r="AM786" s="135"/>
      <c r="AN786" s="101"/>
      <c r="AO786" s="135"/>
      <c r="AP786" s="119"/>
      <c r="AQ786" s="119"/>
      <c r="AR786" s="227"/>
      <c r="AS786" s="119"/>
      <c r="AT786" s="143"/>
      <c r="AU786" s="156"/>
      <c r="AV786" s="131"/>
      <c r="AW786" s="102" t="str">
        <f ca="1">IF(OR(AND(TODAY()-AL786&lt;10,AV786="PQRS"),AND(TODAY()-AO786&lt;90,AV786="Persuasivo")),1,IF(AND(10&lt;=TODAY()-AL786,TODAY()-AL786&lt;15,AV786="PQRS"),2,IF(OR(AND(15&lt;=TODAY()-AL786,AV786="PQRS"),AND(90&lt;=TODAY()-AO786,AV786="Persuasivo")),3,"")))</f>
        <v/>
      </c>
      <c r="AX786" s="103"/>
      <c r="AY786" s="239">
        <f ca="1">IF(AU786=BA786,AY786,AY786&amp;" → "&amp;TEXT(AZ786,"dd/mm/aaaa")&amp;".- "&amp;AU786)</f>
        <v>0</v>
      </c>
      <c r="AZ786" s="237">
        <f ca="1">IF(AU786=BA786,AZ786,NOW())</f>
        <v>0</v>
      </c>
      <c r="BA786" s="242">
        <f t="shared" ca="1" si="114"/>
        <v>0</v>
      </c>
      <c r="BB786" s="245">
        <f ca="1">IF(AT786=BD786,BB786,BB786&amp;" → "&amp;TEXT(BC786,"dd/mm/aaaa")&amp;".- "&amp;AT786)</f>
        <v>0</v>
      </c>
      <c r="BC786" s="247">
        <f t="shared" ca="1" si="115"/>
        <v>46073.557189699073</v>
      </c>
      <c r="BD786" s="246">
        <f t="shared" ca="1" si="116"/>
        <v>0</v>
      </c>
      <c r="BE786" s="118"/>
    </row>
    <row r="787" spans="1:57" s="113" customFormat="1">
      <c r="A787" s="76"/>
      <c r="B787" s="188"/>
      <c r="C787" s="143"/>
      <c r="D787" s="131"/>
      <c r="E787" s="131"/>
      <c r="F787" s="131"/>
      <c r="G787" s="131"/>
      <c r="H787" s="131"/>
      <c r="I787" s="131"/>
      <c r="J787" s="131"/>
      <c r="K787" s="131"/>
      <c r="L787" s="131"/>
      <c r="M787" s="131"/>
      <c r="N787" s="76" t="str">
        <f t="shared" si="113"/>
        <v xml:space="preserve">         </v>
      </c>
      <c r="O787" s="131"/>
      <c r="P787" s="131"/>
      <c r="Q787" s="131"/>
      <c r="R787" s="131"/>
      <c r="S787" s="140"/>
      <c r="T787" s="131"/>
      <c r="U787" s="140"/>
      <c r="V787" s="140"/>
      <c r="W787" s="131"/>
      <c r="X787" s="140"/>
      <c r="Y787" s="140"/>
      <c r="Z787" s="131"/>
      <c r="AA787" s="131"/>
      <c r="AB787" s="131"/>
      <c r="AC787" s="76"/>
      <c r="AD787" s="131"/>
      <c r="AE787" s="131"/>
      <c r="AF787" s="131"/>
      <c r="AG787" s="131"/>
      <c r="AH787" s="131"/>
      <c r="AI787" s="131"/>
      <c r="AJ787" s="131"/>
      <c r="AK787" s="99"/>
      <c r="AL787" s="135"/>
      <c r="AM787" s="135"/>
      <c r="AN787" s="101"/>
      <c r="AO787" s="135"/>
      <c r="AP787" s="119"/>
      <c r="AQ787" s="119"/>
      <c r="AR787" s="144"/>
      <c r="AS787" s="131"/>
      <c r="AT787" s="143"/>
      <c r="AU787" s="156"/>
      <c r="AV787" s="131"/>
      <c r="AW787" s="102" t="str">
        <f ca="1">IF(OR(AND(TODAY()-AL787&lt;10,AV787="PQRS"),AND(TODAY()-AO787&lt;90,AV787="Persuasivo")),1,IF(AND(10&lt;=TODAY()-AL787,TODAY()-AL787&lt;15,AV787="PQRS"),2,IF(OR(AND(15&lt;=TODAY()-AL787,AV787="PQRS"),AND(90&lt;=TODAY()-AO787,AV787="Persuasivo")),3,"")))</f>
        <v/>
      </c>
      <c r="AX787" s="103"/>
      <c r="AY787" s="239">
        <f ca="1">IF(AU787=BA787,AY787,AY787&amp;" → "&amp;TEXT(AZ787,"dd/mm/aaaa")&amp;".- "&amp;AU787)</f>
        <v>0</v>
      </c>
      <c r="AZ787" s="237">
        <f ca="1">IF(AU787=BA787,AZ787,NOW())</f>
        <v>0</v>
      </c>
      <c r="BA787" s="242">
        <f t="shared" ca="1" si="114"/>
        <v>0</v>
      </c>
      <c r="BB787" s="245">
        <f ca="1">IF(AT787=BD787,BB787,BB787&amp;" → "&amp;TEXT(BC787,"dd/mm/aaaa")&amp;".- "&amp;AT787)</f>
        <v>0</v>
      </c>
      <c r="BC787" s="247">
        <f t="shared" ca="1" si="115"/>
        <v>46073.557189699073</v>
      </c>
      <c r="BD787" s="246">
        <f t="shared" ca="1" si="116"/>
        <v>0</v>
      </c>
      <c r="BE787" s="118"/>
    </row>
    <row r="788" spans="1:57" s="113" customFormat="1">
      <c r="A788" s="76"/>
      <c r="B788" s="188"/>
      <c r="C788" s="143"/>
      <c r="D788" s="131"/>
      <c r="E788" s="131"/>
      <c r="F788" s="131"/>
      <c r="G788" s="131"/>
      <c r="H788" s="131"/>
      <c r="I788" s="131"/>
      <c r="J788" s="131"/>
      <c r="K788" s="131"/>
      <c r="L788" s="131"/>
      <c r="M788" s="131"/>
      <c r="N788" s="76" t="str">
        <f t="shared" si="113"/>
        <v xml:space="preserve">         </v>
      </c>
      <c r="O788" s="131"/>
      <c r="P788" s="131"/>
      <c r="Q788" s="131"/>
      <c r="R788" s="131"/>
      <c r="S788" s="140"/>
      <c r="T788" s="131"/>
      <c r="U788" s="140"/>
      <c r="V788" s="140"/>
      <c r="W788" s="131"/>
      <c r="X788" s="140"/>
      <c r="Y788" s="140"/>
      <c r="Z788" s="131"/>
      <c r="AA788" s="131"/>
      <c r="AB788" s="131"/>
      <c r="AC788" s="76"/>
      <c r="AD788" s="131"/>
      <c r="AE788" s="131"/>
      <c r="AF788" s="131"/>
      <c r="AG788" s="131"/>
      <c r="AH788" s="131"/>
      <c r="AI788" s="131"/>
      <c r="AJ788" s="131"/>
      <c r="AK788" s="99"/>
      <c r="AL788" s="135"/>
      <c r="AM788" s="135"/>
      <c r="AN788" s="101"/>
      <c r="AO788" s="135"/>
      <c r="AP788" s="119"/>
      <c r="AQ788" s="119"/>
      <c r="AR788" s="144"/>
      <c r="AS788" s="131"/>
      <c r="AT788" s="143"/>
      <c r="AU788" s="156"/>
      <c r="AV788" s="131"/>
      <c r="AW788" s="102" t="str">
        <f ca="1">IF(OR(AND(TODAY()-AL788&lt;10,AV788="PQRS"),AND(TODAY()-AO788&lt;90,AV788="Persuasivo")),1,IF(AND(10&lt;=TODAY()-AL788,TODAY()-AL788&lt;15,AV788="PQRS"),2,IF(OR(AND(15&lt;=TODAY()-AL788,AV788="PQRS"),AND(90&lt;=TODAY()-AO788,AV788="Persuasivo")),3,"")))</f>
        <v/>
      </c>
      <c r="AX788" s="103"/>
      <c r="AY788" s="239">
        <f ca="1">IF(AU788=BA788,AY788,AY788&amp;" → "&amp;TEXT(AZ788,"dd/mm/aaaa")&amp;".- "&amp;AU788)</f>
        <v>0</v>
      </c>
      <c r="AZ788" s="237">
        <f ca="1">IF(AU788=BA788,AZ788,NOW())</f>
        <v>0</v>
      </c>
      <c r="BA788" s="242">
        <f t="shared" ca="1" si="114"/>
        <v>0</v>
      </c>
      <c r="BB788" s="245">
        <f ca="1">IF(AT788=BD788,BB788,BB788&amp;" → "&amp;TEXT(BC788,"dd/mm/aaaa")&amp;".- "&amp;AT788)</f>
        <v>0</v>
      </c>
      <c r="BC788" s="247">
        <f t="shared" ca="1" si="115"/>
        <v>46073.557189699073</v>
      </c>
      <c r="BD788" s="246">
        <f t="shared" ca="1" si="116"/>
        <v>0</v>
      </c>
      <c r="BE788" s="118"/>
    </row>
    <row r="789" spans="1:57" s="113" customFormat="1">
      <c r="A789" s="76"/>
      <c r="B789" s="188"/>
      <c r="C789" s="143"/>
      <c r="D789" s="131"/>
      <c r="E789" s="131"/>
      <c r="F789" s="131"/>
      <c r="G789" s="131"/>
      <c r="H789" s="131"/>
      <c r="I789" s="131"/>
      <c r="J789" s="131"/>
      <c r="K789" s="131"/>
      <c r="L789" s="131"/>
      <c r="M789" s="131"/>
      <c r="N789" s="76" t="str">
        <f t="shared" si="113"/>
        <v xml:space="preserve">         </v>
      </c>
      <c r="O789" s="131"/>
      <c r="P789" s="131"/>
      <c r="Q789" s="131"/>
      <c r="R789" s="131"/>
      <c r="S789" s="140"/>
      <c r="T789" s="131"/>
      <c r="U789" s="140"/>
      <c r="V789" s="140"/>
      <c r="W789" s="131"/>
      <c r="X789" s="140"/>
      <c r="Y789" s="140"/>
      <c r="Z789" s="131"/>
      <c r="AA789" s="131"/>
      <c r="AB789" s="131"/>
      <c r="AC789" s="76"/>
      <c r="AD789" s="131"/>
      <c r="AE789" s="131"/>
      <c r="AF789" s="131"/>
      <c r="AG789" s="131"/>
      <c r="AH789" s="131"/>
      <c r="AI789" s="131"/>
      <c r="AJ789" s="131"/>
      <c r="AK789" s="99"/>
      <c r="AL789" s="135"/>
      <c r="AM789" s="135"/>
      <c r="AN789" s="101"/>
      <c r="AO789" s="135"/>
      <c r="AP789" s="119"/>
      <c r="AQ789" s="119"/>
      <c r="AR789" s="144"/>
      <c r="AS789" s="131"/>
      <c r="AT789" s="143"/>
      <c r="AU789" s="156"/>
      <c r="AV789" s="131"/>
      <c r="AW789" s="102" t="str">
        <f ca="1">IF(OR(AND(TODAY()-AL789&lt;10,AV789="PQRS"),AND(TODAY()-AO789&lt;90,AV789="Persuasivo")),1,IF(AND(10&lt;=TODAY()-AL789,TODAY()-AL789&lt;15,AV789="PQRS"),2,IF(OR(AND(15&lt;=TODAY()-AL789,AV789="PQRS"),AND(90&lt;=TODAY()-AO789,AV789="Persuasivo")),3,"")))</f>
        <v/>
      </c>
      <c r="AX789" s="103"/>
      <c r="AY789" s="239">
        <f ca="1">IF(AU789=BA789,AY789,AY789&amp;" → "&amp;TEXT(AZ789,"dd/mm/aaaa")&amp;".- "&amp;AU789)</f>
        <v>0</v>
      </c>
      <c r="AZ789" s="237">
        <f ca="1">IF(AU789=BA789,AZ789,NOW())</f>
        <v>0</v>
      </c>
      <c r="BA789" s="242">
        <f t="shared" ca="1" si="114"/>
        <v>0</v>
      </c>
      <c r="BB789" s="245">
        <f ca="1">IF(AT789=BD789,BB789,BB789&amp;" → "&amp;TEXT(BC789,"dd/mm/aaaa")&amp;".- "&amp;AT789)</f>
        <v>0</v>
      </c>
      <c r="BC789" s="247">
        <f t="shared" ca="1" si="115"/>
        <v>46073.557189699073</v>
      </c>
      <c r="BD789" s="246">
        <f t="shared" ca="1" si="116"/>
        <v>0</v>
      </c>
      <c r="BE789" s="118"/>
    </row>
    <row r="790" spans="1:57" s="113" customFormat="1">
      <c r="A790" s="76"/>
      <c r="B790" s="188"/>
      <c r="C790" s="143"/>
      <c r="D790" s="131"/>
      <c r="E790" s="131"/>
      <c r="F790" s="131"/>
      <c r="G790" s="131"/>
      <c r="H790" s="131"/>
      <c r="I790" s="131"/>
      <c r="J790" s="131"/>
      <c r="K790" s="131"/>
      <c r="L790" s="131"/>
      <c r="M790" s="131"/>
      <c r="N790" s="76" t="str">
        <f t="shared" si="113"/>
        <v xml:space="preserve">         </v>
      </c>
      <c r="O790" s="131"/>
      <c r="P790" s="131"/>
      <c r="Q790" s="131"/>
      <c r="R790" s="131"/>
      <c r="S790" s="140"/>
      <c r="T790" s="131"/>
      <c r="U790" s="140"/>
      <c r="V790" s="140"/>
      <c r="W790" s="131"/>
      <c r="X790" s="140"/>
      <c r="Y790" s="140"/>
      <c r="Z790" s="131"/>
      <c r="AA790" s="131"/>
      <c r="AB790" s="131"/>
      <c r="AC790" s="76"/>
      <c r="AD790" s="131"/>
      <c r="AE790" s="131"/>
      <c r="AF790" s="131"/>
      <c r="AG790" s="131"/>
      <c r="AH790" s="131"/>
      <c r="AI790" s="131"/>
      <c r="AJ790" s="131"/>
      <c r="AK790" s="99"/>
      <c r="AL790" s="135"/>
      <c r="AM790" s="135"/>
      <c r="AN790" s="101"/>
      <c r="AO790" s="135"/>
      <c r="AP790" s="119"/>
      <c r="AQ790" s="119"/>
      <c r="AR790" s="144"/>
      <c r="AS790" s="131"/>
      <c r="AT790" s="143"/>
      <c r="AU790" s="156"/>
      <c r="AV790" s="131"/>
      <c r="AW790" s="102" t="str">
        <f ca="1">IF(OR(AND(TODAY()-AL790&lt;10,AV790="PQRS"),AND(TODAY()-AO790&lt;90,AV790="Persuasivo")),1,IF(AND(10&lt;=TODAY()-AL790,TODAY()-AL790&lt;15,AV790="PQRS"),2,IF(OR(AND(15&lt;=TODAY()-AL790,AV790="PQRS"),AND(90&lt;=TODAY()-AO790,AV790="Persuasivo")),3,"")))</f>
        <v/>
      </c>
      <c r="AX790" s="103"/>
      <c r="AY790" s="239">
        <f ca="1">IF(AU790=BA790,AY790,AY790&amp;" → "&amp;TEXT(AZ790,"dd/mm/aaaa")&amp;".- "&amp;AU790)</f>
        <v>0</v>
      </c>
      <c r="AZ790" s="237">
        <f ca="1">IF(AU790=BA790,AZ790,NOW())</f>
        <v>0</v>
      </c>
      <c r="BA790" s="242">
        <f t="shared" ca="1" si="114"/>
        <v>0</v>
      </c>
      <c r="BB790" s="245">
        <f ca="1">IF(AT790=BD790,BB790,BB790&amp;" → "&amp;TEXT(BC790,"dd/mm/aaaa")&amp;".- "&amp;AT790)</f>
        <v>0</v>
      </c>
      <c r="BC790" s="247">
        <f t="shared" ca="1" si="115"/>
        <v>46073.557189699073</v>
      </c>
      <c r="BD790" s="246">
        <f t="shared" ca="1" si="116"/>
        <v>0</v>
      </c>
      <c r="BE790" s="118"/>
    </row>
    <row r="791" spans="1:57" s="113" customFormat="1">
      <c r="A791" s="76"/>
      <c r="B791" s="188"/>
      <c r="C791" s="143"/>
      <c r="D791" s="131"/>
      <c r="E791" s="131"/>
      <c r="F791" s="131"/>
      <c r="G791" s="131"/>
      <c r="H791" s="131"/>
      <c r="I791" s="131"/>
      <c r="J791" s="131"/>
      <c r="K791" s="131"/>
      <c r="L791" s="131"/>
      <c r="M791" s="131"/>
      <c r="N791" s="76" t="str">
        <f t="shared" si="113"/>
        <v xml:space="preserve">         </v>
      </c>
      <c r="O791" s="131"/>
      <c r="P791" s="131"/>
      <c r="Q791" s="131"/>
      <c r="R791" s="131"/>
      <c r="S791" s="140"/>
      <c r="T791" s="131"/>
      <c r="U791" s="140"/>
      <c r="V791" s="140"/>
      <c r="W791" s="131"/>
      <c r="X791" s="140"/>
      <c r="Y791" s="140"/>
      <c r="Z791" s="131"/>
      <c r="AA791" s="131"/>
      <c r="AB791" s="131"/>
      <c r="AC791" s="76"/>
      <c r="AD791" s="131"/>
      <c r="AE791" s="131"/>
      <c r="AF791" s="131"/>
      <c r="AG791" s="131"/>
      <c r="AH791" s="131"/>
      <c r="AI791" s="131"/>
      <c r="AJ791" s="131"/>
      <c r="AK791" s="99"/>
      <c r="AL791" s="135"/>
      <c r="AM791" s="135"/>
      <c r="AN791" s="101"/>
      <c r="AO791" s="135"/>
      <c r="AP791" s="119"/>
      <c r="AQ791" s="119"/>
      <c r="AR791" s="144"/>
      <c r="AS791" s="131"/>
      <c r="AT791" s="143"/>
      <c r="AU791" s="156"/>
      <c r="AV791" s="131"/>
      <c r="AW791" s="102" t="str">
        <f ca="1">IF(OR(AND(TODAY()-AL791&lt;10,AV791="PQRS"),AND(TODAY()-AO791&lt;90,AV791="Persuasivo")),1,IF(AND(10&lt;=TODAY()-AL791,TODAY()-AL791&lt;15,AV791="PQRS"),2,IF(OR(AND(15&lt;=TODAY()-AL791,AV791="PQRS"),AND(90&lt;=TODAY()-AO791,AV791="Persuasivo")),3,"")))</f>
        <v/>
      </c>
      <c r="AX791" s="103"/>
      <c r="AY791" s="239">
        <f ca="1">IF(AU791=BA791,AY791,AY791&amp;" → "&amp;TEXT(AZ791,"dd/mm/aaaa")&amp;".- "&amp;AU791)</f>
        <v>0</v>
      </c>
      <c r="AZ791" s="237">
        <f ca="1">IF(AU791=BA791,AZ791,NOW())</f>
        <v>0</v>
      </c>
      <c r="BA791" s="242">
        <f t="shared" ca="1" si="114"/>
        <v>0</v>
      </c>
      <c r="BB791" s="245">
        <f ca="1">IF(AT791=BD791,BB791,BB791&amp;" → "&amp;TEXT(BC791,"dd/mm/aaaa")&amp;".- "&amp;AT791)</f>
        <v>0</v>
      </c>
      <c r="BC791" s="247">
        <f t="shared" ca="1" si="115"/>
        <v>46073.557189699073</v>
      </c>
      <c r="BD791" s="246">
        <f t="shared" ca="1" si="116"/>
        <v>0</v>
      </c>
      <c r="BE791" s="118"/>
    </row>
    <row r="792" spans="1:57" s="113" customFormat="1">
      <c r="A792" s="76"/>
      <c r="B792" s="188"/>
      <c r="C792" s="143"/>
      <c r="D792" s="131"/>
      <c r="E792" s="131"/>
      <c r="F792" s="131"/>
      <c r="G792" s="131"/>
      <c r="H792" s="131"/>
      <c r="I792" s="131"/>
      <c r="J792" s="131"/>
      <c r="K792" s="131"/>
      <c r="L792" s="131"/>
      <c r="M792" s="131"/>
      <c r="N792" s="76" t="str">
        <f t="shared" si="113"/>
        <v xml:space="preserve">         </v>
      </c>
      <c r="O792" s="131"/>
      <c r="P792" s="131"/>
      <c r="Q792" s="131"/>
      <c r="R792" s="131"/>
      <c r="S792" s="140"/>
      <c r="T792" s="131"/>
      <c r="U792" s="140"/>
      <c r="V792" s="140"/>
      <c r="W792" s="131"/>
      <c r="X792" s="140"/>
      <c r="Y792" s="140"/>
      <c r="Z792" s="131"/>
      <c r="AA792" s="131"/>
      <c r="AB792" s="131"/>
      <c r="AC792" s="76"/>
      <c r="AD792" s="131"/>
      <c r="AE792" s="131"/>
      <c r="AF792" s="131"/>
      <c r="AG792" s="131"/>
      <c r="AH792" s="131"/>
      <c r="AI792" s="131"/>
      <c r="AJ792" s="131"/>
      <c r="AK792" s="99"/>
      <c r="AL792" s="135"/>
      <c r="AM792" s="135"/>
      <c r="AN792" s="101"/>
      <c r="AO792" s="135"/>
      <c r="AP792" s="119"/>
      <c r="AQ792" s="119"/>
      <c r="AR792" s="144"/>
      <c r="AS792" s="131"/>
      <c r="AT792" s="143"/>
      <c r="AU792" s="156"/>
      <c r="AV792" s="131"/>
      <c r="AW792" s="102" t="str">
        <f ca="1">IF(OR(AND(TODAY()-AL792&lt;10,AV792="PQRS"),AND(TODAY()-AO792&lt;90,AV792="Persuasivo")),1,IF(AND(10&lt;=TODAY()-AL792,TODAY()-AL792&lt;15,AV792="PQRS"),2,IF(OR(AND(15&lt;=TODAY()-AL792,AV792="PQRS"),AND(90&lt;=TODAY()-AO792,AV792="Persuasivo")),3,"")))</f>
        <v/>
      </c>
      <c r="AX792" s="103"/>
      <c r="AY792" s="239">
        <f ca="1">IF(AU792=BA792,AY792,AY792&amp;" → "&amp;TEXT(AZ792,"dd/mm/aaaa")&amp;".- "&amp;AU792)</f>
        <v>0</v>
      </c>
      <c r="AZ792" s="237">
        <f ca="1">IF(AU792=BA792,AZ792,NOW())</f>
        <v>0</v>
      </c>
      <c r="BA792" s="242">
        <f t="shared" ca="1" si="114"/>
        <v>0</v>
      </c>
      <c r="BB792" s="245">
        <f ca="1">IF(AT792=BD792,BB792,BB792&amp;" → "&amp;TEXT(BC792,"dd/mm/aaaa")&amp;".- "&amp;AT792)</f>
        <v>0</v>
      </c>
      <c r="BC792" s="247">
        <f t="shared" ca="1" si="115"/>
        <v>46073.557189699073</v>
      </c>
      <c r="BD792" s="246">
        <f t="shared" ca="1" si="116"/>
        <v>0</v>
      </c>
      <c r="BE792" s="118"/>
    </row>
    <row r="793" spans="1:57" s="113" customFormat="1">
      <c r="A793" s="76"/>
      <c r="B793" s="188"/>
      <c r="C793" s="143"/>
      <c r="D793" s="131"/>
      <c r="E793" s="131"/>
      <c r="F793" s="131"/>
      <c r="G793" s="131"/>
      <c r="H793" s="131"/>
      <c r="I793" s="131"/>
      <c r="J793" s="131"/>
      <c r="K793" s="131"/>
      <c r="L793" s="131"/>
      <c r="M793" s="131"/>
      <c r="N793" s="76" t="str">
        <f t="shared" si="113"/>
        <v xml:space="preserve">         </v>
      </c>
      <c r="O793" s="131"/>
      <c r="P793" s="131"/>
      <c r="Q793" s="131"/>
      <c r="R793" s="131"/>
      <c r="S793" s="140"/>
      <c r="T793" s="131"/>
      <c r="U793" s="140"/>
      <c r="V793" s="140"/>
      <c r="W793" s="131"/>
      <c r="X793" s="140"/>
      <c r="Y793" s="140"/>
      <c r="Z793" s="131"/>
      <c r="AA793" s="131"/>
      <c r="AB793" s="131"/>
      <c r="AC793" s="76"/>
      <c r="AD793" s="131"/>
      <c r="AE793" s="131"/>
      <c r="AF793" s="131"/>
      <c r="AG793" s="131"/>
      <c r="AH793" s="131"/>
      <c r="AI793" s="131"/>
      <c r="AJ793" s="131"/>
      <c r="AK793" s="99"/>
      <c r="AL793" s="135"/>
      <c r="AM793" s="135"/>
      <c r="AN793" s="101"/>
      <c r="AO793" s="135"/>
      <c r="AP793" s="119"/>
      <c r="AQ793" s="119"/>
      <c r="AR793" s="144"/>
      <c r="AS793" s="131"/>
      <c r="AT793" s="143"/>
      <c r="AU793" s="156"/>
      <c r="AV793" s="131"/>
      <c r="AW793" s="102" t="str">
        <f ca="1">IF(OR(AND(TODAY()-AL793&lt;10,AV793="PQRS"),AND(TODAY()-AO793&lt;90,AV793="Persuasivo")),1,IF(AND(10&lt;=TODAY()-AL793,TODAY()-AL793&lt;15,AV793="PQRS"),2,IF(OR(AND(15&lt;=TODAY()-AL793,AV793="PQRS"),AND(90&lt;=TODAY()-AO793,AV793="Persuasivo")),3,"")))</f>
        <v/>
      </c>
      <c r="AX793" s="103"/>
      <c r="AY793" s="239">
        <f ca="1">IF(AU793=BA793,AY793,AY793&amp;" → "&amp;TEXT(AZ793,"dd/mm/aaaa")&amp;".- "&amp;AU793)</f>
        <v>0</v>
      </c>
      <c r="AZ793" s="237">
        <f ca="1">IF(AU793=BA793,AZ793,NOW())</f>
        <v>0</v>
      </c>
      <c r="BA793" s="242">
        <f t="shared" ca="1" si="114"/>
        <v>0</v>
      </c>
      <c r="BB793" s="245">
        <f ca="1">IF(AT793=BD793,BB793,BB793&amp;" → "&amp;TEXT(BC793,"dd/mm/aaaa")&amp;".- "&amp;AT793)</f>
        <v>0</v>
      </c>
      <c r="BC793" s="247">
        <f t="shared" ca="1" si="115"/>
        <v>46073.557189699073</v>
      </c>
      <c r="BD793" s="246">
        <f t="shared" ca="1" si="116"/>
        <v>0</v>
      </c>
      <c r="BE793" s="118"/>
    </row>
    <row r="794" spans="1:57" s="113" customFormat="1">
      <c r="A794" s="76"/>
      <c r="B794" s="188"/>
      <c r="C794" s="143"/>
      <c r="D794" s="131"/>
      <c r="E794" s="131"/>
      <c r="F794" s="131"/>
      <c r="G794" s="131"/>
      <c r="H794" s="131"/>
      <c r="I794" s="131"/>
      <c r="J794" s="131"/>
      <c r="K794" s="131"/>
      <c r="L794" s="131"/>
      <c r="M794" s="131"/>
      <c r="N794" s="76" t="str">
        <f t="shared" si="113"/>
        <v xml:space="preserve">         </v>
      </c>
      <c r="O794" s="131"/>
      <c r="P794" s="131"/>
      <c r="Q794" s="131"/>
      <c r="R794" s="131"/>
      <c r="S794" s="140"/>
      <c r="T794" s="131"/>
      <c r="U794" s="140"/>
      <c r="V794" s="140"/>
      <c r="W794" s="131"/>
      <c r="X794" s="140"/>
      <c r="Y794" s="140"/>
      <c r="Z794" s="131"/>
      <c r="AA794" s="131"/>
      <c r="AB794" s="131"/>
      <c r="AC794" s="76"/>
      <c r="AD794" s="131"/>
      <c r="AE794" s="131"/>
      <c r="AF794" s="131"/>
      <c r="AG794" s="131"/>
      <c r="AH794" s="131"/>
      <c r="AI794" s="131"/>
      <c r="AJ794" s="131"/>
      <c r="AK794" s="99"/>
      <c r="AL794" s="135"/>
      <c r="AM794" s="131"/>
      <c r="AN794" s="101"/>
      <c r="AO794" s="135"/>
      <c r="AP794" s="119"/>
      <c r="AQ794" s="119"/>
      <c r="AR794" s="227"/>
      <c r="AS794" s="119"/>
      <c r="AT794" s="143"/>
      <c r="AU794" s="156"/>
      <c r="AV794" s="131"/>
      <c r="AW794" s="102" t="str">
        <f ca="1">IF(OR(AND(TODAY()-AL794&lt;10,AV794="PQRS"),AND(TODAY()-AO794&lt;90,AV794="Persuasivo")),1,IF(AND(10&lt;=TODAY()-AL794,TODAY()-AL794&lt;15,AV794="PQRS"),2,IF(OR(AND(15&lt;=TODAY()-AL794,AV794="PQRS"),AND(90&lt;=TODAY()-AO794,AV794="Persuasivo")),3,"")))</f>
        <v/>
      </c>
      <c r="AX794" s="103"/>
      <c r="AY794" s="239">
        <f ca="1">IF(AU794=BA794,AY794,AY794&amp;" → "&amp;TEXT(AZ794,"dd/mm/aaaa")&amp;".- "&amp;AU794)</f>
        <v>0</v>
      </c>
      <c r="AZ794" s="237">
        <f ca="1">IF(AU794=BA794,AZ794,NOW())</f>
        <v>0</v>
      </c>
      <c r="BA794" s="242">
        <f t="shared" ca="1" si="114"/>
        <v>0</v>
      </c>
      <c r="BB794" s="245">
        <f ca="1">IF(AT794=BD794,BB794,BB794&amp;" → "&amp;TEXT(BC794,"dd/mm/aaaa")&amp;".- "&amp;AT794)</f>
        <v>0</v>
      </c>
      <c r="BC794" s="247">
        <f t="shared" ca="1" si="115"/>
        <v>46073.557189699073</v>
      </c>
      <c r="BD794" s="246">
        <f t="shared" ca="1" si="116"/>
        <v>0</v>
      </c>
      <c r="BE794" s="118"/>
    </row>
    <row r="795" spans="1:57" s="113" customFormat="1">
      <c r="A795" s="76"/>
      <c r="B795" s="188"/>
      <c r="C795" s="143"/>
      <c r="D795" s="131"/>
      <c r="E795" s="131"/>
      <c r="F795" s="131"/>
      <c r="G795" s="131"/>
      <c r="H795" s="131"/>
      <c r="I795" s="131"/>
      <c r="J795" s="131"/>
      <c r="K795" s="131"/>
      <c r="L795" s="131"/>
      <c r="M795" s="131"/>
      <c r="N795" s="76" t="str">
        <f t="shared" si="113"/>
        <v xml:space="preserve">         </v>
      </c>
      <c r="O795" s="131"/>
      <c r="P795" s="131"/>
      <c r="Q795" s="131"/>
      <c r="R795" s="131"/>
      <c r="S795" s="140"/>
      <c r="T795" s="131"/>
      <c r="U795" s="140"/>
      <c r="V795" s="140"/>
      <c r="W795" s="131"/>
      <c r="X795" s="140"/>
      <c r="Y795" s="140"/>
      <c r="Z795" s="131"/>
      <c r="AA795" s="131"/>
      <c r="AB795" s="131"/>
      <c r="AC795" s="76"/>
      <c r="AD795" s="131"/>
      <c r="AE795" s="131"/>
      <c r="AF795" s="131"/>
      <c r="AG795" s="131"/>
      <c r="AH795" s="131"/>
      <c r="AI795" s="131"/>
      <c r="AJ795" s="131"/>
      <c r="AK795" s="99"/>
      <c r="AL795" s="135"/>
      <c r="AM795" s="135"/>
      <c r="AN795" s="101"/>
      <c r="AO795" s="135"/>
      <c r="AP795" s="119"/>
      <c r="AQ795" s="119"/>
      <c r="AR795" s="144"/>
      <c r="AS795" s="131"/>
      <c r="AT795" s="143"/>
      <c r="AU795" s="156"/>
      <c r="AV795" s="131"/>
      <c r="AW795" s="102" t="str">
        <f ca="1">IF(OR(AND(TODAY()-AL795&lt;10,AV795="PQRS"),AND(TODAY()-AO795&lt;90,AV795="Persuasivo")),1,IF(AND(10&lt;=TODAY()-AL795,TODAY()-AL795&lt;15,AV795="PQRS"),2,IF(OR(AND(15&lt;=TODAY()-AL795,AV795="PQRS"),AND(90&lt;=TODAY()-AO795,AV795="Persuasivo")),3,"")))</f>
        <v/>
      </c>
      <c r="AX795" s="103"/>
      <c r="AY795" s="239">
        <f ca="1">IF(AU795=BA795,AY795,AY795&amp;" → "&amp;TEXT(AZ795,"dd/mm/aaaa")&amp;".- "&amp;AU795)</f>
        <v>0</v>
      </c>
      <c r="AZ795" s="237">
        <f ca="1">IF(AU795=BA795,AZ795,NOW())</f>
        <v>0</v>
      </c>
      <c r="BA795" s="242">
        <f t="shared" ca="1" si="114"/>
        <v>0</v>
      </c>
      <c r="BB795" s="245">
        <f ca="1">IF(AT795=BD795,BB795,BB795&amp;" → "&amp;TEXT(BC795,"dd/mm/aaaa")&amp;".- "&amp;AT795)</f>
        <v>0</v>
      </c>
      <c r="BC795" s="247">
        <f t="shared" ca="1" si="115"/>
        <v>46073.557189699073</v>
      </c>
      <c r="BD795" s="246">
        <f t="shared" ca="1" si="116"/>
        <v>0</v>
      </c>
      <c r="BE795" s="118"/>
    </row>
    <row r="796" spans="1:57" s="113" customFormat="1">
      <c r="A796" s="76"/>
      <c r="B796" s="188"/>
      <c r="C796" s="143"/>
      <c r="D796" s="131"/>
      <c r="E796" s="131"/>
      <c r="F796" s="131"/>
      <c r="G796" s="131"/>
      <c r="H796" s="131"/>
      <c r="I796" s="131"/>
      <c r="J796" s="131"/>
      <c r="K796" s="131"/>
      <c r="L796" s="131"/>
      <c r="M796" s="131"/>
      <c r="N796" s="76" t="str">
        <f t="shared" si="113"/>
        <v xml:space="preserve">         </v>
      </c>
      <c r="O796" s="131"/>
      <c r="P796" s="131"/>
      <c r="Q796" s="131"/>
      <c r="R796" s="131"/>
      <c r="S796" s="140"/>
      <c r="T796" s="131"/>
      <c r="U796" s="140"/>
      <c r="V796" s="140"/>
      <c r="W796" s="131"/>
      <c r="X796" s="140"/>
      <c r="Y796" s="140"/>
      <c r="Z796" s="131"/>
      <c r="AA796" s="131"/>
      <c r="AB796" s="131"/>
      <c r="AC796" s="76"/>
      <c r="AD796" s="131"/>
      <c r="AE796" s="131"/>
      <c r="AF796" s="131"/>
      <c r="AG796" s="131"/>
      <c r="AH796" s="131"/>
      <c r="AI796" s="131"/>
      <c r="AJ796" s="131"/>
      <c r="AK796" s="99"/>
      <c r="AL796" s="135"/>
      <c r="AM796" s="131"/>
      <c r="AN796" s="101"/>
      <c r="AO796" s="135"/>
      <c r="AP796" s="119"/>
      <c r="AQ796" s="119"/>
      <c r="AR796" s="227"/>
      <c r="AS796" s="119"/>
      <c r="AT796" s="143"/>
      <c r="AU796" s="156"/>
      <c r="AV796" s="131"/>
      <c r="AW796" s="102" t="str">
        <f ca="1">IF(OR(AND(TODAY()-AL796&lt;10,AV796="PQRS"),AND(TODAY()-AO796&lt;90,AV796="Persuasivo")),1,IF(AND(10&lt;=TODAY()-AL796,TODAY()-AL796&lt;15,AV796="PQRS"),2,IF(OR(AND(15&lt;=TODAY()-AL796,AV796="PQRS"),AND(90&lt;=TODAY()-AO796,AV796="Persuasivo")),3,"")))</f>
        <v/>
      </c>
      <c r="AX796" s="103"/>
      <c r="AY796" s="239">
        <f ca="1">IF(AU796=BA796,AY796,AY796&amp;" → "&amp;TEXT(AZ796,"dd/mm/aaaa")&amp;".- "&amp;AU796)</f>
        <v>0</v>
      </c>
      <c r="AZ796" s="237">
        <f ca="1">IF(AU796=BA796,AZ796,NOW())</f>
        <v>0</v>
      </c>
      <c r="BA796" s="242">
        <f t="shared" ca="1" si="114"/>
        <v>0</v>
      </c>
      <c r="BB796" s="245">
        <f ca="1">IF(AT796=BD796,BB796,BB796&amp;" → "&amp;TEXT(BC796,"dd/mm/aaaa")&amp;".- "&amp;AT796)</f>
        <v>0</v>
      </c>
      <c r="BC796" s="247">
        <f t="shared" ca="1" si="115"/>
        <v>46073.557189699073</v>
      </c>
      <c r="BD796" s="246">
        <f t="shared" ca="1" si="116"/>
        <v>0</v>
      </c>
      <c r="BE796" s="118"/>
    </row>
    <row r="797" spans="1:57" s="113" customFormat="1">
      <c r="A797" s="76"/>
      <c r="B797" s="188"/>
      <c r="C797" s="143"/>
      <c r="D797" s="131"/>
      <c r="E797" s="131"/>
      <c r="F797" s="131"/>
      <c r="G797" s="131"/>
      <c r="H797" s="131"/>
      <c r="I797" s="131"/>
      <c r="J797" s="131"/>
      <c r="K797" s="131"/>
      <c r="L797" s="131"/>
      <c r="M797" s="131"/>
      <c r="N797" s="76" t="str">
        <f t="shared" si="113"/>
        <v xml:space="preserve">         </v>
      </c>
      <c r="O797" s="131"/>
      <c r="P797" s="131"/>
      <c r="Q797" s="131"/>
      <c r="R797" s="131"/>
      <c r="S797" s="140"/>
      <c r="T797" s="131"/>
      <c r="U797" s="140"/>
      <c r="V797" s="140"/>
      <c r="W797" s="131"/>
      <c r="X797" s="140"/>
      <c r="Y797" s="140"/>
      <c r="Z797" s="131"/>
      <c r="AA797" s="131"/>
      <c r="AB797" s="131"/>
      <c r="AC797" s="76"/>
      <c r="AD797" s="131"/>
      <c r="AE797" s="131"/>
      <c r="AF797" s="131"/>
      <c r="AG797" s="131"/>
      <c r="AH797" s="131"/>
      <c r="AI797" s="131"/>
      <c r="AJ797" s="131"/>
      <c r="AK797" s="99"/>
      <c r="AL797" s="135"/>
      <c r="AM797" s="135"/>
      <c r="AN797" s="101"/>
      <c r="AO797" s="135"/>
      <c r="AP797" s="119"/>
      <c r="AQ797" s="119"/>
      <c r="AR797" s="144"/>
      <c r="AS797" s="131"/>
      <c r="AT797" s="143"/>
      <c r="AU797" s="156"/>
      <c r="AV797" s="131"/>
      <c r="AW797" s="102" t="str">
        <f ca="1">IF(OR(AND(TODAY()-AL797&lt;10,AV797="PQRS"),AND(TODAY()-AO797&lt;90,AV797="Persuasivo")),1,IF(AND(10&lt;=TODAY()-AL797,TODAY()-AL797&lt;15,AV797="PQRS"),2,IF(OR(AND(15&lt;=TODAY()-AL797,AV797="PQRS"),AND(90&lt;=TODAY()-AO797,AV797="Persuasivo")),3,"")))</f>
        <v/>
      </c>
      <c r="AX797" s="103"/>
      <c r="AY797" s="239">
        <f ca="1">IF(AU797=BA797,AY797,AY797&amp;" → "&amp;TEXT(AZ797,"dd/mm/aaaa")&amp;".- "&amp;AU797)</f>
        <v>0</v>
      </c>
      <c r="AZ797" s="237">
        <f ca="1">IF(AU797=BA797,AZ797,NOW())</f>
        <v>0</v>
      </c>
      <c r="BA797" s="242">
        <f t="shared" ca="1" si="114"/>
        <v>0</v>
      </c>
      <c r="BB797" s="245">
        <f ca="1">IF(AT797=BD797,BB797,BB797&amp;" → "&amp;TEXT(BC797,"dd/mm/aaaa")&amp;".- "&amp;AT797)</f>
        <v>0</v>
      </c>
      <c r="BC797" s="247">
        <f t="shared" ca="1" si="115"/>
        <v>46073.557189699073</v>
      </c>
      <c r="BD797" s="246">
        <f t="shared" ca="1" si="116"/>
        <v>0</v>
      </c>
      <c r="BE797" s="118"/>
    </row>
    <row r="798" spans="1:57" s="113" customFormat="1">
      <c r="A798" s="76"/>
      <c r="B798" s="188"/>
      <c r="C798" s="143"/>
      <c r="D798" s="131"/>
      <c r="E798" s="131"/>
      <c r="F798" s="131"/>
      <c r="G798" s="131"/>
      <c r="H798" s="131"/>
      <c r="I798" s="131"/>
      <c r="J798" s="131"/>
      <c r="K798" s="131"/>
      <c r="L798" s="131"/>
      <c r="M798" s="131"/>
      <c r="N798" s="76" t="str">
        <f t="shared" si="113"/>
        <v xml:space="preserve">         </v>
      </c>
      <c r="O798" s="131"/>
      <c r="P798" s="131"/>
      <c r="Q798" s="131"/>
      <c r="R798" s="131"/>
      <c r="S798" s="140"/>
      <c r="T798" s="131"/>
      <c r="U798" s="140"/>
      <c r="V798" s="140"/>
      <c r="W798" s="131"/>
      <c r="X798" s="140"/>
      <c r="Y798" s="140"/>
      <c r="Z798" s="131"/>
      <c r="AA798" s="131"/>
      <c r="AB798" s="131"/>
      <c r="AC798" s="76"/>
      <c r="AD798" s="131"/>
      <c r="AE798" s="131"/>
      <c r="AF798" s="131"/>
      <c r="AG798" s="131"/>
      <c r="AH798" s="131"/>
      <c r="AI798" s="131"/>
      <c r="AJ798" s="131"/>
      <c r="AK798" s="99"/>
      <c r="AL798" s="135"/>
      <c r="AM798" s="135"/>
      <c r="AN798" s="101"/>
      <c r="AO798" s="135"/>
      <c r="AP798" s="119"/>
      <c r="AQ798" s="119"/>
      <c r="AR798" s="227"/>
      <c r="AS798" s="119"/>
      <c r="AT798" s="143"/>
      <c r="AU798" s="156"/>
      <c r="AV798" s="131"/>
      <c r="AW798" s="102" t="str">
        <f ca="1">IF(OR(AND(TODAY()-AL798&lt;10,AV798="PQRS"),AND(TODAY()-AO798&lt;90,AV798="Persuasivo")),1,IF(AND(10&lt;=TODAY()-AL798,TODAY()-AL798&lt;15,AV798="PQRS"),2,IF(OR(AND(15&lt;=TODAY()-AL798,AV798="PQRS"),AND(90&lt;=TODAY()-AO798,AV798="Persuasivo")),3,"")))</f>
        <v/>
      </c>
      <c r="AX798" s="103"/>
      <c r="AY798" s="239">
        <f ca="1">IF(AU798=BA798,AY798,AY798&amp;" → "&amp;TEXT(AZ798,"dd/mm/aaaa")&amp;".- "&amp;AU798)</f>
        <v>0</v>
      </c>
      <c r="AZ798" s="237">
        <f ca="1">IF(AU798=BA798,AZ798,NOW())</f>
        <v>0</v>
      </c>
      <c r="BA798" s="242">
        <f t="shared" ca="1" si="114"/>
        <v>0</v>
      </c>
      <c r="BB798" s="245">
        <f ca="1">IF(AT798=BD798,BB798,BB798&amp;" → "&amp;TEXT(BC798,"dd/mm/aaaa")&amp;".- "&amp;AT798)</f>
        <v>0</v>
      </c>
      <c r="BC798" s="247">
        <f t="shared" ca="1" si="115"/>
        <v>46073.557189699073</v>
      </c>
      <c r="BD798" s="246">
        <f t="shared" ca="1" si="116"/>
        <v>0</v>
      </c>
      <c r="BE798" s="118"/>
    </row>
    <row r="799" spans="1:57" s="113" customFormat="1">
      <c r="A799" s="76"/>
      <c r="B799" s="188"/>
      <c r="C799" s="143"/>
      <c r="D799" s="131"/>
      <c r="E799" s="131"/>
      <c r="F799" s="131"/>
      <c r="G799" s="131"/>
      <c r="H799" s="131"/>
      <c r="I799" s="131"/>
      <c r="J799" s="131"/>
      <c r="K799" s="131"/>
      <c r="L799" s="131"/>
      <c r="M799" s="131"/>
      <c r="N799" s="76" t="str">
        <f t="shared" si="113"/>
        <v xml:space="preserve">         </v>
      </c>
      <c r="O799" s="131"/>
      <c r="P799" s="131"/>
      <c r="Q799" s="131"/>
      <c r="R799" s="131"/>
      <c r="S799" s="140"/>
      <c r="T799" s="131"/>
      <c r="U799" s="140"/>
      <c r="V799" s="140"/>
      <c r="W799" s="131"/>
      <c r="X799" s="140"/>
      <c r="Y799" s="140"/>
      <c r="Z799" s="131"/>
      <c r="AA799" s="131"/>
      <c r="AB799" s="131"/>
      <c r="AC799" s="76"/>
      <c r="AD799" s="131"/>
      <c r="AE799" s="131"/>
      <c r="AF799" s="131"/>
      <c r="AG799" s="131"/>
      <c r="AH799" s="131"/>
      <c r="AI799" s="131"/>
      <c r="AJ799" s="131"/>
      <c r="AK799" s="99"/>
      <c r="AL799" s="135"/>
      <c r="AM799" s="131"/>
      <c r="AN799" s="101"/>
      <c r="AO799" s="135"/>
      <c r="AP799" s="119"/>
      <c r="AQ799" s="119"/>
      <c r="AR799" s="227"/>
      <c r="AS799" s="119"/>
      <c r="AT799" s="143"/>
      <c r="AU799" s="156"/>
      <c r="AV799" s="131"/>
      <c r="AW799" s="102" t="str">
        <f ca="1">IF(OR(AND(TODAY()-AL799&lt;10,AV799="PQRS"),AND(TODAY()-AO799&lt;90,AV799="Persuasivo")),1,IF(AND(10&lt;=TODAY()-AL799,TODAY()-AL799&lt;15,AV799="PQRS"),2,IF(OR(AND(15&lt;=TODAY()-AL799,AV799="PQRS"),AND(90&lt;=TODAY()-AO799,AV799="Persuasivo")),3,"")))</f>
        <v/>
      </c>
      <c r="AX799" s="103"/>
      <c r="AY799" s="239">
        <f ca="1">IF(AU799=BA799,AY799,AY799&amp;" → "&amp;TEXT(AZ799,"dd/mm/aaaa")&amp;".- "&amp;AU799)</f>
        <v>0</v>
      </c>
      <c r="AZ799" s="237">
        <f ca="1">IF(AU799=BA799,AZ799,NOW())</f>
        <v>0</v>
      </c>
      <c r="BA799" s="242">
        <f t="shared" ca="1" si="114"/>
        <v>0</v>
      </c>
      <c r="BB799" s="245">
        <f ca="1">IF(AT799=BD799,BB799,BB799&amp;" → "&amp;TEXT(BC799,"dd/mm/aaaa")&amp;".- "&amp;AT799)</f>
        <v>0</v>
      </c>
      <c r="BC799" s="247">
        <f t="shared" ca="1" si="115"/>
        <v>46073.557189699073</v>
      </c>
      <c r="BD799" s="246">
        <f t="shared" ca="1" si="116"/>
        <v>0</v>
      </c>
      <c r="BE799" s="118"/>
    </row>
    <row r="800" spans="1:57" s="113" customFormat="1">
      <c r="A800" s="76"/>
      <c r="B800" s="188"/>
      <c r="C800" s="143"/>
      <c r="D800" s="131"/>
      <c r="E800" s="131"/>
      <c r="F800" s="131"/>
      <c r="G800" s="131"/>
      <c r="H800" s="131"/>
      <c r="I800" s="131"/>
      <c r="J800" s="131"/>
      <c r="K800" s="131"/>
      <c r="L800" s="131"/>
      <c r="M800" s="131"/>
      <c r="N800" s="76" t="str">
        <f t="shared" si="113"/>
        <v xml:space="preserve">         </v>
      </c>
      <c r="O800" s="131"/>
      <c r="P800" s="131"/>
      <c r="Q800" s="131"/>
      <c r="R800" s="131"/>
      <c r="S800" s="140"/>
      <c r="T800" s="131"/>
      <c r="U800" s="140"/>
      <c r="V800" s="140"/>
      <c r="W800" s="131"/>
      <c r="X800" s="140"/>
      <c r="Y800" s="140"/>
      <c r="Z800" s="131"/>
      <c r="AA800" s="131"/>
      <c r="AB800" s="131"/>
      <c r="AC800" s="76"/>
      <c r="AD800" s="131"/>
      <c r="AE800" s="131"/>
      <c r="AF800" s="131"/>
      <c r="AG800" s="131"/>
      <c r="AH800" s="131"/>
      <c r="AI800" s="131"/>
      <c r="AJ800" s="131"/>
      <c r="AK800" s="99"/>
      <c r="AL800" s="135"/>
      <c r="AM800" s="131"/>
      <c r="AN800" s="101"/>
      <c r="AO800" s="135"/>
      <c r="AP800" s="119"/>
      <c r="AQ800" s="119"/>
      <c r="AR800" s="227"/>
      <c r="AS800" s="119"/>
      <c r="AT800" s="143"/>
      <c r="AU800" s="156"/>
      <c r="AV800" s="131"/>
      <c r="AW800" s="102" t="str">
        <f ca="1">IF(OR(AND(TODAY()-AL800&lt;10,AV800="PQRS"),AND(TODAY()-AO800&lt;90,AV800="Persuasivo")),1,IF(AND(10&lt;=TODAY()-AL800,TODAY()-AL800&lt;15,AV800="PQRS"),2,IF(OR(AND(15&lt;=TODAY()-AL800,AV800="PQRS"),AND(90&lt;=TODAY()-AO800,AV800="Persuasivo")),3,"")))</f>
        <v/>
      </c>
      <c r="AX800" s="103"/>
      <c r="AY800" s="239">
        <f ca="1">IF(AU800=BA800,AY800,AY800&amp;" → "&amp;TEXT(AZ800,"dd/mm/aaaa")&amp;".- "&amp;AU800)</f>
        <v>0</v>
      </c>
      <c r="AZ800" s="237">
        <f ca="1">IF(AU800=BA800,AZ800,NOW())</f>
        <v>0</v>
      </c>
      <c r="BA800" s="242">
        <f t="shared" ca="1" si="114"/>
        <v>0</v>
      </c>
      <c r="BB800" s="245">
        <f ca="1">IF(AT800=BD800,BB800,BB800&amp;" → "&amp;TEXT(BC800,"dd/mm/aaaa")&amp;".- "&amp;AT800)</f>
        <v>0</v>
      </c>
      <c r="BC800" s="247">
        <f t="shared" ca="1" si="115"/>
        <v>46073.557189699073</v>
      </c>
      <c r="BD800" s="246">
        <f t="shared" ca="1" si="116"/>
        <v>0</v>
      </c>
      <c r="BE800" s="118"/>
    </row>
    <row r="801" spans="1:57" s="113" customFormat="1">
      <c r="A801" s="76"/>
      <c r="B801" s="188"/>
      <c r="C801" s="143"/>
      <c r="D801" s="131"/>
      <c r="E801" s="131"/>
      <c r="F801" s="131"/>
      <c r="G801" s="131"/>
      <c r="H801" s="131"/>
      <c r="I801" s="131"/>
      <c r="J801" s="131"/>
      <c r="K801" s="131"/>
      <c r="L801" s="131"/>
      <c r="M801" s="131"/>
      <c r="N801" s="76" t="str">
        <f t="shared" si="113"/>
        <v xml:space="preserve">         </v>
      </c>
      <c r="O801" s="131"/>
      <c r="P801" s="131"/>
      <c r="Q801" s="131"/>
      <c r="R801" s="131"/>
      <c r="S801" s="140"/>
      <c r="T801" s="131"/>
      <c r="U801" s="140"/>
      <c r="V801" s="140"/>
      <c r="W801" s="131"/>
      <c r="X801" s="140"/>
      <c r="Y801" s="140"/>
      <c r="Z801" s="131"/>
      <c r="AA801" s="131"/>
      <c r="AB801" s="131"/>
      <c r="AC801" s="76"/>
      <c r="AD801" s="131"/>
      <c r="AE801" s="131"/>
      <c r="AF801" s="131"/>
      <c r="AG801" s="131"/>
      <c r="AH801" s="131"/>
      <c r="AI801" s="131"/>
      <c r="AJ801" s="131"/>
      <c r="AK801" s="99"/>
      <c r="AL801" s="135"/>
      <c r="AM801" s="131"/>
      <c r="AN801" s="101"/>
      <c r="AO801" s="135"/>
      <c r="AP801" s="119"/>
      <c r="AQ801" s="119"/>
      <c r="AR801" s="227"/>
      <c r="AS801" s="119"/>
      <c r="AT801" s="143"/>
      <c r="AU801" s="156"/>
      <c r="AV801" s="131"/>
      <c r="AW801" s="102" t="str">
        <f ca="1">IF(OR(AND(TODAY()-AL801&lt;10,AV801="PQRS"),AND(TODAY()-AO801&lt;90,AV801="Persuasivo")),1,IF(AND(10&lt;=TODAY()-AL801,TODAY()-AL801&lt;15,AV801="PQRS"),2,IF(OR(AND(15&lt;=TODAY()-AL801,AV801="PQRS"),AND(90&lt;=TODAY()-AO801,AV801="Persuasivo")),3,"")))</f>
        <v/>
      </c>
      <c r="AX801" s="103"/>
      <c r="AY801" s="239">
        <f ca="1">IF(AU801=BA801,AY801,AY801&amp;" → "&amp;TEXT(AZ801,"dd/mm/aaaa")&amp;".- "&amp;AU801)</f>
        <v>0</v>
      </c>
      <c r="AZ801" s="237">
        <f ca="1">IF(AU801=BA801,AZ801,NOW())</f>
        <v>0</v>
      </c>
      <c r="BA801" s="242">
        <f t="shared" ca="1" si="114"/>
        <v>0</v>
      </c>
      <c r="BB801" s="245">
        <f ca="1">IF(AT801=BD801,BB801,BB801&amp;" → "&amp;TEXT(BC801,"dd/mm/aaaa")&amp;".- "&amp;AT801)</f>
        <v>0</v>
      </c>
      <c r="BC801" s="247">
        <f t="shared" ca="1" si="115"/>
        <v>46073.557189699073</v>
      </c>
      <c r="BD801" s="246">
        <f t="shared" ca="1" si="116"/>
        <v>0</v>
      </c>
      <c r="BE801" s="118"/>
    </row>
    <row r="802" spans="1:57" s="113" customFormat="1">
      <c r="A802" s="76"/>
      <c r="B802" s="188"/>
      <c r="C802" s="143"/>
      <c r="D802" s="131"/>
      <c r="E802" s="131"/>
      <c r="F802" s="131"/>
      <c r="G802" s="131"/>
      <c r="H802" s="131"/>
      <c r="I802" s="131"/>
      <c r="J802" s="131"/>
      <c r="K802" s="131"/>
      <c r="L802" s="131"/>
      <c r="M802" s="131"/>
      <c r="N802" s="76" t="str">
        <f t="shared" ref="N802:N831" si="117">CONCATENATE(D802," ",E802," ",F802," ",G802," ",H802," ",I802," ",J802," ",K802," ",L802," ",M802)</f>
        <v xml:space="preserve">         </v>
      </c>
      <c r="O802" s="131"/>
      <c r="P802" s="131"/>
      <c r="Q802" s="131"/>
      <c r="R802" s="131"/>
      <c r="S802" s="140"/>
      <c r="T802" s="131"/>
      <c r="U802" s="140"/>
      <c r="V802" s="140"/>
      <c r="W802" s="131"/>
      <c r="X802" s="140"/>
      <c r="Y802" s="140"/>
      <c r="Z802" s="131"/>
      <c r="AA802" s="131"/>
      <c r="AB802" s="131"/>
      <c r="AC802" s="76"/>
      <c r="AD802" s="131"/>
      <c r="AE802" s="131"/>
      <c r="AF802" s="131"/>
      <c r="AG802" s="131"/>
      <c r="AH802" s="131"/>
      <c r="AI802" s="131"/>
      <c r="AJ802" s="131"/>
      <c r="AK802" s="99"/>
      <c r="AL802" s="135"/>
      <c r="AM802" s="135"/>
      <c r="AN802" s="101"/>
      <c r="AO802" s="135"/>
      <c r="AP802" s="119"/>
      <c r="AQ802" s="119"/>
      <c r="AR802" s="227"/>
      <c r="AS802" s="119"/>
      <c r="AT802" s="143"/>
      <c r="AU802" s="156"/>
      <c r="AV802" s="131"/>
      <c r="AW802" s="102" t="str">
        <f ca="1">IF(OR(AND(TODAY()-AL802&lt;10,AV802="PQRS"),AND(TODAY()-AO802&lt;90,AV802="Persuasivo")),1,IF(AND(10&lt;=TODAY()-AL802,TODAY()-AL802&lt;15,AV802="PQRS"),2,IF(OR(AND(15&lt;=TODAY()-AL802,AV802="PQRS"),AND(90&lt;=TODAY()-AO802,AV802="Persuasivo")),3,"")))</f>
        <v/>
      </c>
      <c r="AX802" s="103"/>
      <c r="AY802" s="239">
        <f ca="1">IF(AU802=BA802,AY802,AY802&amp;" → "&amp;TEXT(AZ802,"dd/mm/aaaa")&amp;".- "&amp;AU802)</f>
        <v>0</v>
      </c>
      <c r="AZ802" s="237">
        <f ca="1">IF(AU802=BA802,AZ802,NOW())</f>
        <v>0</v>
      </c>
      <c r="BA802" s="242">
        <f t="shared" ca="1" si="114"/>
        <v>0</v>
      </c>
      <c r="BB802" s="245">
        <f ca="1">IF(AT802=BD802,BB802,BB802&amp;" → "&amp;TEXT(BC802,"dd/mm/aaaa")&amp;".- "&amp;AT802)</f>
        <v>0</v>
      </c>
      <c r="BC802" s="247">
        <f t="shared" ca="1" si="115"/>
        <v>46073.557189699073</v>
      </c>
      <c r="BD802" s="246">
        <f t="shared" ca="1" si="116"/>
        <v>0</v>
      </c>
      <c r="BE802" s="118"/>
    </row>
    <row r="803" spans="1:57" s="113" customFormat="1">
      <c r="A803" s="76"/>
      <c r="B803" s="188"/>
      <c r="C803" s="143"/>
      <c r="D803" s="131"/>
      <c r="E803" s="131"/>
      <c r="F803" s="131"/>
      <c r="G803" s="131"/>
      <c r="H803" s="131"/>
      <c r="I803" s="131"/>
      <c r="J803" s="131"/>
      <c r="K803" s="131"/>
      <c r="L803" s="131"/>
      <c r="M803" s="131"/>
      <c r="N803" s="76" t="str">
        <f t="shared" si="117"/>
        <v xml:space="preserve">         </v>
      </c>
      <c r="O803" s="131"/>
      <c r="P803" s="131"/>
      <c r="Q803" s="131"/>
      <c r="R803" s="131"/>
      <c r="S803" s="140"/>
      <c r="T803" s="131"/>
      <c r="U803" s="140"/>
      <c r="V803" s="140"/>
      <c r="W803" s="131"/>
      <c r="X803" s="140"/>
      <c r="Y803" s="140"/>
      <c r="Z803" s="131"/>
      <c r="AA803" s="131"/>
      <c r="AB803" s="131"/>
      <c r="AC803" s="76"/>
      <c r="AD803" s="131"/>
      <c r="AE803" s="131"/>
      <c r="AF803" s="131"/>
      <c r="AG803" s="131"/>
      <c r="AH803" s="131"/>
      <c r="AI803" s="131"/>
      <c r="AJ803" s="131"/>
      <c r="AK803" s="99"/>
      <c r="AL803" s="135"/>
      <c r="AM803" s="131"/>
      <c r="AN803" s="101"/>
      <c r="AO803" s="135"/>
      <c r="AP803" s="119"/>
      <c r="AQ803" s="119"/>
      <c r="AR803" s="227"/>
      <c r="AS803" s="119"/>
      <c r="AT803" s="143"/>
      <c r="AU803" s="156"/>
      <c r="AV803" s="131"/>
      <c r="AW803" s="102" t="str">
        <f ca="1">IF(OR(AND(TODAY()-AL803&lt;10,AV803="PQRS"),AND(TODAY()-AO803&lt;90,AV803="Persuasivo")),1,IF(AND(10&lt;=TODAY()-AL803,TODAY()-AL803&lt;15,AV803="PQRS"),2,IF(OR(AND(15&lt;=TODAY()-AL803,AV803="PQRS"),AND(90&lt;=TODAY()-AO803,AV803="Persuasivo")),3,"")))</f>
        <v/>
      </c>
      <c r="AX803" s="103"/>
      <c r="AY803" s="239">
        <f ca="1">IF(AU803=BA803,AY803,AY803&amp;" → "&amp;TEXT(AZ803,"dd/mm/aaaa")&amp;".- "&amp;AU803)</f>
        <v>0</v>
      </c>
      <c r="AZ803" s="237">
        <f ca="1">IF(AU803=BA803,AZ803,NOW())</f>
        <v>0</v>
      </c>
      <c r="BA803" s="242">
        <f t="shared" ca="1" si="114"/>
        <v>0</v>
      </c>
      <c r="BB803" s="245">
        <f ca="1">IF(AT803=BD803,BB803,BB803&amp;" → "&amp;TEXT(BC803,"dd/mm/aaaa")&amp;".- "&amp;AT803)</f>
        <v>0</v>
      </c>
      <c r="BC803" s="247">
        <f t="shared" ca="1" si="115"/>
        <v>46073.557189699073</v>
      </c>
      <c r="BD803" s="246">
        <f t="shared" ca="1" si="116"/>
        <v>0</v>
      </c>
      <c r="BE803" s="118"/>
    </row>
    <row r="804" spans="1:57" s="113" customFormat="1">
      <c r="A804" s="76"/>
      <c r="B804" s="188"/>
      <c r="C804" s="143"/>
      <c r="D804" s="131"/>
      <c r="E804" s="131"/>
      <c r="F804" s="131"/>
      <c r="G804" s="131"/>
      <c r="H804" s="131"/>
      <c r="I804" s="131"/>
      <c r="J804" s="131"/>
      <c r="K804" s="131"/>
      <c r="L804" s="131"/>
      <c r="M804" s="131"/>
      <c r="N804" s="76" t="str">
        <f t="shared" si="117"/>
        <v xml:space="preserve">         </v>
      </c>
      <c r="O804" s="149"/>
      <c r="P804" s="131"/>
      <c r="Q804" s="131"/>
      <c r="R804" s="131"/>
      <c r="S804" s="140"/>
      <c r="T804" s="131"/>
      <c r="U804" s="140"/>
      <c r="V804" s="140"/>
      <c r="W804" s="131"/>
      <c r="X804" s="140"/>
      <c r="Y804" s="140"/>
      <c r="Z804" s="131"/>
      <c r="AA804" s="131"/>
      <c r="AB804" s="131"/>
      <c r="AC804" s="76"/>
      <c r="AD804" s="131"/>
      <c r="AE804" s="131"/>
      <c r="AF804" s="131"/>
      <c r="AG804" s="131"/>
      <c r="AH804" s="131"/>
      <c r="AI804" s="131"/>
      <c r="AJ804" s="131"/>
      <c r="AK804" s="99"/>
      <c r="AL804" s="135"/>
      <c r="AM804" s="131"/>
      <c r="AN804" s="101"/>
      <c r="AO804" s="135"/>
      <c r="AP804" s="119"/>
      <c r="AQ804" s="119"/>
      <c r="AR804" s="227"/>
      <c r="AS804" s="119"/>
      <c r="AT804" s="143"/>
      <c r="AU804" s="156"/>
      <c r="AV804" s="131"/>
      <c r="AW804" s="102" t="str">
        <f ca="1">IF(OR(AND(TODAY()-AL804&lt;10,AV804="PQRS"),AND(TODAY()-AO804&lt;90,AV804="Persuasivo")),1,IF(AND(10&lt;=TODAY()-AL804,TODAY()-AL804&lt;15,AV804="PQRS"),2,IF(OR(AND(15&lt;=TODAY()-AL804,AV804="PQRS"),AND(90&lt;=TODAY()-AO804,AV804="Persuasivo")),3,"")))</f>
        <v/>
      </c>
      <c r="AX804" s="103"/>
      <c r="AY804" s="239">
        <f ca="1">IF(AU804=BA804,AY804,AY804&amp;" → "&amp;TEXT(AZ804,"dd/mm/aaaa")&amp;".- "&amp;AU804)</f>
        <v>0</v>
      </c>
      <c r="AZ804" s="237">
        <f ca="1">IF(AU804=BA804,AZ804,NOW())</f>
        <v>0</v>
      </c>
      <c r="BA804" s="242">
        <f t="shared" ca="1" si="114"/>
        <v>0</v>
      </c>
      <c r="BB804" s="245">
        <f ca="1">IF(AT804=BD804,BB804,BB804&amp;" → "&amp;TEXT(BC804,"dd/mm/aaaa")&amp;".- "&amp;AT804)</f>
        <v>0</v>
      </c>
      <c r="BC804" s="247">
        <f t="shared" ca="1" si="115"/>
        <v>46073.557189699073</v>
      </c>
      <c r="BD804" s="246">
        <f t="shared" ca="1" si="116"/>
        <v>0</v>
      </c>
      <c r="BE804" s="118"/>
    </row>
    <row r="805" spans="1:57" s="113" customFormat="1">
      <c r="A805" s="76"/>
      <c r="B805" s="188"/>
      <c r="C805" s="143"/>
      <c r="D805" s="131"/>
      <c r="E805" s="131"/>
      <c r="F805" s="131"/>
      <c r="G805" s="131"/>
      <c r="H805" s="131"/>
      <c r="I805" s="131"/>
      <c r="J805" s="131"/>
      <c r="K805" s="131"/>
      <c r="L805" s="131"/>
      <c r="M805" s="131"/>
      <c r="N805" s="76" t="str">
        <f t="shared" si="117"/>
        <v xml:space="preserve">         </v>
      </c>
      <c r="O805" s="131"/>
      <c r="P805" s="131"/>
      <c r="Q805" s="131"/>
      <c r="R805" s="131"/>
      <c r="S805" s="140"/>
      <c r="T805" s="131"/>
      <c r="U805" s="140"/>
      <c r="V805" s="140"/>
      <c r="W805" s="131"/>
      <c r="X805" s="140"/>
      <c r="Y805" s="140"/>
      <c r="Z805" s="131"/>
      <c r="AA805" s="131"/>
      <c r="AB805" s="131"/>
      <c r="AC805" s="76"/>
      <c r="AD805" s="131"/>
      <c r="AE805" s="131"/>
      <c r="AF805" s="131"/>
      <c r="AG805" s="131"/>
      <c r="AH805" s="131"/>
      <c r="AI805" s="131"/>
      <c r="AJ805" s="131"/>
      <c r="AK805" s="99"/>
      <c r="AL805" s="135"/>
      <c r="AM805" s="135"/>
      <c r="AN805" s="101"/>
      <c r="AO805" s="135"/>
      <c r="AP805" s="119"/>
      <c r="AQ805" s="119"/>
      <c r="AR805" s="227"/>
      <c r="AS805" s="119"/>
      <c r="AT805" s="143"/>
      <c r="AU805" s="156"/>
      <c r="AV805" s="131"/>
      <c r="AW805" s="102" t="str">
        <f ca="1">IF(OR(AND(TODAY()-AL805&lt;10,AV805="PQRS"),AND(TODAY()-AO805&lt;90,AV805="Persuasivo")),1,IF(AND(10&lt;=TODAY()-AL805,TODAY()-AL805&lt;15,AV805="PQRS"),2,IF(OR(AND(15&lt;=TODAY()-AL805,AV805="PQRS"),AND(90&lt;=TODAY()-AO805,AV805="Persuasivo")),3,"")))</f>
        <v/>
      </c>
      <c r="AX805" s="103"/>
      <c r="AY805" s="239">
        <f ca="1">IF(AU805=BA805,AY805,AY805&amp;" → "&amp;TEXT(AZ805,"dd/mm/aaaa")&amp;".- "&amp;AU805)</f>
        <v>0</v>
      </c>
      <c r="AZ805" s="237">
        <f ca="1">IF(AU805=BA805,AZ805,NOW())</f>
        <v>0</v>
      </c>
      <c r="BA805" s="242">
        <f t="shared" ca="1" si="114"/>
        <v>0</v>
      </c>
      <c r="BB805" s="245">
        <f ca="1">IF(AT805=BD805,BB805,BB805&amp;" → "&amp;TEXT(BC805,"dd/mm/aaaa")&amp;".- "&amp;AT805)</f>
        <v>0</v>
      </c>
      <c r="BC805" s="247">
        <f t="shared" ca="1" si="115"/>
        <v>46073.557189699073</v>
      </c>
      <c r="BD805" s="246">
        <f t="shared" ca="1" si="116"/>
        <v>0</v>
      </c>
      <c r="BE805" s="118"/>
    </row>
    <row r="806" spans="1:57" s="113" customFormat="1">
      <c r="A806" s="76"/>
      <c r="B806" s="188"/>
      <c r="C806" s="143"/>
      <c r="D806" s="131"/>
      <c r="E806" s="131"/>
      <c r="F806" s="131"/>
      <c r="G806" s="131"/>
      <c r="H806" s="131"/>
      <c r="I806" s="131"/>
      <c r="J806" s="131"/>
      <c r="K806" s="131"/>
      <c r="L806" s="131"/>
      <c r="M806" s="131"/>
      <c r="N806" s="76" t="str">
        <f t="shared" si="117"/>
        <v xml:space="preserve">         </v>
      </c>
      <c r="O806" s="131"/>
      <c r="P806" s="131"/>
      <c r="Q806" s="131"/>
      <c r="R806" s="131"/>
      <c r="S806" s="140"/>
      <c r="T806" s="131"/>
      <c r="U806" s="140"/>
      <c r="V806" s="140"/>
      <c r="W806" s="131"/>
      <c r="X806" s="140"/>
      <c r="Y806" s="140"/>
      <c r="Z806" s="131"/>
      <c r="AA806" s="131"/>
      <c r="AB806" s="131"/>
      <c r="AC806" s="76"/>
      <c r="AD806" s="131"/>
      <c r="AE806" s="131"/>
      <c r="AF806" s="131"/>
      <c r="AG806" s="131"/>
      <c r="AH806" s="131"/>
      <c r="AI806" s="131"/>
      <c r="AJ806" s="131"/>
      <c r="AK806" s="99"/>
      <c r="AL806" s="135"/>
      <c r="AM806" s="135"/>
      <c r="AN806" s="101"/>
      <c r="AO806" s="135"/>
      <c r="AP806" s="119"/>
      <c r="AQ806" s="119"/>
      <c r="AR806" s="227"/>
      <c r="AS806" s="119"/>
      <c r="AT806" s="143"/>
      <c r="AU806" s="156"/>
      <c r="AV806" s="131"/>
      <c r="AW806" s="102" t="str">
        <f ca="1">IF(OR(AND(TODAY()-AL806&lt;10,AV806="PQRS"),AND(TODAY()-AO806&lt;90,AV806="Persuasivo")),1,IF(AND(10&lt;=TODAY()-AL806,TODAY()-AL806&lt;15,AV806="PQRS"),2,IF(OR(AND(15&lt;=TODAY()-AL806,AV806="PQRS"),AND(90&lt;=TODAY()-AO806,AV806="Persuasivo")),3,"")))</f>
        <v/>
      </c>
      <c r="AX806" s="103"/>
      <c r="AY806" s="239">
        <f ca="1">IF(AU806=BA806,AY806,AY806&amp;" → "&amp;TEXT(AZ806,"dd/mm/aaaa")&amp;".- "&amp;AU806)</f>
        <v>0</v>
      </c>
      <c r="AZ806" s="237">
        <f ca="1">IF(AU806=BA806,AZ806,NOW())</f>
        <v>0</v>
      </c>
      <c r="BA806" s="242">
        <f t="shared" ca="1" si="114"/>
        <v>0</v>
      </c>
      <c r="BB806" s="245">
        <f ca="1">IF(AT806=BD806,BB806,BB806&amp;" → "&amp;TEXT(BC806,"dd/mm/aaaa")&amp;".- "&amp;AT806)</f>
        <v>0</v>
      </c>
      <c r="BC806" s="247">
        <f t="shared" ca="1" si="115"/>
        <v>46073.557189699073</v>
      </c>
      <c r="BD806" s="246">
        <f t="shared" ca="1" si="116"/>
        <v>0</v>
      </c>
      <c r="BE806" s="118"/>
    </row>
    <row r="807" spans="1:57" s="113" customFormat="1">
      <c r="A807" s="76"/>
      <c r="B807" s="188"/>
      <c r="C807" s="143"/>
      <c r="D807" s="131"/>
      <c r="E807" s="131"/>
      <c r="F807" s="131"/>
      <c r="G807" s="131"/>
      <c r="H807" s="131"/>
      <c r="I807" s="131"/>
      <c r="J807" s="131"/>
      <c r="K807" s="131"/>
      <c r="L807" s="131"/>
      <c r="M807" s="131"/>
      <c r="N807" s="76" t="str">
        <f t="shared" si="117"/>
        <v xml:space="preserve">         </v>
      </c>
      <c r="O807" s="131"/>
      <c r="P807" s="131"/>
      <c r="Q807" s="131"/>
      <c r="R807" s="131"/>
      <c r="S807" s="140"/>
      <c r="T807" s="131"/>
      <c r="U807" s="140"/>
      <c r="V807" s="140"/>
      <c r="W807" s="131"/>
      <c r="X807" s="140"/>
      <c r="Y807" s="140"/>
      <c r="Z807" s="131"/>
      <c r="AA807" s="131"/>
      <c r="AB807" s="131"/>
      <c r="AC807" s="76"/>
      <c r="AD807" s="131"/>
      <c r="AE807" s="131"/>
      <c r="AF807" s="131"/>
      <c r="AG807" s="131"/>
      <c r="AH807" s="131"/>
      <c r="AI807" s="131"/>
      <c r="AJ807" s="131"/>
      <c r="AK807" s="99"/>
      <c r="AL807" s="135"/>
      <c r="AM807" s="135"/>
      <c r="AN807" s="101"/>
      <c r="AO807" s="135"/>
      <c r="AP807" s="119"/>
      <c r="AQ807" s="119"/>
      <c r="AR807" s="227"/>
      <c r="AS807" s="119"/>
      <c r="AT807" s="143"/>
      <c r="AU807" s="156"/>
      <c r="AV807" s="131"/>
      <c r="AW807" s="102" t="str">
        <f ca="1">IF(OR(AND(TODAY()-AL807&lt;10,AV807="PQRS"),AND(TODAY()-AO807&lt;90,AV807="Persuasivo")),1,IF(AND(10&lt;=TODAY()-AL807,TODAY()-AL807&lt;15,AV807="PQRS"),2,IF(OR(AND(15&lt;=TODAY()-AL807,AV807="PQRS"),AND(90&lt;=TODAY()-AO807,AV807="Persuasivo")),3,"")))</f>
        <v/>
      </c>
      <c r="AX807" s="103"/>
      <c r="AY807" s="239">
        <f ca="1">IF(AU807=BA807,AY807,AY807&amp;" → "&amp;TEXT(AZ807,"dd/mm/aaaa")&amp;".- "&amp;AU807)</f>
        <v>0</v>
      </c>
      <c r="AZ807" s="237">
        <f ca="1">IF(AU807=BA807,AZ807,NOW())</f>
        <v>0</v>
      </c>
      <c r="BA807" s="242">
        <f t="shared" ca="1" si="114"/>
        <v>0</v>
      </c>
      <c r="BB807" s="245">
        <f ca="1">IF(AT807=BD807,BB807,BB807&amp;" → "&amp;TEXT(BC807,"dd/mm/aaaa")&amp;".- "&amp;AT807)</f>
        <v>0</v>
      </c>
      <c r="BC807" s="247">
        <f t="shared" ca="1" si="115"/>
        <v>46073.557189699073</v>
      </c>
      <c r="BD807" s="246">
        <f t="shared" ca="1" si="116"/>
        <v>0</v>
      </c>
      <c r="BE807" s="118"/>
    </row>
    <row r="808" spans="1:57" s="113" customFormat="1">
      <c r="A808" s="76"/>
      <c r="B808" s="188"/>
      <c r="C808" s="143"/>
      <c r="D808" s="131"/>
      <c r="E808" s="131"/>
      <c r="F808" s="131"/>
      <c r="G808" s="131"/>
      <c r="H808" s="131"/>
      <c r="I808" s="131"/>
      <c r="J808" s="131"/>
      <c r="K808" s="131"/>
      <c r="L808" s="131"/>
      <c r="M808" s="131"/>
      <c r="N808" s="76" t="str">
        <f t="shared" si="117"/>
        <v xml:space="preserve">         </v>
      </c>
      <c r="O808" s="131"/>
      <c r="P808" s="131"/>
      <c r="Q808" s="131"/>
      <c r="R808" s="131"/>
      <c r="S808" s="140"/>
      <c r="T808" s="131"/>
      <c r="U808" s="140"/>
      <c r="V808" s="140"/>
      <c r="W808" s="131"/>
      <c r="X808" s="140"/>
      <c r="Y808" s="140"/>
      <c r="Z808" s="131"/>
      <c r="AA808" s="131"/>
      <c r="AB808" s="131"/>
      <c r="AC808" s="76"/>
      <c r="AD808" s="131"/>
      <c r="AE808" s="131"/>
      <c r="AF808" s="131"/>
      <c r="AG808" s="131"/>
      <c r="AH808" s="131"/>
      <c r="AI808" s="131"/>
      <c r="AJ808" s="131"/>
      <c r="AK808" s="99"/>
      <c r="AL808" s="135"/>
      <c r="AM808" s="135"/>
      <c r="AN808" s="101"/>
      <c r="AO808" s="135"/>
      <c r="AP808" s="119"/>
      <c r="AQ808" s="119"/>
      <c r="AR808" s="227"/>
      <c r="AS808" s="119"/>
      <c r="AT808" s="143"/>
      <c r="AU808" s="156"/>
      <c r="AV808" s="131"/>
      <c r="AW808" s="102" t="str">
        <f ca="1">IF(OR(AND(TODAY()-AL808&lt;10,AV808="PQRS"),AND(TODAY()-AO808&lt;90,AV808="Persuasivo")),1,IF(AND(10&lt;=TODAY()-AL808,TODAY()-AL808&lt;15,AV808="PQRS"),2,IF(OR(AND(15&lt;=TODAY()-AL808,AV808="PQRS"),AND(90&lt;=TODAY()-AO808,AV808="Persuasivo")),3,"")))</f>
        <v/>
      </c>
      <c r="AX808" s="103"/>
      <c r="AY808" s="239">
        <f ca="1">IF(AU808=BA808,AY808,AY808&amp;" → "&amp;TEXT(AZ808,"dd/mm/aaaa")&amp;".- "&amp;AU808)</f>
        <v>0</v>
      </c>
      <c r="AZ808" s="237">
        <f ca="1">IF(AU808=BA808,AZ808,NOW())</f>
        <v>0</v>
      </c>
      <c r="BA808" s="242">
        <f t="shared" ca="1" si="114"/>
        <v>0</v>
      </c>
      <c r="BB808" s="245">
        <f ca="1">IF(AT808=BD808,BB808,BB808&amp;" → "&amp;TEXT(BC808,"dd/mm/aaaa")&amp;".- "&amp;AT808)</f>
        <v>0</v>
      </c>
      <c r="BC808" s="247">
        <f t="shared" ca="1" si="115"/>
        <v>46073.557189699073</v>
      </c>
      <c r="BD808" s="246">
        <f t="shared" ca="1" si="116"/>
        <v>0</v>
      </c>
      <c r="BE808" s="118"/>
    </row>
    <row r="809" spans="1:57" s="113" customFormat="1">
      <c r="A809" s="76"/>
      <c r="B809" s="188"/>
      <c r="C809" s="143"/>
      <c r="D809" s="131"/>
      <c r="E809" s="131"/>
      <c r="F809" s="131"/>
      <c r="G809" s="131"/>
      <c r="H809" s="131"/>
      <c r="I809" s="131"/>
      <c r="J809" s="131"/>
      <c r="K809" s="131"/>
      <c r="L809" s="131"/>
      <c r="M809" s="131"/>
      <c r="N809" s="76" t="str">
        <f t="shared" si="117"/>
        <v xml:space="preserve">         </v>
      </c>
      <c r="O809" s="131"/>
      <c r="P809" s="131"/>
      <c r="Q809" s="131"/>
      <c r="R809" s="131"/>
      <c r="S809" s="140"/>
      <c r="T809" s="131"/>
      <c r="U809" s="140"/>
      <c r="V809" s="140"/>
      <c r="W809" s="131"/>
      <c r="X809" s="140"/>
      <c r="Y809" s="140"/>
      <c r="Z809" s="131"/>
      <c r="AA809" s="131"/>
      <c r="AB809" s="131"/>
      <c r="AC809" s="76"/>
      <c r="AD809" s="131"/>
      <c r="AE809" s="131"/>
      <c r="AF809" s="131"/>
      <c r="AG809" s="131"/>
      <c r="AH809" s="131"/>
      <c r="AI809" s="131"/>
      <c r="AJ809" s="131"/>
      <c r="AK809" s="99"/>
      <c r="AL809" s="135"/>
      <c r="AM809" s="135"/>
      <c r="AN809" s="101"/>
      <c r="AO809" s="135"/>
      <c r="AP809" s="119"/>
      <c r="AQ809" s="119"/>
      <c r="AR809" s="227"/>
      <c r="AS809" s="119"/>
      <c r="AT809" s="143"/>
      <c r="AU809" s="156"/>
      <c r="AV809" s="131"/>
      <c r="AW809" s="102" t="str">
        <f ca="1">IF(OR(AND(TODAY()-AL809&lt;10,AV809="PQRS"),AND(TODAY()-AO809&lt;90,AV809="Persuasivo")),1,IF(AND(10&lt;=TODAY()-AL809,TODAY()-AL809&lt;15,AV809="PQRS"),2,IF(OR(AND(15&lt;=TODAY()-AL809,AV809="PQRS"),AND(90&lt;=TODAY()-AO809,AV809="Persuasivo")),3,"")))</f>
        <v/>
      </c>
      <c r="AX809" s="103"/>
      <c r="AY809" s="239">
        <f ca="1">IF(AU809=BA809,AY809,AY809&amp;" → "&amp;TEXT(AZ809,"dd/mm/aaaa")&amp;".- "&amp;AU809)</f>
        <v>0</v>
      </c>
      <c r="AZ809" s="237">
        <f ca="1">IF(AU809=BA809,AZ809,NOW())</f>
        <v>0</v>
      </c>
      <c r="BA809" s="242">
        <f t="shared" ca="1" si="114"/>
        <v>0</v>
      </c>
      <c r="BB809" s="245">
        <f ca="1">IF(AT809=BD809,BB809,BB809&amp;" → "&amp;TEXT(BC809,"dd/mm/aaaa")&amp;".- "&amp;AT809)</f>
        <v>0</v>
      </c>
      <c r="BC809" s="247">
        <f t="shared" ca="1" si="115"/>
        <v>46073.557189699073</v>
      </c>
      <c r="BD809" s="246">
        <f t="shared" ca="1" si="116"/>
        <v>0</v>
      </c>
      <c r="BE809" s="118"/>
    </row>
    <row r="810" spans="1:57" s="113" customFormat="1">
      <c r="A810" s="76"/>
      <c r="B810" s="188"/>
      <c r="C810" s="143"/>
      <c r="D810" s="131"/>
      <c r="E810" s="131"/>
      <c r="F810" s="131"/>
      <c r="G810" s="131"/>
      <c r="H810" s="131"/>
      <c r="I810" s="131"/>
      <c r="J810" s="131"/>
      <c r="K810" s="131"/>
      <c r="L810" s="131"/>
      <c r="M810" s="131"/>
      <c r="N810" s="76" t="str">
        <f t="shared" si="117"/>
        <v xml:space="preserve">         </v>
      </c>
      <c r="O810" s="131"/>
      <c r="P810" s="131"/>
      <c r="Q810" s="131"/>
      <c r="R810" s="131"/>
      <c r="S810" s="140"/>
      <c r="T810" s="131"/>
      <c r="U810" s="140"/>
      <c r="V810" s="140"/>
      <c r="W810" s="131"/>
      <c r="X810" s="140"/>
      <c r="Y810" s="140"/>
      <c r="Z810" s="131"/>
      <c r="AA810" s="131"/>
      <c r="AB810" s="131"/>
      <c r="AC810" s="76"/>
      <c r="AD810" s="131"/>
      <c r="AE810" s="131"/>
      <c r="AF810" s="131"/>
      <c r="AG810" s="131"/>
      <c r="AH810" s="131"/>
      <c r="AI810" s="131"/>
      <c r="AJ810" s="131"/>
      <c r="AK810" s="99"/>
      <c r="AL810" s="135"/>
      <c r="AM810" s="135"/>
      <c r="AN810" s="101"/>
      <c r="AO810" s="135"/>
      <c r="AP810" s="119"/>
      <c r="AQ810" s="119"/>
      <c r="AR810" s="227"/>
      <c r="AS810" s="119"/>
      <c r="AT810" s="143"/>
      <c r="AU810" s="156"/>
      <c r="AV810" s="131"/>
      <c r="AW810" s="102" t="str">
        <f ca="1">IF(OR(AND(TODAY()-AL810&lt;10,AV810="PQRS"),AND(TODAY()-AO810&lt;90,AV810="Persuasivo")),1,IF(AND(10&lt;=TODAY()-AL810,TODAY()-AL810&lt;15,AV810="PQRS"),2,IF(OR(AND(15&lt;=TODAY()-AL810,AV810="PQRS"),AND(90&lt;=TODAY()-AO810,AV810="Persuasivo")),3,"")))</f>
        <v/>
      </c>
      <c r="AX810" s="103"/>
      <c r="AY810" s="239">
        <f ca="1">IF(AU810=BA810,AY810,AY810&amp;" → "&amp;TEXT(AZ810,"dd/mm/aaaa")&amp;".- "&amp;AU810)</f>
        <v>0</v>
      </c>
      <c r="AZ810" s="237">
        <f ca="1">IF(AU810=BA810,AZ810,NOW())</f>
        <v>0</v>
      </c>
      <c r="BA810" s="242">
        <f t="shared" ca="1" si="114"/>
        <v>0</v>
      </c>
      <c r="BB810" s="245">
        <f ca="1">IF(AT810=BD810,BB810,BB810&amp;" → "&amp;TEXT(BC810,"dd/mm/aaaa")&amp;".- "&amp;AT810)</f>
        <v>0</v>
      </c>
      <c r="BC810" s="247">
        <f t="shared" ca="1" si="115"/>
        <v>46073.557189699073</v>
      </c>
      <c r="BD810" s="246">
        <f t="shared" ca="1" si="116"/>
        <v>0</v>
      </c>
      <c r="BE810" s="118"/>
    </row>
    <row r="811" spans="1:57" s="113" customFormat="1">
      <c r="A811" s="76"/>
      <c r="B811" s="188"/>
      <c r="C811" s="143"/>
      <c r="D811" s="131"/>
      <c r="E811" s="131"/>
      <c r="F811" s="131"/>
      <c r="G811" s="131"/>
      <c r="H811" s="131"/>
      <c r="I811" s="131"/>
      <c r="J811" s="131"/>
      <c r="K811" s="131"/>
      <c r="L811" s="131"/>
      <c r="M811" s="131"/>
      <c r="N811" s="76" t="str">
        <f t="shared" si="117"/>
        <v xml:space="preserve">         </v>
      </c>
      <c r="O811" s="131"/>
      <c r="P811" s="131"/>
      <c r="Q811" s="131"/>
      <c r="R811" s="131"/>
      <c r="S811" s="140"/>
      <c r="T811" s="131"/>
      <c r="U811" s="140"/>
      <c r="V811" s="140"/>
      <c r="W811" s="131"/>
      <c r="X811" s="140"/>
      <c r="Y811" s="140"/>
      <c r="Z811" s="131"/>
      <c r="AA811" s="131"/>
      <c r="AB811" s="131"/>
      <c r="AC811" s="76"/>
      <c r="AD811" s="131"/>
      <c r="AE811" s="131"/>
      <c r="AF811" s="131"/>
      <c r="AG811" s="131"/>
      <c r="AH811" s="131"/>
      <c r="AI811" s="131"/>
      <c r="AJ811" s="131"/>
      <c r="AK811" s="99"/>
      <c r="AL811" s="135"/>
      <c r="AM811" s="135"/>
      <c r="AN811" s="101"/>
      <c r="AO811" s="135"/>
      <c r="AP811" s="119"/>
      <c r="AQ811" s="119"/>
      <c r="AR811" s="227"/>
      <c r="AS811" s="119"/>
      <c r="AT811" s="143"/>
      <c r="AU811" s="156"/>
      <c r="AV811" s="131"/>
      <c r="AW811" s="102" t="str">
        <f ca="1">IF(OR(AND(TODAY()-AL811&lt;10,AV811="PQRS"),AND(TODAY()-AO811&lt;90,AV811="Persuasivo")),1,IF(AND(10&lt;=TODAY()-AL811,TODAY()-AL811&lt;15,AV811="PQRS"),2,IF(OR(AND(15&lt;=TODAY()-AL811,AV811="PQRS"),AND(90&lt;=TODAY()-AO811,AV811="Persuasivo")),3,"")))</f>
        <v/>
      </c>
      <c r="AX811" s="103"/>
      <c r="AY811" s="239">
        <f ca="1">IF(AU811=BA811,AY811,AY811&amp;" → "&amp;TEXT(AZ811,"dd/mm/aaaa")&amp;".- "&amp;AU811)</f>
        <v>0</v>
      </c>
      <c r="AZ811" s="237">
        <f ca="1">IF(AU811=BA811,AZ811,NOW())</f>
        <v>0</v>
      </c>
      <c r="BA811" s="242">
        <f t="shared" ca="1" si="114"/>
        <v>0</v>
      </c>
      <c r="BB811" s="245">
        <f ca="1">IF(AT811=BD811,BB811,BB811&amp;" → "&amp;TEXT(BC811,"dd/mm/aaaa")&amp;".- "&amp;AT811)</f>
        <v>0</v>
      </c>
      <c r="BC811" s="247">
        <f t="shared" ca="1" si="115"/>
        <v>46073.557189699073</v>
      </c>
      <c r="BD811" s="246">
        <f t="shared" ca="1" si="116"/>
        <v>0</v>
      </c>
      <c r="BE811" s="118"/>
    </row>
    <row r="812" spans="1:57" s="113" customFormat="1">
      <c r="A812" s="76"/>
      <c r="B812" s="188"/>
      <c r="C812" s="143"/>
      <c r="D812" s="131"/>
      <c r="E812" s="131"/>
      <c r="F812" s="131"/>
      <c r="G812" s="131"/>
      <c r="H812" s="131"/>
      <c r="I812" s="131"/>
      <c r="J812" s="131"/>
      <c r="K812" s="131"/>
      <c r="L812" s="131"/>
      <c r="M812" s="131"/>
      <c r="N812" s="76" t="str">
        <f t="shared" si="117"/>
        <v xml:space="preserve">         </v>
      </c>
      <c r="O812" s="131"/>
      <c r="P812" s="131"/>
      <c r="Q812" s="131"/>
      <c r="R812" s="131"/>
      <c r="S812" s="140"/>
      <c r="T812" s="131"/>
      <c r="U812" s="140"/>
      <c r="V812" s="140"/>
      <c r="W812" s="131"/>
      <c r="X812" s="140"/>
      <c r="Y812" s="140"/>
      <c r="Z812" s="131"/>
      <c r="AA812" s="131"/>
      <c r="AB812" s="131"/>
      <c r="AC812" s="76"/>
      <c r="AD812" s="131"/>
      <c r="AE812" s="131"/>
      <c r="AF812" s="131"/>
      <c r="AG812" s="131"/>
      <c r="AH812" s="131"/>
      <c r="AI812" s="131"/>
      <c r="AJ812" s="131"/>
      <c r="AK812" s="99"/>
      <c r="AL812" s="135"/>
      <c r="AM812" s="135"/>
      <c r="AN812" s="101"/>
      <c r="AO812" s="135"/>
      <c r="AP812" s="119"/>
      <c r="AQ812" s="119"/>
      <c r="AR812" s="227"/>
      <c r="AS812" s="119"/>
      <c r="AT812" s="143"/>
      <c r="AU812" s="156"/>
      <c r="AV812" s="131"/>
      <c r="AW812" s="102" t="str">
        <f ca="1">IF(OR(AND(TODAY()-AL812&lt;10,AV812="PQRS"),AND(TODAY()-AO812&lt;90,AV812="Persuasivo")),1,IF(AND(10&lt;=TODAY()-AL812,TODAY()-AL812&lt;15,AV812="PQRS"),2,IF(OR(AND(15&lt;=TODAY()-AL812,AV812="PQRS"),AND(90&lt;=TODAY()-AO812,AV812="Persuasivo")),3,"")))</f>
        <v/>
      </c>
      <c r="AX812" s="103"/>
      <c r="AY812" s="239">
        <f ca="1">IF(AU812=BA812,AY812,AY812&amp;" → "&amp;TEXT(AZ812,"dd/mm/aaaa")&amp;".- "&amp;AU812)</f>
        <v>0</v>
      </c>
      <c r="AZ812" s="237">
        <f ca="1">IF(AU812=BA812,AZ812,NOW())</f>
        <v>0</v>
      </c>
      <c r="BA812" s="242">
        <f t="shared" ca="1" si="114"/>
        <v>0</v>
      </c>
      <c r="BB812" s="245">
        <f ca="1">IF(AT812=BD812,BB812,BB812&amp;" → "&amp;TEXT(BC812,"dd/mm/aaaa")&amp;".- "&amp;AT812)</f>
        <v>0</v>
      </c>
      <c r="BC812" s="247">
        <f t="shared" ca="1" si="115"/>
        <v>46073.557189699073</v>
      </c>
      <c r="BD812" s="246">
        <f t="shared" ca="1" si="116"/>
        <v>0</v>
      </c>
      <c r="BE812" s="118"/>
    </row>
    <row r="813" spans="1:57" s="113" customFormat="1">
      <c r="A813" s="76"/>
      <c r="B813" s="188"/>
      <c r="C813" s="143"/>
      <c r="D813" s="131"/>
      <c r="E813" s="131"/>
      <c r="F813" s="131"/>
      <c r="G813" s="131"/>
      <c r="H813" s="131"/>
      <c r="I813" s="131"/>
      <c r="J813" s="131"/>
      <c r="K813" s="131"/>
      <c r="L813" s="131"/>
      <c r="M813" s="131"/>
      <c r="N813" s="76" t="str">
        <f t="shared" si="117"/>
        <v xml:space="preserve">         </v>
      </c>
      <c r="O813" s="131"/>
      <c r="P813" s="131"/>
      <c r="Q813" s="131"/>
      <c r="R813" s="131"/>
      <c r="S813" s="140"/>
      <c r="T813" s="131"/>
      <c r="U813" s="140"/>
      <c r="V813" s="140"/>
      <c r="W813" s="131"/>
      <c r="X813" s="140"/>
      <c r="Y813" s="140"/>
      <c r="Z813" s="131"/>
      <c r="AA813" s="131"/>
      <c r="AB813" s="131"/>
      <c r="AC813" s="76"/>
      <c r="AD813" s="131"/>
      <c r="AE813" s="131"/>
      <c r="AF813" s="131"/>
      <c r="AG813" s="131"/>
      <c r="AH813" s="131"/>
      <c r="AI813" s="131"/>
      <c r="AJ813" s="131"/>
      <c r="AK813" s="99"/>
      <c r="AL813" s="135"/>
      <c r="AM813" s="135"/>
      <c r="AN813" s="101"/>
      <c r="AO813" s="135"/>
      <c r="AP813" s="119"/>
      <c r="AQ813" s="119"/>
      <c r="AR813" s="227"/>
      <c r="AS813" s="119"/>
      <c r="AT813" s="143"/>
      <c r="AU813" s="156"/>
      <c r="AV813" s="131"/>
      <c r="AW813" s="102" t="str">
        <f ca="1">IF(OR(AND(TODAY()-AL813&lt;10,AV813="PQRS"),AND(TODAY()-AO813&lt;90,AV813="Persuasivo")),1,IF(AND(10&lt;=TODAY()-AL813,TODAY()-AL813&lt;15,AV813="PQRS"),2,IF(OR(AND(15&lt;=TODAY()-AL813,AV813="PQRS"),AND(90&lt;=TODAY()-AO813,AV813="Persuasivo")),3,"")))</f>
        <v/>
      </c>
      <c r="AX813" s="103"/>
      <c r="AY813" s="239">
        <f ca="1">IF(AU813=BA813,AY813,AY813&amp;" → "&amp;TEXT(AZ813,"dd/mm/aaaa")&amp;".- "&amp;AU813)</f>
        <v>0</v>
      </c>
      <c r="AZ813" s="237">
        <f ca="1">IF(AU813=BA813,AZ813,NOW())</f>
        <v>0</v>
      </c>
      <c r="BA813" s="242">
        <f t="shared" ca="1" si="114"/>
        <v>0</v>
      </c>
      <c r="BB813" s="245">
        <f ca="1">IF(AT813=BD813,BB813,BB813&amp;" → "&amp;TEXT(BC813,"dd/mm/aaaa")&amp;".- "&amp;AT813)</f>
        <v>0</v>
      </c>
      <c r="BC813" s="247">
        <f t="shared" ca="1" si="115"/>
        <v>46073.557189699073</v>
      </c>
      <c r="BD813" s="246">
        <f t="shared" ca="1" si="116"/>
        <v>0</v>
      </c>
      <c r="BE813" s="118"/>
    </row>
    <row r="814" spans="1:57" s="113" customFormat="1">
      <c r="A814" s="76"/>
      <c r="B814" s="188"/>
      <c r="C814" s="143"/>
      <c r="D814" s="131"/>
      <c r="E814" s="131"/>
      <c r="F814" s="131"/>
      <c r="G814" s="131"/>
      <c r="H814" s="131"/>
      <c r="I814" s="131"/>
      <c r="J814" s="131"/>
      <c r="K814" s="131"/>
      <c r="L814" s="131"/>
      <c r="M814" s="131"/>
      <c r="N814" s="76" t="str">
        <f t="shared" si="117"/>
        <v xml:space="preserve">         </v>
      </c>
      <c r="O814" s="131"/>
      <c r="P814" s="131"/>
      <c r="Q814" s="131"/>
      <c r="R814" s="131"/>
      <c r="S814" s="140"/>
      <c r="T814" s="131"/>
      <c r="U814" s="140"/>
      <c r="V814" s="140"/>
      <c r="W814" s="131"/>
      <c r="X814" s="140"/>
      <c r="Y814" s="140"/>
      <c r="Z814" s="131"/>
      <c r="AA814" s="131"/>
      <c r="AB814" s="131"/>
      <c r="AC814" s="76"/>
      <c r="AD814" s="131"/>
      <c r="AE814" s="131"/>
      <c r="AF814" s="131"/>
      <c r="AG814" s="131"/>
      <c r="AH814" s="131"/>
      <c r="AI814" s="131"/>
      <c r="AJ814" s="131"/>
      <c r="AK814" s="99"/>
      <c r="AL814" s="135"/>
      <c r="AM814" s="131"/>
      <c r="AN814" s="101"/>
      <c r="AO814" s="135"/>
      <c r="AP814" s="119"/>
      <c r="AQ814" s="119"/>
      <c r="AR814" s="227"/>
      <c r="AS814" s="119"/>
      <c r="AT814" s="143"/>
      <c r="AU814" s="156"/>
      <c r="AV814" s="131"/>
      <c r="AW814" s="102" t="str">
        <f ca="1">IF(OR(AND(TODAY()-AL814&lt;10,AV814="PQRS"),AND(TODAY()-AO814&lt;90,AV814="Persuasivo")),1,IF(AND(10&lt;=TODAY()-AL814,TODAY()-AL814&lt;15,AV814="PQRS"),2,IF(OR(AND(15&lt;=TODAY()-AL814,AV814="PQRS"),AND(90&lt;=TODAY()-AO814,AV814="Persuasivo")),3,"")))</f>
        <v/>
      </c>
      <c r="AX814" s="103"/>
      <c r="AY814" s="239">
        <f ca="1">IF(AU814=BA814,AY814,AY814&amp;" → "&amp;TEXT(AZ814,"dd/mm/aaaa")&amp;".- "&amp;AU814)</f>
        <v>0</v>
      </c>
      <c r="AZ814" s="237">
        <f ca="1">IF(AU814=BA814,AZ814,NOW())</f>
        <v>0</v>
      </c>
      <c r="BA814" s="242">
        <f t="shared" ca="1" si="114"/>
        <v>0</v>
      </c>
      <c r="BB814" s="245">
        <f ca="1">IF(AT814=BD814,BB814,BB814&amp;" → "&amp;TEXT(BC814,"dd/mm/aaaa")&amp;".- "&amp;AT814)</f>
        <v>0</v>
      </c>
      <c r="BC814" s="247">
        <f t="shared" ca="1" si="115"/>
        <v>46073.557189699073</v>
      </c>
      <c r="BD814" s="246">
        <f t="shared" ca="1" si="116"/>
        <v>0</v>
      </c>
      <c r="BE814" s="118"/>
    </row>
    <row r="815" spans="1:57" s="113" customFormat="1">
      <c r="A815" s="76"/>
      <c r="B815" s="188"/>
      <c r="C815" s="143"/>
      <c r="D815" s="131"/>
      <c r="E815" s="131"/>
      <c r="F815" s="131"/>
      <c r="G815" s="131"/>
      <c r="H815" s="131"/>
      <c r="I815" s="131"/>
      <c r="J815" s="131"/>
      <c r="K815" s="131"/>
      <c r="L815" s="131"/>
      <c r="M815" s="131"/>
      <c r="N815" s="76" t="str">
        <f t="shared" si="117"/>
        <v xml:space="preserve">         </v>
      </c>
      <c r="O815" s="131"/>
      <c r="P815" s="131"/>
      <c r="Q815" s="131"/>
      <c r="R815" s="131"/>
      <c r="S815" s="140"/>
      <c r="T815" s="131"/>
      <c r="U815" s="140"/>
      <c r="V815" s="140"/>
      <c r="W815" s="131"/>
      <c r="X815" s="140"/>
      <c r="Y815" s="140"/>
      <c r="Z815" s="131"/>
      <c r="AA815" s="131"/>
      <c r="AB815" s="131"/>
      <c r="AC815" s="76"/>
      <c r="AD815" s="131"/>
      <c r="AE815" s="131"/>
      <c r="AF815" s="131"/>
      <c r="AG815" s="131"/>
      <c r="AH815" s="131"/>
      <c r="AI815" s="131"/>
      <c r="AJ815" s="131"/>
      <c r="AK815" s="99"/>
      <c r="AL815" s="135"/>
      <c r="AM815" s="135"/>
      <c r="AN815" s="101"/>
      <c r="AO815" s="135"/>
      <c r="AP815" s="119"/>
      <c r="AQ815" s="119"/>
      <c r="AR815" s="227"/>
      <c r="AS815" s="119"/>
      <c r="AT815" s="143"/>
      <c r="AU815" s="156"/>
      <c r="AV815" s="131"/>
      <c r="AW815" s="102" t="str">
        <f ca="1">IF(OR(AND(TODAY()-AL815&lt;10,AV815="PQRS"),AND(TODAY()-AO815&lt;90,AV815="Persuasivo")),1,IF(AND(10&lt;=TODAY()-AL815,TODAY()-AL815&lt;15,AV815="PQRS"),2,IF(OR(AND(15&lt;=TODAY()-AL815,AV815="PQRS"),AND(90&lt;=TODAY()-AO815,AV815="Persuasivo")),3,"")))</f>
        <v/>
      </c>
      <c r="AX815" s="103"/>
      <c r="AY815" s="239">
        <f ca="1">IF(AU815=BA815,AY815,AY815&amp;" → "&amp;TEXT(AZ815,"dd/mm/aaaa")&amp;".- "&amp;AU815)</f>
        <v>0</v>
      </c>
      <c r="AZ815" s="237">
        <f ca="1">IF(AU815=BA815,AZ815,NOW())</f>
        <v>0</v>
      </c>
      <c r="BA815" s="242">
        <f t="shared" ca="1" si="114"/>
        <v>0</v>
      </c>
      <c r="BB815" s="245">
        <f ca="1">IF(AT815=BD815,BB815,BB815&amp;" → "&amp;TEXT(BC815,"dd/mm/aaaa")&amp;".- "&amp;AT815)</f>
        <v>0</v>
      </c>
      <c r="BC815" s="247">
        <f t="shared" ca="1" si="115"/>
        <v>46073.557189699073</v>
      </c>
      <c r="BD815" s="246">
        <f t="shared" ca="1" si="116"/>
        <v>0</v>
      </c>
      <c r="BE815" s="118"/>
    </row>
    <row r="816" spans="1:57" s="113" customFormat="1">
      <c r="A816" s="76"/>
      <c r="B816" s="188"/>
      <c r="C816" s="143"/>
      <c r="D816" s="131"/>
      <c r="E816" s="131"/>
      <c r="F816" s="131"/>
      <c r="G816" s="131"/>
      <c r="H816" s="131"/>
      <c r="I816" s="131"/>
      <c r="J816" s="131"/>
      <c r="K816" s="131"/>
      <c r="L816" s="131"/>
      <c r="M816" s="131"/>
      <c r="N816" s="76" t="str">
        <f t="shared" si="117"/>
        <v xml:space="preserve">         </v>
      </c>
      <c r="O816" s="131"/>
      <c r="P816" s="131"/>
      <c r="Q816" s="131"/>
      <c r="R816" s="131"/>
      <c r="S816" s="140"/>
      <c r="T816" s="131"/>
      <c r="U816" s="140"/>
      <c r="V816" s="140"/>
      <c r="W816" s="131"/>
      <c r="X816" s="140"/>
      <c r="Y816" s="140"/>
      <c r="Z816" s="131"/>
      <c r="AA816" s="131"/>
      <c r="AB816" s="131"/>
      <c r="AC816" s="76"/>
      <c r="AD816" s="131"/>
      <c r="AE816" s="131"/>
      <c r="AF816" s="131"/>
      <c r="AG816" s="131"/>
      <c r="AH816" s="131"/>
      <c r="AI816" s="131"/>
      <c r="AJ816" s="131"/>
      <c r="AK816" s="99"/>
      <c r="AL816" s="135"/>
      <c r="AM816" s="135"/>
      <c r="AN816" s="101"/>
      <c r="AO816" s="135"/>
      <c r="AP816" s="119"/>
      <c r="AQ816" s="119"/>
      <c r="AR816" s="227"/>
      <c r="AS816" s="119"/>
      <c r="AT816" s="143"/>
      <c r="AU816" s="156"/>
      <c r="AV816" s="131"/>
      <c r="AW816" s="102" t="str">
        <f ca="1">IF(OR(AND(TODAY()-AL816&lt;10,AV816="PQRS"),AND(TODAY()-AO816&lt;90,AV816="Persuasivo")),1,IF(AND(10&lt;=TODAY()-AL816,TODAY()-AL816&lt;15,AV816="PQRS"),2,IF(OR(AND(15&lt;=TODAY()-AL816,AV816="PQRS"),AND(90&lt;=TODAY()-AO816,AV816="Persuasivo")),3,"")))</f>
        <v/>
      </c>
      <c r="AX816" s="103"/>
      <c r="AY816" s="239">
        <f ca="1">IF(AU816=BA816,AY816,AY816&amp;" → "&amp;TEXT(AZ816,"dd/mm/aaaa")&amp;".- "&amp;AU816)</f>
        <v>0</v>
      </c>
      <c r="AZ816" s="237">
        <f ca="1">IF(AU816=BA816,AZ816,NOW())</f>
        <v>0</v>
      </c>
      <c r="BA816" s="242">
        <f t="shared" ca="1" si="114"/>
        <v>0</v>
      </c>
      <c r="BB816" s="245">
        <f ca="1">IF(AT816=BD816,BB816,BB816&amp;" → "&amp;TEXT(BC816,"dd/mm/aaaa")&amp;".- "&amp;AT816)</f>
        <v>0</v>
      </c>
      <c r="BC816" s="247">
        <f t="shared" ca="1" si="115"/>
        <v>46073.557189699073</v>
      </c>
      <c r="BD816" s="246">
        <f t="shared" ca="1" si="116"/>
        <v>0</v>
      </c>
      <c r="BE816" s="118"/>
    </row>
    <row r="817" spans="1:57" s="113" customFormat="1">
      <c r="A817" s="76"/>
      <c r="B817" s="188"/>
      <c r="C817" s="143"/>
      <c r="D817" s="131"/>
      <c r="E817" s="131"/>
      <c r="F817" s="131"/>
      <c r="G817" s="131"/>
      <c r="H817" s="131"/>
      <c r="I817" s="131"/>
      <c r="J817" s="131"/>
      <c r="K817" s="131"/>
      <c r="L817" s="131"/>
      <c r="M817" s="131"/>
      <c r="N817" s="76" t="str">
        <f t="shared" si="117"/>
        <v xml:space="preserve">         </v>
      </c>
      <c r="O817" s="131"/>
      <c r="P817" s="131"/>
      <c r="Q817" s="131"/>
      <c r="R817" s="131"/>
      <c r="S817" s="140"/>
      <c r="T817" s="131"/>
      <c r="U817" s="140"/>
      <c r="V817" s="140"/>
      <c r="W817" s="131"/>
      <c r="X817" s="140"/>
      <c r="Y817" s="140"/>
      <c r="Z817" s="131"/>
      <c r="AA817" s="131"/>
      <c r="AB817" s="131"/>
      <c r="AC817" s="76"/>
      <c r="AD817" s="131"/>
      <c r="AE817" s="131"/>
      <c r="AF817" s="131"/>
      <c r="AG817" s="131"/>
      <c r="AH817" s="131"/>
      <c r="AI817" s="131"/>
      <c r="AJ817" s="131"/>
      <c r="AK817" s="99"/>
      <c r="AL817" s="135"/>
      <c r="AM817" s="135"/>
      <c r="AN817" s="101"/>
      <c r="AO817" s="135"/>
      <c r="AP817" s="119"/>
      <c r="AQ817" s="119"/>
      <c r="AR817" s="227"/>
      <c r="AS817" s="119"/>
      <c r="AT817" s="143"/>
      <c r="AU817" s="156"/>
      <c r="AV817" s="131"/>
      <c r="AW817" s="102" t="str">
        <f ca="1">IF(OR(AND(TODAY()-AL817&lt;10,AV817="PQRS"),AND(TODAY()-AO817&lt;90,AV817="Persuasivo")),1,IF(AND(10&lt;=TODAY()-AL817,TODAY()-AL817&lt;15,AV817="PQRS"),2,IF(OR(AND(15&lt;=TODAY()-AL817,AV817="PQRS"),AND(90&lt;=TODAY()-AO817,AV817="Persuasivo")),3,"")))</f>
        <v/>
      </c>
      <c r="AX817" s="103"/>
      <c r="AY817" s="239">
        <f ca="1">IF(AU817=BA817,AY817,AY817&amp;" → "&amp;TEXT(AZ817,"dd/mm/aaaa")&amp;".- "&amp;AU817)</f>
        <v>0</v>
      </c>
      <c r="AZ817" s="237">
        <f ca="1">IF(AU817=BA817,AZ817,NOW())</f>
        <v>0</v>
      </c>
      <c r="BA817" s="242">
        <f t="shared" ca="1" si="114"/>
        <v>0</v>
      </c>
      <c r="BB817" s="245">
        <f ca="1">IF(AT817=BD817,BB817,BB817&amp;" → "&amp;TEXT(BC817,"dd/mm/aaaa")&amp;".- "&amp;AT817)</f>
        <v>0</v>
      </c>
      <c r="BC817" s="247">
        <f t="shared" ca="1" si="115"/>
        <v>46073.557189699073</v>
      </c>
      <c r="BD817" s="246">
        <f t="shared" ca="1" si="116"/>
        <v>0</v>
      </c>
      <c r="BE817" s="118"/>
    </row>
    <row r="818" spans="1:57" s="113" customFormat="1">
      <c r="A818" s="76"/>
      <c r="B818" s="188"/>
      <c r="C818" s="143"/>
      <c r="D818" s="131"/>
      <c r="E818" s="131"/>
      <c r="F818" s="131"/>
      <c r="G818" s="131"/>
      <c r="H818" s="131"/>
      <c r="I818" s="131"/>
      <c r="J818" s="131"/>
      <c r="K818" s="131"/>
      <c r="L818" s="131"/>
      <c r="M818" s="131"/>
      <c r="N818" s="76" t="str">
        <f t="shared" si="117"/>
        <v xml:space="preserve">         </v>
      </c>
      <c r="O818" s="131"/>
      <c r="P818" s="131"/>
      <c r="Q818" s="131"/>
      <c r="R818" s="131"/>
      <c r="S818" s="140"/>
      <c r="T818" s="131"/>
      <c r="U818" s="140"/>
      <c r="V818" s="140"/>
      <c r="W818" s="131"/>
      <c r="X818" s="140"/>
      <c r="Y818" s="140"/>
      <c r="Z818" s="131"/>
      <c r="AA818" s="131"/>
      <c r="AB818" s="131"/>
      <c r="AC818" s="76"/>
      <c r="AD818" s="131"/>
      <c r="AE818" s="131"/>
      <c r="AF818" s="131"/>
      <c r="AG818" s="131"/>
      <c r="AH818" s="131"/>
      <c r="AI818" s="131"/>
      <c r="AJ818" s="131"/>
      <c r="AK818" s="99"/>
      <c r="AL818" s="135"/>
      <c r="AM818" s="135"/>
      <c r="AN818" s="101"/>
      <c r="AO818" s="135"/>
      <c r="AP818" s="119"/>
      <c r="AQ818" s="119"/>
      <c r="AR818" s="227"/>
      <c r="AS818" s="119"/>
      <c r="AT818" s="143"/>
      <c r="AU818" s="156"/>
      <c r="AV818" s="131"/>
      <c r="AW818" s="102" t="str">
        <f ca="1">IF(OR(AND(TODAY()-AL818&lt;10,AV818="PQRS"),AND(TODAY()-AO818&lt;90,AV818="Persuasivo")),1,IF(AND(10&lt;=TODAY()-AL818,TODAY()-AL818&lt;15,AV818="PQRS"),2,IF(OR(AND(15&lt;=TODAY()-AL818,AV818="PQRS"),AND(90&lt;=TODAY()-AO818,AV818="Persuasivo")),3,"")))</f>
        <v/>
      </c>
      <c r="AX818" s="103"/>
      <c r="AY818" s="239">
        <f ca="1">IF(AU818=BA818,AY818,AY818&amp;" → "&amp;TEXT(AZ818,"dd/mm/aaaa")&amp;".- "&amp;AU818)</f>
        <v>0</v>
      </c>
      <c r="AZ818" s="237">
        <f ca="1">IF(AU818=BA818,AZ818,NOW())</f>
        <v>0</v>
      </c>
      <c r="BA818" s="242">
        <f t="shared" ca="1" si="114"/>
        <v>0</v>
      </c>
      <c r="BB818" s="245">
        <f ca="1">IF(AT818=BD818,BB818,BB818&amp;" → "&amp;TEXT(BC818,"dd/mm/aaaa")&amp;".- "&amp;AT818)</f>
        <v>0</v>
      </c>
      <c r="BC818" s="247">
        <f t="shared" ca="1" si="115"/>
        <v>46073.557189699073</v>
      </c>
      <c r="BD818" s="246">
        <f t="shared" ca="1" si="116"/>
        <v>0</v>
      </c>
      <c r="BE818" s="118"/>
    </row>
    <row r="819" spans="1:57" s="113" customFormat="1">
      <c r="A819" s="76"/>
      <c r="B819" s="188"/>
      <c r="C819" s="143"/>
      <c r="D819" s="131"/>
      <c r="E819" s="131"/>
      <c r="F819" s="131"/>
      <c r="G819" s="131"/>
      <c r="H819" s="131"/>
      <c r="I819" s="131"/>
      <c r="J819" s="131"/>
      <c r="K819" s="131"/>
      <c r="L819" s="131"/>
      <c r="M819" s="131"/>
      <c r="N819" s="76" t="str">
        <f t="shared" si="117"/>
        <v xml:space="preserve">         </v>
      </c>
      <c r="O819" s="131"/>
      <c r="P819" s="131"/>
      <c r="Q819" s="131"/>
      <c r="R819" s="131"/>
      <c r="S819" s="140"/>
      <c r="T819" s="131"/>
      <c r="U819" s="140"/>
      <c r="V819" s="140"/>
      <c r="W819" s="131"/>
      <c r="X819" s="140"/>
      <c r="Y819" s="140"/>
      <c r="Z819" s="131"/>
      <c r="AA819" s="131"/>
      <c r="AB819" s="131"/>
      <c r="AC819" s="76"/>
      <c r="AD819" s="131"/>
      <c r="AE819" s="131"/>
      <c r="AF819" s="131"/>
      <c r="AG819" s="131"/>
      <c r="AH819" s="131"/>
      <c r="AI819" s="131"/>
      <c r="AJ819" s="131"/>
      <c r="AK819" s="99"/>
      <c r="AL819" s="135"/>
      <c r="AM819" s="135"/>
      <c r="AN819" s="101"/>
      <c r="AO819" s="135"/>
      <c r="AP819" s="119"/>
      <c r="AQ819" s="119"/>
      <c r="AR819" s="227"/>
      <c r="AS819" s="119"/>
      <c r="AT819" s="143"/>
      <c r="AU819" s="156"/>
      <c r="AV819" s="131"/>
      <c r="AW819" s="102" t="str">
        <f ca="1">IF(OR(AND(TODAY()-AL819&lt;10,AV819="PQRS"),AND(TODAY()-AO819&lt;90,AV819="Persuasivo")),1,IF(AND(10&lt;=TODAY()-AL819,TODAY()-AL819&lt;15,AV819="PQRS"),2,IF(OR(AND(15&lt;=TODAY()-AL819,AV819="PQRS"),AND(90&lt;=TODAY()-AO819,AV819="Persuasivo")),3,"")))</f>
        <v/>
      </c>
      <c r="AX819" s="103"/>
      <c r="AY819" s="239">
        <f ca="1">IF(AU819=BA819,AY819,AY819&amp;" → "&amp;TEXT(AZ819,"dd/mm/aaaa")&amp;".- "&amp;AU819)</f>
        <v>0</v>
      </c>
      <c r="AZ819" s="237">
        <f ca="1">IF(AU819=BA819,AZ819,NOW())</f>
        <v>0</v>
      </c>
      <c r="BA819" s="242">
        <f t="shared" ca="1" si="114"/>
        <v>0</v>
      </c>
      <c r="BB819" s="245">
        <f ca="1">IF(AT819=BD819,BB819,BB819&amp;" → "&amp;TEXT(BC819,"dd/mm/aaaa")&amp;".- "&amp;AT819)</f>
        <v>0</v>
      </c>
      <c r="BC819" s="247">
        <f t="shared" ca="1" si="115"/>
        <v>46073.557189699073</v>
      </c>
      <c r="BD819" s="246">
        <f t="shared" ca="1" si="116"/>
        <v>0</v>
      </c>
      <c r="BE819" s="118"/>
    </row>
    <row r="820" spans="1:57" s="113" customFormat="1">
      <c r="A820" s="76"/>
      <c r="B820" s="188"/>
      <c r="C820" s="143"/>
      <c r="D820" s="131"/>
      <c r="E820" s="131"/>
      <c r="F820" s="131"/>
      <c r="G820" s="131"/>
      <c r="H820" s="131"/>
      <c r="I820" s="131"/>
      <c r="J820" s="131"/>
      <c r="K820" s="131"/>
      <c r="L820" s="131"/>
      <c r="M820" s="131"/>
      <c r="N820" s="76" t="str">
        <f t="shared" si="117"/>
        <v xml:space="preserve">         </v>
      </c>
      <c r="O820" s="131"/>
      <c r="P820" s="131"/>
      <c r="Q820" s="131"/>
      <c r="R820" s="131"/>
      <c r="S820" s="140"/>
      <c r="T820" s="131"/>
      <c r="U820" s="140"/>
      <c r="V820" s="140"/>
      <c r="W820" s="131"/>
      <c r="X820" s="140"/>
      <c r="Y820" s="140"/>
      <c r="Z820" s="131"/>
      <c r="AA820" s="131"/>
      <c r="AB820" s="131"/>
      <c r="AC820" s="76"/>
      <c r="AD820" s="131"/>
      <c r="AE820" s="131"/>
      <c r="AF820" s="131"/>
      <c r="AG820" s="131"/>
      <c r="AH820" s="131"/>
      <c r="AI820" s="131"/>
      <c r="AJ820" s="131"/>
      <c r="AK820" s="99"/>
      <c r="AL820" s="135"/>
      <c r="AM820" s="135"/>
      <c r="AN820" s="101"/>
      <c r="AO820" s="135"/>
      <c r="AP820" s="119"/>
      <c r="AQ820" s="119"/>
      <c r="AR820" s="227"/>
      <c r="AS820" s="119"/>
      <c r="AT820" s="184"/>
      <c r="AU820" s="156"/>
      <c r="AV820" s="131"/>
      <c r="AW820" s="102" t="str">
        <f ca="1">IF(OR(AND(TODAY()-AL820&lt;10,AV820="PQRS"),AND(TODAY()-AO820&lt;90,AV820="Persuasivo")),1,IF(AND(10&lt;=TODAY()-AL820,TODAY()-AL820&lt;15,AV820="PQRS"),2,IF(OR(AND(15&lt;=TODAY()-AL820,AV820="PQRS"),AND(90&lt;=TODAY()-AO820,AV820="Persuasivo")),3,"")))</f>
        <v/>
      </c>
      <c r="AX820" s="103"/>
      <c r="AY820" s="239">
        <f ca="1">IF(AU820=BA820,AY820,AY820&amp;" → "&amp;TEXT(AZ820,"dd/mm/aaaa")&amp;".- "&amp;AU820)</f>
        <v>0</v>
      </c>
      <c r="AZ820" s="237">
        <f ca="1">IF(AU820=BA820,AZ820,NOW())</f>
        <v>0</v>
      </c>
      <c r="BA820" s="242">
        <f t="shared" ca="1" si="114"/>
        <v>0</v>
      </c>
      <c r="BB820" s="245">
        <f ca="1">IF(AT820=BD820,BB820,BB820&amp;" → "&amp;TEXT(BC820,"dd/mm/aaaa")&amp;".- "&amp;AT820)</f>
        <v>0</v>
      </c>
      <c r="BC820" s="247">
        <f t="shared" ca="1" si="115"/>
        <v>46073.557189699073</v>
      </c>
      <c r="BD820" s="246">
        <f t="shared" ca="1" si="116"/>
        <v>0</v>
      </c>
      <c r="BE820" s="118"/>
    </row>
    <row r="821" spans="1:57" s="113" customFormat="1">
      <c r="A821" s="76"/>
      <c r="B821" s="188"/>
      <c r="C821" s="143"/>
      <c r="D821" s="131"/>
      <c r="E821" s="131"/>
      <c r="F821" s="131"/>
      <c r="G821" s="131"/>
      <c r="H821" s="131"/>
      <c r="I821" s="131"/>
      <c r="J821" s="131"/>
      <c r="K821" s="131"/>
      <c r="L821" s="131"/>
      <c r="M821" s="131"/>
      <c r="N821" s="76" t="str">
        <f t="shared" si="117"/>
        <v xml:space="preserve">         </v>
      </c>
      <c r="O821" s="131"/>
      <c r="P821" s="131"/>
      <c r="Q821" s="131"/>
      <c r="R821" s="131"/>
      <c r="S821" s="140"/>
      <c r="T821" s="131"/>
      <c r="U821" s="140"/>
      <c r="V821" s="140"/>
      <c r="W821" s="131"/>
      <c r="X821" s="140"/>
      <c r="Y821" s="140"/>
      <c r="Z821" s="131"/>
      <c r="AA821" s="131"/>
      <c r="AB821" s="131"/>
      <c r="AC821" s="76"/>
      <c r="AD821" s="131"/>
      <c r="AE821" s="131"/>
      <c r="AF821" s="131"/>
      <c r="AG821" s="131"/>
      <c r="AH821" s="131"/>
      <c r="AI821" s="131"/>
      <c r="AJ821" s="131"/>
      <c r="AK821" s="99"/>
      <c r="AL821" s="135"/>
      <c r="AM821" s="135"/>
      <c r="AN821" s="101"/>
      <c r="AO821" s="135"/>
      <c r="AP821" s="119"/>
      <c r="AQ821" s="119"/>
      <c r="AR821" s="227"/>
      <c r="AS821" s="119"/>
      <c r="AT821" s="143"/>
      <c r="AU821" s="156"/>
      <c r="AV821" s="131"/>
      <c r="AW821" s="102" t="str">
        <f ca="1">IF(OR(AND(TODAY()-AL821&lt;10,AV821="PQRS"),AND(TODAY()-AO821&lt;90,AV821="Persuasivo")),1,IF(AND(10&lt;=TODAY()-AL821,TODAY()-AL821&lt;15,AV821="PQRS"),2,IF(OR(AND(15&lt;=TODAY()-AL821,AV821="PQRS"),AND(90&lt;=TODAY()-AO821,AV821="Persuasivo")),3,"")))</f>
        <v/>
      </c>
      <c r="AX821" s="103"/>
      <c r="AY821" s="239">
        <f ca="1">IF(AU821=BA821,AY821,AY821&amp;" → "&amp;TEXT(AZ821,"dd/mm/aaaa")&amp;".- "&amp;AU821)</f>
        <v>0</v>
      </c>
      <c r="AZ821" s="237">
        <f ca="1">IF(AU821=BA821,AZ821,NOW())</f>
        <v>0</v>
      </c>
      <c r="BA821" s="242">
        <f t="shared" ca="1" si="114"/>
        <v>0</v>
      </c>
      <c r="BB821" s="245">
        <f ca="1">IF(AT821=BD821,BB821,BB821&amp;" → "&amp;TEXT(BC821,"dd/mm/aaaa")&amp;".- "&amp;AT821)</f>
        <v>0</v>
      </c>
      <c r="BC821" s="247">
        <f t="shared" ca="1" si="115"/>
        <v>46073.557189699073</v>
      </c>
      <c r="BD821" s="246">
        <f t="shared" ca="1" si="116"/>
        <v>0</v>
      </c>
      <c r="BE821" s="118"/>
    </row>
    <row r="822" spans="1:57" s="113" customFormat="1">
      <c r="A822" s="76"/>
      <c r="B822" s="188"/>
      <c r="C822" s="143"/>
      <c r="D822" s="131"/>
      <c r="E822" s="131"/>
      <c r="F822" s="131"/>
      <c r="G822" s="131"/>
      <c r="H822" s="131"/>
      <c r="I822" s="131"/>
      <c r="J822" s="131"/>
      <c r="K822" s="131"/>
      <c r="L822" s="131"/>
      <c r="M822" s="131"/>
      <c r="N822" s="76" t="str">
        <f t="shared" si="117"/>
        <v xml:space="preserve">         </v>
      </c>
      <c r="O822" s="131"/>
      <c r="P822" s="131"/>
      <c r="Q822" s="131"/>
      <c r="R822" s="131"/>
      <c r="S822" s="140"/>
      <c r="T822" s="131"/>
      <c r="U822" s="140"/>
      <c r="V822" s="140"/>
      <c r="W822" s="131"/>
      <c r="X822" s="140"/>
      <c r="Y822" s="140"/>
      <c r="Z822" s="131"/>
      <c r="AA822" s="131"/>
      <c r="AB822" s="131"/>
      <c r="AC822" s="76"/>
      <c r="AD822" s="131"/>
      <c r="AE822" s="131"/>
      <c r="AF822" s="131"/>
      <c r="AG822" s="131"/>
      <c r="AH822" s="131"/>
      <c r="AI822" s="131"/>
      <c r="AJ822" s="131"/>
      <c r="AK822" s="99"/>
      <c r="AL822" s="135"/>
      <c r="AM822" s="135"/>
      <c r="AN822" s="101"/>
      <c r="AO822" s="135"/>
      <c r="AP822" s="119"/>
      <c r="AQ822" s="119"/>
      <c r="AR822" s="227"/>
      <c r="AS822" s="119"/>
      <c r="AT822" s="143"/>
      <c r="AU822" s="156"/>
      <c r="AV822" s="131"/>
      <c r="AW822" s="102" t="str">
        <f ca="1">IF(OR(AND(TODAY()-AL822&lt;10,AV822="PQRS"),AND(TODAY()-AO822&lt;90,AV822="Persuasivo")),1,IF(AND(10&lt;=TODAY()-AL822,TODAY()-AL822&lt;15,AV822="PQRS"),2,IF(OR(AND(15&lt;=TODAY()-AL822,AV822="PQRS"),AND(90&lt;=TODAY()-AO822,AV822="Persuasivo")),3,"")))</f>
        <v/>
      </c>
      <c r="AX822" s="103"/>
      <c r="AY822" s="239">
        <f ca="1">IF(AU822=BA822,AY822,AY822&amp;" → "&amp;TEXT(AZ822,"dd/mm/aaaa")&amp;".- "&amp;AU822)</f>
        <v>0</v>
      </c>
      <c r="AZ822" s="237">
        <f ca="1">IF(AU822=BA822,AZ822,NOW())</f>
        <v>0</v>
      </c>
      <c r="BA822" s="242">
        <f t="shared" ca="1" si="114"/>
        <v>0</v>
      </c>
      <c r="BB822" s="245">
        <f ca="1">IF(AT822=BD822,BB822,BB822&amp;" → "&amp;TEXT(BC822,"dd/mm/aaaa")&amp;".- "&amp;AT822)</f>
        <v>0</v>
      </c>
      <c r="BC822" s="247">
        <f t="shared" ca="1" si="115"/>
        <v>46073.557189699073</v>
      </c>
      <c r="BD822" s="246">
        <f t="shared" ca="1" si="116"/>
        <v>0</v>
      </c>
      <c r="BE822" s="118"/>
    </row>
    <row r="823" spans="1:57" s="113" customFormat="1">
      <c r="A823" s="76"/>
      <c r="B823" s="188"/>
      <c r="C823" s="143"/>
      <c r="D823" s="131"/>
      <c r="E823" s="131"/>
      <c r="F823" s="131"/>
      <c r="G823" s="131"/>
      <c r="H823" s="131"/>
      <c r="I823" s="131"/>
      <c r="J823" s="131"/>
      <c r="K823" s="131"/>
      <c r="L823" s="131"/>
      <c r="M823" s="131"/>
      <c r="N823" s="76" t="str">
        <f t="shared" si="117"/>
        <v xml:space="preserve">         </v>
      </c>
      <c r="O823" s="131"/>
      <c r="P823" s="131"/>
      <c r="Q823" s="131"/>
      <c r="R823" s="131"/>
      <c r="S823" s="140"/>
      <c r="T823" s="131"/>
      <c r="U823" s="140"/>
      <c r="V823" s="140"/>
      <c r="W823" s="131"/>
      <c r="X823" s="140"/>
      <c r="Y823" s="140"/>
      <c r="Z823" s="131"/>
      <c r="AA823" s="131"/>
      <c r="AB823" s="131"/>
      <c r="AC823" s="76"/>
      <c r="AD823" s="131"/>
      <c r="AE823" s="131"/>
      <c r="AF823" s="131"/>
      <c r="AG823" s="131"/>
      <c r="AH823" s="131"/>
      <c r="AI823" s="131"/>
      <c r="AJ823" s="131"/>
      <c r="AK823" s="99"/>
      <c r="AL823" s="135"/>
      <c r="AM823" s="135"/>
      <c r="AN823" s="101"/>
      <c r="AO823" s="135"/>
      <c r="AP823" s="119"/>
      <c r="AQ823" s="119"/>
      <c r="AR823" s="227"/>
      <c r="AS823" s="119"/>
      <c r="AT823" s="143"/>
      <c r="AU823" s="156"/>
      <c r="AV823" s="131"/>
      <c r="AW823" s="102" t="str">
        <f ca="1">IF(OR(AND(TODAY()-AL823&lt;10,AV823="PQRS"),AND(TODAY()-AO823&lt;90,AV823="Persuasivo")),1,IF(AND(10&lt;=TODAY()-AL823,TODAY()-AL823&lt;15,AV823="PQRS"),2,IF(OR(AND(15&lt;=TODAY()-AL823,AV823="PQRS"),AND(90&lt;=TODAY()-AO823,AV823="Persuasivo")),3,"")))</f>
        <v/>
      </c>
      <c r="AX823" s="103"/>
      <c r="AY823" s="239">
        <f ca="1">IF(AU823=BA823,AY823,AY823&amp;" → "&amp;TEXT(AZ823,"dd/mm/aaaa")&amp;".- "&amp;AU823)</f>
        <v>0</v>
      </c>
      <c r="AZ823" s="237">
        <f ca="1">IF(AU823=BA823,AZ823,NOW())</f>
        <v>0</v>
      </c>
      <c r="BA823" s="242">
        <f t="shared" ca="1" si="114"/>
        <v>0</v>
      </c>
      <c r="BB823" s="245">
        <f ca="1">IF(AT823=BD823,BB823,BB823&amp;" → "&amp;TEXT(BC823,"dd/mm/aaaa")&amp;".- "&amp;AT823)</f>
        <v>0</v>
      </c>
      <c r="BC823" s="247">
        <f t="shared" ca="1" si="115"/>
        <v>46073.557189699073</v>
      </c>
      <c r="BD823" s="246">
        <f t="shared" ca="1" si="116"/>
        <v>0</v>
      </c>
      <c r="BE823" s="118"/>
    </row>
    <row r="824" spans="1:57" s="113" customFormat="1">
      <c r="A824" s="76"/>
      <c r="B824" s="192"/>
      <c r="C824" s="147"/>
      <c r="D824" s="145"/>
      <c r="E824" s="145"/>
      <c r="F824" s="145"/>
      <c r="G824" s="145"/>
      <c r="H824" s="145"/>
      <c r="I824" s="145"/>
      <c r="J824" s="145"/>
      <c r="K824" s="145"/>
      <c r="L824" s="145"/>
      <c r="M824" s="145"/>
      <c r="N824" s="76" t="str">
        <f t="shared" si="117"/>
        <v xml:space="preserve">         </v>
      </c>
      <c r="O824" s="145"/>
      <c r="P824" s="145"/>
      <c r="Q824" s="145"/>
      <c r="R824" s="145"/>
      <c r="S824" s="260"/>
      <c r="T824" s="145"/>
      <c r="U824" s="260"/>
      <c r="V824" s="260"/>
      <c r="W824" s="145"/>
      <c r="X824" s="260"/>
      <c r="Y824" s="260"/>
      <c r="Z824" s="145"/>
      <c r="AA824" s="145"/>
      <c r="AB824" s="145"/>
      <c r="AC824" s="76"/>
      <c r="AD824" s="145"/>
      <c r="AE824" s="145"/>
      <c r="AF824" s="145"/>
      <c r="AG824" s="145"/>
      <c r="AH824" s="145"/>
      <c r="AI824" s="145"/>
      <c r="AJ824" s="145"/>
      <c r="AK824" s="99"/>
      <c r="AL824" s="135"/>
      <c r="AM824" s="135"/>
      <c r="AN824" s="122"/>
      <c r="AO824" s="148"/>
      <c r="AP824" s="125"/>
      <c r="AQ824" s="125"/>
      <c r="AR824" s="282"/>
      <c r="AS824" s="119"/>
      <c r="AT824" s="147"/>
      <c r="AU824" s="157"/>
      <c r="AV824" s="145"/>
      <c r="AW824" s="102" t="str">
        <f ca="1">IF(OR(AND(TODAY()-AL824&lt;10,AV824="PQRS"),AND(TODAY()-AO824&lt;90,AV824="Persuasivo")),1,IF(AND(10&lt;=TODAY()-AL824,TODAY()-AL824&lt;15,AV824="PQRS"),2,IF(OR(AND(15&lt;=TODAY()-AL824,AV824="PQRS"),AND(90&lt;=TODAY()-AO824,AV824="Persuasivo")),3,"")))</f>
        <v/>
      </c>
      <c r="AX824" s="103"/>
      <c r="AY824" s="239">
        <f ca="1">IF(AU824=BA824,AY824,AY824&amp;" → "&amp;TEXT(AZ824,"dd/mm/aaaa")&amp;".- "&amp;AU824)</f>
        <v>0</v>
      </c>
      <c r="AZ824" s="237">
        <f ca="1">IF(AU824=BA824,AZ824,NOW())</f>
        <v>0</v>
      </c>
      <c r="BA824" s="242">
        <f t="shared" ca="1" si="114"/>
        <v>0</v>
      </c>
      <c r="BB824" s="245">
        <f ca="1">IF(AT824=BD824,BB824,BB824&amp;" → "&amp;TEXT(BC824,"dd/mm/aaaa")&amp;".- "&amp;AT824)</f>
        <v>0</v>
      </c>
      <c r="BC824" s="247">
        <f t="shared" ca="1" si="115"/>
        <v>46073.557189699073</v>
      </c>
      <c r="BD824" s="246">
        <f t="shared" ca="1" si="116"/>
        <v>0</v>
      </c>
      <c r="BE824" s="118"/>
    </row>
    <row r="825" spans="1:57">
      <c r="A825" s="76"/>
      <c r="B825" s="188"/>
      <c r="C825" s="143"/>
      <c r="D825" s="131"/>
      <c r="E825" s="131"/>
      <c r="F825" s="131"/>
      <c r="G825" s="131"/>
      <c r="H825" s="131"/>
      <c r="I825" s="131"/>
      <c r="J825" s="131"/>
      <c r="K825" s="131"/>
      <c r="L825" s="131"/>
      <c r="M825" s="131"/>
      <c r="N825" s="76" t="str">
        <f t="shared" si="117"/>
        <v xml:space="preserve">         </v>
      </c>
      <c r="O825" s="131"/>
      <c r="P825" s="131"/>
      <c r="Q825" s="131"/>
      <c r="R825" s="131"/>
      <c r="S825" s="140"/>
      <c r="T825" s="131"/>
      <c r="U825" s="140"/>
      <c r="V825" s="140"/>
      <c r="W825" s="131"/>
      <c r="X825" s="140"/>
      <c r="Y825" s="140"/>
      <c r="Z825" s="131"/>
      <c r="AA825" s="131"/>
      <c r="AB825" s="131"/>
      <c r="AC825" s="76"/>
      <c r="AD825" s="131"/>
      <c r="AE825" s="131"/>
      <c r="AF825" s="131"/>
      <c r="AG825" s="131"/>
      <c r="AH825" s="131"/>
      <c r="AI825" s="131"/>
      <c r="AJ825" s="131"/>
      <c r="AK825" s="99"/>
      <c r="AL825" s="135"/>
      <c r="AM825" s="135"/>
      <c r="AN825" s="119"/>
      <c r="AO825" s="135"/>
      <c r="AP825" s="119"/>
      <c r="AQ825" s="119"/>
      <c r="AR825" s="227"/>
      <c r="AS825" s="119"/>
      <c r="AT825" s="143"/>
      <c r="AU825" s="156"/>
      <c r="AV825" s="131"/>
      <c r="AW825" s="102" t="str">
        <f ca="1">IF(OR(AND(TODAY()-AL825&lt;10,AV825="PQRS"),AND(TODAY()-AO825&lt;90,AV825="Persuasivo")),1,IF(AND(10&lt;=TODAY()-AL825,TODAY()-AL825&lt;15,AV825="PQRS"),2,IF(OR(AND(15&lt;=TODAY()-AL825,AV825="PQRS"),AND(90&lt;=TODAY()-AO825,AV825="Persuasivo")),3,"")))</f>
        <v/>
      </c>
      <c r="AX825" s="103"/>
      <c r="AY825" s="239">
        <f ca="1">IF(AU825=BA825,AY825,AY825&amp;" → "&amp;TEXT(AZ825,"dd/mm/aaaa")&amp;".- "&amp;AU825)</f>
        <v>0</v>
      </c>
      <c r="AZ825" s="237">
        <f ca="1">IF(AU825=BA825,AZ825,NOW())</f>
        <v>0</v>
      </c>
      <c r="BA825" s="242">
        <f t="shared" ca="1" si="114"/>
        <v>0</v>
      </c>
      <c r="BB825" s="245">
        <f ca="1">IF(AT825=BD825,BB825,BB825&amp;" → "&amp;TEXT(BC825,"dd/mm/aaaa")&amp;".- "&amp;AT825)</f>
        <v>0</v>
      </c>
      <c r="BC825" s="247">
        <f t="shared" ca="1" si="115"/>
        <v>46073.557189699073</v>
      </c>
      <c r="BD825" s="246">
        <f t="shared" ca="1" si="116"/>
        <v>0</v>
      </c>
    </row>
    <row r="826" spans="1:57">
      <c r="A826" s="76"/>
      <c r="B826" s="188"/>
      <c r="C826" s="143"/>
      <c r="D826" s="131"/>
      <c r="E826" s="131"/>
      <c r="F826" s="131"/>
      <c r="G826" s="131"/>
      <c r="H826" s="131"/>
      <c r="I826" s="131"/>
      <c r="J826" s="131"/>
      <c r="K826" s="131"/>
      <c r="L826" s="131"/>
      <c r="M826" s="131"/>
      <c r="N826" s="76" t="str">
        <f t="shared" si="117"/>
        <v xml:space="preserve">         </v>
      </c>
      <c r="O826" s="131"/>
      <c r="P826" s="131"/>
      <c r="Q826" s="131"/>
      <c r="R826" s="131"/>
      <c r="S826" s="140"/>
      <c r="T826" s="131"/>
      <c r="U826" s="140"/>
      <c r="V826" s="140"/>
      <c r="W826" s="131"/>
      <c r="X826" s="140"/>
      <c r="Y826" s="140"/>
      <c r="Z826" s="131"/>
      <c r="AA826" s="131"/>
      <c r="AB826" s="131"/>
      <c r="AC826" s="76"/>
      <c r="AD826" s="131"/>
      <c r="AE826" s="131"/>
      <c r="AF826" s="131"/>
      <c r="AG826" s="131"/>
      <c r="AH826" s="131"/>
      <c r="AI826" s="131"/>
      <c r="AJ826" s="131"/>
      <c r="AK826" s="99"/>
      <c r="AL826" s="135"/>
      <c r="AM826" s="135"/>
      <c r="AN826" s="119"/>
      <c r="AO826" s="135"/>
      <c r="AP826" s="119"/>
      <c r="AQ826" s="119"/>
      <c r="AR826" s="227"/>
      <c r="AS826" s="119"/>
      <c r="AT826" s="143"/>
      <c r="AU826" s="156"/>
      <c r="AV826" s="131"/>
      <c r="AW826" s="102" t="str">
        <f ca="1">IF(OR(AND(TODAY()-AL826&lt;10,AV826="PQRS"),AND(TODAY()-AO826&lt;90,AV826="Persuasivo")),1,IF(AND(10&lt;=TODAY()-AL826,TODAY()-AL826&lt;15,AV826="PQRS"),2,IF(OR(AND(15&lt;=TODAY()-AL826,AV826="PQRS"),AND(90&lt;=TODAY()-AO826,AV826="Persuasivo")),3,"")))</f>
        <v/>
      </c>
      <c r="AX826" s="103"/>
      <c r="AY826" s="239">
        <f ca="1">IF(AU826=BA826,AY826,AY826&amp;" → "&amp;TEXT(AZ826,"dd/mm/aaaa")&amp;".- "&amp;AU826)</f>
        <v>0</v>
      </c>
      <c r="AZ826" s="237">
        <f ca="1">IF(AU826=BA826,AZ826,NOW())</f>
        <v>0</v>
      </c>
      <c r="BA826" s="242">
        <f t="shared" ca="1" si="114"/>
        <v>0</v>
      </c>
      <c r="BB826" s="245">
        <f ca="1">IF(AT826=BD826,BB826,BB826&amp;" → "&amp;TEXT(BC826,"dd/mm/aaaa")&amp;".- "&amp;AT826)</f>
        <v>0</v>
      </c>
      <c r="BC826" s="247">
        <f t="shared" ca="1" si="115"/>
        <v>46073.557189699073</v>
      </c>
      <c r="BD826" s="246">
        <f t="shared" ca="1" si="116"/>
        <v>0</v>
      </c>
    </row>
    <row r="827" spans="1:57">
      <c r="A827" s="76"/>
      <c r="B827" s="188"/>
      <c r="C827" s="143"/>
      <c r="D827" s="131"/>
      <c r="E827" s="131"/>
      <c r="F827" s="131"/>
      <c r="G827" s="131"/>
      <c r="H827" s="131"/>
      <c r="I827" s="131"/>
      <c r="J827" s="131"/>
      <c r="K827" s="131"/>
      <c r="L827" s="131"/>
      <c r="M827" s="131"/>
      <c r="N827" s="76" t="str">
        <f t="shared" si="117"/>
        <v xml:space="preserve">         </v>
      </c>
      <c r="O827" s="131"/>
      <c r="P827" s="131"/>
      <c r="Q827" s="131"/>
      <c r="R827" s="131"/>
      <c r="S827" s="140"/>
      <c r="T827" s="131"/>
      <c r="U827" s="140"/>
      <c r="V827" s="140"/>
      <c r="W827" s="131"/>
      <c r="X827" s="140"/>
      <c r="Y827" s="140"/>
      <c r="Z827" s="131"/>
      <c r="AA827" s="131"/>
      <c r="AB827" s="131"/>
      <c r="AC827" s="76"/>
      <c r="AD827" s="131"/>
      <c r="AE827" s="131"/>
      <c r="AF827" s="131"/>
      <c r="AG827" s="131"/>
      <c r="AH827" s="131"/>
      <c r="AI827" s="131"/>
      <c r="AJ827" s="131"/>
      <c r="AK827" s="99"/>
      <c r="AL827" s="135"/>
      <c r="AM827" s="131"/>
      <c r="AN827" s="119"/>
      <c r="AO827" s="135"/>
      <c r="AP827" s="119"/>
      <c r="AQ827" s="119"/>
      <c r="AR827" s="227"/>
      <c r="AS827" s="119"/>
      <c r="AT827" s="143"/>
      <c r="AU827" s="156"/>
      <c r="AV827" s="131"/>
      <c r="AW827" s="102" t="str">
        <f ca="1">IF(OR(AND(TODAY()-AL827&lt;10,AV827="PQRS"),AND(TODAY()-AO827&lt;90,AV827="Persuasivo")),1,IF(AND(10&lt;=TODAY()-AL827,TODAY()-AL827&lt;15,AV827="PQRS"),2,IF(OR(AND(15&lt;=TODAY()-AL827,AV827="PQRS"),AND(90&lt;=TODAY()-AO827,AV827="Persuasivo")),3,"")))</f>
        <v/>
      </c>
      <c r="AX827" s="103"/>
      <c r="AY827" s="239">
        <f ca="1">IF(AU827=BA827,AY827,AY827&amp;" → "&amp;TEXT(AZ827,"dd/mm/aaaa")&amp;".- "&amp;AU827)</f>
        <v>0</v>
      </c>
      <c r="AZ827" s="237">
        <f ca="1">IF(AU827=BA827,AZ827,NOW())</f>
        <v>0</v>
      </c>
      <c r="BA827" s="242">
        <f t="shared" ca="1" si="114"/>
        <v>0</v>
      </c>
      <c r="BB827" s="245">
        <f ca="1">IF(AT827=BD827,BB827,BB827&amp;" → "&amp;TEXT(BC827,"dd/mm/aaaa")&amp;".- "&amp;AT827)</f>
        <v>0</v>
      </c>
      <c r="BC827" s="247">
        <f t="shared" ca="1" si="115"/>
        <v>46073.557189699073</v>
      </c>
      <c r="BD827" s="246">
        <f t="shared" ca="1" si="116"/>
        <v>0</v>
      </c>
    </row>
    <row r="828" spans="1:57">
      <c r="A828" s="76"/>
      <c r="B828" s="188"/>
      <c r="C828" s="143"/>
      <c r="D828" s="131"/>
      <c r="E828" s="131"/>
      <c r="F828" s="131"/>
      <c r="G828" s="131"/>
      <c r="H828" s="131"/>
      <c r="I828" s="131"/>
      <c r="J828" s="131"/>
      <c r="K828" s="131"/>
      <c r="L828" s="131"/>
      <c r="M828" s="131"/>
      <c r="N828" s="76" t="str">
        <f t="shared" si="117"/>
        <v xml:space="preserve">         </v>
      </c>
      <c r="O828" s="131"/>
      <c r="P828" s="131"/>
      <c r="Q828" s="131"/>
      <c r="R828" s="131"/>
      <c r="S828" s="140"/>
      <c r="T828" s="131"/>
      <c r="U828" s="140"/>
      <c r="V828" s="140"/>
      <c r="W828" s="131"/>
      <c r="X828" s="140"/>
      <c r="Y828" s="140"/>
      <c r="Z828" s="131"/>
      <c r="AA828" s="131"/>
      <c r="AB828" s="131"/>
      <c r="AC828" s="76"/>
      <c r="AD828" s="131"/>
      <c r="AE828" s="131"/>
      <c r="AF828" s="131"/>
      <c r="AG828" s="131"/>
      <c r="AH828" s="131"/>
      <c r="AI828" s="131"/>
      <c r="AJ828" s="131"/>
      <c r="AK828" s="99"/>
      <c r="AL828" s="135"/>
      <c r="AM828" s="135"/>
      <c r="AN828" s="119"/>
      <c r="AO828" s="135"/>
      <c r="AP828" s="119"/>
      <c r="AQ828" s="119"/>
      <c r="AR828" s="227"/>
      <c r="AS828" s="119"/>
      <c r="AT828" s="143"/>
      <c r="AU828" s="156"/>
      <c r="AV828" s="131"/>
      <c r="AW828" s="102" t="str">
        <f ca="1">IF(OR(AND(TODAY()-AL828&lt;10,AV828="PQRS"),AND(TODAY()-AO828&lt;90,AV828="Persuasivo")),1,IF(AND(10&lt;=TODAY()-AL828,TODAY()-AL828&lt;15,AV828="PQRS"),2,IF(OR(AND(15&lt;=TODAY()-AL828,AV828="PQRS"),AND(90&lt;=TODAY()-AO828,AV828="Persuasivo")),3,"")))</f>
        <v/>
      </c>
      <c r="AX828" s="103"/>
      <c r="AY828" s="239">
        <f ca="1">IF(AU828=BA828,AY828,AY828&amp;" → "&amp;TEXT(AZ828,"dd/mm/aaaa")&amp;".- "&amp;AU828)</f>
        <v>0</v>
      </c>
      <c r="AZ828" s="237">
        <f ca="1">IF(AU828=BA828,AZ828,NOW())</f>
        <v>0</v>
      </c>
      <c r="BA828" s="242">
        <f t="shared" ca="1" si="114"/>
        <v>0</v>
      </c>
      <c r="BB828" s="245">
        <f ca="1">IF(AT828=BD828,BB828,BB828&amp;" → "&amp;TEXT(BC828,"dd/mm/aaaa")&amp;".- "&amp;AT828)</f>
        <v>0</v>
      </c>
      <c r="BC828" s="247">
        <f t="shared" ca="1" si="115"/>
        <v>46073.557189699073</v>
      </c>
      <c r="BD828" s="246">
        <f t="shared" ca="1" si="116"/>
        <v>0</v>
      </c>
    </row>
    <row r="829" spans="1:57">
      <c r="A829" s="76"/>
      <c r="B829" s="188"/>
      <c r="C829" s="143"/>
      <c r="D829" s="131"/>
      <c r="E829" s="131"/>
      <c r="F829" s="131"/>
      <c r="G829" s="131"/>
      <c r="H829" s="131"/>
      <c r="I829" s="131"/>
      <c r="J829" s="131"/>
      <c r="K829" s="131"/>
      <c r="L829" s="131"/>
      <c r="M829" s="131"/>
      <c r="N829" s="76" t="str">
        <f t="shared" si="117"/>
        <v xml:space="preserve">         </v>
      </c>
      <c r="O829" s="131"/>
      <c r="P829" s="131"/>
      <c r="Q829" s="131"/>
      <c r="R829" s="131"/>
      <c r="S829" s="140"/>
      <c r="T829" s="131"/>
      <c r="U829" s="140"/>
      <c r="V829" s="140"/>
      <c r="W829" s="131"/>
      <c r="X829" s="140"/>
      <c r="Y829" s="140"/>
      <c r="Z829" s="131"/>
      <c r="AA829" s="131"/>
      <c r="AB829" s="131"/>
      <c r="AC829" s="76"/>
      <c r="AD829" s="131"/>
      <c r="AE829" s="131"/>
      <c r="AF829" s="131"/>
      <c r="AG829" s="131"/>
      <c r="AH829" s="131"/>
      <c r="AI829" s="131"/>
      <c r="AJ829" s="131"/>
      <c r="AK829" s="99"/>
      <c r="AL829" s="135"/>
      <c r="AM829" s="135"/>
      <c r="AN829" s="119"/>
      <c r="AO829" s="135"/>
      <c r="AP829" s="119"/>
      <c r="AQ829" s="119"/>
      <c r="AR829" s="227"/>
      <c r="AS829" s="119"/>
      <c r="AT829" s="143"/>
      <c r="AU829" s="156"/>
      <c r="AV829" s="131"/>
      <c r="AW829" s="102" t="str">
        <f ca="1">IF(OR(AND(TODAY()-AL829&lt;10,AV829="PQRS"),AND(TODAY()-AO829&lt;90,AV829="Persuasivo")),1,IF(AND(10&lt;=TODAY()-AL829,TODAY()-AL829&lt;15,AV829="PQRS"),2,IF(OR(AND(15&lt;=TODAY()-AL829,AV829="PQRS"),AND(90&lt;=TODAY()-AO829,AV829="Persuasivo")),3,"")))</f>
        <v/>
      </c>
      <c r="AX829" s="103"/>
      <c r="AY829" s="239">
        <f ca="1">IF(AU829=BA829,AY829,AY829&amp;" → "&amp;TEXT(AZ829,"dd/mm/aaaa")&amp;".- "&amp;AU829)</f>
        <v>0</v>
      </c>
      <c r="AZ829" s="237">
        <f ca="1">IF(AU829=BA829,AZ829,NOW())</f>
        <v>0</v>
      </c>
      <c r="BA829" s="242">
        <f t="shared" ca="1" si="114"/>
        <v>0</v>
      </c>
      <c r="BB829" s="245">
        <f ca="1">IF(AT829=BD829,BB829,BB829&amp;" → "&amp;TEXT(BC829,"dd/mm/aaaa")&amp;".- "&amp;AT829)</f>
        <v>0</v>
      </c>
      <c r="BC829" s="247">
        <f t="shared" ca="1" si="115"/>
        <v>46073.557189699073</v>
      </c>
      <c r="BD829" s="246">
        <f t="shared" ca="1" si="116"/>
        <v>0</v>
      </c>
    </row>
    <row r="830" spans="1:57">
      <c r="A830" s="76"/>
      <c r="B830" s="188"/>
      <c r="C830" s="143"/>
      <c r="D830" s="131"/>
      <c r="E830" s="131"/>
      <c r="F830" s="131"/>
      <c r="G830" s="131"/>
      <c r="H830" s="131"/>
      <c r="I830" s="131"/>
      <c r="J830" s="131"/>
      <c r="K830" s="131"/>
      <c r="L830" s="131"/>
      <c r="M830" s="131"/>
      <c r="N830" s="76" t="str">
        <f t="shared" si="117"/>
        <v xml:space="preserve">         </v>
      </c>
      <c r="O830" s="131"/>
      <c r="P830" s="131"/>
      <c r="Q830" s="131"/>
      <c r="R830" s="131"/>
      <c r="S830" s="140"/>
      <c r="T830" s="131"/>
      <c r="U830" s="140"/>
      <c r="V830" s="140"/>
      <c r="W830" s="131"/>
      <c r="X830" s="140"/>
      <c r="Y830" s="140"/>
      <c r="Z830" s="131"/>
      <c r="AA830" s="131"/>
      <c r="AB830" s="131"/>
      <c r="AC830" s="76"/>
      <c r="AD830" s="131"/>
      <c r="AE830" s="131"/>
      <c r="AF830" s="131"/>
      <c r="AG830" s="131"/>
      <c r="AH830" s="131"/>
      <c r="AI830" s="131"/>
      <c r="AJ830" s="131"/>
      <c r="AK830" s="99"/>
      <c r="AL830" s="135"/>
      <c r="AM830" s="135"/>
      <c r="AN830" s="119"/>
      <c r="AO830" s="135"/>
      <c r="AP830" s="119"/>
      <c r="AQ830" s="119"/>
      <c r="AR830" s="227"/>
      <c r="AS830" s="119"/>
      <c r="AT830" s="143"/>
      <c r="AU830" s="156"/>
      <c r="AV830" s="131"/>
      <c r="AW830" s="102" t="str">
        <f ca="1">IF(OR(AND(TODAY()-AL830&lt;10,AV830="PQRS"),AND(TODAY()-AO830&lt;90,AV830="Persuasivo")),1,IF(AND(10&lt;=TODAY()-AL830,TODAY()-AL830&lt;15,AV830="PQRS"),2,IF(OR(AND(15&lt;=TODAY()-AL830,AV830="PQRS"),AND(90&lt;=TODAY()-AO830,AV830="Persuasivo")),3,"")))</f>
        <v/>
      </c>
      <c r="AX830" s="103"/>
      <c r="AY830" s="239">
        <f ca="1">IF(AU830=BA830,AY830,AY830&amp;" → "&amp;TEXT(AZ830,"dd/mm/aaaa")&amp;".- "&amp;AU830)</f>
        <v>0</v>
      </c>
      <c r="AZ830" s="237">
        <f ca="1">IF(AU830=BA830,AZ830,NOW())</f>
        <v>0</v>
      </c>
      <c r="BA830" s="242">
        <f t="shared" ca="1" si="114"/>
        <v>0</v>
      </c>
      <c r="BB830" s="245">
        <f ca="1">IF(AT830=BD830,BB830,BB830&amp;" → "&amp;TEXT(BC830,"dd/mm/aaaa")&amp;".- "&amp;AT830)</f>
        <v>0</v>
      </c>
      <c r="BC830" s="247">
        <f t="shared" ca="1" si="115"/>
        <v>46073.557189699073</v>
      </c>
      <c r="BD830" s="246">
        <f t="shared" ca="1" si="116"/>
        <v>0</v>
      </c>
    </row>
    <row r="831" spans="1:57">
      <c r="A831" s="76"/>
      <c r="B831" s="188"/>
      <c r="C831" s="143"/>
      <c r="D831" s="131"/>
      <c r="E831" s="131"/>
      <c r="F831" s="131"/>
      <c r="G831" s="131"/>
      <c r="H831" s="131"/>
      <c r="I831" s="131"/>
      <c r="J831" s="131"/>
      <c r="K831" s="131"/>
      <c r="L831" s="131"/>
      <c r="M831" s="131"/>
      <c r="N831" s="76" t="str">
        <f t="shared" si="117"/>
        <v xml:space="preserve">         </v>
      </c>
      <c r="O831" s="131"/>
      <c r="P831" s="131"/>
      <c r="Q831" s="131"/>
      <c r="R831" s="131"/>
      <c r="S831" s="140"/>
      <c r="T831" s="131"/>
      <c r="U831" s="140"/>
      <c r="V831" s="140"/>
      <c r="W831" s="131"/>
      <c r="X831" s="140"/>
      <c r="Y831" s="140"/>
      <c r="Z831" s="131"/>
      <c r="AA831" s="131"/>
      <c r="AB831" s="131"/>
      <c r="AC831" s="76"/>
      <c r="AD831" s="131"/>
      <c r="AE831" s="131"/>
      <c r="AF831" s="131"/>
      <c r="AG831" s="131"/>
      <c r="AH831" s="131"/>
      <c r="AI831" s="131"/>
      <c r="AJ831" s="131"/>
      <c r="AK831" s="99"/>
      <c r="AL831" s="135"/>
      <c r="AM831" s="135"/>
      <c r="AN831" s="119"/>
      <c r="AO831" s="135"/>
      <c r="AP831" s="119"/>
      <c r="AQ831" s="119"/>
      <c r="AR831" s="227"/>
      <c r="AS831" s="119"/>
      <c r="AT831" s="143"/>
      <c r="AU831" s="156"/>
      <c r="AV831" s="131"/>
      <c r="AW831" s="102" t="str">
        <f ca="1">IF(OR(AND(TODAY()-AL831&lt;10,AV831="PQRS"),AND(TODAY()-AO831&lt;90,AV831="Persuasivo")),1,IF(AND(10&lt;=TODAY()-AL831,TODAY()-AL831&lt;15,AV831="PQRS"),2,IF(OR(AND(15&lt;=TODAY()-AL831,AV831="PQRS"),AND(90&lt;=TODAY()-AO831,AV831="Persuasivo")),3,"")))</f>
        <v/>
      </c>
      <c r="AX831" s="103"/>
      <c r="AY831" s="239">
        <f ca="1">IF(AU831=BA831,AY831,AY831&amp;" → "&amp;TEXT(AZ831,"dd/mm/aaaa")&amp;".- "&amp;AU831)</f>
        <v>0</v>
      </c>
      <c r="AZ831" s="237">
        <f ca="1">IF(AU831=BA831,AZ831,NOW())</f>
        <v>0</v>
      </c>
      <c r="BA831" s="242">
        <f t="shared" ca="1" si="114"/>
        <v>0</v>
      </c>
      <c r="BB831" s="245">
        <f ca="1">IF(AT831=BD831,BB831,BB831&amp;" → "&amp;TEXT(BC831,"dd/mm/aaaa")&amp;".- "&amp;AT831)</f>
        <v>0</v>
      </c>
      <c r="BC831" s="247">
        <f t="shared" ca="1" si="115"/>
        <v>46073.557189699073</v>
      </c>
      <c r="BD831" s="246">
        <f t="shared" ca="1" si="116"/>
        <v>0</v>
      </c>
    </row>
    <row r="832" spans="1:57">
      <c r="B832" s="193"/>
      <c r="C832" s="118"/>
      <c r="D832" s="113"/>
      <c r="E832" s="113"/>
      <c r="F832" s="113"/>
      <c r="G832" s="113"/>
      <c r="H832" s="113"/>
      <c r="I832" s="113"/>
      <c r="J832" s="113"/>
      <c r="K832" s="113"/>
      <c r="L832" s="113"/>
      <c r="M832" s="113"/>
      <c r="N832" s="113"/>
      <c r="O832" s="113"/>
      <c r="P832" s="113"/>
      <c r="Q832" s="113"/>
      <c r="R832" s="113"/>
      <c r="S832" s="261"/>
      <c r="T832" s="113"/>
      <c r="U832" s="113"/>
      <c r="V832" s="262" t="s">
        <v>16078</v>
      </c>
      <c r="W832" s="113"/>
      <c r="X832" s="262" t="s">
        <v>16078</v>
      </c>
      <c r="Y832" s="262" t="s">
        <v>16078</v>
      </c>
      <c r="Z832" s="113"/>
      <c r="AA832" s="113"/>
      <c r="AB832" s="113"/>
      <c r="AC832" s="113"/>
      <c r="AD832" s="113"/>
      <c r="AE832" s="113"/>
      <c r="AF832" s="113"/>
      <c r="AG832" s="113"/>
      <c r="AH832" s="113"/>
      <c r="AI832" s="113"/>
      <c r="AJ832" s="113"/>
      <c r="AK832" s="263"/>
      <c r="AL832" s="113"/>
      <c r="AM832" s="113"/>
      <c r="AN832" s="119"/>
      <c r="AO832" s="115"/>
      <c r="AP832" s="119"/>
      <c r="AQ832" s="119"/>
      <c r="AR832" s="227"/>
      <c r="AS832" s="119"/>
      <c r="AT832" s="118"/>
      <c r="AU832" s="156"/>
      <c r="AV832" s="113"/>
      <c r="AW832" s="102" t="str">
        <f ca="1">IF(OR(AND(TODAY()-AL832&lt;10,AV832="PQRS"),AND(TODAY()-AO832&lt;90,AV832="Persuasivo")),1,IF(AND(10&lt;=TODAY()-AL832,TODAY()-AL832&lt;15,AV832="PQRS"),2,IF(OR(AND(15&lt;=TODAY()-AL832,AV832="PQRS"),AND(90&lt;=TODAY()-AO832,AV832="Persuasivo")),3,"")))</f>
        <v/>
      </c>
      <c r="AY832" s="239">
        <f ca="1">IF(AU832=BA832,AY832,AY832&amp;" → "&amp;TEXT(AZ832,"dd/mm/aaaa")&amp;".- "&amp;AU832)</f>
        <v>0</v>
      </c>
      <c r="AZ832" s="237">
        <f ca="1">IF(AU832=BA832,AZ832,NOW())</f>
        <v>0</v>
      </c>
      <c r="BA832" s="242">
        <f t="shared" ca="1" si="114"/>
        <v>0</v>
      </c>
      <c r="BB832" s="245">
        <f ca="1">IF(AT832=BD832,BB832,BB832&amp;" → "&amp;TEXT(BC832,"dd/mm/aaaa")&amp;".- "&amp;AT832)</f>
        <v>0</v>
      </c>
      <c r="BC832" s="247">
        <f t="shared" ca="1" si="115"/>
        <v>46073.557189699073</v>
      </c>
      <c r="BD832" s="246">
        <f t="shared" ca="1" si="116"/>
        <v>0</v>
      </c>
    </row>
    <row r="833" spans="2:56">
      <c r="B833" s="193"/>
      <c r="C833" s="118"/>
      <c r="D833" s="113"/>
      <c r="E833" s="113"/>
      <c r="F833" s="113"/>
      <c r="G833" s="113"/>
      <c r="H833" s="113"/>
      <c r="I833" s="113"/>
      <c r="J833" s="113"/>
      <c r="K833" s="113"/>
      <c r="L833" s="113"/>
      <c r="M833" s="113"/>
      <c r="N833" s="113"/>
      <c r="O833" s="113"/>
      <c r="P833" s="113"/>
      <c r="Q833" s="113"/>
      <c r="R833" s="113"/>
      <c r="S833" s="261"/>
      <c r="T833" s="113"/>
      <c r="U833" s="113"/>
      <c r="V833" s="262" t="s">
        <v>16078</v>
      </c>
      <c r="W833" s="113"/>
      <c r="X833" s="262" t="s">
        <v>16078</v>
      </c>
      <c r="Y833" s="262" t="s">
        <v>16078</v>
      </c>
      <c r="Z833" s="113"/>
      <c r="AA833" s="113"/>
      <c r="AB833" s="113"/>
      <c r="AC833" s="113"/>
      <c r="AD833" s="113"/>
      <c r="AE833" s="113"/>
      <c r="AF833" s="113"/>
      <c r="AG833" s="113"/>
      <c r="AH833" s="113"/>
      <c r="AI833" s="113"/>
      <c r="AJ833" s="113"/>
      <c r="AK833" s="263"/>
      <c r="AL833" s="113"/>
      <c r="AM833" s="113"/>
      <c r="AN833" s="119"/>
      <c r="AO833" s="115"/>
      <c r="AP833" s="119"/>
      <c r="AQ833" s="119"/>
      <c r="AR833" s="227"/>
      <c r="AS833" s="119"/>
      <c r="AT833" s="118"/>
      <c r="AU833" s="156"/>
      <c r="AV833" s="113"/>
      <c r="AW833" s="102" t="str">
        <f ca="1">IF(OR(AND(TODAY()-AL833&lt;10,AV833="PQRS"),AND(TODAY()-AO833&lt;90,AV833="Persuasivo")),1,IF(AND(10&lt;=TODAY()-AL833,TODAY()-AL833&lt;15,AV833="PQRS"),2,IF(OR(AND(15&lt;=TODAY()-AL833,AV833="PQRS"),AND(90&lt;=TODAY()-AO833,AV833="Persuasivo")),3,"")))</f>
        <v/>
      </c>
      <c r="AY833" s="239">
        <f ca="1">IF(AU833=BA833,AY833,AY833&amp;" → "&amp;TEXT(AZ833,"dd/mm/aaaa")&amp;".- "&amp;AU833)</f>
        <v>0</v>
      </c>
      <c r="AZ833" s="237">
        <f ca="1">IF(AU833=BA833,AZ833,NOW())</f>
        <v>0</v>
      </c>
      <c r="BA833" s="242">
        <f t="shared" ca="1" si="114"/>
        <v>0</v>
      </c>
      <c r="BB833" s="245">
        <f ca="1">IF(AT833=BD833,BB833,BB833&amp;" → "&amp;TEXT(BC833,"dd/mm/aaaa")&amp;".- "&amp;AT833)</f>
        <v>0</v>
      </c>
      <c r="BC833" s="247">
        <f t="shared" ca="1" si="115"/>
        <v>46073.557189699073</v>
      </c>
      <c r="BD833" s="246">
        <f t="shared" ca="1" si="116"/>
        <v>0</v>
      </c>
    </row>
    <row r="834" spans="2:56">
      <c r="B834" s="193"/>
      <c r="C834" s="118"/>
      <c r="D834" s="113"/>
      <c r="E834" s="113"/>
      <c r="F834" s="113"/>
      <c r="G834" s="113"/>
      <c r="H834" s="113"/>
      <c r="I834" s="113"/>
      <c r="J834" s="113"/>
      <c r="K834" s="113"/>
      <c r="L834" s="113"/>
      <c r="M834" s="113"/>
      <c r="N834" s="113"/>
      <c r="O834" s="113"/>
      <c r="P834" s="113"/>
      <c r="Q834" s="113"/>
      <c r="R834" s="113"/>
      <c r="S834" s="261"/>
      <c r="T834" s="113"/>
      <c r="U834" s="113"/>
      <c r="V834" s="262" t="s">
        <v>16078</v>
      </c>
      <c r="W834" s="113"/>
      <c r="X834" s="262" t="s">
        <v>16078</v>
      </c>
      <c r="Y834" s="262" t="s">
        <v>16078</v>
      </c>
      <c r="Z834" s="113"/>
      <c r="AA834" s="113"/>
      <c r="AB834" s="113"/>
      <c r="AC834" s="113"/>
      <c r="AD834" s="113"/>
      <c r="AE834" s="113"/>
      <c r="AF834" s="113"/>
      <c r="AG834" s="113"/>
      <c r="AH834" s="113"/>
      <c r="AI834" s="113"/>
      <c r="AJ834" s="113"/>
      <c r="AK834" s="263"/>
      <c r="AL834" s="113"/>
      <c r="AM834" s="113"/>
      <c r="AN834" s="119"/>
      <c r="AO834" s="115"/>
      <c r="AP834" s="119"/>
      <c r="AQ834" s="119"/>
      <c r="AR834" s="227"/>
      <c r="AS834" s="119"/>
      <c r="AT834" s="118"/>
      <c r="AU834" s="156"/>
      <c r="AV834" s="113"/>
      <c r="AW834" s="102" t="str">
        <f ca="1">IF(OR(AND(TODAY()-AL834&lt;10,AV834="PQRS"),AND(TODAY()-AO834&lt;90,AV834="Persuasivo")),1,IF(AND(10&lt;=TODAY()-AL834,TODAY()-AL834&lt;15,AV834="PQRS"),2,IF(OR(AND(15&lt;=TODAY()-AL834,AV834="PQRS"),AND(90&lt;=TODAY()-AO834,AV834="Persuasivo")),3,"")))</f>
        <v/>
      </c>
      <c r="AY834" s="239">
        <f ca="1">IF(AU834=BA834,AY834,AY834&amp;" → "&amp;TEXT(AZ834,"dd/mm/aaaa")&amp;".- "&amp;AU834)</f>
        <v>0</v>
      </c>
      <c r="AZ834" s="237">
        <f ca="1">IF(AU834=BA834,AZ834,NOW())</f>
        <v>0</v>
      </c>
      <c r="BA834" s="242">
        <f t="shared" ca="1" si="114"/>
        <v>0</v>
      </c>
      <c r="BB834" s="245">
        <f ca="1">IF(AT834=BD834,BB834,BB834&amp;" → "&amp;TEXT(BC834,"dd/mm/aaaa")&amp;".- "&amp;AT834)</f>
        <v>0</v>
      </c>
      <c r="BC834" s="247">
        <f t="shared" ca="1" si="115"/>
        <v>46073.557189699073</v>
      </c>
      <c r="BD834" s="246">
        <f t="shared" ca="1" si="116"/>
        <v>0</v>
      </c>
    </row>
    <row r="835" spans="2:56">
      <c r="B835" s="193"/>
      <c r="C835" s="118"/>
      <c r="D835" s="113"/>
      <c r="E835" s="113"/>
      <c r="F835" s="113"/>
      <c r="G835" s="113"/>
      <c r="H835" s="113"/>
      <c r="I835" s="113"/>
      <c r="J835" s="113"/>
      <c r="K835" s="113"/>
      <c r="L835" s="113"/>
      <c r="M835" s="113"/>
      <c r="N835" s="113"/>
      <c r="O835" s="113"/>
      <c r="P835" s="113"/>
      <c r="Q835" s="113"/>
      <c r="R835" s="113"/>
      <c r="S835" s="261"/>
      <c r="T835" s="113"/>
      <c r="U835" s="113"/>
      <c r="V835" s="262" t="s">
        <v>16078</v>
      </c>
      <c r="W835" s="113"/>
      <c r="X835" s="262" t="s">
        <v>16078</v>
      </c>
      <c r="Y835" s="262" t="s">
        <v>16078</v>
      </c>
      <c r="Z835" s="113"/>
      <c r="AA835" s="113"/>
      <c r="AB835" s="113"/>
      <c r="AC835" s="113"/>
      <c r="AD835" s="113"/>
      <c r="AE835" s="113"/>
      <c r="AF835" s="113"/>
      <c r="AG835" s="113"/>
      <c r="AH835" s="113"/>
      <c r="AI835" s="113"/>
      <c r="AJ835" s="113"/>
      <c r="AK835" s="263"/>
      <c r="AL835" s="113"/>
      <c r="AM835" s="113"/>
      <c r="AN835" s="119"/>
      <c r="AO835" s="115"/>
      <c r="AP835" s="119"/>
      <c r="AQ835" s="119"/>
      <c r="AR835" s="227"/>
      <c r="AS835" s="119"/>
      <c r="AT835" s="118"/>
      <c r="AU835" s="156"/>
      <c r="AV835" s="113"/>
      <c r="AW835" s="102" t="str">
        <f ca="1">IF(OR(AND(TODAY()-AL835&lt;10,AV835="PQRS"),AND(TODAY()-AO835&lt;90,AV835="Persuasivo")),1,IF(AND(10&lt;=TODAY()-AL835,TODAY()-AL835&lt;15,AV835="PQRS"),2,IF(OR(AND(15&lt;=TODAY()-AL835,AV835="PQRS"),AND(90&lt;=TODAY()-AO835,AV835="Persuasivo")),3,"")))</f>
        <v/>
      </c>
      <c r="AY835" s="239">
        <f ca="1">IF(AU835=BA835,AY835,AY835&amp;" → "&amp;TEXT(AZ835,"dd/mm/aaaa")&amp;".- "&amp;AU835)</f>
        <v>0</v>
      </c>
      <c r="AZ835" s="237">
        <f ca="1">IF(AU835=BA835,AZ835,NOW())</f>
        <v>0</v>
      </c>
      <c r="BA835" s="242">
        <f t="shared" ca="1" si="114"/>
        <v>0</v>
      </c>
      <c r="BB835" s="245">
        <f ca="1">IF(AT835=BD835,BB835,BB835&amp;" → "&amp;TEXT(BC835,"dd/mm/aaaa")&amp;".- "&amp;AT835)</f>
        <v>0</v>
      </c>
      <c r="BC835" s="247">
        <f t="shared" ca="1" si="115"/>
        <v>46073.557189699073</v>
      </c>
      <c r="BD835" s="246">
        <f t="shared" ca="1" si="116"/>
        <v>0</v>
      </c>
    </row>
    <row r="836" spans="2:56">
      <c r="B836" s="193"/>
      <c r="C836" s="118"/>
      <c r="D836" s="113"/>
      <c r="E836" s="113"/>
      <c r="F836" s="113"/>
      <c r="G836" s="113"/>
      <c r="H836" s="113"/>
      <c r="I836" s="113"/>
      <c r="J836" s="113"/>
      <c r="K836" s="113"/>
      <c r="L836" s="113"/>
      <c r="M836" s="113"/>
      <c r="N836" s="113"/>
      <c r="O836" s="113"/>
      <c r="P836" s="113"/>
      <c r="Q836" s="113"/>
      <c r="R836" s="113"/>
      <c r="S836" s="261"/>
      <c r="T836" s="113"/>
      <c r="U836" s="113"/>
      <c r="V836" s="262" t="s">
        <v>16078</v>
      </c>
      <c r="W836" s="113"/>
      <c r="X836" s="262" t="s">
        <v>16078</v>
      </c>
      <c r="Y836" s="262" t="s">
        <v>16078</v>
      </c>
      <c r="Z836" s="113"/>
      <c r="AA836" s="113"/>
      <c r="AB836" s="113"/>
      <c r="AC836" s="113"/>
      <c r="AD836" s="113"/>
      <c r="AE836" s="113"/>
      <c r="AF836" s="113"/>
      <c r="AG836" s="113"/>
      <c r="AH836" s="113"/>
      <c r="AI836" s="113"/>
      <c r="AJ836" s="113"/>
      <c r="AK836" s="263"/>
      <c r="AL836" s="113"/>
      <c r="AM836" s="113"/>
      <c r="AN836" s="119"/>
      <c r="AO836" s="115"/>
      <c r="AP836" s="119"/>
      <c r="AQ836" s="119"/>
      <c r="AR836" s="227"/>
      <c r="AS836" s="119"/>
      <c r="AT836" s="118"/>
      <c r="AU836" s="156"/>
      <c r="AV836" s="113"/>
      <c r="AW836" s="102" t="str">
        <f ca="1">IF(OR(AND(TODAY()-AL836&lt;10,AV836="PQRS"),AND(TODAY()-AO836&lt;90,AV836="Persuasivo")),1,IF(AND(10&lt;=TODAY()-AL836,TODAY()-AL836&lt;15,AV836="PQRS"),2,IF(OR(AND(15&lt;=TODAY()-AL836,AV836="PQRS"),AND(90&lt;=TODAY()-AO836,AV836="Persuasivo")),3,"")))</f>
        <v/>
      </c>
      <c r="AY836" s="239">
        <f ca="1">IF(AU836=BA836,AY836,AY836&amp;" → "&amp;TEXT(AZ836,"dd/mm/aaaa")&amp;".- "&amp;AU836)</f>
        <v>0</v>
      </c>
      <c r="AZ836" s="237">
        <f ca="1">IF(AU836=BA836,AZ836,NOW())</f>
        <v>0</v>
      </c>
      <c r="BA836" s="242">
        <f t="shared" ca="1" si="114"/>
        <v>0</v>
      </c>
      <c r="BB836" s="245">
        <f ca="1">IF(AT836=BD836,BB836,BB836&amp;" → "&amp;TEXT(BC836,"dd/mm/aaaa")&amp;".- "&amp;AT836)</f>
        <v>0</v>
      </c>
      <c r="BC836" s="247">
        <f t="shared" ca="1" si="115"/>
        <v>46073.557189699073</v>
      </c>
      <c r="BD836" s="246">
        <f t="shared" ca="1" si="116"/>
        <v>0</v>
      </c>
    </row>
    <row r="837" spans="2:56">
      <c r="B837" s="193"/>
      <c r="C837" s="118"/>
      <c r="D837" s="113"/>
      <c r="E837" s="113"/>
      <c r="F837" s="113"/>
      <c r="G837" s="113"/>
      <c r="H837" s="113"/>
      <c r="I837" s="113"/>
      <c r="J837" s="113"/>
      <c r="K837" s="113"/>
      <c r="L837" s="113"/>
      <c r="M837" s="113"/>
      <c r="N837" s="113"/>
      <c r="O837" s="113"/>
      <c r="P837" s="113"/>
      <c r="Q837" s="113"/>
      <c r="R837" s="113"/>
      <c r="S837" s="261"/>
      <c r="T837" s="113"/>
      <c r="U837" s="113"/>
      <c r="V837" s="262" t="s">
        <v>16078</v>
      </c>
      <c r="W837" s="113"/>
      <c r="X837" s="113"/>
      <c r="Y837" s="262" t="s">
        <v>16078</v>
      </c>
      <c r="Z837" s="113"/>
      <c r="AA837" s="113"/>
      <c r="AB837" s="113"/>
      <c r="AC837" s="113"/>
      <c r="AD837" s="113"/>
      <c r="AE837" s="113"/>
      <c r="AF837" s="113"/>
      <c r="AG837" s="113"/>
      <c r="AH837" s="113"/>
      <c r="AI837" s="113"/>
      <c r="AJ837" s="113"/>
      <c r="AK837" s="263"/>
      <c r="AL837" s="113"/>
      <c r="AM837" s="113"/>
      <c r="AN837" s="119"/>
      <c r="AO837" s="115"/>
      <c r="AP837" s="119"/>
      <c r="AQ837" s="119"/>
      <c r="AR837" s="227"/>
      <c r="AS837" s="119"/>
      <c r="AT837" s="118"/>
      <c r="AU837" s="156"/>
      <c r="AV837" s="113"/>
      <c r="AW837" s="102" t="str">
        <f ca="1">IF(OR(AND(TODAY()-AL837&lt;10,AV837="PQRS"),AND(TODAY()-AO837&lt;90,AV837="Persuasivo")),1,IF(AND(10&lt;=TODAY()-AL837,TODAY()-AL837&lt;15,AV837="PQRS"),2,IF(OR(AND(15&lt;=TODAY()-AL837,AV837="PQRS"),AND(90&lt;=TODAY()-AO837,AV837="Persuasivo")),3,"")))</f>
        <v/>
      </c>
      <c r="AY837" s="239">
        <f ca="1">IF(AU837=BA837,AY837,AY837&amp;" → "&amp;TEXT(AZ837,"dd/mm/aaaa")&amp;".- "&amp;AU837)</f>
        <v>0</v>
      </c>
      <c r="AZ837" s="237">
        <f ca="1">IF(AU837=BA837,AZ837,NOW())</f>
        <v>0</v>
      </c>
      <c r="BA837" s="242">
        <f t="shared" ca="1" si="114"/>
        <v>0</v>
      </c>
      <c r="BB837" s="245">
        <f ca="1">IF(AT837=BD837,BB837,BB837&amp;" → "&amp;TEXT(BC837,"dd/mm/aaaa")&amp;".- "&amp;AT837)</f>
        <v>0</v>
      </c>
      <c r="BC837" s="247">
        <f t="shared" ca="1" si="115"/>
        <v>46073.557189699073</v>
      </c>
      <c r="BD837" s="246">
        <f t="shared" ca="1" si="116"/>
        <v>0</v>
      </c>
    </row>
    <row r="838" spans="2:56">
      <c r="B838" s="193"/>
      <c r="C838" s="118"/>
      <c r="D838" s="113"/>
      <c r="E838" s="113"/>
      <c r="F838" s="113"/>
      <c r="G838" s="113"/>
      <c r="H838" s="113"/>
      <c r="I838" s="113"/>
      <c r="J838" s="113"/>
      <c r="K838" s="113"/>
      <c r="L838" s="113"/>
      <c r="M838" s="113"/>
      <c r="N838" s="113"/>
      <c r="O838" s="113"/>
      <c r="P838" s="113"/>
      <c r="Q838" s="113"/>
      <c r="R838" s="113"/>
      <c r="S838" s="261"/>
      <c r="T838" s="113"/>
      <c r="U838" s="113"/>
      <c r="V838" s="262" t="s">
        <v>16078</v>
      </c>
      <c r="W838" s="113"/>
      <c r="X838" s="113"/>
      <c r="Y838" s="262" t="s">
        <v>16078</v>
      </c>
      <c r="Z838" s="113"/>
      <c r="AA838" s="113"/>
      <c r="AB838" s="113"/>
      <c r="AC838" s="113"/>
      <c r="AD838" s="113"/>
      <c r="AE838" s="113"/>
      <c r="AF838" s="113"/>
      <c r="AG838" s="113"/>
      <c r="AH838" s="113"/>
      <c r="AI838" s="113"/>
      <c r="AJ838" s="113"/>
      <c r="AK838" s="263"/>
      <c r="AL838" s="113"/>
      <c r="AM838" s="113"/>
      <c r="AN838" s="119"/>
      <c r="AO838" s="115"/>
      <c r="AP838" s="119"/>
      <c r="AQ838" s="119"/>
      <c r="AR838" s="227"/>
      <c r="AS838" s="119"/>
      <c r="AT838" s="118"/>
      <c r="AU838" s="156"/>
      <c r="AV838" s="113"/>
      <c r="AW838" s="102" t="str">
        <f ca="1">IF(OR(AND(TODAY()-AL838&lt;10,AV838="PQRS"),AND(TODAY()-AO838&lt;90,AV838="Persuasivo")),1,IF(AND(10&lt;=TODAY()-AL838,TODAY()-AL838&lt;15,AV838="PQRS"),2,IF(OR(AND(15&lt;=TODAY()-AL838,AV838="PQRS"),AND(90&lt;=TODAY()-AO838,AV838="Persuasivo")),3,"")))</f>
        <v/>
      </c>
      <c r="AY838" s="239">
        <f ca="1">IF(AU838=BA838,AY838,AY838&amp;" → "&amp;TEXT(AZ838,"dd/mm/aaaa")&amp;".- "&amp;AU838)</f>
        <v>0</v>
      </c>
      <c r="AZ838" s="237">
        <f ca="1">IF(AU838=BA838,AZ838,NOW())</f>
        <v>0</v>
      </c>
      <c r="BA838" s="242">
        <f t="shared" ca="1" si="114"/>
        <v>0</v>
      </c>
      <c r="BB838" s="245">
        <f ca="1">IF(AT838=BD838,BB838,BB838&amp;" → "&amp;TEXT(BC838,"dd/mm/aaaa")&amp;".- "&amp;AT838)</f>
        <v>0</v>
      </c>
      <c r="BC838" s="247">
        <f t="shared" ca="1" si="115"/>
        <v>46073.557189699073</v>
      </c>
      <c r="BD838" s="246">
        <f t="shared" ca="1" si="116"/>
        <v>0</v>
      </c>
    </row>
    <row r="839" spans="2:56">
      <c r="B839" s="193"/>
      <c r="C839" s="118"/>
      <c r="D839" s="113"/>
      <c r="E839" s="113"/>
      <c r="F839" s="113"/>
      <c r="G839" s="113"/>
      <c r="H839" s="113"/>
      <c r="I839" s="113"/>
      <c r="J839" s="113"/>
      <c r="K839" s="113"/>
      <c r="L839" s="113"/>
      <c r="M839" s="113"/>
      <c r="N839" s="113"/>
      <c r="O839" s="113"/>
      <c r="P839" s="113"/>
      <c r="Q839" s="113"/>
      <c r="R839" s="113"/>
      <c r="S839" s="261"/>
      <c r="T839" s="113"/>
      <c r="U839" s="113"/>
      <c r="V839" s="262" t="s">
        <v>16078</v>
      </c>
      <c r="W839" s="113"/>
      <c r="X839" s="113"/>
      <c r="Y839" s="262" t="s">
        <v>16078</v>
      </c>
      <c r="Z839" s="113"/>
      <c r="AA839" s="113"/>
      <c r="AB839" s="113"/>
      <c r="AC839" s="113"/>
      <c r="AD839" s="113"/>
      <c r="AE839" s="113"/>
      <c r="AF839" s="113"/>
      <c r="AG839" s="113"/>
      <c r="AH839" s="113"/>
      <c r="AI839" s="113"/>
      <c r="AJ839" s="113"/>
      <c r="AK839" s="263"/>
      <c r="AL839" s="113"/>
      <c r="AM839" s="113"/>
      <c r="AN839" s="119"/>
      <c r="AO839" s="115"/>
      <c r="AP839" s="119"/>
      <c r="AQ839" s="119"/>
      <c r="AR839" s="227"/>
      <c r="AS839" s="119"/>
      <c r="AT839" s="118"/>
      <c r="AU839" s="156"/>
      <c r="AV839" s="113"/>
      <c r="AW839" s="102" t="str">
        <f ca="1">IF(OR(AND(TODAY()-AL839&lt;10,AV839="PQRS"),AND(TODAY()-AO839&lt;90,AV839="Persuasivo")),1,IF(AND(10&lt;=TODAY()-AL839,TODAY()-AL839&lt;15,AV839="PQRS"),2,IF(OR(AND(15&lt;=TODAY()-AL839,AV839="PQRS"),AND(90&lt;=TODAY()-AO839,AV839="Persuasivo")),3,"")))</f>
        <v/>
      </c>
      <c r="AY839" s="239">
        <f ca="1">IF(AU839=BA839,AY839,AY839&amp;" → "&amp;TEXT(AZ839,"dd/mm/aaaa")&amp;".- "&amp;AU839)</f>
        <v>0</v>
      </c>
      <c r="AZ839" s="237">
        <f ca="1">IF(AU839=BA839,AZ839,NOW())</f>
        <v>0</v>
      </c>
      <c r="BA839" s="242">
        <f t="shared" ca="1" si="114"/>
        <v>0</v>
      </c>
      <c r="BB839" s="245">
        <f ca="1">IF(AT839=BD839,BB839,BB839&amp;" → "&amp;TEXT(BC839,"dd/mm/aaaa")&amp;".- "&amp;AT839)</f>
        <v>0</v>
      </c>
      <c r="BC839" s="247">
        <f t="shared" ca="1" si="115"/>
        <v>46073.557189699073</v>
      </c>
      <c r="BD839" s="246">
        <f t="shared" ca="1" si="116"/>
        <v>0</v>
      </c>
    </row>
    <row r="840" spans="2:56">
      <c r="B840" s="193"/>
      <c r="C840" s="118"/>
      <c r="D840" s="113"/>
      <c r="E840" s="113"/>
      <c r="F840" s="113"/>
      <c r="G840" s="113"/>
      <c r="H840" s="113"/>
      <c r="I840" s="113"/>
      <c r="J840" s="113"/>
      <c r="K840" s="113"/>
      <c r="L840" s="113"/>
      <c r="M840" s="113"/>
      <c r="N840" s="113"/>
      <c r="O840" s="113"/>
      <c r="P840" s="113"/>
      <c r="Q840" s="113"/>
      <c r="R840" s="113"/>
      <c r="S840" s="261"/>
      <c r="T840" s="113"/>
      <c r="U840" s="113"/>
      <c r="V840" s="262" t="s">
        <v>16078</v>
      </c>
      <c r="W840" s="113"/>
      <c r="X840" s="113"/>
      <c r="Y840" s="262" t="s">
        <v>16078</v>
      </c>
      <c r="Z840" s="113"/>
      <c r="AA840" s="113"/>
      <c r="AB840" s="113"/>
      <c r="AC840" s="113"/>
      <c r="AD840" s="113"/>
      <c r="AE840" s="113"/>
      <c r="AF840" s="113"/>
      <c r="AG840" s="113"/>
      <c r="AH840" s="113"/>
      <c r="AI840" s="113"/>
      <c r="AJ840" s="113"/>
      <c r="AK840" s="263"/>
      <c r="AL840" s="113"/>
      <c r="AM840" s="113"/>
      <c r="AN840" s="119"/>
      <c r="AO840" s="115"/>
      <c r="AP840" s="119"/>
      <c r="AQ840" s="119"/>
      <c r="AR840" s="227"/>
      <c r="AS840" s="119"/>
      <c r="AT840" s="118"/>
      <c r="AU840" s="156"/>
      <c r="AV840" s="113"/>
      <c r="AW840" s="102" t="str">
        <f ca="1">IF(OR(AND(TODAY()-AL840&lt;10,AV840="PQRS"),AND(TODAY()-AO840&lt;90,AV840="Persuasivo")),1,IF(AND(10&lt;=TODAY()-AL840,TODAY()-AL840&lt;15,AV840="PQRS"),2,IF(OR(AND(15&lt;=TODAY()-AL840,AV840="PQRS"),AND(90&lt;=TODAY()-AO840,AV840="Persuasivo")),3,"")))</f>
        <v/>
      </c>
      <c r="AY840" s="239">
        <f ca="1">IF(AU840=BA840,AY840,AY840&amp;" → "&amp;TEXT(AZ840,"dd/mm/aaaa")&amp;".- "&amp;AU840)</f>
        <v>0</v>
      </c>
      <c r="AZ840" s="237">
        <f ca="1">IF(AU840=BA840,AZ840,NOW())</f>
        <v>0</v>
      </c>
      <c r="BA840" s="242">
        <f t="shared" ca="1" si="114"/>
        <v>0</v>
      </c>
      <c r="BB840" s="245">
        <f ca="1">IF(AT840=BD840,BB840,BB840&amp;" → "&amp;TEXT(BC840,"dd/mm/aaaa")&amp;".- "&amp;AT840)</f>
        <v>0</v>
      </c>
      <c r="BC840" s="247">
        <f t="shared" ca="1" si="115"/>
        <v>46073.557189699073</v>
      </c>
      <c r="BD840" s="246">
        <f t="shared" ca="1" si="116"/>
        <v>0</v>
      </c>
    </row>
    <row r="841" spans="2:56">
      <c r="B841" s="193"/>
      <c r="C841" s="118"/>
      <c r="D841" s="113"/>
      <c r="E841" s="113"/>
      <c r="F841" s="113"/>
      <c r="G841" s="113"/>
      <c r="H841" s="113"/>
      <c r="I841" s="113"/>
      <c r="J841" s="113"/>
      <c r="K841" s="113"/>
      <c r="L841" s="113"/>
      <c r="M841" s="113"/>
      <c r="N841" s="113"/>
      <c r="O841" s="113"/>
      <c r="P841" s="113"/>
      <c r="Q841" s="113"/>
      <c r="R841" s="113"/>
      <c r="S841" s="261"/>
      <c r="T841" s="113"/>
      <c r="U841" s="113"/>
      <c r="V841" s="262" t="s">
        <v>16078</v>
      </c>
      <c r="W841" s="113"/>
      <c r="X841" s="113"/>
      <c r="Y841" s="262" t="s">
        <v>16078</v>
      </c>
      <c r="Z841" s="113"/>
      <c r="AA841" s="113"/>
      <c r="AB841" s="113"/>
      <c r="AC841" s="113"/>
      <c r="AD841" s="113"/>
      <c r="AE841" s="113"/>
      <c r="AF841" s="113"/>
      <c r="AG841" s="113"/>
      <c r="AH841" s="113"/>
      <c r="AI841" s="113"/>
      <c r="AJ841" s="113"/>
      <c r="AK841" s="263"/>
      <c r="AL841" s="113"/>
      <c r="AM841" s="113"/>
      <c r="AN841" s="119"/>
      <c r="AO841" s="115"/>
      <c r="AP841" s="119"/>
      <c r="AQ841" s="119"/>
      <c r="AR841" s="227"/>
      <c r="AS841" s="119"/>
      <c r="AT841" s="118"/>
      <c r="AU841" s="156"/>
      <c r="AV841" s="113"/>
      <c r="AW841" s="102" t="str">
        <f ca="1">IF(OR(AND(TODAY()-AL841&lt;10,AV841="PQRS"),AND(TODAY()-AO841&lt;90,AV841="Persuasivo")),1,IF(AND(10&lt;=TODAY()-AL841,TODAY()-AL841&lt;15,AV841="PQRS"),2,IF(OR(AND(15&lt;=TODAY()-AL841,AV841="PQRS"),AND(90&lt;=TODAY()-AO841,AV841="Persuasivo")),3,"")))</f>
        <v/>
      </c>
      <c r="AY841" s="239">
        <f ca="1">IF(AU841=BA841,AY841,AY841&amp;" → "&amp;TEXT(AZ841,"dd/mm/aaaa")&amp;".- "&amp;AU841)</f>
        <v>0</v>
      </c>
      <c r="AZ841" s="237">
        <f ca="1">IF(AU841=BA841,AZ841,NOW())</f>
        <v>0</v>
      </c>
      <c r="BA841" s="242">
        <f t="shared" ca="1" si="114"/>
        <v>0</v>
      </c>
      <c r="BB841" s="245">
        <f ca="1">IF(AT841=BD841,BB841,BB841&amp;" → "&amp;TEXT(BC841,"dd/mm/aaaa")&amp;".- "&amp;AT841)</f>
        <v>0</v>
      </c>
      <c r="BC841" s="247">
        <f t="shared" ca="1" si="115"/>
        <v>46073.557189699073</v>
      </c>
      <c r="BD841" s="246">
        <f t="shared" ca="1" si="116"/>
        <v>0</v>
      </c>
    </row>
    <row r="842" spans="2:56">
      <c r="B842" s="193"/>
      <c r="C842" s="118"/>
      <c r="D842" s="113"/>
      <c r="E842" s="113"/>
      <c r="F842" s="113"/>
      <c r="G842" s="113"/>
      <c r="H842" s="113"/>
      <c r="I842" s="113"/>
      <c r="J842" s="113"/>
      <c r="K842" s="113"/>
      <c r="L842" s="113"/>
      <c r="M842" s="113"/>
      <c r="N842" s="113"/>
      <c r="O842" s="113"/>
      <c r="P842" s="113"/>
      <c r="Q842" s="113"/>
      <c r="R842" s="113"/>
      <c r="S842" s="261"/>
      <c r="T842" s="113"/>
      <c r="U842" s="113"/>
      <c r="V842" s="262" t="s">
        <v>16078</v>
      </c>
      <c r="W842" s="113"/>
      <c r="X842" s="113"/>
      <c r="Y842" s="262" t="s">
        <v>16078</v>
      </c>
      <c r="Z842" s="113"/>
      <c r="AA842" s="113"/>
      <c r="AB842" s="113"/>
      <c r="AC842" s="113"/>
      <c r="AD842" s="113"/>
      <c r="AE842" s="113"/>
      <c r="AF842" s="113"/>
      <c r="AG842" s="113"/>
      <c r="AH842" s="113"/>
      <c r="AI842" s="113"/>
      <c r="AJ842" s="113"/>
      <c r="AK842" s="263"/>
      <c r="AL842" s="113"/>
      <c r="AM842" s="113"/>
      <c r="AN842" s="119"/>
      <c r="AO842" s="115"/>
      <c r="AP842" s="119"/>
      <c r="AQ842" s="119"/>
      <c r="AR842" s="227"/>
      <c r="AS842" s="119"/>
      <c r="AT842" s="118"/>
      <c r="AU842" s="156"/>
      <c r="AV842" s="113"/>
      <c r="AW842" s="102" t="str">
        <f ca="1">IF(OR(AND(TODAY()-AL842&lt;10,AV842="PQRS"),AND(TODAY()-AO842&lt;90,AV842="Persuasivo")),1,IF(AND(10&lt;=TODAY()-AL842,TODAY()-AL842&lt;15,AV842="PQRS"),2,IF(OR(AND(15&lt;=TODAY()-AL842,AV842="PQRS"),AND(90&lt;=TODAY()-AO842,AV842="Persuasivo")),3,"")))</f>
        <v/>
      </c>
      <c r="AY842" s="239">
        <f ca="1">IF(AU842=BA842,AY842,AY842&amp;" → "&amp;TEXT(AZ842,"dd/mm/aaaa")&amp;".- "&amp;AU842)</f>
        <v>0</v>
      </c>
      <c r="AZ842" s="237">
        <f ca="1">IF(AU842=BA842,AZ842,NOW())</f>
        <v>0</v>
      </c>
      <c r="BA842" s="242">
        <f t="shared" ca="1" si="114"/>
        <v>0</v>
      </c>
      <c r="BB842" s="245">
        <f ca="1">IF(AT842=BD842,BB842,BB842&amp;" → "&amp;TEXT(BC842,"dd/mm/aaaa")&amp;".- "&amp;AT842)</f>
        <v>0</v>
      </c>
      <c r="BC842" s="247">
        <f t="shared" ca="1" si="115"/>
        <v>46073.557189699073</v>
      </c>
      <c r="BD842" s="246">
        <f t="shared" ca="1" si="116"/>
        <v>0</v>
      </c>
    </row>
    <row r="843" spans="2:56">
      <c r="B843" s="193"/>
      <c r="C843" s="118"/>
      <c r="D843" s="113"/>
      <c r="E843" s="113"/>
      <c r="F843" s="113"/>
      <c r="G843" s="113"/>
      <c r="H843" s="113"/>
      <c r="I843" s="113"/>
      <c r="J843" s="113"/>
      <c r="K843" s="113"/>
      <c r="L843" s="113"/>
      <c r="M843" s="113"/>
      <c r="N843" s="113"/>
      <c r="O843" s="113"/>
      <c r="P843" s="113"/>
      <c r="Q843" s="113"/>
      <c r="R843" s="113"/>
      <c r="S843" s="261"/>
      <c r="T843" s="113"/>
      <c r="U843" s="113"/>
      <c r="V843" s="262" t="s">
        <v>16078</v>
      </c>
      <c r="W843" s="113"/>
      <c r="X843" s="113"/>
      <c r="Y843" s="262" t="s">
        <v>16078</v>
      </c>
      <c r="Z843" s="113"/>
      <c r="AA843" s="113"/>
      <c r="AB843" s="113"/>
      <c r="AC843" s="113"/>
      <c r="AD843" s="113"/>
      <c r="AE843" s="113"/>
      <c r="AF843" s="113"/>
      <c r="AG843" s="113"/>
      <c r="AH843" s="113"/>
      <c r="AI843" s="113"/>
      <c r="AJ843" s="113"/>
      <c r="AK843" s="263"/>
      <c r="AL843" s="113"/>
      <c r="AM843" s="113"/>
      <c r="AN843" s="119"/>
      <c r="AO843" s="115"/>
      <c r="AP843" s="119"/>
      <c r="AQ843" s="119"/>
      <c r="AR843" s="227"/>
      <c r="AS843" s="119"/>
      <c r="AT843" s="118"/>
      <c r="AU843" s="156"/>
      <c r="AV843" s="113"/>
      <c r="AW843" s="102" t="str">
        <f ca="1">IF(OR(AND(TODAY()-AL843&lt;10,AV843="PQRS"),AND(TODAY()-AO843&lt;90,AV843="Persuasivo")),1,IF(AND(10&lt;=TODAY()-AL843,TODAY()-AL843&lt;15,AV843="PQRS"),2,IF(OR(AND(15&lt;=TODAY()-AL843,AV843="PQRS"),AND(90&lt;=TODAY()-AO843,AV843="Persuasivo")),3,"")))</f>
        <v/>
      </c>
      <c r="AY843" s="239">
        <f ca="1">IF(AU843=BA843,AY843,AY843&amp;" → "&amp;TEXT(AZ843,"dd/mm/aaaa")&amp;".- "&amp;AU843)</f>
        <v>0</v>
      </c>
      <c r="AZ843" s="237">
        <f ca="1">IF(AU843=BA843,AZ843,NOW())</f>
        <v>0</v>
      </c>
      <c r="BA843" s="242">
        <f t="shared" ca="1" si="114"/>
        <v>0</v>
      </c>
      <c r="BB843" s="245">
        <f ca="1">IF(AT843=BD843,BB843,BB843&amp;" → "&amp;TEXT(BC843,"dd/mm/aaaa")&amp;".- "&amp;AT843)</f>
        <v>0</v>
      </c>
      <c r="BC843" s="247">
        <f t="shared" ca="1" si="115"/>
        <v>46073.557189699073</v>
      </c>
      <c r="BD843" s="246">
        <f t="shared" ca="1" si="116"/>
        <v>0</v>
      </c>
    </row>
    <row r="844" spans="2:56">
      <c r="B844" s="193"/>
      <c r="C844" s="118"/>
      <c r="D844" s="113"/>
      <c r="E844" s="113"/>
      <c r="F844" s="113"/>
      <c r="G844" s="113"/>
      <c r="H844" s="113"/>
      <c r="I844" s="113"/>
      <c r="J844" s="113"/>
      <c r="K844" s="113"/>
      <c r="L844" s="113"/>
      <c r="M844" s="113"/>
      <c r="N844" s="113"/>
      <c r="O844" s="113"/>
      <c r="P844" s="113"/>
      <c r="Q844" s="113"/>
      <c r="R844" s="113"/>
      <c r="S844" s="261"/>
      <c r="T844" s="113"/>
      <c r="U844" s="113"/>
      <c r="V844" s="262" t="s">
        <v>16078</v>
      </c>
      <c r="W844" s="113"/>
      <c r="X844" s="113"/>
      <c r="Y844" s="262" t="s">
        <v>16078</v>
      </c>
      <c r="Z844" s="113"/>
      <c r="AA844" s="113"/>
      <c r="AB844" s="113"/>
      <c r="AC844" s="113"/>
      <c r="AD844" s="113"/>
      <c r="AE844" s="113"/>
      <c r="AF844" s="113"/>
      <c r="AG844" s="113"/>
      <c r="AH844" s="113"/>
      <c r="AI844" s="113"/>
      <c r="AJ844" s="113"/>
      <c r="AK844" s="263"/>
      <c r="AL844" s="113"/>
      <c r="AM844" s="113"/>
      <c r="AN844" s="119"/>
      <c r="AO844" s="115"/>
      <c r="AP844" s="119"/>
      <c r="AQ844" s="119"/>
      <c r="AR844" s="227"/>
      <c r="AS844" s="119"/>
      <c r="AT844" s="118"/>
      <c r="AU844" s="156"/>
      <c r="AV844" s="113"/>
      <c r="AW844" s="102" t="str">
        <f ca="1">IF(OR(AND(TODAY()-AL844&lt;10,AV844="PQRS"),AND(TODAY()-AO844&lt;90,AV844="Persuasivo")),1,IF(AND(10&lt;=TODAY()-AL844,TODAY()-AL844&lt;15,AV844="PQRS"),2,IF(OR(AND(15&lt;=TODAY()-AL844,AV844="PQRS"),AND(90&lt;=TODAY()-AO844,AV844="Persuasivo")),3,"")))</f>
        <v/>
      </c>
      <c r="AY844" s="239">
        <f ca="1">IF(AU844=BA844,AY844,AY844&amp;" → "&amp;TEXT(AZ844,"dd/mm/aaaa")&amp;".- "&amp;AU844)</f>
        <v>0</v>
      </c>
      <c r="AZ844" s="237">
        <f ca="1">IF(AU844=BA844,AZ844,NOW())</f>
        <v>0</v>
      </c>
      <c r="BA844" s="242">
        <f t="shared" ca="1" si="114"/>
        <v>0</v>
      </c>
      <c r="BB844" s="245">
        <f ca="1">IF(AT844=BD844,BB844,BB844&amp;" → "&amp;TEXT(BC844,"dd/mm/aaaa")&amp;".- "&amp;AT844)</f>
        <v>0</v>
      </c>
      <c r="BC844" s="247">
        <f t="shared" ca="1" si="115"/>
        <v>46073.557189699073</v>
      </c>
      <c r="BD844" s="246">
        <f t="shared" ca="1" si="116"/>
        <v>0</v>
      </c>
    </row>
    <row r="845" spans="2:56">
      <c r="B845" s="193"/>
      <c r="C845" s="118"/>
      <c r="D845" s="113"/>
      <c r="E845" s="113"/>
      <c r="F845" s="113"/>
      <c r="G845" s="113"/>
      <c r="H845" s="113"/>
      <c r="I845" s="113"/>
      <c r="J845" s="113"/>
      <c r="K845" s="113"/>
      <c r="L845" s="113"/>
      <c r="M845" s="113"/>
      <c r="N845" s="113"/>
      <c r="O845" s="113"/>
      <c r="P845" s="113"/>
      <c r="Q845" s="113"/>
      <c r="R845" s="113"/>
      <c r="S845" s="261"/>
      <c r="T845" s="113"/>
      <c r="U845" s="113"/>
      <c r="V845" s="262" t="s">
        <v>16078</v>
      </c>
      <c r="W845" s="113"/>
      <c r="X845" s="113"/>
      <c r="Y845" s="262" t="s">
        <v>16078</v>
      </c>
      <c r="Z845" s="113"/>
      <c r="AA845" s="113"/>
      <c r="AB845" s="113"/>
      <c r="AC845" s="113"/>
      <c r="AD845" s="113"/>
      <c r="AE845" s="113"/>
      <c r="AF845" s="113"/>
      <c r="AG845" s="113"/>
      <c r="AH845" s="113"/>
      <c r="AI845" s="113"/>
      <c r="AJ845" s="113"/>
      <c r="AK845" s="263"/>
      <c r="AL845" s="113"/>
      <c r="AM845" s="113"/>
      <c r="AN845" s="119"/>
      <c r="AO845" s="115"/>
      <c r="AP845" s="119"/>
      <c r="AQ845" s="119"/>
      <c r="AR845" s="227"/>
      <c r="AS845" s="119"/>
      <c r="AT845" s="118"/>
      <c r="AU845" s="156"/>
      <c r="AV845" s="113"/>
      <c r="AW845" s="102" t="str">
        <f ca="1">IF(OR(AND(TODAY()-AL845&lt;10,AV845="PQRS"),AND(TODAY()-AO845&lt;90,AV845="Persuasivo")),1,IF(AND(10&lt;=TODAY()-AL845,TODAY()-AL845&lt;15,AV845="PQRS"),2,IF(OR(AND(15&lt;=TODAY()-AL845,AV845="PQRS"),AND(90&lt;=TODAY()-AO845,AV845="Persuasivo")),3,"")))</f>
        <v/>
      </c>
      <c r="AY845" s="239">
        <f ca="1">IF(AU845=BA845,AY845,AY845&amp;" → "&amp;TEXT(AZ845,"dd/mm/aaaa")&amp;".- "&amp;AU845)</f>
        <v>0</v>
      </c>
      <c r="AZ845" s="237">
        <f ca="1">IF(AU845=BA845,AZ845,NOW())</f>
        <v>0</v>
      </c>
      <c r="BA845" s="242">
        <f t="shared" ca="1" si="114"/>
        <v>0</v>
      </c>
      <c r="BB845" s="245">
        <f ca="1">IF(AT845=BD845,BB845,BB845&amp;" → "&amp;TEXT(BC845,"dd/mm/aaaa")&amp;".- "&amp;AT845)</f>
        <v>0</v>
      </c>
      <c r="BC845" s="247">
        <f t="shared" ca="1" si="115"/>
        <v>46073.557189699073</v>
      </c>
      <c r="BD845" s="246">
        <f t="shared" ca="1" si="116"/>
        <v>0</v>
      </c>
    </row>
    <row r="846" spans="2:56">
      <c r="B846" s="193"/>
      <c r="C846" s="118"/>
      <c r="D846" s="113"/>
      <c r="E846" s="113"/>
      <c r="F846" s="113"/>
      <c r="G846" s="113"/>
      <c r="H846" s="113"/>
      <c r="I846" s="113"/>
      <c r="J846" s="113"/>
      <c r="K846" s="113"/>
      <c r="L846" s="113"/>
      <c r="M846" s="113"/>
      <c r="N846" s="113"/>
      <c r="O846" s="113"/>
      <c r="P846" s="113"/>
      <c r="Q846" s="113"/>
      <c r="R846" s="113"/>
      <c r="S846" s="261"/>
      <c r="T846" s="113"/>
      <c r="U846" s="113"/>
      <c r="V846" s="262" t="s">
        <v>16078</v>
      </c>
      <c r="W846" s="113"/>
      <c r="X846" s="113"/>
      <c r="Y846" s="113"/>
      <c r="Z846" s="113"/>
      <c r="AA846" s="113"/>
      <c r="AB846" s="113"/>
      <c r="AC846" s="113"/>
      <c r="AD846" s="113"/>
      <c r="AE846" s="113"/>
      <c r="AF846" s="113"/>
      <c r="AG846" s="113"/>
      <c r="AH846" s="113"/>
      <c r="AI846" s="113"/>
      <c r="AJ846" s="113"/>
      <c r="AK846" s="263"/>
      <c r="AL846" s="113"/>
      <c r="AM846" s="113"/>
      <c r="AN846" s="119"/>
      <c r="AO846" s="115"/>
      <c r="AP846" s="119"/>
      <c r="AQ846" s="119"/>
      <c r="AR846" s="227"/>
      <c r="AS846" s="119"/>
      <c r="AT846" s="118"/>
      <c r="AU846" s="156"/>
      <c r="AV846" s="113"/>
      <c r="AW846" s="102" t="str">
        <f ca="1">IF(OR(AND(TODAY()-AL846&lt;10,AV846="PQRS"),AND(TODAY()-AO846&lt;90,AV846="Persuasivo")),1,IF(AND(10&lt;=TODAY()-AL846,TODAY()-AL846&lt;15,AV846="PQRS"),2,IF(OR(AND(15&lt;=TODAY()-AL846,AV846="PQRS"),AND(90&lt;=TODAY()-AO846,AV846="Persuasivo")),3,"")))</f>
        <v/>
      </c>
      <c r="AY846" s="239">
        <f ca="1">IF(AU846=BA846,AY846,AY846&amp;" → "&amp;TEXT(AZ846,"dd/mm/aaaa")&amp;".- "&amp;AU846)</f>
        <v>0</v>
      </c>
      <c r="AZ846" s="237">
        <f ca="1">IF(AU846=BA846,AZ846,NOW())</f>
        <v>0</v>
      </c>
      <c r="BA846" s="242">
        <f t="shared" ca="1" si="114"/>
        <v>0</v>
      </c>
      <c r="BB846" s="245">
        <f ca="1">IF(AT846=BD846,BB846,BB846&amp;" → "&amp;TEXT(BC846,"dd/mm/aaaa")&amp;".- "&amp;AT846)</f>
        <v>0</v>
      </c>
      <c r="BC846" s="247">
        <f t="shared" ca="1" si="115"/>
        <v>46073.557189699073</v>
      </c>
      <c r="BD846" s="246">
        <f t="shared" ca="1" si="116"/>
        <v>0</v>
      </c>
    </row>
    <row r="847" spans="2:56">
      <c r="B847" s="193"/>
      <c r="C847" s="118"/>
      <c r="D847" s="113"/>
      <c r="E847" s="113"/>
      <c r="F847" s="113"/>
      <c r="G847" s="113"/>
      <c r="H847" s="113"/>
      <c r="I847" s="113"/>
      <c r="J847" s="113"/>
      <c r="K847" s="113"/>
      <c r="L847" s="113"/>
      <c r="M847" s="113"/>
      <c r="N847" s="113"/>
      <c r="O847" s="113"/>
      <c r="P847" s="113"/>
      <c r="Q847" s="113"/>
      <c r="R847" s="113"/>
      <c r="S847" s="261"/>
      <c r="T847" s="113"/>
      <c r="U847" s="113"/>
      <c r="V847" s="262" t="s">
        <v>16078</v>
      </c>
      <c r="W847" s="113"/>
      <c r="X847" s="113"/>
      <c r="Y847" s="113"/>
      <c r="Z847" s="113"/>
      <c r="AA847" s="113"/>
      <c r="AB847" s="113"/>
      <c r="AC847" s="113"/>
      <c r="AD847" s="113"/>
      <c r="AE847" s="113"/>
      <c r="AF847" s="113"/>
      <c r="AG847" s="113"/>
      <c r="AH847" s="113"/>
      <c r="AI847" s="113"/>
      <c r="AJ847" s="113"/>
      <c r="AK847" s="263"/>
      <c r="AL847" s="113"/>
      <c r="AM847" s="113"/>
      <c r="AN847" s="119"/>
      <c r="AO847" s="115"/>
      <c r="AP847" s="119"/>
      <c r="AQ847" s="119"/>
      <c r="AR847" s="227"/>
      <c r="AS847" s="119"/>
      <c r="AT847" s="118"/>
      <c r="AU847" s="156"/>
      <c r="AV847" s="113"/>
      <c r="AW847" s="102" t="str">
        <f ca="1">IF(OR(AND(TODAY()-AL847&lt;10,AV847="PQRS"),AND(TODAY()-AO847&lt;90,AV847="Persuasivo")),1,IF(AND(10&lt;=TODAY()-AL847,TODAY()-AL847&lt;15,AV847="PQRS"),2,IF(OR(AND(15&lt;=TODAY()-AL847,AV847="PQRS"),AND(90&lt;=TODAY()-AO847,AV847="Persuasivo")),3,"")))</f>
        <v/>
      </c>
      <c r="AY847" s="239">
        <f ca="1">IF(AU847=BA847,AY847,AY847&amp;" → "&amp;TEXT(AZ847,"dd/mm/aaaa")&amp;".- "&amp;AU847)</f>
        <v>0</v>
      </c>
      <c r="AZ847" s="237">
        <f ca="1">IF(AU847=BA847,AZ847,NOW())</f>
        <v>0</v>
      </c>
      <c r="BA847" s="242">
        <f t="shared" ref="BA847:BA910" ca="1" si="118">IF(AU847=BA847,BA847,AU847)</f>
        <v>0</v>
      </c>
      <c r="BB847" s="245">
        <f ca="1">IF(AT847=BD847,BB847,BB847&amp;" → "&amp;TEXT(BC847,"dd/mm/aaaa")&amp;".- "&amp;AT847)</f>
        <v>0</v>
      </c>
      <c r="BC847" s="247">
        <f t="shared" ref="BC847:BC910" ca="1" si="119">IF(AX847=BD847,BC847,NOW())</f>
        <v>46073.557189699073</v>
      </c>
      <c r="BD847" s="246">
        <f t="shared" ref="BD847:BD910" ca="1" si="120">IF(AT847=BD847,BD847,AT847)</f>
        <v>0</v>
      </c>
    </row>
    <row r="848" spans="2:56">
      <c r="B848" s="193"/>
      <c r="C848" s="118"/>
      <c r="D848" s="113"/>
      <c r="E848" s="113"/>
      <c r="F848" s="113"/>
      <c r="G848" s="113"/>
      <c r="H848" s="113"/>
      <c r="I848" s="113"/>
      <c r="J848" s="113"/>
      <c r="K848" s="113"/>
      <c r="L848" s="113"/>
      <c r="M848" s="113"/>
      <c r="N848" s="113"/>
      <c r="O848" s="113"/>
      <c r="P848" s="113"/>
      <c r="Q848" s="113"/>
      <c r="R848" s="113"/>
      <c r="S848" s="261"/>
      <c r="T848" s="113"/>
      <c r="U848" s="113"/>
      <c r="V848" s="262" t="s">
        <v>16078</v>
      </c>
      <c r="W848" s="113"/>
      <c r="X848" s="113"/>
      <c r="Y848" s="113"/>
      <c r="Z848" s="113"/>
      <c r="AA848" s="113"/>
      <c r="AB848" s="113"/>
      <c r="AC848" s="113"/>
      <c r="AD848" s="113"/>
      <c r="AE848" s="113"/>
      <c r="AF848" s="113"/>
      <c r="AG848" s="113"/>
      <c r="AH848" s="113"/>
      <c r="AI848" s="113"/>
      <c r="AJ848" s="113"/>
      <c r="AK848" s="263"/>
      <c r="AL848" s="113"/>
      <c r="AM848" s="113"/>
      <c r="AN848" s="119"/>
      <c r="AO848" s="115"/>
      <c r="AP848" s="119"/>
      <c r="AQ848" s="119"/>
      <c r="AR848" s="227"/>
      <c r="AS848" s="119"/>
      <c r="AT848" s="118"/>
      <c r="AU848" s="156"/>
      <c r="AV848" s="113"/>
      <c r="AW848" s="102" t="str">
        <f ca="1">IF(OR(AND(TODAY()-AL848&lt;10,AV848="PQRS"),AND(TODAY()-AO848&lt;90,AV848="Persuasivo")),1,IF(AND(10&lt;=TODAY()-AL848,TODAY()-AL848&lt;15,AV848="PQRS"),2,IF(OR(AND(15&lt;=TODAY()-AL848,AV848="PQRS"),AND(90&lt;=TODAY()-AO848,AV848="Persuasivo")),3,"")))</f>
        <v/>
      </c>
      <c r="AY848" s="239">
        <f ca="1">IF(AU848=BA848,AY848,AY848&amp;" → "&amp;TEXT(AZ848,"dd/mm/aaaa")&amp;".- "&amp;AU848)</f>
        <v>0</v>
      </c>
      <c r="AZ848" s="237">
        <f ca="1">IF(AU848=BA848,AZ848,NOW())</f>
        <v>0</v>
      </c>
      <c r="BA848" s="242">
        <f t="shared" ca="1" si="118"/>
        <v>0</v>
      </c>
      <c r="BB848" s="245">
        <f ca="1">IF(AT848=BD848,BB848,BB848&amp;" → "&amp;TEXT(BC848,"dd/mm/aaaa")&amp;".- "&amp;AT848)</f>
        <v>0</v>
      </c>
      <c r="BC848" s="247">
        <f t="shared" ca="1" si="119"/>
        <v>46073.557189699073</v>
      </c>
      <c r="BD848" s="246">
        <f t="shared" ca="1" si="120"/>
        <v>0</v>
      </c>
    </row>
    <row r="849" spans="2:56">
      <c r="B849" s="193"/>
      <c r="C849" s="118"/>
      <c r="D849" s="113"/>
      <c r="E849" s="113"/>
      <c r="F849" s="113"/>
      <c r="G849" s="113"/>
      <c r="H849" s="113"/>
      <c r="I849" s="113"/>
      <c r="J849" s="113"/>
      <c r="K849" s="113"/>
      <c r="L849" s="113"/>
      <c r="M849" s="113"/>
      <c r="N849" s="113"/>
      <c r="O849" s="113"/>
      <c r="P849" s="113"/>
      <c r="Q849" s="113"/>
      <c r="R849" s="113"/>
      <c r="S849" s="261"/>
      <c r="T849" s="113"/>
      <c r="U849" s="113"/>
      <c r="V849" s="262" t="s">
        <v>16078</v>
      </c>
      <c r="W849" s="113"/>
      <c r="X849" s="113"/>
      <c r="Y849" s="113"/>
      <c r="Z849" s="113"/>
      <c r="AA849" s="113"/>
      <c r="AB849" s="113"/>
      <c r="AC849" s="113"/>
      <c r="AD849" s="113"/>
      <c r="AE849" s="113"/>
      <c r="AF849" s="113"/>
      <c r="AG849" s="113"/>
      <c r="AH849" s="113"/>
      <c r="AI849" s="113"/>
      <c r="AJ849" s="113"/>
      <c r="AK849" s="263"/>
      <c r="AL849" s="113"/>
      <c r="AM849" s="113"/>
      <c r="AN849" s="119"/>
      <c r="AO849" s="115"/>
      <c r="AP849" s="119"/>
      <c r="AQ849" s="119"/>
      <c r="AR849" s="227"/>
      <c r="AS849" s="119"/>
      <c r="AT849" s="118"/>
      <c r="AU849" s="156"/>
      <c r="AV849" s="113"/>
      <c r="AW849" s="102" t="str">
        <f ca="1">IF(OR(AND(TODAY()-AL849&lt;10,AV849="PQRS"),AND(TODAY()-AO849&lt;90,AV849="Persuasivo")),1,IF(AND(10&lt;=TODAY()-AL849,TODAY()-AL849&lt;15,AV849="PQRS"),2,IF(OR(AND(15&lt;=TODAY()-AL849,AV849="PQRS"),AND(90&lt;=TODAY()-AO849,AV849="Persuasivo")),3,"")))</f>
        <v/>
      </c>
      <c r="AY849" s="239">
        <f ca="1">IF(AU849=BA849,AY849,AY849&amp;" → "&amp;TEXT(AZ849,"dd/mm/aaaa")&amp;".- "&amp;AU849)</f>
        <v>0</v>
      </c>
      <c r="AZ849" s="237">
        <f ca="1">IF(AU849=BA849,AZ849,NOW())</f>
        <v>0</v>
      </c>
      <c r="BA849" s="242">
        <f t="shared" ca="1" si="118"/>
        <v>0</v>
      </c>
      <c r="BB849" s="245">
        <f ca="1">IF(AT849=BD849,BB849,BB849&amp;" → "&amp;TEXT(BC849,"dd/mm/aaaa")&amp;".- "&amp;AT849)</f>
        <v>0</v>
      </c>
      <c r="BC849" s="247">
        <f t="shared" ca="1" si="119"/>
        <v>46073.557189699073</v>
      </c>
      <c r="BD849" s="246">
        <f t="shared" ca="1" si="120"/>
        <v>0</v>
      </c>
    </row>
    <row r="850" spans="2:56">
      <c r="B850" s="193"/>
      <c r="C850" s="118"/>
      <c r="D850" s="113"/>
      <c r="E850" s="113"/>
      <c r="F850" s="113"/>
      <c r="G850" s="113"/>
      <c r="H850" s="113"/>
      <c r="I850" s="113"/>
      <c r="J850" s="113"/>
      <c r="K850" s="113"/>
      <c r="L850" s="113"/>
      <c r="M850" s="113"/>
      <c r="N850" s="113"/>
      <c r="O850" s="113"/>
      <c r="P850" s="113"/>
      <c r="Q850" s="113"/>
      <c r="R850" s="113"/>
      <c r="S850" s="261"/>
      <c r="T850" s="113"/>
      <c r="U850" s="113"/>
      <c r="V850" s="262" t="s">
        <v>16078</v>
      </c>
      <c r="W850" s="113"/>
      <c r="X850" s="113"/>
      <c r="Y850" s="113"/>
      <c r="Z850" s="113"/>
      <c r="AA850" s="113"/>
      <c r="AB850" s="113"/>
      <c r="AC850" s="113"/>
      <c r="AD850" s="113"/>
      <c r="AE850" s="113"/>
      <c r="AF850" s="113"/>
      <c r="AG850" s="113"/>
      <c r="AH850" s="113"/>
      <c r="AI850" s="113"/>
      <c r="AJ850" s="113"/>
      <c r="AK850" s="263"/>
      <c r="AL850" s="113"/>
      <c r="AM850" s="113"/>
      <c r="AN850" s="119"/>
      <c r="AO850" s="115"/>
      <c r="AP850" s="113"/>
      <c r="AQ850" s="119"/>
      <c r="AR850" s="227"/>
      <c r="AS850" s="119"/>
      <c r="AT850" s="118"/>
      <c r="AU850" s="156"/>
      <c r="AV850" s="113"/>
      <c r="AW850" s="102" t="str">
        <f ca="1">IF(OR(AND(TODAY()-AL850&lt;10,AV850="PQRS"),AND(TODAY()-AO850&lt;90,AV850="Persuasivo")),1,IF(AND(10&lt;=TODAY()-AL850,TODAY()-AL850&lt;15,AV850="PQRS"),2,IF(OR(AND(15&lt;=TODAY()-AL850,AV850="PQRS"),AND(90&lt;=TODAY()-AO850,AV850="Persuasivo")),3,"")))</f>
        <v/>
      </c>
      <c r="AY850" s="239">
        <f ca="1">IF(AU850=BA850,AY850,AY850&amp;" → "&amp;TEXT(AZ850,"dd/mm/aaaa")&amp;".- "&amp;AU850)</f>
        <v>0</v>
      </c>
      <c r="AZ850" s="237">
        <f ca="1">IF(AU850=BA850,AZ850,NOW())</f>
        <v>0</v>
      </c>
      <c r="BA850" s="242">
        <f t="shared" ca="1" si="118"/>
        <v>0</v>
      </c>
      <c r="BB850" s="245">
        <f ca="1">IF(AT850=BD850,BB850,BB850&amp;" → "&amp;TEXT(BC850,"dd/mm/aaaa")&amp;".- "&amp;AT850)</f>
        <v>0</v>
      </c>
      <c r="BC850" s="247">
        <f t="shared" ca="1" si="119"/>
        <v>46073.557189699073</v>
      </c>
      <c r="BD850" s="246">
        <f t="shared" ca="1" si="120"/>
        <v>0</v>
      </c>
    </row>
    <row r="851" spans="2:56">
      <c r="B851" s="193"/>
      <c r="C851" s="118"/>
      <c r="D851" s="113"/>
      <c r="E851" s="113"/>
      <c r="F851" s="113"/>
      <c r="G851" s="113"/>
      <c r="H851" s="113"/>
      <c r="I851" s="113"/>
      <c r="J851" s="113"/>
      <c r="K851" s="113"/>
      <c r="L851" s="113"/>
      <c r="M851" s="113"/>
      <c r="N851" s="113"/>
      <c r="O851" s="113"/>
      <c r="P851" s="113"/>
      <c r="Q851" s="113"/>
      <c r="R851" s="113"/>
      <c r="S851" s="261"/>
      <c r="T851" s="113"/>
      <c r="U851" s="113"/>
      <c r="V851" s="262" t="s">
        <v>16078</v>
      </c>
      <c r="W851" s="113"/>
      <c r="X851" s="113"/>
      <c r="Y851" s="113"/>
      <c r="Z851" s="113"/>
      <c r="AA851" s="113"/>
      <c r="AB851" s="113"/>
      <c r="AC851" s="113"/>
      <c r="AD851" s="113"/>
      <c r="AE851" s="113"/>
      <c r="AF851" s="113"/>
      <c r="AG851" s="113"/>
      <c r="AH851" s="113"/>
      <c r="AI851" s="113"/>
      <c r="AJ851" s="113"/>
      <c r="AK851" s="263"/>
      <c r="AL851" s="113"/>
      <c r="AM851" s="113"/>
      <c r="AN851" s="119"/>
      <c r="AO851" s="115"/>
      <c r="AP851" s="113"/>
      <c r="AQ851" s="119"/>
      <c r="AR851" s="227"/>
      <c r="AS851" s="119"/>
      <c r="AT851" s="118"/>
      <c r="AU851" s="156"/>
      <c r="AV851" s="113"/>
      <c r="AW851" s="102" t="str">
        <f ca="1">IF(OR(AND(TODAY()-AL851&lt;10,AV851="PQRS"),AND(TODAY()-AO851&lt;90,AV851="Persuasivo")),1,IF(AND(10&lt;=TODAY()-AL851,TODAY()-AL851&lt;15,AV851="PQRS"),2,IF(OR(AND(15&lt;=TODAY()-AL851,AV851="PQRS"),AND(90&lt;=TODAY()-AO851,AV851="Persuasivo")),3,"")))</f>
        <v/>
      </c>
      <c r="AY851" s="239">
        <f ca="1">IF(AU851=BA851,AY851,AY851&amp;" → "&amp;TEXT(AZ851,"dd/mm/aaaa")&amp;".- "&amp;AU851)</f>
        <v>0</v>
      </c>
      <c r="AZ851" s="237">
        <f ca="1">IF(AU851=BA851,AZ851,NOW())</f>
        <v>0</v>
      </c>
      <c r="BA851" s="242">
        <f t="shared" ca="1" si="118"/>
        <v>0</v>
      </c>
      <c r="BB851" s="245">
        <f ca="1">IF(AT851=BD851,BB851,BB851&amp;" → "&amp;TEXT(BC851,"dd/mm/aaaa")&amp;".- "&amp;AT851)</f>
        <v>0</v>
      </c>
      <c r="BC851" s="247">
        <f t="shared" ca="1" si="119"/>
        <v>46073.557189699073</v>
      </c>
      <c r="BD851" s="246">
        <f t="shared" ca="1" si="120"/>
        <v>0</v>
      </c>
    </row>
    <row r="852" spans="2:56">
      <c r="B852" s="193"/>
      <c r="C852" s="118"/>
      <c r="D852" s="113"/>
      <c r="E852" s="113"/>
      <c r="F852" s="113"/>
      <c r="G852" s="113"/>
      <c r="H852" s="113"/>
      <c r="I852" s="113"/>
      <c r="J852" s="113"/>
      <c r="K852" s="113"/>
      <c r="L852" s="113"/>
      <c r="M852" s="113"/>
      <c r="N852" s="113"/>
      <c r="O852" s="113"/>
      <c r="P852" s="113"/>
      <c r="Q852" s="113"/>
      <c r="R852" s="113"/>
      <c r="S852" s="261"/>
      <c r="T852" s="113"/>
      <c r="U852" s="113"/>
      <c r="V852" s="262" t="s">
        <v>16078</v>
      </c>
      <c r="W852" s="113"/>
      <c r="X852" s="113"/>
      <c r="Y852" s="113"/>
      <c r="Z852" s="113"/>
      <c r="AA852" s="113"/>
      <c r="AB852" s="113"/>
      <c r="AC852" s="113"/>
      <c r="AD852" s="113"/>
      <c r="AE852" s="113"/>
      <c r="AF852" s="113"/>
      <c r="AG852" s="113"/>
      <c r="AH852" s="113"/>
      <c r="AI852" s="113"/>
      <c r="AJ852" s="113"/>
      <c r="AK852" s="263"/>
      <c r="AL852" s="113"/>
      <c r="AM852" s="113"/>
      <c r="AN852" s="119"/>
      <c r="AO852" s="115"/>
      <c r="AP852" s="113"/>
      <c r="AQ852" s="119"/>
      <c r="AR852" s="227"/>
      <c r="AS852" s="119"/>
      <c r="AT852" s="118"/>
      <c r="AU852" s="156"/>
      <c r="AV852" s="113"/>
      <c r="AW852" s="102" t="str">
        <f ca="1">IF(OR(AND(TODAY()-AL852&lt;10,AV852="PQRS"),AND(TODAY()-AO852&lt;90,AV852="Persuasivo")),1,IF(AND(10&lt;=TODAY()-AL852,TODAY()-AL852&lt;15,AV852="PQRS"),2,IF(OR(AND(15&lt;=TODAY()-AL852,AV852="PQRS"),AND(90&lt;=TODAY()-AO852,AV852="Persuasivo")),3,"")))</f>
        <v/>
      </c>
      <c r="AY852" s="239">
        <f ca="1">IF(AU852=BA852,AY852,AY852&amp;" → "&amp;TEXT(AZ852,"dd/mm/aaaa")&amp;".- "&amp;AU852)</f>
        <v>0</v>
      </c>
      <c r="AZ852" s="237">
        <f ca="1">IF(AU852=BA852,AZ852,NOW())</f>
        <v>0</v>
      </c>
      <c r="BA852" s="242">
        <f t="shared" ca="1" si="118"/>
        <v>0</v>
      </c>
      <c r="BB852" s="245">
        <f ca="1">IF(AT852=BD852,BB852,BB852&amp;" → "&amp;TEXT(BC852,"dd/mm/aaaa")&amp;".- "&amp;AT852)</f>
        <v>0</v>
      </c>
      <c r="BC852" s="247">
        <f t="shared" ca="1" si="119"/>
        <v>46073.557189699073</v>
      </c>
      <c r="BD852" s="246">
        <f t="shared" ca="1" si="120"/>
        <v>0</v>
      </c>
    </row>
    <row r="853" spans="2:56">
      <c r="B853" s="193"/>
      <c r="C853" s="118"/>
      <c r="D853" s="113"/>
      <c r="E853" s="113"/>
      <c r="F853" s="113"/>
      <c r="G853" s="113"/>
      <c r="H853" s="113"/>
      <c r="I853" s="113"/>
      <c r="J853" s="113"/>
      <c r="K853" s="113"/>
      <c r="L853" s="113"/>
      <c r="M853" s="113"/>
      <c r="N853" s="113"/>
      <c r="O853" s="113"/>
      <c r="P853" s="113"/>
      <c r="Q853" s="113"/>
      <c r="R853" s="113"/>
      <c r="S853" s="261"/>
      <c r="T853" s="113"/>
      <c r="U853" s="113"/>
      <c r="V853" s="262" t="s">
        <v>16078</v>
      </c>
      <c r="W853" s="113"/>
      <c r="X853" s="113"/>
      <c r="Y853" s="113"/>
      <c r="Z853" s="113"/>
      <c r="AA853" s="113"/>
      <c r="AB853" s="113"/>
      <c r="AC853" s="113"/>
      <c r="AD853" s="113"/>
      <c r="AE853" s="113"/>
      <c r="AF853" s="113"/>
      <c r="AG853" s="113"/>
      <c r="AH853" s="113"/>
      <c r="AI853" s="113"/>
      <c r="AJ853" s="113"/>
      <c r="AK853" s="263"/>
      <c r="AL853" s="113"/>
      <c r="AM853" s="113"/>
      <c r="AN853" s="119"/>
      <c r="AO853" s="115"/>
      <c r="AP853" s="113"/>
      <c r="AQ853" s="119"/>
      <c r="AR853" s="227"/>
      <c r="AS853" s="119"/>
      <c r="AT853" s="118"/>
      <c r="AU853" s="156"/>
      <c r="AV853" s="113"/>
      <c r="AW853" s="102" t="str">
        <f ca="1">IF(OR(AND(TODAY()-AL853&lt;10,AV853="PQRS"),AND(TODAY()-AO853&lt;90,AV853="Persuasivo")),1,IF(AND(10&lt;=TODAY()-AL853,TODAY()-AL853&lt;15,AV853="PQRS"),2,IF(OR(AND(15&lt;=TODAY()-AL853,AV853="PQRS"),AND(90&lt;=TODAY()-AO853,AV853="Persuasivo")),3,"")))</f>
        <v/>
      </c>
      <c r="AY853" s="239">
        <f ca="1">IF(AU853=BA853,AY853,AY853&amp;" → "&amp;TEXT(AZ853,"dd/mm/aaaa")&amp;".- "&amp;AU853)</f>
        <v>0</v>
      </c>
      <c r="AZ853" s="237">
        <f ca="1">IF(AU853=BA853,AZ853,NOW())</f>
        <v>0</v>
      </c>
      <c r="BA853" s="242">
        <f t="shared" ca="1" si="118"/>
        <v>0</v>
      </c>
      <c r="BB853" s="245">
        <f ca="1">IF(AT853=BD853,BB853,BB853&amp;" → "&amp;TEXT(BC853,"dd/mm/aaaa")&amp;".- "&amp;AT853)</f>
        <v>0</v>
      </c>
      <c r="BC853" s="247">
        <f t="shared" ca="1" si="119"/>
        <v>46073.557189699073</v>
      </c>
      <c r="BD853" s="246">
        <f t="shared" ca="1" si="120"/>
        <v>0</v>
      </c>
    </row>
    <row r="854" spans="2:56">
      <c r="B854" s="193"/>
      <c r="C854" s="118"/>
      <c r="D854" s="113"/>
      <c r="E854" s="113"/>
      <c r="F854" s="113"/>
      <c r="G854" s="113"/>
      <c r="H854" s="113"/>
      <c r="I854" s="113"/>
      <c r="J854" s="113"/>
      <c r="K854" s="113"/>
      <c r="L854" s="113"/>
      <c r="M854" s="113"/>
      <c r="N854" s="113"/>
      <c r="O854" s="113"/>
      <c r="P854" s="113"/>
      <c r="Q854" s="113"/>
      <c r="R854" s="113"/>
      <c r="S854" s="261"/>
      <c r="T854" s="113"/>
      <c r="U854" s="113"/>
      <c r="V854" s="262" t="s">
        <v>16078</v>
      </c>
      <c r="W854" s="113"/>
      <c r="X854" s="113"/>
      <c r="Y854" s="113"/>
      <c r="Z854" s="113"/>
      <c r="AA854" s="113"/>
      <c r="AB854" s="113"/>
      <c r="AC854" s="113"/>
      <c r="AD854" s="113"/>
      <c r="AE854" s="113"/>
      <c r="AF854" s="113"/>
      <c r="AG854" s="113"/>
      <c r="AH854" s="113"/>
      <c r="AI854" s="113"/>
      <c r="AJ854" s="113"/>
      <c r="AK854" s="263"/>
      <c r="AL854" s="113"/>
      <c r="AM854" s="113"/>
      <c r="AN854" s="119"/>
      <c r="AO854" s="115"/>
      <c r="AP854" s="113"/>
      <c r="AQ854" s="119"/>
      <c r="AR854" s="227"/>
      <c r="AS854" s="119"/>
      <c r="AT854" s="118"/>
      <c r="AU854" s="156"/>
      <c r="AV854" s="113"/>
      <c r="AW854" s="102" t="str">
        <f ca="1">IF(OR(AND(TODAY()-AL854&lt;10,AV854="PQRS"),AND(TODAY()-AO854&lt;90,AV854="Persuasivo")),1,IF(AND(10&lt;=TODAY()-AL854,TODAY()-AL854&lt;15,AV854="PQRS"),2,IF(OR(AND(15&lt;=TODAY()-AL854,AV854="PQRS"),AND(90&lt;=TODAY()-AO854,AV854="Persuasivo")),3,"")))</f>
        <v/>
      </c>
      <c r="AY854" s="239">
        <f ca="1">IF(AU854=BA854,AY854,AY854&amp;" → "&amp;TEXT(AZ854,"dd/mm/aaaa")&amp;".- "&amp;AU854)</f>
        <v>0</v>
      </c>
      <c r="AZ854" s="237">
        <f ca="1">IF(AU854=BA854,AZ854,NOW())</f>
        <v>0</v>
      </c>
      <c r="BA854" s="242">
        <f t="shared" ca="1" si="118"/>
        <v>0</v>
      </c>
      <c r="BB854" s="245">
        <f ca="1">IF(AT854=BD854,BB854,BB854&amp;" → "&amp;TEXT(BC854,"dd/mm/aaaa")&amp;".- "&amp;AT854)</f>
        <v>0</v>
      </c>
      <c r="BC854" s="247">
        <f t="shared" ca="1" si="119"/>
        <v>46073.557189699073</v>
      </c>
      <c r="BD854" s="246">
        <f t="shared" ca="1" si="120"/>
        <v>0</v>
      </c>
    </row>
    <row r="855" spans="2:56">
      <c r="B855" s="193"/>
      <c r="C855" s="118"/>
      <c r="D855" s="113"/>
      <c r="E855" s="113"/>
      <c r="F855" s="113"/>
      <c r="G855" s="113"/>
      <c r="H855" s="113"/>
      <c r="I855" s="113"/>
      <c r="J855" s="113"/>
      <c r="K855" s="113"/>
      <c r="L855" s="113"/>
      <c r="M855" s="113"/>
      <c r="N855" s="113"/>
      <c r="O855" s="113"/>
      <c r="P855" s="113"/>
      <c r="Q855" s="113"/>
      <c r="R855" s="113"/>
      <c r="S855" s="261"/>
      <c r="T855" s="113"/>
      <c r="U855" s="113"/>
      <c r="V855" s="262" t="s">
        <v>16078</v>
      </c>
      <c r="W855" s="113"/>
      <c r="X855" s="113"/>
      <c r="Y855" s="113"/>
      <c r="Z855" s="113"/>
      <c r="AA855" s="113"/>
      <c r="AB855" s="113"/>
      <c r="AC855" s="113"/>
      <c r="AD855" s="113"/>
      <c r="AE855" s="113"/>
      <c r="AF855" s="113"/>
      <c r="AG855" s="113"/>
      <c r="AH855" s="113"/>
      <c r="AI855" s="113"/>
      <c r="AJ855" s="113"/>
      <c r="AK855" s="263"/>
      <c r="AL855" s="113"/>
      <c r="AM855" s="113"/>
      <c r="AN855" s="119"/>
      <c r="AO855" s="115"/>
      <c r="AP855" s="113"/>
      <c r="AQ855" s="119"/>
      <c r="AR855" s="227"/>
      <c r="AS855" s="119"/>
      <c r="AT855" s="118"/>
      <c r="AU855" s="156"/>
      <c r="AV855" s="113"/>
      <c r="AW855" s="102" t="str">
        <f ca="1">IF(OR(AND(TODAY()-AL855&lt;10,AV855="PQRS"),AND(TODAY()-AO855&lt;90,AV855="Persuasivo")),1,IF(AND(10&lt;=TODAY()-AL855,TODAY()-AL855&lt;15,AV855="PQRS"),2,IF(OR(AND(15&lt;=TODAY()-AL855,AV855="PQRS"),AND(90&lt;=TODAY()-AO855,AV855="Persuasivo")),3,"")))</f>
        <v/>
      </c>
      <c r="AY855" s="239">
        <f ca="1">IF(AU855=BA855,AY855,AY855&amp;" → "&amp;TEXT(AZ855,"dd/mm/aaaa")&amp;".- "&amp;AU855)</f>
        <v>0</v>
      </c>
      <c r="AZ855" s="237">
        <f ca="1">IF(AU855=BA855,AZ855,NOW())</f>
        <v>0</v>
      </c>
      <c r="BA855" s="242">
        <f t="shared" ca="1" si="118"/>
        <v>0</v>
      </c>
      <c r="BB855" s="245">
        <f ca="1">IF(AT855=BD855,BB855,BB855&amp;" → "&amp;TEXT(BC855,"dd/mm/aaaa")&amp;".- "&amp;AT855)</f>
        <v>0</v>
      </c>
      <c r="BC855" s="247">
        <f t="shared" ca="1" si="119"/>
        <v>46073.557189699073</v>
      </c>
      <c r="BD855" s="246">
        <f t="shared" ca="1" si="120"/>
        <v>0</v>
      </c>
    </row>
    <row r="856" spans="2:56">
      <c r="B856" s="193"/>
      <c r="C856" s="118"/>
      <c r="D856" s="113"/>
      <c r="E856" s="113"/>
      <c r="F856" s="113"/>
      <c r="G856" s="113"/>
      <c r="H856" s="113"/>
      <c r="I856" s="113"/>
      <c r="J856" s="113"/>
      <c r="K856" s="113"/>
      <c r="L856" s="113"/>
      <c r="M856" s="113"/>
      <c r="N856" s="113"/>
      <c r="O856" s="113"/>
      <c r="P856" s="113"/>
      <c r="Q856" s="113"/>
      <c r="R856" s="113"/>
      <c r="S856" s="261"/>
      <c r="T856" s="113"/>
      <c r="U856" s="113"/>
      <c r="V856" s="262" t="s">
        <v>16078</v>
      </c>
      <c r="W856" s="113"/>
      <c r="X856" s="113"/>
      <c r="Y856" s="113"/>
      <c r="Z856" s="113"/>
      <c r="AA856" s="113"/>
      <c r="AB856" s="113"/>
      <c r="AC856" s="113"/>
      <c r="AD856" s="113"/>
      <c r="AE856" s="113"/>
      <c r="AF856" s="113"/>
      <c r="AG856" s="113"/>
      <c r="AH856" s="113"/>
      <c r="AI856" s="113"/>
      <c r="AJ856" s="113"/>
      <c r="AK856" s="263"/>
      <c r="AL856" s="113"/>
      <c r="AM856" s="113"/>
      <c r="AN856" s="119"/>
      <c r="AO856" s="115"/>
      <c r="AP856" s="113"/>
      <c r="AQ856" s="119"/>
      <c r="AR856" s="227"/>
      <c r="AS856" s="119"/>
      <c r="AT856" s="118"/>
      <c r="AU856" s="156"/>
      <c r="AV856" s="113"/>
      <c r="AW856" s="102" t="str">
        <f ca="1">IF(OR(AND(TODAY()-AL856&lt;10,AV856="PQRS"),AND(TODAY()-AO856&lt;90,AV856="Persuasivo")),1,IF(AND(10&lt;=TODAY()-AL856,TODAY()-AL856&lt;15,AV856="PQRS"),2,IF(OR(AND(15&lt;=TODAY()-AL856,AV856="PQRS"),AND(90&lt;=TODAY()-AO856,AV856="Persuasivo")),3,"")))</f>
        <v/>
      </c>
      <c r="AY856" s="239">
        <f ca="1">IF(AU856=BA856,AY856,AY856&amp;" → "&amp;TEXT(AZ856,"dd/mm/aaaa")&amp;".- "&amp;AU856)</f>
        <v>0</v>
      </c>
      <c r="AZ856" s="237">
        <f ca="1">IF(AU856=BA856,AZ856,NOW())</f>
        <v>0</v>
      </c>
      <c r="BA856" s="242">
        <f t="shared" ca="1" si="118"/>
        <v>0</v>
      </c>
      <c r="BB856" s="245">
        <f ca="1">IF(AT856=BD856,BB856,BB856&amp;" → "&amp;TEXT(BC856,"dd/mm/aaaa")&amp;".- "&amp;AT856)</f>
        <v>0</v>
      </c>
      <c r="BC856" s="247">
        <f t="shared" ca="1" si="119"/>
        <v>46073.557189699073</v>
      </c>
      <c r="BD856" s="246">
        <f t="shared" ca="1" si="120"/>
        <v>0</v>
      </c>
    </row>
    <row r="857" spans="2:56">
      <c r="B857" s="193"/>
      <c r="C857" s="118"/>
      <c r="D857" s="113"/>
      <c r="E857" s="113"/>
      <c r="F857" s="113"/>
      <c r="G857" s="113"/>
      <c r="H857" s="113"/>
      <c r="I857" s="113"/>
      <c r="J857" s="113"/>
      <c r="K857" s="113"/>
      <c r="L857" s="113"/>
      <c r="M857" s="113"/>
      <c r="N857" s="113"/>
      <c r="O857" s="113"/>
      <c r="P857" s="113"/>
      <c r="Q857" s="113"/>
      <c r="R857" s="113"/>
      <c r="S857" s="261"/>
      <c r="T857" s="113"/>
      <c r="U857" s="113"/>
      <c r="V857" s="262" t="s">
        <v>16078</v>
      </c>
      <c r="W857" s="113"/>
      <c r="X857" s="113"/>
      <c r="Y857" s="113"/>
      <c r="Z857" s="113"/>
      <c r="AA857" s="113"/>
      <c r="AB857" s="113"/>
      <c r="AC857" s="113"/>
      <c r="AD857" s="113"/>
      <c r="AE857" s="113"/>
      <c r="AF857" s="113"/>
      <c r="AG857" s="113"/>
      <c r="AH857" s="113"/>
      <c r="AI857" s="113"/>
      <c r="AJ857" s="113"/>
      <c r="AK857" s="263"/>
      <c r="AL857" s="113"/>
      <c r="AM857" s="113"/>
      <c r="AN857" s="119"/>
      <c r="AO857" s="115"/>
      <c r="AP857" s="113"/>
      <c r="AQ857" s="119"/>
      <c r="AR857" s="144"/>
      <c r="AT857" s="118"/>
      <c r="AU857" s="156"/>
      <c r="AV857" s="113"/>
      <c r="AW857" s="102" t="str">
        <f ca="1">IF(OR(AND(TODAY()-AL857&lt;10,AV857="PQRS"),AND(TODAY()-AO857&lt;90,AV857="Persuasivo")),1,IF(AND(10&lt;=TODAY()-AL857,TODAY()-AL857&lt;15,AV857="PQRS"),2,IF(OR(AND(15&lt;=TODAY()-AL857,AV857="PQRS"),AND(90&lt;=TODAY()-AO857,AV857="Persuasivo")),3,"")))</f>
        <v/>
      </c>
      <c r="AY857" s="239">
        <f ca="1">IF(AU857=BA857,AY857,AY857&amp;" → "&amp;TEXT(AZ857,"dd/mm/aaaa")&amp;".- "&amp;AU857)</f>
        <v>0</v>
      </c>
      <c r="AZ857" s="237">
        <f ca="1">IF(AU857=BA857,AZ857,NOW())</f>
        <v>0</v>
      </c>
      <c r="BA857" s="242">
        <f t="shared" ca="1" si="118"/>
        <v>0</v>
      </c>
      <c r="BB857" s="245">
        <f ca="1">IF(AT857=BD857,BB857,BB857&amp;" → "&amp;TEXT(BC857,"dd/mm/aaaa")&amp;".- "&amp;AT857)</f>
        <v>0</v>
      </c>
      <c r="BC857" s="247">
        <f t="shared" ca="1" si="119"/>
        <v>46073.557189699073</v>
      </c>
      <c r="BD857" s="246">
        <f t="shared" ca="1" si="120"/>
        <v>0</v>
      </c>
    </row>
    <row r="858" spans="2:56">
      <c r="B858" s="193"/>
      <c r="C858" s="118"/>
      <c r="D858" s="113"/>
      <c r="E858" s="113"/>
      <c r="F858" s="113"/>
      <c r="G858" s="113"/>
      <c r="H858" s="113"/>
      <c r="I858" s="113"/>
      <c r="J858" s="113"/>
      <c r="K858" s="113"/>
      <c r="L858" s="113"/>
      <c r="M858" s="113"/>
      <c r="N858" s="113"/>
      <c r="O858" s="113"/>
      <c r="P858" s="113"/>
      <c r="Q858" s="113"/>
      <c r="R858" s="113"/>
      <c r="S858" s="261"/>
      <c r="T858" s="113"/>
      <c r="U858" s="113"/>
      <c r="V858" s="262" t="s">
        <v>16078</v>
      </c>
      <c r="W858" s="113"/>
      <c r="X858" s="113"/>
      <c r="Y858" s="113"/>
      <c r="Z858" s="113"/>
      <c r="AA858" s="113"/>
      <c r="AB858" s="113"/>
      <c r="AC858" s="113"/>
      <c r="AD858" s="113"/>
      <c r="AE858" s="113"/>
      <c r="AF858" s="113"/>
      <c r="AG858" s="113"/>
      <c r="AH858" s="113"/>
      <c r="AI858" s="113"/>
      <c r="AJ858" s="113"/>
      <c r="AK858" s="263"/>
      <c r="AL858" s="113"/>
      <c r="AM858" s="113"/>
      <c r="AN858" s="119"/>
      <c r="AO858" s="115"/>
      <c r="AP858" s="113"/>
      <c r="AQ858" s="119"/>
      <c r="AR858" s="144"/>
      <c r="AT858" s="118"/>
      <c r="AU858" s="156"/>
      <c r="AV858" s="113"/>
      <c r="AW858" s="102" t="str">
        <f ca="1">IF(OR(AND(TODAY()-AL858&lt;10,AV858="PQRS"),AND(TODAY()-AO858&lt;90,AV858="Persuasivo")),1,IF(AND(10&lt;=TODAY()-AL858,TODAY()-AL858&lt;15,AV858="PQRS"),2,IF(OR(AND(15&lt;=TODAY()-AL858,AV858="PQRS"),AND(90&lt;=TODAY()-AO858,AV858="Persuasivo")),3,"")))</f>
        <v/>
      </c>
      <c r="AY858" s="239">
        <f ca="1">IF(AU858=BA858,AY858,AY858&amp;" → "&amp;TEXT(AZ858,"dd/mm/aaaa")&amp;".- "&amp;AU858)</f>
        <v>0</v>
      </c>
      <c r="AZ858" s="237">
        <f ca="1">IF(AU858=BA858,AZ858,NOW())</f>
        <v>0</v>
      </c>
      <c r="BA858" s="242">
        <f t="shared" ca="1" si="118"/>
        <v>0</v>
      </c>
      <c r="BB858" s="245">
        <f ca="1">IF(AT858=BD858,BB858,BB858&amp;" → "&amp;TEXT(BC858,"dd/mm/aaaa")&amp;".- "&amp;AT858)</f>
        <v>0</v>
      </c>
      <c r="BC858" s="247">
        <f t="shared" ca="1" si="119"/>
        <v>46073.557189699073</v>
      </c>
      <c r="BD858" s="246">
        <f t="shared" ca="1" si="120"/>
        <v>0</v>
      </c>
    </row>
    <row r="859" spans="2:56">
      <c r="B859" s="193"/>
      <c r="C859" s="118"/>
      <c r="D859" s="113"/>
      <c r="E859" s="113"/>
      <c r="F859" s="113"/>
      <c r="G859" s="113"/>
      <c r="H859" s="113"/>
      <c r="I859" s="113"/>
      <c r="J859" s="113"/>
      <c r="K859" s="113"/>
      <c r="L859" s="113"/>
      <c r="M859" s="113"/>
      <c r="N859" s="113"/>
      <c r="O859" s="113"/>
      <c r="P859" s="113"/>
      <c r="Q859" s="113"/>
      <c r="R859" s="113"/>
      <c r="S859" s="261"/>
      <c r="T859" s="113"/>
      <c r="U859" s="113"/>
      <c r="V859" s="262" t="s">
        <v>16078</v>
      </c>
      <c r="W859" s="113"/>
      <c r="X859" s="113"/>
      <c r="Y859" s="113"/>
      <c r="Z859" s="113"/>
      <c r="AA859" s="113"/>
      <c r="AB859" s="113"/>
      <c r="AC859" s="113"/>
      <c r="AD859" s="113"/>
      <c r="AE859" s="113"/>
      <c r="AF859" s="113"/>
      <c r="AG859" s="113"/>
      <c r="AH859" s="113"/>
      <c r="AI859" s="113"/>
      <c r="AJ859" s="113"/>
      <c r="AK859" s="263"/>
      <c r="AL859" s="113"/>
      <c r="AM859" s="113"/>
      <c r="AN859" s="119"/>
      <c r="AO859" s="115"/>
      <c r="AP859" s="113"/>
      <c r="AQ859" s="119"/>
      <c r="AR859" s="144"/>
      <c r="AT859" s="118"/>
      <c r="AU859" s="156"/>
      <c r="AV859" s="113"/>
      <c r="AW859" s="102" t="str">
        <f ca="1">IF(OR(AND(TODAY()-AL859&lt;10,AV859="PQRS"),AND(TODAY()-AO859&lt;90,AV859="Persuasivo")),1,IF(AND(10&lt;=TODAY()-AL859,TODAY()-AL859&lt;15,AV859="PQRS"),2,IF(OR(AND(15&lt;=TODAY()-AL859,AV859="PQRS"),AND(90&lt;=TODAY()-AO859,AV859="Persuasivo")),3,"")))</f>
        <v/>
      </c>
      <c r="AY859" s="239">
        <f ca="1">IF(AU859=BA859,AY859,AY859&amp;" → "&amp;TEXT(AZ859,"dd/mm/aaaa")&amp;".- "&amp;AU859)</f>
        <v>0</v>
      </c>
      <c r="AZ859" s="237">
        <f ca="1">IF(AU859=BA859,AZ859,NOW())</f>
        <v>0</v>
      </c>
      <c r="BA859" s="242">
        <f t="shared" ca="1" si="118"/>
        <v>0</v>
      </c>
      <c r="BB859" s="245">
        <f ca="1">IF(AT859=BD859,BB859,BB859&amp;" → "&amp;TEXT(BC859,"dd/mm/aaaa")&amp;".- "&amp;AT859)</f>
        <v>0</v>
      </c>
      <c r="BC859" s="247">
        <f t="shared" ca="1" si="119"/>
        <v>46073.557189699073</v>
      </c>
      <c r="BD859" s="246">
        <f t="shared" ca="1" si="120"/>
        <v>0</v>
      </c>
    </row>
    <row r="860" spans="2:56">
      <c r="B860" s="193"/>
      <c r="C860" s="118"/>
      <c r="D860" s="113"/>
      <c r="E860" s="113"/>
      <c r="F860" s="113"/>
      <c r="G860" s="113"/>
      <c r="H860" s="113"/>
      <c r="I860" s="113"/>
      <c r="J860" s="113"/>
      <c r="K860" s="113"/>
      <c r="L860" s="113"/>
      <c r="M860" s="113"/>
      <c r="N860" s="113"/>
      <c r="O860" s="113"/>
      <c r="P860" s="113"/>
      <c r="Q860" s="113"/>
      <c r="R860" s="113"/>
      <c r="S860" s="261"/>
      <c r="T860" s="113"/>
      <c r="U860" s="113"/>
      <c r="V860" s="113"/>
      <c r="W860" s="113"/>
      <c r="X860" s="113"/>
      <c r="Y860" s="113"/>
      <c r="Z860" s="113"/>
      <c r="AA860" s="113"/>
      <c r="AB860" s="113"/>
      <c r="AC860" s="113"/>
      <c r="AD860" s="113"/>
      <c r="AE860" s="113"/>
      <c r="AF860" s="113"/>
      <c r="AG860" s="113"/>
      <c r="AH860" s="113"/>
      <c r="AI860" s="113"/>
      <c r="AJ860" s="113"/>
      <c r="AK860" s="263"/>
      <c r="AL860" s="113"/>
      <c r="AM860" s="113"/>
      <c r="AN860" s="119"/>
      <c r="AO860" s="115"/>
      <c r="AP860" s="113"/>
      <c r="AQ860" s="113"/>
      <c r="AR860" s="144"/>
      <c r="AT860" s="118"/>
      <c r="AU860" s="156"/>
      <c r="AV860" s="113"/>
      <c r="AW860" s="102" t="str">
        <f ca="1">IF(OR(AND(TODAY()-AL860&lt;10,AV860="PQRS"),AND(TODAY()-AO860&lt;90,AV860="Persuasivo")),1,IF(AND(10&lt;=TODAY()-AL860,TODAY()-AL860&lt;15,AV860="PQRS"),2,IF(OR(AND(15&lt;=TODAY()-AL860,AV860="PQRS"),AND(90&lt;=TODAY()-AO860,AV860="Persuasivo")),3,"")))</f>
        <v/>
      </c>
      <c r="AY860" s="239">
        <f ca="1">IF(AU860=BA860,AY860,AY860&amp;" → "&amp;TEXT(AZ860,"dd/mm/aaaa")&amp;".- "&amp;AU860)</f>
        <v>0</v>
      </c>
      <c r="AZ860" s="237">
        <f ca="1">IF(AU860=BA860,AZ860,NOW())</f>
        <v>0</v>
      </c>
      <c r="BA860" s="242">
        <f t="shared" ca="1" si="118"/>
        <v>0</v>
      </c>
      <c r="BB860" s="245">
        <f ca="1">IF(AT860=BD860,BB860,BB860&amp;" → "&amp;TEXT(BC860,"dd/mm/aaaa")&amp;".- "&amp;AT860)</f>
        <v>0</v>
      </c>
      <c r="BC860" s="247">
        <f t="shared" ca="1" si="119"/>
        <v>46073.557189699073</v>
      </c>
      <c r="BD860" s="246">
        <f t="shared" ca="1" si="120"/>
        <v>0</v>
      </c>
    </row>
    <row r="861" spans="2:56">
      <c r="B861" s="193"/>
      <c r="C861" s="118"/>
      <c r="D861" s="113"/>
      <c r="E861" s="113"/>
      <c r="F861" s="113"/>
      <c r="G861" s="113"/>
      <c r="H861" s="113"/>
      <c r="I861" s="113"/>
      <c r="J861" s="113"/>
      <c r="K861" s="113"/>
      <c r="L861" s="113"/>
      <c r="M861" s="113"/>
      <c r="N861" s="113"/>
      <c r="O861" s="113"/>
      <c r="P861" s="113"/>
      <c r="Q861" s="113"/>
      <c r="R861" s="113"/>
      <c r="S861" s="261"/>
      <c r="T861" s="113"/>
      <c r="U861" s="113"/>
      <c r="V861" s="113"/>
      <c r="W861" s="113"/>
      <c r="X861" s="113"/>
      <c r="Y861" s="113"/>
      <c r="Z861" s="113"/>
      <c r="AA861" s="113"/>
      <c r="AB861" s="113"/>
      <c r="AC861" s="113"/>
      <c r="AD861" s="113"/>
      <c r="AE861" s="113"/>
      <c r="AF861" s="113"/>
      <c r="AG861" s="113"/>
      <c r="AH861" s="113"/>
      <c r="AI861" s="113"/>
      <c r="AJ861" s="113"/>
      <c r="AK861" s="263"/>
      <c r="AL861" s="113"/>
      <c r="AM861" s="113"/>
      <c r="AN861" s="119"/>
      <c r="AO861" s="115"/>
      <c r="AP861" s="113"/>
      <c r="AQ861" s="113"/>
      <c r="AR861" s="144"/>
      <c r="AT861" s="118"/>
      <c r="AU861" s="156"/>
      <c r="AV861" s="113"/>
      <c r="AW861" s="102" t="str">
        <f ca="1">IF(OR(AND(TODAY()-AL861&lt;10,AV861="PQRS"),AND(TODAY()-AO861&lt;90,AV861="Persuasivo")),1,IF(AND(10&lt;=TODAY()-AL861,TODAY()-AL861&lt;15,AV861="PQRS"),2,IF(OR(AND(15&lt;=TODAY()-AL861,AV861="PQRS"),AND(90&lt;=TODAY()-AO861,AV861="Persuasivo")),3,"")))</f>
        <v/>
      </c>
      <c r="AY861" s="239">
        <f ca="1">IF(AU861=BA861,AY861,AY861&amp;" → "&amp;TEXT(AZ861,"dd/mm/aaaa")&amp;".- "&amp;AU861)</f>
        <v>0</v>
      </c>
      <c r="AZ861" s="237">
        <f ca="1">IF(AU861=BA861,AZ861,NOW())</f>
        <v>0</v>
      </c>
      <c r="BA861" s="242">
        <f t="shared" ca="1" si="118"/>
        <v>0</v>
      </c>
      <c r="BB861" s="245">
        <f ca="1">IF(AT861=BD861,BB861,BB861&amp;" → "&amp;TEXT(BC861,"dd/mm/aaaa")&amp;".- "&amp;AT861)</f>
        <v>0</v>
      </c>
      <c r="BC861" s="247">
        <f t="shared" ca="1" si="119"/>
        <v>46073.557189699073</v>
      </c>
      <c r="BD861" s="246">
        <f t="shared" ca="1" si="120"/>
        <v>0</v>
      </c>
    </row>
    <row r="862" spans="2:56">
      <c r="B862" s="193"/>
      <c r="C862" s="118"/>
      <c r="D862" s="113"/>
      <c r="E862" s="113"/>
      <c r="F862" s="113"/>
      <c r="G862" s="113"/>
      <c r="H862" s="113"/>
      <c r="I862" s="113"/>
      <c r="J862" s="113"/>
      <c r="K862" s="113"/>
      <c r="L862" s="113"/>
      <c r="M862" s="113"/>
      <c r="N862" s="113"/>
      <c r="O862" s="113"/>
      <c r="P862" s="113"/>
      <c r="Q862" s="113"/>
      <c r="R862" s="113"/>
      <c r="S862" s="261"/>
      <c r="T862" s="113"/>
      <c r="U862" s="113"/>
      <c r="V862" s="113"/>
      <c r="W862" s="113"/>
      <c r="X862" s="113"/>
      <c r="Y862" s="113"/>
      <c r="Z862" s="113"/>
      <c r="AA862" s="113"/>
      <c r="AB862" s="113"/>
      <c r="AC862" s="113"/>
      <c r="AD862" s="113"/>
      <c r="AE862" s="113"/>
      <c r="AF862" s="113"/>
      <c r="AG862" s="113"/>
      <c r="AH862" s="113"/>
      <c r="AI862" s="113"/>
      <c r="AJ862" s="113"/>
      <c r="AK862" s="263"/>
      <c r="AL862" s="113"/>
      <c r="AM862" s="113"/>
      <c r="AN862" s="119"/>
      <c r="AO862" s="115"/>
      <c r="AP862" s="113"/>
      <c r="AQ862" s="113"/>
      <c r="AR862" s="144"/>
      <c r="AT862" s="118"/>
      <c r="AU862" s="156"/>
      <c r="AV862" s="113"/>
      <c r="AW862" s="102" t="str">
        <f ca="1">IF(OR(AND(TODAY()-AL862&lt;10,AV862="PQRS"),AND(TODAY()-AO862&lt;90,AV862="Persuasivo")),1,IF(AND(10&lt;=TODAY()-AL862,TODAY()-AL862&lt;15,AV862="PQRS"),2,IF(OR(AND(15&lt;=TODAY()-AL862,AV862="PQRS"),AND(90&lt;=TODAY()-AO862,AV862="Persuasivo")),3,"")))</f>
        <v/>
      </c>
      <c r="AY862" s="239">
        <f ca="1">IF(AU862=BA862,AY862,AY862&amp;" → "&amp;TEXT(AZ862,"dd/mm/aaaa")&amp;".- "&amp;AU862)</f>
        <v>0</v>
      </c>
      <c r="AZ862" s="237">
        <f ca="1">IF(AU862=BA862,AZ862,NOW())</f>
        <v>0</v>
      </c>
      <c r="BA862" s="242">
        <f t="shared" ca="1" si="118"/>
        <v>0</v>
      </c>
      <c r="BB862" s="245">
        <f ca="1">IF(AT862=BD862,BB862,BB862&amp;" → "&amp;TEXT(BC862,"dd/mm/aaaa")&amp;".- "&amp;AT862)</f>
        <v>0</v>
      </c>
      <c r="BC862" s="247">
        <f t="shared" ca="1" si="119"/>
        <v>46073.557189699073</v>
      </c>
      <c r="BD862" s="246">
        <f t="shared" ca="1" si="120"/>
        <v>0</v>
      </c>
    </row>
    <row r="863" spans="2:56">
      <c r="B863" s="193"/>
      <c r="C863" s="118"/>
      <c r="D863" s="113"/>
      <c r="E863" s="113"/>
      <c r="F863" s="113"/>
      <c r="G863" s="113"/>
      <c r="H863" s="113"/>
      <c r="I863" s="113"/>
      <c r="J863" s="113"/>
      <c r="K863" s="113"/>
      <c r="L863" s="113"/>
      <c r="M863" s="113"/>
      <c r="N863" s="113"/>
      <c r="O863" s="113"/>
      <c r="P863" s="113"/>
      <c r="Q863" s="113"/>
      <c r="R863" s="113"/>
      <c r="S863" s="261"/>
      <c r="T863" s="113"/>
      <c r="U863" s="113"/>
      <c r="V863" s="113"/>
      <c r="W863" s="113"/>
      <c r="X863" s="113"/>
      <c r="Y863" s="113"/>
      <c r="Z863" s="113"/>
      <c r="AA863" s="113"/>
      <c r="AB863" s="113"/>
      <c r="AC863" s="113"/>
      <c r="AD863" s="113"/>
      <c r="AE863" s="113"/>
      <c r="AF863" s="113"/>
      <c r="AG863" s="113"/>
      <c r="AH863" s="113"/>
      <c r="AI863" s="113"/>
      <c r="AJ863" s="113"/>
      <c r="AK863" s="263"/>
      <c r="AL863" s="113"/>
      <c r="AM863" s="113"/>
      <c r="AN863" s="119"/>
      <c r="AO863" s="115"/>
      <c r="AP863" s="113"/>
      <c r="AQ863" s="113"/>
      <c r="AR863" s="144"/>
      <c r="AT863" s="118"/>
      <c r="AU863" s="156"/>
      <c r="AV863" s="113"/>
      <c r="AW863" s="102" t="str">
        <f ca="1">IF(OR(AND(TODAY()-AL863&lt;10,AV863="PQRS"),AND(TODAY()-AO863&lt;90,AV863="Persuasivo")),1,IF(AND(10&lt;=TODAY()-AL863,TODAY()-AL863&lt;15,AV863="PQRS"),2,IF(OR(AND(15&lt;=TODAY()-AL863,AV863="PQRS"),AND(90&lt;=TODAY()-AO863,AV863="Persuasivo")),3,"")))</f>
        <v/>
      </c>
      <c r="AY863" s="239">
        <f ca="1">IF(AU863=BA863,AY863,AY863&amp;" → "&amp;TEXT(AZ863,"dd/mm/aaaa")&amp;".- "&amp;AU863)</f>
        <v>0</v>
      </c>
      <c r="AZ863" s="237">
        <f ca="1">IF(AU863=BA863,AZ863,NOW())</f>
        <v>0</v>
      </c>
      <c r="BA863" s="242">
        <f t="shared" ca="1" si="118"/>
        <v>0</v>
      </c>
      <c r="BB863" s="245">
        <f ca="1">IF(AT863=BD863,BB863,BB863&amp;" → "&amp;TEXT(BC863,"dd/mm/aaaa")&amp;".- "&amp;AT863)</f>
        <v>0</v>
      </c>
      <c r="BC863" s="247">
        <f t="shared" ca="1" si="119"/>
        <v>46073.557189699073</v>
      </c>
      <c r="BD863" s="246">
        <f t="shared" ca="1" si="120"/>
        <v>0</v>
      </c>
    </row>
    <row r="864" spans="2:56">
      <c r="B864" s="193"/>
      <c r="C864" s="118"/>
      <c r="D864" s="113"/>
      <c r="E864" s="113"/>
      <c r="F864" s="113"/>
      <c r="G864" s="113"/>
      <c r="H864" s="113"/>
      <c r="I864" s="113"/>
      <c r="J864" s="113"/>
      <c r="K864" s="113"/>
      <c r="L864" s="113"/>
      <c r="M864" s="113"/>
      <c r="N864" s="113"/>
      <c r="O864" s="113"/>
      <c r="P864" s="113"/>
      <c r="Q864" s="113"/>
      <c r="R864" s="113"/>
      <c r="S864" s="261"/>
      <c r="T864" s="113"/>
      <c r="U864" s="113"/>
      <c r="V864" s="113"/>
      <c r="W864" s="113"/>
      <c r="X864" s="113"/>
      <c r="Y864" s="113"/>
      <c r="Z864" s="113"/>
      <c r="AA864" s="113"/>
      <c r="AB864" s="113"/>
      <c r="AC864" s="113"/>
      <c r="AD864" s="113"/>
      <c r="AE864" s="113"/>
      <c r="AF864" s="113"/>
      <c r="AG864" s="113"/>
      <c r="AH864" s="113"/>
      <c r="AI864" s="113"/>
      <c r="AJ864" s="113"/>
      <c r="AK864" s="263"/>
      <c r="AL864" s="113"/>
      <c r="AM864" s="113"/>
      <c r="AN864" s="119"/>
      <c r="AO864" s="115"/>
      <c r="AP864" s="113"/>
      <c r="AQ864" s="113"/>
      <c r="AR864" s="144"/>
      <c r="AT864" s="118"/>
      <c r="AU864" s="156"/>
      <c r="AV864" s="113"/>
      <c r="AW864" s="102" t="str">
        <f ca="1">IF(OR(AND(TODAY()-AL864&lt;10,AV864="PQRS"),AND(TODAY()-AO864&lt;90,AV864="Persuasivo")),1,IF(AND(10&lt;=TODAY()-AL864,TODAY()-AL864&lt;15,AV864="PQRS"),2,IF(OR(AND(15&lt;=TODAY()-AL864,AV864="PQRS"),AND(90&lt;=TODAY()-AO864,AV864="Persuasivo")),3,"")))</f>
        <v/>
      </c>
      <c r="AY864" s="239">
        <f ca="1">IF(AU864=BA864,AY864,AY864&amp;" → "&amp;TEXT(AZ864,"dd/mm/aaaa")&amp;".- "&amp;AU864)</f>
        <v>0</v>
      </c>
      <c r="AZ864" s="237">
        <f ca="1">IF(AU864=BA864,AZ864,NOW())</f>
        <v>0</v>
      </c>
      <c r="BA864" s="242">
        <f t="shared" ca="1" si="118"/>
        <v>0</v>
      </c>
      <c r="BB864" s="245">
        <f ca="1">IF(AT864=BD864,BB864,BB864&amp;" → "&amp;TEXT(BC864,"dd/mm/aaaa")&amp;".- "&amp;AT864)</f>
        <v>0</v>
      </c>
      <c r="BC864" s="247">
        <f t="shared" ca="1" si="119"/>
        <v>46073.557189699073</v>
      </c>
      <c r="BD864" s="246">
        <f t="shared" ca="1" si="120"/>
        <v>0</v>
      </c>
    </row>
    <row r="865" spans="2:56">
      <c r="B865" s="193"/>
      <c r="C865" s="118"/>
      <c r="D865" s="113"/>
      <c r="E865" s="113"/>
      <c r="F865" s="113"/>
      <c r="G865" s="113"/>
      <c r="H865" s="113"/>
      <c r="I865" s="113"/>
      <c r="J865" s="113"/>
      <c r="K865" s="113"/>
      <c r="L865" s="113"/>
      <c r="M865" s="113"/>
      <c r="N865" s="113"/>
      <c r="O865" s="113"/>
      <c r="P865" s="113"/>
      <c r="Q865" s="113"/>
      <c r="R865" s="113"/>
      <c r="S865" s="261"/>
      <c r="T865" s="113"/>
      <c r="U865" s="113"/>
      <c r="V865" s="113"/>
      <c r="W865" s="113"/>
      <c r="X865" s="113"/>
      <c r="Y865" s="113"/>
      <c r="Z865" s="113"/>
      <c r="AA865" s="113"/>
      <c r="AB865" s="113"/>
      <c r="AC865" s="113"/>
      <c r="AD865" s="113"/>
      <c r="AE865" s="113"/>
      <c r="AF865" s="113"/>
      <c r="AG865" s="113"/>
      <c r="AH865" s="113"/>
      <c r="AI865" s="113"/>
      <c r="AJ865" s="113"/>
      <c r="AK865" s="263"/>
      <c r="AL865" s="113"/>
      <c r="AM865" s="113"/>
      <c r="AN865" s="119"/>
      <c r="AO865" s="115"/>
      <c r="AP865" s="113"/>
      <c r="AQ865" s="113"/>
      <c r="AR865" s="144"/>
      <c r="AT865" s="118"/>
      <c r="AU865" s="156"/>
      <c r="AV865" s="113"/>
      <c r="AW865" s="102" t="str">
        <f ca="1">IF(OR(AND(TODAY()-AL865&lt;10,AV865="PQRS"),AND(TODAY()-AO865&lt;90,AV865="Persuasivo")),1,IF(AND(10&lt;=TODAY()-AL865,TODAY()-AL865&lt;15,AV865="PQRS"),2,IF(OR(AND(15&lt;=TODAY()-AL865,AV865="PQRS"),AND(90&lt;=TODAY()-AO865,AV865="Persuasivo")),3,"")))</f>
        <v/>
      </c>
      <c r="AY865" s="239">
        <f ca="1">IF(AU865=BA865,AY865,AY865&amp;" → "&amp;TEXT(AZ865,"dd/mm/aaaa")&amp;".- "&amp;AU865)</f>
        <v>0</v>
      </c>
      <c r="AZ865" s="237">
        <f ca="1">IF(AU865=BA865,AZ865,NOW())</f>
        <v>0</v>
      </c>
      <c r="BA865" s="242">
        <f t="shared" ca="1" si="118"/>
        <v>0</v>
      </c>
      <c r="BB865" s="245">
        <f ca="1">IF(AT865=BD865,BB865,BB865&amp;" → "&amp;TEXT(BC865,"dd/mm/aaaa")&amp;".- "&amp;AT865)</f>
        <v>0</v>
      </c>
      <c r="BC865" s="247">
        <f t="shared" ca="1" si="119"/>
        <v>46073.557189699073</v>
      </c>
      <c r="BD865" s="246">
        <f t="shared" ca="1" si="120"/>
        <v>0</v>
      </c>
    </row>
    <row r="866" spans="2:56">
      <c r="B866" s="193"/>
      <c r="C866" s="118"/>
      <c r="D866" s="113"/>
      <c r="E866" s="113"/>
      <c r="F866" s="113"/>
      <c r="G866" s="113"/>
      <c r="H866" s="113"/>
      <c r="I866" s="113"/>
      <c r="J866" s="113"/>
      <c r="K866" s="113"/>
      <c r="L866" s="113"/>
      <c r="M866" s="113"/>
      <c r="N866" s="113"/>
      <c r="O866" s="113"/>
      <c r="P866" s="113"/>
      <c r="Q866" s="113"/>
      <c r="R866" s="113"/>
      <c r="S866" s="261"/>
      <c r="T866" s="113"/>
      <c r="U866" s="113"/>
      <c r="V866" s="113"/>
      <c r="W866" s="113"/>
      <c r="X866" s="113"/>
      <c r="Y866" s="113"/>
      <c r="Z866" s="113"/>
      <c r="AA866" s="113"/>
      <c r="AB866" s="113"/>
      <c r="AC866" s="113"/>
      <c r="AD866" s="113"/>
      <c r="AE866" s="113"/>
      <c r="AF866" s="113"/>
      <c r="AG866" s="113"/>
      <c r="AH866" s="113"/>
      <c r="AI866" s="113"/>
      <c r="AJ866" s="113"/>
      <c r="AK866" s="263"/>
      <c r="AL866" s="113"/>
      <c r="AM866" s="113"/>
      <c r="AN866" s="119"/>
      <c r="AO866" s="115"/>
      <c r="AP866" s="113"/>
      <c r="AQ866" s="113"/>
      <c r="AR866" s="144"/>
      <c r="AT866" s="118"/>
      <c r="AU866" s="156"/>
      <c r="AV866" s="113"/>
      <c r="AW866" s="102" t="str">
        <f ca="1">IF(OR(AND(TODAY()-AL866&lt;10,AV866="PQRS"),AND(TODAY()-AO866&lt;90,AV866="Persuasivo")),1,IF(AND(10&lt;=TODAY()-AL866,TODAY()-AL866&lt;15,AV866="PQRS"),2,IF(OR(AND(15&lt;=TODAY()-AL866,AV866="PQRS"),AND(90&lt;=TODAY()-AO866,AV866="Persuasivo")),3,"")))</f>
        <v/>
      </c>
      <c r="AY866" s="239">
        <f ca="1">IF(AU866=BA866,AY866,AY866&amp;" → "&amp;TEXT(AZ866,"dd/mm/aaaa")&amp;".- "&amp;AU866)</f>
        <v>0</v>
      </c>
      <c r="AZ866" s="237">
        <f ca="1">IF(AU866=BA866,AZ866,NOW())</f>
        <v>0</v>
      </c>
      <c r="BA866" s="242">
        <f t="shared" ca="1" si="118"/>
        <v>0</v>
      </c>
      <c r="BB866" s="245">
        <f ca="1">IF(AT866=BD866,BB866,BB866&amp;" → "&amp;TEXT(BC866,"dd/mm/aaaa")&amp;".- "&amp;AT866)</f>
        <v>0</v>
      </c>
      <c r="BC866" s="247">
        <f t="shared" ca="1" si="119"/>
        <v>46073.557189699073</v>
      </c>
      <c r="BD866" s="246">
        <f t="shared" ca="1" si="120"/>
        <v>0</v>
      </c>
    </row>
    <row r="867" spans="2:56">
      <c r="B867" s="193"/>
      <c r="C867" s="118"/>
      <c r="D867" s="113"/>
      <c r="E867" s="113"/>
      <c r="F867" s="113"/>
      <c r="G867" s="113"/>
      <c r="H867" s="113"/>
      <c r="I867" s="113"/>
      <c r="J867" s="113"/>
      <c r="K867" s="113"/>
      <c r="L867" s="113"/>
      <c r="M867" s="113"/>
      <c r="N867" s="113"/>
      <c r="O867" s="113"/>
      <c r="P867" s="113"/>
      <c r="Q867" s="113"/>
      <c r="R867" s="113"/>
      <c r="S867" s="261"/>
      <c r="T867" s="113"/>
      <c r="U867" s="113"/>
      <c r="V867" s="113"/>
      <c r="W867" s="113"/>
      <c r="X867" s="113"/>
      <c r="Y867" s="113"/>
      <c r="Z867" s="113"/>
      <c r="AA867" s="113"/>
      <c r="AB867" s="113"/>
      <c r="AC867" s="113"/>
      <c r="AD867" s="113"/>
      <c r="AE867" s="113"/>
      <c r="AF867" s="113"/>
      <c r="AG867" s="113"/>
      <c r="AH867" s="113"/>
      <c r="AI867" s="113"/>
      <c r="AJ867" s="113"/>
      <c r="AK867" s="263"/>
      <c r="AL867" s="113"/>
      <c r="AM867" s="113"/>
      <c r="AN867" s="119"/>
      <c r="AO867" s="115"/>
      <c r="AP867" s="113"/>
      <c r="AQ867" s="113"/>
      <c r="AR867" s="144"/>
      <c r="AT867" s="118"/>
      <c r="AU867" s="156"/>
      <c r="AV867" s="113"/>
      <c r="AW867" s="102" t="str">
        <f ca="1">IF(OR(AND(TODAY()-AL867&lt;10,AV867="PQRS"),AND(TODAY()-AO867&lt;90,AV867="Persuasivo")),1,IF(AND(10&lt;=TODAY()-AL867,TODAY()-AL867&lt;15,AV867="PQRS"),2,IF(OR(AND(15&lt;=TODAY()-AL867,AV867="PQRS"),AND(90&lt;=TODAY()-AO867,AV867="Persuasivo")),3,"")))</f>
        <v/>
      </c>
      <c r="AY867" s="239">
        <f ca="1">IF(AU867=BA867,AY867,AY867&amp;" → "&amp;TEXT(AZ867,"dd/mm/aaaa")&amp;".- "&amp;AU867)</f>
        <v>0</v>
      </c>
      <c r="AZ867" s="237">
        <f ca="1">IF(AU867=BA867,AZ867,NOW())</f>
        <v>0</v>
      </c>
      <c r="BA867" s="242">
        <f t="shared" ca="1" si="118"/>
        <v>0</v>
      </c>
      <c r="BB867" s="245">
        <f ca="1">IF(AT867=BD867,BB867,BB867&amp;" → "&amp;TEXT(BC867,"dd/mm/aaaa")&amp;".- "&amp;AT867)</f>
        <v>0</v>
      </c>
      <c r="BC867" s="247">
        <f t="shared" ca="1" si="119"/>
        <v>46073.557189699073</v>
      </c>
      <c r="BD867" s="246">
        <f t="shared" ca="1" si="120"/>
        <v>0</v>
      </c>
    </row>
    <row r="868" spans="2:56">
      <c r="B868" s="193"/>
      <c r="C868" s="118"/>
      <c r="D868" s="113"/>
      <c r="E868" s="113"/>
      <c r="F868" s="113"/>
      <c r="G868" s="113"/>
      <c r="H868" s="113"/>
      <c r="I868" s="113"/>
      <c r="J868" s="113"/>
      <c r="K868" s="113"/>
      <c r="L868" s="113"/>
      <c r="M868" s="113"/>
      <c r="N868" s="113"/>
      <c r="O868" s="113"/>
      <c r="P868" s="113"/>
      <c r="Q868" s="113"/>
      <c r="R868" s="113"/>
      <c r="S868" s="261"/>
      <c r="T868" s="113"/>
      <c r="U868" s="113"/>
      <c r="V868" s="113"/>
      <c r="W868" s="113"/>
      <c r="X868" s="113"/>
      <c r="Y868" s="113"/>
      <c r="Z868" s="113"/>
      <c r="AA868" s="113"/>
      <c r="AB868" s="113"/>
      <c r="AC868" s="113"/>
      <c r="AD868" s="113"/>
      <c r="AE868" s="113"/>
      <c r="AF868" s="113"/>
      <c r="AG868" s="113"/>
      <c r="AH868" s="113"/>
      <c r="AI868" s="113"/>
      <c r="AJ868" s="113"/>
      <c r="AK868" s="263"/>
      <c r="AL868" s="113"/>
      <c r="AM868" s="113"/>
      <c r="AN868" s="119"/>
      <c r="AO868" s="115"/>
      <c r="AP868" s="113"/>
      <c r="AQ868" s="113"/>
      <c r="AR868" s="144"/>
      <c r="AT868" s="118"/>
      <c r="AU868" s="156"/>
      <c r="AV868" s="113"/>
      <c r="AW868" s="102" t="str">
        <f ca="1">IF(OR(AND(TODAY()-AL868&lt;10,AV868="PQRS"),AND(TODAY()-AO868&lt;90,AV868="Persuasivo")),1,IF(AND(10&lt;=TODAY()-AL868,TODAY()-AL868&lt;15,AV868="PQRS"),2,IF(OR(AND(15&lt;=TODAY()-AL868,AV868="PQRS"),AND(90&lt;=TODAY()-AO868,AV868="Persuasivo")),3,"")))</f>
        <v/>
      </c>
      <c r="AY868" s="239">
        <f ca="1">IF(AU868=BA868,AY868,AY868&amp;" → "&amp;TEXT(AZ868,"dd/mm/aaaa")&amp;".- "&amp;AU868)</f>
        <v>0</v>
      </c>
      <c r="AZ868" s="237">
        <f ca="1">IF(AU868=BA868,AZ868,NOW())</f>
        <v>0</v>
      </c>
      <c r="BA868" s="242">
        <f t="shared" ca="1" si="118"/>
        <v>0</v>
      </c>
      <c r="BB868" s="245">
        <f ca="1">IF(AT868=BD868,BB868,BB868&amp;" → "&amp;TEXT(BC868,"dd/mm/aaaa")&amp;".- "&amp;AT868)</f>
        <v>0</v>
      </c>
      <c r="BC868" s="247">
        <f t="shared" ca="1" si="119"/>
        <v>46073.557189699073</v>
      </c>
      <c r="BD868" s="246">
        <f t="shared" ca="1" si="120"/>
        <v>0</v>
      </c>
    </row>
    <row r="869" spans="2:56">
      <c r="B869" s="193"/>
      <c r="C869" s="118"/>
      <c r="D869" s="113"/>
      <c r="E869" s="113"/>
      <c r="F869" s="113"/>
      <c r="G869" s="113"/>
      <c r="H869" s="113"/>
      <c r="I869" s="113"/>
      <c r="J869" s="113"/>
      <c r="K869" s="113"/>
      <c r="L869" s="113"/>
      <c r="M869" s="113"/>
      <c r="N869" s="113"/>
      <c r="O869" s="113"/>
      <c r="P869" s="113"/>
      <c r="Q869" s="113"/>
      <c r="R869" s="113"/>
      <c r="S869" s="261"/>
      <c r="T869" s="113"/>
      <c r="U869" s="113"/>
      <c r="V869" s="113"/>
      <c r="W869" s="113"/>
      <c r="X869" s="113"/>
      <c r="Y869" s="113"/>
      <c r="Z869" s="113"/>
      <c r="AA869" s="113"/>
      <c r="AB869" s="113"/>
      <c r="AC869" s="113"/>
      <c r="AD869" s="113"/>
      <c r="AE869" s="113"/>
      <c r="AF869" s="113"/>
      <c r="AG869" s="113"/>
      <c r="AH869" s="113"/>
      <c r="AI869" s="113"/>
      <c r="AJ869" s="113"/>
      <c r="AK869" s="263"/>
      <c r="AL869" s="113"/>
      <c r="AM869" s="113"/>
      <c r="AN869" s="119"/>
      <c r="AO869" s="115"/>
      <c r="AP869" s="113"/>
      <c r="AQ869" s="113"/>
      <c r="AR869" s="144"/>
      <c r="AT869" s="118"/>
      <c r="AU869" s="156"/>
      <c r="AV869" s="113"/>
      <c r="AW869" s="102" t="str">
        <f ca="1">IF(OR(AND(TODAY()-AL869&lt;10,AV869="PQRS"),AND(TODAY()-AO869&lt;90,AV869="Persuasivo")),1,IF(AND(10&lt;=TODAY()-AL869,TODAY()-AL869&lt;15,AV869="PQRS"),2,IF(OR(AND(15&lt;=TODAY()-AL869,AV869="PQRS"),AND(90&lt;=TODAY()-AO869,AV869="Persuasivo")),3,"")))</f>
        <v/>
      </c>
      <c r="AY869" s="239">
        <f ca="1">IF(AU869=BA869,AY869,AY869&amp;" → "&amp;TEXT(AZ869,"dd/mm/aaaa")&amp;".- "&amp;AU869)</f>
        <v>0</v>
      </c>
      <c r="AZ869" s="237">
        <f ca="1">IF(AU869=BA869,AZ869,NOW())</f>
        <v>0</v>
      </c>
      <c r="BA869" s="242">
        <f t="shared" ca="1" si="118"/>
        <v>0</v>
      </c>
      <c r="BB869" s="245">
        <f ca="1">IF(AT869=BD869,BB869,BB869&amp;" → "&amp;TEXT(BC869,"dd/mm/aaaa")&amp;".- "&amp;AT869)</f>
        <v>0</v>
      </c>
      <c r="BC869" s="247">
        <f t="shared" ca="1" si="119"/>
        <v>46073.557189699073</v>
      </c>
      <c r="BD869" s="246">
        <f t="shared" ca="1" si="120"/>
        <v>0</v>
      </c>
    </row>
    <row r="870" spans="2:56">
      <c r="B870" s="193"/>
      <c r="C870" s="118"/>
      <c r="D870" s="113"/>
      <c r="E870" s="113"/>
      <c r="F870" s="113"/>
      <c r="G870" s="113"/>
      <c r="H870" s="113"/>
      <c r="I870" s="113"/>
      <c r="J870" s="113"/>
      <c r="K870" s="113"/>
      <c r="L870" s="113"/>
      <c r="M870" s="113"/>
      <c r="N870" s="113"/>
      <c r="O870" s="113"/>
      <c r="P870" s="113"/>
      <c r="Q870" s="113"/>
      <c r="R870" s="113"/>
      <c r="S870" s="261"/>
      <c r="T870" s="113"/>
      <c r="U870" s="113"/>
      <c r="V870" s="113"/>
      <c r="W870" s="113"/>
      <c r="X870" s="113"/>
      <c r="Y870" s="113"/>
      <c r="Z870" s="113"/>
      <c r="AA870" s="113"/>
      <c r="AB870" s="113"/>
      <c r="AC870" s="113"/>
      <c r="AD870" s="113"/>
      <c r="AE870" s="113"/>
      <c r="AF870" s="113"/>
      <c r="AG870" s="113"/>
      <c r="AH870" s="113"/>
      <c r="AI870" s="113"/>
      <c r="AJ870" s="113"/>
      <c r="AK870" s="263"/>
      <c r="AL870" s="113"/>
      <c r="AM870" s="113"/>
      <c r="AN870" s="119"/>
      <c r="AO870" s="115"/>
      <c r="AP870" s="113"/>
      <c r="AQ870" s="113"/>
      <c r="AR870" s="144"/>
      <c r="AT870" s="118"/>
      <c r="AU870" s="156"/>
      <c r="AV870" s="113"/>
      <c r="AW870" s="102" t="str">
        <f ca="1">IF(OR(AND(TODAY()-AL870&lt;10,AV870="PQRS"),AND(TODAY()-AO870&lt;90,AV870="Persuasivo")),1,IF(AND(10&lt;=TODAY()-AL870,TODAY()-AL870&lt;15,AV870="PQRS"),2,IF(OR(AND(15&lt;=TODAY()-AL870,AV870="PQRS"),AND(90&lt;=TODAY()-AO870,AV870="Persuasivo")),3,"")))</f>
        <v/>
      </c>
      <c r="AY870" s="239">
        <f ca="1">IF(AU870=BA870,AY870,AY870&amp;" → "&amp;TEXT(AZ870,"dd/mm/aaaa")&amp;".- "&amp;AU870)</f>
        <v>0</v>
      </c>
      <c r="AZ870" s="237">
        <f ca="1">IF(AU870=BA870,AZ870,NOW())</f>
        <v>0</v>
      </c>
      <c r="BA870" s="242">
        <f t="shared" ca="1" si="118"/>
        <v>0</v>
      </c>
      <c r="BB870" s="245">
        <f ca="1">IF(AT870=BD870,BB870,BB870&amp;" → "&amp;TEXT(BC870,"dd/mm/aaaa")&amp;".- "&amp;AT870)</f>
        <v>0</v>
      </c>
      <c r="BC870" s="247">
        <f t="shared" ca="1" si="119"/>
        <v>46073.557189699073</v>
      </c>
      <c r="BD870" s="246">
        <f t="shared" ca="1" si="120"/>
        <v>0</v>
      </c>
    </row>
    <row r="871" spans="2:56">
      <c r="B871" s="193"/>
      <c r="C871" s="118"/>
      <c r="D871" s="113"/>
      <c r="E871" s="113"/>
      <c r="F871" s="113"/>
      <c r="G871" s="113"/>
      <c r="H871" s="113"/>
      <c r="I871" s="113"/>
      <c r="J871" s="113"/>
      <c r="K871" s="113"/>
      <c r="L871" s="113"/>
      <c r="M871" s="113"/>
      <c r="N871" s="113"/>
      <c r="O871" s="113"/>
      <c r="P871" s="113"/>
      <c r="Q871" s="113"/>
      <c r="R871" s="113"/>
      <c r="S871" s="261"/>
      <c r="T871" s="113"/>
      <c r="U871" s="113"/>
      <c r="V871" s="113"/>
      <c r="W871" s="113"/>
      <c r="X871" s="113"/>
      <c r="Y871" s="113"/>
      <c r="Z871" s="113"/>
      <c r="AA871" s="113"/>
      <c r="AB871" s="113"/>
      <c r="AC871" s="113"/>
      <c r="AD871" s="113"/>
      <c r="AE871" s="113"/>
      <c r="AF871" s="113"/>
      <c r="AG871" s="113"/>
      <c r="AH871" s="113"/>
      <c r="AI871" s="113"/>
      <c r="AJ871" s="113"/>
      <c r="AK871" s="263"/>
      <c r="AL871" s="113"/>
      <c r="AM871" s="113"/>
      <c r="AN871" s="119"/>
      <c r="AO871" s="115"/>
      <c r="AP871" s="113"/>
      <c r="AQ871" s="113"/>
      <c r="AR871" s="144"/>
      <c r="AT871" s="118"/>
      <c r="AU871" s="156"/>
      <c r="AV871" s="113"/>
      <c r="AW871" s="102" t="str">
        <f ca="1">IF(OR(AND(TODAY()-AL871&lt;10,AV871="PQRS"),AND(TODAY()-AO871&lt;90,AV871="Persuasivo")),1,IF(AND(10&lt;=TODAY()-AL871,TODAY()-AL871&lt;15,AV871="PQRS"),2,IF(OR(AND(15&lt;=TODAY()-AL871,AV871="PQRS"),AND(90&lt;=TODAY()-AO871,AV871="Persuasivo")),3,"")))</f>
        <v/>
      </c>
      <c r="AY871" s="239">
        <f ca="1">IF(AU871=BA871,AY871,AY871&amp;" → "&amp;TEXT(AZ871,"dd/mm/aaaa")&amp;".- "&amp;AU871)</f>
        <v>0</v>
      </c>
      <c r="AZ871" s="237">
        <f ca="1">IF(AU871=BA871,AZ871,NOW())</f>
        <v>0</v>
      </c>
      <c r="BA871" s="242">
        <f t="shared" ca="1" si="118"/>
        <v>0</v>
      </c>
      <c r="BB871" s="245">
        <f ca="1">IF(AT871=BD871,BB871,BB871&amp;" → "&amp;TEXT(BC871,"dd/mm/aaaa")&amp;".- "&amp;AT871)</f>
        <v>0</v>
      </c>
      <c r="BC871" s="247">
        <f t="shared" ca="1" si="119"/>
        <v>46073.557189699073</v>
      </c>
      <c r="BD871" s="246">
        <f t="shared" ca="1" si="120"/>
        <v>0</v>
      </c>
    </row>
    <row r="872" spans="2:56">
      <c r="B872" s="193"/>
      <c r="C872" s="118"/>
      <c r="D872" s="113"/>
      <c r="E872" s="113"/>
      <c r="F872" s="113"/>
      <c r="G872" s="113"/>
      <c r="H872" s="113"/>
      <c r="I872" s="113"/>
      <c r="J872" s="113"/>
      <c r="K872" s="113"/>
      <c r="L872" s="113"/>
      <c r="M872" s="113"/>
      <c r="N872" s="113"/>
      <c r="O872" s="113"/>
      <c r="P872" s="113"/>
      <c r="Q872" s="113"/>
      <c r="R872" s="113"/>
      <c r="S872" s="261"/>
      <c r="T872" s="113"/>
      <c r="U872" s="113"/>
      <c r="V872" s="113"/>
      <c r="W872" s="113"/>
      <c r="X872" s="113"/>
      <c r="Y872" s="113"/>
      <c r="Z872" s="113"/>
      <c r="AA872" s="113"/>
      <c r="AB872" s="113"/>
      <c r="AC872" s="113"/>
      <c r="AD872" s="113"/>
      <c r="AE872" s="113"/>
      <c r="AF872" s="113"/>
      <c r="AG872" s="113"/>
      <c r="AH872" s="113"/>
      <c r="AI872" s="113"/>
      <c r="AJ872" s="113"/>
      <c r="AK872" s="263"/>
      <c r="AL872" s="113"/>
      <c r="AM872" s="113"/>
      <c r="AN872" s="119"/>
      <c r="AO872" s="115"/>
      <c r="AP872" s="113"/>
      <c r="AQ872" s="113"/>
      <c r="AR872" s="144"/>
      <c r="AT872" s="118"/>
      <c r="AU872" s="156"/>
      <c r="AV872" s="113"/>
      <c r="AW872" s="102" t="str">
        <f ca="1">IF(OR(AND(TODAY()-AL872&lt;10,AV872="PQRS"),AND(TODAY()-AO872&lt;90,AV872="Persuasivo")),1,IF(AND(10&lt;=TODAY()-AL872,TODAY()-AL872&lt;15,AV872="PQRS"),2,IF(OR(AND(15&lt;=TODAY()-AL872,AV872="PQRS"),AND(90&lt;=TODAY()-AO872,AV872="Persuasivo")),3,"")))</f>
        <v/>
      </c>
      <c r="AY872" s="239">
        <f ca="1">IF(AU872=BA872,AY872,AY872&amp;" → "&amp;TEXT(AZ872,"dd/mm/aaaa")&amp;".- "&amp;AU872)</f>
        <v>0</v>
      </c>
      <c r="AZ872" s="237">
        <f ca="1">IF(AU872=BA872,AZ872,NOW())</f>
        <v>0</v>
      </c>
      <c r="BA872" s="242">
        <f t="shared" ca="1" si="118"/>
        <v>0</v>
      </c>
      <c r="BB872" s="245">
        <f ca="1">IF(AT872=BD872,BB872,BB872&amp;" → "&amp;TEXT(BC872,"dd/mm/aaaa")&amp;".- "&amp;AT872)</f>
        <v>0</v>
      </c>
      <c r="BC872" s="247">
        <f t="shared" ca="1" si="119"/>
        <v>46073.557189699073</v>
      </c>
      <c r="BD872" s="246">
        <f t="shared" ca="1" si="120"/>
        <v>0</v>
      </c>
    </row>
    <row r="873" spans="2:56">
      <c r="B873" s="193"/>
      <c r="C873" s="118"/>
      <c r="D873" s="113"/>
      <c r="E873" s="113"/>
      <c r="F873" s="113"/>
      <c r="G873" s="113"/>
      <c r="H873" s="113"/>
      <c r="I873" s="113"/>
      <c r="J873" s="113"/>
      <c r="K873" s="113"/>
      <c r="L873" s="113"/>
      <c r="M873" s="113"/>
      <c r="N873" s="113"/>
      <c r="O873" s="113"/>
      <c r="P873" s="113"/>
      <c r="Q873" s="113"/>
      <c r="R873" s="113"/>
      <c r="S873" s="261"/>
      <c r="T873" s="113"/>
      <c r="U873" s="113"/>
      <c r="V873" s="113"/>
      <c r="W873" s="113"/>
      <c r="X873" s="113"/>
      <c r="Y873" s="113"/>
      <c r="Z873" s="113"/>
      <c r="AA873" s="113"/>
      <c r="AB873" s="113"/>
      <c r="AC873" s="113"/>
      <c r="AD873" s="113"/>
      <c r="AE873" s="113"/>
      <c r="AF873" s="113"/>
      <c r="AG873" s="113"/>
      <c r="AH873" s="113"/>
      <c r="AI873" s="113"/>
      <c r="AJ873" s="113"/>
      <c r="AK873" s="263"/>
      <c r="AL873" s="113"/>
      <c r="AM873" s="113"/>
      <c r="AN873" s="119"/>
      <c r="AO873" s="115"/>
      <c r="AP873" s="113"/>
      <c r="AQ873" s="113"/>
      <c r="AR873" s="144"/>
      <c r="AT873" s="118"/>
      <c r="AU873" s="156"/>
      <c r="AV873" s="113"/>
      <c r="AW873" s="102" t="str">
        <f ca="1">IF(OR(AND(TODAY()-AL873&lt;10,AV873="PQRS"),AND(TODAY()-AO873&lt;90,AV873="Persuasivo")),1,IF(AND(10&lt;=TODAY()-AL873,TODAY()-AL873&lt;15,AV873="PQRS"),2,IF(OR(AND(15&lt;=TODAY()-AL873,AV873="PQRS"),AND(90&lt;=TODAY()-AO873,AV873="Persuasivo")),3,"")))</f>
        <v/>
      </c>
      <c r="AY873" s="239">
        <f ca="1">IF(AU873=BA873,AY873,AY873&amp;" → "&amp;TEXT(AZ873,"dd/mm/aaaa")&amp;".- "&amp;AU873)</f>
        <v>0</v>
      </c>
      <c r="AZ873" s="237">
        <f ca="1">IF(AU873=BA873,AZ873,NOW())</f>
        <v>0</v>
      </c>
      <c r="BA873" s="242">
        <f t="shared" ca="1" si="118"/>
        <v>0</v>
      </c>
      <c r="BB873" s="245">
        <f ca="1">IF(AT873=BD873,BB873,BB873&amp;" → "&amp;TEXT(BC873,"dd/mm/aaaa")&amp;".- "&amp;AT873)</f>
        <v>0</v>
      </c>
      <c r="BC873" s="247">
        <f t="shared" ca="1" si="119"/>
        <v>46073.557189699073</v>
      </c>
      <c r="BD873" s="246">
        <f t="shared" ca="1" si="120"/>
        <v>0</v>
      </c>
    </row>
    <row r="874" spans="2:56">
      <c r="B874" s="193"/>
      <c r="C874" s="118"/>
      <c r="D874" s="113"/>
      <c r="E874" s="113"/>
      <c r="F874" s="113"/>
      <c r="G874" s="113"/>
      <c r="H874" s="113"/>
      <c r="I874" s="113"/>
      <c r="J874" s="113"/>
      <c r="K874" s="113"/>
      <c r="L874" s="113"/>
      <c r="M874" s="113"/>
      <c r="N874" s="113"/>
      <c r="O874" s="113"/>
      <c r="P874" s="113"/>
      <c r="Q874" s="113"/>
      <c r="R874" s="113"/>
      <c r="S874" s="261"/>
      <c r="T874" s="113"/>
      <c r="U874" s="113"/>
      <c r="V874" s="113"/>
      <c r="W874" s="113"/>
      <c r="X874" s="113"/>
      <c r="Y874" s="113"/>
      <c r="Z874" s="113"/>
      <c r="AA874" s="113"/>
      <c r="AB874" s="113"/>
      <c r="AC874" s="113"/>
      <c r="AD874" s="113"/>
      <c r="AE874" s="113"/>
      <c r="AF874" s="113"/>
      <c r="AG874" s="113"/>
      <c r="AH874" s="113"/>
      <c r="AI874" s="113"/>
      <c r="AJ874" s="113"/>
      <c r="AK874" s="263"/>
      <c r="AL874" s="113"/>
      <c r="AM874" s="113"/>
      <c r="AN874" s="119"/>
      <c r="AO874" s="115"/>
      <c r="AP874" s="113"/>
      <c r="AQ874" s="113"/>
      <c r="AR874" s="144"/>
      <c r="AT874" s="118"/>
      <c r="AU874" s="156"/>
      <c r="AV874" s="113"/>
      <c r="AW874" s="102" t="str">
        <f ca="1">IF(OR(AND(TODAY()-AL874&lt;10,AV874="PQRS"),AND(TODAY()-AO874&lt;90,AV874="Persuasivo")),1,IF(AND(10&lt;=TODAY()-AL874,TODAY()-AL874&lt;15,AV874="PQRS"),2,IF(OR(AND(15&lt;=TODAY()-AL874,AV874="PQRS"),AND(90&lt;=TODAY()-AO874,AV874="Persuasivo")),3,"")))</f>
        <v/>
      </c>
      <c r="AY874" s="239">
        <f ca="1">IF(AU874=BA874,AY874,AY874&amp;" → "&amp;TEXT(AZ874,"dd/mm/aaaa")&amp;".- "&amp;AU874)</f>
        <v>0</v>
      </c>
      <c r="AZ874" s="237">
        <f ca="1">IF(AU874=BA874,AZ874,NOW())</f>
        <v>0</v>
      </c>
      <c r="BA874" s="242">
        <f t="shared" ca="1" si="118"/>
        <v>0</v>
      </c>
      <c r="BB874" s="245">
        <f ca="1">IF(AT874=BD874,BB874,BB874&amp;" → "&amp;TEXT(BC874,"dd/mm/aaaa")&amp;".- "&amp;AT874)</f>
        <v>0</v>
      </c>
      <c r="BC874" s="247">
        <f t="shared" ca="1" si="119"/>
        <v>46073.557189699073</v>
      </c>
      <c r="BD874" s="246">
        <f t="shared" ca="1" si="120"/>
        <v>0</v>
      </c>
    </row>
    <row r="875" spans="2:56">
      <c r="B875" s="193"/>
      <c r="C875" s="118"/>
      <c r="D875" s="113"/>
      <c r="E875" s="113"/>
      <c r="F875" s="113"/>
      <c r="G875" s="113"/>
      <c r="H875" s="113"/>
      <c r="I875" s="113"/>
      <c r="J875" s="113"/>
      <c r="K875" s="113"/>
      <c r="L875" s="113"/>
      <c r="M875" s="113"/>
      <c r="N875" s="113"/>
      <c r="O875" s="113"/>
      <c r="P875" s="113"/>
      <c r="Q875" s="113"/>
      <c r="R875" s="113"/>
      <c r="S875" s="261"/>
      <c r="T875" s="113"/>
      <c r="U875" s="113"/>
      <c r="V875" s="113"/>
      <c r="W875" s="113"/>
      <c r="X875" s="113"/>
      <c r="Y875" s="113"/>
      <c r="Z875" s="113"/>
      <c r="AA875" s="113"/>
      <c r="AB875" s="113"/>
      <c r="AC875" s="113"/>
      <c r="AD875" s="113"/>
      <c r="AE875" s="113"/>
      <c r="AF875" s="113"/>
      <c r="AG875" s="113"/>
      <c r="AH875" s="113"/>
      <c r="AI875" s="113"/>
      <c r="AJ875" s="113"/>
      <c r="AK875" s="263"/>
      <c r="AL875" s="113"/>
      <c r="AM875" s="113"/>
      <c r="AN875" s="119"/>
      <c r="AO875" s="115"/>
      <c r="AP875" s="113"/>
      <c r="AQ875" s="113"/>
      <c r="AR875" s="144"/>
      <c r="AT875" s="118"/>
      <c r="AU875" s="158"/>
      <c r="AV875" s="113"/>
      <c r="AW875" s="102" t="str">
        <f ca="1">IF(OR(AND(TODAY()-AL875&lt;10,AV875="PQRS"),AND(TODAY()-AO875&lt;90,AV875="Persuasivo")),1,IF(AND(10&lt;=TODAY()-AL875,TODAY()-AL875&lt;15,AV875="PQRS"),2,IF(OR(AND(15&lt;=TODAY()-AL875,AV875="PQRS"),AND(90&lt;=TODAY()-AO875,AV875="Persuasivo")),3,"")))</f>
        <v/>
      </c>
      <c r="AY875" s="239">
        <f ca="1">IF(AU875=BA875,AY875,AY875&amp;" → "&amp;TEXT(AZ875,"dd/mm/aaaa")&amp;".- "&amp;AU875)</f>
        <v>0</v>
      </c>
      <c r="AZ875" s="237">
        <f ca="1">IF(AU875=BA875,AZ875,NOW())</f>
        <v>0</v>
      </c>
      <c r="BA875" s="242">
        <f t="shared" ca="1" si="118"/>
        <v>0</v>
      </c>
      <c r="BB875" s="245">
        <f ca="1">IF(AT875=BD875,BB875,BB875&amp;" → "&amp;TEXT(BC875,"dd/mm/aaaa")&amp;".- "&amp;AT875)</f>
        <v>0</v>
      </c>
      <c r="BC875" s="247">
        <f t="shared" ca="1" si="119"/>
        <v>46073.557189699073</v>
      </c>
      <c r="BD875" s="246">
        <f t="shared" ca="1" si="120"/>
        <v>0</v>
      </c>
    </row>
    <row r="876" spans="2:56">
      <c r="B876" s="193"/>
      <c r="C876" s="118"/>
      <c r="D876" s="113"/>
      <c r="E876" s="113"/>
      <c r="F876" s="113"/>
      <c r="G876" s="113"/>
      <c r="H876" s="113"/>
      <c r="I876" s="113"/>
      <c r="J876" s="113"/>
      <c r="K876" s="113"/>
      <c r="L876" s="113"/>
      <c r="M876" s="113"/>
      <c r="N876" s="113"/>
      <c r="O876" s="113"/>
      <c r="P876" s="113"/>
      <c r="Q876" s="113"/>
      <c r="R876" s="113"/>
      <c r="S876" s="261"/>
      <c r="T876" s="113"/>
      <c r="U876" s="113"/>
      <c r="V876" s="113"/>
      <c r="W876" s="113"/>
      <c r="X876" s="113"/>
      <c r="Y876" s="113"/>
      <c r="Z876" s="113"/>
      <c r="AA876" s="113"/>
      <c r="AB876" s="113"/>
      <c r="AC876" s="113"/>
      <c r="AD876" s="113"/>
      <c r="AE876" s="113"/>
      <c r="AF876" s="113"/>
      <c r="AG876" s="113"/>
      <c r="AH876" s="113"/>
      <c r="AI876" s="113"/>
      <c r="AJ876" s="113"/>
      <c r="AK876" s="263"/>
      <c r="AL876" s="113"/>
      <c r="AM876" s="113"/>
      <c r="AN876" s="119"/>
      <c r="AO876" s="115"/>
      <c r="AP876" s="113"/>
      <c r="AQ876" s="113"/>
      <c r="AR876" s="144"/>
      <c r="AT876" s="118"/>
      <c r="AU876" s="158"/>
      <c r="AV876" s="113"/>
      <c r="AW876" s="102" t="str">
        <f ca="1">IF(OR(AND(TODAY()-AL876&lt;10,AV876="PQRS"),AND(TODAY()-AO876&lt;90,AV876="Persuasivo")),1,IF(AND(10&lt;=TODAY()-AL876,TODAY()-AL876&lt;15,AV876="PQRS"),2,IF(OR(AND(15&lt;=TODAY()-AL876,AV876="PQRS"),AND(90&lt;=TODAY()-AO876,AV876="Persuasivo")),3,"")))</f>
        <v/>
      </c>
      <c r="AY876" s="239">
        <f ca="1">IF(AU876=BA876,AY876,AY876&amp;" → "&amp;TEXT(AZ876,"dd/mm/aaaa")&amp;".- "&amp;AU876)</f>
        <v>0</v>
      </c>
      <c r="AZ876" s="237">
        <f ca="1">IF(AU876=BA876,AZ876,NOW())</f>
        <v>0</v>
      </c>
      <c r="BA876" s="242">
        <f t="shared" ca="1" si="118"/>
        <v>0</v>
      </c>
      <c r="BB876" s="245">
        <f ca="1">IF(AT876=BD876,BB876,BB876&amp;" → "&amp;TEXT(BC876,"dd/mm/aaaa")&amp;".- "&amp;AT876)</f>
        <v>0</v>
      </c>
      <c r="BC876" s="247">
        <f t="shared" ca="1" si="119"/>
        <v>46073.557189699073</v>
      </c>
      <c r="BD876" s="246">
        <f t="shared" ca="1" si="120"/>
        <v>0</v>
      </c>
    </row>
    <row r="877" spans="2:56">
      <c r="B877" s="193"/>
      <c r="C877" s="118"/>
      <c r="D877" s="113"/>
      <c r="E877" s="113"/>
      <c r="F877" s="113"/>
      <c r="G877" s="113"/>
      <c r="H877" s="113"/>
      <c r="I877" s="113"/>
      <c r="J877" s="113"/>
      <c r="K877" s="113"/>
      <c r="L877" s="113"/>
      <c r="M877" s="113"/>
      <c r="N877" s="113"/>
      <c r="O877" s="113"/>
      <c r="P877" s="113"/>
      <c r="Q877" s="113"/>
      <c r="R877" s="113"/>
      <c r="S877" s="261"/>
      <c r="T877" s="113"/>
      <c r="U877" s="113"/>
      <c r="V877" s="113"/>
      <c r="W877" s="113"/>
      <c r="X877" s="113"/>
      <c r="Y877" s="113"/>
      <c r="Z877" s="113"/>
      <c r="AA877" s="113"/>
      <c r="AB877" s="113"/>
      <c r="AC877" s="113"/>
      <c r="AD877" s="113"/>
      <c r="AE877" s="113"/>
      <c r="AF877" s="113"/>
      <c r="AG877" s="113"/>
      <c r="AH877" s="113"/>
      <c r="AI877" s="113"/>
      <c r="AJ877" s="113"/>
      <c r="AK877" s="263"/>
      <c r="AL877" s="113"/>
      <c r="AM877" s="113"/>
      <c r="AN877" s="119"/>
      <c r="AO877" s="115"/>
      <c r="AP877" s="113"/>
      <c r="AQ877" s="113"/>
      <c r="AR877" s="144"/>
      <c r="AT877" s="118"/>
      <c r="AU877" s="158"/>
      <c r="AV877" s="113"/>
      <c r="AW877" s="102" t="str">
        <f ca="1">IF(OR(AND(TODAY()-AL877&lt;10,AV877="PQRS"),AND(TODAY()-AO877&lt;90,AV877="Persuasivo")),1,IF(AND(10&lt;=TODAY()-AL877,TODAY()-AL877&lt;15,AV877="PQRS"),2,IF(OR(AND(15&lt;=TODAY()-AL877,AV877="PQRS"),AND(90&lt;=TODAY()-AO877,AV877="Persuasivo")),3,"")))</f>
        <v/>
      </c>
      <c r="AY877" s="239">
        <f ca="1">IF(AU877=BA877,AY877,AY877&amp;" → "&amp;TEXT(AZ877,"dd/mm/aaaa")&amp;".- "&amp;AU877)</f>
        <v>0</v>
      </c>
      <c r="AZ877" s="237">
        <f ca="1">IF(AU877=BA877,AZ877,NOW())</f>
        <v>0</v>
      </c>
      <c r="BA877" s="242">
        <f t="shared" ca="1" si="118"/>
        <v>0</v>
      </c>
      <c r="BB877" s="245">
        <f ca="1">IF(AT877=BD877,BB877,BB877&amp;" → "&amp;TEXT(BC877,"dd/mm/aaaa")&amp;".- "&amp;AT877)</f>
        <v>0</v>
      </c>
      <c r="BC877" s="247">
        <f t="shared" ca="1" si="119"/>
        <v>46073.557189699073</v>
      </c>
      <c r="BD877" s="246">
        <f t="shared" ca="1" si="120"/>
        <v>0</v>
      </c>
    </row>
    <row r="878" spans="2:56">
      <c r="B878" s="193"/>
      <c r="C878" s="118"/>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c r="AH878" s="113"/>
      <c r="AI878" s="113"/>
      <c r="AJ878" s="113"/>
      <c r="AK878" s="263"/>
      <c r="AL878" s="113"/>
      <c r="AM878" s="113"/>
      <c r="AN878" s="119"/>
      <c r="AO878" s="115"/>
      <c r="AP878" s="113"/>
      <c r="AQ878" s="113"/>
      <c r="AR878" s="144"/>
      <c r="AT878" s="118"/>
      <c r="AU878" s="158"/>
      <c r="AV878" s="113"/>
      <c r="AW878" s="102" t="str">
        <f ca="1">IF(OR(AND(TODAY()-AL878&lt;10,AV878="PQRS"),AND(TODAY()-AO878&lt;90,AV878="Persuasivo")),1,IF(AND(10&lt;=TODAY()-AL878,TODAY()-AL878&lt;15,AV878="PQRS"),2,IF(OR(AND(15&lt;=TODAY()-AL878,AV878="PQRS"),AND(90&lt;=TODAY()-AO878,AV878="Persuasivo")),3,"")))</f>
        <v/>
      </c>
      <c r="AY878" s="239">
        <f ca="1">IF(AU878=BA878,AY878,AY878&amp;" → "&amp;TEXT(AZ878,"dd/mm/aaaa")&amp;".- "&amp;AU878)</f>
        <v>0</v>
      </c>
      <c r="AZ878" s="237">
        <f ca="1">IF(AU878=BA878,AZ878,NOW())</f>
        <v>0</v>
      </c>
      <c r="BA878" s="242">
        <f t="shared" ca="1" si="118"/>
        <v>0</v>
      </c>
      <c r="BB878" s="245">
        <f ca="1">IF(AT878=BD878,BB878,BB878&amp;" → "&amp;TEXT(BC878,"dd/mm/aaaa")&amp;".- "&amp;AT878)</f>
        <v>0</v>
      </c>
      <c r="BC878" s="247">
        <f t="shared" ca="1" si="119"/>
        <v>46073.557189699073</v>
      </c>
      <c r="BD878" s="246">
        <f t="shared" ca="1" si="120"/>
        <v>0</v>
      </c>
    </row>
    <row r="879" spans="2:56">
      <c r="B879" s="193"/>
      <c r="C879" s="118"/>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c r="AH879" s="113"/>
      <c r="AI879" s="113"/>
      <c r="AJ879" s="113"/>
      <c r="AK879" s="263"/>
      <c r="AL879" s="113"/>
      <c r="AM879" s="113"/>
      <c r="AN879" s="119"/>
      <c r="AO879" s="115"/>
      <c r="AP879" s="113"/>
      <c r="AQ879" s="113"/>
      <c r="AR879" s="144"/>
      <c r="AT879" s="118"/>
      <c r="AU879" s="158"/>
      <c r="AV879" s="113"/>
      <c r="AW879" s="102" t="str">
        <f ca="1">IF(OR(AND(TODAY()-AL879&lt;10,AV879="PQRS"),AND(TODAY()-AO879&lt;90,AV879="Persuasivo")),1,IF(AND(10&lt;=TODAY()-AL879,TODAY()-AL879&lt;15,AV879="PQRS"),2,IF(OR(AND(15&lt;=TODAY()-AL879,AV879="PQRS"),AND(90&lt;=TODAY()-AO879,AV879="Persuasivo")),3,"")))</f>
        <v/>
      </c>
      <c r="AY879" s="239">
        <f ca="1">IF(AU879=BA879,AY879,AY879&amp;" → "&amp;TEXT(AZ879,"dd/mm/aaaa")&amp;".- "&amp;AU879)</f>
        <v>0</v>
      </c>
      <c r="AZ879" s="237">
        <f ca="1">IF(AU879=BA879,AZ879,NOW())</f>
        <v>0</v>
      </c>
      <c r="BA879" s="242">
        <f t="shared" ca="1" si="118"/>
        <v>0</v>
      </c>
      <c r="BB879" s="245">
        <f ca="1">IF(AT879=BD879,BB879,BB879&amp;" → "&amp;TEXT(BC879,"dd/mm/aaaa")&amp;".- "&amp;AT879)</f>
        <v>0</v>
      </c>
      <c r="BC879" s="247">
        <f t="shared" ca="1" si="119"/>
        <v>46073.557189699073</v>
      </c>
      <c r="BD879" s="246">
        <f t="shared" ca="1" si="120"/>
        <v>0</v>
      </c>
    </row>
    <row r="880" spans="2:56">
      <c r="B880" s="193"/>
      <c r="C880" s="118"/>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c r="AH880" s="113"/>
      <c r="AI880" s="113"/>
      <c r="AJ880" s="113"/>
      <c r="AK880" s="263"/>
      <c r="AL880" s="113"/>
      <c r="AM880" s="113"/>
      <c r="AN880" s="119"/>
      <c r="AO880" s="115"/>
      <c r="AP880" s="113"/>
      <c r="AQ880" s="113"/>
      <c r="AR880" s="144"/>
      <c r="AT880" s="118"/>
      <c r="AU880" s="158"/>
      <c r="AV880" s="113"/>
      <c r="AW880" s="102" t="str">
        <f ca="1">IF(OR(AND(TODAY()-AL880&lt;10,AV880="PQRS"),AND(TODAY()-AO880&lt;90,AV880="Persuasivo")),1,IF(AND(10&lt;=TODAY()-AL880,TODAY()-AL880&lt;15,AV880="PQRS"),2,IF(OR(AND(15&lt;=TODAY()-AL880,AV880="PQRS"),AND(90&lt;=TODAY()-AO880,AV880="Persuasivo")),3,"")))</f>
        <v/>
      </c>
      <c r="AY880" s="239">
        <f ca="1">IF(AU880=BA880,AY880,AY880&amp;" → "&amp;TEXT(AZ880,"dd/mm/aaaa")&amp;".- "&amp;AU880)</f>
        <v>0</v>
      </c>
      <c r="AZ880" s="237">
        <f ca="1">IF(AU880=BA880,AZ880,NOW())</f>
        <v>0</v>
      </c>
      <c r="BA880" s="242">
        <f t="shared" ca="1" si="118"/>
        <v>0</v>
      </c>
      <c r="BB880" s="245">
        <f ca="1">IF(AT880=BD880,BB880,BB880&amp;" → "&amp;TEXT(BC880,"dd/mm/aaaa")&amp;".- "&amp;AT880)</f>
        <v>0</v>
      </c>
      <c r="BC880" s="247">
        <f t="shared" ca="1" si="119"/>
        <v>46073.557189699073</v>
      </c>
      <c r="BD880" s="246">
        <f t="shared" ca="1" si="120"/>
        <v>0</v>
      </c>
    </row>
    <row r="881" spans="1:56">
      <c r="B881" s="193"/>
      <c r="C881" s="118"/>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c r="AH881" s="113"/>
      <c r="AI881" s="113"/>
      <c r="AJ881" s="113"/>
      <c r="AK881" s="263"/>
      <c r="AL881" s="113"/>
      <c r="AM881" s="113"/>
      <c r="AN881" s="119"/>
      <c r="AO881" s="115"/>
      <c r="AP881" s="113"/>
      <c r="AQ881" s="113"/>
      <c r="AR881" s="144"/>
      <c r="AT881" s="118"/>
      <c r="AU881" s="158"/>
      <c r="AV881" s="113"/>
      <c r="AW881" s="102" t="str">
        <f ca="1">IF(OR(AND(TODAY()-AL881&lt;10,AV881="PQRS"),AND(TODAY()-AO881&lt;90,AV881="Persuasivo")),1,IF(AND(10&lt;=TODAY()-AL881,TODAY()-AL881&lt;15,AV881="PQRS"),2,IF(OR(AND(15&lt;=TODAY()-AL881,AV881="PQRS"),AND(90&lt;=TODAY()-AO881,AV881="Persuasivo")),3,"")))</f>
        <v/>
      </c>
      <c r="AY881" s="239">
        <f ca="1">IF(AU881=BA881,AY881,AY881&amp;" → "&amp;TEXT(AZ881,"dd/mm/aaaa")&amp;".- "&amp;AU881)</f>
        <v>0</v>
      </c>
      <c r="AZ881" s="237">
        <f ca="1">IF(AU881=BA881,AZ881,NOW())</f>
        <v>0</v>
      </c>
      <c r="BA881" s="242">
        <f t="shared" ca="1" si="118"/>
        <v>0</v>
      </c>
      <c r="BB881" s="245">
        <f ca="1">IF(AT881=BD881,BB881,BB881&amp;" → "&amp;TEXT(BC881,"dd/mm/aaaa")&amp;".- "&amp;AT881)</f>
        <v>0</v>
      </c>
      <c r="BC881" s="247">
        <f t="shared" ca="1" si="119"/>
        <v>46073.557189699073</v>
      </c>
      <c r="BD881" s="246">
        <f t="shared" ca="1" si="120"/>
        <v>0</v>
      </c>
    </row>
    <row r="882" spans="1:56">
      <c r="B882" s="193"/>
      <c r="C882" s="118"/>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c r="AH882" s="113"/>
      <c r="AI882" s="113"/>
      <c r="AJ882" s="113"/>
      <c r="AK882" s="263"/>
      <c r="AL882" s="113"/>
      <c r="AM882" s="113"/>
      <c r="AN882" s="119"/>
      <c r="AO882" s="115"/>
      <c r="AP882" s="113"/>
      <c r="AQ882" s="113"/>
      <c r="AR882" s="144"/>
      <c r="AT882" s="118"/>
      <c r="AU882" s="158"/>
      <c r="AV882" s="113"/>
      <c r="AW882" s="102" t="str">
        <f ca="1">IF(OR(AND(TODAY()-AL882&lt;10,AV882="PQRS"),AND(TODAY()-AO882&lt;90,AV882="Persuasivo")),1,IF(AND(10&lt;=TODAY()-AL882,TODAY()-AL882&lt;15,AV882="PQRS"),2,IF(OR(AND(15&lt;=TODAY()-AL882,AV882="PQRS"),AND(90&lt;=TODAY()-AO882,AV882="Persuasivo")),3,"")))</f>
        <v/>
      </c>
      <c r="AY882" s="239">
        <f ca="1">IF(AU882=BA882,AY882,AY882&amp;" → "&amp;TEXT(AZ882,"dd/mm/aaaa")&amp;".- "&amp;AU882)</f>
        <v>0</v>
      </c>
      <c r="AZ882" s="237">
        <f ca="1">IF(AU882=BA882,AZ882,NOW())</f>
        <v>0</v>
      </c>
      <c r="BA882" s="242">
        <f t="shared" ca="1" si="118"/>
        <v>0</v>
      </c>
      <c r="BB882" s="245">
        <f ca="1">IF(AT882=BD882,BB882,BB882&amp;" → "&amp;TEXT(BC882,"dd/mm/aaaa")&amp;".- "&amp;AT882)</f>
        <v>0</v>
      </c>
      <c r="BC882" s="247">
        <f t="shared" ca="1" si="119"/>
        <v>46073.557189699073</v>
      </c>
      <c r="BD882" s="246">
        <f t="shared" ca="1" si="120"/>
        <v>0</v>
      </c>
    </row>
    <row r="883" spans="1:56">
      <c r="B883" s="193"/>
      <c r="C883" s="118"/>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c r="AH883" s="113"/>
      <c r="AI883" s="113"/>
      <c r="AJ883" s="113"/>
      <c r="AK883" s="263"/>
      <c r="AL883" s="113"/>
      <c r="AM883" s="113"/>
      <c r="AN883" s="119"/>
      <c r="AO883" s="115"/>
      <c r="AP883" s="113"/>
      <c r="AQ883" s="113"/>
      <c r="AR883" s="144"/>
      <c r="AT883" s="118"/>
      <c r="AU883" s="158"/>
      <c r="AV883" s="113"/>
      <c r="AW883" s="102" t="str">
        <f ca="1">IF(OR(AND(TODAY()-AL883&lt;10,AV883="PQRS"),AND(TODAY()-AO883&lt;90,AV883="Persuasivo")),1,IF(AND(10&lt;=TODAY()-AL883,TODAY()-AL883&lt;15,AV883="PQRS"),2,IF(OR(AND(15&lt;=TODAY()-AL883,AV883="PQRS"),AND(90&lt;=TODAY()-AO883,AV883="Persuasivo")),3,"")))</f>
        <v/>
      </c>
      <c r="AY883" s="239">
        <f ca="1">IF(AU883=BA883,AY883,AY883&amp;" → "&amp;TEXT(AZ883,"dd/mm/aaaa")&amp;".- "&amp;AU883)</f>
        <v>0</v>
      </c>
      <c r="AZ883" s="237">
        <f ca="1">IF(AU883=BA883,AZ883,NOW())</f>
        <v>0</v>
      </c>
      <c r="BA883" s="242">
        <f t="shared" ca="1" si="118"/>
        <v>0</v>
      </c>
      <c r="BB883" s="245">
        <f ca="1">IF(AT883=BD883,BB883,BB883&amp;" → "&amp;TEXT(BC883,"dd/mm/aaaa")&amp;".- "&amp;AT883)</f>
        <v>0</v>
      </c>
      <c r="BC883" s="247">
        <f t="shared" ca="1" si="119"/>
        <v>46073.557189699073</v>
      </c>
      <c r="BD883" s="246">
        <f t="shared" ca="1" si="120"/>
        <v>0</v>
      </c>
    </row>
    <row r="884" spans="1:56">
      <c r="B884" s="193"/>
      <c r="C884" s="118"/>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c r="AH884" s="113"/>
      <c r="AI884" s="113"/>
      <c r="AJ884" s="113"/>
      <c r="AK884" s="263"/>
      <c r="AL884" s="113"/>
      <c r="AM884" s="113"/>
      <c r="AN884" s="119"/>
      <c r="AO884" s="115"/>
      <c r="AP884" s="113"/>
      <c r="AQ884" s="113"/>
      <c r="AR884" s="144"/>
      <c r="AT884" s="118"/>
      <c r="AU884" s="158"/>
      <c r="AV884" s="113"/>
      <c r="AW884" s="102" t="str">
        <f ca="1">IF(OR(AND(TODAY()-AL884&lt;10,AV884="PQRS"),AND(TODAY()-AO884&lt;90,AV884="Persuasivo")),1,IF(AND(10&lt;=TODAY()-AL884,TODAY()-AL884&lt;15,AV884="PQRS"),2,IF(OR(AND(15&lt;=TODAY()-AL884,AV884="PQRS"),AND(90&lt;=TODAY()-AO884,AV884="Persuasivo")),3,"")))</f>
        <v/>
      </c>
      <c r="AY884" s="239">
        <f ca="1">IF(AU884=BA884,AY884,AY884&amp;" → "&amp;TEXT(AZ884,"dd/mm/aaaa")&amp;".- "&amp;AU884)</f>
        <v>0</v>
      </c>
      <c r="AZ884" s="237">
        <f ca="1">IF(AU884=BA884,AZ884,NOW())</f>
        <v>0</v>
      </c>
      <c r="BA884" s="242">
        <f t="shared" ca="1" si="118"/>
        <v>0</v>
      </c>
      <c r="BB884" s="245">
        <f ca="1">IF(AT884=BD884,BB884,BB884&amp;" → "&amp;TEXT(BC884,"dd/mm/aaaa")&amp;".- "&amp;AT884)</f>
        <v>0</v>
      </c>
      <c r="BC884" s="247">
        <f t="shared" ca="1" si="119"/>
        <v>46073.557189699073</v>
      </c>
      <c r="BD884" s="246">
        <f t="shared" ca="1" si="120"/>
        <v>0</v>
      </c>
    </row>
    <row r="885" spans="1:56">
      <c r="A885" s="82"/>
      <c r="B885" s="193"/>
      <c r="C885" s="118"/>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c r="AH885" s="113"/>
      <c r="AI885" s="113"/>
      <c r="AJ885" s="113"/>
      <c r="AK885" s="263"/>
      <c r="AL885" s="110"/>
      <c r="AM885" s="113"/>
      <c r="AN885" s="113"/>
      <c r="AO885" s="115"/>
      <c r="AP885" s="113"/>
      <c r="AQ885" s="113"/>
      <c r="AR885" s="144"/>
      <c r="AT885" s="118"/>
      <c r="AU885" s="158"/>
      <c r="AV885" s="113"/>
      <c r="AW885" s="102" t="str">
        <f ca="1">IF(OR(AND(TODAY()-AL885&lt;10,AV885="PQRS"),AND(TODAY()-AO885&lt;90,AV885="Persuasivo")),1,IF(AND(10&lt;=TODAY()-AL885,TODAY()-AL885&lt;15,AV885="PQRS"),2,IF(OR(AND(15&lt;=TODAY()-AL885,AV885="PQRS"),AND(90&lt;=TODAY()-AO885,AV885="Persuasivo")),3,"")))</f>
        <v/>
      </c>
      <c r="AY885" s="239">
        <f ca="1">IF(AU885=BA885,AY885,AY885&amp;" → "&amp;TEXT(AZ885,"dd/mm/aaaa")&amp;".- "&amp;AU885)</f>
        <v>0</v>
      </c>
      <c r="AZ885" s="237">
        <f ca="1">IF(AU885=BA885,AZ885,NOW())</f>
        <v>0</v>
      </c>
      <c r="BA885" s="242">
        <f t="shared" ca="1" si="118"/>
        <v>0</v>
      </c>
      <c r="BB885" s="245">
        <f ca="1">IF(AT885=BD885,BB885,BB885&amp;" → "&amp;TEXT(BC885,"dd/mm/aaaa")&amp;".- "&amp;AT885)</f>
        <v>0</v>
      </c>
      <c r="BC885" s="247">
        <f t="shared" ca="1" si="119"/>
        <v>46073.557189699073</v>
      </c>
      <c r="BD885" s="246">
        <f t="shared" ca="1" si="120"/>
        <v>0</v>
      </c>
    </row>
    <row r="886" spans="1:56">
      <c r="B886" s="193"/>
      <c r="C886" s="118"/>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c r="AH886" s="113"/>
      <c r="AI886" s="113"/>
      <c r="AJ886" s="113"/>
      <c r="AK886" s="263"/>
      <c r="AL886" s="113"/>
      <c r="AM886" s="113"/>
      <c r="AN886" s="113"/>
      <c r="AO886" s="115"/>
      <c r="AP886" s="113"/>
      <c r="AQ886" s="113"/>
      <c r="AR886" s="144"/>
      <c r="AT886" s="118"/>
      <c r="AU886" s="158"/>
      <c r="AV886" s="113"/>
      <c r="AW886" s="102" t="str">
        <f ca="1">IF(OR(AND(TODAY()-AL886&lt;10,AV886="PQRS"),AND(TODAY()-AO886&lt;90,AV886="Persuasivo")),1,IF(AND(10&lt;=TODAY()-AL886,TODAY()-AL886&lt;15,AV886="PQRS"),2,IF(OR(AND(15&lt;=TODAY()-AL886,AV886="PQRS"),AND(90&lt;=TODAY()-AO886,AV886="Persuasivo")),3,"")))</f>
        <v/>
      </c>
      <c r="AY886" s="239">
        <f ca="1">IF(AU886=BA886,AY886,AY886&amp;" → "&amp;TEXT(AZ886,"dd/mm/aaaa")&amp;".- "&amp;AU886)</f>
        <v>0</v>
      </c>
      <c r="AZ886" s="237">
        <f ca="1">IF(AU886=BA886,AZ886,NOW())</f>
        <v>0</v>
      </c>
      <c r="BA886" s="242">
        <f t="shared" ca="1" si="118"/>
        <v>0</v>
      </c>
      <c r="BB886" s="245">
        <f ca="1">IF(AT886=BD886,BB886,BB886&amp;" → "&amp;TEXT(BC886,"dd/mm/aaaa")&amp;".- "&amp;AT886)</f>
        <v>0</v>
      </c>
      <c r="BC886" s="247">
        <f t="shared" ca="1" si="119"/>
        <v>46073.557189699073</v>
      </c>
      <c r="BD886" s="246">
        <f t="shared" ca="1" si="120"/>
        <v>0</v>
      </c>
    </row>
    <row r="887" spans="1:56">
      <c r="B887" s="193"/>
      <c r="C887" s="118"/>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c r="AH887" s="113"/>
      <c r="AI887" s="113"/>
      <c r="AJ887" s="113"/>
      <c r="AK887" s="263"/>
      <c r="AL887" s="113"/>
      <c r="AM887" s="113"/>
      <c r="AN887" s="113"/>
      <c r="AO887" s="115"/>
      <c r="AP887" s="113"/>
      <c r="AQ887" s="113"/>
      <c r="AR887" s="144"/>
      <c r="AT887" s="118"/>
      <c r="AU887" s="158"/>
      <c r="AV887" s="113"/>
      <c r="AW887" s="102" t="str">
        <f ca="1">IF(OR(AND(TODAY()-AL887&lt;10,AV887="PQRS"),AND(TODAY()-AO887&lt;90,AV887="Persuasivo")),1,IF(AND(10&lt;=TODAY()-AL887,TODAY()-AL887&lt;15,AV887="PQRS"),2,IF(OR(AND(15&lt;=TODAY()-AL887,AV887="PQRS"),AND(90&lt;=TODAY()-AO887,AV887="Persuasivo")),3,"")))</f>
        <v/>
      </c>
      <c r="AY887" s="239">
        <f ca="1">IF(AU887=BA887,AY887,AY887&amp;" → "&amp;TEXT(AZ887,"dd/mm/aaaa")&amp;".- "&amp;AU887)</f>
        <v>0</v>
      </c>
      <c r="AZ887" s="237">
        <f ca="1">IF(AU887=BA887,AZ887,NOW())</f>
        <v>0</v>
      </c>
      <c r="BA887" s="242">
        <f t="shared" ca="1" si="118"/>
        <v>0</v>
      </c>
      <c r="BB887" s="245">
        <f ca="1">IF(AT887=BD887,BB887,BB887&amp;" → "&amp;TEXT(BC887,"dd/mm/aaaa")&amp;".- "&amp;AT887)</f>
        <v>0</v>
      </c>
      <c r="BC887" s="247">
        <f t="shared" ca="1" si="119"/>
        <v>46073.557189699073</v>
      </c>
      <c r="BD887" s="246">
        <f t="shared" ca="1" si="120"/>
        <v>0</v>
      </c>
    </row>
    <row r="888" spans="1:56">
      <c r="B888" s="193"/>
      <c r="C888" s="118"/>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c r="AH888" s="113"/>
      <c r="AI888" s="113"/>
      <c r="AJ888" s="113"/>
      <c r="AK888" s="263"/>
      <c r="AL888" s="113"/>
      <c r="AM888" s="113"/>
      <c r="AN888" s="113"/>
      <c r="AO888" s="115"/>
      <c r="AP888" s="113"/>
      <c r="AQ888" s="113"/>
      <c r="AR888" s="144"/>
      <c r="AT888" s="118"/>
      <c r="AU888" s="158"/>
      <c r="AV888" s="113"/>
      <c r="AW888" s="102" t="str">
        <f ca="1">IF(OR(AND(TODAY()-AL888&lt;10,AV888="PQRS"),AND(TODAY()-AO888&lt;90,AV888="Persuasivo")),1,IF(AND(10&lt;=TODAY()-AL888,TODAY()-AL888&lt;15,AV888="PQRS"),2,IF(OR(AND(15&lt;=TODAY()-AL888,AV888="PQRS"),AND(90&lt;=TODAY()-AO888,AV888="Persuasivo")),3,"")))</f>
        <v/>
      </c>
      <c r="AY888" s="239">
        <f ca="1">IF(AU888=BA888,AY888,AY888&amp;" → "&amp;TEXT(AZ888,"dd/mm/aaaa")&amp;".- "&amp;AU888)</f>
        <v>0</v>
      </c>
      <c r="AZ888" s="237">
        <f ca="1">IF(AU888=BA888,AZ888,NOW())</f>
        <v>0</v>
      </c>
      <c r="BA888" s="242">
        <f t="shared" ca="1" si="118"/>
        <v>0</v>
      </c>
      <c r="BB888" s="245">
        <f ca="1">IF(AT888=BD888,BB888,BB888&amp;" → "&amp;TEXT(BC888,"dd/mm/aaaa")&amp;".- "&amp;AT888)</f>
        <v>0</v>
      </c>
      <c r="BC888" s="247">
        <f t="shared" ca="1" si="119"/>
        <v>46073.557189699073</v>
      </c>
      <c r="BD888" s="246">
        <f t="shared" ca="1" si="120"/>
        <v>0</v>
      </c>
    </row>
    <row r="889" spans="1:56">
      <c r="B889" s="193"/>
      <c r="C889" s="118"/>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c r="AH889" s="113"/>
      <c r="AI889" s="113"/>
      <c r="AJ889" s="113"/>
      <c r="AK889" s="263"/>
      <c r="AL889" s="113"/>
      <c r="AM889" s="113"/>
      <c r="AN889" s="113"/>
      <c r="AO889" s="115"/>
      <c r="AP889" s="113"/>
      <c r="AQ889" s="113"/>
      <c r="AR889" s="144"/>
      <c r="AT889" s="118"/>
      <c r="AU889" s="158"/>
      <c r="AV889" s="113"/>
      <c r="AW889" s="102" t="str">
        <f ca="1">IF(OR(AND(TODAY()-AL889&lt;10,AV889="PQRS"),AND(TODAY()-AO889&lt;90,AV889="Persuasivo")),1,IF(AND(10&lt;=TODAY()-AL889,TODAY()-AL889&lt;15,AV889="PQRS"),2,IF(OR(AND(15&lt;=TODAY()-AL889,AV889="PQRS"),AND(90&lt;=TODAY()-AO889,AV889="Persuasivo")),3,"")))</f>
        <v/>
      </c>
      <c r="AY889" s="239">
        <f ca="1">IF(AU889=BA889,AY889,AY889&amp;" → "&amp;TEXT(AZ889,"dd/mm/aaaa")&amp;".- "&amp;AU889)</f>
        <v>0</v>
      </c>
      <c r="AZ889" s="237">
        <f ca="1">IF(AU889=BA889,AZ889,NOW())</f>
        <v>0</v>
      </c>
      <c r="BA889" s="242">
        <f t="shared" ca="1" si="118"/>
        <v>0</v>
      </c>
      <c r="BB889" s="245">
        <f ca="1">IF(AT889=BD889,BB889,BB889&amp;" → "&amp;TEXT(BC889,"dd/mm/aaaa")&amp;".- "&amp;AT889)</f>
        <v>0</v>
      </c>
      <c r="BC889" s="247">
        <f t="shared" ca="1" si="119"/>
        <v>46073.557189699073</v>
      </c>
      <c r="BD889" s="246">
        <f t="shared" ca="1" si="120"/>
        <v>0</v>
      </c>
    </row>
    <row r="890" spans="1:56">
      <c r="B890" s="193"/>
      <c r="C890" s="118"/>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c r="AH890" s="113"/>
      <c r="AI890" s="113"/>
      <c r="AJ890" s="113"/>
      <c r="AK890" s="263"/>
      <c r="AL890" s="113"/>
      <c r="AM890" s="113"/>
      <c r="AN890" s="113"/>
      <c r="AO890" s="115"/>
      <c r="AP890" s="113"/>
      <c r="AQ890" s="113"/>
      <c r="AR890" s="144"/>
      <c r="AT890" s="118"/>
      <c r="AU890" s="158"/>
      <c r="AV890" s="113"/>
      <c r="AW890" s="102" t="str">
        <f ca="1">IF(OR(AND(TODAY()-AL890&lt;10,AV890="PQRS"),AND(TODAY()-AO890&lt;90,AV890="Persuasivo")),1,IF(AND(10&lt;=TODAY()-AL890,TODAY()-AL890&lt;15,AV890="PQRS"),2,IF(OR(AND(15&lt;=TODAY()-AL890,AV890="PQRS"),AND(90&lt;=TODAY()-AO890,AV890="Persuasivo")),3,"")))</f>
        <v/>
      </c>
      <c r="AY890" s="239">
        <f ca="1">IF(AU890=BA890,AY890,AY890&amp;" → "&amp;TEXT(AZ890,"dd/mm/aaaa")&amp;".- "&amp;AU890)</f>
        <v>0</v>
      </c>
      <c r="AZ890" s="237">
        <f ca="1">IF(AU890=BA890,AZ890,NOW())</f>
        <v>0</v>
      </c>
      <c r="BA890" s="242">
        <f t="shared" ca="1" si="118"/>
        <v>0</v>
      </c>
      <c r="BB890" s="245">
        <f ca="1">IF(AT890=BD890,BB890,BB890&amp;" → "&amp;TEXT(BC890,"dd/mm/aaaa")&amp;".- "&amp;AT890)</f>
        <v>0</v>
      </c>
      <c r="BC890" s="247">
        <f t="shared" ca="1" si="119"/>
        <v>46073.557189699073</v>
      </c>
      <c r="BD890" s="246">
        <f t="shared" ca="1" si="120"/>
        <v>0</v>
      </c>
    </row>
    <row r="891" spans="1:56">
      <c r="B891" s="193"/>
      <c r="C891" s="118"/>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c r="AH891" s="113"/>
      <c r="AI891" s="113"/>
      <c r="AJ891" s="113"/>
      <c r="AK891" s="263"/>
      <c r="AL891" s="113"/>
      <c r="AM891" s="113"/>
      <c r="AN891" s="113"/>
      <c r="AO891" s="115"/>
      <c r="AP891" s="113"/>
      <c r="AQ891" s="113"/>
      <c r="AR891" s="144"/>
      <c r="AT891" s="118"/>
      <c r="AU891" s="158"/>
      <c r="AV891" s="113"/>
      <c r="AW891" s="102" t="str">
        <f ca="1">IF(OR(AND(TODAY()-AL891&lt;10,AV891="PQRS"),AND(TODAY()-AO891&lt;90,AV891="Persuasivo")),1,IF(AND(10&lt;=TODAY()-AL891,TODAY()-AL891&lt;15,AV891="PQRS"),2,IF(OR(AND(15&lt;=TODAY()-AL891,AV891="PQRS"),AND(90&lt;=TODAY()-AO891,AV891="Persuasivo")),3,"")))</f>
        <v/>
      </c>
      <c r="AY891" s="239">
        <f ca="1">IF(AU891=BA891,AY891,AY891&amp;" → "&amp;TEXT(AZ891,"dd/mm/aaaa")&amp;".- "&amp;AU891)</f>
        <v>0</v>
      </c>
      <c r="AZ891" s="237">
        <f ca="1">IF(AU891=BA891,AZ891,NOW())</f>
        <v>0</v>
      </c>
      <c r="BA891" s="242">
        <f t="shared" ca="1" si="118"/>
        <v>0</v>
      </c>
      <c r="BB891" s="245">
        <f ca="1">IF(AT891=BD891,BB891,BB891&amp;" → "&amp;TEXT(BC891,"dd/mm/aaaa")&amp;".- "&amp;AT891)</f>
        <v>0</v>
      </c>
      <c r="BC891" s="247">
        <f t="shared" ca="1" si="119"/>
        <v>46073.557189699073</v>
      </c>
      <c r="BD891" s="246">
        <f t="shared" ca="1" si="120"/>
        <v>0</v>
      </c>
    </row>
    <row r="892" spans="1:56">
      <c r="B892" s="193"/>
      <c r="C892" s="118"/>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c r="AH892" s="113"/>
      <c r="AI892" s="113"/>
      <c r="AJ892" s="113"/>
      <c r="AK892" s="263"/>
      <c r="AL892" s="113"/>
      <c r="AM892" s="113"/>
      <c r="AN892" s="113"/>
      <c r="AO892" s="115"/>
      <c r="AP892" s="113"/>
      <c r="AQ892" s="113"/>
      <c r="AR892" s="144"/>
      <c r="AT892" s="118"/>
      <c r="AU892" s="158"/>
      <c r="AV892" s="113"/>
      <c r="AW892" s="102" t="str">
        <f ca="1">IF(OR(AND(TODAY()-AL892&lt;10,AV892="PQRS"),AND(TODAY()-AO892&lt;90,AV892="Persuasivo")),1,IF(AND(10&lt;=TODAY()-AL892,TODAY()-AL892&lt;15,AV892="PQRS"),2,IF(OR(AND(15&lt;=TODAY()-AL892,AV892="PQRS"),AND(90&lt;=TODAY()-AO892,AV892="Persuasivo")),3,"")))</f>
        <v/>
      </c>
      <c r="AY892" s="239">
        <f ca="1">IF(AU892=BA892,AY892,AY892&amp;" → "&amp;TEXT(AZ892,"dd/mm/aaaa")&amp;".- "&amp;AU892)</f>
        <v>0</v>
      </c>
      <c r="AZ892" s="237">
        <f ca="1">IF(AU892=BA892,AZ892,NOW())</f>
        <v>0</v>
      </c>
      <c r="BA892" s="242">
        <f t="shared" ca="1" si="118"/>
        <v>0</v>
      </c>
      <c r="BB892" s="245">
        <f ca="1">IF(AT892=BD892,BB892,BB892&amp;" → "&amp;TEXT(BC892,"dd/mm/aaaa")&amp;".- "&amp;AT892)</f>
        <v>0</v>
      </c>
      <c r="BC892" s="247">
        <f t="shared" ca="1" si="119"/>
        <v>46073.557189699073</v>
      </c>
      <c r="BD892" s="246">
        <f t="shared" ca="1" si="120"/>
        <v>0</v>
      </c>
    </row>
    <row r="893" spans="1:56">
      <c r="B893" s="193"/>
      <c r="C893" s="118"/>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c r="AH893" s="113"/>
      <c r="AI893" s="113"/>
      <c r="AJ893" s="113"/>
      <c r="AK893" s="263"/>
      <c r="AL893" s="113"/>
      <c r="AM893" s="113"/>
      <c r="AN893" s="113"/>
      <c r="AO893" s="115"/>
      <c r="AP893" s="113"/>
      <c r="AQ893" s="113"/>
      <c r="AR893" s="144"/>
      <c r="AT893" s="118"/>
      <c r="AU893" s="158"/>
      <c r="AV893" s="113"/>
      <c r="AW893" s="102" t="str">
        <f ca="1">IF(OR(AND(TODAY()-AL893&lt;10,AV893="PQRS"),AND(TODAY()-AO893&lt;90,AV893="Persuasivo")),1,IF(AND(10&lt;=TODAY()-AL893,TODAY()-AL893&lt;15,AV893="PQRS"),2,IF(OR(AND(15&lt;=TODAY()-AL893,AV893="PQRS"),AND(90&lt;=TODAY()-AO893,AV893="Persuasivo")),3,"")))</f>
        <v/>
      </c>
      <c r="AY893" s="239">
        <f ca="1">IF(AU893=BA893,AY893,AY893&amp;" → "&amp;TEXT(AZ893,"dd/mm/aaaa")&amp;".- "&amp;AU893)</f>
        <v>0</v>
      </c>
      <c r="AZ893" s="237">
        <f ca="1">IF(AU893=BA893,AZ893,NOW())</f>
        <v>0</v>
      </c>
      <c r="BA893" s="242">
        <f t="shared" ca="1" si="118"/>
        <v>0</v>
      </c>
      <c r="BB893" s="245">
        <f ca="1">IF(AT893=BD893,BB893,BB893&amp;" → "&amp;TEXT(BC893,"dd/mm/aaaa")&amp;".- "&amp;AT893)</f>
        <v>0</v>
      </c>
      <c r="BC893" s="247">
        <f t="shared" ca="1" si="119"/>
        <v>46073.557189699073</v>
      </c>
      <c r="BD893" s="246">
        <f t="shared" ca="1" si="120"/>
        <v>0</v>
      </c>
    </row>
    <row r="894" spans="1:56">
      <c r="B894" s="193"/>
      <c r="C894" s="118"/>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c r="AH894" s="113"/>
      <c r="AI894" s="113"/>
      <c r="AJ894" s="113"/>
      <c r="AK894" s="263"/>
      <c r="AL894" s="113"/>
      <c r="AM894" s="113"/>
      <c r="AN894" s="113"/>
      <c r="AO894" s="115"/>
      <c r="AP894" s="113"/>
      <c r="AQ894" s="113"/>
      <c r="AR894" s="144"/>
      <c r="AT894" s="118"/>
      <c r="AU894" s="158"/>
      <c r="AV894" s="113"/>
      <c r="AW894" s="102" t="str">
        <f ca="1">IF(OR(AND(TODAY()-AL894&lt;10,AV894="PQRS"),AND(TODAY()-AO894&lt;90,AV894="Persuasivo")),1,IF(AND(10&lt;=TODAY()-AL894,TODAY()-AL894&lt;15,AV894="PQRS"),2,IF(OR(AND(15&lt;=TODAY()-AL894,AV894="PQRS"),AND(90&lt;=TODAY()-AO894,AV894="Persuasivo")),3,"")))</f>
        <v/>
      </c>
      <c r="AY894" s="239">
        <f ca="1">IF(AU894=BA894,AY894,AY894&amp;" → "&amp;TEXT(AZ894,"dd/mm/aaaa")&amp;".- "&amp;AU894)</f>
        <v>0</v>
      </c>
      <c r="AZ894" s="237">
        <f ca="1">IF(AU894=BA894,AZ894,NOW())</f>
        <v>0</v>
      </c>
      <c r="BA894" s="242">
        <f t="shared" ca="1" si="118"/>
        <v>0</v>
      </c>
      <c r="BB894" s="245">
        <f ca="1">IF(AT894=BD894,BB894,BB894&amp;" → "&amp;TEXT(BC894,"dd/mm/aaaa")&amp;".- "&amp;AT894)</f>
        <v>0</v>
      </c>
      <c r="BC894" s="247">
        <f t="shared" ca="1" si="119"/>
        <v>46073.557189699073</v>
      </c>
      <c r="BD894" s="246">
        <f t="shared" ca="1" si="120"/>
        <v>0</v>
      </c>
    </row>
    <row r="895" spans="1:56">
      <c r="B895" s="193"/>
      <c r="C895" s="118"/>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c r="AH895" s="113"/>
      <c r="AI895" s="113"/>
      <c r="AJ895" s="113"/>
      <c r="AK895" s="263"/>
      <c r="AL895" s="113"/>
      <c r="AM895" s="113"/>
      <c r="AN895" s="113"/>
      <c r="AO895" s="115"/>
      <c r="AP895" s="113"/>
      <c r="AQ895" s="113"/>
      <c r="AR895" s="144"/>
      <c r="AT895" s="118"/>
      <c r="AU895" s="158"/>
      <c r="AV895" s="113"/>
      <c r="AW895" s="102" t="str">
        <f ca="1">IF(OR(AND(TODAY()-AL895&lt;10,AV895="PQRS"),AND(TODAY()-AO895&lt;90,AV895="Persuasivo")),1,IF(AND(10&lt;=TODAY()-AL895,TODAY()-AL895&lt;15,AV895="PQRS"),2,IF(OR(AND(15&lt;=TODAY()-AL895,AV895="PQRS"),AND(90&lt;=TODAY()-AO895,AV895="Persuasivo")),3,"")))</f>
        <v/>
      </c>
      <c r="AY895" s="239">
        <f ca="1">IF(AU895=BA895,AY895,AY895&amp;" → "&amp;TEXT(AZ895,"dd/mm/aaaa")&amp;".- "&amp;AU895)</f>
        <v>0</v>
      </c>
      <c r="AZ895" s="237">
        <f ca="1">IF(AU895=BA895,AZ895,NOW())</f>
        <v>0</v>
      </c>
      <c r="BA895" s="242">
        <f t="shared" ca="1" si="118"/>
        <v>0</v>
      </c>
      <c r="BB895" s="245">
        <f ca="1">IF(AT895=BD895,BB895,BB895&amp;" → "&amp;TEXT(BC895,"dd/mm/aaaa")&amp;".- "&amp;AT895)</f>
        <v>0</v>
      </c>
      <c r="BC895" s="247">
        <f t="shared" ca="1" si="119"/>
        <v>46073.557189699073</v>
      </c>
      <c r="BD895" s="246">
        <f t="shared" ca="1" si="120"/>
        <v>0</v>
      </c>
    </row>
    <row r="896" spans="1:56">
      <c r="B896" s="193"/>
      <c r="C896" s="118"/>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c r="AH896" s="113"/>
      <c r="AI896" s="113"/>
      <c r="AJ896" s="113"/>
      <c r="AK896" s="263"/>
      <c r="AL896" s="113"/>
      <c r="AM896" s="113"/>
      <c r="AN896" s="113"/>
      <c r="AO896" s="115"/>
      <c r="AP896" s="113"/>
      <c r="AQ896" s="113"/>
      <c r="AR896" s="144"/>
      <c r="AT896" s="118"/>
      <c r="AU896" s="158"/>
      <c r="AV896" s="113"/>
      <c r="AW896" s="102" t="str">
        <f ca="1">IF(OR(AND(TODAY()-AL896&lt;10,AV896="PQRS"),AND(TODAY()-AO896&lt;90,AV896="Persuasivo")),1,IF(AND(10&lt;=TODAY()-AL896,TODAY()-AL896&lt;15,AV896="PQRS"),2,IF(OR(AND(15&lt;=TODAY()-AL896,AV896="PQRS"),AND(90&lt;=TODAY()-AO896,AV896="Persuasivo")),3,"")))</f>
        <v/>
      </c>
      <c r="AY896" s="239">
        <f ca="1">IF(AU896=BA896,AY896,AY896&amp;" → "&amp;TEXT(AZ896,"dd/mm/aaaa")&amp;".- "&amp;AU896)</f>
        <v>0</v>
      </c>
      <c r="AZ896" s="237">
        <f ca="1">IF(AU896=BA896,AZ896,NOW())</f>
        <v>0</v>
      </c>
      <c r="BA896" s="242">
        <f t="shared" ca="1" si="118"/>
        <v>0</v>
      </c>
      <c r="BB896" s="245">
        <f ca="1">IF(AT896=BD896,BB896,BB896&amp;" → "&amp;TEXT(BC896,"dd/mm/aaaa")&amp;".- "&amp;AT896)</f>
        <v>0</v>
      </c>
      <c r="BC896" s="247">
        <f t="shared" ca="1" si="119"/>
        <v>46073.557189699073</v>
      </c>
      <c r="BD896" s="246">
        <f t="shared" ca="1" si="120"/>
        <v>0</v>
      </c>
    </row>
    <row r="897" spans="2:56">
      <c r="B897" s="193"/>
      <c r="C897" s="118"/>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c r="AH897" s="113"/>
      <c r="AI897" s="113"/>
      <c r="AJ897" s="113"/>
      <c r="AK897" s="263"/>
      <c r="AL897" s="113"/>
      <c r="AM897" s="113"/>
      <c r="AN897" s="113"/>
      <c r="AO897" s="115"/>
      <c r="AP897" s="113"/>
      <c r="AQ897" s="113"/>
      <c r="AR897" s="144"/>
      <c r="AT897" s="118"/>
      <c r="AU897" s="158"/>
      <c r="AV897" s="113"/>
      <c r="AW897" s="102" t="str">
        <f ca="1">IF(OR(AND(TODAY()-AL897&lt;10,AV897="PQRS"),AND(TODAY()-AO897&lt;90,AV897="Persuasivo")),1,IF(AND(10&lt;=TODAY()-AL897,TODAY()-AL897&lt;15,AV897="PQRS"),2,IF(OR(AND(15&lt;=TODAY()-AL897,AV897="PQRS"),AND(90&lt;=TODAY()-AO897,AV897="Persuasivo")),3,"")))</f>
        <v/>
      </c>
      <c r="AY897" s="239">
        <f ca="1">IF(AU897=BA897,AY897,AY897&amp;" → "&amp;TEXT(AZ897,"dd/mm/aaaa")&amp;".- "&amp;AU897)</f>
        <v>0</v>
      </c>
      <c r="AZ897" s="237">
        <f ca="1">IF(AU897=BA897,AZ897,NOW())</f>
        <v>0</v>
      </c>
      <c r="BA897" s="242">
        <f t="shared" ca="1" si="118"/>
        <v>0</v>
      </c>
      <c r="BB897" s="245">
        <f ca="1">IF(AT897=BD897,BB897,BB897&amp;" → "&amp;TEXT(BC897,"dd/mm/aaaa")&amp;".- "&amp;AT897)</f>
        <v>0</v>
      </c>
      <c r="BC897" s="247">
        <f t="shared" ca="1" si="119"/>
        <v>46073.557189699073</v>
      </c>
      <c r="BD897" s="246">
        <f t="shared" ca="1" si="120"/>
        <v>0</v>
      </c>
    </row>
    <row r="898" spans="2:56">
      <c r="B898" s="193"/>
      <c r="C898" s="118"/>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c r="AH898" s="113"/>
      <c r="AI898" s="113"/>
      <c r="AJ898" s="113"/>
      <c r="AK898" s="263"/>
      <c r="AL898" s="113"/>
      <c r="AM898" s="113"/>
      <c r="AN898" s="113"/>
      <c r="AO898" s="115"/>
      <c r="AP898" s="113"/>
      <c r="AQ898" s="113"/>
      <c r="AR898" s="144"/>
      <c r="AT898" s="118"/>
      <c r="AU898" s="158"/>
      <c r="AV898" s="113"/>
      <c r="AW898" s="102" t="str">
        <f ca="1">IF(OR(AND(TODAY()-AL898&lt;10,AV898="PQRS"),AND(TODAY()-AO898&lt;90,AV898="Persuasivo")),1,IF(AND(10&lt;=TODAY()-AL898,TODAY()-AL898&lt;15,AV898="PQRS"),2,IF(OR(AND(15&lt;=TODAY()-AL898,AV898="PQRS"),AND(90&lt;=TODAY()-AO898,AV898="Persuasivo")),3,"")))</f>
        <v/>
      </c>
      <c r="AY898" s="239">
        <f ca="1">IF(AU898=BA898,AY898,AY898&amp;" → "&amp;TEXT(AZ898,"dd/mm/aaaa")&amp;".- "&amp;AU898)</f>
        <v>0</v>
      </c>
      <c r="AZ898" s="237">
        <f ca="1">IF(AU898=BA898,AZ898,NOW())</f>
        <v>0</v>
      </c>
      <c r="BA898" s="242">
        <f t="shared" ca="1" si="118"/>
        <v>0</v>
      </c>
      <c r="BB898" s="245">
        <f ca="1">IF(AT898=BD898,BB898,BB898&amp;" → "&amp;TEXT(BC898,"dd/mm/aaaa")&amp;".- "&amp;AT898)</f>
        <v>0</v>
      </c>
      <c r="BC898" s="247">
        <f t="shared" ca="1" si="119"/>
        <v>46073.557189699073</v>
      </c>
      <c r="BD898" s="246">
        <f t="shared" ca="1" si="120"/>
        <v>0</v>
      </c>
    </row>
    <row r="899" spans="2:56">
      <c r="B899" s="193"/>
      <c r="C899" s="118"/>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c r="AH899" s="113"/>
      <c r="AI899" s="113"/>
      <c r="AJ899" s="113"/>
      <c r="AK899" s="263"/>
      <c r="AL899" s="113"/>
      <c r="AM899" s="113"/>
      <c r="AN899" s="113"/>
      <c r="AO899" s="115"/>
      <c r="AP899" s="113"/>
      <c r="AQ899" s="113"/>
      <c r="AR899" s="144"/>
      <c r="AT899" s="118"/>
      <c r="AU899" s="158"/>
      <c r="AV899" s="113"/>
      <c r="AW899" s="102" t="str">
        <f ca="1">IF(OR(AND(TODAY()-AL899&lt;10,AV899="PQRS"),AND(TODAY()-AO899&lt;90,AV899="Persuasivo")),1,IF(AND(10&lt;=TODAY()-AL899,TODAY()-AL899&lt;15,AV899="PQRS"),2,IF(OR(AND(15&lt;=TODAY()-AL899,AV899="PQRS"),AND(90&lt;=TODAY()-AO899,AV899="Persuasivo")),3,"")))</f>
        <v/>
      </c>
      <c r="AY899" s="239">
        <f ca="1">IF(AU899=BA899,AY899,AY899&amp;" → "&amp;TEXT(AZ899,"dd/mm/aaaa")&amp;".- "&amp;AU899)</f>
        <v>0</v>
      </c>
      <c r="AZ899" s="237">
        <f ca="1">IF(AU899=BA899,AZ899,NOW())</f>
        <v>0</v>
      </c>
      <c r="BA899" s="242">
        <f t="shared" ca="1" si="118"/>
        <v>0</v>
      </c>
      <c r="BB899" s="245">
        <f ca="1">IF(AT899=BD899,BB899,BB899&amp;" → "&amp;TEXT(BC899,"dd/mm/aaaa")&amp;".- "&amp;AT899)</f>
        <v>0</v>
      </c>
      <c r="BC899" s="247">
        <f t="shared" ca="1" si="119"/>
        <v>46073.557189699073</v>
      </c>
      <c r="BD899" s="246">
        <f t="shared" ca="1" si="120"/>
        <v>0</v>
      </c>
    </row>
    <row r="900" spans="2:56">
      <c r="B900" s="193"/>
      <c r="C900" s="118"/>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c r="AH900" s="113"/>
      <c r="AI900" s="113"/>
      <c r="AJ900" s="113"/>
      <c r="AK900" s="263"/>
      <c r="AL900" s="113"/>
      <c r="AM900" s="113"/>
      <c r="AN900" s="113"/>
      <c r="AO900" s="115"/>
      <c r="AP900" s="113"/>
      <c r="AQ900" s="113"/>
      <c r="AR900" s="144"/>
      <c r="AT900" s="118"/>
      <c r="AU900" s="158"/>
      <c r="AV900" s="113"/>
      <c r="AW900" s="102" t="str">
        <f ca="1">IF(OR(AND(TODAY()-AL900&lt;10,AV900="PQRS"),AND(TODAY()-AO900&lt;90,AV900="Persuasivo")),1,IF(AND(10&lt;=TODAY()-AL900,TODAY()-AL900&lt;15,AV900="PQRS"),2,IF(OR(AND(15&lt;=TODAY()-AL900,AV900="PQRS"),AND(90&lt;=TODAY()-AO900,AV900="Persuasivo")),3,"")))</f>
        <v/>
      </c>
      <c r="AY900" s="239">
        <f ca="1">IF(AU900=BA900,AY900,AY900&amp;" → "&amp;TEXT(AZ900,"dd/mm/aaaa")&amp;".- "&amp;AU900)</f>
        <v>0</v>
      </c>
      <c r="AZ900" s="237">
        <f ca="1">IF(AU900=BA900,AZ900,NOW())</f>
        <v>0</v>
      </c>
      <c r="BA900" s="242">
        <f t="shared" ca="1" si="118"/>
        <v>0</v>
      </c>
      <c r="BB900" s="245">
        <f ca="1">IF(AT900=BD900,BB900,BB900&amp;" → "&amp;TEXT(BC900,"dd/mm/aaaa")&amp;".- "&amp;AT900)</f>
        <v>0</v>
      </c>
      <c r="BC900" s="247">
        <f t="shared" ca="1" si="119"/>
        <v>46073.557189699073</v>
      </c>
      <c r="BD900" s="246">
        <f t="shared" ca="1" si="120"/>
        <v>0</v>
      </c>
    </row>
    <row r="901" spans="2:56">
      <c r="B901" s="193"/>
      <c r="C901" s="118"/>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c r="AH901" s="113"/>
      <c r="AI901" s="113"/>
      <c r="AJ901" s="113"/>
      <c r="AK901" s="263"/>
      <c r="AL901" s="113"/>
      <c r="AM901" s="113"/>
      <c r="AN901" s="113"/>
      <c r="AO901" s="115"/>
      <c r="AP901" s="113"/>
      <c r="AQ901" s="113"/>
      <c r="AR901" s="144"/>
      <c r="AT901" s="118"/>
      <c r="AU901" s="158"/>
      <c r="AV901" s="113"/>
      <c r="AW901" s="102" t="str">
        <f ca="1">IF(OR(AND(TODAY()-AL901&lt;10,AV901="PQRS"),AND(TODAY()-AO901&lt;90,AV901="Persuasivo")),1,IF(AND(10&lt;=TODAY()-AL901,TODAY()-AL901&lt;15,AV901="PQRS"),2,IF(OR(AND(15&lt;=TODAY()-AL901,AV901="PQRS"),AND(90&lt;=TODAY()-AO901,AV901="Persuasivo")),3,"")))</f>
        <v/>
      </c>
      <c r="AY901" s="239">
        <f ca="1">IF(AU901=BA901,AY901,AY901&amp;" → "&amp;TEXT(AZ901,"dd/mm/aaaa")&amp;".- "&amp;AU901)</f>
        <v>0</v>
      </c>
      <c r="AZ901" s="237">
        <f ca="1">IF(AU901=BA901,AZ901,NOW())</f>
        <v>0</v>
      </c>
      <c r="BA901" s="242">
        <f t="shared" ca="1" si="118"/>
        <v>0</v>
      </c>
      <c r="BB901" s="245">
        <f ca="1">IF(AT901=BD901,BB901,BB901&amp;" → "&amp;TEXT(BC901,"dd/mm/aaaa")&amp;".- "&amp;AT901)</f>
        <v>0</v>
      </c>
      <c r="BC901" s="247">
        <f t="shared" ca="1" si="119"/>
        <v>46073.557189699073</v>
      </c>
      <c r="BD901" s="246">
        <f t="shared" ca="1" si="120"/>
        <v>0</v>
      </c>
    </row>
    <row r="902" spans="2:56">
      <c r="B902" s="193"/>
      <c r="C902" s="118"/>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c r="AH902" s="113"/>
      <c r="AI902" s="113"/>
      <c r="AJ902" s="113"/>
      <c r="AK902" s="263"/>
      <c r="AL902" s="113"/>
      <c r="AM902" s="113"/>
      <c r="AN902" s="113"/>
      <c r="AO902" s="115"/>
      <c r="AP902" s="113"/>
      <c r="AQ902" s="113"/>
      <c r="AR902" s="144"/>
      <c r="AT902" s="118"/>
      <c r="AU902" s="158"/>
      <c r="AV902" s="113"/>
      <c r="AW902" s="102" t="str">
        <f ca="1">IF(OR(AND(TODAY()-AL902&lt;10,AV902="PQRS"),AND(TODAY()-AO902&lt;90,AV902="Persuasivo")),1,IF(AND(10&lt;=TODAY()-AL902,TODAY()-AL902&lt;15,AV902="PQRS"),2,IF(OR(AND(15&lt;=TODAY()-AL902,AV902="PQRS"),AND(90&lt;=TODAY()-AO902,AV902="Persuasivo")),3,"")))</f>
        <v/>
      </c>
      <c r="AY902" s="239">
        <f ca="1">IF(AU902=BA902,AY902,AY902&amp;" → "&amp;TEXT(AZ902,"dd/mm/aaaa")&amp;".- "&amp;AU902)</f>
        <v>0</v>
      </c>
      <c r="AZ902" s="237">
        <f ca="1">IF(AU902=BA902,AZ902,NOW())</f>
        <v>0</v>
      </c>
      <c r="BA902" s="242">
        <f t="shared" ca="1" si="118"/>
        <v>0</v>
      </c>
      <c r="BB902" s="245">
        <f ca="1">IF(AT902=BD902,BB902,BB902&amp;" → "&amp;TEXT(BC902,"dd/mm/aaaa")&amp;".- "&amp;AT902)</f>
        <v>0</v>
      </c>
      <c r="BC902" s="247">
        <f t="shared" ca="1" si="119"/>
        <v>46073.557189699073</v>
      </c>
      <c r="BD902" s="246">
        <f t="shared" ca="1" si="120"/>
        <v>0</v>
      </c>
    </row>
    <row r="903" spans="2:56">
      <c r="AK903" s="263"/>
      <c r="AW903" s="102" t="str">
        <f ca="1">IF(OR(AND(TODAY()-AL903&lt;10,AV903="PQRS"),AND(TODAY()-AO903&lt;90,AV903="Persuasivo")),1,IF(AND(10&lt;=TODAY()-AL903,TODAY()-AL903&lt;15,AV903="PQRS"),2,IF(OR(AND(15&lt;=TODAY()-AL903,AV903="PQRS"),AND(90&lt;=TODAY()-AO903,AV903="Persuasivo")),3,"")))</f>
        <v/>
      </c>
      <c r="AY903" s="239">
        <f ca="1">IF(AU903=BA903,AY903,AY903&amp;" → "&amp;TEXT(AZ903,"dd/mm/aaaa")&amp;".- "&amp;AU903)</f>
        <v>0</v>
      </c>
      <c r="AZ903" s="237">
        <f ca="1">IF(AU903=BA903,AZ903,NOW())</f>
        <v>0</v>
      </c>
      <c r="BA903" s="242">
        <f t="shared" ca="1" si="118"/>
        <v>0</v>
      </c>
      <c r="BB903" s="245">
        <f ca="1">IF(AT903=BD903,BB903,BB903&amp;" → "&amp;TEXT(BC903,"dd/mm/aaaa")&amp;".- "&amp;AT903)</f>
        <v>0</v>
      </c>
      <c r="BC903" s="247">
        <f t="shared" ca="1" si="119"/>
        <v>46073.557189699073</v>
      </c>
      <c r="BD903" s="246">
        <f t="shared" ca="1" si="120"/>
        <v>0</v>
      </c>
    </row>
    <row r="904" spans="2:56">
      <c r="AK904" s="263"/>
      <c r="AW904" s="102" t="str">
        <f ca="1">IF(OR(AND(TODAY()-AL904&lt;10,AV904="PQRS"),AND(TODAY()-AO904&lt;90,AV904="Persuasivo")),1,IF(AND(10&lt;=TODAY()-AL904,TODAY()-AL904&lt;15,AV904="PQRS"),2,IF(OR(AND(15&lt;=TODAY()-AL904,AV904="PQRS"),AND(90&lt;=TODAY()-AO904,AV904="Persuasivo")),3,"")))</f>
        <v/>
      </c>
      <c r="AY904" s="239">
        <f ca="1">IF(AU904=BA904,AY904,AY904&amp;" → "&amp;TEXT(AZ904,"dd/mm/aaaa")&amp;".- "&amp;AU904)</f>
        <v>0</v>
      </c>
      <c r="AZ904" s="237">
        <f ca="1">IF(AU904=BA904,AZ904,NOW())</f>
        <v>0</v>
      </c>
      <c r="BA904" s="242">
        <f t="shared" ca="1" si="118"/>
        <v>0</v>
      </c>
      <c r="BB904" s="245">
        <f ca="1">IF(AT904=BD904,BB904,BB904&amp;" → "&amp;TEXT(BC904,"dd/mm/aaaa")&amp;".- "&amp;AT904)</f>
        <v>0</v>
      </c>
      <c r="BC904" s="247">
        <f t="shared" ca="1" si="119"/>
        <v>46073.557189699073</v>
      </c>
      <c r="BD904" s="246">
        <f t="shared" ca="1" si="120"/>
        <v>0</v>
      </c>
    </row>
    <row r="905" spans="2:56">
      <c r="AK905" s="263"/>
      <c r="AW905" s="102" t="str">
        <f ca="1">IF(OR(AND(TODAY()-AL905&lt;10,AV905="PQRS"),AND(TODAY()-AO905&lt;90,AV905="Persuasivo")),1,IF(AND(10&lt;=TODAY()-AL905,TODAY()-AL905&lt;15,AV905="PQRS"),2,IF(OR(AND(15&lt;=TODAY()-AL905,AV905="PQRS"),AND(90&lt;=TODAY()-AO905,AV905="Persuasivo")),3,"")))</f>
        <v/>
      </c>
      <c r="AY905" s="239">
        <f ca="1">IF(AU905=BA905,AY905,AY905&amp;" → "&amp;TEXT(AZ905,"dd/mm/aaaa")&amp;".- "&amp;AU905)</f>
        <v>0</v>
      </c>
      <c r="AZ905" s="237">
        <f ca="1">IF(AU905=BA905,AZ905,NOW())</f>
        <v>0</v>
      </c>
      <c r="BA905" s="242">
        <f t="shared" ca="1" si="118"/>
        <v>0</v>
      </c>
      <c r="BB905" s="245">
        <f ca="1">IF(AT905=BD905,BB905,BB905&amp;" → "&amp;TEXT(BC905,"dd/mm/aaaa")&amp;".- "&amp;AT905)</f>
        <v>0</v>
      </c>
      <c r="BC905" s="247">
        <f t="shared" ca="1" si="119"/>
        <v>46073.557189699073</v>
      </c>
      <c r="BD905" s="246">
        <f t="shared" ca="1" si="120"/>
        <v>0</v>
      </c>
    </row>
    <row r="906" spans="2:56">
      <c r="AK906" s="263"/>
      <c r="AW906" s="102" t="str">
        <f ca="1">IF(OR(AND(TODAY()-AL906&lt;10,AV906="PQRS"),AND(TODAY()-AO906&lt;90,AV906="Persuasivo")),1,IF(AND(10&lt;=TODAY()-AL906,TODAY()-AL906&lt;15,AV906="PQRS"),2,IF(OR(AND(15&lt;=TODAY()-AL906,AV906="PQRS"),AND(90&lt;=TODAY()-AO906,AV906="Persuasivo")),3,"")))</f>
        <v/>
      </c>
      <c r="AY906" s="239">
        <f ca="1">IF(AU906=BA906,AY906,AY906&amp;" → "&amp;TEXT(AZ906,"dd/mm/aaaa")&amp;".- "&amp;AU906)</f>
        <v>0</v>
      </c>
      <c r="AZ906" s="237">
        <f ca="1">IF(AU906=BA906,AZ906,NOW())</f>
        <v>0</v>
      </c>
      <c r="BA906" s="242">
        <f t="shared" ca="1" si="118"/>
        <v>0</v>
      </c>
      <c r="BB906" s="245">
        <f ca="1">IF(AT906=BD906,BB906,BB906&amp;" → "&amp;TEXT(BC906,"dd/mm/aaaa")&amp;".- "&amp;AT906)</f>
        <v>0</v>
      </c>
      <c r="BC906" s="247">
        <f t="shared" ca="1" si="119"/>
        <v>46073.557189699073</v>
      </c>
      <c r="BD906" s="246">
        <f t="shared" ca="1" si="120"/>
        <v>0</v>
      </c>
    </row>
    <row r="907" spans="2:56">
      <c r="AK907" s="263"/>
      <c r="AW907" s="102" t="str">
        <f ca="1">IF(OR(AND(TODAY()-AL907&lt;10,AV907="PQRS"),AND(TODAY()-AO907&lt;90,AV907="Persuasivo")),1,IF(AND(10&lt;=TODAY()-AL907,TODAY()-AL907&lt;15,AV907="PQRS"),2,IF(OR(AND(15&lt;=TODAY()-AL907,AV907="PQRS"),AND(90&lt;=TODAY()-AO907,AV907="Persuasivo")),3,"")))</f>
        <v/>
      </c>
      <c r="AY907" s="239">
        <f ca="1">IF(AU907=BA907,AY907,AY907&amp;" → "&amp;TEXT(AZ907,"dd/mm/aaaa")&amp;".- "&amp;AU907)</f>
        <v>0</v>
      </c>
      <c r="AZ907" s="237">
        <f ca="1">IF(AU907=BA907,AZ907,NOW())</f>
        <v>0</v>
      </c>
      <c r="BA907" s="242">
        <f t="shared" ca="1" si="118"/>
        <v>0</v>
      </c>
      <c r="BB907" s="245">
        <f ca="1">IF(AT907=BD907,BB907,BB907&amp;" → "&amp;TEXT(BC907,"dd/mm/aaaa")&amp;".- "&amp;AT907)</f>
        <v>0</v>
      </c>
      <c r="BC907" s="247">
        <f t="shared" ca="1" si="119"/>
        <v>46073.557189699073</v>
      </c>
      <c r="BD907" s="246">
        <f t="shared" ca="1" si="120"/>
        <v>0</v>
      </c>
    </row>
    <row r="908" spans="2:56">
      <c r="AK908" s="263"/>
      <c r="AW908" s="102" t="str">
        <f ca="1">IF(OR(AND(TODAY()-AL908&lt;10,AV908="PQRS"),AND(TODAY()-AO908&lt;90,AV908="Persuasivo")),1,IF(AND(10&lt;=TODAY()-AL908,TODAY()-AL908&lt;15,AV908="PQRS"),2,IF(OR(AND(15&lt;=TODAY()-AL908,AV908="PQRS"),AND(90&lt;=TODAY()-AO908,AV908="Persuasivo")),3,"")))</f>
        <v/>
      </c>
      <c r="AY908" s="239">
        <f ca="1">IF(AU908=BA908,AY908,AY908&amp;" → "&amp;TEXT(AZ908,"dd/mm/aaaa")&amp;".- "&amp;AU908)</f>
        <v>0</v>
      </c>
      <c r="AZ908" s="237">
        <f ca="1">IF(AU908=BA908,AZ908,NOW())</f>
        <v>0</v>
      </c>
      <c r="BA908" s="242">
        <f t="shared" ca="1" si="118"/>
        <v>0</v>
      </c>
      <c r="BB908" s="245">
        <f ca="1">IF(AT908=BD908,BB908,BB908&amp;" → "&amp;TEXT(BC908,"dd/mm/aaaa")&amp;".- "&amp;AT908)</f>
        <v>0</v>
      </c>
      <c r="BC908" s="247">
        <f t="shared" ca="1" si="119"/>
        <v>46073.557189699073</v>
      </c>
      <c r="BD908" s="246">
        <f t="shared" ca="1" si="120"/>
        <v>0</v>
      </c>
    </row>
    <row r="909" spans="2:56">
      <c r="AK909" s="263"/>
      <c r="AW909" s="102" t="str">
        <f ca="1">IF(OR(AND(TODAY()-AL909&lt;10,AV909="PQRS"),AND(TODAY()-AO909&lt;90,AV909="Persuasivo")),1,IF(AND(10&lt;=TODAY()-AL909,TODAY()-AL909&lt;15,AV909="PQRS"),2,IF(OR(AND(15&lt;=TODAY()-AL909,AV909="PQRS"),AND(90&lt;=TODAY()-AO909,AV909="Persuasivo")),3,"")))</f>
        <v/>
      </c>
      <c r="AY909" s="239">
        <f ca="1">IF(AU909=BA909,AY909,AY909&amp;" → "&amp;TEXT(AZ909,"dd/mm/aaaa")&amp;".- "&amp;AU909)</f>
        <v>0</v>
      </c>
      <c r="AZ909" s="237">
        <f ca="1">IF(AU909=BA909,AZ909,NOW())</f>
        <v>0</v>
      </c>
      <c r="BA909" s="242">
        <f t="shared" ca="1" si="118"/>
        <v>0</v>
      </c>
      <c r="BB909" s="245">
        <f ca="1">IF(AT909=BD909,BB909,BB909&amp;" → "&amp;TEXT(BC909,"dd/mm/aaaa")&amp;".- "&amp;AT909)</f>
        <v>0</v>
      </c>
      <c r="BC909" s="247">
        <f t="shared" ca="1" si="119"/>
        <v>46073.557189699073</v>
      </c>
      <c r="BD909" s="246">
        <f t="shared" ca="1" si="120"/>
        <v>0</v>
      </c>
    </row>
    <row r="910" spans="2:56">
      <c r="AK910" s="263"/>
      <c r="AW910" s="102" t="str">
        <f ca="1">IF(OR(AND(TODAY()-AL910&lt;10,AV910="PQRS"),AND(TODAY()-AO910&lt;90,AV910="Persuasivo")),1,IF(AND(10&lt;=TODAY()-AL910,TODAY()-AL910&lt;15,AV910="PQRS"),2,IF(OR(AND(15&lt;=TODAY()-AL910,AV910="PQRS"),AND(90&lt;=TODAY()-AO910,AV910="Persuasivo")),3,"")))</f>
        <v/>
      </c>
      <c r="AY910" s="239">
        <f ca="1">IF(AU910=BA910,AY910,AY910&amp;" → "&amp;TEXT(AZ910,"dd/mm/aaaa")&amp;".- "&amp;AU910)</f>
        <v>0</v>
      </c>
      <c r="AZ910" s="237">
        <f ca="1">IF(AU910=BA910,AZ910,NOW())</f>
        <v>0</v>
      </c>
      <c r="BA910" s="242">
        <f t="shared" ca="1" si="118"/>
        <v>0</v>
      </c>
      <c r="BB910" s="245">
        <f ca="1">IF(AT910=BD910,BB910,BB910&amp;" → "&amp;TEXT(BC910,"dd/mm/aaaa")&amp;".- "&amp;AT910)</f>
        <v>0</v>
      </c>
      <c r="BC910" s="247">
        <f t="shared" ca="1" si="119"/>
        <v>46073.557189699073</v>
      </c>
      <c r="BD910" s="246">
        <f t="shared" ca="1" si="120"/>
        <v>0</v>
      </c>
    </row>
    <row r="911" spans="2:56">
      <c r="AK911" s="263"/>
      <c r="AW911" s="102" t="str">
        <f ca="1">IF(OR(AND(TODAY()-AL911&lt;10,AV911="PQRS"),AND(TODAY()-AO911&lt;90,AV911="Persuasivo")),1,IF(AND(10&lt;=TODAY()-AL911,TODAY()-AL911&lt;15,AV911="PQRS"),2,IF(OR(AND(15&lt;=TODAY()-AL911,AV911="PQRS"),AND(90&lt;=TODAY()-AO911,AV911="Persuasivo")),3,"")))</f>
        <v/>
      </c>
      <c r="AY911" s="239">
        <f ca="1">IF(AU911=BA911,AY911,AY911&amp;" → "&amp;TEXT(AZ911,"dd/mm/aaaa")&amp;".- "&amp;AU911)</f>
        <v>0</v>
      </c>
      <c r="AZ911" s="237">
        <f ca="1">IF(AU911=BA911,AZ911,NOW())</f>
        <v>0</v>
      </c>
      <c r="BA911" s="242">
        <f t="shared" ref="BA911:BA946" ca="1" si="121">IF(AU911=BA911,BA911,AU911)</f>
        <v>0</v>
      </c>
      <c r="BB911" s="245">
        <f ca="1">IF(AT911=BD911,BB911,BB911&amp;" → "&amp;TEXT(BC911,"dd/mm/aaaa")&amp;".- "&amp;AT911)</f>
        <v>0</v>
      </c>
      <c r="BC911" s="247">
        <f t="shared" ref="BC911:BC946" ca="1" si="122">IF(AX911=BD911,BC911,NOW())</f>
        <v>46073.557189699073</v>
      </c>
      <c r="BD911" s="246">
        <f t="shared" ref="BD911:BD946" ca="1" si="123">IF(AT911=BD911,BD911,AT911)</f>
        <v>0</v>
      </c>
    </row>
    <row r="912" spans="2:56">
      <c r="AK912" s="263"/>
      <c r="AW912" s="102" t="str">
        <f ca="1">IF(OR(AND(TODAY()-AL912&lt;10,AV912="PQRS"),AND(TODAY()-AO912&lt;90,AV912="Persuasivo")),1,IF(AND(10&lt;=TODAY()-AL912,TODAY()-AL912&lt;15,AV912="PQRS"),2,IF(OR(AND(15&lt;=TODAY()-AL912,AV912="PQRS"),AND(90&lt;=TODAY()-AO912,AV912="Persuasivo")),3,"")))</f>
        <v/>
      </c>
      <c r="AY912" s="239">
        <f ca="1">IF(AU912=BA912,AY912,AY912&amp;" → "&amp;TEXT(AZ912,"dd/mm/aaaa")&amp;".- "&amp;AU912)</f>
        <v>0</v>
      </c>
      <c r="AZ912" s="237">
        <f ca="1">IF(AU912=BA912,AZ912,NOW())</f>
        <v>0</v>
      </c>
      <c r="BA912" s="242">
        <f t="shared" ca="1" si="121"/>
        <v>0</v>
      </c>
      <c r="BB912" s="245">
        <f ca="1">IF(AT912=BD912,BB912,BB912&amp;" → "&amp;TEXT(BC912,"dd/mm/aaaa")&amp;".- "&amp;AT912)</f>
        <v>0</v>
      </c>
      <c r="BC912" s="247">
        <f t="shared" ca="1" si="122"/>
        <v>46073.557189699073</v>
      </c>
      <c r="BD912" s="246">
        <f t="shared" ca="1" si="123"/>
        <v>0</v>
      </c>
    </row>
    <row r="913" spans="37:56">
      <c r="AK913" s="263"/>
      <c r="AW913" s="102" t="str">
        <f ca="1">IF(OR(AND(TODAY()-AL913&lt;10,AV913="PQRS"),AND(TODAY()-AO913&lt;90,AV913="Persuasivo")),1,IF(AND(10&lt;=TODAY()-AL913,TODAY()-AL913&lt;15,AV913="PQRS"),2,IF(OR(AND(15&lt;=TODAY()-AL913,AV913="PQRS"),AND(90&lt;=TODAY()-AO913,AV913="Persuasivo")),3,"")))</f>
        <v/>
      </c>
      <c r="AY913" s="239">
        <f ca="1">IF(AU913=BA913,AY913,AY913&amp;" → "&amp;TEXT(AZ913,"dd/mm/aaaa")&amp;".- "&amp;AU913)</f>
        <v>0</v>
      </c>
      <c r="AZ913" s="237">
        <f ca="1">IF(AU913=BA913,AZ913,NOW())</f>
        <v>0</v>
      </c>
      <c r="BA913" s="242">
        <f t="shared" ca="1" si="121"/>
        <v>0</v>
      </c>
      <c r="BB913" s="245">
        <f ca="1">IF(AT913=BD913,BB913,BB913&amp;" → "&amp;TEXT(BC913,"dd/mm/aaaa")&amp;".- "&amp;AT913)</f>
        <v>0</v>
      </c>
      <c r="BC913" s="247">
        <f t="shared" ca="1" si="122"/>
        <v>46073.557189699073</v>
      </c>
      <c r="BD913" s="246">
        <f t="shared" ca="1" si="123"/>
        <v>0</v>
      </c>
    </row>
    <row r="914" spans="37:56">
      <c r="AK914" s="263"/>
      <c r="AW914" s="102" t="str">
        <f ca="1">IF(OR(AND(TODAY()-AL914&lt;10,AV914="PQRS"),AND(TODAY()-AO914&lt;90,AV914="Persuasivo")),1,IF(AND(10&lt;=TODAY()-AL914,TODAY()-AL914&lt;15,AV914="PQRS"),2,IF(OR(AND(15&lt;=TODAY()-AL914,AV914="PQRS"),AND(90&lt;=TODAY()-AO914,AV914="Persuasivo")),3,"")))</f>
        <v/>
      </c>
      <c r="AY914" s="239">
        <f ca="1">IF(AU914=BA914,AY914,AY914&amp;" → "&amp;TEXT(AZ914,"dd/mm/aaaa")&amp;".- "&amp;AU914)</f>
        <v>0</v>
      </c>
      <c r="AZ914" s="237">
        <f ca="1">IF(AU914=BA914,AZ914,NOW())</f>
        <v>0</v>
      </c>
      <c r="BA914" s="242">
        <f t="shared" ca="1" si="121"/>
        <v>0</v>
      </c>
      <c r="BB914" s="245">
        <f ca="1">IF(AT914=BD914,BB914,BB914&amp;" → "&amp;TEXT(BC914,"dd/mm/aaaa")&amp;".- "&amp;AT914)</f>
        <v>0</v>
      </c>
      <c r="BC914" s="247">
        <f t="shared" ca="1" si="122"/>
        <v>46073.557189699073</v>
      </c>
      <c r="BD914" s="246">
        <f t="shared" ca="1" si="123"/>
        <v>0</v>
      </c>
    </row>
    <row r="915" spans="37:56">
      <c r="AK915" s="263"/>
      <c r="AW915" s="102" t="str">
        <f ca="1">IF(OR(AND(TODAY()-AL915&lt;10,AV915="PQRS"),AND(TODAY()-AO915&lt;90,AV915="Persuasivo")),1,IF(AND(10&lt;=TODAY()-AL915,TODAY()-AL915&lt;15,AV915="PQRS"),2,IF(OR(AND(15&lt;=TODAY()-AL915,AV915="PQRS"),AND(90&lt;=TODAY()-AO915,AV915="Persuasivo")),3,"")))</f>
        <v/>
      </c>
      <c r="AY915" s="239">
        <f ca="1">IF(AU915=BA915,AY915,AY915&amp;" → "&amp;TEXT(AZ915,"dd/mm/aaaa")&amp;".- "&amp;AU915)</f>
        <v>0</v>
      </c>
      <c r="AZ915" s="237">
        <f ca="1">IF(AU915=BA915,AZ915,NOW())</f>
        <v>0</v>
      </c>
      <c r="BA915" s="242">
        <f t="shared" ca="1" si="121"/>
        <v>0</v>
      </c>
      <c r="BB915" s="245">
        <f ca="1">IF(AT915=BD915,BB915,BB915&amp;" → "&amp;TEXT(BC915,"dd/mm/aaaa")&amp;".- "&amp;AT915)</f>
        <v>0</v>
      </c>
      <c r="BC915" s="247">
        <f t="shared" ca="1" si="122"/>
        <v>46073.557189699073</v>
      </c>
      <c r="BD915" s="246">
        <f t="shared" ca="1" si="123"/>
        <v>0</v>
      </c>
    </row>
    <row r="916" spans="37:56">
      <c r="AK916" s="263"/>
      <c r="AW916" s="102" t="str">
        <f ca="1">IF(OR(AND(TODAY()-AL916&lt;10,AV916="PQRS"),AND(TODAY()-AO916&lt;90,AV916="Persuasivo")),1,IF(AND(10&lt;=TODAY()-AL916,TODAY()-AL916&lt;15,AV916="PQRS"),2,IF(OR(AND(15&lt;=TODAY()-AL916,AV916="PQRS"),AND(90&lt;=TODAY()-AO916,AV916="Persuasivo")),3,"")))</f>
        <v/>
      </c>
      <c r="AY916" s="239">
        <f ca="1">IF(AU916=BA916,AY916,AY916&amp;" → "&amp;TEXT(AZ916,"dd/mm/aaaa")&amp;".- "&amp;AU916)</f>
        <v>0</v>
      </c>
      <c r="AZ916" s="237">
        <f ca="1">IF(AU916=BA916,AZ916,NOW())</f>
        <v>0</v>
      </c>
      <c r="BA916" s="242">
        <f t="shared" ca="1" si="121"/>
        <v>0</v>
      </c>
      <c r="BB916" s="245">
        <f ca="1">IF(AT916=BD916,BB916,BB916&amp;" → "&amp;TEXT(BC916,"dd/mm/aaaa")&amp;".- "&amp;AT916)</f>
        <v>0</v>
      </c>
      <c r="BC916" s="247">
        <f t="shared" ca="1" si="122"/>
        <v>46073.557189699073</v>
      </c>
      <c r="BD916" s="246">
        <f t="shared" ca="1" si="123"/>
        <v>0</v>
      </c>
    </row>
    <row r="917" spans="37:56">
      <c r="AK917" s="263"/>
      <c r="AW917" s="102" t="str">
        <f ca="1">IF(OR(AND(TODAY()-AL917&lt;10,AV917="PQRS"),AND(TODAY()-AO917&lt;90,AV917="Persuasivo")),1,IF(AND(10&lt;=TODAY()-AL917,TODAY()-AL917&lt;15,AV917="PQRS"),2,IF(OR(AND(15&lt;=TODAY()-AL917,AV917="PQRS"),AND(90&lt;=TODAY()-AO917,AV917="Persuasivo")),3,"")))</f>
        <v/>
      </c>
      <c r="AY917" s="239">
        <f ca="1">IF(AU917=BA917,AY917,AY917&amp;" → "&amp;TEXT(AZ917,"dd/mm/aaaa")&amp;".- "&amp;AU917)</f>
        <v>0</v>
      </c>
      <c r="AZ917" s="237">
        <f ca="1">IF(AU917=BA917,AZ917,NOW())</f>
        <v>0</v>
      </c>
      <c r="BA917" s="242">
        <f t="shared" ca="1" si="121"/>
        <v>0</v>
      </c>
      <c r="BB917" s="245">
        <f ca="1">IF(AT917=BD917,BB917,BB917&amp;" → "&amp;TEXT(BC917,"dd/mm/aaaa")&amp;".- "&amp;AT917)</f>
        <v>0</v>
      </c>
      <c r="BC917" s="247">
        <f t="shared" ca="1" si="122"/>
        <v>46073.557189699073</v>
      </c>
      <c r="BD917" s="246">
        <f t="shared" ca="1" si="123"/>
        <v>0</v>
      </c>
    </row>
    <row r="918" spans="37:56">
      <c r="AK918" s="263"/>
      <c r="AW918" s="102" t="str">
        <f ca="1">IF(OR(AND(TODAY()-AL918&lt;10,AV918="PQRS"),AND(TODAY()-AO918&lt;90,AV918="Persuasivo")),1,IF(AND(10&lt;=TODAY()-AL918,TODAY()-AL918&lt;15,AV918="PQRS"),2,IF(OR(AND(15&lt;=TODAY()-AL918,AV918="PQRS"),AND(90&lt;=TODAY()-AO918,AV918="Persuasivo")),3,"")))</f>
        <v/>
      </c>
      <c r="AY918" s="239">
        <f ca="1">IF(AU918=BA918,AY918,AY918&amp;" → "&amp;TEXT(AZ918,"dd/mm/aaaa")&amp;".- "&amp;AU918)</f>
        <v>0</v>
      </c>
      <c r="AZ918" s="237">
        <f ca="1">IF(AU918=BA918,AZ918,NOW())</f>
        <v>0</v>
      </c>
      <c r="BA918" s="242">
        <f t="shared" ca="1" si="121"/>
        <v>0</v>
      </c>
      <c r="BB918" s="245">
        <f ca="1">IF(AT918=BD918,BB918,BB918&amp;" → "&amp;TEXT(BC918,"dd/mm/aaaa")&amp;".- "&amp;AT918)</f>
        <v>0</v>
      </c>
      <c r="BC918" s="247">
        <f t="shared" ca="1" si="122"/>
        <v>46073.557189699073</v>
      </c>
      <c r="BD918" s="246">
        <f t="shared" ca="1" si="123"/>
        <v>0</v>
      </c>
    </row>
    <row r="919" spans="37:56">
      <c r="AK919" s="263"/>
      <c r="AW919" s="102" t="str">
        <f ca="1">IF(OR(AND(TODAY()-AL919&lt;10,AV919="PQRS"),AND(TODAY()-AO919&lt;90,AV919="Persuasivo")),1,IF(AND(10&lt;=TODAY()-AL919,TODAY()-AL919&lt;15,AV919="PQRS"),2,IF(OR(AND(15&lt;=TODAY()-AL919,AV919="PQRS"),AND(90&lt;=TODAY()-AO919,AV919="Persuasivo")),3,"")))</f>
        <v/>
      </c>
      <c r="AY919" s="239">
        <f ca="1">IF(AU919=BA919,AY919,AY919&amp;" → "&amp;TEXT(AZ919,"dd/mm/aaaa")&amp;".- "&amp;AU919)</f>
        <v>0</v>
      </c>
      <c r="AZ919" s="237">
        <f ca="1">IF(AU919=BA919,AZ919,NOW())</f>
        <v>0</v>
      </c>
      <c r="BA919" s="242">
        <f t="shared" ca="1" si="121"/>
        <v>0</v>
      </c>
      <c r="BB919" s="245">
        <f ca="1">IF(AT919=BD919,BB919,BB919&amp;" → "&amp;TEXT(BC919,"dd/mm/aaaa")&amp;".- "&amp;AT919)</f>
        <v>0</v>
      </c>
      <c r="BC919" s="247">
        <f t="shared" ca="1" si="122"/>
        <v>46073.557189699073</v>
      </c>
      <c r="BD919" s="246">
        <f t="shared" ca="1" si="123"/>
        <v>0</v>
      </c>
    </row>
    <row r="920" spans="37:56">
      <c r="AK920" s="263"/>
      <c r="AW920" s="102" t="str">
        <f ca="1">IF(OR(AND(TODAY()-AL920&lt;10,AV920="PQRS"),AND(TODAY()-AO920&lt;90,AV920="Persuasivo")),1,IF(AND(10&lt;=TODAY()-AL920,TODAY()-AL920&lt;15,AV920="PQRS"),2,IF(OR(AND(15&lt;=TODAY()-AL920,AV920="PQRS"),AND(90&lt;=TODAY()-AO920,AV920="Persuasivo")),3,"")))</f>
        <v/>
      </c>
      <c r="AY920" s="239">
        <f ca="1">IF(AU920=BA920,AY920,AY920&amp;" → "&amp;TEXT(AZ920,"dd/mm/aaaa")&amp;".- "&amp;AU920)</f>
        <v>0</v>
      </c>
      <c r="AZ920" s="237">
        <f ca="1">IF(AU920=BA920,AZ920,NOW())</f>
        <v>0</v>
      </c>
      <c r="BA920" s="242">
        <f t="shared" ca="1" si="121"/>
        <v>0</v>
      </c>
      <c r="BB920" s="245">
        <f ca="1">IF(AT920=BD920,BB920,BB920&amp;" → "&amp;TEXT(BC920,"dd/mm/aaaa")&amp;".- "&amp;AT920)</f>
        <v>0</v>
      </c>
      <c r="BC920" s="247">
        <f t="shared" ca="1" si="122"/>
        <v>46073.557189699073</v>
      </c>
      <c r="BD920" s="246">
        <f t="shared" ca="1" si="123"/>
        <v>0</v>
      </c>
    </row>
    <row r="921" spans="37:56">
      <c r="AK921" s="263"/>
      <c r="AW921" s="102" t="str">
        <f ca="1">IF(OR(AND(TODAY()-AL921&lt;10,AV921="PQRS"),AND(TODAY()-AO921&lt;90,AV921="Persuasivo")),1,IF(AND(10&lt;=TODAY()-AL921,TODAY()-AL921&lt;15,AV921="PQRS"),2,IF(OR(AND(15&lt;=TODAY()-AL921,AV921="PQRS"),AND(90&lt;=TODAY()-AO921,AV921="Persuasivo")),3,"")))</f>
        <v/>
      </c>
      <c r="AY921" s="239">
        <f ca="1">IF(AU921=BA921,AY921,AY921&amp;" → "&amp;TEXT(AZ921,"dd/mm/aaaa")&amp;".- "&amp;AU921)</f>
        <v>0</v>
      </c>
      <c r="AZ921" s="237">
        <f ca="1">IF(AU921=BA921,AZ921,NOW())</f>
        <v>0</v>
      </c>
      <c r="BA921" s="242">
        <f t="shared" ca="1" si="121"/>
        <v>0</v>
      </c>
      <c r="BB921" s="245">
        <f ca="1">IF(AT921=BD921,BB921,BB921&amp;" → "&amp;TEXT(BC921,"dd/mm/aaaa")&amp;".- "&amp;AT921)</f>
        <v>0</v>
      </c>
      <c r="BC921" s="247">
        <f t="shared" ca="1" si="122"/>
        <v>46073.557189699073</v>
      </c>
      <c r="BD921" s="246">
        <f t="shared" ca="1" si="123"/>
        <v>0</v>
      </c>
    </row>
    <row r="922" spans="37:56">
      <c r="AK922" s="263"/>
      <c r="AW922" s="102" t="str">
        <f ca="1">IF(OR(AND(TODAY()-AL922&lt;10,AV922="PQRS"),AND(TODAY()-AO922&lt;90,AV922="Persuasivo")),1,IF(AND(10&lt;=TODAY()-AL922,TODAY()-AL922&lt;15,AV922="PQRS"),2,IF(OR(AND(15&lt;=TODAY()-AL922,AV922="PQRS"),AND(90&lt;=TODAY()-AO922,AV922="Persuasivo")),3,"")))</f>
        <v/>
      </c>
      <c r="AY922" s="239">
        <f ca="1">IF(AU922=BA922,AY922,AY922&amp;" → "&amp;TEXT(AZ922,"dd/mm/aaaa")&amp;".- "&amp;AU922)</f>
        <v>0</v>
      </c>
      <c r="AZ922" s="237">
        <f ca="1">IF(AU922=BA922,AZ922,NOW())</f>
        <v>0</v>
      </c>
      <c r="BA922" s="242">
        <f t="shared" ca="1" si="121"/>
        <v>0</v>
      </c>
      <c r="BB922" s="245">
        <f ca="1">IF(AT922=BD922,BB922,BB922&amp;" → "&amp;TEXT(BC922,"dd/mm/aaaa")&amp;".- "&amp;AT922)</f>
        <v>0</v>
      </c>
      <c r="BC922" s="247">
        <f t="shared" ca="1" si="122"/>
        <v>46073.557189699073</v>
      </c>
      <c r="BD922" s="246">
        <f t="shared" ca="1" si="123"/>
        <v>0</v>
      </c>
    </row>
    <row r="923" spans="37:56">
      <c r="AK923" s="263"/>
      <c r="AW923" s="102" t="str">
        <f ca="1">IF(OR(AND(TODAY()-AL923&lt;10,AV923="PQRS"),AND(TODAY()-AO923&lt;90,AV923="Persuasivo")),1,IF(AND(10&lt;=TODAY()-AL923,TODAY()-AL923&lt;15,AV923="PQRS"),2,IF(OR(AND(15&lt;=TODAY()-AL923,AV923="PQRS"),AND(90&lt;=TODAY()-AO923,AV923="Persuasivo")),3,"")))</f>
        <v/>
      </c>
      <c r="AY923" s="239">
        <f ca="1">IF(AU923=BA923,AY923,AY923&amp;" → "&amp;TEXT(AZ923,"dd/mm/aaaa")&amp;".- "&amp;AU923)</f>
        <v>0</v>
      </c>
      <c r="AZ923" s="237">
        <f ca="1">IF(AU923=BA923,AZ923,NOW())</f>
        <v>0</v>
      </c>
      <c r="BA923" s="242">
        <f t="shared" ca="1" si="121"/>
        <v>0</v>
      </c>
      <c r="BB923" s="245">
        <f ca="1">IF(AT923=BD923,BB923,BB923&amp;" → "&amp;TEXT(BC923,"dd/mm/aaaa")&amp;".- "&amp;AT923)</f>
        <v>0</v>
      </c>
      <c r="BC923" s="247">
        <f t="shared" ca="1" si="122"/>
        <v>46073.557189699073</v>
      </c>
      <c r="BD923" s="246">
        <f t="shared" ca="1" si="123"/>
        <v>0</v>
      </c>
    </row>
    <row r="924" spans="37:56">
      <c r="AK924" s="263"/>
      <c r="AW924" s="102" t="str">
        <f ca="1">IF(OR(AND(TODAY()-AL924&lt;10,AV924="PQRS"),AND(TODAY()-AO924&lt;90,AV924="Persuasivo")),1,IF(AND(10&lt;=TODAY()-AL924,TODAY()-AL924&lt;15,AV924="PQRS"),2,IF(OR(AND(15&lt;=TODAY()-AL924,AV924="PQRS"),AND(90&lt;=TODAY()-AO924,AV924="Persuasivo")),3,"")))</f>
        <v/>
      </c>
      <c r="AY924" s="239">
        <f ca="1">IF(AU924=BA924,AY924,AY924&amp;" → "&amp;TEXT(AZ924,"dd/mm/aaaa")&amp;".- "&amp;AU924)</f>
        <v>0</v>
      </c>
      <c r="AZ924" s="237">
        <f ca="1">IF(AU924=BA924,AZ924,NOW())</f>
        <v>0</v>
      </c>
      <c r="BA924" s="242">
        <f t="shared" ca="1" si="121"/>
        <v>0</v>
      </c>
      <c r="BB924" s="245">
        <f ca="1">IF(AT924=BD924,BB924,BB924&amp;" → "&amp;TEXT(BC924,"dd/mm/aaaa")&amp;".- "&amp;AT924)</f>
        <v>0</v>
      </c>
      <c r="BC924" s="247">
        <f t="shared" ca="1" si="122"/>
        <v>46073.557189699073</v>
      </c>
      <c r="BD924" s="246">
        <f t="shared" ca="1" si="123"/>
        <v>0</v>
      </c>
    </row>
    <row r="925" spans="37:56">
      <c r="AK925" s="263"/>
      <c r="AW925" s="102" t="str">
        <f ca="1">IF(OR(AND(TODAY()-AL925&lt;10,AV925="PQRS"),AND(TODAY()-AO925&lt;90,AV925="Persuasivo")),1,IF(AND(10&lt;=TODAY()-AL925,TODAY()-AL925&lt;15,AV925="PQRS"),2,IF(OR(AND(15&lt;=TODAY()-AL925,AV925="PQRS"),AND(90&lt;=TODAY()-AO925,AV925="Persuasivo")),3,"")))</f>
        <v/>
      </c>
      <c r="AY925" s="239">
        <f ca="1">IF(AU925=BA925,AY925,AY925&amp;" → "&amp;TEXT(AZ925,"dd/mm/aaaa")&amp;".- "&amp;AU925)</f>
        <v>0</v>
      </c>
      <c r="AZ925" s="237">
        <f ca="1">IF(AU925=BA925,AZ925,NOW())</f>
        <v>0</v>
      </c>
      <c r="BA925" s="242">
        <f t="shared" ca="1" si="121"/>
        <v>0</v>
      </c>
      <c r="BB925" s="245">
        <f ca="1">IF(AT925=BD925,BB925,BB925&amp;" → "&amp;TEXT(BC925,"dd/mm/aaaa")&amp;".- "&amp;AT925)</f>
        <v>0</v>
      </c>
      <c r="BC925" s="247">
        <f t="shared" ca="1" si="122"/>
        <v>46073.557189699073</v>
      </c>
      <c r="BD925" s="246">
        <f t="shared" ca="1" si="123"/>
        <v>0</v>
      </c>
    </row>
    <row r="926" spans="37:56">
      <c r="AK926" s="263"/>
      <c r="AW926" s="102" t="str">
        <f ca="1">IF(OR(AND(TODAY()-AL926&lt;10,AV926="PQRS"),AND(TODAY()-AO926&lt;90,AV926="Persuasivo")),1,IF(AND(10&lt;=TODAY()-AL926,TODAY()-AL926&lt;15,AV926="PQRS"),2,IF(OR(AND(15&lt;=TODAY()-AL926,AV926="PQRS"),AND(90&lt;=TODAY()-AO926,AV926="Persuasivo")),3,"")))</f>
        <v/>
      </c>
      <c r="AY926" s="239">
        <f ca="1">IF(AU926=BA926,AY926,AY926&amp;" → "&amp;TEXT(AZ926,"dd/mm/aaaa")&amp;".- "&amp;AU926)</f>
        <v>0</v>
      </c>
      <c r="AZ926" s="237">
        <f ca="1">IF(AU926=BA926,AZ926,NOW())</f>
        <v>0</v>
      </c>
      <c r="BA926" s="242">
        <f t="shared" ca="1" si="121"/>
        <v>0</v>
      </c>
      <c r="BB926" s="245">
        <f ca="1">IF(AT926=BD926,BB926,BB926&amp;" → "&amp;TEXT(BC926,"dd/mm/aaaa")&amp;".- "&amp;AT926)</f>
        <v>0</v>
      </c>
      <c r="BC926" s="247">
        <f t="shared" ca="1" si="122"/>
        <v>46073.557189699073</v>
      </c>
      <c r="BD926" s="246">
        <f t="shared" ca="1" si="123"/>
        <v>0</v>
      </c>
    </row>
    <row r="927" spans="37:56">
      <c r="AK927" s="263"/>
      <c r="AW927" s="102" t="str">
        <f ca="1">IF(OR(AND(TODAY()-AL927&lt;10,AV927="PQRS"),AND(TODAY()-AO927&lt;90,AV927="Persuasivo")),1,IF(AND(10&lt;=TODAY()-AL927,TODAY()-AL927&lt;15,AV927="PQRS"),2,IF(OR(AND(15&lt;=TODAY()-AL927,AV927="PQRS"),AND(90&lt;=TODAY()-AO927,AV927="Persuasivo")),3,"")))</f>
        <v/>
      </c>
      <c r="AY927" s="239">
        <f ca="1">IF(AU927=BA927,AY927,AY927&amp;" → "&amp;TEXT(AZ927,"dd/mm/aaaa")&amp;".- "&amp;AU927)</f>
        <v>0</v>
      </c>
      <c r="AZ927" s="237">
        <f ca="1">IF(AU927=BA927,AZ927,NOW())</f>
        <v>0</v>
      </c>
      <c r="BA927" s="242">
        <f t="shared" ca="1" si="121"/>
        <v>0</v>
      </c>
      <c r="BB927" s="245">
        <f ca="1">IF(AT927=BD927,BB927,BB927&amp;" → "&amp;TEXT(BC927,"dd/mm/aaaa")&amp;".- "&amp;AT927)</f>
        <v>0</v>
      </c>
      <c r="BC927" s="247">
        <f t="shared" ca="1" si="122"/>
        <v>46073.557189699073</v>
      </c>
      <c r="BD927" s="246">
        <f t="shared" ca="1" si="123"/>
        <v>0</v>
      </c>
    </row>
    <row r="928" spans="37:56">
      <c r="AK928" s="263"/>
      <c r="AW928" s="102" t="str">
        <f ca="1">IF(OR(AND(TODAY()-AL928&lt;10,AV928="PQRS"),AND(TODAY()-AO928&lt;90,AV928="Persuasivo")),1,IF(AND(10&lt;=TODAY()-AL928,TODAY()-AL928&lt;15,AV928="PQRS"),2,IF(OR(AND(15&lt;=TODAY()-AL928,AV928="PQRS"),AND(90&lt;=TODAY()-AO928,AV928="Persuasivo")),3,"")))</f>
        <v/>
      </c>
      <c r="AY928" s="239">
        <f ca="1">IF(AU928=BA928,AY928,AY928&amp;" → "&amp;TEXT(AZ928,"dd/mm/aaaa")&amp;".- "&amp;AU928)</f>
        <v>0</v>
      </c>
      <c r="AZ928" s="237">
        <f ca="1">IF(AU928=BA928,AZ928,NOW())</f>
        <v>0</v>
      </c>
      <c r="BA928" s="242">
        <f t="shared" ca="1" si="121"/>
        <v>0</v>
      </c>
      <c r="BB928" s="245">
        <f ca="1">IF(AT928=BD928,BB928,BB928&amp;" → "&amp;TEXT(BC928,"dd/mm/aaaa")&amp;".- "&amp;AT928)</f>
        <v>0</v>
      </c>
      <c r="BC928" s="247">
        <f t="shared" ca="1" si="122"/>
        <v>46073.557189699073</v>
      </c>
      <c r="BD928" s="246">
        <f t="shared" ca="1" si="123"/>
        <v>0</v>
      </c>
    </row>
    <row r="929" spans="1:56">
      <c r="AK929" s="263"/>
      <c r="AW929" s="102" t="str">
        <f ca="1">IF(OR(AND(TODAY()-AL929&lt;10,AV929="PQRS"),AND(TODAY()-AO929&lt;90,AV929="Persuasivo")),1,IF(AND(10&lt;=TODAY()-AL929,TODAY()-AL929&lt;15,AV929="PQRS"),2,IF(OR(AND(15&lt;=TODAY()-AL929,AV929="PQRS"),AND(90&lt;=TODAY()-AO929,AV929="Persuasivo")),3,"")))</f>
        <v/>
      </c>
      <c r="AY929" s="239">
        <f ca="1">IF(AU929=BA929,AY929,AY929&amp;" → "&amp;TEXT(AZ929,"dd/mm/aaaa")&amp;".- "&amp;AU929)</f>
        <v>0</v>
      </c>
      <c r="AZ929" s="237">
        <f ca="1">IF(AU929=BA929,AZ929,NOW())</f>
        <v>0</v>
      </c>
      <c r="BA929" s="242">
        <f t="shared" ca="1" si="121"/>
        <v>0</v>
      </c>
      <c r="BB929" s="245">
        <f ca="1">IF(AT929=BD929,BB929,BB929&amp;" → "&amp;TEXT(BC929,"dd/mm/aaaa")&amp;".- "&amp;AT929)</f>
        <v>0</v>
      </c>
      <c r="BC929" s="247">
        <f t="shared" ca="1" si="122"/>
        <v>46073.557189699073</v>
      </c>
      <c r="BD929" s="246">
        <f t="shared" ca="1" si="123"/>
        <v>0</v>
      </c>
    </row>
    <row r="930" spans="1:56">
      <c r="AK930" s="263"/>
      <c r="AW930" s="102" t="str">
        <f ca="1">IF(OR(AND(TODAY()-AL930&lt;10,AV930="PQRS"),AND(TODAY()-AO930&lt;90,AV930="Persuasivo")),1,IF(AND(10&lt;=TODAY()-AL930,TODAY()-AL930&lt;15,AV930="PQRS"),2,IF(OR(AND(15&lt;=TODAY()-AL930,AV930="PQRS"),AND(90&lt;=TODAY()-AO930,AV930="Persuasivo")),3,"")))</f>
        <v/>
      </c>
      <c r="AY930" s="239">
        <f ca="1">IF(AU930=BA930,AY930,AY930&amp;" → "&amp;TEXT(AZ930,"dd/mm/aaaa")&amp;".- "&amp;AU930)</f>
        <v>0</v>
      </c>
      <c r="AZ930" s="237">
        <f ca="1">IF(AU930=BA930,AZ930,NOW())</f>
        <v>0</v>
      </c>
      <c r="BA930" s="242">
        <f t="shared" ca="1" si="121"/>
        <v>0</v>
      </c>
      <c r="BB930" s="245">
        <f ca="1">IF(AT930=BD930,BB930,BB930&amp;" → "&amp;TEXT(BC930,"dd/mm/aaaa")&amp;".- "&amp;AT930)</f>
        <v>0</v>
      </c>
      <c r="BC930" s="247">
        <f t="shared" ca="1" si="122"/>
        <v>46073.557189699073</v>
      </c>
      <c r="BD930" s="246">
        <f t="shared" ca="1" si="123"/>
        <v>0</v>
      </c>
    </row>
    <row r="931" spans="1:56">
      <c r="AK931" s="263"/>
      <c r="AW931" s="102" t="str">
        <f ca="1">IF(OR(AND(TODAY()-AL931&lt;10,AV931="PQRS"),AND(TODAY()-AO931&lt;90,AV931="Persuasivo")),1,IF(AND(10&lt;=TODAY()-AL931,TODAY()-AL931&lt;15,AV931="PQRS"),2,IF(OR(AND(15&lt;=TODAY()-AL931,AV931="PQRS"),AND(90&lt;=TODAY()-AO931,AV931="Persuasivo")),3,"")))</f>
        <v/>
      </c>
      <c r="AY931" s="239">
        <f ca="1">IF(AU931=BA931,AY931,AY931&amp;" → "&amp;TEXT(AZ931,"dd/mm/aaaa")&amp;".- "&amp;AU931)</f>
        <v>0</v>
      </c>
      <c r="AZ931" s="237">
        <f ca="1">IF(AU931=BA931,AZ931,NOW())</f>
        <v>0</v>
      </c>
      <c r="BA931" s="242">
        <f t="shared" ca="1" si="121"/>
        <v>0</v>
      </c>
      <c r="BB931" s="245">
        <f ca="1">IF(AT931=BD931,BB931,BB931&amp;" → "&amp;TEXT(BC931,"dd/mm/aaaa")&amp;".- "&amp;AT931)</f>
        <v>0</v>
      </c>
      <c r="BC931" s="247">
        <f t="shared" ca="1" si="122"/>
        <v>46073.557189699073</v>
      </c>
      <c r="BD931" s="246">
        <f t="shared" ca="1" si="123"/>
        <v>0</v>
      </c>
    </row>
    <row r="932" spans="1:56">
      <c r="AK932" s="263"/>
      <c r="AW932" s="102" t="str">
        <f ca="1">IF(OR(AND(TODAY()-AL932&lt;10,AV932="PQRS"),AND(TODAY()-AO932&lt;90,AV932="Persuasivo")),1,IF(AND(10&lt;=TODAY()-AL932,TODAY()-AL932&lt;15,AV932="PQRS"),2,IF(OR(AND(15&lt;=TODAY()-AL932,AV932="PQRS"),AND(90&lt;=TODAY()-AO932,AV932="Persuasivo")),3,"")))</f>
        <v/>
      </c>
      <c r="AY932" s="239">
        <f ca="1">IF(AU932=BA932,AY932,AY932&amp;" → "&amp;TEXT(AZ932,"dd/mm/aaaa")&amp;".- "&amp;AU932)</f>
        <v>0</v>
      </c>
      <c r="AZ932" s="237">
        <f ca="1">IF(AU932=BA932,AZ932,NOW())</f>
        <v>0</v>
      </c>
      <c r="BA932" s="242">
        <f t="shared" ca="1" si="121"/>
        <v>0</v>
      </c>
      <c r="BB932" s="245">
        <f ca="1">IF(AT932=BD932,BB932,BB932&amp;" → "&amp;TEXT(BC932,"dd/mm/aaaa")&amp;".- "&amp;AT932)</f>
        <v>0</v>
      </c>
      <c r="BC932" s="247">
        <f t="shared" ca="1" si="122"/>
        <v>46073.557189699073</v>
      </c>
      <c r="BD932" s="246">
        <f t="shared" ca="1" si="123"/>
        <v>0</v>
      </c>
    </row>
    <row r="933" spans="1:56">
      <c r="AK933" s="263"/>
      <c r="AW933" s="102" t="str">
        <f ca="1">IF(OR(AND(TODAY()-AL933&lt;10,AV933="PQRS"),AND(TODAY()-AO933&lt;90,AV933="Persuasivo")),1,IF(AND(10&lt;=TODAY()-AL933,TODAY()-AL933&lt;15,AV933="PQRS"),2,IF(OR(AND(15&lt;=TODAY()-AL933,AV933="PQRS"),AND(90&lt;=TODAY()-AO933,AV933="Persuasivo")),3,"")))</f>
        <v/>
      </c>
      <c r="AY933" s="239">
        <f ca="1">IF(AU933=BA933,AY933,AY933&amp;" → "&amp;TEXT(AZ933,"dd/mm/aaaa")&amp;".- "&amp;AU933)</f>
        <v>0</v>
      </c>
      <c r="AZ933" s="237">
        <f ca="1">IF(AU933=BA933,AZ933,NOW())</f>
        <v>0</v>
      </c>
      <c r="BA933" s="242">
        <f t="shared" ca="1" si="121"/>
        <v>0</v>
      </c>
      <c r="BB933" s="245">
        <f ca="1">IF(AT933=BD933,BB933,BB933&amp;" → "&amp;TEXT(BC933,"dd/mm/aaaa")&amp;".- "&amp;AT933)</f>
        <v>0</v>
      </c>
      <c r="BC933" s="247">
        <f t="shared" ca="1" si="122"/>
        <v>46073.557189699073</v>
      </c>
      <c r="BD933" s="246">
        <f t="shared" ca="1" si="123"/>
        <v>0</v>
      </c>
    </row>
    <row r="934" spans="1:56">
      <c r="AK934" s="263"/>
      <c r="AW934" s="102" t="str">
        <f ca="1">IF(OR(AND(TODAY()-AL934&lt;10,AV934="PQRS"),AND(TODAY()-AO934&lt;90,AV934="Persuasivo")),1,IF(AND(10&lt;=TODAY()-AL934,TODAY()-AL934&lt;15,AV934="PQRS"),2,IF(OR(AND(15&lt;=TODAY()-AL934,AV934="PQRS"),AND(90&lt;=TODAY()-AO934,AV934="Persuasivo")),3,"")))</f>
        <v/>
      </c>
      <c r="AY934" s="239">
        <f ca="1">IF(AU934=BA934,AY934,AY934&amp;" → "&amp;TEXT(AZ934,"dd/mm/aaaa")&amp;".- "&amp;AU934)</f>
        <v>0</v>
      </c>
      <c r="AZ934" s="237">
        <f ca="1">IF(AU934=BA934,AZ934,NOW())</f>
        <v>0</v>
      </c>
      <c r="BA934" s="242">
        <f t="shared" ca="1" si="121"/>
        <v>0</v>
      </c>
      <c r="BB934" s="245">
        <f ca="1">IF(AT934=BD934,BB934,BB934&amp;" → "&amp;TEXT(BC934,"dd/mm/aaaa")&amp;".- "&amp;AT934)</f>
        <v>0</v>
      </c>
      <c r="BC934" s="247">
        <f t="shared" ca="1" si="122"/>
        <v>46073.557189699073</v>
      </c>
      <c r="BD934" s="246">
        <f t="shared" ca="1" si="123"/>
        <v>0</v>
      </c>
    </row>
    <row r="935" spans="1:56">
      <c r="AK935" s="263"/>
      <c r="AW935" s="102" t="str">
        <f ca="1">IF(OR(AND(TODAY()-AL935&lt;10,AV935="PQRS"),AND(TODAY()-AO935&lt;90,AV935="Persuasivo")),1,IF(AND(10&lt;=TODAY()-AL935,TODAY()-AL935&lt;15,AV935="PQRS"),2,IF(OR(AND(15&lt;=TODAY()-AL935,AV935="PQRS"),AND(90&lt;=TODAY()-AO935,AV935="Persuasivo")),3,"")))</f>
        <v/>
      </c>
      <c r="AY935" s="239">
        <f ca="1">IF(AU935=BA935,AY935,AY935&amp;" → "&amp;TEXT(AZ935,"dd/mm/aaaa")&amp;".- "&amp;AU935)</f>
        <v>0</v>
      </c>
      <c r="AZ935" s="237">
        <f ca="1">IF(AU935=BA935,AZ935,NOW())</f>
        <v>0</v>
      </c>
      <c r="BA935" s="242">
        <f t="shared" ca="1" si="121"/>
        <v>0</v>
      </c>
      <c r="BB935" s="245">
        <f ca="1">IF(AT935=BD935,BB935,BB935&amp;" → "&amp;TEXT(BC935,"dd/mm/aaaa")&amp;".- "&amp;AT935)</f>
        <v>0</v>
      </c>
      <c r="BC935" s="247">
        <f t="shared" ca="1" si="122"/>
        <v>46073.557189699073</v>
      </c>
      <c r="BD935" s="246">
        <f t="shared" ca="1" si="123"/>
        <v>0</v>
      </c>
    </row>
    <row r="936" spans="1:56">
      <c r="AK936" s="263"/>
      <c r="AW936" s="102" t="str">
        <f ca="1">IF(OR(AND(TODAY()-AL936&lt;10,AV936="PQRS"),AND(TODAY()-AO936&lt;90,AV936="Persuasivo")),1,IF(AND(10&lt;=TODAY()-AL936,TODAY()-AL936&lt;15,AV936="PQRS"),2,IF(OR(AND(15&lt;=TODAY()-AL936,AV936="PQRS"),AND(90&lt;=TODAY()-AO936,AV936="Persuasivo")),3,"")))</f>
        <v/>
      </c>
      <c r="AY936" s="239">
        <f ca="1">IF(AU936=BA936,AY936,AY936&amp;" → "&amp;TEXT(AZ936,"dd/mm/aaaa")&amp;".- "&amp;AU936)</f>
        <v>0</v>
      </c>
      <c r="AZ936" s="237">
        <f ca="1">IF(AU936=BA936,AZ936,NOW())</f>
        <v>0</v>
      </c>
      <c r="BA936" s="242">
        <f t="shared" ca="1" si="121"/>
        <v>0</v>
      </c>
      <c r="BB936" s="245">
        <f ca="1">IF(AT936=BD936,BB936,BB936&amp;" → "&amp;TEXT(BC936,"dd/mm/aaaa")&amp;".- "&amp;AT936)</f>
        <v>0</v>
      </c>
      <c r="BC936" s="247">
        <f t="shared" ca="1" si="122"/>
        <v>46073.557189699073</v>
      </c>
      <c r="BD936" s="246">
        <f t="shared" ca="1" si="123"/>
        <v>0</v>
      </c>
    </row>
    <row r="937" spans="1:56">
      <c r="AK937" s="263"/>
      <c r="AW937" s="102" t="str">
        <f ca="1">IF(OR(AND(TODAY()-AL937&lt;10,AV937="PQRS"),AND(TODAY()-AO937&lt;90,AV937="Persuasivo")),1,IF(AND(10&lt;=TODAY()-AL937,TODAY()-AL937&lt;15,AV937="PQRS"),2,IF(OR(AND(15&lt;=TODAY()-AL937,AV937="PQRS"),AND(90&lt;=TODAY()-AO937,AV937="Persuasivo")),3,"")))</f>
        <v/>
      </c>
      <c r="AY937" s="239">
        <f ca="1">IF(AU937=BA937,AY937,AY937&amp;" → "&amp;TEXT(AZ937,"dd/mm/aaaa")&amp;".- "&amp;AU937)</f>
        <v>0</v>
      </c>
      <c r="AZ937" s="237">
        <f ca="1">IF(AU937=BA937,AZ937,NOW())</f>
        <v>0</v>
      </c>
      <c r="BA937" s="242">
        <f t="shared" ca="1" si="121"/>
        <v>0</v>
      </c>
      <c r="BB937" s="245">
        <f ca="1">IF(AT937=BD937,BB937,BB937&amp;" → "&amp;TEXT(BC937,"dd/mm/aaaa")&amp;".- "&amp;AT937)</f>
        <v>0</v>
      </c>
      <c r="BC937" s="247">
        <f t="shared" ca="1" si="122"/>
        <v>46073.557189699073</v>
      </c>
      <c r="BD937" s="246">
        <f t="shared" ca="1" si="123"/>
        <v>0</v>
      </c>
    </row>
    <row r="938" spans="1:56">
      <c r="AK938" s="263"/>
      <c r="AW938" s="102" t="str">
        <f ca="1">IF(OR(AND(TODAY()-AL938&lt;10,AV938="PQRS"),AND(TODAY()-AO938&lt;90,AV938="Persuasivo")),1,IF(AND(10&lt;=TODAY()-AL938,TODAY()-AL938&lt;15,AV938="PQRS"),2,IF(OR(AND(15&lt;=TODAY()-AL938,AV938="PQRS"),AND(90&lt;=TODAY()-AO938,AV938="Persuasivo")),3,"")))</f>
        <v/>
      </c>
      <c r="AY938" s="239">
        <f ca="1">IF(AU938=BA938,AY938,AY938&amp;" → "&amp;TEXT(AZ938,"dd/mm/aaaa")&amp;".- "&amp;AU938)</f>
        <v>0</v>
      </c>
      <c r="AZ938" s="237">
        <f ca="1">IF(AU938=BA938,AZ938,NOW())</f>
        <v>0</v>
      </c>
      <c r="BA938" s="242">
        <f t="shared" ca="1" si="121"/>
        <v>0</v>
      </c>
      <c r="BB938" s="245">
        <f ca="1">IF(AT938=BD938,BB938,BB938&amp;" → "&amp;TEXT(BC938,"dd/mm/aaaa")&amp;".- "&amp;AT938)</f>
        <v>0</v>
      </c>
      <c r="BC938" s="247">
        <f t="shared" ca="1" si="122"/>
        <v>46073.557189699073</v>
      </c>
      <c r="BD938" s="246">
        <f t="shared" ca="1" si="123"/>
        <v>0</v>
      </c>
    </row>
    <row r="939" spans="1:56">
      <c r="AK939" s="263"/>
      <c r="AW939" s="102" t="str">
        <f ca="1">IF(OR(AND(TODAY()-AL939&lt;10,AV939="PQRS"),AND(TODAY()-AO939&lt;90,AV939="Persuasivo")),1,IF(AND(10&lt;=TODAY()-AL939,TODAY()-AL939&lt;15,AV939="PQRS"),2,IF(OR(AND(15&lt;=TODAY()-AL939,AV939="PQRS"),AND(90&lt;=TODAY()-AO939,AV939="Persuasivo")),3,"")))</f>
        <v/>
      </c>
      <c r="AY939" s="239">
        <f ca="1">IF(AU939=BA939,AY939,AY939&amp;" → "&amp;TEXT(AZ939,"dd/mm/aaaa")&amp;".- "&amp;AU939)</f>
        <v>0</v>
      </c>
      <c r="AZ939" s="237">
        <f ca="1">IF(AU939=BA939,AZ939,NOW())</f>
        <v>0</v>
      </c>
      <c r="BA939" s="242">
        <f t="shared" ca="1" si="121"/>
        <v>0</v>
      </c>
      <c r="BB939" s="245">
        <f ca="1">IF(AT939=BD939,BB939,BB939&amp;" → "&amp;TEXT(BC939,"dd/mm/aaaa")&amp;".- "&amp;AT939)</f>
        <v>0</v>
      </c>
      <c r="BC939" s="247">
        <f t="shared" ca="1" si="122"/>
        <v>46073.557189699073</v>
      </c>
      <c r="BD939" s="246">
        <f t="shared" ca="1" si="123"/>
        <v>0</v>
      </c>
    </row>
    <row r="940" spans="1:56">
      <c r="AK940" s="263"/>
      <c r="AW940" s="102" t="str">
        <f ca="1">IF(OR(AND(TODAY()-AL940&lt;10,AV940="PQRS"),AND(TODAY()-AO940&lt;90,AV940="Persuasivo")),1,IF(AND(10&lt;=TODAY()-AL940,TODAY()-AL940&lt;15,AV940="PQRS"),2,IF(OR(AND(15&lt;=TODAY()-AL940,AV940="PQRS"),AND(90&lt;=TODAY()-AO940,AV940="Persuasivo")),3,"")))</f>
        <v/>
      </c>
      <c r="AY940" s="239">
        <f ca="1">IF(AU940=BA940,AY940,AY940&amp;" → "&amp;TEXT(AZ940,"dd/mm/aaaa")&amp;".- "&amp;AU940)</f>
        <v>0</v>
      </c>
      <c r="AZ940" s="237">
        <f ca="1">IF(AU940=BA940,AZ940,NOW())</f>
        <v>0</v>
      </c>
      <c r="BA940" s="242">
        <f t="shared" ca="1" si="121"/>
        <v>0</v>
      </c>
      <c r="BB940" s="245">
        <f ca="1">IF(AT940=BD940,BB940,BB940&amp;" → "&amp;TEXT(BC940,"dd/mm/aaaa")&amp;".- "&amp;AT940)</f>
        <v>0</v>
      </c>
      <c r="BC940" s="247">
        <f t="shared" ca="1" si="122"/>
        <v>46073.557189699073</v>
      </c>
      <c r="BD940" s="246">
        <f t="shared" ca="1" si="123"/>
        <v>0</v>
      </c>
    </row>
    <row r="941" spans="1:56">
      <c r="AK941" s="263"/>
      <c r="AW941" s="102" t="str">
        <f ca="1">IF(OR(AND(TODAY()-AL941&lt;10,AV941="PQRS"),AND(TODAY()-AO941&lt;90,AV941="Persuasivo")),1,IF(AND(10&lt;=TODAY()-AL941,TODAY()-AL941&lt;15,AV941="PQRS"),2,IF(OR(AND(15&lt;=TODAY()-AL941,AV941="PQRS"),AND(90&lt;=TODAY()-AO941,AV941="Persuasivo")),3,"")))</f>
        <v/>
      </c>
      <c r="AY941" s="239">
        <f ca="1">IF(AU941=BA941,AY941,AY941&amp;" → "&amp;TEXT(AZ941,"dd/mm/aaaa")&amp;".- "&amp;AU941)</f>
        <v>0</v>
      </c>
      <c r="AZ941" s="237">
        <f ca="1">IF(AU941=BA941,AZ941,NOW())</f>
        <v>0</v>
      </c>
      <c r="BA941" s="242">
        <f t="shared" ca="1" si="121"/>
        <v>0</v>
      </c>
      <c r="BB941" s="245">
        <f ca="1">IF(AT941=BD941,BB941,BB941&amp;" → "&amp;TEXT(BC941,"dd/mm/aaaa")&amp;".- "&amp;AT941)</f>
        <v>0</v>
      </c>
      <c r="BC941" s="247">
        <f t="shared" ca="1" si="122"/>
        <v>46073.557189699073</v>
      </c>
      <c r="BD941" s="246">
        <f t="shared" ca="1" si="123"/>
        <v>0</v>
      </c>
    </row>
    <row r="942" spans="1:56">
      <c r="AK942" s="263"/>
      <c r="AW942" s="102" t="str">
        <f ca="1">IF(OR(AND(TODAY()-AL942&lt;10,AV942="PQRS"),AND(TODAY()-AO942&lt;90,AV942="Persuasivo")),1,IF(AND(10&lt;=TODAY()-AL942,TODAY()-AL942&lt;15,AV942="PQRS"),2,IF(OR(AND(15&lt;=TODAY()-AL942,AV942="PQRS"),AND(90&lt;=TODAY()-AO942,AV942="Persuasivo")),3,"")))</f>
        <v/>
      </c>
      <c r="AY942" s="239">
        <f ca="1">IF(AU942=BA942,AY942,AY942&amp;" → "&amp;TEXT(AZ942,"dd/mm/aaaa")&amp;".- "&amp;AU942)</f>
        <v>0</v>
      </c>
      <c r="AZ942" s="237">
        <f ca="1">IF(AU942=BA942,AZ942,NOW())</f>
        <v>0</v>
      </c>
      <c r="BA942" s="242">
        <f t="shared" ca="1" si="121"/>
        <v>0</v>
      </c>
      <c r="BB942" s="245">
        <f ca="1">IF(AT942=BD942,BB942,BB942&amp;" → "&amp;TEXT(BC942,"dd/mm/aaaa")&amp;".- "&amp;AT942)</f>
        <v>0</v>
      </c>
      <c r="BC942" s="247">
        <f t="shared" ca="1" si="122"/>
        <v>46073.557189699073</v>
      </c>
      <c r="BD942" s="246">
        <f t="shared" ca="1" si="123"/>
        <v>0</v>
      </c>
    </row>
    <row r="943" spans="1:56" ht="13.5" customHeight="1">
      <c r="A943" s="9" t="s">
        <v>15468</v>
      </c>
      <c r="B943" s="194">
        <v>32705</v>
      </c>
      <c r="C943" t="s">
        <v>2959</v>
      </c>
      <c r="D943" t="s">
        <v>80</v>
      </c>
      <c r="E943">
        <v>21</v>
      </c>
      <c r="G943" t="s">
        <v>3362</v>
      </c>
      <c r="H943">
        <v>41</v>
      </c>
      <c r="I943" t="s">
        <v>298</v>
      </c>
      <c r="AK943" s="263"/>
      <c r="AW943" s="102" t="str">
        <f ca="1">IF(OR(AND(TODAY()-AL943&lt;10,AV943="PQRS"),AND(TODAY()-AO943&lt;90,AV943="Persuasivo")),1,IF(AND(10&lt;=TODAY()-AL943,TODAY()-AL943&lt;15,AV943="PQRS"),2,IF(OR(AND(15&lt;=TODAY()-AL943,AV943="PQRS"),AND(90&lt;=TODAY()-AO943,AV943="Persuasivo")),3,"")))</f>
        <v/>
      </c>
      <c r="AY943" s="239">
        <f ca="1">IF(AU943=BA943,AY943,AY943&amp;" → "&amp;TEXT(AZ943,"dd/mm/aaaa")&amp;".- "&amp;AU943)</f>
        <v>0</v>
      </c>
      <c r="AZ943" s="237">
        <f ca="1">IF(AU943=BA943,AZ943,NOW())</f>
        <v>0</v>
      </c>
      <c r="BA943" s="242">
        <f t="shared" ca="1" si="121"/>
        <v>0</v>
      </c>
      <c r="BB943" s="245">
        <f ca="1">IF(AT943=BD943,BB943,BB943&amp;" → "&amp;TEXT(BC943,"dd/mm/aaaa")&amp;".- "&amp;AT943)</f>
        <v>0</v>
      </c>
      <c r="BC943" s="247">
        <f t="shared" ca="1" si="122"/>
        <v>46073.557189699073</v>
      </c>
      <c r="BD943" s="246">
        <f t="shared" ca="1" si="123"/>
        <v>0</v>
      </c>
    </row>
    <row r="944" spans="1:56" ht="26.25" customHeight="1">
      <c r="AK944" s="263"/>
      <c r="AW944" s="102" t="str">
        <f ca="1">IF(OR(AND(TODAY()-AL944&lt;10,AV944="PQRS"),AND(TODAY()-AO944&lt;90,AV944="Persuasivo")),1,IF(AND(10&lt;=TODAY()-AL944,TODAY()-AL944&lt;15,AV944="PQRS"),2,IF(OR(AND(15&lt;=TODAY()-AL944,AV944="PQRS"),AND(90&lt;=TODAY()-AO944,AV944="Persuasivo")),3,"")))</f>
        <v/>
      </c>
      <c r="AY944" s="239">
        <f ca="1">IF(AU944=BA944,AY944,AY944&amp;" → "&amp;TEXT(AZ944,"dd/mm/aaaa")&amp;".- "&amp;AU944)</f>
        <v>0</v>
      </c>
      <c r="AZ944" s="237">
        <f ca="1">IF(AU944=BA944,AZ944,NOW())</f>
        <v>0</v>
      </c>
      <c r="BA944" s="242">
        <f t="shared" ca="1" si="121"/>
        <v>0</v>
      </c>
      <c r="BB944" s="245">
        <f ca="1">IF(AT944=BD944,BB944,BB944&amp;" → "&amp;TEXT(BC944,"dd/mm/aaaa")&amp;".- "&amp;AT944)</f>
        <v>0</v>
      </c>
      <c r="BC944" s="247">
        <f t="shared" ca="1" si="122"/>
        <v>46073.557189699073</v>
      </c>
      <c r="BD944" s="246">
        <f t="shared" ca="1" si="123"/>
        <v>0</v>
      </c>
    </row>
    <row r="945" spans="37:56" ht="19.5" customHeight="1">
      <c r="AK945" s="263"/>
      <c r="AW945" s="102" t="str">
        <f ca="1">IF(OR(AND(TODAY()-AL945&lt;10,AV945="PQRS"),AND(TODAY()-AO945&lt;90,AV945="Persuasivo")),1,IF(AND(10&lt;=TODAY()-AL945,TODAY()-AL945&lt;15,AV945="PQRS"),2,IF(OR(AND(15&lt;=TODAY()-AL945,AV945="PQRS"),AND(90&lt;=TODAY()-AO945,AV945="Persuasivo")),3,"")))</f>
        <v/>
      </c>
      <c r="AY945" s="239">
        <f ca="1">IF(AU945=BA945,AY945,AY945&amp;" → "&amp;TEXT(AZ945,"dd/mm/aaaa")&amp;".- "&amp;AU945)</f>
        <v>0</v>
      </c>
      <c r="AZ945" s="237">
        <f ca="1">IF(AU945=BA945,AZ945,NOW())</f>
        <v>0</v>
      </c>
      <c r="BA945" s="242">
        <f t="shared" ca="1" si="121"/>
        <v>0</v>
      </c>
      <c r="BB945" s="245">
        <f ca="1">IF(AT945=BD945,BB945,BB945&amp;" → "&amp;TEXT(BC945,"dd/mm/aaaa")&amp;".- "&amp;AT945)</f>
        <v>0</v>
      </c>
      <c r="BC945" s="247">
        <f t="shared" ca="1" si="122"/>
        <v>46073.557189699073</v>
      </c>
      <c r="BD945" s="246">
        <f t="shared" ca="1" si="123"/>
        <v>0</v>
      </c>
    </row>
    <row r="946" spans="37:56" ht="15.75" customHeight="1">
      <c r="AK946" s="263"/>
      <c r="AW946" s="102" t="str">
        <f ca="1">IF(OR(AND(TODAY()-AL946&lt;10,AV946="PQRS"),AND(TODAY()-AO946&lt;90,AV946="Persuasivo")),1,IF(AND(10&lt;=TODAY()-AL946,TODAY()-AL946&lt;15,AV946="PQRS"),2,IF(OR(AND(15&lt;=TODAY()-AL946,AV946="PQRS"),AND(90&lt;=TODAY()-AO946,AV946="Persuasivo")),3,"")))</f>
        <v/>
      </c>
      <c r="AY946" s="239">
        <f ca="1">IF(AU946=BA946,AY946,AY946&amp;" → "&amp;TEXT(AZ946,"dd/mm/aaaa")&amp;".- "&amp;AU946)</f>
        <v>0</v>
      </c>
      <c r="AZ946" s="237">
        <f ca="1">IF(AU946=BA946,AZ946,NOW())</f>
        <v>0</v>
      </c>
      <c r="BA946" s="242">
        <f t="shared" ca="1" si="121"/>
        <v>0</v>
      </c>
      <c r="BB946" s="245">
        <f ca="1">IF(AT946=BD946,BB946,BB946&amp;" → "&amp;TEXT(BC946,"dd/mm/aaaa")&amp;".- "&amp;AT946)</f>
        <v>0</v>
      </c>
      <c r="BC946" s="247">
        <f t="shared" ca="1" si="122"/>
        <v>46073.557189699073</v>
      </c>
      <c r="BD946" s="246">
        <f t="shared" ca="1" si="123"/>
        <v>0</v>
      </c>
    </row>
  </sheetData>
  <autoFilter ref="A1:BB946" xr:uid="{00000000-0009-0000-0000-000005000000}"/>
  <dataConsolidate/>
  <conditionalFormatting sqref="AN1:AN1048576">
    <cfRule type="iconSet" priority="2">
      <iconSet reverse="1">
        <cfvo type="percent" val="0"/>
        <cfvo type="num" val="10"/>
        <cfvo type="num" val="20"/>
      </iconSet>
    </cfRule>
  </conditionalFormatting>
  <conditionalFormatting sqref="AW1:AW126 AW128:AW1048576">
    <cfRule type="iconSet" priority="10">
      <iconSet reverse="1">
        <cfvo type="percent" val="0"/>
        <cfvo type="formula" val="2"/>
        <cfvo type="formula" val="3"/>
      </iconSet>
    </cfRule>
  </conditionalFormatting>
  <conditionalFormatting sqref="AW127">
    <cfRule type="iconSet" priority="12">
      <iconSet reverse="1">
        <cfvo type="percent" val="0"/>
        <cfvo type="formula" val="2"/>
        <cfvo type="formula" val="3"/>
      </iconSet>
    </cfRule>
  </conditionalFormatting>
  <dataValidations count="5">
    <dataValidation allowBlank="1" showInputMessage="1" showErrorMessage="1" sqref="AR798:AR856 AR786 AJ1 AR794 AR796 AR145:AR282 R198:R201 R204:R208 AR137:AR143 R92 AR123:AR133 AR101:AR105 AR107:AR121 AR88:AR99 AR2:AR86 AX1:AX70 AP228 AS1 AQ1 W501 AX72:AX307 AX310:AX315 AX317:AX348 AX350:AX356 AX358:AX367 AX369:AX377 AX379:AX392 AU1 AY1:BD1048576 AR453:AR782 AX528:AX1048576 AX395:AX520 AR284:AR451" xr:uid="{00000000-0002-0000-0500-000000000000}"/>
    <dataValidation type="list" allowBlank="1" showInputMessage="1" showErrorMessage="1" sqref="AG69" xr:uid="{00000000-0002-0000-0500-000001000000}"/>
    <dataValidation type="list" allowBlank="1" showInputMessage="1" showErrorMessage="1" sqref="V503 Y503 Y506:Y512 V507 V512 J542 V542 Y542" xr:uid="{0F663543-033E-4F29-B0BF-02215EDBA1B5}">
      <formula1>$F$2:$F$3</formula1>
    </dataValidation>
    <dataValidation type="list" allowBlank="1" showInputMessage="1" showErrorMessage="1" sqref="G542" xr:uid="{C0350779-0424-4DD4-BD46-5CD913C18E03}">
      <formula1>$F$2</formula1>
    </dataValidation>
    <dataValidation type="list" allowBlank="1" showInputMessage="1" showErrorMessage="1" sqref="F542 U542" xr:uid="{FD46A4ED-BC3A-4879-842C-4758F523C316}">
      <formula1>$H$2:$H$23</formula1>
    </dataValidation>
  </dataValidations>
  <hyperlinks>
    <hyperlink ref="Q5" r:id="rId1" xr:uid="{00000000-0004-0000-0500-000000000000}"/>
    <hyperlink ref="Q9" r:id="rId2" xr:uid="{00000000-0004-0000-0500-000001000000}"/>
    <hyperlink ref="Q11" r:id="rId3" xr:uid="{00000000-0004-0000-0500-000002000000}"/>
    <hyperlink ref="Q16" r:id="rId4" xr:uid="{00000000-0004-0000-0500-000003000000}"/>
    <hyperlink ref="AF40" r:id="rId5" xr:uid="{00000000-0004-0000-0500-000004000000}"/>
    <hyperlink ref="Q47" r:id="rId6" xr:uid="{00000000-0004-0000-0500-000005000000}"/>
    <hyperlink ref="Q65" r:id="rId7" xr:uid="{00000000-0004-0000-0500-000006000000}"/>
    <hyperlink ref="Q75" r:id="rId8" xr:uid="{00000000-0004-0000-0500-000007000000}"/>
    <hyperlink ref="Q76" r:id="rId9" xr:uid="{00000000-0004-0000-0500-000008000000}"/>
    <hyperlink ref="Q77" r:id="rId10" xr:uid="{00000000-0004-0000-0500-000009000000}"/>
    <hyperlink ref="Q112" r:id="rId11" xr:uid="{00000000-0004-0000-0500-00000A000000}"/>
    <hyperlink ref="AF112" r:id="rId12" xr:uid="{00000000-0004-0000-0500-00000B000000}"/>
    <hyperlink ref="Q117" r:id="rId13" xr:uid="{00000000-0004-0000-0500-00000C000000}"/>
    <hyperlink ref="Q118" r:id="rId14" xr:uid="{00000000-0004-0000-0500-00000D000000}"/>
    <hyperlink ref="Q126" r:id="rId15" xr:uid="{00000000-0004-0000-0500-00000E000000}"/>
    <hyperlink ref="Q196" r:id="rId16" xr:uid="{9EAB7289-89DC-456B-8583-AF9CA9FDF52B}"/>
    <hyperlink ref="Q209" r:id="rId17" xr:uid="{8FA44E7C-45E3-4F01-A885-20113FCFD9BF}"/>
    <hyperlink ref="Q296" r:id="rId18" xr:uid="{7D7D25DB-D12B-4D7D-85D7-0BAEB4C70CBA}"/>
    <hyperlink ref="Q391" r:id="rId19" xr:uid="{8925D0D2-332E-4996-9825-510EAC068E20}"/>
    <hyperlink ref="Q416" r:id="rId20" xr:uid="{55ADFD1A-F1D5-4174-A836-C8361E8CB25A}"/>
    <hyperlink ref="Q417" r:id="rId21" xr:uid="{473560A2-4D48-4DA0-884F-A1BF1F008E3B}"/>
    <hyperlink ref="Q426" r:id="rId22" xr:uid="{255A25AF-E15D-4F3F-89BD-28409217A8AD}"/>
    <hyperlink ref="Q428" r:id="rId23" xr:uid="{355A2017-BAC1-4431-9FC5-92600D9ABF6C}"/>
    <hyperlink ref="Q442" r:id="rId24" xr:uid="{CFB3F53B-B3F7-4093-BF2E-1DE00972090A}"/>
    <hyperlink ref="Q463" r:id="rId25" xr:uid="{7884DC44-A97E-4C2B-9F5E-C3866E133FB7}"/>
    <hyperlink ref="Q467" r:id="rId26" xr:uid="{2672347D-3524-49A2-8EDC-BE5B5946A3C6}"/>
    <hyperlink ref="Q469" r:id="rId27" xr:uid="{1EDEBFD2-048D-43CD-A5D4-C95895A47431}"/>
    <hyperlink ref="Q470" r:id="rId28" xr:uid="{0184EE4D-AE15-4905-ACA2-F14A08CF1F0C}"/>
    <hyperlink ref="Q471" r:id="rId29" xr:uid="{867B5C4B-BE1F-4AD2-ADCE-E6ED01668AD6}"/>
    <hyperlink ref="Q482" r:id="rId30" xr:uid="{8D4E1A11-F71F-4464-9AD3-B24C9DFB7505}"/>
    <hyperlink ref="Q515" r:id="rId31" xr:uid="{09909AB2-4DD3-4D0B-A116-AE1CE1C50CD4}"/>
    <hyperlink ref="Q517" r:id="rId32" xr:uid="{C1800A33-0C01-446B-BCC9-0317C0D448AB}"/>
    <hyperlink ref="Q538" r:id="rId33" xr:uid="{7F731DFF-B023-47F4-B267-73767B39667A}"/>
    <hyperlink ref="Q539" r:id="rId34" xr:uid="{BC84FB8C-BEA4-4BF7-94CE-D02C43ACF27D}"/>
    <hyperlink ref="Q540" r:id="rId35" xr:uid="{39880C34-B53E-407B-822F-4F658D1B74E7}"/>
  </hyperlinks>
  <pageMargins left="0.7" right="0.7" top="0.75" bottom="0.75" header="0.3" footer="0.3"/>
  <pageSetup orientation="portrait" r:id="rId36"/>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2000000}">
          <x14:formula1>
            <xm:f>Hoja5!$K$2:$K$22</xm:f>
          </x14:formula1>
          <xm:sqref>AT755 AP777:AP849 AT178 AT820 AT673:AT675 AP178 AT681:AT749 AT677 AP502:AP513 AP466:AP500 AP515 AP540 AT540 AP533 AP535:AP536 AT526:AT536 AP526:AP531 AT451:AT459 AT560:AT671 AP551:AP558 AT551:AT558 AP542:AP549 AT542:AT549 AP560:AP775 AT466:AT521 AP517:AP521 AT210 AP461:AP464 AT461:AT464 AT437:AT449 AP437:AP449 AP451:AP459</xm:sqref>
        </x14:dataValidation>
        <x14:dataValidation type="list" allowBlank="1" showInputMessage="1" showErrorMessage="1" xr:uid="{00000000-0002-0000-0500-000003000000}">
          <x14:formula1>
            <xm:f>Hoja5!$G$2:$G$24</xm:f>
          </x14:formula1>
          <xm:sqref>F1 I1 F178 I178 X178 U178:U179 F491:F509 I491:I509 U504:U505 X504:X505 X474:X488 F543:F1048576 X543:X836 F474:F489 U474:U488 I474:I489 F437:F472 I437:I472 X437:X472 U437:U472 U501 U543:U831 U513:U541 X513:X541 F511:F541 I511:I541 I543:I1048576</xm:sqref>
        </x14:dataValidation>
        <x14:dataValidation type="list" allowBlank="1" showInputMessage="1" showErrorMessage="1" xr:uid="{00000000-0002-0000-0500-000004000000}">
          <x14:formula1>
            <xm:f>Hoja5!$E$2:$E$3</xm:f>
          </x14:formula1>
          <xm:sqref>G63:G79 G422:G426 J422:J426 G491:G509 J491:J509 V504:V505 Y504:Y505 V435:V488 G1:G61 J1:J61 V2:V79 J63:J420 G81:G420 Y2:Y432 V81:V432 G543:G1048576 Y543:Y845 J428:J489 G428:G489 Y435:Y488 X501 V501 V543:V859 V513:V541 Y513:Y541 G511:G541 J511:J541 J543:J1048576</xm:sqref>
        </x14:dataValidation>
        <x14:dataValidation type="list" allowBlank="1" showInputMessage="1" showErrorMessage="1" xr:uid="{00000000-0002-0000-0500-000005000000}">
          <x14:formula1>
            <xm:f>Hoja5!$K$2:$K$17</xm:f>
          </x14:formula1>
          <xm:sqref>AT676 AT756:AT819 AT678:AT680 AT750:AT754 AT672 AT821:AT1048576</xm:sqref>
        </x14:dataValidation>
        <x14:dataValidation type="list" allowBlank="1" showInputMessage="1" showErrorMessage="1" xr:uid="{00000000-0002-0000-0500-000006000000}">
          <x14:formula1>
            <xm:f>Hoja5!$C$2:$C$6</xm:f>
          </x14:formula1>
          <xm:sqref>O198 D376:D420 D491:D509 S504:S505 S435:S488 D1:D61 D63:D374 S2:S432 S543:S877 D422:D489 S501 S513:S541 D511:D541 D543:D1048576</xm:sqref>
        </x14:dataValidation>
        <x14:dataValidation type="list" allowBlank="1" showInputMessage="1" showErrorMessage="1" xr:uid="{00000000-0002-0000-0500-000007000000}">
          <x14:formula1>
            <xm:f>Hoja5!$K$2:$K$23</xm:f>
          </x14:formula1>
          <xm:sqref>AP460 AT460 AP522:AP525 AP179:AP227 AP514 AP537:AP539 AT537:AT539 AT522:AT525 AT550 AP559 AT559 AP550 AT27:AT31 AT66:AT67 AT33:AT34 AT41:AT42 AT36:AT37 AT50:AT51 AT56:AT64 AT44:AT48 AT16:AT25 AT53:AT54 AT13:AT14 AT128:AT133 AT179:AT209 AT465 AT123:AT126 AT101:AT105 AT107:AT121 AT69:AT86 AT2:AT11 AT137:AT177 AP465 AT88:AT99 AP2:AP177 AT541 AP450 AT450 AP229:AP436 AT211:AT436</xm:sqref>
        </x14:dataValidation>
        <x14:dataValidation type="list" allowBlank="1" showInputMessage="1" showErrorMessage="1" xr:uid="{00000000-0002-0000-0500-000008000000}">
          <x14:formula1>
            <xm:f>Hoja5!$G$2:$G$25</xm:f>
          </x14:formula1>
          <xm:sqref>AA205 F422:F436 I422:I436 F2:F177 I2:I177 X2:X177 U2:U177 V179 X179:X197 F179:F420 I179:I420 U435:U436 X199:X432 X435:X436 U180:U432 I473 F473 U473 X473</xm:sqref>
        </x14:dataValidation>
        <x14:dataValidation type="list" allowBlank="1" showInputMessage="1" showErrorMessage="1" xr:uid="{00000000-0002-0000-0500-00000B000000}">
          <x14:formula1>
            <xm:f>Hoja5!$A$2:$A$10</xm:f>
          </x14:formula1>
          <xm:sqref>AH1:AH1048576</xm:sqref>
        </x14:dataValidation>
        <x14:dataValidation type="list" allowBlank="1" showInputMessage="1" showErrorMessage="1" xr:uid="{00000000-0002-0000-0500-00000C000000}">
          <x14:formula1>
            <xm:f>Hoja5!$H$2:$H$46</xm:f>
          </x14:formula1>
          <xm:sqref>AJ2:AJ496 AJ499:AJ501 AJ503:AJ1048576</xm:sqref>
        </x14:dataValidation>
        <x14:dataValidation type="list" allowBlank="1" showInputMessage="1" showErrorMessage="1" xr:uid="{00000000-0002-0000-0500-00000D000000}">
          <x14:formula1>
            <xm:f>Hoja5!$N$2:$N$3</xm:f>
          </x14:formula1>
          <xm:sqref>AV2:AV126 AV128:AV194 AV196:AV1048576</xm:sqref>
        </x14:dataValidation>
        <x14:dataValidation type="list" allowBlank="1" showInputMessage="1" showErrorMessage="1" xr:uid="{8B64439E-E3E2-49FB-993E-200B851168DB}">
          <x14:formula1>
            <xm:f>Hoja5!$M$2:$M$19</xm:f>
          </x14:formula1>
          <xm:sqref>AV195</xm:sqref>
        </x14:dataValidation>
        <x14:dataValidation type="list" allowBlank="1" showInputMessage="1" showErrorMessage="1" xr:uid="{00000000-0002-0000-0500-00000E000000}">
          <x14:formula1>
            <xm:f>Hoja5!$D$2:$D$25</xm:f>
          </x14:formula1>
          <xm:sqref>AI1:AI57 AI59:AI1048576</xm:sqref>
        </x14:dataValidation>
        <x14:dataValidation type="list" allowBlank="1" showInputMessage="1" showErrorMessage="1" xr:uid="{69948E21-4B2B-4D58-BF52-F3A0F07AA9C9}">
          <x14:formula1>
            <xm:f>Hoja5!$M$2:$M$3</xm:f>
          </x14:formula1>
          <xm:sqref>AS2:AS1048576</xm:sqref>
        </x14:dataValidation>
        <x14:dataValidation type="list" allowBlank="1" showInputMessage="1" showErrorMessage="1" xr:uid="{B7773700-3E56-4EB9-8830-F36283BF93F6}">
          <x14:formula1>
            <xm:f>Hoja5!$M$2:$M$20</xm:f>
          </x14:formula1>
          <xm:sqref>AU2:AU1048576 AQ2:AQ1048576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937a4d2c-72a7-4229-80be-bc4cac9d3034">
      <UserInfo>
        <DisplayName>Adriana Maria Florez Buritica -  Medio Ambiente</DisplayName>
        <AccountId>12</AccountId>
        <AccountType/>
      </UserInfo>
      <UserInfo>
        <DisplayName>Julian David Guzman Agudelo - Medio Ambiente</DisplayName>
        <AccountId>9</AccountId>
        <AccountType/>
      </UserInfo>
      <UserInfo>
        <DisplayName>Carlos Mario González Álvarez - Medio Ambiente</DisplayName>
        <AccountId>28</AccountId>
        <AccountType/>
      </UserInfo>
      <UserInfo>
        <DisplayName>Beatriz Elena Lema Fernández - Medio Ambiente</DisplayName>
        <AccountId>31</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F309A81F9D4674DA9E47169AD5CCB4E" ma:contentTypeVersion="6" ma:contentTypeDescription="Crear nuevo documento." ma:contentTypeScope="" ma:versionID="779038fd45427b2c21e82eaf20e108d5">
  <xsd:schema xmlns:xsd="http://www.w3.org/2001/XMLSchema" xmlns:xs="http://www.w3.org/2001/XMLSchema" xmlns:p="http://schemas.microsoft.com/office/2006/metadata/properties" xmlns:ns2="f94f7f6e-eab5-49f7-9a92-b4d77904602a" xmlns:ns3="937a4d2c-72a7-4229-80be-bc4cac9d3034" targetNamespace="http://schemas.microsoft.com/office/2006/metadata/properties" ma:root="true" ma:fieldsID="0e5535ea575605d7f3e37de24b5954f2" ns2:_="" ns3:_="">
    <xsd:import namespace="f94f7f6e-eab5-49f7-9a92-b4d77904602a"/>
    <xsd:import namespace="937a4d2c-72a7-4229-80be-bc4cac9d303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4f7f6e-eab5-49f7-9a92-b4d7790460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7a4d2c-72a7-4229-80be-bc4cac9d3034"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A7AB08-68C4-4AC4-8491-C684BE2C7F15}"/>
</file>

<file path=customXml/itemProps2.xml><?xml version="1.0" encoding="utf-8"?>
<ds:datastoreItem xmlns:ds="http://schemas.openxmlformats.org/officeDocument/2006/customXml" ds:itemID="{17283E46-79FE-4B7C-85FF-708B7922919E}"/>
</file>

<file path=customXml/itemProps3.xml><?xml version="1.0" encoding="utf-8"?>
<ds:datastoreItem xmlns:ds="http://schemas.openxmlformats.org/officeDocument/2006/customXml" ds:itemID="{60ACE71F-BFA6-4909-846E-9C3E2AD79164}"/>
</file>

<file path=docProps/app.xml><?xml version="1.0" encoding="utf-8"?>
<Properties xmlns="http://schemas.openxmlformats.org/officeDocument/2006/extended-properties" xmlns:vt="http://schemas.openxmlformats.org/officeDocument/2006/docPropsVTypes">
  <Application>Microsoft Excel Online</Application>
  <Manager/>
  <Company>Municipio de Envigado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2012-12-11T20:00:12Z</dcterms:created>
  <dcterms:modified xsi:type="dcterms:W3CDTF">2026-06-10T14:14:30Z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0x0101004F309A81F9D4674DA9E47169AD5CCB4E</vt:lpwstr>
  </property>
</Properties>
</file>